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EM 6\Padhai\BTP\NEW2\"/>
    </mc:Choice>
  </mc:AlternateContent>
  <xr:revisionPtr revIDLastSave="0" documentId="13_ncr:1_{58EF84D1-D20A-4FEA-A9F6-01917FDD259C}" xr6:coauthVersionLast="47" xr6:coauthVersionMax="47" xr10:uidLastSave="{00000000-0000-0000-0000-000000000000}"/>
  <bookViews>
    <workbookView xWindow="-120" yWindow="-120" windowWidth="20730" windowHeight="11040" firstSheet="2" activeTab="2" xr2:uid="{00000000-000D-0000-FFFF-FFFF00000000}"/>
  </bookViews>
  <sheets>
    <sheet name="Sheet1" sheetId="6" state="hidden" r:id="rId1"/>
    <sheet name="Sheet3" sheetId="8" state="hidden" r:id="rId2"/>
    <sheet name="Rake Load" sheetId="2" r:id="rId3"/>
    <sheet name="Unloader" sheetId="3" state="hidden" r:id="rId4"/>
    <sheet name="Summary" sheetId="4" state="hidden" r:id="rId5"/>
    <sheet name="Loader" sheetId="5" state="hidden" r:id="rId6"/>
  </sheets>
  <definedNames>
    <definedName name="_xlnm._FilterDatabase" localSheetId="2" hidden="1">'Rake Load'!$A$1:$BN$1186</definedName>
    <definedName name="_xlnm._FilterDatabase" localSheetId="3" hidden="1">Unloader!$A$1:$CL$170</definedName>
    <definedName name="_xlnm.Print_Area" localSheetId="2">'Rake Load'!#REF!</definedName>
    <definedName name="_xlnm.Print_Area" localSheetId="3">Unloader!$A$2:$CV$204</definedName>
  </definedNames>
  <calcPr calcId="191029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BN365" i="2" l="1"/>
  <c r="BN366" i="2"/>
  <c r="BN367" i="2"/>
  <c r="BN368" i="2"/>
  <c r="BN369" i="2"/>
  <c r="BN370" i="2"/>
  <c r="BN371" i="2"/>
  <c r="BJ371" i="2"/>
  <c r="BK371" i="2"/>
  <c r="BJ370" i="2"/>
  <c r="BK370" i="2"/>
  <c r="BJ369" i="2"/>
  <c r="BK369" i="2"/>
  <c r="BJ368" i="2"/>
  <c r="BK368" i="2"/>
  <c r="BJ367" i="2"/>
  <c r="BK367" i="2"/>
  <c r="BJ366" i="2"/>
  <c r="BK366" i="2"/>
  <c r="BJ365" i="2"/>
  <c r="BK365" i="2"/>
  <c r="BG371" i="2"/>
  <c r="BH371" i="2"/>
  <c r="BG370" i="2"/>
  <c r="BH370" i="2"/>
  <c r="BG369" i="2"/>
  <c r="BH369" i="2"/>
  <c r="BG368" i="2"/>
  <c r="BH368" i="2"/>
  <c r="BG367" i="2"/>
  <c r="BH367" i="2"/>
  <c r="BG366" i="2"/>
  <c r="BH366" i="2"/>
  <c r="BG365" i="2"/>
  <c r="BH365" i="2"/>
  <c r="BD369" i="2"/>
  <c r="BE369" i="2"/>
  <c r="BD370" i="2"/>
  <c r="BE370" i="2"/>
  <c r="BD371" i="2"/>
  <c r="BE371" i="2"/>
  <c r="BD368" i="2"/>
  <c r="BE368" i="2"/>
  <c r="BD367" i="2"/>
  <c r="BE367" i="2"/>
  <c r="BD366" i="2"/>
  <c r="BE366" i="2"/>
  <c r="BD365" i="2"/>
  <c r="BE365" i="2"/>
  <c r="BA371" i="2"/>
  <c r="BB371" i="2"/>
  <c r="BA370" i="2"/>
  <c r="BB370" i="2"/>
  <c r="BA369" i="2"/>
  <c r="BB369" i="2"/>
  <c r="BA368" i="2"/>
  <c r="BB368" i="2"/>
  <c r="BA367" i="2"/>
  <c r="BB367" i="2"/>
  <c r="BA366" i="2"/>
  <c r="BB366" i="2"/>
  <c r="BA365" i="2"/>
  <c r="BB365" i="2"/>
  <c r="AX371" i="2"/>
  <c r="AY371" i="2"/>
  <c r="AX370" i="2"/>
  <c r="AY370" i="2"/>
  <c r="AX369" i="2"/>
  <c r="AY369" i="2"/>
  <c r="AX368" i="2"/>
  <c r="AY368" i="2"/>
  <c r="AX367" i="2"/>
  <c r="AY367" i="2"/>
  <c r="AX366" i="2"/>
  <c r="AY366" i="2"/>
  <c r="AX365" i="2"/>
  <c r="AY365" i="2"/>
  <c r="AN371" i="2"/>
  <c r="AO371" i="2"/>
  <c r="AQ371" i="2" s="1"/>
  <c r="AN370" i="2"/>
  <c r="AO370" i="2"/>
  <c r="AQ370" i="2" s="1"/>
  <c r="AN369" i="2"/>
  <c r="AO369" i="2"/>
  <c r="AQ369" i="2" s="1"/>
  <c r="AN368" i="2"/>
  <c r="AO368" i="2"/>
  <c r="AQ368" i="2" s="1"/>
  <c r="AN367" i="2"/>
  <c r="AO367" i="2"/>
  <c r="AQ367" i="2" s="1"/>
  <c r="AN366" i="2"/>
  <c r="AO366" i="2"/>
  <c r="AQ366" i="2" s="1"/>
  <c r="AN365" i="2"/>
  <c r="AO365" i="2"/>
  <c r="AQ365" i="2" s="1"/>
  <c r="AG371" i="2"/>
  <c r="AI371" i="2"/>
  <c r="AK371" i="2" s="1"/>
  <c r="AG370" i="2"/>
  <c r="AI370" i="2"/>
  <c r="AK370" i="2" s="1"/>
  <c r="AG369" i="2"/>
  <c r="AI369" i="2"/>
  <c r="AK369" i="2" s="1"/>
  <c r="AG368" i="2"/>
  <c r="AI368" i="2"/>
  <c r="AK368" i="2" s="1"/>
  <c r="AG367" i="2"/>
  <c r="AI367" i="2"/>
  <c r="AK367" i="2" s="1"/>
  <c r="AG366" i="2"/>
  <c r="AI366" i="2"/>
  <c r="AK366" i="2" s="1"/>
  <c r="AG365" i="2"/>
  <c r="AI365" i="2"/>
  <c r="AK365" i="2" s="1"/>
  <c r="AE365" i="2"/>
  <c r="AE366" i="2"/>
  <c r="AE367" i="2"/>
  <c r="AE368" i="2"/>
  <c r="AE369" i="2"/>
  <c r="AE370" i="2"/>
  <c r="AE371" i="2"/>
  <c r="AB365" i="2"/>
  <c r="AB366" i="2"/>
  <c r="AB367" i="2"/>
  <c r="AB368" i="2"/>
  <c r="AB369" i="2"/>
  <c r="AB370" i="2"/>
  <c r="AB371" i="2"/>
  <c r="Z365" i="2"/>
  <c r="Z366" i="2"/>
  <c r="Z367" i="2"/>
  <c r="Z368" i="2"/>
  <c r="Z369" i="2"/>
  <c r="Z370" i="2"/>
  <c r="Z371" i="2"/>
  <c r="V365" i="2"/>
  <c r="V366" i="2"/>
  <c r="V367" i="2"/>
  <c r="V368" i="2"/>
  <c r="V369" i="2"/>
  <c r="V370" i="2"/>
  <c r="V371" i="2"/>
  <c r="S365" i="2"/>
  <c r="S366" i="2"/>
  <c r="S367" i="2"/>
  <c r="S368" i="2"/>
  <c r="S369" i="2"/>
  <c r="S370" i="2"/>
  <c r="S371" i="2"/>
  <c r="P365" i="2"/>
  <c r="P366" i="2"/>
  <c r="P367" i="2"/>
  <c r="P368" i="2"/>
  <c r="P369" i="2"/>
  <c r="P370" i="2"/>
  <c r="P371" i="2"/>
  <c r="L371" i="2"/>
  <c r="N371" i="2"/>
  <c r="L370" i="2"/>
  <c r="N370" i="2"/>
  <c r="L369" i="2"/>
  <c r="N369" i="2"/>
  <c r="L368" i="2"/>
  <c r="N368" i="2"/>
  <c r="L367" i="2"/>
  <c r="N367" i="2"/>
  <c r="L366" i="2"/>
  <c r="N366" i="2"/>
  <c r="L365" i="2"/>
  <c r="N365" i="2"/>
  <c r="AR366" i="2" l="1"/>
  <c r="AT366" i="2" s="1"/>
  <c r="AR367" i="2"/>
  <c r="AT367" i="2" s="1"/>
  <c r="AR370" i="2"/>
  <c r="AT370" i="2" s="1"/>
  <c r="AR371" i="2"/>
  <c r="AS371" i="2" s="1"/>
  <c r="AR368" i="2"/>
  <c r="AS368" i="2" s="1"/>
  <c r="AR369" i="2"/>
  <c r="AT369" i="2" s="1"/>
  <c r="AR365" i="2"/>
  <c r="AT365" i="2" s="1"/>
  <c r="AP371" i="2"/>
  <c r="AP370" i="2"/>
  <c r="AP369" i="2"/>
  <c r="AP368" i="2"/>
  <c r="AP367" i="2"/>
  <c r="AP366" i="2"/>
  <c r="AP365" i="2"/>
  <c r="AJ371" i="2"/>
  <c r="AJ370" i="2"/>
  <c r="AJ369" i="2"/>
  <c r="AJ368" i="2"/>
  <c r="AJ367" i="2"/>
  <c r="AJ366" i="2"/>
  <c r="AJ365" i="2"/>
  <c r="AT368" i="2" l="1"/>
  <c r="AT371" i="2"/>
  <c r="AS365" i="2"/>
  <c r="AS367" i="2"/>
  <c r="AS366" i="2"/>
  <c r="AS369" i="2"/>
  <c r="AS370" i="2"/>
  <c r="B365" i="2" l="1"/>
  <c r="B366" i="2"/>
  <c r="B367" i="2"/>
  <c r="B368" i="2"/>
  <c r="B369" i="2"/>
  <c r="B370" i="2"/>
  <c r="B371" i="2"/>
  <c r="BT72" i="3"/>
  <c r="BU72" i="3"/>
  <c r="BW72" i="3"/>
  <c r="BX72" i="3" s="1"/>
  <c r="BY72" i="3"/>
  <c r="CC72" i="3"/>
  <c r="BV72" i="3"/>
  <c r="BP72" i="3"/>
  <c r="BQ72" i="3"/>
  <c r="BL72" i="3"/>
  <c r="BM72" i="3"/>
  <c r="BH72" i="3"/>
  <c r="BI72" i="3"/>
  <c r="BD72" i="3"/>
  <c r="BE72" i="3"/>
  <c r="AZ72" i="3"/>
  <c r="BA72" i="3"/>
  <c r="AV72" i="3"/>
  <c r="AW72" i="3"/>
  <c r="AR72" i="3"/>
  <c r="AS72" i="3"/>
  <c r="AN72" i="3"/>
  <c r="AO72" i="3"/>
  <c r="AH71" i="3"/>
  <c r="AI71" i="3" s="1"/>
  <c r="AH72" i="3"/>
  <c r="AI72" i="3"/>
  <c r="AC72" i="3"/>
  <c r="Y72" i="3"/>
  <c r="Z72" i="3"/>
  <c r="T72" i="3"/>
  <c r="U72" i="3"/>
  <c r="BN358" i="2"/>
  <c r="BN359" i="2"/>
  <c r="BN360" i="2"/>
  <c r="BN361" i="2"/>
  <c r="BN362" i="2"/>
  <c r="BN363" i="2"/>
  <c r="BN364" i="2"/>
  <c r="BK364" i="2"/>
  <c r="BJ364" i="2"/>
  <c r="BJ363" i="2"/>
  <c r="BK363" i="2"/>
  <c r="BJ362" i="2"/>
  <c r="BK362" i="2"/>
  <c r="BJ361" i="2"/>
  <c r="BK361" i="2"/>
  <c r="BJ360" i="2"/>
  <c r="BK360" i="2"/>
  <c r="BJ359" i="2"/>
  <c r="BK359" i="2"/>
  <c r="BJ358" i="2"/>
  <c r="BK358" i="2"/>
  <c r="BG364" i="2"/>
  <c r="BH364" i="2"/>
  <c r="BG363" i="2"/>
  <c r="BH363" i="2"/>
  <c r="BG362" i="2"/>
  <c r="BH362" i="2"/>
  <c r="BG361" i="2"/>
  <c r="BH361" i="2"/>
  <c r="BG360" i="2"/>
  <c r="BH360" i="2"/>
  <c r="BG359" i="2"/>
  <c r="BH359" i="2"/>
  <c r="BG358" i="2"/>
  <c r="BH358" i="2"/>
  <c r="BD364" i="2"/>
  <c r="BE364" i="2"/>
  <c r="BD363" i="2"/>
  <c r="BE363" i="2"/>
  <c r="BD362" i="2"/>
  <c r="BE362" i="2"/>
  <c r="BD361" i="2"/>
  <c r="BE361" i="2"/>
  <c r="BD360" i="2"/>
  <c r="BE360" i="2"/>
  <c r="BD359" i="2"/>
  <c r="BE359" i="2"/>
  <c r="BD358" i="2"/>
  <c r="BE358" i="2"/>
  <c r="BA364" i="2"/>
  <c r="BB364" i="2"/>
  <c r="BA363" i="2"/>
  <c r="BB363" i="2"/>
  <c r="BA362" i="2"/>
  <c r="BB362" i="2"/>
  <c r="BA361" i="2"/>
  <c r="BB361" i="2"/>
  <c r="BA360" i="2"/>
  <c r="BB360" i="2"/>
  <c r="BA359" i="2"/>
  <c r="BB359" i="2"/>
  <c r="BA358" i="2"/>
  <c r="BB358" i="2"/>
  <c r="AX364" i="2"/>
  <c r="AY364" i="2"/>
  <c r="AX363" i="2"/>
  <c r="AY363" i="2"/>
  <c r="AX362" i="2"/>
  <c r="AY362" i="2"/>
  <c r="AX361" i="2"/>
  <c r="AY361" i="2"/>
  <c r="AX360" i="2"/>
  <c r="AY360" i="2"/>
  <c r="AX359" i="2"/>
  <c r="AY359" i="2"/>
  <c r="AX358" i="2"/>
  <c r="AY358" i="2"/>
  <c r="AN364" i="2"/>
  <c r="AO364" i="2"/>
  <c r="AQ364" i="2" s="1"/>
  <c r="AN363" i="2"/>
  <c r="AO363" i="2"/>
  <c r="AQ363" i="2" s="1"/>
  <c r="AN362" i="2"/>
  <c r="AO362" i="2"/>
  <c r="AQ362" i="2" s="1"/>
  <c r="AN361" i="2"/>
  <c r="AO361" i="2"/>
  <c r="AQ361" i="2" s="1"/>
  <c r="AN360" i="2"/>
  <c r="AO360" i="2"/>
  <c r="AQ360" i="2" s="1"/>
  <c r="AN359" i="2"/>
  <c r="AO359" i="2"/>
  <c r="AQ359" i="2" s="1"/>
  <c r="AN358" i="2"/>
  <c r="AO358" i="2"/>
  <c r="AQ358" i="2" s="1"/>
  <c r="AG364" i="2"/>
  <c r="AI364" i="2"/>
  <c r="AK364" i="2" s="1"/>
  <c r="AG363" i="2"/>
  <c r="AI363" i="2"/>
  <c r="AK363" i="2" s="1"/>
  <c r="AG362" i="2"/>
  <c r="AI362" i="2"/>
  <c r="AK362" i="2" s="1"/>
  <c r="AG361" i="2"/>
  <c r="AI361" i="2"/>
  <c r="AK361" i="2" s="1"/>
  <c r="AG360" i="2"/>
  <c r="AI360" i="2"/>
  <c r="AK360" i="2" s="1"/>
  <c r="AG359" i="2"/>
  <c r="AI359" i="2"/>
  <c r="AK359" i="2" s="1"/>
  <c r="AG358" i="2"/>
  <c r="AI358" i="2"/>
  <c r="AK358" i="2" s="1"/>
  <c r="AE358" i="2"/>
  <c r="AE359" i="2"/>
  <c r="AE360" i="2"/>
  <c r="AE361" i="2"/>
  <c r="AE362" i="2"/>
  <c r="AE363" i="2"/>
  <c r="AE364" i="2"/>
  <c r="AB358" i="2"/>
  <c r="AB359" i="2"/>
  <c r="AB360" i="2"/>
  <c r="AR360" i="2" s="1"/>
  <c r="AT360" i="2" s="1"/>
  <c r="AB361" i="2"/>
  <c r="AB362" i="2"/>
  <c r="AB363" i="2"/>
  <c r="AB364" i="2"/>
  <c r="AR364" i="2" s="1"/>
  <c r="AS364" i="2" s="1"/>
  <c r="X360" i="2"/>
  <c r="X361" i="2"/>
  <c r="X362" i="2"/>
  <c r="X363" i="2"/>
  <c r="Z364" i="2"/>
  <c r="Z363" i="2"/>
  <c r="Z362" i="2"/>
  <c r="Z361" i="2"/>
  <c r="Z360" i="2"/>
  <c r="Z359" i="2"/>
  <c r="Z358" i="2"/>
  <c r="V358" i="2"/>
  <c r="V359" i="2"/>
  <c r="V360" i="2"/>
  <c r="V361" i="2"/>
  <c r="V362" i="2"/>
  <c r="V363" i="2"/>
  <c r="V364" i="2"/>
  <c r="S358" i="2"/>
  <c r="S359" i="2"/>
  <c r="S360" i="2"/>
  <c r="S361" i="2"/>
  <c r="S362" i="2"/>
  <c r="S363" i="2"/>
  <c r="S364" i="2"/>
  <c r="P358" i="2"/>
  <c r="P359" i="2"/>
  <c r="P360" i="2"/>
  <c r="P361" i="2"/>
  <c r="P362" i="2"/>
  <c r="P363" i="2"/>
  <c r="P364" i="2"/>
  <c r="L364" i="2"/>
  <c r="N364" i="2"/>
  <c r="L363" i="2"/>
  <c r="N363" i="2"/>
  <c r="L362" i="2"/>
  <c r="N362" i="2"/>
  <c r="L361" i="2"/>
  <c r="N361" i="2"/>
  <c r="L360" i="2"/>
  <c r="N360" i="2"/>
  <c r="L359" i="2"/>
  <c r="N359" i="2"/>
  <c r="L358" i="2"/>
  <c r="N358" i="2"/>
  <c r="B358" i="2"/>
  <c r="B359" i="2"/>
  <c r="B360" i="2"/>
  <c r="B361" i="2"/>
  <c r="B362" i="2"/>
  <c r="B363" i="2"/>
  <c r="B364" i="2"/>
  <c r="BZ72" i="3" l="1"/>
  <c r="CA72" i="3" s="1"/>
  <c r="CB72" i="3" s="1"/>
  <c r="AP364" i="2"/>
  <c r="AR359" i="2"/>
  <c r="AT359" i="2" s="1"/>
  <c r="AR362" i="2"/>
  <c r="AT362" i="2" s="1"/>
  <c r="AR358" i="2"/>
  <c r="AT358" i="2" s="1"/>
  <c r="AP360" i="2"/>
  <c r="AR361" i="2"/>
  <c r="AS361" i="2" s="1"/>
  <c r="AR363" i="2"/>
  <c r="AT363" i="2" s="1"/>
  <c r="AS360" i="2"/>
  <c r="AT364" i="2"/>
  <c r="AP363" i="2"/>
  <c r="AP362" i="2"/>
  <c r="AP361" i="2"/>
  <c r="AP359" i="2"/>
  <c r="AP358" i="2"/>
  <c r="AJ364" i="2"/>
  <c r="AJ363" i="2"/>
  <c r="AJ362" i="2"/>
  <c r="AJ361" i="2"/>
  <c r="AJ360" i="2"/>
  <c r="AJ359" i="2"/>
  <c r="AJ358" i="2"/>
  <c r="AS363" i="2" l="1"/>
  <c r="AT361" i="2"/>
  <c r="AS359" i="2"/>
  <c r="AS358" i="2"/>
  <c r="AS362" i="2"/>
  <c r="BT71" i="3" l="1"/>
  <c r="BU71" i="3"/>
  <c r="BW71" i="3"/>
  <c r="BX71" i="3"/>
  <c r="BY71" i="3"/>
  <c r="BZ71" i="3"/>
  <c r="CA71" i="3" s="1"/>
  <c r="CB71" i="3" s="1"/>
  <c r="CC71" i="3"/>
  <c r="BV71" i="3"/>
  <c r="BP71" i="3"/>
  <c r="BQ71" i="3"/>
  <c r="BL71" i="3"/>
  <c r="BM71" i="3"/>
  <c r="BH71" i="3"/>
  <c r="BI71" i="3"/>
  <c r="BD71" i="3"/>
  <c r="BE71" i="3"/>
  <c r="AZ71" i="3"/>
  <c r="BA71" i="3"/>
  <c r="AV71" i="3"/>
  <c r="AW71" i="3"/>
  <c r="AR71" i="3"/>
  <c r="AS71" i="3"/>
  <c r="AN71" i="3"/>
  <c r="AO71" i="3"/>
  <c r="Y71" i="3"/>
  <c r="Z71" i="3"/>
  <c r="AC71" i="3"/>
  <c r="T71" i="3"/>
  <c r="U71" i="3"/>
  <c r="BN352" i="2"/>
  <c r="BN353" i="2"/>
  <c r="BN354" i="2"/>
  <c r="BN355" i="2"/>
  <c r="BN356" i="2"/>
  <c r="BN357" i="2"/>
  <c r="BJ357" i="2"/>
  <c r="BK357" i="2"/>
  <c r="BJ356" i="2"/>
  <c r="BK356" i="2"/>
  <c r="BJ355" i="2"/>
  <c r="BK355" i="2"/>
  <c r="BJ354" i="2"/>
  <c r="BK354" i="2"/>
  <c r="BJ353" i="2"/>
  <c r="BK353" i="2"/>
  <c r="BJ352" i="2"/>
  <c r="BK352" i="2"/>
  <c r="BG357" i="2"/>
  <c r="BH357" i="2"/>
  <c r="BG356" i="2"/>
  <c r="BH356" i="2"/>
  <c r="BG355" i="2"/>
  <c r="BH355" i="2"/>
  <c r="BG354" i="2"/>
  <c r="BH354" i="2"/>
  <c r="BG353" i="2"/>
  <c r="BH353" i="2"/>
  <c r="BG352" i="2"/>
  <c r="BH352" i="2"/>
  <c r="BD352" i="2"/>
  <c r="BE352" i="2"/>
  <c r="BD353" i="2"/>
  <c r="BE353" i="2"/>
  <c r="BD354" i="2"/>
  <c r="BE354" i="2"/>
  <c r="BD355" i="2"/>
  <c r="BE355" i="2"/>
  <c r="BD356" i="2"/>
  <c r="BE356" i="2"/>
  <c r="BD357" i="2"/>
  <c r="BE357" i="2"/>
  <c r="BA355" i="2"/>
  <c r="BB355" i="2"/>
  <c r="BA356" i="2"/>
  <c r="BB356" i="2"/>
  <c r="BA357" i="2"/>
  <c r="BB357" i="2"/>
  <c r="BA354" i="2"/>
  <c r="BB354" i="2"/>
  <c r="BA353" i="2"/>
  <c r="BB353" i="2"/>
  <c r="BA352" i="2"/>
  <c r="BB352" i="2"/>
  <c r="AX352" i="2"/>
  <c r="AY352" i="2"/>
  <c r="AX353" i="2"/>
  <c r="AY353" i="2"/>
  <c r="AX354" i="2"/>
  <c r="AY354" i="2"/>
  <c r="AX355" i="2"/>
  <c r="AY355" i="2"/>
  <c r="AX356" i="2"/>
  <c r="AY356" i="2"/>
  <c r="AX357" i="2"/>
  <c r="AY357" i="2"/>
  <c r="AN357" i="2"/>
  <c r="AO357" i="2"/>
  <c r="AQ357" i="2" s="1"/>
  <c r="AN356" i="2"/>
  <c r="AO356" i="2"/>
  <c r="AQ356" i="2" s="1"/>
  <c r="AN355" i="2"/>
  <c r="AO355" i="2"/>
  <c r="AQ355" i="2" s="1"/>
  <c r="AN354" i="2"/>
  <c r="AO354" i="2"/>
  <c r="AQ354" i="2" s="1"/>
  <c r="AN353" i="2"/>
  <c r="AO353" i="2"/>
  <c r="AQ353" i="2" s="1"/>
  <c r="AN352" i="2"/>
  <c r="AO352" i="2"/>
  <c r="AQ352" i="2" s="1"/>
  <c r="AG357" i="2"/>
  <c r="AG356" i="2"/>
  <c r="AG355" i="2"/>
  <c r="AG354" i="2"/>
  <c r="AG353" i="2"/>
  <c r="AG352" i="2"/>
  <c r="AI352" i="2"/>
  <c r="AK352" i="2" s="1"/>
  <c r="AI353" i="2"/>
  <c r="AK353" i="2" s="1"/>
  <c r="AI354" i="2"/>
  <c r="AJ354" i="2" s="1"/>
  <c r="AI355" i="2"/>
  <c r="AJ355" i="2" s="1"/>
  <c r="AI356" i="2"/>
  <c r="AK356" i="2" s="1"/>
  <c r="AI357" i="2"/>
  <c r="AK357" i="2" s="1"/>
  <c r="AE352" i="2"/>
  <c r="AE353" i="2"/>
  <c r="AE354" i="2"/>
  <c r="AE355" i="2"/>
  <c r="AE356" i="2"/>
  <c r="AE357" i="2"/>
  <c r="AB352" i="2"/>
  <c r="AB353" i="2"/>
  <c r="AB354" i="2"/>
  <c r="AR354" i="2" s="1"/>
  <c r="AS354" i="2" s="1"/>
  <c r="AB355" i="2"/>
  <c r="AB356" i="2"/>
  <c r="AB357" i="2"/>
  <c r="Z352" i="2"/>
  <c r="Z353" i="2"/>
  <c r="Z354" i="2"/>
  <c r="Z355" i="2"/>
  <c r="Z356" i="2"/>
  <c r="Z357" i="2"/>
  <c r="X352" i="2"/>
  <c r="X354" i="2"/>
  <c r="X355" i="2"/>
  <c r="X356" i="2"/>
  <c r="V352" i="2"/>
  <c r="V353" i="2"/>
  <c r="V354" i="2"/>
  <c r="V355" i="2"/>
  <c r="V356" i="2"/>
  <c r="V357" i="2"/>
  <c r="S352" i="2"/>
  <c r="S353" i="2"/>
  <c r="S354" i="2"/>
  <c r="S355" i="2"/>
  <c r="S356" i="2"/>
  <c r="S357" i="2"/>
  <c r="P352" i="2"/>
  <c r="P353" i="2"/>
  <c r="P354" i="2"/>
  <c r="P355" i="2"/>
  <c r="P356" i="2"/>
  <c r="P357" i="2"/>
  <c r="L357" i="2"/>
  <c r="N357" i="2"/>
  <c r="L356" i="2"/>
  <c r="N356" i="2"/>
  <c r="L355" i="2"/>
  <c r="N355" i="2"/>
  <c r="L354" i="2"/>
  <c r="N354" i="2"/>
  <c r="L353" i="2"/>
  <c r="N353" i="2"/>
  <c r="L352" i="2"/>
  <c r="N352" i="2"/>
  <c r="AK354" i="2" l="1"/>
  <c r="AR357" i="2"/>
  <c r="AS357" i="2" s="1"/>
  <c r="AR353" i="2"/>
  <c r="AS353" i="2" s="1"/>
  <c r="AR356" i="2"/>
  <c r="AS356" i="2" s="1"/>
  <c r="AR352" i="2"/>
  <c r="AS352" i="2" s="1"/>
  <c r="AR355" i="2"/>
  <c r="AS355" i="2" s="1"/>
  <c r="AT354" i="2"/>
  <c r="AP357" i="2"/>
  <c r="AP356" i="2"/>
  <c r="AP355" i="2"/>
  <c r="AP354" i="2"/>
  <c r="AP353" i="2"/>
  <c r="AP352" i="2"/>
  <c r="AK355" i="2"/>
  <c r="AJ357" i="2"/>
  <c r="AJ353" i="2"/>
  <c r="AJ356" i="2"/>
  <c r="AJ352" i="2"/>
  <c r="AT352" i="2" l="1"/>
  <c r="AT357" i="2"/>
  <c r="AT355" i="2"/>
  <c r="AT353" i="2"/>
  <c r="AT356" i="2"/>
  <c r="B352" i="2" l="1"/>
  <c r="B353" i="2"/>
  <c r="B354" i="2"/>
  <c r="B355" i="2"/>
  <c r="B356" i="2"/>
  <c r="B357" i="2"/>
  <c r="BT70" i="3" l="1"/>
  <c r="BU70" i="3"/>
  <c r="BW70" i="3"/>
  <c r="BX70" i="3" s="1"/>
  <c r="BY70" i="3"/>
  <c r="CC70" i="3"/>
  <c r="BV70" i="3"/>
  <c r="BP70" i="3"/>
  <c r="BQ70" i="3"/>
  <c r="BL70" i="3"/>
  <c r="BM70" i="3"/>
  <c r="BH70" i="3"/>
  <c r="BI70" i="3"/>
  <c r="BD70" i="3"/>
  <c r="BE70" i="3"/>
  <c r="AZ70" i="3"/>
  <c r="BA70" i="3"/>
  <c r="AV70" i="3"/>
  <c r="AW70" i="3"/>
  <c r="AR70" i="3"/>
  <c r="AS70" i="3"/>
  <c r="AN70" i="3"/>
  <c r="AO70" i="3"/>
  <c r="AH70" i="3"/>
  <c r="AI70" i="3" s="1"/>
  <c r="Y70" i="3"/>
  <c r="Z70" i="3"/>
  <c r="AC70" i="3"/>
  <c r="T70" i="3"/>
  <c r="U70" i="3"/>
  <c r="BZ70" i="3" l="1"/>
  <c r="CA70" i="3" s="1"/>
  <c r="CB70" i="3" s="1"/>
  <c r="BN345" i="2"/>
  <c r="BN346" i="2"/>
  <c r="BN347" i="2"/>
  <c r="BN348" i="2"/>
  <c r="BN349" i="2"/>
  <c r="BN350" i="2"/>
  <c r="BN351" i="2"/>
  <c r="BJ345" i="2"/>
  <c r="BK345" i="2"/>
  <c r="BJ346" i="2"/>
  <c r="BK346" i="2"/>
  <c r="BJ347" i="2"/>
  <c r="BK347" i="2"/>
  <c r="BJ348" i="2"/>
  <c r="BK348" i="2"/>
  <c r="BJ349" i="2"/>
  <c r="BK349" i="2"/>
  <c r="BJ350" i="2"/>
  <c r="BK350" i="2"/>
  <c r="BJ351" i="2"/>
  <c r="BK351" i="2"/>
  <c r="BG351" i="2"/>
  <c r="BH351" i="2"/>
  <c r="BG350" i="2"/>
  <c r="BH350" i="2"/>
  <c r="BG349" i="2"/>
  <c r="BH349" i="2"/>
  <c r="BG348" i="2"/>
  <c r="BH348" i="2"/>
  <c r="BG347" i="2"/>
  <c r="BH347" i="2"/>
  <c r="BG346" i="2"/>
  <c r="BH346" i="2"/>
  <c r="BG345" i="2"/>
  <c r="BH345" i="2"/>
  <c r="BD340" i="2"/>
  <c r="BE340" i="2"/>
  <c r="BD341" i="2"/>
  <c r="BE341" i="2"/>
  <c r="BD342" i="2"/>
  <c r="BE342" i="2"/>
  <c r="BD343" i="2"/>
  <c r="BE343" i="2"/>
  <c r="BD344" i="2"/>
  <c r="BE344" i="2"/>
  <c r="BD345" i="2"/>
  <c r="BE345" i="2"/>
  <c r="BD346" i="2"/>
  <c r="BE346" i="2"/>
  <c r="BD347" i="2"/>
  <c r="BE347" i="2"/>
  <c r="BD348" i="2"/>
  <c r="BE348" i="2"/>
  <c r="BD349" i="2"/>
  <c r="BE349" i="2"/>
  <c r="BD350" i="2"/>
  <c r="BE350" i="2"/>
  <c r="BD351" i="2"/>
  <c r="BE351" i="2"/>
  <c r="BA339" i="2"/>
  <c r="BB339" i="2"/>
  <c r="BA340" i="2"/>
  <c r="BB340" i="2"/>
  <c r="BA341" i="2"/>
  <c r="BB341" i="2"/>
  <c r="BA342" i="2"/>
  <c r="BB342" i="2"/>
  <c r="BA343" i="2"/>
  <c r="BB343" i="2"/>
  <c r="BA344" i="2"/>
  <c r="BB344" i="2"/>
  <c r="BA345" i="2"/>
  <c r="BB345" i="2"/>
  <c r="BA346" i="2"/>
  <c r="BB346" i="2"/>
  <c r="BA347" i="2"/>
  <c r="BB347" i="2"/>
  <c r="BA348" i="2"/>
  <c r="BB348" i="2"/>
  <c r="BA349" i="2"/>
  <c r="BB349" i="2"/>
  <c r="BA350" i="2"/>
  <c r="BB350" i="2"/>
  <c r="BA351" i="2"/>
  <c r="BB351" i="2"/>
  <c r="AX339" i="2"/>
  <c r="AY339" i="2"/>
  <c r="AX340" i="2"/>
  <c r="AY340" i="2"/>
  <c r="AX341" i="2"/>
  <c r="AY341" i="2"/>
  <c r="AX342" i="2"/>
  <c r="AY342" i="2"/>
  <c r="AX343" i="2"/>
  <c r="AY343" i="2"/>
  <c r="AX344" i="2"/>
  <c r="AY344" i="2"/>
  <c r="AX345" i="2"/>
  <c r="AY345" i="2"/>
  <c r="AX346" i="2"/>
  <c r="AY346" i="2"/>
  <c r="AX347" i="2"/>
  <c r="AY347" i="2"/>
  <c r="AX348" i="2"/>
  <c r="AY348" i="2"/>
  <c r="AX349" i="2"/>
  <c r="AY349" i="2"/>
  <c r="AX350" i="2"/>
  <c r="AY350" i="2"/>
  <c r="AX351" i="2"/>
  <c r="AY351" i="2"/>
  <c r="AN351" i="2"/>
  <c r="AO351" i="2"/>
  <c r="AQ351" i="2" s="1"/>
  <c r="AN350" i="2"/>
  <c r="AO350" i="2"/>
  <c r="AQ350" i="2" s="1"/>
  <c r="AN349" i="2"/>
  <c r="AO349" i="2"/>
  <c r="AQ349" i="2" s="1"/>
  <c r="AN348" i="2"/>
  <c r="AO348" i="2"/>
  <c r="AQ348" i="2" s="1"/>
  <c r="AN347" i="2"/>
  <c r="AO347" i="2"/>
  <c r="AQ347" i="2" s="1"/>
  <c r="AN346" i="2"/>
  <c r="AO346" i="2"/>
  <c r="AQ346" i="2" s="1"/>
  <c r="AN345" i="2"/>
  <c r="AO345" i="2"/>
  <c r="AQ345" i="2" s="1"/>
  <c r="AG351" i="2"/>
  <c r="AG350" i="2"/>
  <c r="AG349" i="2"/>
  <c r="AG348" i="2"/>
  <c r="AG347" i="2"/>
  <c r="AG346" i="2"/>
  <c r="AG345" i="2"/>
  <c r="AI345" i="2"/>
  <c r="AK345" i="2" s="1"/>
  <c r="AI346" i="2"/>
  <c r="AK346" i="2" s="1"/>
  <c r="AI347" i="2"/>
  <c r="AJ347" i="2" s="1"/>
  <c r="AI348" i="2"/>
  <c r="AJ348" i="2" s="1"/>
  <c r="AI349" i="2"/>
  <c r="AK349" i="2" s="1"/>
  <c r="AI350" i="2"/>
  <c r="AK350" i="2" s="1"/>
  <c r="AI351" i="2"/>
  <c r="AJ351" i="2" s="1"/>
  <c r="AE345" i="2"/>
  <c r="AE346" i="2"/>
  <c r="AE347" i="2"/>
  <c r="AE348" i="2"/>
  <c r="AE349" i="2"/>
  <c r="AE350" i="2"/>
  <c r="AE351" i="2"/>
  <c r="AB345" i="2"/>
  <c r="AB346" i="2"/>
  <c r="AB347" i="2"/>
  <c r="AB348" i="2"/>
  <c r="AB349" i="2"/>
  <c r="AB350" i="2"/>
  <c r="AB351" i="2"/>
  <c r="Z345" i="2"/>
  <c r="Z346" i="2"/>
  <c r="Z347" i="2"/>
  <c r="Z348" i="2"/>
  <c r="Z349" i="2"/>
  <c r="Z350" i="2"/>
  <c r="Z351" i="2"/>
  <c r="X351" i="2"/>
  <c r="X350" i="2"/>
  <c r="X349" i="2"/>
  <c r="X348" i="2"/>
  <c r="X347" i="2"/>
  <c r="X346" i="2"/>
  <c r="V345" i="2"/>
  <c r="V346" i="2"/>
  <c r="V347" i="2"/>
  <c r="V348" i="2"/>
  <c r="V349" i="2"/>
  <c r="V350" i="2"/>
  <c r="V351" i="2"/>
  <c r="S345" i="2"/>
  <c r="S346" i="2"/>
  <c r="S347" i="2"/>
  <c r="S348" i="2"/>
  <c r="S349" i="2"/>
  <c r="S350" i="2"/>
  <c r="S351" i="2"/>
  <c r="P345" i="2"/>
  <c r="P346" i="2"/>
  <c r="P347" i="2"/>
  <c r="P348" i="2"/>
  <c r="P349" i="2"/>
  <c r="P350" i="2"/>
  <c r="P351" i="2"/>
  <c r="L351" i="2"/>
  <c r="L350" i="2"/>
  <c r="L349" i="2"/>
  <c r="L348" i="2"/>
  <c r="L347" i="2"/>
  <c r="L346" i="2"/>
  <c r="L345" i="2"/>
  <c r="N345" i="2"/>
  <c r="N346" i="2"/>
  <c r="N347" i="2"/>
  <c r="N348" i="2"/>
  <c r="N349" i="2"/>
  <c r="N350" i="2"/>
  <c r="N351" i="2"/>
  <c r="AR350" i="2" l="1"/>
  <c r="AS350" i="2" s="1"/>
  <c r="AK347" i="2"/>
  <c r="AR347" i="2"/>
  <c r="AS347" i="2" s="1"/>
  <c r="AR345" i="2"/>
  <c r="AS345" i="2" s="1"/>
  <c r="AR348" i="2"/>
  <c r="AS348" i="2" s="1"/>
  <c r="AR346" i="2"/>
  <c r="AS346" i="2" s="1"/>
  <c r="AK351" i="2"/>
  <c r="AR351" i="2"/>
  <c r="AS351" i="2" s="1"/>
  <c r="AR349" i="2"/>
  <c r="AS349" i="2" s="1"/>
  <c r="AP351" i="2"/>
  <c r="AP350" i="2"/>
  <c r="AP349" i="2"/>
  <c r="AP348" i="2"/>
  <c r="AP347" i="2"/>
  <c r="AP346" i="2"/>
  <c r="AP345" i="2"/>
  <c r="AK348" i="2"/>
  <c r="AJ350" i="2"/>
  <c r="AJ346" i="2"/>
  <c r="AJ349" i="2"/>
  <c r="AJ345" i="2"/>
  <c r="AT348" i="2" l="1"/>
  <c r="AT346" i="2"/>
  <c r="AT350" i="2"/>
  <c r="AT347" i="2"/>
  <c r="AT345" i="2"/>
  <c r="AT351" i="2"/>
  <c r="AT349" i="2"/>
  <c r="B345" i="2" l="1"/>
  <c r="B346" i="2"/>
  <c r="B347" i="2"/>
  <c r="B348" i="2"/>
  <c r="B349" i="2"/>
  <c r="B350" i="2"/>
  <c r="B351" i="2"/>
  <c r="BT69" i="3" l="1"/>
  <c r="BU69" i="3"/>
  <c r="BW69" i="3"/>
  <c r="BX69" i="3" s="1"/>
  <c r="BY69" i="3"/>
  <c r="CC69" i="3"/>
  <c r="BV69" i="3"/>
  <c r="BP69" i="3"/>
  <c r="BQ69" i="3"/>
  <c r="BL69" i="3"/>
  <c r="BM69" i="3"/>
  <c r="BH69" i="3"/>
  <c r="BI69" i="3"/>
  <c r="BD69" i="3"/>
  <c r="BE69" i="3"/>
  <c r="AZ69" i="3"/>
  <c r="BA69" i="3"/>
  <c r="AV69" i="3"/>
  <c r="AW69" i="3"/>
  <c r="AR69" i="3"/>
  <c r="AS69" i="3"/>
  <c r="AN69" i="3"/>
  <c r="AO69" i="3"/>
  <c r="AH69" i="3"/>
  <c r="AI69" i="3" s="1"/>
  <c r="Y69" i="3"/>
  <c r="Z69" i="3"/>
  <c r="AC69" i="3"/>
  <c r="T69" i="3"/>
  <c r="U69" i="3"/>
  <c r="BZ69" i="3" l="1"/>
  <c r="CA69" i="3" s="1"/>
  <c r="CB69" i="3" s="1"/>
  <c r="BN339" i="2"/>
  <c r="BN340" i="2"/>
  <c r="BN341" i="2"/>
  <c r="BN342" i="2"/>
  <c r="BN343" i="2"/>
  <c r="BN344" i="2"/>
  <c r="BJ339" i="2"/>
  <c r="BK339" i="2"/>
  <c r="BJ340" i="2"/>
  <c r="BK340" i="2"/>
  <c r="BJ341" i="2"/>
  <c r="BK341" i="2"/>
  <c r="BJ342" i="2"/>
  <c r="BK342" i="2"/>
  <c r="BJ343" i="2"/>
  <c r="BK343" i="2"/>
  <c r="BJ344" i="2"/>
  <c r="BK344" i="2"/>
  <c r="BG344" i="2"/>
  <c r="BH344" i="2"/>
  <c r="BG343" i="2"/>
  <c r="BH343" i="2"/>
  <c r="BG342" i="2"/>
  <c r="BH342" i="2"/>
  <c r="BG341" i="2"/>
  <c r="BH341" i="2"/>
  <c r="BG340" i="2"/>
  <c r="BH340" i="2"/>
  <c r="BG339" i="2"/>
  <c r="BH339" i="2"/>
  <c r="BD339" i="2"/>
  <c r="BE339" i="2"/>
  <c r="AN344" i="2"/>
  <c r="AO344" i="2"/>
  <c r="AQ344" i="2" s="1"/>
  <c r="AN343" i="2"/>
  <c r="AO343" i="2"/>
  <c r="AQ343" i="2" s="1"/>
  <c r="AN342" i="2"/>
  <c r="AO342" i="2"/>
  <c r="AQ342" i="2" s="1"/>
  <c r="AN341" i="2"/>
  <c r="AO341" i="2"/>
  <c r="AQ341" i="2" s="1"/>
  <c r="AN340" i="2"/>
  <c r="AO340" i="2"/>
  <c r="AQ340" i="2" s="1"/>
  <c r="AN339" i="2"/>
  <c r="AO339" i="2"/>
  <c r="AQ339" i="2" s="1"/>
  <c r="AG344" i="2"/>
  <c r="AI344" i="2"/>
  <c r="AK344" i="2" s="1"/>
  <c r="AG343" i="2"/>
  <c r="AI343" i="2"/>
  <c r="AK343" i="2" s="1"/>
  <c r="AG342" i="2"/>
  <c r="AI342" i="2"/>
  <c r="AK342" i="2" s="1"/>
  <c r="AG341" i="2"/>
  <c r="AI341" i="2"/>
  <c r="AK341" i="2" s="1"/>
  <c r="AG340" i="2"/>
  <c r="AI340" i="2"/>
  <c r="AK340" i="2" s="1"/>
  <c r="AG339" i="2"/>
  <c r="AI339" i="2"/>
  <c r="AK339" i="2" s="1"/>
  <c r="AE339" i="2"/>
  <c r="AE340" i="2"/>
  <c r="AE341" i="2"/>
  <c r="AE342" i="2"/>
  <c r="AE343" i="2"/>
  <c r="AE344" i="2"/>
  <c r="AB339" i="2"/>
  <c r="AB340" i="2"/>
  <c r="AB341" i="2"/>
  <c r="AR341" i="2" s="1"/>
  <c r="AT341" i="2" s="1"/>
  <c r="AB342" i="2"/>
  <c r="AB343" i="2"/>
  <c r="AB344" i="2"/>
  <c r="Z339" i="2"/>
  <c r="Z340" i="2"/>
  <c r="Z341" i="2"/>
  <c r="Z342" i="2"/>
  <c r="Z344" i="2"/>
  <c r="X339" i="2"/>
  <c r="X340" i="2"/>
  <c r="X341" i="2"/>
  <c r="X342" i="2"/>
  <c r="X343" i="2"/>
  <c r="V339" i="2"/>
  <c r="V340" i="2"/>
  <c r="V341" i="2"/>
  <c r="V342" i="2"/>
  <c r="V343" i="2"/>
  <c r="V344" i="2"/>
  <c r="S339" i="2"/>
  <c r="S340" i="2"/>
  <c r="S341" i="2"/>
  <c r="S342" i="2"/>
  <c r="S343" i="2"/>
  <c r="S344" i="2"/>
  <c r="P339" i="2"/>
  <c r="P340" i="2"/>
  <c r="P341" i="2"/>
  <c r="P342" i="2"/>
  <c r="P343" i="2"/>
  <c r="P344" i="2"/>
  <c r="L344" i="2"/>
  <c r="N344" i="2"/>
  <c r="L343" i="2"/>
  <c r="N343" i="2"/>
  <c r="L342" i="2"/>
  <c r="N342" i="2"/>
  <c r="L341" i="2"/>
  <c r="N341" i="2"/>
  <c r="L340" i="2"/>
  <c r="N340" i="2"/>
  <c r="L339" i="2"/>
  <c r="N339" i="2"/>
  <c r="B339" i="2"/>
  <c r="B340" i="2"/>
  <c r="B341" i="2"/>
  <c r="B342" i="2"/>
  <c r="B343" i="2"/>
  <c r="B344" i="2"/>
  <c r="BT68" i="3"/>
  <c r="BU68" i="3"/>
  <c r="BW68" i="3"/>
  <c r="BX68" i="3" s="1"/>
  <c r="BY68" i="3"/>
  <c r="CC68" i="3"/>
  <c r="BV68" i="3"/>
  <c r="BP68" i="3"/>
  <c r="BQ68" i="3"/>
  <c r="BL68" i="3"/>
  <c r="BM68" i="3"/>
  <c r="BH68" i="3"/>
  <c r="BI68" i="3"/>
  <c r="BD68" i="3"/>
  <c r="BE68" i="3"/>
  <c r="AZ68" i="3"/>
  <c r="BA68" i="3"/>
  <c r="AV68" i="3"/>
  <c r="AW68" i="3"/>
  <c r="AR67" i="3"/>
  <c r="AS67" i="3"/>
  <c r="AR68" i="3"/>
  <c r="AS68" i="3"/>
  <c r="AN68" i="3"/>
  <c r="AO68" i="3"/>
  <c r="AH68" i="3"/>
  <c r="AI68" i="3" s="1"/>
  <c r="Y68" i="3"/>
  <c r="Z68" i="3"/>
  <c r="AC68" i="3"/>
  <c r="T68" i="3"/>
  <c r="U68" i="3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J326" i="2"/>
  <c r="BK326" i="2"/>
  <c r="BJ327" i="2"/>
  <c r="BK327" i="2"/>
  <c r="BJ328" i="2"/>
  <c r="BK328" i="2"/>
  <c r="BJ329" i="2"/>
  <c r="BK329" i="2"/>
  <c r="BJ330" i="2"/>
  <c r="BK330" i="2"/>
  <c r="BJ331" i="2"/>
  <c r="BK331" i="2"/>
  <c r="BJ332" i="2"/>
  <c r="BK332" i="2"/>
  <c r="BJ333" i="2"/>
  <c r="BK333" i="2"/>
  <c r="BJ334" i="2"/>
  <c r="BK334" i="2"/>
  <c r="BJ335" i="2"/>
  <c r="BK335" i="2"/>
  <c r="BJ336" i="2"/>
  <c r="BK336" i="2"/>
  <c r="BJ337" i="2"/>
  <c r="BK337" i="2"/>
  <c r="BJ338" i="2"/>
  <c r="BK338" i="2"/>
  <c r="BG338" i="2"/>
  <c r="BH338" i="2"/>
  <c r="BG337" i="2"/>
  <c r="BH337" i="2"/>
  <c r="BG336" i="2"/>
  <c r="BH336" i="2"/>
  <c r="BG335" i="2"/>
  <c r="BH335" i="2"/>
  <c r="BG334" i="2"/>
  <c r="BH334" i="2"/>
  <c r="BG333" i="2"/>
  <c r="BH333" i="2"/>
  <c r="BD333" i="2"/>
  <c r="BE333" i="2"/>
  <c r="BD334" i="2"/>
  <c r="BE334" i="2"/>
  <c r="BD335" i="2"/>
  <c r="BE335" i="2"/>
  <c r="BD336" i="2"/>
  <c r="BE336" i="2"/>
  <c r="BD337" i="2"/>
  <c r="BE337" i="2"/>
  <c r="BD338" i="2"/>
  <c r="BE338" i="2"/>
  <c r="BA336" i="2"/>
  <c r="BB336" i="2"/>
  <c r="BA337" i="2"/>
  <c r="BB337" i="2"/>
  <c r="BA338" i="2"/>
  <c r="BB338" i="2"/>
  <c r="BA335" i="2"/>
  <c r="BB335" i="2"/>
  <c r="BA334" i="2"/>
  <c r="BB334" i="2"/>
  <c r="BA333" i="2"/>
  <c r="BB333" i="2"/>
  <c r="AX333" i="2"/>
  <c r="AY333" i="2"/>
  <c r="AX334" i="2"/>
  <c r="AY334" i="2"/>
  <c r="AX335" i="2"/>
  <c r="AY335" i="2"/>
  <c r="AX336" i="2"/>
  <c r="AY336" i="2"/>
  <c r="AX337" i="2"/>
  <c r="AY337" i="2"/>
  <c r="AX338" i="2"/>
  <c r="AY338" i="2"/>
  <c r="AN338" i="2"/>
  <c r="AO338" i="2"/>
  <c r="AQ338" i="2" s="1"/>
  <c r="AN337" i="2"/>
  <c r="AO337" i="2"/>
  <c r="AQ337" i="2" s="1"/>
  <c r="AN336" i="2"/>
  <c r="AO336" i="2"/>
  <c r="AQ336" i="2" s="1"/>
  <c r="AN335" i="2"/>
  <c r="AO335" i="2"/>
  <c r="AQ335" i="2" s="1"/>
  <c r="AN334" i="2"/>
  <c r="AO334" i="2"/>
  <c r="AQ334" i="2" s="1"/>
  <c r="AN333" i="2"/>
  <c r="AO333" i="2"/>
  <c r="AQ333" i="2" s="1"/>
  <c r="AI333" i="2"/>
  <c r="AK333" i="2" s="1"/>
  <c r="AI334" i="2"/>
  <c r="AK334" i="2" s="1"/>
  <c r="AI335" i="2"/>
  <c r="AJ335" i="2" s="1"/>
  <c r="AI336" i="2"/>
  <c r="AJ336" i="2" s="1"/>
  <c r="AI337" i="2"/>
  <c r="AK337" i="2" s="1"/>
  <c r="AI338" i="2"/>
  <c r="AK338" i="2" s="1"/>
  <c r="AG338" i="2"/>
  <c r="AG337" i="2"/>
  <c r="AG336" i="2"/>
  <c r="AG335" i="2"/>
  <c r="AG334" i="2"/>
  <c r="AG333" i="2"/>
  <c r="AE333" i="2"/>
  <c r="AE334" i="2"/>
  <c r="AE335" i="2"/>
  <c r="AE336" i="2"/>
  <c r="AE337" i="2"/>
  <c r="AE338" i="2"/>
  <c r="AB333" i="2"/>
  <c r="AB334" i="2"/>
  <c r="AB335" i="2"/>
  <c r="AR335" i="2" s="1"/>
  <c r="AS335" i="2" s="1"/>
  <c r="AB336" i="2"/>
  <c r="AB337" i="2"/>
  <c r="AB338" i="2"/>
  <c r="Z333" i="2"/>
  <c r="Z334" i="2"/>
  <c r="Z335" i="2"/>
  <c r="Z336" i="2"/>
  <c r="Z337" i="2"/>
  <c r="Z338" i="2"/>
  <c r="X338" i="2"/>
  <c r="X337" i="2"/>
  <c r="X336" i="2"/>
  <c r="X335" i="2"/>
  <c r="X334" i="2"/>
  <c r="X333" i="2"/>
  <c r="V333" i="2"/>
  <c r="V334" i="2"/>
  <c r="V335" i="2"/>
  <c r="V336" i="2"/>
  <c r="V337" i="2"/>
  <c r="V338" i="2"/>
  <c r="S333" i="2"/>
  <c r="S334" i="2"/>
  <c r="S335" i="2"/>
  <c r="S336" i="2"/>
  <c r="S337" i="2"/>
  <c r="S338" i="2"/>
  <c r="P333" i="2"/>
  <c r="P334" i="2"/>
  <c r="P335" i="2"/>
  <c r="P336" i="2"/>
  <c r="P337" i="2"/>
  <c r="P338" i="2"/>
  <c r="N333" i="2"/>
  <c r="N334" i="2"/>
  <c r="N335" i="2"/>
  <c r="N336" i="2"/>
  <c r="N337" i="2"/>
  <c r="N338" i="2"/>
  <c r="L338" i="2"/>
  <c r="L337" i="2"/>
  <c r="L336" i="2"/>
  <c r="L335" i="2"/>
  <c r="L334" i="2"/>
  <c r="L333" i="2"/>
  <c r="B333" i="2"/>
  <c r="B334" i="2"/>
  <c r="B335" i="2"/>
  <c r="B336" i="2"/>
  <c r="B337" i="2"/>
  <c r="B338" i="2"/>
  <c r="BZ68" i="3" l="1"/>
  <c r="CA68" i="3" s="1"/>
  <c r="CB68" i="3" s="1"/>
  <c r="AP340" i="2"/>
  <c r="AR334" i="2"/>
  <c r="AS334" i="2" s="1"/>
  <c r="AJ339" i="2"/>
  <c r="AK335" i="2"/>
  <c r="AP341" i="2"/>
  <c r="AJ342" i="2"/>
  <c r="AJ343" i="2"/>
  <c r="AR336" i="2"/>
  <c r="AS336" i="2" s="1"/>
  <c r="AR338" i="2"/>
  <c r="AS338" i="2" s="1"/>
  <c r="AJ340" i="2"/>
  <c r="AP343" i="2"/>
  <c r="AK336" i="2"/>
  <c r="AP333" i="2"/>
  <c r="AJ341" i="2"/>
  <c r="AP339" i="2"/>
  <c r="AP344" i="2"/>
  <c r="AJ344" i="2"/>
  <c r="AR337" i="2"/>
  <c r="AS337" i="2" s="1"/>
  <c r="AR333" i="2"/>
  <c r="AS333" i="2" s="1"/>
  <c r="AR344" i="2"/>
  <c r="AT344" i="2" s="1"/>
  <c r="AR343" i="2"/>
  <c r="AT343" i="2" s="1"/>
  <c r="AR342" i="2"/>
  <c r="AT342" i="2" s="1"/>
  <c r="AR340" i="2"/>
  <c r="AT340" i="2" s="1"/>
  <c r="AR339" i="2"/>
  <c r="AT339" i="2" s="1"/>
  <c r="AS341" i="2"/>
  <c r="AP342" i="2"/>
  <c r="AT335" i="2"/>
  <c r="AP338" i="2"/>
  <c r="AP337" i="2"/>
  <c r="AP336" i="2"/>
  <c r="AP335" i="2"/>
  <c r="AP334" i="2"/>
  <c r="AJ338" i="2"/>
  <c r="AJ334" i="2"/>
  <c r="AJ337" i="2"/>
  <c r="AJ333" i="2"/>
  <c r="AT333" i="2" l="1"/>
  <c r="AT338" i="2"/>
  <c r="AT336" i="2"/>
  <c r="AS340" i="2"/>
  <c r="AT337" i="2"/>
  <c r="AT334" i="2"/>
  <c r="AS343" i="2"/>
  <c r="AS339" i="2"/>
  <c r="AS344" i="2"/>
  <c r="AS342" i="2"/>
  <c r="CD67" i="3" l="1"/>
  <c r="CD68" i="3" s="1"/>
  <c r="BT67" i="3"/>
  <c r="BU67" i="3"/>
  <c r="BW67" i="3"/>
  <c r="BX67" i="3" s="1"/>
  <c r="BY67" i="3"/>
  <c r="CC67" i="3"/>
  <c r="BV67" i="3"/>
  <c r="BT66" i="3"/>
  <c r="BU66" i="3"/>
  <c r="BW66" i="3"/>
  <c r="BX66" i="3" s="1"/>
  <c r="BY66" i="3"/>
  <c r="BV66" i="3"/>
  <c r="BP67" i="3"/>
  <c r="BQ67" i="3"/>
  <c r="BP66" i="3"/>
  <c r="BQ66" i="3"/>
  <c r="BL67" i="3"/>
  <c r="BM67" i="3"/>
  <c r="BL66" i="3"/>
  <c r="BM66" i="3"/>
  <c r="BH67" i="3"/>
  <c r="BI67" i="3"/>
  <c r="BH66" i="3"/>
  <c r="BI66" i="3"/>
  <c r="BD67" i="3"/>
  <c r="BE67" i="3"/>
  <c r="BD66" i="3"/>
  <c r="BE66" i="3"/>
  <c r="AZ66" i="3"/>
  <c r="BA66" i="3"/>
  <c r="AZ67" i="3"/>
  <c r="BA67" i="3"/>
  <c r="AV66" i="3"/>
  <c r="AW66" i="3"/>
  <c r="AV67" i="3"/>
  <c r="AW67" i="3"/>
  <c r="AR66" i="3"/>
  <c r="AS66" i="3"/>
  <c r="AN66" i="3"/>
  <c r="AO66" i="3"/>
  <c r="AN67" i="3"/>
  <c r="AO67" i="3"/>
  <c r="AC66" i="3"/>
  <c r="AC67" i="3"/>
  <c r="Y67" i="3"/>
  <c r="Z67" i="3"/>
  <c r="AH67" i="3"/>
  <c r="AI67" i="3"/>
  <c r="Y66" i="3"/>
  <c r="Z66" i="3"/>
  <c r="AH66" i="3"/>
  <c r="AI66" i="3"/>
  <c r="T66" i="3"/>
  <c r="U66" i="3"/>
  <c r="T67" i="3"/>
  <c r="U67" i="3"/>
  <c r="BZ66" i="3" l="1"/>
  <c r="BZ67" i="3"/>
  <c r="CA67" i="3" s="1"/>
  <c r="CB67" i="3" s="1"/>
  <c r="CD69" i="3"/>
  <c r="BG332" i="2"/>
  <c r="BH332" i="2"/>
  <c r="BG331" i="2"/>
  <c r="BH331" i="2"/>
  <c r="BG330" i="2"/>
  <c r="BH330" i="2"/>
  <c r="BG329" i="2"/>
  <c r="BH329" i="2"/>
  <c r="BG328" i="2"/>
  <c r="BH328" i="2"/>
  <c r="BG327" i="2"/>
  <c r="BH327" i="2"/>
  <c r="BG326" i="2"/>
  <c r="BH326" i="2"/>
  <c r="BD326" i="2"/>
  <c r="BE326" i="2"/>
  <c r="BD327" i="2"/>
  <c r="BE327" i="2"/>
  <c r="BD328" i="2"/>
  <c r="BE328" i="2"/>
  <c r="BD329" i="2"/>
  <c r="BE329" i="2"/>
  <c r="BD330" i="2"/>
  <c r="BE330" i="2"/>
  <c r="BD331" i="2"/>
  <c r="BE331" i="2"/>
  <c r="BD332" i="2"/>
  <c r="BE332" i="2"/>
  <c r="BA332" i="2"/>
  <c r="BB332" i="2"/>
  <c r="BA331" i="2"/>
  <c r="BB331" i="2"/>
  <c r="BA330" i="2"/>
  <c r="BB330" i="2"/>
  <c r="BA329" i="2"/>
  <c r="BB329" i="2"/>
  <c r="BA328" i="2"/>
  <c r="BB328" i="2"/>
  <c r="BA327" i="2"/>
  <c r="BB327" i="2"/>
  <c r="BA326" i="2"/>
  <c r="BB326" i="2"/>
  <c r="AX326" i="2"/>
  <c r="AY326" i="2"/>
  <c r="AX327" i="2"/>
  <c r="AY327" i="2"/>
  <c r="AX328" i="2"/>
  <c r="AY328" i="2"/>
  <c r="AX329" i="2"/>
  <c r="AY329" i="2"/>
  <c r="AX330" i="2"/>
  <c r="AY330" i="2"/>
  <c r="AX331" i="2"/>
  <c r="AY331" i="2"/>
  <c r="AX332" i="2"/>
  <c r="AY332" i="2"/>
  <c r="AN332" i="2"/>
  <c r="AO332" i="2"/>
  <c r="AQ332" i="2" s="1"/>
  <c r="AN331" i="2"/>
  <c r="AO331" i="2"/>
  <c r="AQ331" i="2" s="1"/>
  <c r="AN330" i="2"/>
  <c r="AO330" i="2"/>
  <c r="AQ330" i="2" s="1"/>
  <c r="AN329" i="2"/>
  <c r="AO329" i="2"/>
  <c r="AQ329" i="2" s="1"/>
  <c r="AN328" i="2"/>
  <c r="AO328" i="2"/>
  <c r="AQ328" i="2" s="1"/>
  <c r="AN327" i="2"/>
  <c r="AO327" i="2"/>
  <c r="AQ327" i="2" s="1"/>
  <c r="AN326" i="2"/>
  <c r="AO326" i="2"/>
  <c r="AQ326" i="2" s="1"/>
  <c r="AI327" i="2"/>
  <c r="AK327" i="2" s="1"/>
  <c r="AI328" i="2"/>
  <c r="AK328" i="2" s="1"/>
  <c r="AI329" i="2"/>
  <c r="AK329" i="2" s="1"/>
  <c r="AI330" i="2"/>
  <c r="AJ330" i="2" s="1"/>
  <c r="AI331" i="2"/>
  <c r="AK331" i="2" s="1"/>
  <c r="AI332" i="2"/>
  <c r="AK332" i="2" s="1"/>
  <c r="AI326" i="2"/>
  <c r="AJ326" i="2" s="1"/>
  <c r="AG332" i="2"/>
  <c r="AG331" i="2"/>
  <c r="AG330" i="2"/>
  <c r="AG329" i="2"/>
  <c r="AG328" i="2"/>
  <c r="AG327" i="2"/>
  <c r="AG326" i="2"/>
  <c r="AE326" i="2"/>
  <c r="AE327" i="2"/>
  <c r="AE328" i="2"/>
  <c r="AE329" i="2"/>
  <c r="AE330" i="2"/>
  <c r="AE331" i="2"/>
  <c r="AE332" i="2"/>
  <c r="AB326" i="2"/>
  <c r="AB327" i="2"/>
  <c r="AB328" i="2"/>
  <c r="AB329" i="2"/>
  <c r="AB330" i="2"/>
  <c r="AB331" i="2"/>
  <c r="AB332" i="2"/>
  <c r="AR332" i="2" s="1"/>
  <c r="AS332" i="2" s="1"/>
  <c r="Z326" i="2"/>
  <c r="Z327" i="2"/>
  <c r="Z328" i="2"/>
  <c r="Z329" i="2"/>
  <c r="Z330" i="2"/>
  <c r="Z331" i="2"/>
  <c r="Z332" i="2"/>
  <c r="X327" i="2"/>
  <c r="X329" i="2"/>
  <c r="X330" i="2"/>
  <c r="X331" i="2"/>
  <c r="V326" i="2"/>
  <c r="V327" i="2"/>
  <c r="V328" i="2"/>
  <c r="V329" i="2"/>
  <c r="V330" i="2"/>
  <c r="V331" i="2"/>
  <c r="V332" i="2"/>
  <c r="S326" i="2"/>
  <c r="S327" i="2"/>
  <c r="S328" i="2"/>
  <c r="S329" i="2"/>
  <c r="S330" i="2"/>
  <c r="S331" i="2"/>
  <c r="S332" i="2"/>
  <c r="P326" i="2"/>
  <c r="P327" i="2"/>
  <c r="P328" i="2"/>
  <c r="P329" i="2"/>
  <c r="P330" i="2"/>
  <c r="P331" i="2"/>
  <c r="P332" i="2"/>
  <c r="N326" i="2"/>
  <c r="N327" i="2"/>
  <c r="N328" i="2"/>
  <c r="N329" i="2"/>
  <c r="N330" i="2"/>
  <c r="N331" i="2"/>
  <c r="N332" i="2"/>
  <c r="L332" i="2"/>
  <c r="L331" i="2"/>
  <c r="L330" i="2"/>
  <c r="L329" i="2"/>
  <c r="L328" i="2"/>
  <c r="L327" i="2"/>
  <c r="L326" i="2"/>
  <c r="AJ329" i="2" l="1"/>
  <c r="CD70" i="3"/>
  <c r="AR329" i="2"/>
  <c r="AS329" i="2" s="1"/>
  <c r="AK326" i="2"/>
  <c r="AK330" i="2"/>
  <c r="AR331" i="2"/>
  <c r="AS331" i="2" s="1"/>
  <c r="AR327" i="2"/>
  <c r="AS327" i="2" s="1"/>
  <c r="AR328" i="2"/>
  <c r="AS328" i="2" s="1"/>
  <c r="AR330" i="2"/>
  <c r="AS330" i="2" s="1"/>
  <c r="AR326" i="2"/>
  <c r="AS326" i="2" s="1"/>
  <c r="AT332" i="2"/>
  <c r="AP332" i="2"/>
  <c r="AP331" i="2"/>
  <c r="AP330" i="2"/>
  <c r="AP329" i="2"/>
  <c r="AP328" i="2"/>
  <c r="AP327" i="2"/>
  <c r="AP326" i="2"/>
  <c r="AJ332" i="2"/>
  <c r="AJ328" i="2"/>
  <c r="AJ331" i="2"/>
  <c r="AJ327" i="2"/>
  <c r="AT328" i="2" l="1"/>
  <c r="AT330" i="2"/>
  <c r="AT331" i="2"/>
  <c r="AT327" i="2"/>
  <c r="AT326" i="2"/>
  <c r="CD71" i="3"/>
  <c r="AT329" i="2"/>
  <c r="B326" i="2"/>
  <c r="B327" i="2"/>
  <c r="B328" i="2"/>
  <c r="B329" i="2"/>
  <c r="B330" i="2"/>
  <c r="B331" i="2"/>
  <c r="B332" i="2"/>
  <c r="CD72" i="3" l="1"/>
  <c r="BN319" i="2"/>
  <c r="BN320" i="2"/>
  <c r="BN321" i="2"/>
  <c r="BN322" i="2"/>
  <c r="BN323" i="2"/>
  <c r="BN324" i="2"/>
  <c r="BN325" i="2"/>
  <c r="BJ319" i="2"/>
  <c r="BK319" i="2"/>
  <c r="BJ320" i="2"/>
  <c r="BK320" i="2"/>
  <c r="BJ321" i="2"/>
  <c r="BK321" i="2"/>
  <c r="BJ322" i="2"/>
  <c r="BK322" i="2"/>
  <c r="BJ323" i="2"/>
  <c r="BK323" i="2"/>
  <c r="BJ324" i="2"/>
  <c r="BK324" i="2"/>
  <c r="BJ325" i="2"/>
  <c r="BK325" i="2"/>
  <c r="BG320" i="2"/>
  <c r="BH320" i="2"/>
  <c r="BG321" i="2"/>
  <c r="BH321" i="2"/>
  <c r="BG322" i="2"/>
  <c r="BH322" i="2"/>
  <c r="BG323" i="2"/>
  <c r="BH323" i="2"/>
  <c r="BG324" i="2"/>
  <c r="BH324" i="2"/>
  <c r="BG325" i="2"/>
  <c r="BH325" i="2"/>
  <c r="BD319" i="2"/>
  <c r="BE319" i="2"/>
  <c r="BD320" i="2"/>
  <c r="BE320" i="2"/>
  <c r="BD321" i="2"/>
  <c r="BE321" i="2"/>
  <c r="BD322" i="2"/>
  <c r="BE322" i="2"/>
  <c r="BD323" i="2"/>
  <c r="BE323" i="2"/>
  <c r="BD324" i="2"/>
  <c r="BE324" i="2"/>
  <c r="BD325" i="2"/>
  <c r="BE325" i="2"/>
  <c r="BA320" i="2"/>
  <c r="BB320" i="2"/>
  <c r="BA321" i="2"/>
  <c r="BB321" i="2"/>
  <c r="BA322" i="2"/>
  <c r="BB322" i="2"/>
  <c r="BA323" i="2"/>
  <c r="BB323" i="2"/>
  <c r="BA324" i="2"/>
  <c r="BB324" i="2"/>
  <c r="BA325" i="2"/>
  <c r="BB325" i="2"/>
  <c r="BA319" i="2"/>
  <c r="BB319" i="2"/>
  <c r="AX325" i="2"/>
  <c r="AY325" i="2"/>
  <c r="AX324" i="2"/>
  <c r="AY324" i="2"/>
  <c r="AX323" i="2"/>
  <c r="AY323" i="2"/>
  <c r="AX322" i="2"/>
  <c r="AY322" i="2"/>
  <c r="AX321" i="2"/>
  <c r="AY321" i="2"/>
  <c r="AX320" i="2"/>
  <c r="AY320" i="2"/>
  <c r="BG319" i="2"/>
  <c r="BH319" i="2"/>
  <c r="AX319" i="2"/>
  <c r="AY319" i="2"/>
  <c r="AN325" i="2"/>
  <c r="AO325" i="2"/>
  <c r="AQ325" i="2" s="1"/>
  <c r="AN324" i="2"/>
  <c r="AO324" i="2"/>
  <c r="AQ324" i="2" s="1"/>
  <c r="AN323" i="2"/>
  <c r="AO323" i="2"/>
  <c r="AQ323" i="2" s="1"/>
  <c r="AN322" i="2"/>
  <c r="AO322" i="2"/>
  <c r="AQ322" i="2" s="1"/>
  <c r="AN321" i="2"/>
  <c r="AO321" i="2"/>
  <c r="AQ321" i="2" s="1"/>
  <c r="AN320" i="2"/>
  <c r="AO320" i="2"/>
  <c r="AQ320" i="2" s="1"/>
  <c r="AN319" i="2"/>
  <c r="AO319" i="2"/>
  <c r="AQ319" i="2" s="1"/>
  <c r="AI321" i="2"/>
  <c r="AK321" i="2" s="1"/>
  <c r="AI322" i="2"/>
  <c r="AK322" i="2" s="1"/>
  <c r="AI323" i="2"/>
  <c r="AJ323" i="2" s="1"/>
  <c r="AI324" i="2"/>
  <c r="AJ324" i="2" s="1"/>
  <c r="AI325" i="2"/>
  <c r="AK325" i="2" s="1"/>
  <c r="AI320" i="2"/>
  <c r="AK320" i="2" s="1"/>
  <c r="AI319" i="2"/>
  <c r="AK319" i="2" s="1"/>
  <c r="AG325" i="2"/>
  <c r="AG324" i="2"/>
  <c r="AG323" i="2"/>
  <c r="AG322" i="2"/>
  <c r="AG321" i="2"/>
  <c r="AG320" i="2"/>
  <c r="AG319" i="2"/>
  <c r="AE319" i="2"/>
  <c r="AE320" i="2"/>
  <c r="AE321" i="2"/>
  <c r="AE322" i="2"/>
  <c r="AE323" i="2"/>
  <c r="AE324" i="2"/>
  <c r="AE325" i="2"/>
  <c r="AB319" i="2"/>
  <c r="AB320" i="2"/>
  <c r="AB321" i="2"/>
  <c r="AB322" i="2"/>
  <c r="AB323" i="2"/>
  <c r="AB324" i="2"/>
  <c r="AB325" i="2"/>
  <c r="Z319" i="2"/>
  <c r="Z320" i="2"/>
  <c r="Z321" i="2"/>
  <c r="Z322" i="2"/>
  <c r="Z323" i="2"/>
  <c r="Z324" i="2"/>
  <c r="Z325" i="2"/>
  <c r="X319" i="2"/>
  <c r="X321" i="2"/>
  <c r="X322" i="2"/>
  <c r="X324" i="2"/>
  <c r="X325" i="2"/>
  <c r="V319" i="2"/>
  <c r="V320" i="2"/>
  <c r="V321" i="2"/>
  <c r="V322" i="2"/>
  <c r="V323" i="2"/>
  <c r="V324" i="2"/>
  <c r="V325" i="2"/>
  <c r="S319" i="2"/>
  <c r="S320" i="2"/>
  <c r="S321" i="2"/>
  <c r="S322" i="2"/>
  <c r="S323" i="2"/>
  <c r="S324" i="2"/>
  <c r="S325" i="2"/>
  <c r="P319" i="2"/>
  <c r="P320" i="2"/>
  <c r="P321" i="2"/>
  <c r="P322" i="2"/>
  <c r="P323" i="2"/>
  <c r="P324" i="2"/>
  <c r="P325" i="2"/>
  <c r="N319" i="2"/>
  <c r="N320" i="2"/>
  <c r="N321" i="2"/>
  <c r="N322" i="2"/>
  <c r="N323" i="2"/>
  <c r="N324" i="2"/>
  <c r="N325" i="2"/>
  <c r="L325" i="2"/>
  <c r="L324" i="2"/>
  <c r="L323" i="2"/>
  <c r="L322" i="2"/>
  <c r="L321" i="2"/>
  <c r="L320" i="2"/>
  <c r="L319" i="2"/>
  <c r="AK323" i="2" l="1"/>
  <c r="AR325" i="2"/>
  <c r="AS325" i="2" s="1"/>
  <c r="AR321" i="2"/>
  <c r="AS321" i="2" s="1"/>
  <c r="AR322" i="2"/>
  <c r="AS322" i="2" s="1"/>
  <c r="AK324" i="2"/>
  <c r="AR324" i="2"/>
  <c r="AS324" i="2" s="1"/>
  <c r="AR320" i="2"/>
  <c r="AS320" i="2" s="1"/>
  <c r="AR323" i="2"/>
  <c r="AS323" i="2" s="1"/>
  <c r="AR319" i="2"/>
  <c r="AS319" i="2" s="1"/>
  <c r="AP325" i="2"/>
  <c r="AP324" i="2"/>
  <c r="AP323" i="2"/>
  <c r="AP322" i="2"/>
  <c r="AP321" i="2"/>
  <c r="AP320" i="2"/>
  <c r="AP319" i="2"/>
  <c r="AJ322" i="2"/>
  <c r="AJ325" i="2"/>
  <c r="AJ321" i="2"/>
  <c r="AJ320" i="2"/>
  <c r="AJ319" i="2"/>
  <c r="AT322" i="2" l="1"/>
  <c r="AT324" i="2"/>
  <c r="AT320" i="2"/>
  <c r="AT325" i="2"/>
  <c r="AT321" i="2"/>
  <c r="AT319" i="2"/>
  <c r="AT323" i="2"/>
  <c r="BT65" i="3"/>
  <c r="BU65" i="3"/>
  <c r="BW65" i="3"/>
  <c r="BX65" i="3"/>
  <c r="BY65" i="3"/>
  <c r="BZ65" i="3"/>
  <c r="CA65" i="3" s="1"/>
  <c r="CB65" i="3" s="1"/>
  <c r="CC65" i="3"/>
  <c r="BV65" i="3"/>
  <c r="BP65" i="3"/>
  <c r="BQ65" i="3"/>
  <c r="BL65" i="3"/>
  <c r="BM65" i="3"/>
  <c r="BH65" i="3"/>
  <c r="BI65" i="3"/>
  <c r="BD65" i="3"/>
  <c r="BE65" i="3"/>
  <c r="AZ65" i="3"/>
  <c r="BA65" i="3"/>
  <c r="AV65" i="3"/>
  <c r="AW65" i="3"/>
  <c r="AR65" i="3"/>
  <c r="AS65" i="3"/>
  <c r="AN65" i="3"/>
  <c r="AO65" i="3"/>
  <c r="AC65" i="3"/>
  <c r="Y65" i="3"/>
  <c r="Z65" i="3"/>
  <c r="AH65" i="3"/>
  <c r="AI65" i="3" s="1"/>
  <c r="T65" i="3"/>
  <c r="U65" i="3"/>
  <c r="P65" i="3"/>
  <c r="P66" i="3" s="1"/>
  <c r="P67" i="3" s="1"/>
  <c r="P68" i="3" s="1"/>
  <c r="P69" i="3" s="1"/>
  <c r="P70" i="3" s="1"/>
  <c r="P71" i="3" s="1"/>
  <c r="P72" i="3" s="1"/>
  <c r="BT64" i="3"/>
  <c r="BU64" i="3"/>
  <c r="BW64" i="3"/>
  <c r="BX64" i="3" s="1"/>
  <c r="BY64" i="3"/>
  <c r="CC64" i="3"/>
  <c r="BV64" i="3"/>
  <c r="BP64" i="3"/>
  <c r="BQ64" i="3"/>
  <c r="BL64" i="3"/>
  <c r="BM64" i="3"/>
  <c r="BH64" i="3"/>
  <c r="BI64" i="3"/>
  <c r="BD64" i="3"/>
  <c r="BE64" i="3"/>
  <c r="AZ64" i="3"/>
  <c r="BA64" i="3"/>
  <c r="AV64" i="3"/>
  <c r="AW64" i="3"/>
  <c r="AR64" i="3"/>
  <c r="AS64" i="3"/>
  <c r="AN64" i="3"/>
  <c r="AO64" i="3"/>
  <c r="AH64" i="3"/>
  <c r="AI64" i="3" s="1"/>
  <c r="Y64" i="3"/>
  <c r="Z64" i="3"/>
  <c r="AC64" i="3"/>
  <c r="T64" i="3"/>
  <c r="U64" i="3"/>
  <c r="BZ64" i="3" l="1"/>
  <c r="CA64" i="3" s="1"/>
  <c r="CB64" i="3" s="1"/>
  <c r="B319" i="2"/>
  <c r="B320" i="2"/>
  <c r="B321" i="2"/>
  <c r="B322" i="2"/>
  <c r="B323" i="2"/>
  <c r="B324" i="2"/>
  <c r="B325" i="2"/>
  <c r="BN314" i="2"/>
  <c r="BN315" i="2"/>
  <c r="BN316" i="2"/>
  <c r="BN317" i="2"/>
  <c r="BN318" i="2"/>
  <c r="BJ314" i="2"/>
  <c r="BK314" i="2"/>
  <c r="BJ315" i="2"/>
  <c r="BK315" i="2"/>
  <c r="BJ316" i="2"/>
  <c r="BK316" i="2"/>
  <c r="BJ317" i="2"/>
  <c r="BK317" i="2"/>
  <c r="BJ318" i="2"/>
  <c r="BK318" i="2"/>
  <c r="BD314" i="2"/>
  <c r="BE314" i="2"/>
  <c r="BD315" i="2"/>
  <c r="BE315" i="2"/>
  <c r="BD316" i="2"/>
  <c r="BE316" i="2"/>
  <c r="BD317" i="2"/>
  <c r="BE317" i="2"/>
  <c r="BD318" i="2"/>
  <c r="BE318" i="2"/>
  <c r="BA314" i="2"/>
  <c r="BB314" i="2"/>
  <c r="BA315" i="2"/>
  <c r="BB315" i="2"/>
  <c r="BA316" i="2"/>
  <c r="BB316" i="2"/>
  <c r="BA317" i="2"/>
  <c r="BB317" i="2"/>
  <c r="BA318" i="2"/>
  <c r="BB318" i="2"/>
  <c r="AX314" i="2"/>
  <c r="AY314" i="2"/>
  <c r="AX315" i="2"/>
  <c r="AY315" i="2"/>
  <c r="AX316" i="2"/>
  <c r="AY316" i="2"/>
  <c r="AX317" i="2"/>
  <c r="AY317" i="2"/>
  <c r="AX318" i="2"/>
  <c r="AY318" i="2"/>
  <c r="BG318" i="2"/>
  <c r="BH318" i="2"/>
  <c r="BG317" i="2"/>
  <c r="BH317" i="2"/>
  <c r="BG316" i="2"/>
  <c r="BH316" i="2"/>
  <c r="BG315" i="2"/>
  <c r="BH315" i="2"/>
  <c r="BG314" i="2"/>
  <c r="BH314" i="2"/>
  <c r="AN318" i="2"/>
  <c r="AO318" i="2"/>
  <c r="AQ318" i="2" s="1"/>
  <c r="AN317" i="2"/>
  <c r="AO317" i="2"/>
  <c r="AQ317" i="2" s="1"/>
  <c r="AN316" i="2"/>
  <c r="AO316" i="2"/>
  <c r="AQ316" i="2" s="1"/>
  <c r="AN315" i="2"/>
  <c r="AO315" i="2"/>
  <c r="AQ315" i="2" s="1"/>
  <c r="AN314" i="2"/>
  <c r="AO314" i="2"/>
  <c r="AQ314" i="2" s="1"/>
  <c r="AI318" i="2"/>
  <c r="AK318" i="2" s="1"/>
  <c r="AI317" i="2"/>
  <c r="AK317" i="2" s="1"/>
  <c r="AI316" i="2"/>
  <c r="AK316" i="2" s="1"/>
  <c r="AI315" i="2"/>
  <c r="AJ315" i="2" s="1"/>
  <c r="AI314" i="2"/>
  <c r="AK314" i="2" s="1"/>
  <c r="AG318" i="2"/>
  <c r="AG317" i="2"/>
  <c r="AG316" i="2"/>
  <c r="AG315" i="2"/>
  <c r="AG314" i="2"/>
  <c r="AE314" i="2"/>
  <c r="AE315" i="2"/>
  <c r="AE316" i="2"/>
  <c r="AE317" i="2"/>
  <c r="AE318" i="2"/>
  <c r="AB314" i="2"/>
  <c r="AB315" i="2"/>
  <c r="AB316" i="2"/>
  <c r="AR316" i="2" s="1"/>
  <c r="AS316" i="2" s="1"/>
  <c r="AB317" i="2"/>
  <c r="AB318" i="2"/>
  <c r="Z314" i="2"/>
  <c r="Z315" i="2"/>
  <c r="Z316" i="2"/>
  <c r="Z317" i="2"/>
  <c r="Z318" i="2"/>
  <c r="X318" i="2"/>
  <c r="X317" i="2"/>
  <c r="X316" i="2"/>
  <c r="X315" i="2"/>
  <c r="X314" i="2"/>
  <c r="V314" i="2"/>
  <c r="V315" i="2"/>
  <c r="V316" i="2"/>
  <c r="V317" i="2"/>
  <c r="V318" i="2"/>
  <c r="S314" i="2"/>
  <c r="S315" i="2"/>
  <c r="S316" i="2"/>
  <c r="S317" i="2"/>
  <c r="S318" i="2"/>
  <c r="P314" i="2"/>
  <c r="P315" i="2"/>
  <c r="P316" i="2"/>
  <c r="P317" i="2"/>
  <c r="P318" i="2"/>
  <c r="N318" i="2"/>
  <c r="N317" i="2"/>
  <c r="N316" i="2"/>
  <c r="N315" i="2"/>
  <c r="N314" i="2"/>
  <c r="L318" i="2"/>
  <c r="L317" i="2"/>
  <c r="L316" i="2"/>
  <c r="L315" i="2"/>
  <c r="L314" i="2"/>
  <c r="AK315" i="2" l="1"/>
  <c r="AR317" i="2"/>
  <c r="AS317" i="2" s="1"/>
  <c r="AR315" i="2"/>
  <c r="AS315" i="2" s="1"/>
  <c r="AR318" i="2"/>
  <c r="AS318" i="2" s="1"/>
  <c r="AR314" i="2"/>
  <c r="AS314" i="2" s="1"/>
  <c r="AT318" i="2"/>
  <c r="AT316" i="2"/>
  <c r="AP318" i="2"/>
  <c r="AP317" i="2"/>
  <c r="AP316" i="2"/>
  <c r="AP315" i="2"/>
  <c r="AP314" i="2"/>
  <c r="AJ318" i="2"/>
  <c r="AJ317" i="2"/>
  <c r="AJ316" i="2"/>
  <c r="AJ314" i="2"/>
  <c r="AT315" i="2" l="1"/>
  <c r="AT314" i="2"/>
  <c r="AT317" i="2"/>
  <c r="B314" i="2" l="1"/>
  <c r="B315" i="2"/>
  <c r="B316" i="2"/>
  <c r="B317" i="2"/>
  <c r="B318" i="2"/>
  <c r="BT63" i="3"/>
  <c r="BU63" i="3"/>
  <c r="BW63" i="3"/>
  <c r="BX63" i="3" s="1"/>
  <c r="BY63" i="3"/>
  <c r="CC63" i="3"/>
  <c r="BV63" i="3"/>
  <c r="BP63" i="3"/>
  <c r="BQ63" i="3"/>
  <c r="BL63" i="3"/>
  <c r="BM63" i="3"/>
  <c r="BH63" i="3"/>
  <c r="BI63" i="3"/>
  <c r="BD63" i="3"/>
  <c r="BE63" i="3"/>
  <c r="AZ63" i="3"/>
  <c r="BA63" i="3"/>
  <c r="AV63" i="3"/>
  <c r="AW63" i="3"/>
  <c r="AR63" i="3"/>
  <c r="AS63" i="3"/>
  <c r="AN63" i="3"/>
  <c r="AO63" i="3"/>
  <c r="AH63" i="3"/>
  <c r="AI63" i="3" s="1"/>
  <c r="Y63" i="3"/>
  <c r="Z63" i="3"/>
  <c r="AC63" i="3"/>
  <c r="T63" i="3"/>
  <c r="U63" i="3"/>
  <c r="BN309" i="2"/>
  <c r="BN310" i="2"/>
  <c r="BN311" i="2"/>
  <c r="BN312" i="2"/>
  <c r="BN313" i="2"/>
  <c r="BJ313" i="2"/>
  <c r="BK313" i="2"/>
  <c r="BJ312" i="2"/>
  <c r="BK312" i="2"/>
  <c r="BJ311" i="2"/>
  <c r="BK311" i="2"/>
  <c r="BJ310" i="2"/>
  <c r="BK310" i="2"/>
  <c r="BJ309" i="2"/>
  <c r="BK309" i="2"/>
  <c r="BG313" i="2"/>
  <c r="BH313" i="2"/>
  <c r="BG312" i="2"/>
  <c r="BH312" i="2"/>
  <c r="BG311" i="2"/>
  <c r="BH311" i="2"/>
  <c r="BG310" i="2"/>
  <c r="BH310" i="2"/>
  <c r="BG309" i="2"/>
  <c r="BH309" i="2"/>
  <c r="BD301" i="2"/>
  <c r="BE301" i="2"/>
  <c r="BD302" i="2"/>
  <c r="BE302" i="2"/>
  <c r="BD303" i="2"/>
  <c r="BE303" i="2"/>
  <c r="BD304" i="2"/>
  <c r="BE304" i="2"/>
  <c r="BD305" i="2"/>
  <c r="BE305" i="2"/>
  <c r="BD306" i="2"/>
  <c r="BE306" i="2"/>
  <c r="BD307" i="2"/>
  <c r="BE307" i="2"/>
  <c r="BD308" i="2"/>
  <c r="BE308" i="2"/>
  <c r="BD309" i="2"/>
  <c r="BE309" i="2"/>
  <c r="BD310" i="2"/>
  <c r="BE310" i="2"/>
  <c r="BD311" i="2"/>
  <c r="BE311" i="2"/>
  <c r="BD312" i="2"/>
  <c r="BE312" i="2"/>
  <c r="BD313" i="2"/>
  <c r="BE313" i="2"/>
  <c r="BA313" i="2"/>
  <c r="BB313" i="2"/>
  <c r="BA312" i="2"/>
  <c r="BB312" i="2"/>
  <c r="BA311" i="2"/>
  <c r="BB311" i="2"/>
  <c r="BA310" i="2"/>
  <c r="BB310" i="2"/>
  <c r="BA309" i="2"/>
  <c r="BB309" i="2"/>
  <c r="AX309" i="2"/>
  <c r="AY309" i="2"/>
  <c r="AX310" i="2"/>
  <c r="AY310" i="2"/>
  <c r="AX311" i="2"/>
  <c r="AY311" i="2"/>
  <c r="AX312" i="2"/>
  <c r="AY312" i="2"/>
  <c r="AX313" i="2"/>
  <c r="AY313" i="2"/>
  <c r="AN313" i="2"/>
  <c r="AO313" i="2"/>
  <c r="AQ313" i="2" s="1"/>
  <c r="AN312" i="2"/>
  <c r="AO312" i="2"/>
  <c r="AQ312" i="2" s="1"/>
  <c r="AN311" i="2"/>
  <c r="AO311" i="2"/>
  <c r="AP311" i="2" s="1"/>
  <c r="AN310" i="2"/>
  <c r="AO310" i="2"/>
  <c r="AQ310" i="2" s="1"/>
  <c r="AN309" i="2"/>
  <c r="AO309" i="2"/>
  <c r="AQ309" i="2" s="1"/>
  <c r="AG313" i="2"/>
  <c r="AI313" i="2"/>
  <c r="AK313" i="2" s="1"/>
  <c r="AG312" i="2"/>
  <c r="AI312" i="2"/>
  <c r="AK312" i="2" s="1"/>
  <c r="AG311" i="2"/>
  <c r="AI311" i="2"/>
  <c r="AK311" i="2" s="1"/>
  <c r="AG310" i="2"/>
  <c r="AI310" i="2"/>
  <c r="AK310" i="2" s="1"/>
  <c r="AG309" i="2"/>
  <c r="AI309" i="2"/>
  <c r="AK309" i="2" s="1"/>
  <c r="AE309" i="2"/>
  <c r="AE310" i="2"/>
  <c r="AE311" i="2"/>
  <c r="AE312" i="2"/>
  <c r="AE313" i="2"/>
  <c r="AB309" i="2"/>
  <c r="AB310" i="2"/>
  <c r="AB311" i="2"/>
  <c r="AB312" i="2"/>
  <c r="AB313" i="2"/>
  <c r="Z309" i="2"/>
  <c r="Z310" i="2"/>
  <c r="Z311" i="2"/>
  <c r="Z312" i="2"/>
  <c r="Z313" i="2"/>
  <c r="X309" i="2"/>
  <c r="X310" i="2"/>
  <c r="X312" i="2"/>
  <c r="V309" i="2"/>
  <c r="V310" i="2"/>
  <c r="V311" i="2"/>
  <c r="V312" i="2"/>
  <c r="V313" i="2"/>
  <c r="S309" i="2"/>
  <c r="S310" i="2"/>
  <c r="S311" i="2"/>
  <c r="S312" i="2"/>
  <c r="S313" i="2"/>
  <c r="P309" i="2"/>
  <c r="P310" i="2"/>
  <c r="P311" i="2"/>
  <c r="P312" i="2"/>
  <c r="P313" i="2"/>
  <c r="L313" i="2"/>
  <c r="N313" i="2"/>
  <c r="L312" i="2"/>
  <c r="N312" i="2"/>
  <c r="L311" i="2"/>
  <c r="N311" i="2"/>
  <c r="L310" i="2"/>
  <c r="N310" i="2"/>
  <c r="L309" i="2"/>
  <c r="N309" i="2"/>
  <c r="B309" i="2"/>
  <c r="B310" i="2"/>
  <c r="B311" i="2"/>
  <c r="B312" i="2"/>
  <c r="B313" i="2"/>
  <c r="BZ63" i="3" l="1"/>
  <c r="CA63" i="3" s="1"/>
  <c r="CB63" i="3" s="1"/>
  <c r="AQ311" i="2"/>
  <c r="AR313" i="2"/>
  <c r="AT313" i="2" s="1"/>
  <c r="AR309" i="2"/>
  <c r="AT309" i="2" s="1"/>
  <c r="AR310" i="2"/>
  <c r="AT310" i="2" s="1"/>
  <c r="AR311" i="2"/>
  <c r="AT311" i="2" s="1"/>
  <c r="AR312" i="2"/>
  <c r="AS312" i="2" s="1"/>
  <c r="AP313" i="2"/>
  <c r="AP312" i="2"/>
  <c r="AP310" i="2"/>
  <c r="AP309" i="2"/>
  <c r="AJ313" i="2"/>
  <c r="AJ312" i="2"/>
  <c r="AJ311" i="2"/>
  <c r="AJ310" i="2"/>
  <c r="AJ309" i="2"/>
  <c r="AS313" i="2" l="1"/>
  <c r="AS311" i="2"/>
  <c r="AS309" i="2"/>
  <c r="AT312" i="2"/>
  <c r="AS310" i="2"/>
  <c r="BT62" i="3" l="1"/>
  <c r="BU62" i="3"/>
  <c r="BW62" i="3"/>
  <c r="BX62" i="3" s="1"/>
  <c r="BY62" i="3"/>
  <c r="CC62" i="3"/>
  <c r="BV62" i="3"/>
  <c r="BP62" i="3"/>
  <c r="BQ62" i="3"/>
  <c r="BL62" i="3"/>
  <c r="BM62" i="3"/>
  <c r="BH62" i="3"/>
  <c r="BI62" i="3"/>
  <c r="BD62" i="3"/>
  <c r="BE62" i="3"/>
  <c r="AZ62" i="3"/>
  <c r="BA62" i="3"/>
  <c r="AV62" i="3"/>
  <c r="AW62" i="3"/>
  <c r="AR62" i="3"/>
  <c r="AS62" i="3"/>
  <c r="AN62" i="3"/>
  <c r="AO62" i="3"/>
  <c r="AH62" i="3"/>
  <c r="AI62" i="3" s="1"/>
  <c r="Y62" i="3"/>
  <c r="Z62" i="3"/>
  <c r="AC62" i="3"/>
  <c r="T62" i="3"/>
  <c r="U62" i="3"/>
  <c r="AG301" i="2"/>
  <c r="AG302" i="2"/>
  <c r="AG303" i="2"/>
  <c r="AG304" i="2"/>
  <c r="AG305" i="2"/>
  <c r="AG306" i="2"/>
  <c r="AG307" i="2"/>
  <c r="AG308" i="2"/>
  <c r="Z301" i="2"/>
  <c r="Z302" i="2"/>
  <c r="Z303" i="2"/>
  <c r="Z304" i="2"/>
  <c r="Z305" i="2"/>
  <c r="Z306" i="2"/>
  <c r="Z307" i="2"/>
  <c r="Z308" i="2"/>
  <c r="X301" i="2"/>
  <c r="X303" i="2"/>
  <c r="X304" i="2"/>
  <c r="X306" i="2"/>
  <c r="X307" i="2"/>
  <c r="X308" i="2"/>
  <c r="V301" i="2"/>
  <c r="V302" i="2"/>
  <c r="V303" i="2"/>
  <c r="V304" i="2"/>
  <c r="V305" i="2"/>
  <c r="V306" i="2"/>
  <c r="V307" i="2"/>
  <c r="V308" i="2"/>
  <c r="S301" i="2"/>
  <c r="S302" i="2"/>
  <c r="S303" i="2"/>
  <c r="S304" i="2"/>
  <c r="S305" i="2"/>
  <c r="S306" i="2"/>
  <c r="S307" i="2"/>
  <c r="S308" i="2"/>
  <c r="P301" i="2"/>
  <c r="P302" i="2"/>
  <c r="P303" i="2"/>
  <c r="P304" i="2"/>
  <c r="P305" i="2"/>
  <c r="P306" i="2"/>
  <c r="P307" i="2"/>
  <c r="P308" i="2"/>
  <c r="AB301" i="2"/>
  <c r="AB302" i="2"/>
  <c r="AB303" i="2"/>
  <c r="AB304" i="2"/>
  <c r="AB305" i="2"/>
  <c r="AB306" i="2"/>
  <c r="AB307" i="2"/>
  <c r="AB308" i="2"/>
  <c r="AE301" i="2"/>
  <c r="AE302" i="2"/>
  <c r="AE303" i="2"/>
  <c r="AE304" i="2"/>
  <c r="AE305" i="2"/>
  <c r="AE306" i="2"/>
  <c r="AE307" i="2"/>
  <c r="AE308" i="2"/>
  <c r="AI301" i="2"/>
  <c r="AK301" i="2" s="1"/>
  <c r="AI302" i="2"/>
  <c r="AJ302" i="2" s="1"/>
  <c r="AI303" i="2"/>
  <c r="AK303" i="2" s="1"/>
  <c r="AI304" i="2"/>
  <c r="AJ304" i="2" s="1"/>
  <c r="AI305" i="2"/>
  <c r="AK305" i="2" s="1"/>
  <c r="AI306" i="2"/>
  <c r="AI307" i="2"/>
  <c r="AK307" i="2" s="1"/>
  <c r="AI308" i="2"/>
  <c r="AJ308" i="2" s="1"/>
  <c r="BA302" i="2"/>
  <c r="BB302" i="2"/>
  <c r="BA303" i="2"/>
  <c r="BB303" i="2"/>
  <c r="BA304" i="2"/>
  <c r="BB304" i="2"/>
  <c r="BA305" i="2"/>
  <c r="BB305" i="2"/>
  <c r="BA306" i="2"/>
  <c r="BB306" i="2"/>
  <c r="BA307" i="2"/>
  <c r="BB307" i="2"/>
  <c r="BA308" i="2"/>
  <c r="BB308" i="2"/>
  <c r="BJ301" i="2"/>
  <c r="BK301" i="2"/>
  <c r="BJ302" i="2"/>
  <c r="BK302" i="2"/>
  <c r="BJ303" i="2"/>
  <c r="BK303" i="2"/>
  <c r="BJ304" i="2"/>
  <c r="BK304" i="2"/>
  <c r="BJ305" i="2"/>
  <c r="BK305" i="2"/>
  <c r="BJ306" i="2"/>
  <c r="BK306" i="2"/>
  <c r="BJ307" i="2"/>
  <c r="BK307" i="2"/>
  <c r="BJ308" i="2"/>
  <c r="BK308" i="2"/>
  <c r="BN301" i="2"/>
  <c r="BN302" i="2"/>
  <c r="BN303" i="2"/>
  <c r="BN304" i="2"/>
  <c r="BN305" i="2"/>
  <c r="BN306" i="2"/>
  <c r="BN307" i="2"/>
  <c r="BN308" i="2"/>
  <c r="BG308" i="2"/>
  <c r="BH308" i="2"/>
  <c r="BG307" i="2"/>
  <c r="BH307" i="2"/>
  <c r="BG306" i="2"/>
  <c r="BH306" i="2"/>
  <c r="BG305" i="2"/>
  <c r="BH305" i="2"/>
  <c r="BG304" i="2"/>
  <c r="BH304" i="2"/>
  <c r="BG303" i="2"/>
  <c r="BH303" i="2"/>
  <c r="BG302" i="2"/>
  <c r="BH302" i="2"/>
  <c r="BG301" i="2"/>
  <c r="BH301" i="2"/>
  <c r="BA301" i="2"/>
  <c r="BB301" i="2"/>
  <c r="AX308" i="2"/>
  <c r="AY308" i="2"/>
  <c r="AX307" i="2"/>
  <c r="AY307" i="2"/>
  <c r="AX306" i="2"/>
  <c r="AY306" i="2"/>
  <c r="AX305" i="2"/>
  <c r="AY305" i="2"/>
  <c r="AX304" i="2"/>
  <c r="AY304" i="2"/>
  <c r="AX303" i="2"/>
  <c r="AY303" i="2"/>
  <c r="AX302" i="2"/>
  <c r="AY302" i="2"/>
  <c r="AX301" i="2"/>
  <c r="AY301" i="2"/>
  <c r="AN308" i="2"/>
  <c r="AO308" i="2"/>
  <c r="AQ308" i="2" s="1"/>
  <c r="AN307" i="2"/>
  <c r="AO307" i="2"/>
  <c r="AQ307" i="2" s="1"/>
  <c r="AN306" i="2"/>
  <c r="AO306" i="2"/>
  <c r="AQ306" i="2" s="1"/>
  <c r="AN305" i="2"/>
  <c r="AO305" i="2"/>
  <c r="AQ305" i="2" s="1"/>
  <c r="AN304" i="2"/>
  <c r="AO304" i="2"/>
  <c r="AQ304" i="2" s="1"/>
  <c r="AN303" i="2"/>
  <c r="AO303" i="2"/>
  <c r="AQ303" i="2" s="1"/>
  <c r="AN302" i="2"/>
  <c r="AO302" i="2"/>
  <c r="AQ302" i="2" s="1"/>
  <c r="AN301" i="2"/>
  <c r="AO301" i="2"/>
  <c r="AQ301" i="2" s="1"/>
  <c r="L308" i="2"/>
  <c r="N308" i="2"/>
  <c r="L307" i="2"/>
  <c r="N307" i="2"/>
  <c r="L306" i="2"/>
  <c r="N306" i="2"/>
  <c r="L305" i="2"/>
  <c r="N305" i="2"/>
  <c r="L304" i="2"/>
  <c r="N304" i="2"/>
  <c r="L303" i="2"/>
  <c r="N303" i="2"/>
  <c r="L302" i="2"/>
  <c r="N302" i="2"/>
  <c r="L301" i="2"/>
  <c r="N301" i="2"/>
  <c r="B301" i="2"/>
  <c r="B302" i="2"/>
  <c r="B303" i="2"/>
  <c r="B304" i="2"/>
  <c r="B305" i="2"/>
  <c r="B306" i="2"/>
  <c r="B307" i="2"/>
  <c r="B308" i="2"/>
  <c r="BT61" i="3"/>
  <c r="BU61" i="3"/>
  <c r="BW61" i="3"/>
  <c r="BX61" i="3"/>
  <c r="BY61" i="3"/>
  <c r="BZ61" i="3"/>
  <c r="CA61" i="3" s="1"/>
  <c r="CB61" i="3" s="1"/>
  <c r="CC61" i="3"/>
  <c r="BV61" i="3"/>
  <c r="BP61" i="3"/>
  <c r="BQ61" i="3"/>
  <c r="BL61" i="3"/>
  <c r="BM61" i="3"/>
  <c r="BH61" i="3"/>
  <c r="BI61" i="3"/>
  <c r="BD61" i="3"/>
  <c r="BE61" i="3"/>
  <c r="AZ61" i="3"/>
  <c r="BA61" i="3"/>
  <c r="AV61" i="3"/>
  <c r="AW61" i="3"/>
  <c r="BZ62" i="3" l="1"/>
  <c r="CA62" i="3" s="1"/>
  <c r="CB62" i="3" s="1"/>
  <c r="AR302" i="2"/>
  <c r="AT302" i="2" s="1"/>
  <c r="AK308" i="2"/>
  <c r="AR303" i="2"/>
  <c r="AT303" i="2" s="1"/>
  <c r="AR307" i="2"/>
  <c r="AT307" i="2" s="1"/>
  <c r="AJ307" i="2"/>
  <c r="AR304" i="2"/>
  <c r="AK304" i="2"/>
  <c r="AJ303" i="2"/>
  <c r="AR305" i="2"/>
  <c r="AT305" i="2" s="1"/>
  <c r="AR308" i="2"/>
  <c r="AR306" i="2"/>
  <c r="AT306" i="2" s="1"/>
  <c r="AR301" i="2"/>
  <c r="AT301" i="2" s="1"/>
  <c r="AJ306" i="2"/>
  <c r="AK306" i="2"/>
  <c r="AJ305" i="2"/>
  <c r="AK302" i="2"/>
  <c r="AJ301" i="2"/>
  <c r="AP308" i="2"/>
  <c r="AP307" i="2"/>
  <c r="AP306" i="2"/>
  <c r="AP305" i="2"/>
  <c r="AP304" i="2"/>
  <c r="AP303" i="2"/>
  <c r="AP302" i="2"/>
  <c r="AP301" i="2"/>
  <c r="AS305" i="2" l="1"/>
  <c r="AS302" i="2"/>
  <c r="AS303" i="2"/>
  <c r="AS307" i="2"/>
  <c r="AS301" i="2"/>
  <c r="AS304" i="2"/>
  <c r="AT304" i="2"/>
  <c r="AS306" i="2"/>
  <c r="AS308" i="2"/>
  <c r="AT308" i="2"/>
  <c r="AR61" i="3" l="1"/>
  <c r="AS61" i="3"/>
  <c r="AN61" i="3"/>
  <c r="AO61" i="3"/>
  <c r="AC61" i="3"/>
  <c r="Y61" i="3"/>
  <c r="Z61" i="3"/>
  <c r="AH61" i="3"/>
  <c r="AI61" i="3" s="1"/>
  <c r="T61" i="3"/>
  <c r="U61" i="3"/>
  <c r="C61" i="3"/>
  <c r="BT60" i="3"/>
  <c r="BU60" i="3"/>
  <c r="BW60" i="3"/>
  <c r="BX60" i="3" s="1"/>
  <c r="BY60" i="3"/>
  <c r="CC60" i="3"/>
  <c r="BV60" i="3"/>
  <c r="BP60" i="3"/>
  <c r="BQ60" i="3"/>
  <c r="BL60" i="3"/>
  <c r="BM60" i="3"/>
  <c r="BH60" i="3"/>
  <c r="BI60" i="3"/>
  <c r="BD60" i="3"/>
  <c r="BE60" i="3"/>
  <c r="AZ60" i="3"/>
  <c r="BA60" i="3"/>
  <c r="AV60" i="3"/>
  <c r="AW60" i="3"/>
  <c r="AR60" i="3"/>
  <c r="AS60" i="3"/>
  <c r="AN60" i="3"/>
  <c r="AO60" i="3"/>
  <c r="AH60" i="3"/>
  <c r="AI60" i="3" s="1"/>
  <c r="AC60" i="3"/>
  <c r="Y60" i="3"/>
  <c r="Z60" i="3"/>
  <c r="T60" i="3"/>
  <c r="U60" i="3"/>
  <c r="BN295" i="2"/>
  <c r="BN296" i="2"/>
  <c r="BN297" i="2"/>
  <c r="BN298" i="2"/>
  <c r="BN299" i="2"/>
  <c r="BN300" i="2"/>
  <c r="BJ300" i="2"/>
  <c r="BK300" i="2"/>
  <c r="BJ299" i="2"/>
  <c r="BK299" i="2"/>
  <c r="BJ298" i="2"/>
  <c r="BK298" i="2"/>
  <c r="BJ297" i="2"/>
  <c r="BK297" i="2"/>
  <c r="BJ296" i="2"/>
  <c r="BK296" i="2"/>
  <c r="BJ295" i="2"/>
  <c r="BK295" i="2"/>
  <c r="BG299" i="2"/>
  <c r="BH299" i="2"/>
  <c r="BG300" i="2"/>
  <c r="BH300" i="2"/>
  <c r="BG298" i="2"/>
  <c r="BH298" i="2"/>
  <c r="BG297" i="2"/>
  <c r="BH297" i="2"/>
  <c r="BG296" i="2"/>
  <c r="BH296" i="2"/>
  <c r="BG295" i="2"/>
  <c r="BH295" i="2"/>
  <c r="BD300" i="2"/>
  <c r="BE300" i="2"/>
  <c r="BD299" i="2"/>
  <c r="BE299" i="2"/>
  <c r="BD298" i="2"/>
  <c r="BE298" i="2"/>
  <c r="BD297" i="2"/>
  <c r="BE297" i="2"/>
  <c r="BD296" i="2"/>
  <c r="BE296" i="2"/>
  <c r="BD295" i="2"/>
  <c r="BE295" i="2"/>
  <c r="BA300" i="2"/>
  <c r="BB300" i="2"/>
  <c r="BA299" i="2"/>
  <c r="BB299" i="2"/>
  <c r="BA298" i="2"/>
  <c r="BB298" i="2"/>
  <c r="BA297" i="2"/>
  <c r="BB297" i="2"/>
  <c r="BA296" i="2"/>
  <c r="BB296" i="2"/>
  <c r="BA295" i="2"/>
  <c r="BB295" i="2"/>
  <c r="AX300" i="2"/>
  <c r="AY300" i="2"/>
  <c r="AX299" i="2"/>
  <c r="AY299" i="2"/>
  <c r="AX298" i="2"/>
  <c r="AY298" i="2"/>
  <c r="AX297" i="2"/>
  <c r="AY297" i="2"/>
  <c r="AX296" i="2"/>
  <c r="AY296" i="2"/>
  <c r="AX295" i="2"/>
  <c r="AY295" i="2"/>
  <c r="AN300" i="2"/>
  <c r="AO300" i="2"/>
  <c r="AQ300" i="2" s="1"/>
  <c r="AN299" i="2"/>
  <c r="AO299" i="2"/>
  <c r="AQ299" i="2" s="1"/>
  <c r="AN298" i="2"/>
  <c r="AO298" i="2"/>
  <c r="AQ298" i="2" s="1"/>
  <c r="AN297" i="2"/>
  <c r="AO297" i="2"/>
  <c r="AQ297" i="2" s="1"/>
  <c r="AN296" i="2"/>
  <c r="AO296" i="2"/>
  <c r="AQ296" i="2" s="1"/>
  <c r="AN295" i="2"/>
  <c r="AO295" i="2"/>
  <c r="AQ295" i="2" s="1"/>
  <c r="AG300" i="2"/>
  <c r="AI300" i="2"/>
  <c r="AK300" i="2" s="1"/>
  <c r="AG299" i="2"/>
  <c r="AI299" i="2"/>
  <c r="AK299" i="2" s="1"/>
  <c r="AG298" i="2"/>
  <c r="AI298" i="2"/>
  <c r="AK298" i="2" s="1"/>
  <c r="AG297" i="2"/>
  <c r="AI297" i="2"/>
  <c r="AK297" i="2" s="1"/>
  <c r="AG296" i="2"/>
  <c r="AI296" i="2"/>
  <c r="AK296" i="2" s="1"/>
  <c r="AG295" i="2"/>
  <c r="AI295" i="2"/>
  <c r="AK295" i="2" s="1"/>
  <c r="AE295" i="2"/>
  <c r="AE296" i="2"/>
  <c r="AE297" i="2"/>
  <c r="AE298" i="2"/>
  <c r="AE299" i="2"/>
  <c r="AE300" i="2"/>
  <c r="AB295" i="2"/>
  <c r="AB296" i="2"/>
  <c r="AB297" i="2"/>
  <c r="AB298" i="2"/>
  <c r="AB299" i="2"/>
  <c r="AB300" i="2"/>
  <c r="Z295" i="2"/>
  <c r="Z296" i="2"/>
  <c r="Z297" i="2"/>
  <c r="Z298" i="2"/>
  <c r="Z299" i="2"/>
  <c r="Z300" i="2"/>
  <c r="X295" i="2"/>
  <c r="X296" i="2"/>
  <c r="X297" i="2"/>
  <c r="X298" i="2"/>
  <c r="X300" i="2"/>
  <c r="V295" i="2"/>
  <c r="V296" i="2"/>
  <c r="V297" i="2"/>
  <c r="V298" i="2"/>
  <c r="V299" i="2"/>
  <c r="V300" i="2"/>
  <c r="S295" i="2"/>
  <c r="S296" i="2"/>
  <c r="S297" i="2"/>
  <c r="S298" i="2"/>
  <c r="S299" i="2"/>
  <c r="S300" i="2"/>
  <c r="P295" i="2"/>
  <c r="P296" i="2"/>
  <c r="P297" i="2"/>
  <c r="P298" i="2"/>
  <c r="P299" i="2"/>
  <c r="P300" i="2"/>
  <c r="L300" i="2"/>
  <c r="N300" i="2"/>
  <c r="L299" i="2"/>
  <c r="N299" i="2"/>
  <c r="L298" i="2"/>
  <c r="N298" i="2"/>
  <c r="L297" i="2"/>
  <c r="N297" i="2"/>
  <c r="L296" i="2"/>
  <c r="N296" i="2"/>
  <c r="L295" i="2"/>
  <c r="N295" i="2"/>
  <c r="BZ60" i="3" l="1"/>
  <c r="CA60" i="3" s="1"/>
  <c r="CB60" i="3" s="1"/>
  <c r="AR300" i="2"/>
  <c r="AT300" i="2" s="1"/>
  <c r="AR296" i="2"/>
  <c r="AT296" i="2" s="1"/>
  <c r="AP297" i="2"/>
  <c r="AR298" i="2"/>
  <c r="AS298" i="2" s="1"/>
  <c r="AR297" i="2"/>
  <c r="AT297" i="2" s="1"/>
  <c r="AR299" i="2"/>
  <c r="AT299" i="2" s="1"/>
  <c r="AR295" i="2"/>
  <c r="AT295" i="2" s="1"/>
  <c r="AP300" i="2"/>
  <c r="AP299" i="2"/>
  <c r="AP298" i="2"/>
  <c r="AP296" i="2"/>
  <c r="AP295" i="2"/>
  <c r="AJ300" i="2"/>
  <c r="AJ299" i="2"/>
  <c r="AJ298" i="2"/>
  <c r="AJ297" i="2"/>
  <c r="AJ296" i="2"/>
  <c r="AJ295" i="2"/>
  <c r="AS297" i="2" l="1"/>
  <c r="AS300" i="2"/>
  <c r="AS299" i="2"/>
  <c r="AS296" i="2"/>
  <c r="AS295" i="2"/>
  <c r="AT298" i="2"/>
  <c r="B295" i="2" l="1"/>
  <c r="B296" i="2"/>
  <c r="B297" i="2"/>
  <c r="B298" i="2"/>
  <c r="B299" i="2"/>
  <c r="B300" i="2"/>
  <c r="BN288" i="2" l="1"/>
  <c r="BN289" i="2"/>
  <c r="BN290" i="2"/>
  <c r="BN291" i="2"/>
  <c r="BN292" i="2"/>
  <c r="BN293" i="2"/>
  <c r="BN294" i="2"/>
  <c r="BJ294" i="2"/>
  <c r="BK294" i="2"/>
  <c r="BJ293" i="2"/>
  <c r="BK293" i="2"/>
  <c r="BJ292" i="2"/>
  <c r="BK292" i="2"/>
  <c r="BJ291" i="2"/>
  <c r="BK291" i="2"/>
  <c r="BJ290" i="2"/>
  <c r="BK290" i="2"/>
  <c r="BJ289" i="2"/>
  <c r="BK289" i="2"/>
  <c r="BJ288" i="2"/>
  <c r="BK288" i="2"/>
  <c r="BG292" i="2"/>
  <c r="BH292" i="2"/>
  <c r="BG293" i="2"/>
  <c r="BH293" i="2"/>
  <c r="BG294" i="2"/>
  <c r="BH294" i="2"/>
  <c r="BG291" i="2"/>
  <c r="BH291" i="2"/>
  <c r="BG290" i="2"/>
  <c r="BH290" i="2"/>
  <c r="BG289" i="2"/>
  <c r="BH289" i="2"/>
  <c r="BG288" i="2"/>
  <c r="BH288" i="2"/>
  <c r="BD288" i="2"/>
  <c r="BE288" i="2"/>
  <c r="BD289" i="2"/>
  <c r="BE289" i="2"/>
  <c r="BD290" i="2"/>
  <c r="BE290" i="2"/>
  <c r="BD291" i="2"/>
  <c r="BE291" i="2"/>
  <c r="BD292" i="2"/>
  <c r="BE292" i="2"/>
  <c r="BD293" i="2"/>
  <c r="BE293" i="2"/>
  <c r="BD294" i="2"/>
  <c r="BE294" i="2"/>
  <c r="BA294" i="2"/>
  <c r="BB294" i="2"/>
  <c r="BA291" i="2"/>
  <c r="BB291" i="2"/>
  <c r="BA292" i="2"/>
  <c r="BB292" i="2"/>
  <c r="BA293" i="2"/>
  <c r="BB293" i="2"/>
  <c r="BA290" i="2"/>
  <c r="BB290" i="2"/>
  <c r="BA289" i="2"/>
  <c r="BB289" i="2"/>
  <c r="BA288" i="2"/>
  <c r="BB288" i="2"/>
  <c r="AX294" i="2"/>
  <c r="AY294" i="2"/>
  <c r="AX293" i="2"/>
  <c r="AY293" i="2"/>
  <c r="AX292" i="2"/>
  <c r="AY292" i="2"/>
  <c r="AX291" i="2"/>
  <c r="AY291" i="2"/>
  <c r="AX290" i="2"/>
  <c r="AY290" i="2"/>
  <c r="AX289" i="2"/>
  <c r="AY289" i="2"/>
  <c r="AX288" i="2"/>
  <c r="AY288" i="2"/>
  <c r="AN294" i="2"/>
  <c r="AO294" i="2"/>
  <c r="AQ294" i="2" s="1"/>
  <c r="AN293" i="2"/>
  <c r="AO293" i="2"/>
  <c r="AQ293" i="2" s="1"/>
  <c r="AN292" i="2"/>
  <c r="AO292" i="2"/>
  <c r="AQ292" i="2" s="1"/>
  <c r="AN291" i="2"/>
  <c r="AO291" i="2"/>
  <c r="AQ291" i="2" s="1"/>
  <c r="AN290" i="2"/>
  <c r="AO290" i="2"/>
  <c r="AQ290" i="2" s="1"/>
  <c r="AN289" i="2"/>
  <c r="AN288" i="2"/>
  <c r="AG294" i="2"/>
  <c r="AI294" i="2"/>
  <c r="AK294" i="2" s="1"/>
  <c r="AG293" i="2"/>
  <c r="AI293" i="2"/>
  <c r="AK293" i="2" s="1"/>
  <c r="AG292" i="2"/>
  <c r="AI292" i="2"/>
  <c r="AK292" i="2" s="1"/>
  <c r="AG291" i="2"/>
  <c r="AI291" i="2"/>
  <c r="AK291" i="2" s="1"/>
  <c r="AG290" i="2"/>
  <c r="AI290" i="2"/>
  <c r="AK290" i="2" s="1"/>
  <c r="AG289" i="2"/>
  <c r="AI289" i="2"/>
  <c r="AK289" i="2" s="1"/>
  <c r="AG288" i="2"/>
  <c r="AI288" i="2"/>
  <c r="AK288" i="2" s="1"/>
  <c r="AE288" i="2"/>
  <c r="AE289" i="2"/>
  <c r="AE290" i="2"/>
  <c r="AE291" i="2"/>
  <c r="AE292" i="2"/>
  <c r="AE293" i="2"/>
  <c r="AE294" i="2"/>
  <c r="AB288" i="2"/>
  <c r="AB289" i="2"/>
  <c r="AB290" i="2"/>
  <c r="AR290" i="2" s="1"/>
  <c r="AS290" i="2" s="1"/>
  <c r="AB291" i="2"/>
  <c r="AB292" i="2"/>
  <c r="AB293" i="2"/>
  <c r="AB294" i="2"/>
  <c r="AR294" i="2" s="1"/>
  <c r="AS294" i="2" s="1"/>
  <c r="Z288" i="2"/>
  <c r="Z289" i="2"/>
  <c r="Z290" i="2"/>
  <c r="Z291" i="2"/>
  <c r="Z292" i="2"/>
  <c r="Z293" i="2"/>
  <c r="Z294" i="2"/>
  <c r="X288" i="2"/>
  <c r="X289" i="2"/>
  <c r="X290" i="2"/>
  <c r="X291" i="2"/>
  <c r="X292" i="2"/>
  <c r="X294" i="2"/>
  <c r="V288" i="2"/>
  <c r="V289" i="2"/>
  <c r="V290" i="2"/>
  <c r="V291" i="2"/>
  <c r="V292" i="2"/>
  <c r="V293" i="2"/>
  <c r="V294" i="2"/>
  <c r="S288" i="2"/>
  <c r="S289" i="2"/>
  <c r="S290" i="2"/>
  <c r="S291" i="2"/>
  <c r="S292" i="2"/>
  <c r="S293" i="2"/>
  <c r="S294" i="2"/>
  <c r="P288" i="2"/>
  <c r="P289" i="2"/>
  <c r="P290" i="2"/>
  <c r="P291" i="2"/>
  <c r="P292" i="2"/>
  <c r="P293" i="2"/>
  <c r="P294" i="2"/>
  <c r="N288" i="2"/>
  <c r="N289" i="2"/>
  <c r="N290" i="2"/>
  <c r="N291" i="2"/>
  <c r="N292" i="2"/>
  <c r="N293" i="2"/>
  <c r="N294" i="2"/>
  <c r="L294" i="2"/>
  <c r="L293" i="2"/>
  <c r="L292" i="2"/>
  <c r="L291" i="2"/>
  <c r="L290" i="2"/>
  <c r="L289" i="2"/>
  <c r="L288" i="2"/>
  <c r="B289" i="2"/>
  <c r="B290" i="2"/>
  <c r="B291" i="2"/>
  <c r="B292" i="2"/>
  <c r="B293" i="2"/>
  <c r="B294" i="2"/>
  <c r="B288" i="2"/>
  <c r="AR293" i="2" l="1"/>
  <c r="AT293" i="2" s="1"/>
  <c r="AR291" i="2"/>
  <c r="AT291" i="2" s="1"/>
  <c r="AR292" i="2"/>
  <c r="AT292" i="2" s="1"/>
  <c r="AT294" i="2"/>
  <c r="AT290" i="2"/>
  <c r="AP294" i="2"/>
  <c r="AP293" i="2"/>
  <c r="AP292" i="2"/>
  <c r="AP291" i="2"/>
  <c r="AP290" i="2"/>
  <c r="AJ294" i="2"/>
  <c r="AJ293" i="2"/>
  <c r="AJ292" i="2"/>
  <c r="AJ291" i="2"/>
  <c r="AJ290" i="2"/>
  <c r="AJ289" i="2"/>
  <c r="AJ288" i="2"/>
  <c r="AS292" i="2" l="1"/>
  <c r="AS291" i="2"/>
  <c r="AS293" i="2"/>
  <c r="BT59" i="3" l="1"/>
  <c r="BU59" i="3"/>
  <c r="BW59" i="3"/>
  <c r="BZ59" i="3" s="1"/>
  <c r="CA59" i="3" s="1"/>
  <c r="CB59" i="3" s="1"/>
  <c r="CC59" i="3"/>
  <c r="BV59" i="3"/>
  <c r="BP59" i="3"/>
  <c r="BQ59" i="3"/>
  <c r="BL59" i="3"/>
  <c r="BM59" i="3"/>
  <c r="BH59" i="3"/>
  <c r="BI59" i="3"/>
  <c r="BD59" i="3"/>
  <c r="BE59" i="3"/>
  <c r="AZ59" i="3"/>
  <c r="BA59" i="3"/>
  <c r="AV59" i="3"/>
  <c r="AW59" i="3"/>
  <c r="AR59" i="3"/>
  <c r="AS59" i="3"/>
  <c r="AN59" i="3"/>
  <c r="AO59" i="3"/>
  <c r="AH59" i="3"/>
  <c r="AI59" i="3" s="1"/>
  <c r="C55" i="3"/>
  <c r="C56" i="3"/>
  <c r="C57" i="3"/>
  <c r="C58" i="3"/>
  <c r="C59" i="3"/>
  <c r="C60" i="3"/>
  <c r="BY59" i="3" l="1"/>
  <c r="BX59" i="3"/>
  <c r="BD287" i="2"/>
  <c r="BE287" i="2"/>
  <c r="AC59" i="3" l="1"/>
  <c r="Y59" i="3"/>
  <c r="Z59" i="3"/>
  <c r="T59" i="3"/>
  <c r="U59" i="3"/>
  <c r="BN282" i="2"/>
  <c r="BN283" i="2"/>
  <c r="BN284" i="2"/>
  <c r="BN285" i="2"/>
  <c r="BN286" i="2"/>
  <c r="BN287" i="2"/>
  <c r="BJ287" i="2"/>
  <c r="BK287" i="2"/>
  <c r="BJ286" i="2"/>
  <c r="BK286" i="2"/>
  <c r="BJ285" i="2"/>
  <c r="BK285" i="2"/>
  <c r="BJ284" i="2"/>
  <c r="BK284" i="2"/>
  <c r="BJ283" i="2"/>
  <c r="BK283" i="2"/>
  <c r="BJ282" i="2"/>
  <c r="BK282" i="2"/>
  <c r="BG287" i="2"/>
  <c r="BH287" i="2"/>
  <c r="BG286" i="2"/>
  <c r="BH286" i="2"/>
  <c r="BG285" i="2"/>
  <c r="BH285" i="2"/>
  <c r="BG284" i="2"/>
  <c r="BH284" i="2"/>
  <c r="BG283" i="2"/>
  <c r="BH283" i="2"/>
  <c r="BG282" i="2"/>
  <c r="BH282" i="2"/>
  <c r="BD282" i="2"/>
  <c r="BE282" i="2"/>
  <c r="BD283" i="2"/>
  <c r="BE283" i="2"/>
  <c r="BD284" i="2"/>
  <c r="BE284" i="2"/>
  <c r="BD285" i="2"/>
  <c r="BE285" i="2"/>
  <c r="BD286" i="2"/>
  <c r="BE286" i="2"/>
  <c r="BA286" i="2"/>
  <c r="BB286" i="2"/>
  <c r="BA287" i="2"/>
  <c r="BB287" i="2"/>
  <c r="BA285" i="2"/>
  <c r="BB285" i="2"/>
  <c r="BA284" i="2"/>
  <c r="BB284" i="2"/>
  <c r="BA283" i="2"/>
  <c r="BB283" i="2"/>
  <c r="BA282" i="2"/>
  <c r="BB282" i="2"/>
  <c r="AX282" i="2"/>
  <c r="AY282" i="2"/>
  <c r="AX283" i="2"/>
  <c r="AY283" i="2"/>
  <c r="AX284" i="2"/>
  <c r="AY284" i="2"/>
  <c r="AX285" i="2"/>
  <c r="AY285" i="2"/>
  <c r="AX286" i="2"/>
  <c r="AY286" i="2"/>
  <c r="AX287" i="2"/>
  <c r="AY287" i="2"/>
  <c r="AR288" i="2"/>
  <c r="AS288" i="2" s="1"/>
  <c r="AS289" i="2"/>
  <c r="AO282" i="2"/>
  <c r="AQ282" i="2" s="1"/>
  <c r="AO283" i="2"/>
  <c r="AP283" i="2" s="1"/>
  <c r="AO284" i="2"/>
  <c r="AQ284" i="2" s="1"/>
  <c r="AO285" i="2"/>
  <c r="AQ285" i="2" s="1"/>
  <c r="AO286" i="2"/>
  <c r="AP286" i="2" s="1"/>
  <c r="AO287" i="2"/>
  <c r="AQ287" i="2" s="1"/>
  <c r="AO288" i="2"/>
  <c r="AQ288" i="2" s="1"/>
  <c r="AO289" i="2"/>
  <c r="AQ289" i="2" s="1"/>
  <c r="AN287" i="2"/>
  <c r="AN286" i="2"/>
  <c r="AN285" i="2"/>
  <c r="AN284" i="2"/>
  <c r="AN283" i="2"/>
  <c r="AG287" i="2"/>
  <c r="AI287" i="2"/>
  <c r="AK287" i="2" s="1"/>
  <c r="AG286" i="2"/>
  <c r="AI286" i="2"/>
  <c r="AK286" i="2" s="1"/>
  <c r="AG285" i="2"/>
  <c r="AI285" i="2"/>
  <c r="AK285" i="2" s="1"/>
  <c r="AG284" i="2"/>
  <c r="AI284" i="2"/>
  <c r="AK284" i="2" s="1"/>
  <c r="AG283" i="2"/>
  <c r="AI283" i="2"/>
  <c r="AK283" i="2" s="1"/>
  <c r="AG282" i="2"/>
  <c r="AI282" i="2"/>
  <c r="AK282" i="2" s="1"/>
  <c r="AE282" i="2"/>
  <c r="AE283" i="2"/>
  <c r="AE284" i="2"/>
  <c r="AE285" i="2"/>
  <c r="AE286" i="2"/>
  <c r="AE287" i="2"/>
  <c r="AB282" i="2"/>
  <c r="AB283" i="2"/>
  <c r="AB284" i="2"/>
  <c r="AB285" i="2"/>
  <c r="AB286" i="2"/>
  <c r="AB287" i="2"/>
  <c r="Z282" i="2"/>
  <c r="Z283" i="2"/>
  <c r="Z284" i="2"/>
  <c r="Z285" i="2"/>
  <c r="Z286" i="2"/>
  <c r="Z287" i="2"/>
  <c r="X282" i="2"/>
  <c r="X283" i="2"/>
  <c r="X284" i="2"/>
  <c r="X285" i="2"/>
  <c r="X287" i="2"/>
  <c r="V282" i="2"/>
  <c r="V283" i="2"/>
  <c r="V284" i="2"/>
  <c r="V285" i="2"/>
  <c r="V286" i="2"/>
  <c r="V287" i="2"/>
  <c r="S282" i="2"/>
  <c r="S283" i="2"/>
  <c r="S284" i="2"/>
  <c r="S285" i="2"/>
  <c r="S286" i="2"/>
  <c r="S287" i="2"/>
  <c r="P282" i="2"/>
  <c r="P283" i="2"/>
  <c r="P284" i="2"/>
  <c r="P285" i="2"/>
  <c r="P286" i="2"/>
  <c r="P287" i="2"/>
  <c r="L287" i="2"/>
  <c r="N287" i="2"/>
  <c r="L286" i="2"/>
  <c r="N286" i="2"/>
  <c r="L285" i="2"/>
  <c r="N285" i="2"/>
  <c r="L284" i="2"/>
  <c r="N284" i="2"/>
  <c r="L283" i="2"/>
  <c r="N283" i="2"/>
  <c r="L282" i="2"/>
  <c r="N282" i="2"/>
  <c r="B282" i="2"/>
  <c r="B283" i="2"/>
  <c r="B284" i="2"/>
  <c r="B285" i="2"/>
  <c r="B286" i="2"/>
  <c r="B287" i="2"/>
  <c r="BV58" i="3"/>
  <c r="BT58" i="3"/>
  <c r="BU58" i="3"/>
  <c r="BW58" i="3"/>
  <c r="BZ58" i="3" s="1"/>
  <c r="CA58" i="3" s="1"/>
  <c r="CB58" i="3" s="1"/>
  <c r="CC58" i="3"/>
  <c r="BT57" i="3"/>
  <c r="BU57" i="3"/>
  <c r="BW57" i="3"/>
  <c r="BZ57" i="3" s="1"/>
  <c r="CA57" i="3" s="1"/>
  <c r="CB57" i="3" s="1"/>
  <c r="CC57" i="3"/>
  <c r="BV57" i="3"/>
  <c r="BP58" i="3"/>
  <c r="BQ58" i="3"/>
  <c r="BP57" i="3"/>
  <c r="BQ57" i="3"/>
  <c r="BL58" i="3"/>
  <c r="BM58" i="3"/>
  <c r="BL57" i="3"/>
  <c r="BM57" i="3"/>
  <c r="BH58" i="3"/>
  <c r="BI58" i="3"/>
  <c r="BH57" i="3"/>
  <c r="BI57" i="3"/>
  <c r="BD58" i="3"/>
  <c r="BE58" i="3"/>
  <c r="BD57" i="3"/>
  <c r="BE57" i="3"/>
  <c r="AZ57" i="3"/>
  <c r="BA57" i="3"/>
  <c r="AZ58" i="3"/>
  <c r="BA58" i="3"/>
  <c r="AV58" i="3"/>
  <c r="AW58" i="3"/>
  <c r="AV57" i="3"/>
  <c r="AW57" i="3"/>
  <c r="AR58" i="3"/>
  <c r="AS58" i="3"/>
  <c r="AR57" i="3"/>
  <c r="AS57" i="3"/>
  <c r="AN58" i="3"/>
  <c r="AO58" i="3"/>
  <c r="AN57" i="3"/>
  <c r="AO57" i="3"/>
  <c r="AH57" i="3"/>
  <c r="AI57" i="3" s="1"/>
  <c r="AH58" i="3"/>
  <c r="AI58" i="3" s="1"/>
  <c r="AC58" i="3"/>
  <c r="Y58" i="3"/>
  <c r="Z58" i="3"/>
  <c r="U52" i="3"/>
  <c r="U53" i="3"/>
  <c r="U54" i="3"/>
  <c r="U55" i="3"/>
  <c r="U56" i="3"/>
  <c r="U57" i="3"/>
  <c r="U58" i="3"/>
  <c r="T58" i="3"/>
  <c r="P58" i="3"/>
  <c r="P59" i="3" s="1"/>
  <c r="P60" i="3" s="1"/>
  <c r="P61" i="3" s="1"/>
  <c r="P62" i="3" s="1"/>
  <c r="P63" i="3" s="1"/>
  <c r="P64" i="3" s="1"/>
  <c r="Y57" i="3"/>
  <c r="Z57" i="3"/>
  <c r="AC57" i="3"/>
  <c r="T57" i="3"/>
  <c r="AN56" i="3"/>
  <c r="AO56" i="3"/>
  <c r="T56" i="3"/>
  <c r="AP287" i="2" l="1"/>
  <c r="AP284" i="2"/>
  <c r="AR284" i="2"/>
  <c r="AS284" i="2" s="1"/>
  <c r="AQ283" i="2"/>
  <c r="AP288" i="2"/>
  <c r="AR285" i="2"/>
  <c r="AS285" i="2" s="1"/>
  <c r="AR286" i="2"/>
  <c r="AT286" i="2" s="1"/>
  <c r="AR282" i="2"/>
  <c r="AT282" i="2" s="1"/>
  <c r="AT288" i="2"/>
  <c r="AQ286" i="2"/>
  <c r="AR287" i="2"/>
  <c r="AT287" i="2" s="1"/>
  <c r="AR283" i="2"/>
  <c r="AT283" i="2" s="1"/>
  <c r="AT289" i="2"/>
  <c r="AP289" i="2"/>
  <c r="AP285" i="2"/>
  <c r="AP282" i="2"/>
  <c r="AJ287" i="2"/>
  <c r="AJ286" i="2"/>
  <c r="AJ285" i="2"/>
  <c r="AJ284" i="2"/>
  <c r="AJ283" i="2"/>
  <c r="AJ282" i="2"/>
  <c r="BX58" i="3"/>
  <c r="BY58" i="3"/>
  <c r="BX57" i="3"/>
  <c r="BY57" i="3"/>
  <c r="BN277" i="2"/>
  <c r="BN278" i="2"/>
  <c r="BN279" i="2"/>
  <c r="BN280" i="2"/>
  <c r="BN281" i="2"/>
  <c r="BJ281" i="2"/>
  <c r="BK281" i="2"/>
  <c r="BJ280" i="2"/>
  <c r="BK280" i="2"/>
  <c r="BJ279" i="2"/>
  <c r="BK279" i="2"/>
  <c r="BJ278" i="2"/>
  <c r="BK278" i="2"/>
  <c r="BJ277" i="2"/>
  <c r="BK277" i="2"/>
  <c r="BG281" i="2"/>
  <c r="BH281" i="2"/>
  <c r="BG280" i="2"/>
  <c r="BH280" i="2"/>
  <c r="BG279" i="2"/>
  <c r="BH279" i="2"/>
  <c r="BG278" i="2"/>
  <c r="BH278" i="2"/>
  <c r="BG277" i="2"/>
  <c r="BH277" i="2"/>
  <c r="BD281" i="2"/>
  <c r="BE281" i="2"/>
  <c r="BD280" i="2"/>
  <c r="BE280" i="2"/>
  <c r="BD279" i="2"/>
  <c r="BE279" i="2"/>
  <c r="BD278" i="2"/>
  <c r="BE278" i="2"/>
  <c r="BD277" i="2"/>
  <c r="BE277" i="2"/>
  <c r="BA279" i="2"/>
  <c r="BB279" i="2"/>
  <c r="BA280" i="2"/>
  <c r="BB280" i="2"/>
  <c r="BA281" i="2"/>
  <c r="BB281" i="2"/>
  <c r="BA278" i="2"/>
  <c r="BB278" i="2"/>
  <c r="BA277" i="2"/>
  <c r="BB277" i="2"/>
  <c r="AX281" i="2"/>
  <c r="AY281" i="2"/>
  <c r="AX280" i="2"/>
  <c r="AY280" i="2"/>
  <c r="AX279" i="2"/>
  <c r="AY279" i="2"/>
  <c r="AX278" i="2"/>
  <c r="AY278" i="2"/>
  <c r="AX277" i="2"/>
  <c r="AY277" i="2"/>
  <c r="AO281" i="2"/>
  <c r="AP281" i="2" s="1"/>
  <c r="AN279" i="2"/>
  <c r="AN280" i="2"/>
  <c r="AN281" i="2"/>
  <c r="AN282" i="2"/>
  <c r="AO280" i="2"/>
  <c r="AQ280" i="2" s="1"/>
  <c r="AO279" i="2"/>
  <c r="AQ279" i="2" s="1"/>
  <c r="AN278" i="2"/>
  <c r="AO278" i="2"/>
  <c r="AQ278" i="2" s="1"/>
  <c r="AN277" i="2"/>
  <c r="AO277" i="2"/>
  <c r="AQ277" i="2" s="1"/>
  <c r="AG281" i="2"/>
  <c r="AI281" i="2"/>
  <c r="AK281" i="2" s="1"/>
  <c r="AG280" i="2"/>
  <c r="AI280" i="2"/>
  <c r="AK280" i="2" s="1"/>
  <c r="AG279" i="2"/>
  <c r="AI279" i="2"/>
  <c r="AK279" i="2" s="1"/>
  <c r="AG278" i="2"/>
  <c r="AI278" i="2"/>
  <c r="AK278" i="2" s="1"/>
  <c r="AG277" i="2"/>
  <c r="AI277" i="2"/>
  <c r="AK277" i="2" s="1"/>
  <c r="AE277" i="2"/>
  <c r="AE278" i="2"/>
  <c r="AE279" i="2"/>
  <c r="AE280" i="2"/>
  <c r="AE281" i="2"/>
  <c r="AB277" i="2"/>
  <c r="AB278" i="2"/>
  <c r="AB279" i="2"/>
  <c r="AR279" i="2" s="1"/>
  <c r="AS279" i="2" s="1"/>
  <c r="AB280" i="2"/>
  <c r="AB281" i="2"/>
  <c r="Z277" i="2"/>
  <c r="Z278" i="2"/>
  <c r="Z279" i="2"/>
  <c r="Z280" i="2"/>
  <c r="Z281" i="2"/>
  <c r="X253" i="2"/>
  <c r="X254" i="2"/>
  <c r="X256" i="2"/>
  <c r="X257" i="2"/>
  <c r="X260" i="2"/>
  <c r="X261" i="2"/>
  <c r="X262" i="2"/>
  <c r="X263" i="2"/>
  <c r="X264" i="2"/>
  <c r="X266" i="2"/>
  <c r="X267" i="2"/>
  <c r="X269" i="2"/>
  <c r="X270" i="2"/>
  <c r="X271" i="2"/>
  <c r="X273" i="2"/>
  <c r="X274" i="2"/>
  <c r="X275" i="2"/>
  <c r="X276" i="2"/>
  <c r="X277" i="2"/>
  <c r="X278" i="2"/>
  <c r="X280" i="2"/>
  <c r="X281" i="2"/>
  <c r="X243" i="2"/>
  <c r="X244" i="2"/>
  <c r="X245" i="2"/>
  <c r="X246" i="2"/>
  <c r="X248" i="2"/>
  <c r="X249" i="2"/>
  <c r="X250" i="2"/>
  <c r="X251" i="2"/>
  <c r="V277" i="2"/>
  <c r="V278" i="2"/>
  <c r="V279" i="2"/>
  <c r="V280" i="2"/>
  <c r="V281" i="2"/>
  <c r="S277" i="2"/>
  <c r="S278" i="2"/>
  <c r="S279" i="2"/>
  <c r="S280" i="2"/>
  <c r="S281" i="2"/>
  <c r="P277" i="2"/>
  <c r="P278" i="2"/>
  <c r="P279" i="2"/>
  <c r="P280" i="2"/>
  <c r="P281" i="2"/>
  <c r="L281" i="2"/>
  <c r="N281" i="2"/>
  <c r="L280" i="2"/>
  <c r="N280" i="2"/>
  <c r="L279" i="2"/>
  <c r="N279" i="2"/>
  <c r="L278" i="2"/>
  <c r="N278" i="2"/>
  <c r="L277" i="2"/>
  <c r="N277" i="2"/>
  <c r="B277" i="2"/>
  <c r="B278" i="2"/>
  <c r="B279" i="2"/>
  <c r="B280" i="2"/>
  <c r="B281" i="2"/>
  <c r="AS287" i="2" l="1"/>
  <c r="AS282" i="2"/>
  <c r="AT284" i="2"/>
  <c r="AS286" i="2"/>
  <c r="AR278" i="2"/>
  <c r="AT278" i="2" s="1"/>
  <c r="AT285" i="2"/>
  <c r="AS283" i="2"/>
  <c r="AQ281" i="2"/>
  <c r="AR281" i="2"/>
  <c r="AT281" i="2" s="1"/>
  <c r="AR280" i="2"/>
  <c r="AS280" i="2" s="1"/>
  <c r="AR277" i="2"/>
  <c r="AT277" i="2" s="1"/>
  <c r="AT279" i="2"/>
  <c r="AP280" i="2"/>
  <c r="AP279" i="2"/>
  <c r="AP278" i="2"/>
  <c r="AP277" i="2"/>
  <c r="AJ281" i="2"/>
  <c r="AJ280" i="2"/>
  <c r="AJ279" i="2"/>
  <c r="AJ278" i="2"/>
  <c r="AJ277" i="2"/>
  <c r="AS281" i="2" l="1"/>
  <c r="AT280" i="2"/>
  <c r="AS277" i="2"/>
  <c r="AS278" i="2"/>
  <c r="BT56" i="3" l="1"/>
  <c r="BU56" i="3"/>
  <c r="BW56" i="3"/>
  <c r="BZ56" i="3" s="1"/>
  <c r="CA56" i="3" s="1"/>
  <c r="CB56" i="3" s="1"/>
  <c r="CC56" i="3"/>
  <c r="BV56" i="3"/>
  <c r="BP56" i="3"/>
  <c r="BQ56" i="3"/>
  <c r="BL56" i="3"/>
  <c r="BM56" i="3"/>
  <c r="BH56" i="3"/>
  <c r="BI56" i="3"/>
  <c r="BD56" i="3"/>
  <c r="BE56" i="3"/>
  <c r="AZ56" i="3"/>
  <c r="BA56" i="3"/>
  <c r="AV56" i="3"/>
  <c r="AW56" i="3"/>
  <c r="AR56" i="3"/>
  <c r="AS56" i="3"/>
  <c r="AH56" i="3"/>
  <c r="AI56" i="3" s="1"/>
  <c r="Y56" i="3"/>
  <c r="Z56" i="3"/>
  <c r="AC56" i="3"/>
  <c r="BX56" i="3" l="1"/>
  <c r="BY56" i="3"/>
  <c r="BT55" i="3"/>
  <c r="BU55" i="3"/>
  <c r="BW55" i="3"/>
  <c r="BY55" i="3" s="1"/>
  <c r="CC55" i="3"/>
  <c r="BV55" i="3"/>
  <c r="BP55" i="3"/>
  <c r="BQ55" i="3"/>
  <c r="BL55" i="3"/>
  <c r="BM55" i="3"/>
  <c r="BH55" i="3"/>
  <c r="BI55" i="3"/>
  <c r="BD55" i="3"/>
  <c r="BE55" i="3"/>
  <c r="AZ55" i="3"/>
  <c r="BA55" i="3"/>
  <c r="AV55" i="3"/>
  <c r="AW55" i="3"/>
  <c r="AR55" i="3"/>
  <c r="AS55" i="3"/>
  <c r="AN55" i="3"/>
  <c r="AO55" i="3"/>
  <c r="AC55" i="3"/>
  <c r="Y55" i="3"/>
  <c r="Z55" i="3"/>
  <c r="AH55" i="3"/>
  <c r="AI55" i="3" s="1"/>
  <c r="T55" i="3"/>
  <c r="BN270" i="2"/>
  <c r="BN271" i="2"/>
  <c r="BN272" i="2"/>
  <c r="BN273" i="2"/>
  <c r="BN274" i="2"/>
  <c r="BN275" i="2"/>
  <c r="BN276" i="2"/>
  <c r="BJ276" i="2"/>
  <c r="BK276" i="2"/>
  <c r="BJ275" i="2"/>
  <c r="BK275" i="2"/>
  <c r="BJ274" i="2"/>
  <c r="BK274" i="2"/>
  <c r="BJ273" i="2"/>
  <c r="BK273" i="2"/>
  <c r="BJ272" i="2"/>
  <c r="BK272" i="2"/>
  <c r="BJ271" i="2"/>
  <c r="BK271" i="2"/>
  <c r="BJ270" i="2"/>
  <c r="BK270" i="2"/>
  <c r="BG276" i="2"/>
  <c r="BH276" i="2"/>
  <c r="BG275" i="2"/>
  <c r="BH275" i="2"/>
  <c r="BG274" i="2"/>
  <c r="BH274" i="2"/>
  <c r="BG273" i="2"/>
  <c r="BH273" i="2"/>
  <c r="BG272" i="2"/>
  <c r="BH272" i="2"/>
  <c r="BG271" i="2"/>
  <c r="BH271" i="2"/>
  <c r="BG270" i="2"/>
  <c r="BH270" i="2"/>
  <c r="BD276" i="2"/>
  <c r="BE276" i="2"/>
  <c r="BD275" i="2"/>
  <c r="BE275" i="2"/>
  <c r="BD274" i="2"/>
  <c r="BE274" i="2"/>
  <c r="BD273" i="2"/>
  <c r="BE273" i="2"/>
  <c r="BD272" i="2"/>
  <c r="BE272" i="2"/>
  <c r="BD271" i="2"/>
  <c r="BE271" i="2"/>
  <c r="BD270" i="2"/>
  <c r="BE270" i="2"/>
  <c r="BA276" i="2"/>
  <c r="BB276" i="2"/>
  <c r="BA275" i="2"/>
  <c r="BB275" i="2"/>
  <c r="BA274" i="2"/>
  <c r="BB274" i="2"/>
  <c r="BA273" i="2"/>
  <c r="BB273" i="2"/>
  <c r="BA272" i="2"/>
  <c r="BB272" i="2"/>
  <c r="BA271" i="2"/>
  <c r="BB271" i="2"/>
  <c r="BA270" i="2"/>
  <c r="BB270" i="2"/>
  <c r="AX270" i="2"/>
  <c r="AY270" i="2"/>
  <c r="AX271" i="2"/>
  <c r="AY271" i="2"/>
  <c r="AX272" i="2"/>
  <c r="AY272" i="2"/>
  <c r="AX273" i="2"/>
  <c r="AY273" i="2"/>
  <c r="AX274" i="2"/>
  <c r="AY274" i="2"/>
  <c r="AX275" i="2"/>
  <c r="AY275" i="2"/>
  <c r="AX276" i="2"/>
  <c r="AY276" i="2"/>
  <c r="BZ55" i="3" l="1"/>
  <c r="CA55" i="3" s="1"/>
  <c r="CB55" i="3" s="1"/>
  <c r="BX55" i="3"/>
  <c r="AN276" i="2"/>
  <c r="AO276" i="2"/>
  <c r="AQ276" i="2" s="1"/>
  <c r="AN275" i="2"/>
  <c r="AO275" i="2"/>
  <c r="AQ275" i="2" s="1"/>
  <c r="AN274" i="2"/>
  <c r="AO274" i="2"/>
  <c r="AQ274" i="2" s="1"/>
  <c r="AN273" i="2"/>
  <c r="AO273" i="2"/>
  <c r="AQ273" i="2" s="1"/>
  <c r="AN272" i="2"/>
  <c r="AO272" i="2"/>
  <c r="AQ272" i="2" s="1"/>
  <c r="AN271" i="2"/>
  <c r="AO271" i="2"/>
  <c r="AQ271" i="2" s="1"/>
  <c r="AN270" i="2"/>
  <c r="AO270" i="2"/>
  <c r="AQ270" i="2" s="1"/>
  <c r="AG276" i="2"/>
  <c r="AI276" i="2"/>
  <c r="AK276" i="2" s="1"/>
  <c r="AG275" i="2"/>
  <c r="AI275" i="2"/>
  <c r="AK275" i="2" s="1"/>
  <c r="AG274" i="2"/>
  <c r="AI274" i="2"/>
  <c r="AK274" i="2" s="1"/>
  <c r="AG273" i="2"/>
  <c r="AI273" i="2"/>
  <c r="AK273" i="2" s="1"/>
  <c r="AG272" i="2"/>
  <c r="AI272" i="2"/>
  <c r="AK272" i="2" s="1"/>
  <c r="AG271" i="2"/>
  <c r="AI271" i="2"/>
  <c r="AK271" i="2" s="1"/>
  <c r="AG270" i="2"/>
  <c r="AI270" i="2"/>
  <c r="AK270" i="2" s="1"/>
  <c r="AE270" i="2"/>
  <c r="AE271" i="2"/>
  <c r="AE272" i="2"/>
  <c r="AE273" i="2"/>
  <c r="AE274" i="2"/>
  <c r="AE275" i="2"/>
  <c r="AE276" i="2"/>
  <c r="AB270" i="2"/>
  <c r="AB271" i="2"/>
  <c r="AB272" i="2"/>
  <c r="AB273" i="2"/>
  <c r="AB274" i="2"/>
  <c r="AB275" i="2"/>
  <c r="AB276" i="2"/>
  <c r="Z270" i="2"/>
  <c r="Z271" i="2"/>
  <c r="Z272" i="2"/>
  <c r="Z273" i="2"/>
  <c r="Z274" i="2"/>
  <c r="Z275" i="2"/>
  <c r="Z276" i="2"/>
  <c r="V270" i="2"/>
  <c r="V271" i="2"/>
  <c r="V272" i="2"/>
  <c r="V273" i="2"/>
  <c r="V274" i="2"/>
  <c r="V275" i="2"/>
  <c r="V276" i="2"/>
  <c r="S270" i="2"/>
  <c r="S271" i="2"/>
  <c r="S272" i="2"/>
  <c r="S273" i="2"/>
  <c r="S274" i="2"/>
  <c r="S275" i="2"/>
  <c r="S276" i="2"/>
  <c r="P270" i="2"/>
  <c r="P271" i="2"/>
  <c r="P272" i="2"/>
  <c r="P273" i="2"/>
  <c r="P274" i="2"/>
  <c r="P275" i="2"/>
  <c r="P276" i="2"/>
  <c r="N273" i="2"/>
  <c r="N274" i="2"/>
  <c r="N275" i="2"/>
  <c r="N276" i="2"/>
  <c r="L273" i="2"/>
  <c r="L274" i="2"/>
  <c r="L275" i="2"/>
  <c r="L276" i="2"/>
  <c r="L272" i="2"/>
  <c r="N272" i="2"/>
  <c r="L271" i="2"/>
  <c r="N271" i="2"/>
  <c r="L270" i="2"/>
  <c r="N270" i="2"/>
  <c r="AR272" i="2" l="1"/>
  <c r="AT272" i="2" s="1"/>
  <c r="AP271" i="2"/>
  <c r="AP272" i="2"/>
  <c r="AR276" i="2"/>
  <c r="AT276" i="2" s="1"/>
  <c r="AR273" i="2"/>
  <c r="AS273" i="2" s="1"/>
  <c r="AR274" i="2"/>
  <c r="AT274" i="2" s="1"/>
  <c r="AR270" i="2"/>
  <c r="AT270" i="2" s="1"/>
  <c r="AR275" i="2"/>
  <c r="AT275" i="2" s="1"/>
  <c r="AR271" i="2"/>
  <c r="AT271" i="2" s="1"/>
  <c r="AP276" i="2"/>
  <c r="AP275" i="2"/>
  <c r="AP274" i="2"/>
  <c r="AP273" i="2"/>
  <c r="AP270" i="2"/>
  <c r="AJ276" i="2"/>
  <c r="AJ275" i="2"/>
  <c r="AJ274" i="2"/>
  <c r="AJ273" i="2"/>
  <c r="AJ272" i="2"/>
  <c r="AJ271" i="2"/>
  <c r="AJ270" i="2"/>
  <c r="B270" i="2"/>
  <c r="B271" i="2"/>
  <c r="B272" i="2"/>
  <c r="B273" i="2"/>
  <c r="B274" i="2"/>
  <c r="B275" i="2"/>
  <c r="B276" i="2"/>
  <c r="M48" i="3"/>
  <c r="BT54" i="3"/>
  <c r="BU54" i="3"/>
  <c r="BW54" i="3"/>
  <c r="BX54" i="3" s="1"/>
  <c r="CC54" i="3"/>
  <c r="BV54" i="3"/>
  <c r="BP54" i="3"/>
  <c r="BQ54" i="3"/>
  <c r="BL54" i="3"/>
  <c r="BM54" i="3"/>
  <c r="BH54" i="3"/>
  <c r="BI54" i="3"/>
  <c r="BD54" i="3"/>
  <c r="BE54" i="3"/>
  <c r="AZ54" i="3"/>
  <c r="BA54" i="3"/>
  <c r="AV54" i="3"/>
  <c r="AW54" i="3"/>
  <c r="AR52" i="3"/>
  <c r="AS52" i="3"/>
  <c r="AR53" i="3"/>
  <c r="AS53" i="3"/>
  <c r="AR54" i="3"/>
  <c r="AS54" i="3"/>
  <c r="AN52" i="3"/>
  <c r="AO52" i="3"/>
  <c r="AN53" i="3"/>
  <c r="AO53" i="3"/>
  <c r="AN54" i="3"/>
  <c r="AO54" i="3"/>
  <c r="AC54" i="3"/>
  <c r="Y54" i="3"/>
  <c r="Z54" i="3"/>
  <c r="AH54" i="3"/>
  <c r="AI54" i="3" s="1"/>
  <c r="T54" i="3"/>
  <c r="P54" i="3"/>
  <c r="P55" i="3" s="1"/>
  <c r="P56" i="3" s="1"/>
  <c r="C54" i="3"/>
  <c r="BN265" i="2"/>
  <c r="BN266" i="2"/>
  <c r="BN267" i="2"/>
  <c r="BN268" i="2"/>
  <c r="BN269" i="2"/>
  <c r="BJ259" i="2"/>
  <c r="BK259" i="2"/>
  <c r="BJ260" i="2"/>
  <c r="BK260" i="2"/>
  <c r="BJ261" i="2"/>
  <c r="BK261" i="2"/>
  <c r="BJ262" i="2"/>
  <c r="BK262" i="2"/>
  <c r="BJ263" i="2"/>
  <c r="BK263" i="2"/>
  <c r="BJ264" i="2"/>
  <c r="BK264" i="2"/>
  <c r="BJ265" i="2"/>
  <c r="BK265" i="2"/>
  <c r="BJ266" i="2"/>
  <c r="BK266" i="2"/>
  <c r="BJ267" i="2"/>
  <c r="BK267" i="2"/>
  <c r="BJ268" i="2"/>
  <c r="BK268" i="2"/>
  <c r="BJ269" i="2"/>
  <c r="BK269" i="2"/>
  <c r="BG269" i="2"/>
  <c r="BH269" i="2"/>
  <c r="BG268" i="2"/>
  <c r="BH268" i="2"/>
  <c r="BG267" i="2"/>
  <c r="BH267" i="2"/>
  <c r="BG266" i="2"/>
  <c r="BH266" i="2"/>
  <c r="BG265" i="2"/>
  <c r="BH265" i="2"/>
  <c r="BD265" i="2"/>
  <c r="BE265" i="2"/>
  <c r="BD266" i="2"/>
  <c r="BE266" i="2"/>
  <c r="BD267" i="2"/>
  <c r="BE267" i="2"/>
  <c r="BD268" i="2"/>
  <c r="BE268" i="2"/>
  <c r="BD269" i="2"/>
  <c r="BE269" i="2"/>
  <c r="BA269" i="2"/>
  <c r="BB269" i="2"/>
  <c r="BA268" i="2"/>
  <c r="BB268" i="2"/>
  <c r="BA267" i="2"/>
  <c r="BB267" i="2"/>
  <c r="BA266" i="2"/>
  <c r="BB266" i="2"/>
  <c r="BA265" i="2"/>
  <c r="BB265" i="2"/>
  <c r="AX265" i="2"/>
  <c r="AY265" i="2"/>
  <c r="AX266" i="2"/>
  <c r="AY266" i="2"/>
  <c r="AX267" i="2"/>
  <c r="AY267" i="2"/>
  <c r="AX268" i="2"/>
  <c r="AY268" i="2"/>
  <c r="AX269" i="2"/>
  <c r="AY269" i="2"/>
  <c r="AN269" i="2"/>
  <c r="AO269" i="2"/>
  <c r="AQ269" i="2" s="1"/>
  <c r="AN268" i="2"/>
  <c r="AO268" i="2"/>
  <c r="AQ268" i="2" s="1"/>
  <c r="AN267" i="2"/>
  <c r="AO267" i="2"/>
  <c r="AQ267" i="2" s="1"/>
  <c r="AN266" i="2"/>
  <c r="AO266" i="2"/>
  <c r="AQ266" i="2" s="1"/>
  <c r="AN265" i="2"/>
  <c r="AO265" i="2"/>
  <c r="AQ265" i="2" s="1"/>
  <c r="AG269" i="2"/>
  <c r="AI269" i="2"/>
  <c r="AK269" i="2" s="1"/>
  <c r="AG268" i="2"/>
  <c r="AI268" i="2"/>
  <c r="AK268" i="2" s="1"/>
  <c r="AG267" i="2"/>
  <c r="AI267" i="2"/>
  <c r="AK267" i="2" s="1"/>
  <c r="AG266" i="2"/>
  <c r="AI266" i="2"/>
  <c r="AK266" i="2" s="1"/>
  <c r="AG265" i="2"/>
  <c r="AI265" i="2"/>
  <c r="AK265" i="2" s="1"/>
  <c r="AE259" i="2"/>
  <c r="AE260" i="2"/>
  <c r="AE261" i="2"/>
  <c r="AE262" i="2"/>
  <c r="AE263" i="2"/>
  <c r="AE264" i="2"/>
  <c r="AE265" i="2"/>
  <c r="AE266" i="2"/>
  <c r="AE267" i="2"/>
  <c r="AE268" i="2"/>
  <c r="AE269" i="2"/>
  <c r="AB265" i="2"/>
  <c r="AB266" i="2"/>
  <c r="AB267" i="2"/>
  <c r="AR267" i="2" s="1"/>
  <c r="AS267" i="2" s="1"/>
  <c r="AB268" i="2"/>
  <c r="AB269" i="2"/>
  <c r="Z265" i="2"/>
  <c r="Z266" i="2"/>
  <c r="Z267" i="2"/>
  <c r="Z268" i="2"/>
  <c r="Z269" i="2"/>
  <c r="V265" i="2"/>
  <c r="V266" i="2"/>
  <c r="V267" i="2"/>
  <c r="V268" i="2"/>
  <c r="V269" i="2"/>
  <c r="S265" i="2"/>
  <c r="S266" i="2"/>
  <c r="S267" i="2"/>
  <c r="S268" i="2"/>
  <c r="S269" i="2"/>
  <c r="P265" i="2"/>
  <c r="P266" i="2"/>
  <c r="P267" i="2"/>
  <c r="P268" i="2"/>
  <c r="P269" i="2"/>
  <c r="L269" i="2"/>
  <c r="N269" i="2"/>
  <c r="L268" i="2"/>
  <c r="N268" i="2"/>
  <c r="L267" i="2"/>
  <c r="N267" i="2"/>
  <c r="L266" i="2"/>
  <c r="N266" i="2"/>
  <c r="L265" i="2"/>
  <c r="N265" i="2"/>
  <c r="B265" i="2"/>
  <c r="B266" i="2"/>
  <c r="B267" i="2"/>
  <c r="B268" i="2"/>
  <c r="B269" i="2"/>
  <c r="BG264" i="2"/>
  <c r="BH264" i="2"/>
  <c r="BG263" i="2"/>
  <c r="BH263" i="2"/>
  <c r="BG262" i="2"/>
  <c r="BH262" i="2"/>
  <c r="BG261" i="2"/>
  <c r="BH261" i="2"/>
  <c r="BG260" i="2"/>
  <c r="BH260" i="2"/>
  <c r="BG259" i="2"/>
  <c r="BH259" i="2"/>
  <c r="BD264" i="2"/>
  <c r="BE264" i="2"/>
  <c r="BD263" i="2"/>
  <c r="BE263" i="2"/>
  <c r="BD262" i="2"/>
  <c r="BE262" i="2"/>
  <c r="BD261" i="2"/>
  <c r="BE261" i="2"/>
  <c r="BD260" i="2"/>
  <c r="BE260" i="2"/>
  <c r="BD259" i="2"/>
  <c r="BE259" i="2"/>
  <c r="BA264" i="2"/>
  <c r="BB264" i="2"/>
  <c r="BA263" i="2"/>
  <c r="BB263" i="2"/>
  <c r="BA262" i="2"/>
  <c r="BB262" i="2"/>
  <c r="BA261" i="2"/>
  <c r="BB261" i="2"/>
  <c r="BA260" i="2"/>
  <c r="BB260" i="2"/>
  <c r="BA259" i="2"/>
  <c r="BB259" i="2"/>
  <c r="AX252" i="2"/>
  <c r="AY252" i="2"/>
  <c r="AX253" i="2"/>
  <c r="AY253" i="2"/>
  <c r="AX254" i="2"/>
  <c r="AY254" i="2"/>
  <c r="AX255" i="2"/>
  <c r="AY255" i="2"/>
  <c r="AX256" i="2"/>
  <c r="AY256" i="2"/>
  <c r="AX257" i="2"/>
  <c r="AY257" i="2"/>
  <c r="AX258" i="2"/>
  <c r="AY258" i="2"/>
  <c r="AX259" i="2"/>
  <c r="AY259" i="2"/>
  <c r="AX260" i="2"/>
  <c r="AY260" i="2"/>
  <c r="AX261" i="2"/>
  <c r="AY261" i="2"/>
  <c r="AX262" i="2"/>
  <c r="AY262" i="2"/>
  <c r="AX263" i="2"/>
  <c r="AY263" i="2"/>
  <c r="AX264" i="2"/>
  <c r="AY264" i="2"/>
  <c r="AN264" i="2"/>
  <c r="AO264" i="2"/>
  <c r="AQ264" i="2" s="1"/>
  <c r="AN263" i="2"/>
  <c r="AO263" i="2"/>
  <c r="AQ263" i="2" s="1"/>
  <c r="AN262" i="2"/>
  <c r="AO262" i="2"/>
  <c r="AQ262" i="2" s="1"/>
  <c r="AN261" i="2"/>
  <c r="AO261" i="2"/>
  <c r="AQ261" i="2" s="1"/>
  <c r="AN260" i="2"/>
  <c r="AO260" i="2"/>
  <c r="AQ260" i="2" s="1"/>
  <c r="AN259" i="2"/>
  <c r="AO259" i="2"/>
  <c r="AQ259" i="2" s="1"/>
  <c r="AG264" i="2"/>
  <c r="AI264" i="2"/>
  <c r="AK264" i="2" s="1"/>
  <c r="AG263" i="2"/>
  <c r="AI263" i="2"/>
  <c r="AK263" i="2" s="1"/>
  <c r="AG262" i="2"/>
  <c r="AI262" i="2"/>
  <c r="AK262" i="2" s="1"/>
  <c r="AG261" i="2"/>
  <c r="AI261" i="2"/>
  <c r="AK261" i="2" s="1"/>
  <c r="AG260" i="2"/>
  <c r="AI260" i="2"/>
  <c r="AK260" i="2" s="1"/>
  <c r="AG259" i="2"/>
  <c r="AI259" i="2"/>
  <c r="AK259" i="2" s="1"/>
  <c r="AB259" i="2"/>
  <c r="AB260" i="2"/>
  <c r="AB261" i="2"/>
  <c r="AR261" i="2" s="1"/>
  <c r="AT261" i="2" s="1"/>
  <c r="AB262" i="2"/>
  <c r="AB263" i="2"/>
  <c r="AB264" i="2"/>
  <c r="Z259" i="2"/>
  <c r="Z260" i="2"/>
  <c r="Z261" i="2"/>
  <c r="Z262" i="2"/>
  <c r="Z263" i="2"/>
  <c r="Z264" i="2"/>
  <c r="V259" i="2"/>
  <c r="V260" i="2"/>
  <c r="V261" i="2"/>
  <c r="V262" i="2"/>
  <c r="V263" i="2"/>
  <c r="V264" i="2"/>
  <c r="S259" i="2"/>
  <c r="S260" i="2"/>
  <c r="S261" i="2"/>
  <c r="S262" i="2"/>
  <c r="S263" i="2"/>
  <c r="S264" i="2"/>
  <c r="P259" i="2"/>
  <c r="P260" i="2"/>
  <c r="P261" i="2"/>
  <c r="P262" i="2"/>
  <c r="P263" i="2"/>
  <c r="P264" i="2"/>
  <c r="N259" i="2"/>
  <c r="N260" i="2"/>
  <c r="N261" i="2"/>
  <c r="N262" i="2"/>
  <c r="N263" i="2"/>
  <c r="N264" i="2"/>
  <c r="L264" i="2"/>
  <c r="L263" i="2"/>
  <c r="L262" i="2"/>
  <c r="L261" i="2"/>
  <c r="L260" i="2"/>
  <c r="L259" i="2"/>
  <c r="AS275" i="2" l="1"/>
  <c r="AT273" i="2"/>
  <c r="AR265" i="2"/>
  <c r="AT265" i="2" s="1"/>
  <c r="AS272" i="2"/>
  <c r="AR259" i="2"/>
  <c r="AT259" i="2" s="1"/>
  <c r="AS271" i="2"/>
  <c r="AS276" i="2"/>
  <c r="AS274" i="2"/>
  <c r="AR260" i="2"/>
  <c r="AT260" i="2" s="1"/>
  <c r="AR266" i="2"/>
  <c r="AT266" i="2" s="1"/>
  <c r="AS270" i="2"/>
  <c r="AR262" i="2"/>
  <c r="AS262" i="2" s="1"/>
  <c r="AR264" i="2"/>
  <c r="AT264" i="2" s="1"/>
  <c r="AR268" i="2"/>
  <c r="AS268" i="2" s="1"/>
  <c r="AP266" i="2"/>
  <c r="AR269" i="2"/>
  <c r="AT269" i="2" s="1"/>
  <c r="AR263" i="2"/>
  <c r="AT263" i="2" s="1"/>
  <c r="BY54" i="3"/>
  <c r="BZ54" i="3"/>
  <c r="CA54" i="3" s="1"/>
  <c r="CB54" i="3" s="1"/>
  <c r="AT267" i="2"/>
  <c r="AP269" i="2"/>
  <c r="AP268" i="2"/>
  <c r="AP267" i="2"/>
  <c r="AP265" i="2"/>
  <c r="AJ269" i="2"/>
  <c r="AJ268" i="2"/>
  <c r="AJ267" i="2"/>
  <c r="AJ266" i="2"/>
  <c r="AJ265" i="2"/>
  <c r="AS261" i="2"/>
  <c r="AP264" i="2"/>
  <c r="AP263" i="2"/>
  <c r="AP262" i="2"/>
  <c r="AP261" i="2"/>
  <c r="AP260" i="2"/>
  <c r="AP259" i="2"/>
  <c r="AJ264" i="2"/>
  <c r="AJ263" i="2"/>
  <c r="AJ262" i="2"/>
  <c r="AJ261" i="2"/>
  <c r="AJ260" i="2"/>
  <c r="AJ259" i="2"/>
  <c r="AS263" i="2" l="1"/>
  <c r="AT268" i="2"/>
  <c r="AS264" i="2"/>
  <c r="AS269" i="2"/>
  <c r="AS259" i="2"/>
  <c r="AS260" i="2"/>
  <c r="AS265" i="2"/>
  <c r="AS266" i="2"/>
  <c r="AT262" i="2"/>
  <c r="BN259" i="2" l="1"/>
  <c r="BN260" i="2"/>
  <c r="BN261" i="2"/>
  <c r="BN262" i="2"/>
  <c r="BN263" i="2"/>
  <c r="BN264" i="2"/>
  <c r="B259" i="2"/>
  <c r="B260" i="2"/>
  <c r="B261" i="2"/>
  <c r="B262" i="2"/>
  <c r="B263" i="2"/>
  <c r="B264" i="2"/>
  <c r="BT53" i="3" l="1"/>
  <c r="BU53" i="3"/>
  <c r="BW53" i="3"/>
  <c r="BY53" i="3" s="1"/>
  <c r="CC53" i="3"/>
  <c r="BV53" i="3"/>
  <c r="BP53" i="3"/>
  <c r="BQ53" i="3"/>
  <c r="BL53" i="3"/>
  <c r="BM53" i="3"/>
  <c r="BH53" i="3"/>
  <c r="BI53" i="3"/>
  <c r="BD53" i="3"/>
  <c r="BE53" i="3"/>
  <c r="AZ53" i="3"/>
  <c r="BA53" i="3"/>
  <c r="AV53" i="3"/>
  <c r="AW53" i="3"/>
  <c r="AC53" i="3"/>
  <c r="Y53" i="3"/>
  <c r="Z53" i="3"/>
  <c r="AH53" i="3"/>
  <c r="AI53" i="3" s="1"/>
  <c r="T53" i="3"/>
  <c r="C53" i="3"/>
  <c r="BT52" i="3"/>
  <c r="BU52" i="3"/>
  <c r="BW52" i="3"/>
  <c r="BZ52" i="3" s="1"/>
  <c r="CA52" i="3" s="1"/>
  <c r="CB52" i="3" s="1"/>
  <c r="CC52" i="3"/>
  <c r="BV52" i="3"/>
  <c r="BP52" i="3"/>
  <c r="BQ52" i="3"/>
  <c r="BL52" i="3"/>
  <c r="BM52" i="3"/>
  <c r="BH52" i="3"/>
  <c r="BI52" i="3"/>
  <c r="BD52" i="3"/>
  <c r="BE52" i="3"/>
  <c r="AZ52" i="3"/>
  <c r="BA52" i="3"/>
  <c r="AV52" i="3"/>
  <c r="AW52" i="3"/>
  <c r="AC52" i="3"/>
  <c r="Y52" i="3"/>
  <c r="Z52" i="3"/>
  <c r="AH52" i="3"/>
  <c r="AI52" i="3" s="1"/>
  <c r="T52" i="3"/>
  <c r="P52" i="3"/>
  <c r="P53" i="3" s="1"/>
  <c r="C52" i="3"/>
  <c r="BZ53" i="3" l="1"/>
  <c r="CA53" i="3" s="1"/>
  <c r="CB53" i="3" s="1"/>
  <c r="BX52" i="3"/>
  <c r="BY52" i="3"/>
  <c r="BX53" i="3"/>
  <c r="BT51" i="3"/>
  <c r="BU51" i="3"/>
  <c r="BW51" i="3"/>
  <c r="BZ51" i="3" s="1"/>
  <c r="CA51" i="3" s="1"/>
  <c r="CB51" i="3" s="1"/>
  <c r="CC51" i="3"/>
  <c r="BV51" i="3"/>
  <c r="BP51" i="3"/>
  <c r="BQ51" i="3"/>
  <c r="BL51" i="3"/>
  <c r="BM51" i="3"/>
  <c r="BH51" i="3"/>
  <c r="BI51" i="3"/>
  <c r="BD51" i="3"/>
  <c r="BE51" i="3"/>
  <c r="AZ51" i="3"/>
  <c r="BA51" i="3"/>
  <c r="AV51" i="3"/>
  <c r="AW51" i="3"/>
  <c r="AR51" i="3"/>
  <c r="AS51" i="3"/>
  <c r="AN51" i="3"/>
  <c r="AO51" i="3"/>
  <c r="AC51" i="3"/>
  <c r="Y51" i="3"/>
  <c r="Z51" i="3"/>
  <c r="AH51" i="3"/>
  <c r="AI51" i="3" s="1"/>
  <c r="U50" i="3"/>
  <c r="U51" i="3"/>
  <c r="T50" i="3"/>
  <c r="T51" i="3"/>
  <c r="C51" i="3"/>
  <c r="BJ252" i="2"/>
  <c r="BK252" i="2"/>
  <c r="BN252" i="2"/>
  <c r="BJ253" i="2"/>
  <c r="BK253" i="2"/>
  <c r="BN253" i="2"/>
  <c r="BJ254" i="2"/>
  <c r="BK254" i="2"/>
  <c r="BN254" i="2"/>
  <c r="BJ255" i="2"/>
  <c r="BK255" i="2"/>
  <c r="BN255" i="2"/>
  <c r="BJ256" i="2"/>
  <c r="BK256" i="2"/>
  <c r="BN256" i="2"/>
  <c r="BJ257" i="2"/>
  <c r="BK257" i="2"/>
  <c r="BN257" i="2"/>
  <c r="BJ258" i="2"/>
  <c r="BK258" i="2"/>
  <c r="BN258" i="2"/>
  <c r="BG258" i="2"/>
  <c r="BH258" i="2"/>
  <c r="BG257" i="2"/>
  <c r="BH257" i="2"/>
  <c r="BG256" i="2"/>
  <c r="BH256" i="2"/>
  <c r="BG255" i="2"/>
  <c r="BH255" i="2"/>
  <c r="BG254" i="2"/>
  <c r="BH254" i="2"/>
  <c r="BG253" i="2"/>
  <c r="BH253" i="2"/>
  <c r="BG252" i="2"/>
  <c r="BH252" i="2"/>
  <c r="BD252" i="2"/>
  <c r="BE252" i="2"/>
  <c r="BD253" i="2"/>
  <c r="BE253" i="2"/>
  <c r="BD254" i="2"/>
  <c r="BE254" i="2"/>
  <c r="BD255" i="2"/>
  <c r="BE255" i="2"/>
  <c r="BD256" i="2"/>
  <c r="BE256" i="2"/>
  <c r="BD257" i="2"/>
  <c r="BE257" i="2"/>
  <c r="BD258" i="2"/>
  <c r="BE258" i="2"/>
  <c r="BA258" i="2"/>
  <c r="BB258" i="2"/>
  <c r="BA257" i="2"/>
  <c r="BB257" i="2"/>
  <c r="BA256" i="2"/>
  <c r="BB256" i="2"/>
  <c r="BA255" i="2"/>
  <c r="BB255" i="2"/>
  <c r="BA254" i="2"/>
  <c r="BB254" i="2"/>
  <c r="BA253" i="2"/>
  <c r="BB253" i="2"/>
  <c r="BA252" i="2"/>
  <c r="BB252" i="2"/>
  <c r="AN258" i="2"/>
  <c r="AO258" i="2"/>
  <c r="AQ258" i="2" s="1"/>
  <c r="AN257" i="2"/>
  <c r="AO257" i="2"/>
  <c r="AQ257" i="2" s="1"/>
  <c r="AN256" i="2"/>
  <c r="AO256" i="2"/>
  <c r="AQ256" i="2" s="1"/>
  <c r="AN255" i="2"/>
  <c r="AO255" i="2"/>
  <c r="AQ255" i="2" s="1"/>
  <c r="AN254" i="2"/>
  <c r="AO254" i="2"/>
  <c r="AQ254" i="2" s="1"/>
  <c r="AN253" i="2"/>
  <c r="AO253" i="2"/>
  <c r="AQ253" i="2" s="1"/>
  <c r="AN252" i="2"/>
  <c r="AO252" i="2"/>
  <c r="AQ252" i="2" s="1"/>
  <c r="AG258" i="2"/>
  <c r="AI258" i="2"/>
  <c r="AK258" i="2" s="1"/>
  <c r="AG257" i="2"/>
  <c r="AI257" i="2"/>
  <c r="AK257" i="2" s="1"/>
  <c r="AG256" i="2"/>
  <c r="AI256" i="2"/>
  <c r="AK256" i="2" s="1"/>
  <c r="AG255" i="2"/>
  <c r="AI255" i="2"/>
  <c r="AK255" i="2" s="1"/>
  <c r="AG254" i="2"/>
  <c r="AI254" i="2"/>
  <c r="AK254" i="2" s="1"/>
  <c r="AG253" i="2"/>
  <c r="AI253" i="2"/>
  <c r="AK253" i="2" s="1"/>
  <c r="AG252" i="2"/>
  <c r="AI252" i="2"/>
  <c r="AK252" i="2" s="1"/>
  <c r="AE252" i="2"/>
  <c r="AE253" i="2"/>
  <c r="AE254" i="2"/>
  <c r="AE255" i="2"/>
  <c r="AE256" i="2"/>
  <c r="AE257" i="2"/>
  <c r="AE258" i="2"/>
  <c r="AB252" i="2"/>
  <c r="AB253" i="2"/>
  <c r="AB254" i="2"/>
  <c r="AB255" i="2"/>
  <c r="AB256" i="2"/>
  <c r="AB257" i="2"/>
  <c r="AB258" i="2"/>
  <c r="Z252" i="2"/>
  <c r="Z253" i="2"/>
  <c r="Z254" i="2"/>
  <c r="Z255" i="2"/>
  <c r="Z256" i="2"/>
  <c r="Z257" i="2"/>
  <c r="Z258" i="2"/>
  <c r="V252" i="2"/>
  <c r="V253" i="2"/>
  <c r="V254" i="2"/>
  <c r="V255" i="2"/>
  <c r="V256" i="2"/>
  <c r="V257" i="2"/>
  <c r="V258" i="2"/>
  <c r="S252" i="2"/>
  <c r="S253" i="2"/>
  <c r="S254" i="2"/>
  <c r="S255" i="2"/>
  <c r="S256" i="2"/>
  <c r="S257" i="2"/>
  <c r="S258" i="2"/>
  <c r="P252" i="2"/>
  <c r="P253" i="2"/>
  <c r="P254" i="2"/>
  <c r="P255" i="2"/>
  <c r="P256" i="2"/>
  <c r="P257" i="2"/>
  <c r="P258" i="2"/>
  <c r="L258" i="2"/>
  <c r="N258" i="2"/>
  <c r="L257" i="2"/>
  <c r="N257" i="2"/>
  <c r="L256" i="2"/>
  <c r="N256" i="2"/>
  <c r="L255" i="2"/>
  <c r="N255" i="2"/>
  <c r="L254" i="2"/>
  <c r="N254" i="2"/>
  <c r="L253" i="2"/>
  <c r="N253" i="2"/>
  <c r="L252" i="2"/>
  <c r="N252" i="2"/>
  <c r="B253" i="2"/>
  <c r="B254" i="2"/>
  <c r="B255" i="2"/>
  <c r="B256" i="2"/>
  <c r="B257" i="2"/>
  <c r="B258" i="2"/>
  <c r="B252" i="2"/>
  <c r="BN242" i="2"/>
  <c r="BN243" i="2"/>
  <c r="BN244" i="2"/>
  <c r="BN245" i="2"/>
  <c r="BN246" i="2"/>
  <c r="BN247" i="2"/>
  <c r="BN248" i="2"/>
  <c r="BN249" i="2"/>
  <c r="BN250" i="2"/>
  <c r="BN251" i="2"/>
  <c r="BJ251" i="2"/>
  <c r="BK251" i="2"/>
  <c r="BJ250" i="2"/>
  <c r="BK250" i="2"/>
  <c r="BJ249" i="2"/>
  <c r="BK249" i="2"/>
  <c r="BJ248" i="2"/>
  <c r="BK248" i="2"/>
  <c r="BJ247" i="2"/>
  <c r="BK247" i="2"/>
  <c r="BJ246" i="2"/>
  <c r="BK246" i="2"/>
  <c r="BJ245" i="2"/>
  <c r="BK245" i="2"/>
  <c r="BJ244" i="2"/>
  <c r="BK244" i="2"/>
  <c r="BJ243" i="2"/>
  <c r="BK243" i="2"/>
  <c r="BJ242" i="2"/>
  <c r="BK242" i="2"/>
  <c r="BG244" i="2"/>
  <c r="BH244" i="2"/>
  <c r="BG245" i="2"/>
  <c r="BH245" i="2"/>
  <c r="BG246" i="2"/>
  <c r="BH246" i="2"/>
  <c r="BG247" i="2"/>
  <c r="BH247" i="2"/>
  <c r="BG248" i="2"/>
  <c r="BH248" i="2"/>
  <c r="BG249" i="2"/>
  <c r="BH249" i="2"/>
  <c r="BG250" i="2"/>
  <c r="BH250" i="2"/>
  <c r="BG251" i="2"/>
  <c r="BH251" i="2"/>
  <c r="BG243" i="2"/>
  <c r="BH243" i="2"/>
  <c r="BG242" i="2"/>
  <c r="BH242" i="2"/>
  <c r="BD242" i="2"/>
  <c r="BE242" i="2"/>
  <c r="BD243" i="2"/>
  <c r="BE243" i="2"/>
  <c r="BD244" i="2"/>
  <c r="BE244" i="2"/>
  <c r="BD245" i="2"/>
  <c r="BE245" i="2"/>
  <c r="BD246" i="2"/>
  <c r="BE246" i="2"/>
  <c r="BD247" i="2"/>
  <c r="BE247" i="2"/>
  <c r="BD248" i="2"/>
  <c r="BE248" i="2"/>
  <c r="BD249" i="2"/>
  <c r="BE249" i="2"/>
  <c r="BD250" i="2"/>
  <c r="BE250" i="2"/>
  <c r="BD251" i="2"/>
  <c r="BE251" i="2"/>
  <c r="BA251" i="2"/>
  <c r="BB251" i="2"/>
  <c r="BA250" i="2"/>
  <c r="BB250" i="2"/>
  <c r="BA249" i="2"/>
  <c r="BB249" i="2"/>
  <c r="BA248" i="2"/>
  <c r="BB248" i="2"/>
  <c r="BA247" i="2"/>
  <c r="BB247" i="2"/>
  <c r="BA246" i="2"/>
  <c r="BB246" i="2"/>
  <c r="BA245" i="2"/>
  <c r="BB245" i="2"/>
  <c r="BA244" i="2"/>
  <c r="BB244" i="2"/>
  <c r="BA243" i="2"/>
  <c r="BB243" i="2"/>
  <c r="BA242" i="2"/>
  <c r="BB242" i="2"/>
  <c r="AX242" i="2"/>
  <c r="AY242" i="2"/>
  <c r="AX243" i="2"/>
  <c r="AY243" i="2"/>
  <c r="AX244" i="2"/>
  <c r="AY244" i="2"/>
  <c r="AX245" i="2"/>
  <c r="AY245" i="2"/>
  <c r="AX246" i="2"/>
  <c r="AY246" i="2"/>
  <c r="AX247" i="2"/>
  <c r="AY247" i="2"/>
  <c r="AX248" i="2"/>
  <c r="AY248" i="2"/>
  <c r="AX249" i="2"/>
  <c r="AY249" i="2"/>
  <c r="AX250" i="2"/>
  <c r="AY250" i="2"/>
  <c r="AX251" i="2"/>
  <c r="AY251" i="2"/>
  <c r="AN251" i="2"/>
  <c r="AO251" i="2"/>
  <c r="AQ251" i="2" s="1"/>
  <c r="AN250" i="2"/>
  <c r="AO250" i="2"/>
  <c r="AQ250" i="2" s="1"/>
  <c r="AN249" i="2"/>
  <c r="AO249" i="2"/>
  <c r="AQ249" i="2" s="1"/>
  <c r="AN248" i="2"/>
  <c r="AO248" i="2"/>
  <c r="AQ248" i="2" s="1"/>
  <c r="AN247" i="2"/>
  <c r="AO247" i="2"/>
  <c r="AQ247" i="2" s="1"/>
  <c r="AN246" i="2"/>
  <c r="AO246" i="2"/>
  <c r="AQ246" i="2" s="1"/>
  <c r="AN245" i="2"/>
  <c r="AO245" i="2"/>
  <c r="AQ245" i="2" s="1"/>
  <c r="AN244" i="2"/>
  <c r="AO244" i="2"/>
  <c r="AQ244" i="2" s="1"/>
  <c r="AN243" i="2"/>
  <c r="AO243" i="2"/>
  <c r="AQ243" i="2" s="1"/>
  <c r="AN242" i="2"/>
  <c r="AO242" i="2"/>
  <c r="AQ242" i="2" s="1"/>
  <c r="AG251" i="2"/>
  <c r="AI251" i="2"/>
  <c r="AK251" i="2" s="1"/>
  <c r="AG250" i="2"/>
  <c r="AI250" i="2"/>
  <c r="AK250" i="2" s="1"/>
  <c r="AG249" i="2"/>
  <c r="AI249" i="2"/>
  <c r="AK249" i="2" s="1"/>
  <c r="AG248" i="2"/>
  <c r="AI248" i="2"/>
  <c r="AK248" i="2" s="1"/>
  <c r="AG247" i="2"/>
  <c r="AI247" i="2"/>
  <c r="AK247" i="2" s="1"/>
  <c r="AG246" i="2"/>
  <c r="AI246" i="2"/>
  <c r="AK246" i="2" s="1"/>
  <c r="AG245" i="2"/>
  <c r="AI245" i="2"/>
  <c r="AK245" i="2" s="1"/>
  <c r="AG244" i="2"/>
  <c r="AI244" i="2"/>
  <c r="AK244" i="2" s="1"/>
  <c r="AG243" i="2"/>
  <c r="AI243" i="2"/>
  <c r="AK243" i="2" s="1"/>
  <c r="AG242" i="2"/>
  <c r="AI242" i="2"/>
  <c r="AK242" i="2" s="1"/>
  <c r="AE242" i="2"/>
  <c r="AE243" i="2"/>
  <c r="AE244" i="2"/>
  <c r="AE245" i="2"/>
  <c r="AE246" i="2"/>
  <c r="AE247" i="2"/>
  <c r="AE248" i="2"/>
  <c r="AE249" i="2"/>
  <c r="AE250" i="2"/>
  <c r="AE251" i="2"/>
  <c r="AB242" i="2"/>
  <c r="AB243" i="2"/>
  <c r="AB244" i="2"/>
  <c r="AR244" i="2" s="1"/>
  <c r="AS244" i="2" s="1"/>
  <c r="AB245" i="2"/>
  <c r="AB246" i="2"/>
  <c r="AB247" i="2"/>
  <c r="AB248" i="2"/>
  <c r="AB249" i="2"/>
  <c r="AB250" i="2"/>
  <c r="AB251" i="2"/>
  <c r="Z242" i="2"/>
  <c r="Z243" i="2"/>
  <c r="Z244" i="2"/>
  <c r="Z245" i="2"/>
  <c r="Z246" i="2"/>
  <c r="Z247" i="2"/>
  <c r="Z248" i="2"/>
  <c r="Z249" i="2"/>
  <c r="Z250" i="2"/>
  <c r="Z251" i="2"/>
  <c r="X242" i="2"/>
  <c r="V242" i="2"/>
  <c r="V243" i="2"/>
  <c r="V244" i="2"/>
  <c r="V245" i="2"/>
  <c r="V246" i="2"/>
  <c r="V247" i="2"/>
  <c r="V248" i="2"/>
  <c r="V249" i="2"/>
  <c r="V250" i="2"/>
  <c r="V251" i="2"/>
  <c r="S242" i="2"/>
  <c r="S243" i="2"/>
  <c r="S244" i="2"/>
  <c r="S245" i="2"/>
  <c r="S246" i="2"/>
  <c r="S247" i="2"/>
  <c r="S248" i="2"/>
  <c r="S249" i="2"/>
  <c r="S250" i="2"/>
  <c r="S251" i="2"/>
  <c r="P242" i="2"/>
  <c r="P243" i="2"/>
  <c r="P244" i="2"/>
  <c r="P245" i="2"/>
  <c r="P246" i="2"/>
  <c r="P247" i="2"/>
  <c r="P248" i="2"/>
  <c r="P249" i="2"/>
  <c r="P250" i="2"/>
  <c r="P251" i="2"/>
  <c r="L251" i="2"/>
  <c r="N251" i="2"/>
  <c r="L250" i="2"/>
  <c r="N250" i="2"/>
  <c r="L249" i="2"/>
  <c r="N249" i="2"/>
  <c r="L248" i="2"/>
  <c r="N248" i="2"/>
  <c r="L247" i="2"/>
  <c r="N247" i="2"/>
  <c r="L246" i="2"/>
  <c r="N246" i="2"/>
  <c r="L245" i="2"/>
  <c r="N245" i="2"/>
  <c r="L244" i="2"/>
  <c r="N244" i="2"/>
  <c r="L243" i="2"/>
  <c r="N243" i="2"/>
  <c r="L242" i="2"/>
  <c r="N242" i="2"/>
  <c r="AP253" i="2" l="1"/>
  <c r="BX51" i="3"/>
  <c r="BY51" i="3"/>
  <c r="AR249" i="2"/>
  <c r="AS249" i="2" s="1"/>
  <c r="AP258" i="2"/>
  <c r="AR252" i="2"/>
  <c r="AT252" i="2" s="1"/>
  <c r="AJ253" i="2"/>
  <c r="AP252" i="2"/>
  <c r="AP255" i="2"/>
  <c r="AR254" i="2"/>
  <c r="AT254" i="2" s="1"/>
  <c r="AR247" i="2"/>
  <c r="AT247" i="2" s="1"/>
  <c r="AR251" i="2"/>
  <c r="AT251" i="2" s="1"/>
  <c r="AR243" i="2"/>
  <c r="AT243" i="2" s="1"/>
  <c r="AR256" i="2"/>
  <c r="AT256" i="2" s="1"/>
  <c r="AR248" i="2"/>
  <c r="AS248" i="2" s="1"/>
  <c r="AJ254" i="2"/>
  <c r="AP254" i="2"/>
  <c r="AR257" i="2"/>
  <c r="AT257" i="2" s="1"/>
  <c r="AR253" i="2"/>
  <c r="AS253" i="2" s="1"/>
  <c r="AR245" i="2"/>
  <c r="AS245" i="2" s="1"/>
  <c r="AR258" i="2"/>
  <c r="AT258" i="2" s="1"/>
  <c r="AR250" i="2"/>
  <c r="AT250" i="2" s="1"/>
  <c r="AR246" i="2"/>
  <c r="AT246" i="2" s="1"/>
  <c r="AR242" i="2"/>
  <c r="AT242" i="2" s="1"/>
  <c r="AJ256" i="2"/>
  <c r="AP256" i="2"/>
  <c r="AR255" i="2"/>
  <c r="AT255" i="2" s="1"/>
  <c r="AP257" i="2"/>
  <c r="AJ258" i="2"/>
  <c r="AJ257" i="2"/>
  <c r="AJ255" i="2"/>
  <c r="AJ252" i="2"/>
  <c r="AT244" i="2"/>
  <c r="AP251" i="2"/>
  <c r="AP250" i="2"/>
  <c r="AP249" i="2"/>
  <c r="AP248" i="2"/>
  <c r="AP247" i="2"/>
  <c r="AP246" i="2"/>
  <c r="AP245" i="2"/>
  <c r="AP244" i="2"/>
  <c r="AP243" i="2"/>
  <c r="AP242" i="2"/>
  <c r="AJ251" i="2"/>
  <c r="AJ250" i="2"/>
  <c r="AJ249" i="2"/>
  <c r="AJ248" i="2"/>
  <c r="AJ247" i="2"/>
  <c r="AJ246" i="2"/>
  <c r="AJ245" i="2"/>
  <c r="AJ244" i="2"/>
  <c r="AJ243" i="2"/>
  <c r="AJ242" i="2"/>
  <c r="AS247" i="2" l="1"/>
  <c r="AS243" i="2"/>
  <c r="AT245" i="2"/>
  <c r="AS242" i="2"/>
  <c r="AS254" i="2"/>
  <c r="AS252" i="2"/>
  <c r="AS250" i="2"/>
  <c r="AT249" i="2"/>
  <c r="AS255" i="2"/>
  <c r="AS258" i="2"/>
  <c r="AS257" i="2"/>
  <c r="AS246" i="2"/>
  <c r="AS251" i="2"/>
  <c r="AS256" i="2"/>
  <c r="AT248" i="2"/>
  <c r="AT253" i="2"/>
  <c r="B242" i="2" l="1"/>
  <c r="B243" i="2"/>
  <c r="B244" i="2"/>
  <c r="B245" i="2"/>
  <c r="B246" i="2"/>
  <c r="B247" i="2"/>
  <c r="B248" i="2"/>
  <c r="B249" i="2"/>
  <c r="B250" i="2"/>
  <c r="B251" i="2"/>
  <c r="BT50" i="3" l="1"/>
  <c r="BU50" i="3"/>
  <c r="BW50" i="3"/>
  <c r="BX50" i="3" s="1"/>
  <c r="CC50" i="3"/>
  <c r="BV50" i="3"/>
  <c r="BP50" i="3"/>
  <c r="BQ50" i="3"/>
  <c r="BL50" i="3"/>
  <c r="BM50" i="3"/>
  <c r="BH50" i="3"/>
  <c r="BI50" i="3"/>
  <c r="BD50" i="3"/>
  <c r="BE50" i="3"/>
  <c r="AZ50" i="3"/>
  <c r="BA50" i="3"/>
  <c r="AV50" i="3"/>
  <c r="AW50" i="3"/>
  <c r="AR50" i="3"/>
  <c r="AS50" i="3"/>
  <c r="AN50" i="3"/>
  <c r="AO50" i="3"/>
  <c r="AH50" i="3"/>
  <c r="AI50" i="3" s="1"/>
  <c r="Y50" i="3"/>
  <c r="Z50" i="3"/>
  <c r="AC50" i="3"/>
  <c r="C50" i="3"/>
  <c r="BN233" i="2"/>
  <c r="BN234" i="2"/>
  <c r="BN235" i="2"/>
  <c r="BN236" i="2"/>
  <c r="BN237" i="2"/>
  <c r="BN238" i="2"/>
  <c r="BN239" i="2"/>
  <c r="BN240" i="2"/>
  <c r="BN241" i="2"/>
  <c r="BJ233" i="2"/>
  <c r="BK233" i="2"/>
  <c r="BJ234" i="2"/>
  <c r="BK234" i="2"/>
  <c r="BJ235" i="2"/>
  <c r="BK235" i="2"/>
  <c r="BJ236" i="2"/>
  <c r="BK236" i="2"/>
  <c r="BJ237" i="2"/>
  <c r="BK237" i="2"/>
  <c r="BJ238" i="2"/>
  <c r="BK238" i="2"/>
  <c r="BJ239" i="2"/>
  <c r="BK239" i="2"/>
  <c r="BJ240" i="2"/>
  <c r="BK240" i="2"/>
  <c r="BJ241" i="2"/>
  <c r="BK241" i="2"/>
  <c r="BG241" i="2"/>
  <c r="BH241" i="2"/>
  <c r="BG240" i="2"/>
  <c r="BH240" i="2"/>
  <c r="BG239" i="2"/>
  <c r="BH239" i="2"/>
  <c r="BG238" i="2"/>
  <c r="BH238" i="2"/>
  <c r="BG237" i="2"/>
  <c r="BH237" i="2"/>
  <c r="BG236" i="2"/>
  <c r="BH236" i="2"/>
  <c r="BG235" i="2"/>
  <c r="BH235" i="2"/>
  <c r="BG234" i="2"/>
  <c r="BH234" i="2"/>
  <c r="BG233" i="2"/>
  <c r="BH233" i="2"/>
  <c r="BD234" i="2"/>
  <c r="BE234" i="2"/>
  <c r="BD235" i="2"/>
  <c r="BE235" i="2"/>
  <c r="BD236" i="2"/>
  <c r="BE236" i="2"/>
  <c r="BD237" i="2"/>
  <c r="BE237" i="2"/>
  <c r="BD238" i="2"/>
  <c r="BE238" i="2"/>
  <c r="BD239" i="2"/>
  <c r="BE239" i="2"/>
  <c r="BD240" i="2"/>
  <c r="BE240" i="2"/>
  <c r="BD241" i="2"/>
  <c r="BE241" i="2"/>
  <c r="BD233" i="2"/>
  <c r="BE233" i="2"/>
  <c r="BA241" i="2"/>
  <c r="BB241" i="2"/>
  <c r="BA240" i="2"/>
  <c r="BB240" i="2"/>
  <c r="BA239" i="2"/>
  <c r="BB239" i="2"/>
  <c r="BA238" i="2"/>
  <c r="BB238" i="2"/>
  <c r="BA237" i="2"/>
  <c r="BB237" i="2"/>
  <c r="BA236" i="2"/>
  <c r="BB236" i="2"/>
  <c r="BA235" i="2"/>
  <c r="BB235" i="2"/>
  <c r="BA234" i="2"/>
  <c r="BB234" i="2"/>
  <c r="BA233" i="2"/>
  <c r="BB233" i="2"/>
  <c r="AX233" i="2"/>
  <c r="AY233" i="2"/>
  <c r="AX234" i="2"/>
  <c r="AY234" i="2"/>
  <c r="AX235" i="2"/>
  <c r="AY235" i="2"/>
  <c r="AX236" i="2"/>
  <c r="AY236" i="2"/>
  <c r="AX237" i="2"/>
  <c r="AY237" i="2"/>
  <c r="AX238" i="2"/>
  <c r="AY238" i="2"/>
  <c r="AX239" i="2"/>
  <c r="AY239" i="2"/>
  <c r="AX240" i="2"/>
  <c r="AY240" i="2"/>
  <c r="AX241" i="2"/>
  <c r="AY241" i="2"/>
  <c r="AN241" i="2"/>
  <c r="AO241" i="2"/>
  <c r="AQ241" i="2" s="1"/>
  <c r="AN240" i="2"/>
  <c r="AO240" i="2"/>
  <c r="AQ240" i="2" s="1"/>
  <c r="AN239" i="2"/>
  <c r="AO239" i="2"/>
  <c r="AQ239" i="2" s="1"/>
  <c r="AN238" i="2"/>
  <c r="AO238" i="2"/>
  <c r="AQ238" i="2" s="1"/>
  <c r="AN237" i="2"/>
  <c r="AO237" i="2"/>
  <c r="AQ237" i="2" s="1"/>
  <c r="AN236" i="2"/>
  <c r="AO236" i="2"/>
  <c r="AQ236" i="2" s="1"/>
  <c r="AN235" i="2"/>
  <c r="AO235" i="2"/>
  <c r="AQ235" i="2" s="1"/>
  <c r="AN234" i="2"/>
  <c r="AO234" i="2"/>
  <c r="AQ234" i="2" s="1"/>
  <c r="AN233" i="2"/>
  <c r="AO233" i="2"/>
  <c r="AQ233" i="2" s="1"/>
  <c r="AI241" i="2"/>
  <c r="AJ241" i="2" s="1"/>
  <c r="AI240" i="2"/>
  <c r="AJ240" i="2" s="1"/>
  <c r="AI239" i="2"/>
  <c r="AJ239" i="2" s="1"/>
  <c r="AI238" i="2"/>
  <c r="AK238" i="2" s="1"/>
  <c r="AI237" i="2"/>
  <c r="AK237" i="2" s="1"/>
  <c r="AI236" i="2"/>
  <c r="AJ236" i="2" s="1"/>
  <c r="AI235" i="2"/>
  <c r="AK235" i="2" s="1"/>
  <c r="AI234" i="2"/>
  <c r="AJ234" i="2" s="1"/>
  <c r="AI233" i="2"/>
  <c r="AJ233" i="2" s="1"/>
  <c r="AG241" i="2"/>
  <c r="AG240" i="2"/>
  <c r="AG239" i="2"/>
  <c r="AG238" i="2"/>
  <c r="AG237" i="2"/>
  <c r="AG236" i="2"/>
  <c r="AG235" i="2"/>
  <c r="AG234" i="2"/>
  <c r="AG233" i="2"/>
  <c r="AE233" i="2"/>
  <c r="AE234" i="2"/>
  <c r="AE235" i="2"/>
  <c r="AE236" i="2"/>
  <c r="AE237" i="2"/>
  <c r="AE238" i="2"/>
  <c r="AE239" i="2"/>
  <c r="AE240" i="2"/>
  <c r="AE241" i="2"/>
  <c r="AB233" i="2"/>
  <c r="AB234" i="2"/>
  <c r="AB235" i="2"/>
  <c r="AR235" i="2" s="1"/>
  <c r="AS235" i="2" s="1"/>
  <c r="AB236" i="2"/>
  <c r="AB237" i="2"/>
  <c r="AB238" i="2"/>
  <c r="AB239" i="2"/>
  <c r="AR239" i="2" s="1"/>
  <c r="AS239" i="2" s="1"/>
  <c r="AB240" i="2"/>
  <c r="AB241" i="2"/>
  <c r="Z233" i="2"/>
  <c r="Z234" i="2"/>
  <c r="Z235" i="2"/>
  <c r="Z236" i="2"/>
  <c r="Z237" i="2"/>
  <c r="Z239" i="2"/>
  <c r="Z240" i="2"/>
  <c r="Z241" i="2"/>
  <c r="X234" i="2"/>
  <c r="X235" i="2"/>
  <c r="X236" i="2"/>
  <c r="X237" i="2"/>
  <c r="X238" i="2"/>
  <c r="X240" i="2"/>
  <c r="X241" i="2"/>
  <c r="V233" i="2"/>
  <c r="V234" i="2"/>
  <c r="V235" i="2"/>
  <c r="V236" i="2"/>
  <c r="V237" i="2"/>
  <c r="V238" i="2"/>
  <c r="V239" i="2"/>
  <c r="V240" i="2"/>
  <c r="V241" i="2"/>
  <c r="S233" i="2"/>
  <c r="S234" i="2"/>
  <c r="S235" i="2"/>
  <c r="S236" i="2"/>
  <c r="S237" i="2"/>
  <c r="S238" i="2"/>
  <c r="S239" i="2"/>
  <c r="S240" i="2"/>
  <c r="S241" i="2"/>
  <c r="P233" i="2"/>
  <c r="P234" i="2"/>
  <c r="P235" i="2"/>
  <c r="P236" i="2"/>
  <c r="P237" i="2"/>
  <c r="P238" i="2"/>
  <c r="P239" i="2"/>
  <c r="P240" i="2"/>
  <c r="P241" i="2"/>
  <c r="N233" i="2"/>
  <c r="N234" i="2"/>
  <c r="N235" i="2"/>
  <c r="N236" i="2"/>
  <c r="N237" i="2"/>
  <c r="N238" i="2"/>
  <c r="N239" i="2"/>
  <c r="N240" i="2"/>
  <c r="N241" i="2"/>
  <c r="L241" i="2"/>
  <c r="L240" i="2"/>
  <c r="L239" i="2"/>
  <c r="L238" i="2"/>
  <c r="L237" i="2"/>
  <c r="L236" i="2"/>
  <c r="L235" i="2"/>
  <c r="L234" i="2"/>
  <c r="L233" i="2"/>
  <c r="BY50" i="3" l="1"/>
  <c r="BZ50" i="3"/>
  <c r="CA50" i="3" s="1"/>
  <c r="CB50" i="3" s="1"/>
  <c r="AR236" i="2"/>
  <c r="AS236" i="2" s="1"/>
  <c r="AR234" i="2"/>
  <c r="AS234" i="2" s="1"/>
  <c r="AR238" i="2"/>
  <c r="AS238" i="2" s="1"/>
  <c r="AK233" i="2"/>
  <c r="AK236" i="2"/>
  <c r="AK239" i="2"/>
  <c r="AK241" i="2"/>
  <c r="AR241" i="2"/>
  <c r="AS241" i="2" s="1"/>
  <c r="AR237" i="2"/>
  <c r="AS237" i="2" s="1"/>
  <c r="AR233" i="2"/>
  <c r="AS233" i="2" s="1"/>
  <c r="AR240" i="2"/>
  <c r="AS240" i="2" s="1"/>
  <c r="AK240" i="2"/>
  <c r="AT239" i="2"/>
  <c r="AT235" i="2"/>
  <c r="AP241" i="2"/>
  <c r="AP240" i="2"/>
  <c r="AP239" i="2"/>
  <c r="AP238" i="2"/>
  <c r="AP237" i="2"/>
  <c r="AP236" i="2"/>
  <c r="AP235" i="2"/>
  <c r="AP234" i="2"/>
  <c r="AP233" i="2"/>
  <c r="AJ238" i="2"/>
  <c r="AJ237" i="2"/>
  <c r="AJ235" i="2"/>
  <c r="AK234" i="2"/>
  <c r="AT241" i="2" l="1"/>
  <c r="AT233" i="2"/>
  <c r="AT240" i="2"/>
  <c r="AT237" i="2"/>
  <c r="AT234" i="2"/>
  <c r="AT238" i="2"/>
  <c r="AT236" i="2"/>
  <c r="B233" i="2" l="1"/>
  <c r="B234" i="2"/>
  <c r="B235" i="2"/>
  <c r="B236" i="2"/>
  <c r="B237" i="2"/>
  <c r="B238" i="2"/>
  <c r="B239" i="2"/>
  <c r="B240" i="2"/>
  <c r="B241" i="2"/>
  <c r="BT49" i="3" l="1"/>
  <c r="BU49" i="3"/>
  <c r="BW49" i="3"/>
  <c r="BX49" i="3" s="1"/>
  <c r="CC49" i="3"/>
  <c r="BV49" i="3"/>
  <c r="BP49" i="3"/>
  <c r="BQ49" i="3"/>
  <c r="BL49" i="3"/>
  <c r="BM49" i="3"/>
  <c r="BH49" i="3"/>
  <c r="BI49" i="3"/>
  <c r="BD49" i="3"/>
  <c r="BE49" i="3"/>
  <c r="AZ49" i="3"/>
  <c r="BA49" i="3"/>
  <c r="AV49" i="3"/>
  <c r="AW49" i="3"/>
  <c r="AR49" i="3"/>
  <c r="AS49" i="3"/>
  <c r="AN46" i="3"/>
  <c r="AO46" i="3"/>
  <c r="AN47" i="3"/>
  <c r="AO47" i="3"/>
  <c r="AN48" i="3"/>
  <c r="AO48" i="3"/>
  <c r="AN49" i="3"/>
  <c r="AO49" i="3"/>
  <c r="AC49" i="3"/>
  <c r="Y49" i="3"/>
  <c r="Z49" i="3"/>
  <c r="AH49" i="3"/>
  <c r="AI49" i="3" s="1"/>
  <c r="T49" i="3"/>
  <c r="U49" i="3"/>
  <c r="C49" i="3"/>
  <c r="BN228" i="2"/>
  <c r="BN229" i="2"/>
  <c r="BN230" i="2"/>
  <c r="BN231" i="2"/>
  <c r="BN232" i="2"/>
  <c r="BJ228" i="2"/>
  <c r="BK228" i="2"/>
  <c r="BJ229" i="2"/>
  <c r="BK229" i="2"/>
  <c r="BJ230" i="2"/>
  <c r="BK230" i="2"/>
  <c r="BJ231" i="2"/>
  <c r="BK231" i="2"/>
  <c r="BJ232" i="2"/>
  <c r="BK232" i="2"/>
  <c r="BG232" i="2"/>
  <c r="BH232" i="2"/>
  <c r="BG231" i="2"/>
  <c r="BH231" i="2"/>
  <c r="BG230" i="2"/>
  <c r="BH230" i="2"/>
  <c r="BG229" i="2"/>
  <c r="BH229" i="2"/>
  <c r="BG228" i="2"/>
  <c r="BH228" i="2"/>
  <c r="BD228" i="2"/>
  <c r="BE228" i="2"/>
  <c r="BD229" i="2"/>
  <c r="BE229" i="2"/>
  <c r="BD230" i="2"/>
  <c r="BE230" i="2"/>
  <c r="BD231" i="2"/>
  <c r="BE231" i="2"/>
  <c r="BD232" i="2"/>
  <c r="BE232" i="2"/>
  <c r="BA228" i="2"/>
  <c r="BB228" i="2"/>
  <c r="BA229" i="2"/>
  <c r="BB229" i="2"/>
  <c r="BA230" i="2"/>
  <c r="BB230" i="2"/>
  <c r="BA231" i="2"/>
  <c r="BB231" i="2"/>
  <c r="BA232" i="2"/>
  <c r="BB232" i="2"/>
  <c r="AX232" i="2"/>
  <c r="AY232" i="2"/>
  <c r="AX231" i="2"/>
  <c r="AY231" i="2"/>
  <c r="AX230" i="2"/>
  <c r="AY230" i="2"/>
  <c r="AX229" i="2"/>
  <c r="AY229" i="2"/>
  <c r="AX228" i="2"/>
  <c r="AY228" i="2"/>
  <c r="AN232" i="2"/>
  <c r="AO232" i="2"/>
  <c r="AQ232" i="2" s="1"/>
  <c r="AN231" i="2"/>
  <c r="AO231" i="2"/>
  <c r="AQ231" i="2" s="1"/>
  <c r="AN230" i="2"/>
  <c r="AO230" i="2"/>
  <c r="AQ230" i="2" s="1"/>
  <c r="AN229" i="2"/>
  <c r="AO229" i="2"/>
  <c r="AQ229" i="2" s="1"/>
  <c r="AN228" i="2"/>
  <c r="AO228" i="2"/>
  <c r="AQ228" i="2" s="1"/>
  <c r="AI232" i="2"/>
  <c r="AJ232" i="2" s="1"/>
  <c r="AI231" i="2"/>
  <c r="AJ231" i="2" s="1"/>
  <c r="AI230" i="2"/>
  <c r="AK230" i="2" s="1"/>
  <c r="AI229" i="2"/>
  <c r="AI228" i="2"/>
  <c r="AK228" i="2" s="1"/>
  <c r="AG232" i="2"/>
  <c r="AG231" i="2"/>
  <c r="AG230" i="2"/>
  <c r="AG229" i="2"/>
  <c r="AG228" i="2"/>
  <c r="AE228" i="2"/>
  <c r="AE229" i="2"/>
  <c r="AE230" i="2"/>
  <c r="AE231" i="2"/>
  <c r="AE232" i="2"/>
  <c r="AB228" i="2"/>
  <c r="AB229" i="2"/>
  <c r="AB230" i="2"/>
  <c r="AB231" i="2"/>
  <c r="AB232" i="2"/>
  <c r="Z228" i="2"/>
  <c r="Z229" i="2"/>
  <c r="Z230" i="2"/>
  <c r="Z231" i="2"/>
  <c r="Z232" i="2"/>
  <c r="X228" i="2"/>
  <c r="X229" i="2"/>
  <c r="X231" i="2"/>
  <c r="X232" i="2"/>
  <c r="V228" i="2"/>
  <c r="V229" i="2"/>
  <c r="V230" i="2"/>
  <c r="V231" i="2"/>
  <c r="V232" i="2"/>
  <c r="S228" i="2"/>
  <c r="S229" i="2"/>
  <c r="S230" i="2"/>
  <c r="S231" i="2"/>
  <c r="S232" i="2"/>
  <c r="P228" i="2"/>
  <c r="P229" i="2"/>
  <c r="P230" i="2"/>
  <c r="P231" i="2"/>
  <c r="P232" i="2"/>
  <c r="N228" i="2"/>
  <c r="N229" i="2"/>
  <c r="N230" i="2"/>
  <c r="N231" i="2"/>
  <c r="N232" i="2"/>
  <c r="L232" i="2"/>
  <c r="L231" i="2"/>
  <c r="L230" i="2"/>
  <c r="L229" i="2"/>
  <c r="L228" i="2"/>
  <c r="AR228" i="2" l="1"/>
  <c r="AS228" i="2" s="1"/>
  <c r="AK231" i="2"/>
  <c r="AK232" i="2"/>
  <c r="AR232" i="2"/>
  <c r="AS232" i="2" s="1"/>
  <c r="AR231" i="2"/>
  <c r="AS231" i="2" s="1"/>
  <c r="AR230" i="2"/>
  <c r="AS230" i="2" s="1"/>
  <c r="AR229" i="2"/>
  <c r="AS229" i="2" s="1"/>
  <c r="BY49" i="3"/>
  <c r="BZ49" i="3"/>
  <c r="CA49" i="3" s="1"/>
  <c r="CB49" i="3" s="1"/>
  <c r="AP232" i="2"/>
  <c r="AP231" i="2"/>
  <c r="AP230" i="2"/>
  <c r="AP229" i="2"/>
  <c r="AP228" i="2"/>
  <c r="AJ230" i="2"/>
  <c r="AJ229" i="2"/>
  <c r="AK229" i="2"/>
  <c r="AJ228" i="2"/>
  <c r="AT228" i="2" l="1"/>
  <c r="AT230" i="2"/>
  <c r="AT232" i="2"/>
  <c r="AT229" i="2"/>
  <c r="AT231" i="2"/>
  <c r="B228" i="2" l="1"/>
  <c r="B229" i="2"/>
  <c r="B230" i="2"/>
  <c r="B231" i="2"/>
  <c r="B232" i="2"/>
  <c r="BT48" i="3" l="1"/>
  <c r="BU48" i="3"/>
  <c r="BW48" i="3"/>
  <c r="BX48" i="3" s="1"/>
  <c r="CC48" i="3"/>
  <c r="BV48" i="3"/>
  <c r="BP48" i="3"/>
  <c r="BQ48" i="3"/>
  <c r="BL48" i="3"/>
  <c r="BM48" i="3"/>
  <c r="BH48" i="3"/>
  <c r="BI48" i="3"/>
  <c r="BD48" i="3"/>
  <c r="BE48" i="3"/>
  <c r="AZ48" i="3"/>
  <c r="BA48" i="3"/>
  <c r="AV48" i="3"/>
  <c r="AW48" i="3"/>
  <c r="AR48" i="3"/>
  <c r="AS48" i="3"/>
  <c r="AC48" i="3"/>
  <c r="Y48" i="3"/>
  <c r="Z48" i="3"/>
  <c r="AH48" i="3"/>
  <c r="AI48" i="3" s="1"/>
  <c r="T48" i="3"/>
  <c r="U48" i="3"/>
  <c r="BT47" i="3"/>
  <c r="BU47" i="3"/>
  <c r="BW47" i="3"/>
  <c r="BZ47" i="3" s="1"/>
  <c r="CA47" i="3" s="1"/>
  <c r="CB47" i="3" s="1"/>
  <c r="CC47" i="3"/>
  <c r="BV47" i="3"/>
  <c r="BP47" i="3"/>
  <c r="BQ47" i="3"/>
  <c r="BL47" i="3"/>
  <c r="BM47" i="3"/>
  <c r="BH47" i="3"/>
  <c r="BI47" i="3"/>
  <c r="BD47" i="3"/>
  <c r="BE47" i="3"/>
  <c r="AZ47" i="3"/>
  <c r="BA47" i="3"/>
  <c r="AV47" i="3"/>
  <c r="AW47" i="3"/>
  <c r="AR47" i="3"/>
  <c r="AS47" i="3"/>
  <c r="AC47" i="3"/>
  <c r="Y47" i="3"/>
  <c r="Z47" i="3"/>
  <c r="AH47" i="3"/>
  <c r="AI47" i="3" s="1"/>
  <c r="T47" i="3"/>
  <c r="U47" i="3"/>
  <c r="C47" i="3"/>
  <c r="C48" i="3"/>
  <c r="BT46" i="3"/>
  <c r="BU46" i="3"/>
  <c r="BW46" i="3"/>
  <c r="BY46" i="3" s="1"/>
  <c r="CC46" i="3"/>
  <c r="BV46" i="3"/>
  <c r="BP46" i="3"/>
  <c r="BQ46" i="3"/>
  <c r="BL46" i="3"/>
  <c r="BM46" i="3"/>
  <c r="BH46" i="3"/>
  <c r="BI46" i="3"/>
  <c r="BD46" i="3"/>
  <c r="BE46" i="3"/>
  <c r="AZ46" i="3"/>
  <c r="BA46" i="3"/>
  <c r="AV46" i="3"/>
  <c r="AW46" i="3"/>
  <c r="AR46" i="3"/>
  <c r="AS46" i="3"/>
  <c r="AC46" i="3"/>
  <c r="Y46" i="3"/>
  <c r="Z46" i="3"/>
  <c r="AH46" i="3"/>
  <c r="AI46" i="3" s="1"/>
  <c r="T46" i="3"/>
  <c r="U46" i="3"/>
  <c r="P46" i="3"/>
  <c r="P48" i="3" s="1"/>
  <c r="C46" i="3"/>
  <c r="BN221" i="2"/>
  <c r="BN222" i="2"/>
  <c r="BN223" i="2"/>
  <c r="BN224" i="2"/>
  <c r="BN225" i="2"/>
  <c r="BN226" i="2"/>
  <c r="BN227" i="2"/>
  <c r="BJ222" i="2"/>
  <c r="BK222" i="2"/>
  <c r="BJ223" i="2"/>
  <c r="BK223" i="2"/>
  <c r="BJ224" i="2"/>
  <c r="BK224" i="2"/>
  <c r="BJ225" i="2"/>
  <c r="BK225" i="2"/>
  <c r="BJ226" i="2"/>
  <c r="BK226" i="2"/>
  <c r="BJ227" i="2"/>
  <c r="BK227" i="2"/>
  <c r="BJ221" i="2"/>
  <c r="BK221" i="2"/>
  <c r="BG223" i="2"/>
  <c r="BH223" i="2"/>
  <c r="BG224" i="2"/>
  <c r="BH224" i="2"/>
  <c r="BG225" i="2"/>
  <c r="BH225" i="2"/>
  <c r="BG226" i="2"/>
  <c r="BH226" i="2"/>
  <c r="BG227" i="2"/>
  <c r="BH227" i="2"/>
  <c r="BG222" i="2"/>
  <c r="BH222" i="2"/>
  <c r="BG221" i="2"/>
  <c r="BH221" i="2"/>
  <c r="BD227" i="2"/>
  <c r="BE227" i="2"/>
  <c r="BD226" i="2"/>
  <c r="BE226" i="2"/>
  <c r="BD225" i="2"/>
  <c r="BE225" i="2"/>
  <c r="BD224" i="2"/>
  <c r="BE224" i="2"/>
  <c r="BD223" i="2"/>
  <c r="BE223" i="2"/>
  <c r="BD222" i="2"/>
  <c r="BE222" i="2"/>
  <c r="BD221" i="2"/>
  <c r="BE221" i="2"/>
  <c r="BA224" i="2"/>
  <c r="BB224" i="2"/>
  <c r="BA225" i="2"/>
  <c r="BB225" i="2"/>
  <c r="BA226" i="2"/>
  <c r="BB226" i="2"/>
  <c r="BA227" i="2"/>
  <c r="BB227" i="2"/>
  <c r="BA223" i="2"/>
  <c r="BB223" i="2"/>
  <c r="BA222" i="2"/>
  <c r="BB222" i="2"/>
  <c r="BA221" i="2"/>
  <c r="BB221" i="2"/>
  <c r="AX221" i="2"/>
  <c r="AY221" i="2"/>
  <c r="AX222" i="2"/>
  <c r="AY222" i="2"/>
  <c r="AX223" i="2"/>
  <c r="AY223" i="2"/>
  <c r="AX224" i="2"/>
  <c r="AY224" i="2"/>
  <c r="AX225" i="2"/>
  <c r="AY225" i="2"/>
  <c r="AX226" i="2"/>
  <c r="AY226" i="2"/>
  <c r="AX227" i="2"/>
  <c r="AY227" i="2"/>
  <c r="AN227" i="2"/>
  <c r="AO227" i="2"/>
  <c r="AQ227" i="2" s="1"/>
  <c r="AN226" i="2"/>
  <c r="AO226" i="2"/>
  <c r="AQ226" i="2" s="1"/>
  <c r="AN225" i="2"/>
  <c r="AO225" i="2"/>
  <c r="AQ225" i="2" s="1"/>
  <c r="AN224" i="2"/>
  <c r="AO224" i="2"/>
  <c r="AQ224" i="2" s="1"/>
  <c r="AN223" i="2"/>
  <c r="AO223" i="2"/>
  <c r="AQ223" i="2" s="1"/>
  <c r="AN222" i="2"/>
  <c r="AO222" i="2"/>
  <c r="AQ222" i="2" s="1"/>
  <c r="AN221" i="2"/>
  <c r="AO221" i="2"/>
  <c r="AQ221" i="2" s="1"/>
  <c r="AI227" i="2"/>
  <c r="AK227" i="2" s="1"/>
  <c r="AI226" i="2"/>
  <c r="AJ226" i="2" s="1"/>
  <c r="AI225" i="2"/>
  <c r="AJ225" i="2" s="1"/>
  <c r="AI224" i="2"/>
  <c r="AK224" i="2" s="1"/>
  <c r="AI223" i="2"/>
  <c r="AJ223" i="2" s="1"/>
  <c r="AI222" i="2"/>
  <c r="AK222" i="2" s="1"/>
  <c r="AI221" i="2"/>
  <c r="AK221" i="2" s="1"/>
  <c r="AG227" i="2"/>
  <c r="AG226" i="2"/>
  <c r="AG225" i="2"/>
  <c r="AG224" i="2"/>
  <c r="AG223" i="2"/>
  <c r="AG222" i="2"/>
  <c r="AG221" i="2"/>
  <c r="AE221" i="2"/>
  <c r="AE222" i="2"/>
  <c r="AE223" i="2"/>
  <c r="AE224" i="2"/>
  <c r="AE225" i="2"/>
  <c r="AE226" i="2"/>
  <c r="AE227" i="2"/>
  <c r="AB221" i="2"/>
  <c r="AB222" i="2"/>
  <c r="AB223" i="2"/>
  <c r="AR223" i="2" s="1"/>
  <c r="AT223" i="2" s="1"/>
  <c r="AB224" i="2"/>
  <c r="AB225" i="2"/>
  <c r="AB226" i="2"/>
  <c r="AB227" i="2"/>
  <c r="AR227" i="2" s="1"/>
  <c r="AS227" i="2" s="1"/>
  <c r="Z221" i="2"/>
  <c r="Z222" i="2"/>
  <c r="Z223" i="2"/>
  <c r="Z224" i="2"/>
  <c r="Z225" i="2"/>
  <c r="Z226" i="2"/>
  <c r="Z227" i="2"/>
  <c r="X223" i="2"/>
  <c r="X224" i="2"/>
  <c r="X225" i="2"/>
  <c r="X226" i="2"/>
  <c r="X227" i="2"/>
  <c r="V221" i="2"/>
  <c r="V222" i="2"/>
  <c r="V223" i="2"/>
  <c r="V224" i="2"/>
  <c r="V225" i="2"/>
  <c r="V226" i="2"/>
  <c r="V227" i="2"/>
  <c r="S221" i="2"/>
  <c r="S222" i="2"/>
  <c r="S223" i="2"/>
  <c r="S224" i="2"/>
  <c r="S225" i="2"/>
  <c r="S226" i="2"/>
  <c r="S227" i="2"/>
  <c r="P221" i="2"/>
  <c r="P222" i="2"/>
  <c r="P223" i="2"/>
  <c r="P224" i="2"/>
  <c r="P225" i="2"/>
  <c r="P226" i="2"/>
  <c r="P227" i="2"/>
  <c r="N221" i="2"/>
  <c r="N222" i="2"/>
  <c r="N223" i="2"/>
  <c r="N224" i="2"/>
  <c r="N225" i="2"/>
  <c r="N226" i="2"/>
  <c r="N227" i="2"/>
  <c r="L227" i="2"/>
  <c r="L226" i="2"/>
  <c r="L225" i="2"/>
  <c r="L224" i="2"/>
  <c r="L223" i="2"/>
  <c r="L222" i="2"/>
  <c r="L221" i="2"/>
  <c r="B221" i="2"/>
  <c r="B222" i="2"/>
  <c r="B223" i="2"/>
  <c r="B224" i="2"/>
  <c r="B225" i="2"/>
  <c r="B226" i="2"/>
  <c r="B227" i="2"/>
  <c r="BZ48" i="3" l="1"/>
  <c r="CA48" i="3" s="1"/>
  <c r="CB48" i="3" s="1"/>
  <c r="BZ46" i="3"/>
  <c r="CA46" i="3" s="1"/>
  <c r="CB46" i="3" s="1"/>
  <c r="BY48" i="3"/>
  <c r="BX46" i="3"/>
  <c r="BY47" i="3"/>
  <c r="BX47" i="3"/>
  <c r="AR224" i="2"/>
  <c r="AS224" i="2" s="1"/>
  <c r="AP223" i="2"/>
  <c r="AR225" i="2"/>
  <c r="AT225" i="2" s="1"/>
  <c r="AK223" i="2"/>
  <c r="AR226" i="2"/>
  <c r="AT226" i="2" s="1"/>
  <c r="AR222" i="2"/>
  <c r="AT222" i="2" s="1"/>
  <c r="AK226" i="2"/>
  <c r="AR221" i="2"/>
  <c r="AT221" i="2" s="1"/>
  <c r="AK225" i="2"/>
  <c r="AT227" i="2"/>
  <c r="AS223" i="2"/>
  <c r="AP227" i="2"/>
  <c r="AP226" i="2"/>
  <c r="AP225" i="2"/>
  <c r="AP224" i="2"/>
  <c r="AP222" i="2"/>
  <c r="AP221" i="2"/>
  <c r="AJ227" i="2"/>
  <c r="AJ224" i="2"/>
  <c r="AJ222" i="2"/>
  <c r="AJ221" i="2"/>
  <c r="AT224" i="2" l="1"/>
  <c r="AS226" i="2"/>
  <c r="AS225" i="2"/>
  <c r="AS221" i="2"/>
  <c r="AS222" i="2"/>
  <c r="CC45" i="3" l="1"/>
  <c r="P45" i="3"/>
  <c r="P47" i="3" s="1"/>
  <c r="P49" i="3" s="1"/>
  <c r="P50" i="3" s="1"/>
  <c r="P51" i="3" s="1"/>
  <c r="C45" i="3"/>
  <c r="BN219" i="2" l="1"/>
  <c r="BN220" i="2"/>
  <c r="BJ219" i="2"/>
  <c r="BK219" i="2"/>
  <c r="BJ220" i="2"/>
  <c r="BK220" i="2"/>
  <c r="AX213" i="2"/>
  <c r="AY213" i="2"/>
  <c r="AX214" i="2"/>
  <c r="AY214" i="2"/>
  <c r="AX215" i="2"/>
  <c r="AY215" i="2"/>
  <c r="AX216" i="2"/>
  <c r="AY216" i="2"/>
  <c r="AX217" i="2"/>
  <c r="AY217" i="2"/>
  <c r="AX218" i="2"/>
  <c r="AY218" i="2"/>
  <c r="AX219" i="2"/>
  <c r="AY219" i="2"/>
  <c r="AX220" i="2"/>
  <c r="AY220" i="2"/>
  <c r="BG220" i="2"/>
  <c r="BH220" i="2"/>
  <c r="BG219" i="2"/>
  <c r="BH219" i="2"/>
  <c r="BD220" i="2"/>
  <c r="BE220" i="2"/>
  <c r="BD219" i="2"/>
  <c r="BE219" i="2"/>
  <c r="BA220" i="2"/>
  <c r="BB220" i="2"/>
  <c r="BA219" i="2"/>
  <c r="BB219" i="2"/>
  <c r="AN220" i="2"/>
  <c r="AO220" i="2"/>
  <c r="AQ220" i="2" s="1"/>
  <c r="AN219" i="2"/>
  <c r="AO219" i="2"/>
  <c r="AQ219" i="2" s="1"/>
  <c r="AI220" i="2"/>
  <c r="AK220" i="2" s="1"/>
  <c r="AI219" i="2"/>
  <c r="AK219" i="2" s="1"/>
  <c r="AG220" i="2"/>
  <c r="AG219" i="2"/>
  <c r="AE219" i="2"/>
  <c r="AE220" i="2"/>
  <c r="AB219" i="2"/>
  <c r="AB220" i="2"/>
  <c r="Z219" i="2"/>
  <c r="Z220" i="2"/>
  <c r="X219" i="2"/>
  <c r="X220" i="2"/>
  <c r="V219" i="2"/>
  <c r="V220" i="2"/>
  <c r="S219" i="2"/>
  <c r="S220" i="2"/>
  <c r="P219" i="2"/>
  <c r="P220" i="2"/>
  <c r="N220" i="2"/>
  <c r="N219" i="2"/>
  <c r="L220" i="2"/>
  <c r="L219" i="2"/>
  <c r="AR220" i="2" l="1"/>
  <c r="AT220" i="2" s="1"/>
  <c r="AR219" i="2"/>
  <c r="AT219" i="2" s="1"/>
  <c r="AP220" i="2"/>
  <c r="AP219" i="2"/>
  <c r="AJ220" i="2"/>
  <c r="AJ219" i="2"/>
  <c r="AS219" i="2" l="1"/>
  <c r="AS220" i="2"/>
  <c r="B219" i="2" l="1"/>
  <c r="B220" i="2"/>
  <c r="CC44" i="3"/>
  <c r="C44" i="3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G218" i="2"/>
  <c r="BH218" i="2"/>
  <c r="BG217" i="2"/>
  <c r="BH217" i="2"/>
  <c r="BG216" i="2"/>
  <c r="BH216" i="2"/>
  <c r="BG215" i="2"/>
  <c r="BH215" i="2"/>
  <c r="BG214" i="2"/>
  <c r="BH214" i="2"/>
  <c r="BG213" i="2"/>
  <c r="BH213" i="2"/>
  <c r="BD206" i="2"/>
  <c r="BE206" i="2"/>
  <c r="BD207" i="2"/>
  <c r="BE207" i="2"/>
  <c r="BD208" i="2"/>
  <c r="BE208" i="2"/>
  <c r="BD209" i="2"/>
  <c r="BE209" i="2"/>
  <c r="BD210" i="2"/>
  <c r="BE210" i="2"/>
  <c r="BD211" i="2"/>
  <c r="BE211" i="2"/>
  <c r="BD212" i="2"/>
  <c r="BE212" i="2"/>
  <c r="BD213" i="2"/>
  <c r="BE213" i="2"/>
  <c r="BD214" i="2"/>
  <c r="BE214" i="2"/>
  <c r="BD215" i="2"/>
  <c r="BE215" i="2"/>
  <c r="BD216" i="2"/>
  <c r="BE216" i="2"/>
  <c r="BD217" i="2"/>
  <c r="BE217" i="2"/>
  <c r="BD218" i="2"/>
  <c r="BE218" i="2"/>
  <c r="BA218" i="2"/>
  <c r="BB218" i="2"/>
  <c r="BA217" i="2"/>
  <c r="BB217" i="2"/>
  <c r="BA216" i="2"/>
  <c r="BB216" i="2"/>
  <c r="BA215" i="2"/>
  <c r="BB215" i="2"/>
  <c r="BA214" i="2"/>
  <c r="BB214" i="2"/>
  <c r="BA213" i="2"/>
  <c r="BB213" i="2"/>
  <c r="AN218" i="2"/>
  <c r="AO218" i="2"/>
  <c r="AQ218" i="2" s="1"/>
  <c r="AN217" i="2"/>
  <c r="AO217" i="2"/>
  <c r="AQ217" i="2" s="1"/>
  <c r="AN216" i="2"/>
  <c r="AO216" i="2"/>
  <c r="AQ216" i="2" s="1"/>
  <c r="AN215" i="2"/>
  <c r="AO215" i="2"/>
  <c r="AP215" i="2" s="1"/>
  <c r="AN214" i="2"/>
  <c r="AO214" i="2"/>
  <c r="AQ214" i="2" s="1"/>
  <c r="AN213" i="2"/>
  <c r="AO213" i="2"/>
  <c r="AQ213" i="2" s="1"/>
  <c r="AI218" i="2"/>
  <c r="AJ218" i="2" s="1"/>
  <c r="AI217" i="2"/>
  <c r="AK217" i="2" s="1"/>
  <c r="AI216" i="2"/>
  <c r="AK216" i="2" s="1"/>
  <c r="AI215" i="2"/>
  <c r="AK215" i="2" s="1"/>
  <c r="AI214" i="2"/>
  <c r="AJ214" i="2" s="1"/>
  <c r="AI213" i="2"/>
  <c r="AK213" i="2" s="1"/>
  <c r="AG218" i="2"/>
  <c r="AG217" i="2"/>
  <c r="AG216" i="2"/>
  <c r="AG215" i="2"/>
  <c r="AG214" i="2"/>
  <c r="AG213" i="2"/>
  <c r="AE213" i="2"/>
  <c r="AE214" i="2"/>
  <c r="AE215" i="2"/>
  <c r="AE216" i="2"/>
  <c r="AE217" i="2"/>
  <c r="AE218" i="2"/>
  <c r="AB213" i="2"/>
  <c r="AB214" i="2"/>
  <c r="AR214" i="2" s="1"/>
  <c r="AT214" i="2" s="1"/>
  <c r="AB215" i="2"/>
  <c r="AB216" i="2"/>
  <c r="AB217" i="2"/>
  <c r="AB218" i="2"/>
  <c r="Z213" i="2"/>
  <c r="Z214" i="2"/>
  <c r="Z215" i="2"/>
  <c r="Z216" i="2"/>
  <c r="Z217" i="2"/>
  <c r="Z218" i="2"/>
  <c r="X213" i="2"/>
  <c r="X215" i="2"/>
  <c r="X218" i="2"/>
  <c r="V213" i="2"/>
  <c r="V214" i="2"/>
  <c r="V215" i="2"/>
  <c r="V216" i="2"/>
  <c r="V217" i="2"/>
  <c r="V218" i="2"/>
  <c r="S213" i="2"/>
  <c r="S214" i="2"/>
  <c r="S215" i="2"/>
  <c r="S216" i="2"/>
  <c r="S217" i="2"/>
  <c r="S218" i="2"/>
  <c r="P213" i="2"/>
  <c r="P214" i="2"/>
  <c r="P215" i="2"/>
  <c r="P216" i="2"/>
  <c r="P217" i="2"/>
  <c r="P218" i="2"/>
  <c r="N218" i="2"/>
  <c r="N217" i="2"/>
  <c r="N216" i="2"/>
  <c r="N215" i="2"/>
  <c r="N214" i="2"/>
  <c r="N213" i="2"/>
  <c r="L218" i="2"/>
  <c r="L217" i="2"/>
  <c r="L216" i="2"/>
  <c r="L215" i="2"/>
  <c r="L214" i="2"/>
  <c r="L213" i="2"/>
  <c r="BJ188" i="2"/>
  <c r="BK188" i="2"/>
  <c r="BJ189" i="2"/>
  <c r="BK189" i="2"/>
  <c r="BJ190" i="2"/>
  <c r="BK190" i="2"/>
  <c r="BJ191" i="2"/>
  <c r="BK191" i="2"/>
  <c r="BJ192" i="2"/>
  <c r="BK192" i="2"/>
  <c r="BJ193" i="2"/>
  <c r="BK193" i="2"/>
  <c r="BJ194" i="2"/>
  <c r="BK194" i="2"/>
  <c r="BJ195" i="2"/>
  <c r="BK195" i="2"/>
  <c r="BJ196" i="2"/>
  <c r="BK196" i="2"/>
  <c r="BJ197" i="2"/>
  <c r="BK197" i="2"/>
  <c r="BJ198" i="2"/>
  <c r="BK198" i="2"/>
  <c r="BJ199" i="2"/>
  <c r="BK199" i="2"/>
  <c r="BJ200" i="2"/>
  <c r="BK200" i="2"/>
  <c r="BJ201" i="2"/>
  <c r="BK201" i="2"/>
  <c r="BJ202" i="2"/>
  <c r="BK202" i="2"/>
  <c r="BJ203" i="2"/>
  <c r="BK203" i="2"/>
  <c r="BJ204" i="2"/>
  <c r="BK204" i="2"/>
  <c r="BJ205" i="2"/>
  <c r="BK205" i="2"/>
  <c r="BJ206" i="2"/>
  <c r="BK206" i="2"/>
  <c r="BJ207" i="2"/>
  <c r="BK207" i="2"/>
  <c r="BJ208" i="2"/>
  <c r="BK208" i="2"/>
  <c r="BJ209" i="2"/>
  <c r="BK209" i="2"/>
  <c r="BJ210" i="2"/>
  <c r="BK210" i="2"/>
  <c r="BJ211" i="2"/>
  <c r="BK211" i="2"/>
  <c r="BJ212" i="2"/>
  <c r="BK212" i="2"/>
  <c r="BJ213" i="2"/>
  <c r="BK213" i="2"/>
  <c r="BJ214" i="2"/>
  <c r="BK214" i="2"/>
  <c r="BJ215" i="2"/>
  <c r="BK215" i="2"/>
  <c r="BJ216" i="2"/>
  <c r="BK216" i="2"/>
  <c r="BJ217" i="2"/>
  <c r="BK217" i="2"/>
  <c r="BJ218" i="2"/>
  <c r="BK218" i="2"/>
  <c r="BG212" i="2"/>
  <c r="BH212" i="2"/>
  <c r="BG211" i="2"/>
  <c r="BH211" i="2"/>
  <c r="BG210" i="2"/>
  <c r="BH210" i="2"/>
  <c r="BG209" i="2"/>
  <c r="BH209" i="2"/>
  <c r="BG208" i="2"/>
  <c r="BH208" i="2"/>
  <c r="BG207" i="2"/>
  <c r="BH207" i="2"/>
  <c r="BG206" i="2"/>
  <c r="BH206" i="2"/>
  <c r="AX206" i="2"/>
  <c r="AY206" i="2"/>
  <c r="AX207" i="2"/>
  <c r="AY207" i="2"/>
  <c r="AX208" i="2"/>
  <c r="AY208" i="2"/>
  <c r="AX209" i="2"/>
  <c r="AY209" i="2"/>
  <c r="AX210" i="2"/>
  <c r="AY210" i="2"/>
  <c r="AX211" i="2"/>
  <c r="AY211" i="2"/>
  <c r="AX212" i="2"/>
  <c r="AY212" i="2"/>
  <c r="BA209" i="2"/>
  <c r="BB209" i="2"/>
  <c r="BA210" i="2"/>
  <c r="BB210" i="2"/>
  <c r="BA211" i="2"/>
  <c r="BB211" i="2"/>
  <c r="BA212" i="2"/>
  <c r="BB212" i="2"/>
  <c r="BA208" i="2"/>
  <c r="BB208" i="2"/>
  <c r="BA207" i="2"/>
  <c r="BB207" i="2"/>
  <c r="BA206" i="2"/>
  <c r="BB206" i="2"/>
  <c r="AN212" i="2"/>
  <c r="AO212" i="2"/>
  <c r="AQ212" i="2" s="1"/>
  <c r="AN211" i="2"/>
  <c r="AO211" i="2"/>
  <c r="AQ211" i="2" s="1"/>
  <c r="AN210" i="2"/>
  <c r="AO210" i="2"/>
  <c r="AQ210" i="2" s="1"/>
  <c r="AN209" i="2"/>
  <c r="AO209" i="2"/>
  <c r="AQ209" i="2" s="1"/>
  <c r="AN208" i="2"/>
  <c r="AO208" i="2"/>
  <c r="AQ208" i="2" s="1"/>
  <c r="AN207" i="2"/>
  <c r="AO207" i="2"/>
  <c r="AQ207" i="2" s="1"/>
  <c r="AN206" i="2"/>
  <c r="AO206" i="2"/>
  <c r="AQ206" i="2" s="1"/>
  <c r="AI212" i="2"/>
  <c r="AJ212" i="2" s="1"/>
  <c r="AI211" i="2"/>
  <c r="AJ211" i="2" s="1"/>
  <c r="AI210" i="2"/>
  <c r="AJ210" i="2" s="1"/>
  <c r="AI209" i="2"/>
  <c r="AJ209" i="2" s="1"/>
  <c r="AI208" i="2"/>
  <c r="AK208" i="2" s="1"/>
  <c r="AI207" i="2"/>
  <c r="AJ207" i="2" s="1"/>
  <c r="AI206" i="2"/>
  <c r="AK206" i="2" s="1"/>
  <c r="AG212" i="2"/>
  <c r="AG211" i="2"/>
  <c r="AG210" i="2"/>
  <c r="AG209" i="2"/>
  <c r="AG208" i="2"/>
  <c r="AG207" i="2"/>
  <c r="AG206" i="2"/>
  <c r="AE206" i="2"/>
  <c r="AE207" i="2"/>
  <c r="AE208" i="2"/>
  <c r="AE209" i="2"/>
  <c r="AE210" i="2"/>
  <c r="AE211" i="2"/>
  <c r="AE212" i="2"/>
  <c r="AB206" i="2"/>
  <c r="AB207" i="2"/>
  <c r="AB208" i="2"/>
  <c r="AR208" i="2" s="1"/>
  <c r="AS208" i="2" s="1"/>
  <c r="AB209" i="2"/>
  <c r="AB210" i="2"/>
  <c r="AB211" i="2"/>
  <c r="AB212" i="2"/>
  <c r="AR212" i="2" s="1"/>
  <c r="AS212" i="2" s="1"/>
  <c r="Z206" i="2"/>
  <c r="Z207" i="2"/>
  <c r="Z208" i="2"/>
  <c r="Z209" i="2"/>
  <c r="Z210" i="2"/>
  <c r="Z211" i="2"/>
  <c r="Z212" i="2"/>
  <c r="X212" i="2"/>
  <c r="X211" i="2"/>
  <c r="X210" i="2"/>
  <c r="X209" i="2"/>
  <c r="X208" i="2"/>
  <c r="X206" i="2"/>
  <c r="V206" i="2"/>
  <c r="V207" i="2"/>
  <c r="V208" i="2"/>
  <c r="V209" i="2"/>
  <c r="V210" i="2"/>
  <c r="V211" i="2"/>
  <c r="V212" i="2"/>
  <c r="S206" i="2"/>
  <c r="S207" i="2"/>
  <c r="S208" i="2"/>
  <c r="S209" i="2"/>
  <c r="S210" i="2"/>
  <c r="S211" i="2"/>
  <c r="S212" i="2"/>
  <c r="P206" i="2"/>
  <c r="P207" i="2"/>
  <c r="P208" i="2"/>
  <c r="P209" i="2"/>
  <c r="P210" i="2"/>
  <c r="P211" i="2"/>
  <c r="P212" i="2"/>
  <c r="N212" i="2"/>
  <c r="N211" i="2"/>
  <c r="N210" i="2"/>
  <c r="N209" i="2"/>
  <c r="N208" i="2"/>
  <c r="N207" i="2"/>
  <c r="N206" i="2"/>
  <c r="L212" i="2"/>
  <c r="L211" i="2"/>
  <c r="L210" i="2"/>
  <c r="L209" i="2"/>
  <c r="L208" i="2"/>
  <c r="L207" i="2"/>
  <c r="L206" i="2"/>
  <c r="AP214" i="2" l="1"/>
  <c r="AQ215" i="2"/>
  <c r="AR215" i="2"/>
  <c r="AT215" i="2" s="1"/>
  <c r="AK207" i="2"/>
  <c r="AR217" i="2"/>
  <c r="AT217" i="2" s="1"/>
  <c r="AP218" i="2"/>
  <c r="AR216" i="2"/>
  <c r="AT216" i="2" s="1"/>
  <c r="AR211" i="2"/>
  <c r="AS211" i="2" s="1"/>
  <c r="AR207" i="2"/>
  <c r="AS207" i="2" s="1"/>
  <c r="AR213" i="2"/>
  <c r="AT213" i="2" s="1"/>
  <c r="AK209" i="2"/>
  <c r="AK211" i="2"/>
  <c r="AR210" i="2"/>
  <c r="AS210" i="2" s="1"/>
  <c r="AK218" i="2"/>
  <c r="AR218" i="2"/>
  <c r="AT218" i="2" s="1"/>
  <c r="AR209" i="2"/>
  <c r="AS209" i="2" s="1"/>
  <c r="AK214" i="2"/>
  <c r="AR206" i="2"/>
  <c r="AS206" i="2" s="1"/>
  <c r="AK210" i="2"/>
  <c r="AK212" i="2"/>
  <c r="AP217" i="2"/>
  <c r="AS214" i="2"/>
  <c r="AP216" i="2"/>
  <c r="AP213" i="2"/>
  <c r="AJ217" i="2"/>
  <c r="AJ216" i="2"/>
  <c r="AJ215" i="2"/>
  <c r="AJ213" i="2"/>
  <c r="AT212" i="2"/>
  <c r="AT208" i="2"/>
  <c r="AP212" i="2"/>
  <c r="AP211" i="2"/>
  <c r="AP210" i="2"/>
  <c r="AP209" i="2"/>
  <c r="AP208" i="2"/>
  <c r="AP207" i="2"/>
  <c r="AP206" i="2"/>
  <c r="AJ208" i="2"/>
  <c r="AJ206" i="2"/>
  <c r="AS217" i="2" l="1"/>
  <c r="AT211" i="2"/>
  <c r="AS213" i="2"/>
  <c r="AT207" i="2"/>
  <c r="AT210" i="2"/>
  <c r="AS216" i="2"/>
  <c r="AT209" i="2"/>
  <c r="AS215" i="2"/>
  <c r="AT206" i="2"/>
  <c r="AS218" i="2"/>
  <c r="CC43" i="3" l="1"/>
  <c r="C43" i="3"/>
  <c r="BU6" i="5"/>
  <c r="BV6" i="5"/>
  <c r="BX6" i="5"/>
  <c r="BY6" i="5"/>
  <c r="BZ6" i="5"/>
  <c r="CA6" i="5"/>
  <c r="CB6" i="5" s="1"/>
  <c r="CC6" i="5" s="1"/>
  <c r="CD6" i="5"/>
  <c r="BW6" i="5"/>
  <c r="BQ6" i="5"/>
  <c r="BR6" i="5"/>
  <c r="BM6" i="5"/>
  <c r="BN6" i="5"/>
  <c r="BI6" i="5"/>
  <c r="BJ6" i="5"/>
  <c r="BE6" i="5"/>
  <c r="BF6" i="5"/>
  <c r="BA6" i="5"/>
  <c r="BB6" i="5"/>
  <c r="AW6" i="5"/>
  <c r="AX6" i="5"/>
  <c r="AS6" i="5"/>
  <c r="AT6" i="5"/>
  <c r="AO6" i="5"/>
  <c r="AP6" i="5"/>
  <c r="AK6" i="5"/>
  <c r="AL6" i="5"/>
  <c r="AC6" i="5"/>
  <c r="AD6" i="5"/>
  <c r="Z3" i="5"/>
  <c r="Z4" i="5"/>
  <c r="Z5" i="5"/>
  <c r="Z6" i="5"/>
  <c r="V6" i="5"/>
  <c r="W6" i="5"/>
  <c r="AE6" i="5"/>
  <c r="AF6" i="5" s="1"/>
  <c r="R6" i="5"/>
  <c r="S6" i="5"/>
  <c r="C6" i="5"/>
  <c r="B213" i="2" l="1"/>
  <c r="B214" i="2"/>
  <c r="B215" i="2"/>
  <c r="B216" i="2"/>
  <c r="B217" i="2"/>
  <c r="B218" i="2"/>
  <c r="CC4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B206" i="2"/>
  <c r="B207" i="2"/>
  <c r="B208" i="2"/>
  <c r="B209" i="2"/>
  <c r="B210" i="2"/>
  <c r="B211" i="2"/>
  <c r="B212" i="2"/>
  <c r="BN196" i="2" l="1"/>
  <c r="BN197" i="2"/>
  <c r="BN198" i="2"/>
  <c r="BN199" i="2"/>
  <c r="BN200" i="2"/>
  <c r="BN201" i="2"/>
  <c r="BN202" i="2"/>
  <c r="BN203" i="2"/>
  <c r="BN204" i="2"/>
  <c r="BN205" i="2"/>
  <c r="BG205" i="2"/>
  <c r="BH205" i="2"/>
  <c r="BG204" i="2"/>
  <c r="BH204" i="2"/>
  <c r="BG203" i="2"/>
  <c r="BH203" i="2"/>
  <c r="BG202" i="2"/>
  <c r="BH202" i="2"/>
  <c r="BG201" i="2"/>
  <c r="BH201" i="2"/>
  <c r="BG200" i="2"/>
  <c r="BH200" i="2"/>
  <c r="BG199" i="2"/>
  <c r="BH199" i="2"/>
  <c r="BG198" i="2"/>
  <c r="BH198" i="2"/>
  <c r="BG197" i="2"/>
  <c r="BH197" i="2"/>
  <c r="BG196" i="2"/>
  <c r="BH196" i="2"/>
  <c r="BD196" i="2"/>
  <c r="BE196" i="2"/>
  <c r="BD197" i="2"/>
  <c r="BE197" i="2"/>
  <c r="BD198" i="2"/>
  <c r="BE198" i="2"/>
  <c r="BD199" i="2"/>
  <c r="BE199" i="2"/>
  <c r="BD200" i="2"/>
  <c r="BE200" i="2"/>
  <c r="BD201" i="2"/>
  <c r="BE201" i="2"/>
  <c r="BD202" i="2"/>
  <c r="BE202" i="2"/>
  <c r="BD203" i="2"/>
  <c r="BE203" i="2"/>
  <c r="BD204" i="2"/>
  <c r="BE204" i="2"/>
  <c r="BD205" i="2"/>
  <c r="BE205" i="2"/>
  <c r="BA196" i="2"/>
  <c r="BB196" i="2"/>
  <c r="BA197" i="2"/>
  <c r="BB197" i="2"/>
  <c r="BA198" i="2"/>
  <c r="BB198" i="2"/>
  <c r="BA199" i="2"/>
  <c r="BB199" i="2"/>
  <c r="BA200" i="2"/>
  <c r="BB200" i="2"/>
  <c r="BA201" i="2"/>
  <c r="BB201" i="2"/>
  <c r="BA202" i="2"/>
  <c r="BB202" i="2"/>
  <c r="BA203" i="2"/>
  <c r="BB203" i="2"/>
  <c r="BA204" i="2"/>
  <c r="BB204" i="2"/>
  <c r="BA205" i="2"/>
  <c r="BB205" i="2"/>
  <c r="AX196" i="2"/>
  <c r="AY196" i="2"/>
  <c r="AX197" i="2"/>
  <c r="AY197" i="2"/>
  <c r="AX198" i="2"/>
  <c r="AY198" i="2"/>
  <c r="AX199" i="2"/>
  <c r="AY199" i="2"/>
  <c r="AX200" i="2"/>
  <c r="AY200" i="2"/>
  <c r="AX201" i="2"/>
  <c r="AY201" i="2"/>
  <c r="AX202" i="2"/>
  <c r="AY202" i="2"/>
  <c r="AX203" i="2"/>
  <c r="AY203" i="2"/>
  <c r="AX204" i="2"/>
  <c r="AY204" i="2"/>
  <c r="AX205" i="2"/>
  <c r="AY205" i="2"/>
  <c r="AN205" i="2"/>
  <c r="AO205" i="2"/>
  <c r="AQ205" i="2" s="1"/>
  <c r="AN204" i="2"/>
  <c r="AO204" i="2"/>
  <c r="AQ204" i="2" s="1"/>
  <c r="AN203" i="2"/>
  <c r="AO203" i="2"/>
  <c r="AQ203" i="2" s="1"/>
  <c r="AN202" i="2"/>
  <c r="AO202" i="2"/>
  <c r="AP202" i="2" s="1"/>
  <c r="AN201" i="2"/>
  <c r="AO201" i="2"/>
  <c r="AQ201" i="2" s="1"/>
  <c r="AN200" i="2"/>
  <c r="AO200" i="2"/>
  <c r="AQ200" i="2" s="1"/>
  <c r="AN199" i="2"/>
  <c r="AO199" i="2"/>
  <c r="AQ199" i="2" s="1"/>
  <c r="AN198" i="2"/>
  <c r="AO198" i="2"/>
  <c r="AQ198" i="2" s="1"/>
  <c r="AN197" i="2"/>
  <c r="AO197" i="2"/>
  <c r="AQ197" i="2" s="1"/>
  <c r="AN196" i="2"/>
  <c r="AO196" i="2"/>
  <c r="AQ196" i="2" s="1"/>
  <c r="AG205" i="2"/>
  <c r="AI205" i="2"/>
  <c r="AK205" i="2" s="1"/>
  <c r="AG204" i="2"/>
  <c r="AI204" i="2"/>
  <c r="AK204" i="2" s="1"/>
  <c r="AG203" i="2"/>
  <c r="AI203" i="2"/>
  <c r="AK203" i="2" s="1"/>
  <c r="AG202" i="2"/>
  <c r="AI202" i="2"/>
  <c r="AK202" i="2" s="1"/>
  <c r="AG201" i="2"/>
  <c r="AI201" i="2"/>
  <c r="AK201" i="2" s="1"/>
  <c r="AG200" i="2"/>
  <c r="AI200" i="2"/>
  <c r="AK200" i="2" s="1"/>
  <c r="AG199" i="2"/>
  <c r="AI199" i="2"/>
  <c r="AK199" i="2" s="1"/>
  <c r="AG198" i="2"/>
  <c r="AI198" i="2"/>
  <c r="AK198" i="2" s="1"/>
  <c r="AG197" i="2"/>
  <c r="AI197" i="2"/>
  <c r="AK197" i="2" s="1"/>
  <c r="AG196" i="2"/>
  <c r="AI196" i="2"/>
  <c r="AK196" i="2" s="1"/>
  <c r="AE196" i="2"/>
  <c r="AE197" i="2"/>
  <c r="AE198" i="2"/>
  <c r="AE199" i="2"/>
  <c r="AE200" i="2"/>
  <c r="AE201" i="2"/>
  <c r="AE202" i="2"/>
  <c r="AE203" i="2"/>
  <c r="AE204" i="2"/>
  <c r="AE205" i="2"/>
  <c r="AB196" i="2"/>
  <c r="AB197" i="2"/>
  <c r="AB198" i="2"/>
  <c r="AB199" i="2"/>
  <c r="AR199" i="2" s="1"/>
  <c r="AS199" i="2" s="1"/>
  <c r="AB200" i="2"/>
  <c r="AB201" i="2"/>
  <c r="AB202" i="2"/>
  <c r="AB203" i="2"/>
  <c r="AB204" i="2"/>
  <c r="AB205" i="2"/>
  <c r="Z196" i="2"/>
  <c r="Z197" i="2"/>
  <c r="Z198" i="2"/>
  <c r="Z199" i="2"/>
  <c r="Z200" i="2"/>
  <c r="Z201" i="2"/>
  <c r="Z202" i="2"/>
  <c r="Z203" i="2"/>
  <c r="Z204" i="2"/>
  <c r="Z205" i="2"/>
  <c r="X196" i="2"/>
  <c r="X197" i="2"/>
  <c r="X198" i="2"/>
  <c r="X199" i="2"/>
  <c r="X200" i="2"/>
  <c r="X201" i="2"/>
  <c r="X202" i="2"/>
  <c r="X203" i="2"/>
  <c r="X204" i="2"/>
  <c r="V196" i="2"/>
  <c r="V197" i="2"/>
  <c r="V198" i="2"/>
  <c r="V199" i="2"/>
  <c r="V200" i="2"/>
  <c r="V201" i="2"/>
  <c r="V202" i="2"/>
  <c r="V203" i="2"/>
  <c r="V204" i="2"/>
  <c r="V205" i="2"/>
  <c r="S196" i="2"/>
  <c r="S197" i="2"/>
  <c r="S198" i="2"/>
  <c r="S199" i="2"/>
  <c r="S200" i="2"/>
  <c r="S201" i="2"/>
  <c r="S202" i="2"/>
  <c r="S203" i="2"/>
  <c r="S204" i="2"/>
  <c r="S205" i="2"/>
  <c r="P196" i="2"/>
  <c r="P197" i="2"/>
  <c r="P198" i="2"/>
  <c r="P199" i="2"/>
  <c r="P200" i="2"/>
  <c r="P201" i="2"/>
  <c r="P202" i="2"/>
  <c r="P203" i="2"/>
  <c r="P204" i="2"/>
  <c r="P205" i="2"/>
  <c r="L205" i="2"/>
  <c r="N205" i="2"/>
  <c r="L204" i="2"/>
  <c r="N204" i="2"/>
  <c r="L203" i="2"/>
  <c r="N203" i="2"/>
  <c r="L202" i="2"/>
  <c r="N202" i="2"/>
  <c r="L201" i="2"/>
  <c r="N201" i="2"/>
  <c r="L200" i="2"/>
  <c r="N200" i="2"/>
  <c r="L199" i="2"/>
  <c r="N199" i="2"/>
  <c r="L198" i="2"/>
  <c r="N198" i="2"/>
  <c r="L197" i="2"/>
  <c r="N197" i="2"/>
  <c r="L196" i="2"/>
  <c r="N196" i="2"/>
  <c r="AQ202" i="2" l="1"/>
  <c r="AR196" i="2"/>
  <c r="AT196" i="2" s="1"/>
  <c r="AR204" i="2"/>
  <c r="AT204" i="2" s="1"/>
  <c r="AR202" i="2"/>
  <c r="AS202" i="2" s="1"/>
  <c r="AR198" i="2"/>
  <c r="AS198" i="2" s="1"/>
  <c r="AR203" i="2"/>
  <c r="AS203" i="2" s="1"/>
  <c r="AR200" i="2"/>
  <c r="AT200" i="2" s="1"/>
  <c r="AR205" i="2"/>
  <c r="AT205" i="2" s="1"/>
  <c r="AR201" i="2"/>
  <c r="AT201" i="2" s="1"/>
  <c r="AR197" i="2"/>
  <c r="AT197" i="2" s="1"/>
  <c r="AT199" i="2"/>
  <c r="AP205" i="2"/>
  <c r="AP204" i="2"/>
  <c r="AP203" i="2"/>
  <c r="AP201" i="2"/>
  <c r="AP200" i="2"/>
  <c r="AP199" i="2"/>
  <c r="AP198" i="2"/>
  <c r="AP197" i="2"/>
  <c r="AP196" i="2"/>
  <c r="AJ205" i="2"/>
  <c r="AJ204" i="2"/>
  <c r="AJ203" i="2"/>
  <c r="AJ202" i="2"/>
  <c r="AJ201" i="2"/>
  <c r="AJ200" i="2"/>
  <c r="AJ199" i="2"/>
  <c r="AJ198" i="2"/>
  <c r="AJ197" i="2"/>
  <c r="AJ196" i="2"/>
  <c r="AS204" i="2" l="1"/>
  <c r="AT198" i="2"/>
  <c r="AS196" i="2"/>
  <c r="AS197" i="2"/>
  <c r="AS200" i="2"/>
  <c r="AT202" i="2"/>
  <c r="AS205" i="2"/>
  <c r="AS201" i="2"/>
  <c r="AT203" i="2"/>
  <c r="BG191" i="2" l="1"/>
  <c r="BH191" i="2"/>
  <c r="BG192" i="2"/>
  <c r="BH192" i="2"/>
  <c r="BG193" i="2"/>
  <c r="BH193" i="2"/>
  <c r="BG194" i="2"/>
  <c r="BH194" i="2"/>
  <c r="BG195" i="2"/>
  <c r="BH195" i="2"/>
  <c r="BG190" i="2"/>
  <c r="BH190" i="2"/>
  <c r="BG189" i="2"/>
  <c r="BH189" i="2"/>
  <c r="BG188" i="2"/>
  <c r="BH188" i="2"/>
  <c r="BD190" i="2"/>
  <c r="BE190" i="2"/>
  <c r="BD191" i="2"/>
  <c r="BE191" i="2"/>
  <c r="BD192" i="2"/>
  <c r="BE192" i="2"/>
  <c r="BD193" i="2"/>
  <c r="BE193" i="2"/>
  <c r="BD194" i="2"/>
  <c r="BE194" i="2"/>
  <c r="BD195" i="2"/>
  <c r="BE195" i="2"/>
  <c r="BD189" i="2"/>
  <c r="BE189" i="2"/>
  <c r="BD188" i="2"/>
  <c r="BE188" i="2"/>
  <c r="BA188" i="2" l="1"/>
  <c r="BB188" i="2"/>
  <c r="BA189" i="2"/>
  <c r="BB189" i="2"/>
  <c r="BA190" i="2"/>
  <c r="BB190" i="2"/>
  <c r="BA191" i="2"/>
  <c r="BB191" i="2"/>
  <c r="BA192" i="2"/>
  <c r="BB192" i="2"/>
  <c r="BA193" i="2"/>
  <c r="BB193" i="2"/>
  <c r="BA194" i="2"/>
  <c r="BB194" i="2"/>
  <c r="BA195" i="2"/>
  <c r="BB195" i="2"/>
  <c r="AX188" i="2"/>
  <c r="AY188" i="2"/>
  <c r="AX189" i="2"/>
  <c r="AY189" i="2"/>
  <c r="AX190" i="2"/>
  <c r="AY190" i="2"/>
  <c r="AX191" i="2"/>
  <c r="AY191" i="2"/>
  <c r="AX192" i="2"/>
  <c r="AY192" i="2"/>
  <c r="AX193" i="2"/>
  <c r="AY193" i="2"/>
  <c r="AX194" i="2"/>
  <c r="AY194" i="2"/>
  <c r="AX195" i="2"/>
  <c r="AY195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G180" i="2"/>
  <c r="BH180" i="2"/>
  <c r="BG181" i="2"/>
  <c r="BH181" i="2"/>
  <c r="BG182" i="2"/>
  <c r="BH182" i="2"/>
  <c r="BG183" i="2"/>
  <c r="BH183" i="2"/>
  <c r="BG184" i="2"/>
  <c r="BH184" i="2"/>
  <c r="BG185" i="2"/>
  <c r="BH185" i="2"/>
  <c r="BG186" i="2"/>
  <c r="BH186" i="2"/>
  <c r="BG187" i="2"/>
  <c r="BH187" i="2"/>
  <c r="BD187" i="2"/>
  <c r="BE187" i="2"/>
  <c r="BD186" i="2"/>
  <c r="BE186" i="2"/>
  <c r="BD185" i="2"/>
  <c r="BE185" i="2"/>
  <c r="BD184" i="2"/>
  <c r="BE184" i="2"/>
  <c r="BD183" i="2"/>
  <c r="BE183" i="2"/>
  <c r="BD182" i="2"/>
  <c r="BE182" i="2"/>
  <c r="BD181" i="2"/>
  <c r="BE181" i="2"/>
  <c r="BD180" i="2"/>
  <c r="BE180" i="2"/>
  <c r="BA184" i="2"/>
  <c r="BB184" i="2"/>
  <c r="BA185" i="2"/>
  <c r="BB185" i="2"/>
  <c r="BA186" i="2"/>
  <c r="BB186" i="2"/>
  <c r="BA187" i="2"/>
  <c r="BB187" i="2"/>
  <c r="BJ180" i="2"/>
  <c r="BK180" i="2"/>
  <c r="BJ181" i="2"/>
  <c r="BK181" i="2"/>
  <c r="BJ182" i="2"/>
  <c r="BK182" i="2"/>
  <c r="BJ183" i="2"/>
  <c r="BK183" i="2"/>
  <c r="BJ184" i="2"/>
  <c r="BK184" i="2"/>
  <c r="BJ185" i="2"/>
  <c r="BK185" i="2"/>
  <c r="BJ186" i="2"/>
  <c r="BK186" i="2"/>
  <c r="BJ187" i="2"/>
  <c r="BK187" i="2"/>
  <c r="BA183" i="2"/>
  <c r="BB183" i="2"/>
  <c r="BA182" i="2"/>
  <c r="BB182" i="2"/>
  <c r="BA181" i="2"/>
  <c r="BB181" i="2"/>
  <c r="BA180" i="2"/>
  <c r="BB180" i="2"/>
  <c r="AX180" i="2"/>
  <c r="AY180" i="2"/>
  <c r="AX181" i="2"/>
  <c r="AY181" i="2"/>
  <c r="AX182" i="2"/>
  <c r="AY182" i="2"/>
  <c r="AX183" i="2"/>
  <c r="AY183" i="2"/>
  <c r="AX184" i="2"/>
  <c r="AY184" i="2"/>
  <c r="AX185" i="2"/>
  <c r="AY185" i="2"/>
  <c r="AX186" i="2"/>
  <c r="AY186" i="2"/>
  <c r="AX187" i="2"/>
  <c r="AY187" i="2"/>
  <c r="AN195" i="2"/>
  <c r="AO195" i="2"/>
  <c r="AQ195" i="2" s="1"/>
  <c r="AN194" i="2"/>
  <c r="AO194" i="2"/>
  <c r="AQ194" i="2" s="1"/>
  <c r="AN193" i="2"/>
  <c r="AO193" i="2"/>
  <c r="AQ193" i="2" s="1"/>
  <c r="AN192" i="2"/>
  <c r="AO192" i="2"/>
  <c r="AQ192" i="2" s="1"/>
  <c r="AN191" i="2"/>
  <c r="AO191" i="2"/>
  <c r="AQ191" i="2" s="1"/>
  <c r="AN190" i="2"/>
  <c r="AO190" i="2"/>
  <c r="AQ190" i="2" s="1"/>
  <c r="AN189" i="2"/>
  <c r="AO189" i="2"/>
  <c r="AQ189" i="2" s="1"/>
  <c r="AN188" i="2"/>
  <c r="AO188" i="2"/>
  <c r="AQ188" i="2" s="1"/>
  <c r="AN187" i="2"/>
  <c r="AO187" i="2"/>
  <c r="AQ187" i="2" s="1"/>
  <c r="AN186" i="2"/>
  <c r="AO186" i="2"/>
  <c r="AQ186" i="2" s="1"/>
  <c r="AN185" i="2"/>
  <c r="AO185" i="2"/>
  <c r="AQ185" i="2" s="1"/>
  <c r="AN184" i="2"/>
  <c r="AO184" i="2"/>
  <c r="AQ184" i="2" s="1"/>
  <c r="AN183" i="2"/>
  <c r="AO183" i="2"/>
  <c r="AQ183" i="2" s="1"/>
  <c r="AN182" i="2"/>
  <c r="AO182" i="2"/>
  <c r="AQ182" i="2" s="1"/>
  <c r="AN181" i="2"/>
  <c r="AO181" i="2"/>
  <c r="AQ181" i="2" s="1"/>
  <c r="AN180" i="2"/>
  <c r="AO180" i="2"/>
  <c r="AQ180" i="2" s="1"/>
  <c r="AI195" i="2"/>
  <c r="AK195" i="2" s="1"/>
  <c r="AI194" i="2"/>
  <c r="AK194" i="2" s="1"/>
  <c r="AI193" i="2"/>
  <c r="AJ193" i="2" s="1"/>
  <c r="AI192" i="2"/>
  <c r="AK192" i="2" s="1"/>
  <c r="AI191" i="2"/>
  <c r="AJ191" i="2" s="1"/>
  <c r="AI190" i="2"/>
  <c r="AK190" i="2" s="1"/>
  <c r="AI189" i="2"/>
  <c r="AJ189" i="2" s="1"/>
  <c r="AI188" i="2"/>
  <c r="AK188" i="2" s="1"/>
  <c r="AI187" i="2"/>
  <c r="AK187" i="2" s="1"/>
  <c r="AI186" i="2"/>
  <c r="AK186" i="2" s="1"/>
  <c r="AI185" i="2"/>
  <c r="AJ185" i="2" s="1"/>
  <c r="AI184" i="2"/>
  <c r="AJ184" i="2" s="1"/>
  <c r="AI183" i="2"/>
  <c r="AK183" i="2" s="1"/>
  <c r="AI182" i="2"/>
  <c r="AK182" i="2" s="1"/>
  <c r="AI181" i="2"/>
  <c r="AJ181" i="2" s="1"/>
  <c r="AI180" i="2"/>
  <c r="AK180" i="2" s="1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K181" i="2" l="1"/>
  <c r="AP185" i="2"/>
  <c r="AK184" i="2"/>
  <c r="AK185" i="2"/>
  <c r="AK191" i="2"/>
  <c r="AK189" i="2"/>
  <c r="AK193" i="2"/>
  <c r="AP195" i="2"/>
  <c r="AP194" i="2"/>
  <c r="AP193" i="2"/>
  <c r="AP192" i="2"/>
  <c r="AP191" i="2"/>
  <c r="AP190" i="2"/>
  <c r="AP189" i="2"/>
  <c r="AP188" i="2"/>
  <c r="AP187" i="2"/>
  <c r="AP186" i="2"/>
  <c r="AP184" i="2"/>
  <c r="AP183" i="2"/>
  <c r="AP182" i="2"/>
  <c r="AP181" i="2"/>
  <c r="AP180" i="2"/>
  <c r="AJ195" i="2"/>
  <c r="AJ194" i="2"/>
  <c r="AJ192" i="2"/>
  <c r="AJ190" i="2"/>
  <c r="AJ188" i="2"/>
  <c r="AJ187" i="2"/>
  <c r="AJ186" i="2"/>
  <c r="AJ183" i="2"/>
  <c r="AJ182" i="2"/>
  <c r="AJ180" i="2"/>
  <c r="AB188" i="2" l="1"/>
  <c r="AB189" i="2"/>
  <c r="AB190" i="2"/>
  <c r="AB191" i="2"/>
  <c r="AB192" i="2"/>
  <c r="AB193" i="2"/>
  <c r="AB194" i="2"/>
  <c r="AB195" i="2"/>
  <c r="AB180" i="2"/>
  <c r="AB181" i="2"/>
  <c r="AB182" i="2"/>
  <c r="AB183" i="2"/>
  <c r="AB184" i="2"/>
  <c r="AB185" i="2"/>
  <c r="AB186" i="2"/>
  <c r="AB187" i="2"/>
  <c r="AR186" i="2" l="1"/>
  <c r="AR183" i="2"/>
  <c r="AR194" i="2"/>
  <c r="AR191" i="2"/>
  <c r="AR180" i="2"/>
  <c r="AR190" i="2"/>
  <c r="AR182" i="2"/>
  <c r="AR195" i="2"/>
  <c r="AR193" i="2"/>
  <c r="AR188" i="2"/>
  <c r="AR189" i="2"/>
  <c r="AR187" i="2"/>
  <c r="AR184" i="2"/>
  <c r="AR185" i="2"/>
  <c r="AR181" i="2"/>
  <c r="AR192" i="2"/>
  <c r="AS181" i="2" l="1"/>
  <c r="AT181" i="2"/>
  <c r="AS189" i="2"/>
  <c r="AT189" i="2"/>
  <c r="AS188" i="2"/>
  <c r="AT188" i="2"/>
  <c r="AS182" i="2"/>
  <c r="AT182" i="2"/>
  <c r="AS180" i="2"/>
  <c r="AT180" i="2"/>
  <c r="AS185" i="2"/>
  <c r="AT185" i="2"/>
  <c r="AS184" i="2"/>
  <c r="AT184" i="2"/>
  <c r="AS193" i="2"/>
  <c r="AT193" i="2"/>
  <c r="AS191" i="2"/>
  <c r="AT191" i="2"/>
  <c r="AS183" i="2"/>
  <c r="AT183" i="2"/>
  <c r="AS192" i="2"/>
  <c r="AT192" i="2"/>
  <c r="AS195" i="2"/>
  <c r="AT195" i="2"/>
  <c r="AS190" i="2"/>
  <c r="AT190" i="2"/>
  <c r="AS194" i="2"/>
  <c r="AT194" i="2"/>
  <c r="AS186" i="2"/>
  <c r="AT186" i="2"/>
  <c r="AS187" i="2"/>
  <c r="AT187" i="2"/>
  <c r="CC41" i="3" l="1"/>
  <c r="B196" i="2"/>
  <c r="B197" i="2"/>
  <c r="B198" i="2"/>
  <c r="B199" i="2"/>
  <c r="B200" i="2"/>
  <c r="B201" i="2"/>
  <c r="B202" i="2"/>
  <c r="B203" i="2"/>
  <c r="B204" i="2"/>
  <c r="B205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X181" i="2"/>
  <c r="X182" i="2"/>
  <c r="X183" i="2"/>
  <c r="X184" i="2"/>
  <c r="X187" i="2"/>
  <c r="X188" i="2"/>
  <c r="X189" i="2"/>
  <c r="X190" i="2"/>
  <c r="X191" i="2"/>
  <c r="X192" i="2"/>
  <c r="X193" i="2"/>
  <c r="X194" i="2"/>
  <c r="X195" i="2"/>
  <c r="V188" i="2"/>
  <c r="V189" i="2"/>
  <c r="V190" i="2"/>
  <c r="V191" i="2"/>
  <c r="V192" i="2"/>
  <c r="V193" i="2"/>
  <c r="V194" i="2"/>
  <c r="V195" i="2"/>
  <c r="S188" i="2"/>
  <c r="S189" i="2"/>
  <c r="S190" i="2"/>
  <c r="S191" i="2"/>
  <c r="S192" i="2"/>
  <c r="S193" i="2"/>
  <c r="S194" i="2"/>
  <c r="S195" i="2"/>
  <c r="V180" i="2"/>
  <c r="V181" i="2"/>
  <c r="V182" i="2"/>
  <c r="V183" i="2"/>
  <c r="V184" i="2"/>
  <c r="V185" i="2"/>
  <c r="V186" i="2"/>
  <c r="V187" i="2"/>
  <c r="S180" i="2"/>
  <c r="S181" i="2"/>
  <c r="S182" i="2"/>
  <c r="S183" i="2"/>
  <c r="S184" i="2"/>
  <c r="S185" i="2"/>
  <c r="S186" i="2"/>
  <c r="S187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B188" i="2" l="1"/>
  <c r="B189" i="2"/>
  <c r="B190" i="2"/>
  <c r="B191" i="2"/>
  <c r="B192" i="2"/>
  <c r="B193" i="2"/>
  <c r="B194" i="2"/>
  <c r="B195" i="2"/>
  <c r="CE3" i="5" l="1"/>
  <c r="CE4" i="5" s="1"/>
  <c r="CE5" i="5" s="1"/>
  <c r="CE6" i="5" s="1"/>
  <c r="CE2" i="5"/>
  <c r="CC40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CJ39" i="3" l="1"/>
  <c r="CI39" i="3"/>
  <c r="CH39" i="3"/>
  <c r="CH40" i="3" s="1"/>
  <c r="CH41" i="3" s="1"/>
  <c r="CC39" i="3"/>
  <c r="C3" i="5"/>
  <c r="C4" i="5"/>
  <c r="C5" i="5"/>
  <c r="BN172" i="2"/>
  <c r="BN173" i="2"/>
  <c r="BN174" i="2"/>
  <c r="BN175" i="2"/>
  <c r="BN176" i="2"/>
  <c r="BN177" i="2"/>
  <c r="BN178" i="2"/>
  <c r="BN179" i="2"/>
  <c r="BJ175" i="2"/>
  <c r="BK175" i="2"/>
  <c r="BJ176" i="2"/>
  <c r="BK176" i="2"/>
  <c r="BJ177" i="2"/>
  <c r="BK177" i="2"/>
  <c r="BJ178" i="2"/>
  <c r="BK178" i="2"/>
  <c r="BJ179" i="2"/>
  <c r="BK179" i="2"/>
  <c r="BJ174" i="2"/>
  <c r="BK174" i="2"/>
  <c r="BG179" i="2"/>
  <c r="BH179" i="2"/>
  <c r="BG178" i="2"/>
  <c r="BH178" i="2"/>
  <c r="BG177" i="2"/>
  <c r="BH177" i="2"/>
  <c r="BG176" i="2"/>
  <c r="BH176" i="2"/>
  <c r="BG175" i="2"/>
  <c r="BH175" i="2"/>
  <c r="BG174" i="2"/>
  <c r="BH174" i="2"/>
  <c r="BG173" i="2"/>
  <c r="BH173" i="2"/>
  <c r="BD172" i="2"/>
  <c r="BE172" i="2"/>
  <c r="BD173" i="2"/>
  <c r="BE173" i="2"/>
  <c r="BD174" i="2"/>
  <c r="BE174" i="2"/>
  <c r="BD175" i="2"/>
  <c r="BE175" i="2"/>
  <c r="BD176" i="2"/>
  <c r="BE176" i="2"/>
  <c r="BD177" i="2"/>
  <c r="BE177" i="2"/>
  <c r="BD178" i="2"/>
  <c r="BE178" i="2"/>
  <c r="BD179" i="2"/>
  <c r="BE179" i="2"/>
  <c r="AX172" i="2"/>
  <c r="AY172" i="2"/>
  <c r="AX173" i="2"/>
  <c r="AY173" i="2"/>
  <c r="AX174" i="2"/>
  <c r="AY174" i="2"/>
  <c r="AX175" i="2"/>
  <c r="AY175" i="2"/>
  <c r="AX176" i="2"/>
  <c r="AY176" i="2"/>
  <c r="AX177" i="2"/>
  <c r="AY177" i="2"/>
  <c r="AX178" i="2"/>
  <c r="AY178" i="2"/>
  <c r="AX179" i="2"/>
  <c r="AY179" i="2"/>
  <c r="BA175" i="2"/>
  <c r="BB175" i="2"/>
  <c r="BA176" i="2"/>
  <c r="BB176" i="2"/>
  <c r="BA177" i="2"/>
  <c r="BB177" i="2"/>
  <c r="BA178" i="2"/>
  <c r="BB178" i="2"/>
  <c r="BA179" i="2"/>
  <c r="BB179" i="2"/>
  <c r="BA174" i="2"/>
  <c r="BB174" i="2"/>
  <c r="BA173" i="2"/>
  <c r="BB173" i="2"/>
  <c r="BJ173" i="2"/>
  <c r="BK173" i="2"/>
  <c r="BJ172" i="2"/>
  <c r="BK172" i="2"/>
  <c r="BG172" i="2"/>
  <c r="BH172" i="2"/>
  <c r="BA172" i="2"/>
  <c r="BB172" i="2"/>
  <c r="AN179" i="2"/>
  <c r="AO179" i="2"/>
  <c r="AQ179" i="2" s="1"/>
  <c r="AN178" i="2"/>
  <c r="AO178" i="2"/>
  <c r="AQ178" i="2" s="1"/>
  <c r="AN177" i="2"/>
  <c r="AO177" i="2"/>
  <c r="AP177" i="2" s="1"/>
  <c r="AN176" i="2"/>
  <c r="AO176" i="2"/>
  <c r="AQ176" i="2" s="1"/>
  <c r="AN175" i="2"/>
  <c r="AO175" i="2"/>
  <c r="AQ175" i="2" s="1"/>
  <c r="AN174" i="2"/>
  <c r="AO174" i="2"/>
  <c r="AQ174" i="2" s="1"/>
  <c r="AN173" i="2"/>
  <c r="AO173" i="2"/>
  <c r="AQ173" i="2" s="1"/>
  <c r="AN172" i="2"/>
  <c r="AO172" i="2"/>
  <c r="AQ172" i="2" s="1"/>
  <c r="AI179" i="2"/>
  <c r="AK179" i="2" s="1"/>
  <c r="AI178" i="2"/>
  <c r="AK178" i="2" s="1"/>
  <c r="AI177" i="2"/>
  <c r="AK177" i="2" s="1"/>
  <c r="AI176" i="2"/>
  <c r="AK176" i="2" s="1"/>
  <c r="AI175" i="2"/>
  <c r="AJ175" i="2" s="1"/>
  <c r="AI174" i="2"/>
  <c r="AK174" i="2" s="1"/>
  <c r="AI173" i="2"/>
  <c r="AJ173" i="2" s="1"/>
  <c r="AI172" i="2"/>
  <c r="AJ172" i="2" s="1"/>
  <c r="AG179" i="2"/>
  <c r="AG178" i="2"/>
  <c r="AG177" i="2"/>
  <c r="AG176" i="2"/>
  <c r="AG175" i="2"/>
  <c r="AG174" i="2"/>
  <c r="AG173" i="2"/>
  <c r="AG172" i="2"/>
  <c r="AE172" i="2"/>
  <c r="AE173" i="2"/>
  <c r="AE174" i="2"/>
  <c r="AE175" i="2"/>
  <c r="AE176" i="2"/>
  <c r="AE177" i="2"/>
  <c r="AE178" i="2"/>
  <c r="AE179" i="2"/>
  <c r="AB172" i="2"/>
  <c r="AB173" i="2"/>
  <c r="AB174" i="2"/>
  <c r="AB175" i="2"/>
  <c r="AB176" i="2"/>
  <c r="AB177" i="2"/>
  <c r="AB178" i="2"/>
  <c r="AB179" i="2"/>
  <c r="Z172" i="2"/>
  <c r="Z173" i="2"/>
  <c r="Z174" i="2"/>
  <c r="Z175" i="2"/>
  <c r="Z176" i="2"/>
  <c r="Z177" i="2"/>
  <c r="Z178" i="2"/>
  <c r="Z179" i="2"/>
  <c r="X173" i="2"/>
  <c r="X175" i="2"/>
  <c r="X176" i="2"/>
  <c r="X177" i="2"/>
  <c r="X178" i="2"/>
  <c r="X179" i="2"/>
  <c r="V172" i="2"/>
  <c r="V173" i="2"/>
  <c r="V174" i="2"/>
  <c r="V175" i="2"/>
  <c r="V176" i="2"/>
  <c r="V177" i="2"/>
  <c r="V178" i="2"/>
  <c r="V179" i="2"/>
  <c r="S172" i="2"/>
  <c r="S173" i="2"/>
  <c r="S174" i="2"/>
  <c r="S175" i="2"/>
  <c r="S176" i="2"/>
  <c r="S177" i="2"/>
  <c r="S178" i="2"/>
  <c r="S179" i="2"/>
  <c r="P172" i="2"/>
  <c r="P173" i="2"/>
  <c r="P174" i="2"/>
  <c r="P175" i="2"/>
  <c r="P176" i="2"/>
  <c r="P177" i="2"/>
  <c r="P178" i="2"/>
  <c r="P179" i="2"/>
  <c r="N172" i="2"/>
  <c r="N173" i="2"/>
  <c r="N174" i="2"/>
  <c r="N175" i="2"/>
  <c r="N176" i="2"/>
  <c r="N177" i="2"/>
  <c r="N178" i="2"/>
  <c r="N179" i="2"/>
  <c r="L179" i="2"/>
  <c r="L178" i="2"/>
  <c r="L177" i="2"/>
  <c r="L176" i="2"/>
  <c r="L175" i="2"/>
  <c r="L174" i="2"/>
  <c r="L173" i="2"/>
  <c r="L172" i="2"/>
  <c r="CM39" i="3" l="1"/>
  <c r="CH42" i="3"/>
  <c r="CJ40" i="3"/>
  <c r="CK39" i="3"/>
  <c r="CL39" i="3" s="1"/>
  <c r="CI40" i="3"/>
  <c r="CI41" i="3" s="1"/>
  <c r="CI42" i="3" s="1"/>
  <c r="CI43" i="3" s="1"/>
  <c r="CI44" i="3" s="1"/>
  <c r="CI45" i="3" s="1"/>
  <c r="CI46" i="3" s="1"/>
  <c r="CI47" i="3" s="1"/>
  <c r="CI48" i="3" s="1"/>
  <c r="CI49" i="3" s="1"/>
  <c r="CI50" i="3" s="1"/>
  <c r="CI51" i="3" s="1"/>
  <c r="CI52" i="3" s="1"/>
  <c r="CI53" i="3" s="1"/>
  <c r="CI54" i="3" s="1"/>
  <c r="CI55" i="3" s="1"/>
  <c r="CI56" i="3" s="1"/>
  <c r="CI57" i="3" s="1"/>
  <c r="CI58" i="3" s="1"/>
  <c r="CI59" i="3" s="1"/>
  <c r="CI60" i="3" s="1"/>
  <c r="CI61" i="3" s="1"/>
  <c r="CI62" i="3" s="1"/>
  <c r="CI63" i="3" s="1"/>
  <c r="CI64" i="3" s="1"/>
  <c r="CI65" i="3" s="1"/>
  <c r="CI66" i="3" s="1"/>
  <c r="CI67" i="3" s="1"/>
  <c r="CI68" i="3" s="1"/>
  <c r="CI69" i="3" s="1"/>
  <c r="CI70" i="3" s="1"/>
  <c r="CI71" i="3" s="1"/>
  <c r="CI72" i="3" s="1"/>
  <c r="CK40" i="3"/>
  <c r="AK173" i="2"/>
  <c r="AQ177" i="2"/>
  <c r="AR175" i="2"/>
  <c r="AS175" i="2" s="1"/>
  <c r="AR179" i="2"/>
  <c r="AS179" i="2" s="1"/>
  <c r="AK172" i="2"/>
  <c r="AR178" i="2"/>
  <c r="AS178" i="2" s="1"/>
  <c r="AR174" i="2"/>
  <c r="AS174" i="2" s="1"/>
  <c r="AR173" i="2"/>
  <c r="AR176" i="2"/>
  <c r="AS176" i="2" s="1"/>
  <c r="AK175" i="2"/>
  <c r="AR177" i="2"/>
  <c r="AS177" i="2" s="1"/>
  <c r="AR172" i="2"/>
  <c r="AS172" i="2" s="1"/>
  <c r="AP179" i="2"/>
  <c r="AP178" i="2"/>
  <c r="AP176" i="2"/>
  <c r="AP175" i="2"/>
  <c r="AP174" i="2"/>
  <c r="AP173" i="2"/>
  <c r="AP172" i="2"/>
  <c r="AJ179" i="2"/>
  <c r="AJ178" i="2"/>
  <c r="AJ177" i="2"/>
  <c r="AJ176" i="2"/>
  <c r="AJ174" i="2"/>
  <c r="CJ41" i="3" l="1"/>
  <c r="CM40" i="3"/>
  <c r="CK41" i="3"/>
  <c r="CH43" i="3"/>
  <c r="CK42" i="3"/>
  <c r="CL40" i="3"/>
  <c r="AT175" i="2"/>
  <c r="AT172" i="2"/>
  <c r="AT179" i="2"/>
  <c r="AT177" i="2"/>
  <c r="AT176" i="2"/>
  <c r="AS173" i="2"/>
  <c r="AT173" i="2"/>
  <c r="AT174" i="2"/>
  <c r="AT178" i="2"/>
  <c r="CJ42" i="3" l="1"/>
  <c r="CM41" i="3"/>
  <c r="CL41" i="3"/>
  <c r="CH44" i="3"/>
  <c r="CK43" i="3"/>
  <c r="CC38" i="3"/>
  <c r="BN166" i="2"/>
  <c r="BN167" i="2"/>
  <c r="BN168" i="2"/>
  <c r="BN169" i="2"/>
  <c r="BN170" i="2"/>
  <c r="BN171" i="2"/>
  <c r="BJ168" i="2"/>
  <c r="BK168" i="2"/>
  <c r="BJ169" i="2"/>
  <c r="BK169" i="2"/>
  <c r="BJ170" i="2"/>
  <c r="BK170" i="2"/>
  <c r="BJ171" i="2"/>
  <c r="BK171" i="2"/>
  <c r="AX164" i="2"/>
  <c r="AY164" i="2"/>
  <c r="AX165" i="2"/>
  <c r="AY165" i="2"/>
  <c r="AX166" i="2"/>
  <c r="AY166" i="2"/>
  <c r="AX167" i="2"/>
  <c r="AY167" i="2"/>
  <c r="AX168" i="2"/>
  <c r="AY168" i="2"/>
  <c r="AX169" i="2"/>
  <c r="AY169" i="2"/>
  <c r="AX170" i="2"/>
  <c r="AY170" i="2"/>
  <c r="AX171" i="2"/>
  <c r="AY171" i="2"/>
  <c r="BD166" i="2"/>
  <c r="BE166" i="2"/>
  <c r="BD167" i="2"/>
  <c r="BE167" i="2"/>
  <c r="BD168" i="2"/>
  <c r="BE168" i="2"/>
  <c r="BD169" i="2"/>
  <c r="BE169" i="2"/>
  <c r="BD170" i="2"/>
  <c r="BE170" i="2"/>
  <c r="BD171" i="2"/>
  <c r="BE171" i="2"/>
  <c r="BA166" i="2"/>
  <c r="BB166" i="2"/>
  <c r="BA167" i="2"/>
  <c r="BB167" i="2"/>
  <c r="BA168" i="2"/>
  <c r="BB168" i="2"/>
  <c r="BA169" i="2"/>
  <c r="BB169" i="2"/>
  <c r="BA170" i="2"/>
  <c r="BB170" i="2"/>
  <c r="BA171" i="2"/>
  <c r="BB171" i="2"/>
  <c r="BG171" i="2"/>
  <c r="BH171" i="2"/>
  <c r="BG170" i="2"/>
  <c r="BH170" i="2"/>
  <c r="BG169" i="2"/>
  <c r="BH169" i="2"/>
  <c r="BG168" i="2"/>
  <c r="BH168" i="2"/>
  <c r="BJ167" i="2"/>
  <c r="BK167" i="2"/>
  <c r="BG167" i="2"/>
  <c r="BH167" i="2"/>
  <c r="BG166" i="2"/>
  <c r="BH166" i="2"/>
  <c r="BJ166" i="2"/>
  <c r="BK166" i="2"/>
  <c r="AN171" i="2"/>
  <c r="AO171" i="2"/>
  <c r="AQ171" i="2" s="1"/>
  <c r="AN170" i="2"/>
  <c r="AO170" i="2"/>
  <c r="AQ170" i="2" s="1"/>
  <c r="AN169" i="2"/>
  <c r="AO169" i="2"/>
  <c r="AQ169" i="2" s="1"/>
  <c r="AN168" i="2"/>
  <c r="AO168" i="2"/>
  <c r="AQ168" i="2" s="1"/>
  <c r="AN167" i="2"/>
  <c r="AO167" i="2"/>
  <c r="AQ167" i="2" s="1"/>
  <c r="AN166" i="2"/>
  <c r="AO166" i="2"/>
  <c r="AQ166" i="2" s="1"/>
  <c r="AI171" i="2"/>
  <c r="AJ171" i="2" s="1"/>
  <c r="AI170" i="2"/>
  <c r="AJ170" i="2" s="1"/>
  <c r="AI169" i="2"/>
  <c r="AI168" i="2"/>
  <c r="AJ168" i="2" s="1"/>
  <c r="AI167" i="2"/>
  <c r="AK167" i="2" s="1"/>
  <c r="AI166" i="2"/>
  <c r="AJ166" i="2" s="1"/>
  <c r="AG171" i="2"/>
  <c r="AG170" i="2"/>
  <c r="AG169" i="2"/>
  <c r="AG168" i="2"/>
  <c r="AG167" i="2"/>
  <c r="AG166" i="2"/>
  <c r="AE166" i="2"/>
  <c r="AE167" i="2"/>
  <c r="AE168" i="2"/>
  <c r="AE169" i="2"/>
  <c r="AE170" i="2"/>
  <c r="AE171" i="2"/>
  <c r="AB166" i="2"/>
  <c r="AB167" i="2"/>
  <c r="AB168" i="2"/>
  <c r="AB169" i="2"/>
  <c r="AB170" i="2"/>
  <c r="AB171" i="2"/>
  <c r="Z166" i="2"/>
  <c r="Z167" i="2"/>
  <c r="Z168" i="2"/>
  <c r="Z169" i="2"/>
  <c r="Z170" i="2"/>
  <c r="Z171" i="2"/>
  <c r="X166" i="2"/>
  <c r="X167" i="2"/>
  <c r="X168" i="2"/>
  <c r="X169" i="2"/>
  <c r="X170" i="2"/>
  <c r="X171" i="2"/>
  <c r="V166" i="2"/>
  <c r="V167" i="2"/>
  <c r="V168" i="2"/>
  <c r="V169" i="2"/>
  <c r="V170" i="2"/>
  <c r="V171" i="2"/>
  <c r="S166" i="2"/>
  <c r="S167" i="2"/>
  <c r="S168" i="2"/>
  <c r="S169" i="2"/>
  <c r="S170" i="2"/>
  <c r="S171" i="2"/>
  <c r="P166" i="2"/>
  <c r="P167" i="2"/>
  <c r="P168" i="2"/>
  <c r="P169" i="2"/>
  <c r="P170" i="2"/>
  <c r="P171" i="2"/>
  <c r="N171" i="2"/>
  <c r="N170" i="2"/>
  <c r="N169" i="2"/>
  <c r="N168" i="2"/>
  <c r="N167" i="2"/>
  <c r="N166" i="2"/>
  <c r="L171" i="2"/>
  <c r="L170" i="2"/>
  <c r="L169" i="2"/>
  <c r="L168" i="2"/>
  <c r="L167" i="2"/>
  <c r="L166" i="2"/>
  <c r="BN163" i="2"/>
  <c r="BN164" i="2"/>
  <c r="BN165" i="2"/>
  <c r="BJ165" i="2"/>
  <c r="BK165" i="2"/>
  <c r="BG165" i="2"/>
  <c r="BH165" i="2"/>
  <c r="BD165" i="2"/>
  <c r="BE165" i="2"/>
  <c r="BA165" i="2"/>
  <c r="BB165" i="2"/>
  <c r="BJ164" i="2"/>
  <c r="BK164" i="2"/>
  <c r="BD164" i="2"/>
  <c r="BE164" i="2"/>
  <c r="BA164" i="2"/>
  <c r="BB164" i="2"/>
  <c r="BG164" i="2"/>
  <c r="BH164" i="2"/>
  <c r="BJ163" i="2"/>
  <c r="BK163" i="2"/>
  <c r="BG163" i="2"/>
  <c r="BH163" i="2"/>
  <c r="BD163" i="2"/>
  <c r="BE163" i="2"/>
  <c r="BA163" i="2"/>
  <c r="BB163" i="2"/>
  <c r="AX163" i="2"/>
  <c r="AY163" i="2"/>
  <c r="AN165" i="2"/>
  <c r="AO165" i="2"/>
  <c r="AQ165" i="2" s="1"/>
  <c r="AN164" i="2"/>
  <c r="AO164" i="2"/>
  <c r="AQ164" i="2" s="1"/>
  <c r="AN163" i="2"/>
  <c r="AO163" i="2"/>
  <c r="AQ163" i="2" s="1"/>
  <c r="AI165" i="2"/>
  <c r="AK165" i="2" s="1"/>
  <c r="AI164" i="2"/>
  <c r="AK164" i="2" s="1"/>
  <c r="AI163" i="2"/>
  <c r="AK163" i="2" s="1"/>
  <c r="AG165" i="2"/>
  <c r="AG164" i="2"/>
  <c r="AG163" i="2"/>
  <c r="AE163" i="2"/>
  <c r="AE164" i="2"/>
  <c r="AE165" i="2"/>
  <c r="AB163" i="2"/>
  <c r="AB164" i="2"/>
  <c r="AB165" i="2"/>
  <c r="Z163" i="2"/>
  <c r="Z164" i="2"/>
  <c r="Z165" i="2"/>
  <c r="X165" i="2"/>
  <c r="V163" i="2"/>
  <c r="V164" i="2"/>
  <c r="V165" i="2"/>
  <c r="S163" i="2"/>
  <c r="S164" i="2"/>
  <c r="S165" i="2"/>
  <c r="P163" i="2"/>
  <c r="P164" i="2"/>
  <c r="P165" i="2"/>
  <c r="N165" i="2"/>
  <c r="N164" i="2"/>
  <c r="N163" i="2"/>
  <c r="L165" i="2"/>
  <c r="L164" i="2"/>
  <c r="L163" i="2"/>
  <c r="CJ43" i="3" l="1"/>
  <c r="CL43" i="3" s="1"/>
  <c r="CM42" i="3"/>
  <c r="CL42" i="3"/>
  <c r="CK44" i="3"/>
  <c r="CH45" i="3"/>
  <c r="AK170" i="2"/>
  <c r="AR165" i="2"/>
  <c r="AT165" i="2" s="1"/>
  <c r="AR164" i="2"/>
  <c r="AT164" i="2" s="1"/>
  <c r="AR170" i="2"/>
  <c r="AS170" i="2" s="1"/>
  <c r="AK168" i="2"/>
  <c r="AK166" i="2"/>
  <c r="AK171" i="2"/>
  <c r="AR168" i="2"/>
  <c r="AT168" i="2" s="1"/>
  <c r="AR171" i="2"/>
  <c r="AT171" i="2" s="1"/>
  <c r="AR169" i="2"/>
  <c r="AS169" i="2" s="1"/>
  <c r="AR163" i="2"/>
  <c r="AT163" i="2" s="1"/>
  <c r="AR167" i="2"/>
  <c r="AT167" i="2" s="1"/>
  <c r="AR166" i="2"/>
  <c r="AT166" i="2" s="1"/>
  <c r="AP171" i="2"/>
  <c r="AP170" i="2"/>
  <c r="AP169" i="2"/>
  <c r="AP168" i="2"/>
  <c r="AP167" i="2"/>
  <c r="AP166" i="2"/>
  <c r="AJ169" i="2"/>
  <c r="AK169" i="2"/>
  <c r="AJ167" i="2"/>
  <c r="AP165" i="2"/>
  <c r="AP164" i="2"/>
  <c r="AP163" i="2"/>
  <c r="AJ165" i="2"/>
  <c r="AJ164" i="2"/>
  <c r="AJ163" i="2"/>
  <c r="CH46" i="3" l="1"/>
  <c r="CK45" i="3"/>
  <c r="CJ44" i="3"/>
  <c r="CM43" i="3"/>
  <c r="AS164" i="2"/>
  <c r="AS165" i="2"/>
  <c r="AT170" i="2"/>
  <c r="AS168" i="2"/>
  <c r="AS163" i="2"/>
  <c r="AS167" i="2"/>
  <c r="AS166" i="2"/>
  <c r="AT169" i="2"/>
  <c r="AS171" i="2"/>
  <c r="CK46" i="3" l="1"/>
  <c r="CH47" i="3"/>
  <c r="CJ45" i="3"/>
  <c r="CL45" i="3" s="1"/>
  <c r="CM44" i="3"/>
  <c r="CL44" i="3"/>
  <c r="CJ2" i="3"/>
  <c r="CI2" i="3"/>
  <c r="CH2" i="3"/>
  <c r="CE2" i="3"/>
  <c r="CD2" i="3"/>
  <c r="Q2" i="3"/>
  <c r="CK47" i="3" l="1"/>
  <c r="CH48" i="3"/>
  <c r="CJ46" i="3"/>
  <c r="CM45" i="3"/>
  <c r="CL46" i="3"/>
  <c r="CC37" i="3"/>
  <c r="P37" i="3"/>
  <c r="P38" i="3" s="1"/>
  <c r="P39" i="3" s="1"/>
  <c r="P40" i="3" s="1"/>
  <c r="P41" i="3" s="1"/>
  <c r="P42" i="3" s="1"/>
  <c r="P43" i="3" s="1"/>
  <c r="P44" i="3" s="1"/>
  <c r="CJ47" i="3" l="1"/>
  <c r="CM46" i="3"/>
  <c r="CH49" i="3"/>
  <c r="CK48" i="3"/>
  <c r="CC36" i="3"/>
  <c r="CC35" i="3"/>
  <c r="BN160" i="2"/>
  <c r="BN161" i="2"/>
  <c r="BN162" i="2"/>
  <c r="BJ160" i="2"/>
  <c r="BK160" i="2"/>
  <c r="BJ161" i="2"/>
  <c r="BK161" i="2"/>
  <c r="BJ162" i="2"/>
  <c r="BK162" i="2"/>
  <c r="BG162" i="2"/>
  <c r="BH162" i="2"/>
  <c r="BG161" i="2"/>
  <c r="BH161" i="2"/>
  <c r="BG160" i="2"/>
  <c r="BH160" i="2"/>
  <c r="BD160" i="2"/>
  <c r="BE160" i="2"/>
  <c r="BD161" i="2"/>
  <c r="BE161" i="2"/>
  <c r="BD162" i="2"/>
  <c r="BE162" i="2"/>
  <c r="BA160" i="2"/>
  <c r="BB160" i="2"/>
  <c r="BA161" i="2"/>
  <c r="BB161" i="2"/>
  <c r="BA162" i="2"/>
  <c r="BB162" i="2"/>
  <c r="AX160" i="2"/>
  <c r="AY160" i="2"/>
  <c r="AX161" i="2"/>
  <c r="AY161" i="2"/>
  <c r="AX162" i="2"/>
  <c r="AY162" i="2"/>
  <c r="AN162" i="2"/>
  <c r="AO162" i="2"/>
  <c r="AQ162" i="2" s="1"/>
  <c r="AN161" i="2"/>
  <c r="AO161" i="2"/>
  <c r="AQ161" i="2" s="1"/>
  <c r="AN160" i="2"/>
  <c r="AO160" i="2"/>
  <c r="AQ160" i="2" s="1"/>
  <c r="AI162" i="2"/>
  <c r="AK162" i="2" s="1"/>
  <c r="AI161" i="2"/>
  <c r="AK161" i="2" s="1"/>
  <c r="AI160" i="2"/>
  <c r="AK160" i="2" s="1"/>
  <c r="AG162" i="2"/>
  <c r="AG161" i="2"/>
  <c r="AG160" i="2"/>
  <c r="AE160" i="2"/>
  <c r="AE161" i="2"/>
  <c r="AE162" i="2"/>
  <c r="AB160" i="2"/>
  <c r="AB161" i="2"/>
  <c r="AB162" i="2"/>
  <c r="Z160" i="2"/>
  <c r="Z161" i="2"/>
  <c r="Z162" i="2"/>
  <c r="X160" i="2"/>
  <c r="X161" i="2"/>
  <c r="X162" i="2"/>
  <c r="X159" i="2"/>
  <c r="X158" i="2"/>
  <c r="X157" i="2"/>
  <c r="X155" i="2"/>
  <c r="V160" i="2"/>
  <c r="V161" i="2"/>
  <c r="V162" i="2"/>
  <c r="S160" i="2"/>
  <c r="S161" i="2"/>
  <c r="S162" i="2"/>
  <c r="P160" i="2"/>
  <c r="P161" i="2"/>
  <c r="P162" i="2"/>
  <c r="N162" i="2"/>
  <c r="N161" i="2"/>
  <c r="N160" i="2"/>
  <c r="L162" i="2"/>
  <c r="L161" i="2"/>
  <c r="L160" i="2"/>
  <c r="CK49" i="3" l="1"/>
  <c r="CH50" i="3"/>
  <c r="CM47" i="3"/>
  <c r="CJ48" i="3"/>
  <c r="CL47" i="3"/>
  <c r="AR162" i="2"/>
  <c r="AT162" i="2" s="1"/>
  <c r="AR161" i="2"/>
  <c r="AT161" i="2" s="1"/>
  <c r="AR160" i="2"/>
  <c r="AT160" i="2" s="1"/>
  <c r="AP162" i="2"/>
  <c r="AP161" i="2"/>
  <c r="AP160" i="2"/>
  <c r="AJ162" i="2"/>
  <c r="AJ161" i="2"/>
  <c r="AJ160" i="2"/>
  <c r="CK50" i="3" l="1"/>
  <c r="CH51" i="3"/>
  <c r="CJ49" i="3"/>
  <c r="CL48" i="3"/>
  <c r="CM48" i="3"/>
  <c r="AS162" i="2"/>
  <c r="AS160" i="2"/>
  <c r="AS161" i="2"/>
  <c r="CH52" i="3" l="1"/>
  <c r="CK51" i="3"/>
  <c r="CJ50" i="3"/>
  <c r="CL49" i="3"/>
  <c r="CM49" i="3"/>
  <c r="CC34" i="3"/>
  <c r="CK52" i="3" l="1"/>
  <c r="CH53" i="3"/>
  <c r="CL50" i="3"/>
  <c r="CM50" i="3"/>
  <c r="CJ51" i="3"/>
  <c r="CC33" i="3"/>
  <c r="CM51" i="3" l="1"/>
  <c r="CL51" i="3"/>
  <c r="CJ52" i="3"/>
  <c r="CH54" i="3"/>
  <c r="CK53" i="3"/>
  <c r="BJ155" i="2"/>
  <c r="BK155" i="2"/>
  <c r="BN155" i="2"/>
  <c r="BJ156" i="2"/>
  <c r="BK156" i="2"/>
  <c r="BN156" i="2"/>
  <c r="BJ157" i="2"/>
  <c r="BK157" i="2"/>
  <c r="BN157" i="2"/>
  <c r="BJ158" i="2"/>
  <c r="BK158" i="2"/>
  <c r="BN158" i="2"/>
  <c r="BJ159" i="2"/>
  <c r="BK159" i="2"/>
  <c r="BN159" i="2"/>
  <c r="BG159" i="2"/>
  <c r="BH159" i="2"/>
  <c r="BG158" i="2"/>
  <c r="BH158" i="2"/>
  <c r="BG157" i="2"/>
  <c r="BH157" i="2"/>
  <c r="BG156" i="2"/>
  <c r="BH156" i="2"/>
  <c r="BG155" i="2"/>
  <c r="BH155" i="2"/>
  <c r="BD155" i="2"/>
  <c r="BE155" i="2"/>
  <c r="BD156" i="2"/>
  <c r="BE156" i="2"/>
  <c r="BD157" i="2"/>
  <c r="BE157" i="2"/>
  <c r="BD158" i="2"/>
  <c r="BE158" i="2"/>
  <c r="BD159" i="2"/>
  <c r="BE159" i="2"/>
  <c r="BA159" i="2"/>
  <c r="BB159" i="2"/>
  <c r="BA158" i="2"/>
  <c r="BB158" i="2"/>
  <c r="BA157" i="2"/>
  <c r="BB157" i="2"/>
  <c r="BA156" i="2"/>
  <c r="BB156" i="2"/>
  <c r="BA155" i="2"/>
  <c r="BB155" i="2"/>
  <c r="AX155" i="2"/>
  <c r="AY155" i="2"/>
  <c r="AX156" i="2"/>
  <c r="AY156" i="2"/>
  <c r="AX157" i="2"/>
  <c r="AY157" i="2"/>
  <c r="AX158" i="2"/>
  <c r="AY158" i="2"/>
  <c r="AX159" i="2"/>
  <c r="AY159" i="2"/>
  <c r="AN155" i="2"/>
  <c r="AO155" i="2"/>
  <c r="AQ155" i="2" s="1"/>
  <c r="AN156" i="2"/>
  <c r="AO156" i="2"/>
  <c r="AP156" i="2" s="1"/>
  <c r="AN157" i="2"/>
  <c r="AO157" i="2"/>
  <c r="AQ157" i="2" s="1"/>
  <c r="AN158" i="2"/>
  <c r="AO158" i="2"/>
  <c r="AP158" i="2" s="1"/>
  <c r="AN159" i="2"/>
  <c r="AO159" i="2"/>
  <c r="AQ159" i="2" s="1"/>
  <c r="AG159" i="2"/>
  <c r="AI159" i="2"/>
  <c r="AK159" i="2" s="1"/>
  <c r="AG158" i="2"/>
  <c r="AI158" i="2"/>
  <c r="AK158" i="2" s="1"/>
  <c r="AG157" i="2"/>
  <c r="AI157" i="2"/>
  <c r="AK157" i="2" s="1"/>
  <c r="AG156" i="2"/>
  <c r="AI156" i="2"/>
  <c r="AK156" i="2" s="1"/>
  <c r="AG155" i="2"/>
  <c r="AI155" i="2"/>
  <c r="AK155" i="2" s="1"/>
  <c r="AE155" i="2"/>
  <c r="AE156" i="2"/>
  <c r="AE157" i="2"/>
  <c r="AE158" i="2"/>
  <c r="AE159" i="2"/>
  <c r="AB155" i="2"/>
  <c r="AB156" i="2"/>
  <c r="AB157" i="2"/>
  <c r="AR157" i="2" s="1"/>
  <c r="AS157" i="2" s="1"/>
  <c r="AB158" i="2"/>
  <c r="AB159" i="2"/>
  <c r="Z154" i="2"/>
  <c r="Z155" i="2"/>
  <c r="Z156" i="2"/>
  <c r="Z157" i="2"/>
  <c r="Z158" i="2"/>
  <c r="Z159" i="2"/>
  <c r="V155" i="2"/>
  <c r="V156" i="2"/>
  <c r="V157" i="2"/>
  <c r="V158" i="2"/>
  <c r="V159" i="2"/>
  <c r="S155" i="2"/>
  <c r="S156" i="2"/>
  <c r="S157" i="2"/>
  <c r="S158" i="2"/>
  <c r="S159" i="2"/>
  <c r="P155" i="2"/>
  <c r="P156" i="2"/>
  <c r="P157" i="2"/>
  <c r="P158" i="2"/>
  <c r="P159" i="2"/>
  <c r="L159" i="2"/>
  <c r="N159" i="2"/>
  <c r="L158" i="2"/>
  <c r="N158" i="2"/>
  <c r="L157" i="2"/>
  <c r="N157" i="2"/>
  <c r="L156" i="2"/>
  <c r="N156" i="2"/>
  <c r="L155" i="2"/>
  <c r="N155" i="2"/>
  <c r="BN150" i="2"/>
  <c r="BN151" i="2"/>
  <c r="BN152" i="2"/>
  <c r="BN153" i="2"/>
  <c r="BN154" i="2"/>
  <c r="BJ150" i="2"/>
  <c r="BK150" i="2"/>
  <c r="BJ151" i="2"/>
  <c r="BK151" i="2"/>
  <c r="BJ152" i="2"/>
  <c r="BK152" i="2"/>
  <c r="BJ153" i="2"/>
  <c r="BK153" i="2"/>
  <c r="BJ154" i="2"/>
  <c r="BK154" i="2"/>
  <c r="BG154" i="2"/>
  <c r="BH154" i="2"/>
  <c r="BG153" i="2"/>
  <c r="BH153" i="2"/>
  <c r="BG152" i="2"/>
  <c r="BH152" i="2"/>
  <c r="BG151" i="2"/>
  <c r="BH151" i="2"/>
  <c r="BG150" i="2"/>
  <c r="BH150" i="2"/>
  <c r="BD150" i="2"/>
  <c r="BE150" i="2"/>
  <c r="BD151" i="2"/>
  <c r="BE151" i="2"/>
  <c r="BD152" i="2"/>
  <c r="BE152" i="2"/>
  <c r="BD153" i="2"/>
  <c r="BE153" i="2"/>
  <c r="BD154" i="2"/>
  <c r="BE154" i="2"/>
  <c r="BA153" i="2"/>
  <c r="BB153" i="2"/>
  <c r="BA154" i="2"/>
  <c r="BB154" i="2"/>
  <c r="BA152" i="2"/>
  <c r="BB152" i="2"/>
  <c r="BA151" i="2"/>
  <c r="BB151" i="2"/>
  <c r="BA150" i="2"/>
  <c r="BB150" i="2"/>
  <c r="AX150" i="2"/>
  <c r="AY150" i="2"/>
  <c r="AX151" i="2"/>
  <c r="AY151" i="2"/>
  <c r="AX152" i="2"/>
  <c r="AY152" i="2"/>
  <c r="AX153" i="2"/>
  <c r="AY153" i="2"/>
  <c r="AX154" i="2"/>
  <c r="AY154" i="2"/>
  <c r="AO154" i="2"/>
  <c r="AQ154" i="2" s="1"/>
  <c r="AN154" i="2"/>
  <c r="AN153" i="2"/>
  <c r="AO153" i="2"/>
  <c r="AQ153" i="2" s="1"/>
  <c r="AN152" i="2"/>
  <c r="AO152" i="2"/>
  <c r="AQ152" i="2" s="1"/>
  <c r="AN151" i="2"/>
  <c r="AO151" i="2"/>
  <c r="AQ151" i="2" s="1"/>
  <c r="AN150" i="2"/>
  <c r="AO150" i="2"/>
  <c r="AQ150" i="2" s="1"/>
  <c r="AG154" i="2"/>
  <c r="AI154" i="2"/>
  <c r="AK154" i="2" s="1"/>
  <c r="AG153" i="2"/>
  <c r="AI153" i="2"/>
  <c r="AK153" i="2" s="1"/>
  <c r="AG152" i="2"/>
  <c r="AI152" i="2"/>
  <c r="AK152" i="2" s="1"/>
  <c r="AG151" i="2"/>
  <c r="AI151" i="2"/>
  <c r="AK151" i="2" s="1"/>
  <c r="AG150" i="2"/>
  <c r="AI150" i="2"/>
  <c r="AK150" i="2" s="1"/>
  <c r="AE150" i="2"/>
  <c r="AE151" i="2"/>
  <c r="AE152" i="2"/>
  <c r="AE153" i="2"/>
  <c r="AE154" i="2"/>
  <c r="AB150" i="2"/>
  <c r="AB151" i="2"/>
  <c r="AB152" i="2"/>
  <c r="AR152" i="2" s="1"/>
  <c r="AT152" i="2" s="1"/>
  <c r="AB153" i="2"/>
  <c r="AB154" i="2"/>
  <c r="Z150" i="2"/>
  <c r="Z151" i="2"/>
  <c r="Z152" i="2"/>
  <c r="Z153" i="2"/>
  <c r="X151" i="2"/>
  <c r="X152" i="2"/>
  <c r="V150" i="2"/>
  <c r="V151" i="2"/>
  <c r="V152" i="2"/>
  <c r="V153" i="2"/>
  <c r="V154" i="2"/>
  <c r="S150" i="2"/>
  <c r="S151" i="2"/>
  <c r="S152" i="2"/>
  <c r="S153" i="2"/>
  <c r="S154" i="2"/>
  <c r="P150" i="2"/>
  <c r="P151" i="2"/>
  <c r="P152" i="2"/>
  <c r="P153" i="2"/>
  <c r="P154" i="2"/>
  <c r="L154" i="2"/>
  <c r="N154" i="2"/>
  <c r="L153" i="2"/>
  <c r="N153" i="2"/>
  <c r="L152" i="2"/>
  <c r="N152" i="2"/>
  <c r="L151" i="2"/>
  <c r="N151" i="2"/>
  <c r="L150" i="2"/>
  <c r="N150" i="2"/>
  <c r="CL52" i="3" l="1"/>
  <c r="CM52" i="3"/>
  <c r="CJ53" i="3"/>
  <c r="CK54" i="3"/>
  <c r="CH55" i="3"/>
  <c r="CH56" i="3" s="1"/>
  <c r="AQ156" i="2"/>
  <c r="AR158" i="2"/>
  <c r="AS158" i="2" s="1"/>
  <c r="AR159" i="2"/>
  <c r="AT159" i="2" s="1"/>
  <c r="AR155" i="2"/>
  <c r="AT155" i="2" s="1"/>
  <c r="AR156" i="2"/>
  <c r="AT156" i="2" s="1"/>
  <c r="AQ158" i="2"/>
  <c r="AT157" i="2"/>
  <c r="AP159" i="2"/>
  <c r="AP157" i="2"/>
  <c r="AP155" i="2"/>
  <c r="AJ159" i="2"/>
  <c r="AJ158" i="2"/>
  <c r="AJ157" i="2"/>
  <c r="AJ156" i="2"/>
  <c r="AJ155" i="2"/>
  <c r="AR154" i="2"/>
  <c r="AT154" i="2" s="1"/>
  <c r="AR150" i="2"/>
  <c r="AT150" i="2" s="1"/>
  <c r="AR151" i="2"/>
  <c r="AS151" i="2" s="1"/>
  <c r="AR153" i="2"/>
  <c r="AT153" i="2" s="1"/>
  <c r="AS152" i="2"/>
  <c r="AP154" i="2"/>
  <c r="AP153" i="2"/>
  <c r="AP152" i="2"/>
  <c r="AP151" i="2"/>
  <c r="AP150" i="2"/>
  <c r="AJ154" i="2"/>
  <c r="AJ153" i="2"/>
  <c r="AJ152" i="2"/>
  <c r="AJ151" i="2"/>
  <c r="AJ150" i="2"/>
  <c r="CH57" i="3" l="1"/>
  <c r="CK56" i="3"/>
  <c r="CK55" i="3"/>
  <c r="CL53" i="3"/>
  <c r="CM53" i="3"/>
  <c r="CJ54" i="3"/>
  <c r="AS154" i="2"/>
  <c r="AS156" i="2"/>
  <c r="AS155" i="2"/>
  <c r="AT158" i="2"/>
  <c r="AS159" i="2"/>
  <c r="AS150" i="2"/>
  <c r="AT151" i="2"/>
  <c r="AS153" i="2"/>
  <c r="CK57" i="3" l="1"/>
  <c r="CH58" i="3"/>
  <c r="CJ55" i="3"/>
  <c r="CM54" i="3"/>
  <c r="CL54" i="3"/>
  <c r="BN142" i="2"/>
  <c r="BN143" i="2"/>
  <c r="BN144" i="2"/>
  <c r="BN145" i="2"/>
  <c r="BN146" i="2"/>
  <c r="BN147" i="2"/>
  <c r="BN148" i="2"/>
  <c r="BN149" i="2"/>
  <c r="BJ142" i="2"/>
  <c r="BK142" i="2"/>
  <c r="BJ143" i="2"/>
  <c r="BK143" i="2"/>
  <c r="BJ144" i="2"/>
  <c r="BK144" i="2"/>
  <c r="BJ145" i="2"/>
  <c r="BK145" i="2"/>
  <c r="BJ146" i="2"/>
  <c r="BK146" i="2"/>
  <c r="BJ147" i="2"/>
  <c r="BK147" i="2"/>
  <c r="BJ148" i="2"/>
  <c r="BK148" i="2"/>
  <c r="BJ149" i="2"/>
  <c r="BK149" i="2"/>
  <c r="BG139" i="2"/>
  <c r="BH139" i="2"/>
  <c r="BG140" i="2"/>
  <c r="BH140" i="2"/>
  <c r="BG141" i="2"/>
  <c r="BH141" i="2"/>
  <c r="BG142" i="2"/>
  <c r="BH142" i="2"/>
  <c r="BG143" i="2"/>
  <c r="BH143" i="2"/>
  <c r="BG144" i="2"/>
  <c r="BH144" i="2"/>
  <c r="BG145" i="2"/>
  <c r="BH145" i="2"/>
  <c r="BG146" i="2"/>
  <c r="BH146" i="2"/>
  <c r="BG147" i="2"/>
  <c r="BH147" i="2"/>
  <c r="BG148" i="2"/>
  <c r="BH148" i="2"/>
  <c r="BG149" i="2"/>
  <c r="BH149" i="2"/>
  <c r="BD138" i="2"/>
  <c r="BE138" i="2"/>
  <c r="BD139" i="2"/>
  <c r="BE139" i="2"/>
  <c r="BD140" i="2"/>
  <c r="BE140" i="2"/>
  <c r="BD141" i="2"/>
  <c r="BE141" i="2"/>
  <c r="BD142" i="2"/>
  <c r="BE142" i="2"/>
  <c r="BD143" i="2"/>
  <c r="BE143" i="2"/>
  <c r="BD144" i="2"/>
  <c r="BE144" i="2"/>
  <c r="BD145" i="2"/>
  <c r="BE145" i="2"/>
  <c r="BD146" i="2"/>
  <c r="BE146" i="2"/>
  <c r="BD147" i="2"/>
  <c r="BE147" i="2"/>
  <c r="BD148" i="2"/>
  <c r="BE148" i="2"/>
  <c r="BD149" i="2"/>
  <c r="BE149" i="2"/>
  <c r="BA139" i="2"/>
  <c r="BB139" i="2"/>
  <c r="BA140" i="2"/>
  <c r="BB140" i="2"/>
  <c r="BA141" i="2"/>
  <c r="BB141" i="2"/>
  <c r="BA142" i="2"/>
  <c r="BB142" i="2"/>
  <c r="BA143" i="2"/>
  <c r="BB143" i="2"/>
  <c r="BA144" i="2"/>
  <c r="BB144" i="2"/>
  <c r="BA145" i="2"/>
  <c r="BB145" i="2"/>
  <c r="BA146" i="2"/>
  <c r="BB146" i="2"/>
  <c r="BA147" i="2"/>
  <c r="BB147" i="2"/>
  <c r="BA148" i="2"/>
  <c r="BB148" i="2"/>
  <c r="BA149" i="2"/>
  <c r="BB149" i="2"/>
  <c r="AX138" i="2"/>
  <c r="AY138" i="2"/>
  <c r="AX139" i="2"/>
  <c r="AY139" i="2"/>
  <c r="AX140" i="2"/>
  <c r="AY140" i="2"/>
  <c r="AX141" i="2"/>
  <c r="AY141" i="2"/>
  <c r="AX142" i="2"/>
  <c r="AY142" i="2"/>
  <c r="AX143" i="2"/>
  <c r="AY143" i="2"/>
  <c r="AX144" i="2"/>
  <c r="AY144" i="2"/>
  <c r="AX145" i="2"/>
  <c r="AY145" i="2"/>
  <c r="AX146" i="2"/>
  <c r="AY146" i="2"/>
  <c r="AX147" i="2"/>
  <c r="AY147" i="2"/>
  <c r="AX148" i="2"/>
  <c r="AY148" i="2"/>
  <c r="AX149" i="2"/>
  <c r="AY149" i="2"/>
  <c r="AN149" i="2"/>
  <c r="AO149" i="2"/>
  <c r="AQ149" i="2" s="1"/>
  <c r="AN148" i="2"/>
  <c r="AO148" i="2"/>
  <c r="AQ148" i="2" s="1"/>
  <c r="AN147" i="2"/>
  <c r="AO147" i="2"/>
  <c r="AQ147" i="2" s="1"/>
  <c r="AN146" i="2"/>
  <c r="AO146" i="2"/>
  <c r="AQ146" i="2" s="1"/>
  <c r="AN145" i="2"/>
  <c r="AO145" i="2"/>
  <c r="AQ145" i="2" s="1"/>
  <c r="AN144" i="2"/>
  <c r="AO144" i="2"/>
  <c r="AQ144" i="2" s="1"/>
  <c r="AN143" i="2"/>
  <c r="AO143" i="2"/>
  <c r="AQ143" i="2" s="1"/>
  <c r="AN142" i="2"/>
  <c r="AO142" i="2"/>
  <c r="AQ142" i="2" s="1"/>
  <c r="AI142" i="2"/>
  <c r="AK142" i="2" s="1"/>
  <c r="AI143" i="2"/>
  <c r="AK143" i="2" s="1"/>
  <c r="AI144" i="2"/>
  <c r="AK144" i="2" s="1"/>
  <c r="AI145" i="2"/>
  <c r="AJ145" i="2" s="1"/>
  <c r="AI146" i="2"/>
  <c r="AK146" i="2" s="1"/>
  <c r="AI147" i="2"/>
  <c r="AK147" i="2" s="1"/>
  <c r="AI148" i="2"/>
  <c r="AK148" i="2" s="1"/>
  <c r="AI149" i="2"/>
  <c r="AJ149" i="2" s="1"/>
  <c r="AG149" i="2"/>
  <c r="AG148" i="2"/>
  <c r="AG147" i="2"/>
  <c r="AG146" i="2"/>
  <c r="AG145" i="2"/>
  <c r="AG144" i="2"/>
  <c r="AG143" i="2"/>
  <c r="AG142" i="2"/>
  <c r="AE142" i="2"/>
  <c r="AE143" i="2"/>
  <c r="AE144" i="2"/>
  <c r="AE145" i="2"/>
  <c r="AE146" i="2"/>
  <c r="AE147" i="2"/>
  <c r="AE148" i="2"/>
  <c r="AE149" i="2"/>
  <c r="AB142" i="2"/>
  <c r="AB143" i="2"/>
  <c r="AB144" i="2"/>
  <c r="AB145" i="2"/>
  <c r="AB146" i="2"/>
  <c r="AB147" i="2"/>
  <c r="AB148" i="2"/>
  <c r="AB149" i="2"/>
  <c r="Z142" i="2"/>
  <c r="Z143" i="2"/>
  <c r="Z144" i="2"/>
  <c r="Z145" i="2"/>
  <c r="Z146" i="2"/>
  <c r="Z147" i="2"/>
  <c r="Z148" i="2"/>
  <c r="Z149" i="2"/>
  <c r="X143" i="2"/>
  <c r="X144" i="2"/>
  <c r="X145" i="2"/>
  <c r="X146" i="2"/>
  <c r="X147" i="2"/>
  <c r="X148" i="2"/>
  <c r="X149" i="2"/>
  <c r="V142" i="2"/>
  <c r="V143" i="2"/>
  <c r="V144" i="2"/>
  <c r="V145" i="2"/>
  <c r="V146" i="2"/>
  <c r="V147" i="2"/>
  <c r="V148" i="2"/>
  <c r="V149" i="2"/>
  <c r="S142" i="2"/>
  <c r="S143" i="2"/>
  <c r="S144" i="2"/>
  <c r="S145" i="2"/>
  <c r="S146" i="2"/>
  <c r="S147" i="2"/>
  <c r="S148" i="2"/>
  <c r="S149" i="2"/>
  <c r="P142" i="2"/>
  <c r="P143" i="2"/>
  <c r="P144" i="2"/>
  <c r="P145" i="2"/>
  <c r="P146" i="2"/>
  <c r="P147" i="2"/>
  <c r="P148" i="2"/>
  <c r="P149" i="2"/>
  <c r="N142" i="2"/>
  <c r="N143" i="2"/>
  <c r="N144" i="2"/>
  <c r="N145" i="2"/>
  <c r="N146" i="2"/>
  <c r="N147" i="2"/>
  <c r="N148" i="2"/>
  <c r="N149" i="2"/>
  <c r="L149" i="2"/>
  <c r="L148" i="2"/>
  <c r="L147" i="2"/>
  <c r="L146" i="2"/>
  <c r="L145" i="2"/>
  <c r="L144" i="2"/>
  <c r="L143" i="2"/>
  <c r="L142" i="2"/>
  <c r="CM55" i="3" l="1"/>
  <c r="CJ56" i="3"/>
  <c r="CK58" i="3"/>
  <c r="CH59" i="3"/>
  <c r="CH60" i="3" s="1"/>
  <c r="CL55" i="3"/>
  <c r="AR148" i="2"/>
  <c r="AT148" i="2" s="1"/>
  <c r="AR144" i="2"/>
  <c r="AT144" i="2" s="1"/>
  <c r="AR145" i="2"/>
  <c r="AT145" i="2" s="1"/>
  <c r="AJ144" i="2"/>
  <c r="AR146" i="2"/>
  <c r="AT146" i="2" s="1"/>
  <c r="AR147" i="2"/>
  <c r="AS147" i="2" s="1"/>
  <c r="AR143" i="2"/>
  <c r="AS143" i="2" s="1"/>
  <c r="AR149" i="2"/>
  <c r="AT149" i="2" s="1"/>
  <c r="AP149" i="2"/>
  <c r="AP148" i="2"/>
  <c r="AP147" i="2"/>
  <c r="AP146" i="2"/>
  <c r="AP145" i="2"/>
  <c r="AP144" i="2"/>
  <c r="AK149" i="2"/>
  <c r="AJ148" i="2"/>
  <c r="AK145" i="2"/>
  <c r="AP143" i="2"/>
  <c r="AP142" i="2"/>
  <c r="AJ147" i="2"/>
  <c r="AJ143" i="2"/>
  <c r="AJ146" i="2"/>
  <c r="AJ142" i="2"/>
  <c r="CH61" i="3" l="1"/>
  <c r="CK60" i="3"/>
  <c r="CJ57" i="3"/>
  <c r="CM56" i="3"/>
  <c r="CL56" i="3"/>
  <c r="CK59" i="3"/>
  <c r="AS145" i="2"/>
  <c r="AS144" i="2"/>
  <c r="AS148" i="2"/>
  <c r="AT147" i="2"/>
  <c r="AS146" i="2"/>
  <c r="AT143" i="2"/>
  <c r="AS149" i="2"/>
  <c r="CH62" i="3" l="1"/>
  <c r="CK61" i="3"/>
  <c r="CM57" i="3"/>
  <c r="CJ58" i="3"/>
  <c r="CL57" i="3"/>
  <c r="BN138" i="2"/>
  <c r="BN139" i="2"/>
  <c r="BN140" i="2"/>
  <c r="BN141" i="2"/>
  <c r="BJ138" i="2"/>
  <c r="BK138" i="2"/>
  <c r="BJ139" i="2"/>
  <c r="BK139" i="2"/>
  <c r="BJ140" i="2"/>
  <c r="BK140" i="2"/>
  <c r="BJ141" i="2"/>
  <c r="BK141" i="2"/>
  <c r="BG138" i="2"/>
  <c r="BH138" i="2"/>
  <c r="BA138" i="2"/>
  <c r="BB138" i="2"/>
  <c r="AR142" i="2"/>
  <c r="AS142" i="2" s="1"/>
  <c r="AN141" i="2"/>
  <c r="AO141" i="2"/>
  <c r="AQ141" i="2" s="1"/>
  <c r="AN140" i="2"/>
  <c r="AO140" i="2"/>
  <c r="AQ140" i="2" s="1"/>
  <c r="AN139" i="2"/>
  <c r="AO139" i="2"/>
  <c r="AQ139" i="2" s="1"/>
  <c r="AN138" i="2"/>
  <c r="AO138" i="2"/>
  <c r="AQ138" i="2" s="1"/>
  <c r="AI141" i="2"/>
  <c r="AI140" i="2"/>
  <c r="AJ140" i="2" s="1"/>
  <c r="AI139" i="2"/>
  <c r="AI138" i="2"/>
  <c r="AG141" i="2"/>
  <c r="AG140" i="2"/>
  <c r="AG139" i="2"/>
  <c r="AG138" i="2"/>
  <c r="AE138" i="2"/>
  <c r="AE139" i="2"/>
  <c r="AE140" i="2"/>
  <c r="AE141" i="2"/>
  <c r="AB138" i="2"/>
  <c r="AB139" i="2"/>
  <c r="AB140" i="2"/>
  <c r="AR140" i="2" s="1"/>
  <c r="AT140" i="2" s="1"/>
  <c r="AB141" i="2"/>
  <c r="Z138" i="2"/>
  <c r="Z139" i="2"/>
  <c r="Z140" i="2"/>
  <c r="Z141" i="2"/>
  <c r="X140" i="2"/>
  <c r="X141" i="2"/>
  <c r="V138" i="2"/>
  <c r="V139" i="2"/>
  <c r="V140" i="2"/>
  <c r="V141" i="2"/>
  <c r="S138" i="2"/>
  <c r="S139" i="2"/>
  <c r="S140" i="2"/>
  <c r="S141" i="2"/>
  <c r="P138" i="2"/>
  <c r="P139" i="2"/>
  <c r="P140" i="2"/>
  <c r="P141" i="2"/>
  <c r="N139" i="2"/>
  <c r="N140" i="2"/>
  <c r="N141" i="2"/>
  <c r="N138" i="2"/>
  <c r="L141" i="2"/>
  <c r="L140" i="2"/>
  <c r="L139" i="2"/>
  <c r="L138" i="2"/>
  <c r="CH63" i="3" l="1"/>
  <c r="CK62" i="3"/>
  <c r="CJ59" i="3"/>
  <c r="CJ60" i="3" s="1"/>
  <c r="CM58" i="3"/>
  <c r="CL58" i="3"/>
  <c r="AR139" i="2"/>
  <c r="AT139" i="2" s="1"/>
  <c r="AR141" i="2"/>
  <c r="AS141" i="2" s="1"/>
  <c r="AK140" i="2"/>
  <c r="AR138" i="2"/>
  <c r="AS138" i="2" s="1"/>
  <c r="AP140" i="2"/>
  <c r="AT142" i="2"/>
  <c r="AS140" i="2"/>
  <c r="AP141" i="2"/>
  <c r="AP139" i="2"/>
  <c r="AP138" i="2"/>
  <c r="AJ141" i="2"/>
  <c r="AK141" i="2"/>
  <c r="AJ139" i="2"/>
  <c r="AK139" i="2"/>
  <c r="AJ138" i="2"/>
  <c r="AK138" i="2"/>
  <c r="CJ61" i="3" l="1"/>
  <c r="CM60" i="3"/>
  <c r="CL60" i="3"/>
  <c r="CH64" i="3"/>
  <c r="CK63" i="3"/>
  <c r="CM59" i="3"/>
  <c r="CL59" i="3"/>
  <c r="AT141" i="2"/>
  <c r="AS139" i="2"/>
  <c r="AT138" i="2"/>
  <c r="CH65" i="3" l="1"/>
  <c r="CK64" i="3"/>
  <c r="CM61" i="3"/>
  <c r="CJ62" i="3"/>
  <c r="CL61" i="3"/>
  <c r="CC32" i="3"/>
  <c r="CM62" i="3" l="1"/>
  <c r="CJ63" i="3"/>
  <c r="CL62" i="3"/>
  <c r="CH66" i="3"/>
  <c r="CK65" i="3"/>
  <c r="CC31" i="3"/>
  <c r="CC30" i="3"/>
  <c r="CC29" i="3"/>
  <c r="BN133" i="2"/>
  <c r="BN134" i="2"/>
  <c r="BN135" i="2"/>
  <c r="BN136" i="2"/>
  <c r="BN137" i="2"/>
  <c r="BJ133" i="2"/>
  <c r="BK133" i="2"/>
  <c r="BJ134" i="2"/>
  <c r="BK134" i="2"/>
  <c r="BJ135" i="2"/>
  <c r="BK135" i="2"/>
  <c r="BJ136" i="2"/>
  <c r="BK136" i="2"/>
  <c r="BJ137" i="2"/>
  <c r="BK137" i="2"/>
  <c r="BG137" i="2"/>
  <c r="BH137" i="2"/>
  <c r="BG136" i="2"/>
  <c r="BH136" i="2"/>
  <c r="BG135" i="2"/>
  <c r="BH135" i="2"/>
  <c r="BG134" i="2"/>
  <c r="BH134" i="2"/>
  <c r="BG133" i="2"/>
  <c r="BH133" i="2"/>
  <c r="BD133" i="2"/>
  <c r="BE133" i="2"/>
  <c r="BD134" i="2"/>
  <c r="BE134" i="2"/>
  <c r="BD135" i="2"/>
  <c r="BE135" i="2"/>
  <c r="BD136" i="2"/>
  <c r="BE136" i="2"/>
  <c r="BD137" i="2"/>
  <c r="BE137" i="2"/>
  <c r="AX133" i="2"/>
  <c r="AY133" i="2"/>
  <c r="AX134" i="2"/>
  <c r="AY134" i="2"/>
  <c r="AX135" i="2"/>
  <c r="AY135" i="2"/>
  <c r="AX136" i="2"/>
  <c r="AY136" i="2"/>
  <c r="AX137" i="2"/>
  <c r="AY137" i="2"/>
  <c r="BA133" i="2"/>
  <c r="BB133" i="2"/>
  <c r="BA134" i="2"/>
  <c r="BB134" i="2"/>
  <c r="BA135" i="2"/>
  <c r="BB135" i="2"/>
  <c r="BA136" i="2"/>
  <c r="BB136" i="2"/>
  <c r="BA137" i="2"/>
  <c r="BB137" i="2"/>
  <c r="AN133" i="2"/>
  <c r="AO133" i="2"/>
  <c r="AQ133" i="2" s="1"/>
  <c r="AN134" i="2"/>
  <c r="AO134" i="2"/>
  <c r="AP134" i="2" s="1"/>
  <c r="AN135" i="2"/>
  <c r="AO135" i="2"/>
  <c r="AQ135" i="2" s="1"/>
  <c r="AN136" i="2"/>
  <c r="AO136" i="2"/>
  <c r="AP136" i="2" s="1"/>
  <c r="AN137" i="2"/>
  <c r="AO137" i="2"/>
  <c r="AQ137" i="2" s="1"/>
  <c r="AI137" i="2"/>
  <c r="AK137" i="2" s="1"/>
  <c r="AI136" i="2"/>
  <c r="AK136" i="2" s="1"/>
  <c r="AI135" i="2"/>
  <c r="AK135" i="2" s="1"/>
  <c r="AI134" i="2"/>
  <c r="AK134" i="2" s="1"/>
  <c r="AI133" i="2"/>
  <c r="AG137" i="2"/>
  <c r="AG136" i="2"/>
  <c r="AG135" i="2"/>
  <c r="AG134" i="2"/>
  <c r="AG133" i="2"/>
  <c r="AE133" i="2"/>
  <c r="AE134" i="2"/>
  <c r="AE135" i="2"/>
  <c r="AE136" i="2"/>
  <c r="AE137" i="2"/>
  <c r="AB133" i="2"/>
  <c r="AB134" i="2"/>
  <c r="AB135" i="2"/>
  <c r="AB136" i="2"/>
  <c r="AB137" i="2"/>
  <c r="Z133" i="2"/>
  <c r="Z134" i="2"/>
  <c r="Z135" i="2"/>
  <c r="Z136" i="2"/>
  <c r="Z137" i="2"/>
  <c r="X133" i="2"/>
  <c r="X135" i="2"/>
  <c r="X136" i="2"/>
  <c r="X137" i="2"/>
  <c r="V133" i="2"/>
  <c r="V134" i="2"/>
  <c r="V135" i="2"/>
  <c r="V136" i="2"/>
  <c r="V137" i="2"/>
  <c r="S133" i="2"/>
  <c r="S134" i="2"/>
  <c r="S135" i="2"/>
  <c r="S136" i="2"/>
  <c r="S137" i="2"/>
  <c r="P133" i="2"/>
  <c r="P134" i="2"/>
  <c r="P135" i="2"/>
  <c r="P136" i="2"/>
  <c r="P137" i="2"/>
  <c r="N137" i="2"/>
  <c r="N136" i="2"/>
  <c r="N135" i="2"/>
  <c r="N134" i="2"/>
  <c r="N133" i="2"/>
  <c r="L137" i="2"/>
  <c r="L136" i="2"/>
  <c r="L135" i="2"/>
  <c r="L134" i="2"/>
  <c r="L133" i="2"/>
  <c r="CH67" i="3" l="1"/>
  <c r="CK66" i="3"/>
  <c r="CJ64" i="3"/>
  <c r="CM63" i="3"/>
  <c r="CL63" i="3"/>
  <c r="AP135" i="2"/>
  <c r="AQ136" i="2"/>
  <c r="AR134" i="2"/>
  <c r="AS134" i="2" s="1"/>
  <c r="AR133" i="2"/>
  <c r="AT133" i="2" s="1"/>
  <c r="AP133" i="2"/>
  <c r="AQ134" i="2"/>
  <c r="AR136" i="2"/>
  <c r="AS136" i="2" s="1"/>
  <c r="AR135" i="2"/>
  <c r="AT135" i="2" s="1"/>
  <c r="AR137" i="2"/>
  <c r="AT137" i="2" s="1"/>
  <c r="AP137" i="2"/>
  <c r="AJ137" i="2"/>
  <c r="AJ136" i="2"/>
  <c r="AJ135" i="2"/>
  <c r="AJ134" i="2"/>
  <c r="AJ133" i="2"/>
  <c r="AK133" i="2"/>
  <c r="CJ65" i="3" l="1"/>
  <c r="CM64" i="3"/>
  <c r="CL64" i="3"/>
  <c r="CH68" i="3"/>
  <c r="CK67" i="3"/>
  <c r="AS133" i="2"/>
  <c r="AT134" i="2"/>
  <c r="AS137" i="2"/>
  <c r="AT136" i="2"/>
  <c r="AS135" i="2"/>
  <c r="CJ66" i="3" l="1"/>
  <c r="CM65" i="3"/>
  <c r="CL65" i="3"/>
  <c r="CH69" i="3"/>
  <c r="CK68" i="3"/>
  <c r="CC28" i="3"/>
  <c r="BJ128" i="2"/>
  <c r="BK128" i="2"/>
  <c r="BN128" i="2"/>
  <c r="BJ129" i="2"/>
  <c r="BK129" i="2"/>
  <c r="BN129" i="2"/>
  <c r="BJ130" i="2"/>
  <c r="BK130" i="2"/>
  <c r="BN130" i="2"/>
  <c r="BJ131" i="2"/>
  <c r="BK131" i="2"/>
  <c r="BN131" i="2"/>
  <c r="BJ132" i="2"/>
  <c r="BK132" i="2"/>
  <c r="BN132" i="2"/>
  <c r="BG132" i="2"/>
  <c r="BH132" i="2"/>
  <c r="BG131" i="2"/>
  <c r="BH131" i="2"/>
  <c r="BG130" i="2"/>
  <c r="BH130" i="2"/>
  <c r="BG129" i="2"/>
  <c r="BH129" i="2"/>
  <c r="BG128" i="2"/>
  <c r="BH128" i="2"/>
  <c r="BD128" i="2"/>
  <c r="BE128" i="2"/>
  <c r="BD129" i="2"/>
  <c r="BE129" i="2"/>
  <c r="BD130" i="2"/>
  <c r="BE130" i="2"/>
  <c r="BD131" i="2"/>
  <c r="BE131" i="2"/>
  <c r="BD132" i="2"/>
  <c r="BE132" i="2"/>
  <c r="BA132" i="2"/>
  <c r="BB132" i="2"/>
  <c r="BA131" i="2"/>
  <c r="BB131" i="2"/>
  <c r="BA130" i="2"/>
  <c r="BB130" i="2"/>
  <c r="BA129" i="2"/>
  <c r="BB129" i="2"/>
  <c r="BA128" i="2"/>
  <c r="BB128" i="2"/>
  <c r="AX128" i="2"/>
  <c r="AY128" i="2"/>
  <c r="AX129" i="2"/>
  <c r="AY129" i="2"/>
  <c r="AX130" i="2"/>
  <c r="AY130" i="2"/>
  <c r="AX131" i="2"/>
  <c r="AY131" i="2"/>
  <c r="AX132" i="2"/>
  <c r="AY132" i="2"/>
  <c r="AN128" i="2"/>
  <c r="AO128" i="2"/>
  <c r="AQ128" i="2" s="1"/>
  <c r="AN129" i="2"/>
  <c r="AO129" i="2"/>
  <c r="AQ129" i="2" s="1"/>
  <c r="AN130" i="2"/>
  <c r="AO130" i="2"/>
  <c r="AQ130" i="2" s="1"/>
  <c r="AN131" i="2"/>
  <c r="AO131" i="2"/>
  <c r="AQ131" i="2" s="1"/>
  <c r="AN132" i="2"/>
  <c r="AO132" i="2"/>
  <c r="AQ132" i="2" s="1"/>
  <c r="AG132" i="2"/>
  <c r="AI132" i="2"/>
  <c r="AK132" i="2" s="1"/>
  <c r="AG131" i="2"/>
  <c r="AI131" i="2"/>
  <c r="AK131" i="2" s="1"/>
  <c r="AG130" i="2"/>
  <c r="AI130" i="2"/>
  <c r="AK130" i="2" s="1"/>
  <c r="AG129" i="2"/>
  <c r="AI129" i="2"/>
  <c r="AK129" i="2" s="1"/>
  <c r="AG128" i="2"/>
  <c r="AI128" i="2"/>
  <c r="AK128" i="2" s="1"/>
  <c r="AE128" i="2"/>
  <c r="AE129" i="2"/>
  <c r="AE130" i="2"/>
  <c r="AE131" i="2"/>
  <c r="AE132" i="2"/>
  <c r="AB128" i="2"/>
  <c r="AB129" i="2"/>
  <c r="AB130" i="2"/>
  <c r="AB131" i="2"/>
  <c r="AB132" i="2"/>
  <c r="Z128" i="2"/>
  <c r="Z129" i="2"/>
  <c r="Z130" i="2"/>
  <c r="Z131" i="2"/>
  <c r="Z132" i="2"/>
  <c r="X129" i="2"/>
  <c r="X130" i="2"/>
  <c r="X131" i="2"/>
  <c r="X132" i="2"/>
  <c r="V128" i="2"/>
  <c r="V129" i="2"/>
  <c r="V130" i="2"/>
  <c r="V131" i="2"/>
  <c r="V132" i="2"/>
  <c r="S128" i="2"/>
  <c r="S129" i="2"/>
  <c r="S130" i="2"/>
  <c r="S131" i="2"/>
  <c r="S132" i="2"/>
  <c r="P128" i="2"/>
  <c r="P129" i="2"/>
  <c r="P130" i="2"/>
  <c r="P131" i="2"/>
  <c r="P132" i="2"/>
  <c r="L132" i="2"/>
  <c r="N132" i="2"/>
  <c r="L131" i="2"/>
  <c r="N131" i="2"/>
  <c r="L130" i="2"/>
  <c r="N130" i="2"/>
  <c r="L129" i="2"/>
  <c r="N129" i="2"/>
  <c r="L128" i="2"/>
  <c r="N128" i="2"/>
  <c r="CH70" i="3" l="1"/>
  <c r="CK69" i="3"/>
  <c r="CJ67" i="3"/>
  <c r="CM66" i="3"/>
  <c r="CL66" i="3"/>
  <c r="AR128" i="2"/>
  <c r="AT128" i="2" s="1"/>
  <c r="AJ130" i="2"/>
  <c r="AP131" i="2"/>
  <c r="AR132" i="2"/>
  <c r="AT132" i="2" s="1"/>
  <c r="AP129" i="2"/>
  <c r="AR129" i="2"/>
  <c r="AT129" i="2" s="1"/>
  <c r="AR130" i="2"/>
  <c r="AT130" i="2" s="1"/>
  <c r="AR131" i="2"/>
  <c r="AS131" i="2" s="1"/>
  <c r="AS128" i="2"/>
  <c r="AP132" i="2"/>
  <c r="AP130" i="2"/>
  <c r="AP128" i="2"/>
  <c r="AJ132" i="2"/>
  <c r="AJ131" i="2"/>
  <c r="AJ129" i="2"/>
  <c r="AJ128" i="2"/>
  <c r="CJ68" i="3" l="1"/>
  <c r="CM67" i="3"/>
  <c r="CL67" i="3"/>
  <c r="CH71" i="3"/>
  <c r="CK70" i="3"/>
  <c r="AS130" i="2"/>
  <c r="AS132" i="2"/>
  <c r="AT131" i="2"/>
  <c r="AS129" i="2"/>
  <c r="CK71" i="3" l="1"/>
  <c r="CH72" i="3"/>
  <c r="CJ69" i="3"/>
  <c r="CM68" i="3"/>
  <c r="CL68" i="3"/>
  <c r="BN127" i="2"/>
  <c r="BN123" i="2"/>
  <c r="BN124" i="2"/>
  <c r="BN125" i="2"/>
  <c r="BN126" i="2"/>
  <c r="BJ123" i="2"/>
  <c r="BK123" i="2"/>
  <c r="BJ124" i="2"/>
  <c r="BK124" i="2"/>
  <c r="BJ125" i="2"/>
  <c r="BK125" i="2"/>
  <c r="BJ126" i="2"/>
  <c r="BK126" i="2"/>
  <c r="BJ127" i="2"/>
  <c r="BK127" i="2"/>
  <c r="BG127" i="2"/>
  <c r="BH127" i="2"/>
  <c r="BG126" i="2"/>
  <c r="BH126" i="2"/>
  <c r="BG125" i="2"/>
  <c r="BH125" i="2"/>
  <c r="BG124" i="2"/>
  <c r="BH124" i="2"/>
  <c r="BG123" i="2"/>
  <c r="BH123" i="2"/>
  <c r="BD117" i="2"/>
  <c r="BE117" i="2"/>
  <c r="BD118" i="2"/>
  <c r="BE118" i="2"/>
  <c r="BD119" i="2"/>
  <c r="BE119" i="2"/>
  <c r="BD120" i="2"/>
  <c r="BE120" i="2"/>
  <c r="BD121" i="2"/>
  <c r="BE121" i="2"/>
  <c r="BD122" i="2"/>
  <c r="BE122" i="2"/>
  <c r="BD123" i="2"/>
  <c r="BE123" i="2"/>
  <c r="BD124" i="2"/>
  <c r="BE124" i="2"/>
  <c r="BD125" i="2"/>
  <c r="BE125" i="2"/>
  <c r="BD126" i="2"/>
  <c r="BE126" i="2"/>
  <c r="BD127" i="2"/>
  <c r="BE127" i="2"/>
  <c r="BA124" i="2"/>
  <c r="BB124" i="2"/>
  <c r="BA125" i="2"/>
  <c r="BB125" i="2"/>
  <c r="BA126" i="2"/>
  <c r="BB126" i="2"/>
  <c r="BA127" i="2"/>
  <c r="BB127" i="2"/>
  <c r="BA123" i="2"/>
  <c r="BB123" i="2"/>
  <c r="AX114" i="2"/>
  <c r="AY114" i="2"/>
  <c r="AX115" i="2"/>
  <c r="AY115" i="2"/>
  <c r="AX116" i="2"/>
  <c r="AY116" i="2"/>
  <c r="AX117" i="2"/>
  <c r="AY117" i="2"/>
  <c r="AX118" i="2"/>
  <c r="AY118" i="2"/>
  <c r="AX119" i="2"/>
  <c r="AY119" i="2"/>
  <c r="AX120" i="2"/>
  <c r="AY120" i="2"/>
  <c r="AX121" i="2"/>
  <c r="AY121" i="2"/>
  <c r="AX122" i="2"/>
  <c r="AY122" i="2"/>
  <c r="AX123" i="2"/>
  <c r="AY123" i="2"/>
  <c r="AX124" i="2"/>
  <c r="AY124" i="2"/>
  <c r="AX125" i="2"/>
  <c r="AY125" i="2"/>
  <c r="AX126" i="2"/>
  <c r="AY126" i="2"/>
  <c r="AX127" i="2"/>
  <c r="AY127" i="2"/>
  <c r="AS121" i="2"/>
  <c r="AT121" i="2"/>
  <c r="AN123" i="2"/>
  <c r="AO123" i="2"/>
  <c r="AQ123" i="2" s="1"/>
  <c r="AN124" i="2"/>
  <c r="AO124" i="2"/>
  <c r="AP124" i="2" s="1"/>
  <c r="AN125" i="2"/>
  <c r="AO125" i="2"/>
  <c r="AQ125" i="2" s="1"/>
  <c r="AN126" i="2"/>
  <c r="AO126" i="2"/>
  <c r="AQ126" i="2" s="1"/>
  <c r="AN127" i="2"/>
  <c r="AO127" i="2"/>
  <c r="AQ127" i="2" s="1"/>
  <c r="AG127" i="2"/>
  <c r="AI127" i="2"/>
  <c r="AK127" i="2" s="1"/>
  <c r="AG126" i="2"/>
  <c r="AI126" i="2"/>
  <c r="AK126" i="2" s="1"/>
  <c r="AG125" i="2"/>
  <c r="AI125" i="2"/>
  <c r="AK125" i="2" s="1"/>
  <c r="AG124" i="2"/>
  <c r="AI124" i="2"/>
  <c r="AK124" i="2" s="1"/>
  <c r="AG123" i="2"/>
  <c r="AI123" i="2"/>
  <c r="AK123" i="2" s="1"/>
  <c r="AE123" i="2"/>
  <c r="AE124" i="2"/>
  <c r="AE125" i="2"/>
  <c r="AE126" i="2"/>
  <c r="AE127" i="2"/>
  <c r="AB123" i="2"/>
  <c r="AB124" i="2"/>
  <c r="AB125" i="2"/>
  <c r="AB126" i="2"/>
  <c r="AB127" i="2"/>
  <c r="Z123" i="2"/>
  <c r="Z125" i="2"/>
  <c r="Z126" i="2"/>
  <c r="Z127" i="2"/>
  <c r="X123" i="2"/>
  <c r="X124" i="2"/>
  <c r="X125" i="2"/>
  <c r="X126" i="2"/>
  <c r="V123" i="2"/>
  <c r="V124" i="2"/>
  <c r="V125" i="2"/>
  <c r="V126" i="2"/>
  <c r="V127" i="2"/>
  <c r="S123" i="2"/>
  <c r="S124" i="2"/>
  <c r="S125" i="2"/>
  <c r="S126" i="2"/>
  <c r="S127" i="2"/>
  <c r="P123" i="2"/>
  <c r="P124" i="2"/>
  <c r="P125" i="2"/>
  <c r="P126" i="2"/>
  <c r="P127" i="2"/>
  <c r="L127" i="2"/>
  <c r="N127" i="2"/>
  <c r="L126" i="2"/>
  <c r="N126" i="2"/>
  <c r="L125" i="2"/>
  <c r="N125" i="2"/>
  <c r="L124" i="2"/>
  <c r="N124" i="2"/>
  <c r="L123" i="2"/>
  <c r="N123" i="2"/>
  <c r="CJ70" i="3" l="1"/>
  <c r="CM69" i="3"/>
  <c r="CL69" i="3"/>
  <c r="CK72" i="3"/>
  <c r="AR126" i="2"/>
  <c r="AS126" i="2" s="1"/>
  <c r="AR123" i="2"/>
  <c r="AT123" i="2" s="1"/>
  <c r="AP126" i="2"/>
  <c r="AQ124" i="2"/>
  <c r="AR125" i="2"/>
  <c r="AS125" i="2" s="1"/>
  <c r="AR127" i="2"/>
  <c r="AT127" i="2" s="1"/>
  <c r="AR124" i="2"/>
  <c r="AT124" i="2" s="1"/>
  <c r="AT126" i="2"/>
  <c r="AP127" i="2"/>
  <c r="AP125" i="2"/>
  <c r="AP123" i="2"/>
  <c r="AJ127" i="2"/>
  <c r="AJ126" i="2"/>
  <c r="AJ125" i="2"/>
  <c r="AJ124" i="2"/>
  <c r="AJ123" i="2"/>
  <c r="CJ71" i="3" l="1"/>
  <c r="CM70" i="3"/>
  <c r="CL70" i="3"/>
  <c r="AS124" i="2"/>
  <c r="AS127" i="2"/>
  <c r="AS123" i="2"/>
  <c r="AT125" i="2"/>
  <c r="CJ72" i="3" l="1"/>
  <c r="CM71" i="3"/>
  <c r="CL71" i="3"/>
  <c r="CC27" i="3"/>
  <c r="CC26" i="3"/>
  <c r="CC25" i="3"/>
  <c r="P25" i="3"/>
  <c r="P26" i="3" s="1"/>
  <c r="P27" i="3" s="1"/>
  <c r="P28" i="3" s="1"/>
  <c r="P29" i="3" s="1"/>
  <c r="CC24" i="3"/>
  <c r="BN117" i="2"/>
  <c r="BN118" i="2"/>
  <c r="BN119" i="2"/>
  <c r="BN120" i="2"/>
  <c r="BN121" i="2"/>
  <c r="BN122" i="2"/>
  <c r="BJ117" i="2"/>
  <c r="BK117" i="2"/>
  <c r="BJ118" i="2"/>
  <c r="BK118" i="2"/>
  <c r="BJ119" i="2"/>
  <c r="BK119" i="2"/>
  <c r="BJ120" i="2"/>
  <c r="BK120" i="2"/>
  <c r="BJ121" i="2"/>
  <c r="BK121" i="2"/>
  <c r="BJ122" i="2"/>
  <c r="BK122" i="2"/>
  <c r="BG122" i="2"/>
  <c r="BH122" i="2"/>
  <c r="BG121" i="2"/>
  <c r="BH121" i="2"/>
  <c r="BG120" i="2"/>
  <c r="BH120" i="2"/>
  <c r="BG119" i="2"/>
  <c r="BH119" i="2"/>
  <c r="BG118" i="2"/>
  <c r="BH118" i="2"/>
  <c r="BG117" i="2"/>
  <c r="BH117" i="2"/>
  <c r="BA121" i="2"/>
  <c r="BB121" i="2"/>
  <c r="BA122" i="2"/>
  <c r="BB122" i="2"/>
  <c r="BA120" i="2"/>
  <c r="BB120" i="2"/>
  <c r="BA119" i="2"/>
  <c r="BB119" i="2"/>
  <c r="BA118" i="2"/>
  <c r="BB118" i="2"/>
  <c r="BA117" i="2"/>
  <c r="BB117" i="2"/>
  <c r="AT119" i="2"/>
  <c r="AN117" i="2"/>
  <c r="AO117" i="2"/>
  <c r="AQ117" i="2" s="1"/>
  <c r="AN118" i="2"/>
  <c r="AO118" i="2"/>
  <c r="AP118" i="2" s="1"/>
  <c r="AN119" i="2"/>
  <c r="AO119" i="2"/>
  <c r="AP119" i="2" s="1"/>
  <c r="AN120" i="2"/>
  <c r="AO120" i="2"/>
  <c r="AQ120" i="2" s="1"/>
  <c r="AN121" i="2"/>
  <c r="AO121" i="2"/>
  <c r="AQ121" i="2" s="1"/>
  <c r="AN122" i="2"/>
  <c r="AO122" i="2"/>
  <c r="AQ122" i="2" s="1"/>
  <c r="AG122" i="2"/>
  <c r="AI122" i="2"/>
  <c r="AK122" i="2" s="1"/>
  <c r="AG121" i="2"/>
  <c r="AI121" i="2"/>
  <c r="AK121" i="2" s="1"/>
  <c r="AG120" i="2"/>
  <c r="AI120" i="2"/>
  <c r="AK120" i="2" s="1"/>
  <c r="AG119" i="2"/>
  <c r="AI119" i="2"/>
  <c r="AK119" i="2" s="1"/>
  <c r="AG118" i="2"/>
  <c r="AI118" i="2"/>
  <c r="AK118" i="2" s="1"/>
  <c r="AG117" i="2"/>
  <c r="AI117" i="2"/>
  <c r="AK117" i="2" s="1"/>
  <c r="AE117" i="2"/>
  <c r="AE118" i="2"/>
  <c r="AE119" i="2"/>
  <c r="AE120" i="2"/>
  <c r="AE121" i="2"/>
  <c r="AE122" i="2"/>
  <c r="AB117" i="2"/>
  <c r="AB118" i="2"/>
  <c r="AB119" i="2"/>
  <c r="AB120" i="2"/>
  <c r="AB121" i="2"/>
  <c r="AB122" i="2"/>
  <c r="Z117" i="2"/>
  <c r="Z118" i="2"/>
  <c r="Z119" i="2"/>
  <c r="Z120" i="2"/>
  <c r="Z121" i="2"/>
  <c r="Z122" i="2"/>
  <c r="X118" i="2"/>
  <c r="X119" i="2"/>
  <c r="X120" i="2"/>
  <c r="X121" i="2"/>
  <c r="X122" i="2"/>
  <c r="V117" i="2"/>
  <c r="V118" i="2"/>
  <c r="V119" i="2"/>
  <c r="V120" i="2"/>
  <c r="V121" i="2"/>
  <c r="V122" i="2"/>
  <c r="S117" i="2"/>
  <c r="S118" i="2"/>
  <c r="S119" i="2"/>
  <c r="S120" i="2"/>
  <c r="S121" i="2"/>
  <c r="S122" i="2"/>
  <c r="P117" i="2"/>
  <c r="P118" i="2"/>
  <c r="P119" i="2"/>
  <c r="P120" i="2"/>
  <c r="P121" i="2"/>
  <c r="P122" i="2"/>
  <c r="L122" i="2"/>
  <c r="N122" i="2"/>
  <c r="L121" i="2"/>
  <c r="N121" i="2"/>
  <c r="L120" i="2"/>
  <c r="N120" i="2"/>
  <c r="L119" i="2"/>
  <c r="N119" i="2"/>
  <c r="L118" i="2"/>
  <c r="N118" i="2"/>
  <c r="L117" i="2"/>
  <c r="N117" i="2"/>
  <c r="CM72" i="3" l="1"/>
  <c r="CL72" i="3"/>
  <c r="AQ119" i="2"/>
  <c r="AP121" i="2"/>
  <c r="AR120" i="2"/>
  <c r="AT120" i="2" s="1"/>
  <c r="AP117" i="2"/>
  <c r="AR117" i="2"/>
  <c r="AT117" i="2" s="1"/>
  <c r="AR122" i="2"/>
  <c r="AP122" i="2"/>
  <c r="AQ118" i="2"/>
  <c r="AR118" i="2"/>
  <c r="AT118" i="2" s="1"/>
  <c r="AS119" i="2"/>
  <c r="AP120" i="2"/>
  <c r="AJ122" i="2"/>
  <c r="AJ121" i="2"/>
  <c r="AJ120" i="2"/>
  <c r="AJ119" i="2"/>
  <c r="AJ118" i="2"/>
  <c r="AJ117" i="2"/>
  <c r="AS120" i="2" l="1"/>
  <c r="AS117" i="2"/>
  <c r="AS118" i="2"/>
  <c r="AS122" i="2"/>
  <c r="AT122" i="2"/>
  <c r="CC23" i="3" l="1"/>
  <c r="BP23" i="3"/>
  <c r="CC22" i="3"/>
  <c r="BN114" i="2"/>
  <c r="BN115" i="2"/>
  <c r="BN116" i="2"/>
  <c r="BJ114" i="2"/>
  <c r="BK114" i="2"/>
  <c r="BJ115" i="2"/>
  <c r="BK115" i="2"/>
  <c r="BJ116" i="2"/>
  <c r="BK116" i="2"/>
  <c r="BG116" i="2"/>
  <c r="BH116" i="2"/>
  <c r="BG115" i="2"/>
  <c r="BH115" i="2"/>
  <c r="BD114" i="2"/>
  <c r="BE114" i="2"/>
  <c r="BD115" i="2"/>
  <c r="BE115" i="2"/>
  <c r="BD116" i="2"/>
  <c r="BE116" i="2"/>
  <c r="BG114" i="2"/>
  <c r="BH114" i="2"/>
  <c r="BA116" i="2"/>
  <c r="BB116" i="2"/>
  <c r="BA115" i="2"/>
  <c r="BB115" i="2"/>
  <c r="BA114" i="2"/>
  <c r="BB114" i="2"/>
  <c r="AT114" i="2"/>
  <c r="AN116" i="2"/>
  <c r="AO116" i="2"/>
  <c r="AQ116" i="2" s="1"/>
  <c r="AN115" i="2"/>
  <c r="AO115" i="2"/>
  <c r="AQ115" i="2" s="1"/>
  <c r="AN114" i="2"/>
  <c r="AO114" i="2"/>
  <c r="AQ114" i="2" s="1"/>
  <c r="AG116" i="2"/>
  <c r="AI116" i="2"/>
  <c r="AK116" i="2" s="1"/>
  <c r="AG115" i="2"/>
  <c r="AI115" i="2"/>
  <c r="AK115" i="2" s="1"/>
  <c r="AG114" i="2"/>
  <c r="AI114" i="2"/>
  <c r="AK114" i="2" s="1"/>
  <c r="AE114" i="2"/>
  <c r="AE115" i="2"/>
  <c r="AE116" i="2"/>
  <c r="AB114" i="2"/>
  <c r="AB115" i="2"/>
  <c r="AB116" i="2"/>
  <c r="AR116" i="2" s="1"/>
  <c r="AT116" i="2" s="1"/>
  <c r="Z114" i="2"/>
  <c r="Z115" i="2"/>
  <c r="Z116" i="2"/>
  <c r="X114" i="2"/>
  <c r="X115" i="2"/>
  <c r="X116" i="2"/>
  <c r="V114" i="2"/>
  <c r="V115" i="2"/>
  <c r="V116" i="2"/>
  <c r="S114" i="2"/>
  <c r="S115" i="2"/>
  <c r="S116" i="2"/>
  <c r="P114" i="2"/>
  <c r="P115" i="2"/>
  <c r="P116" i="2"/>
  <c r="L116" i="2"/>
  <c r="N116" i="2"/>
  <c r="L115" i="2"/>
  <c r="N115" i="2"/>
  <c r="L114" i="2"/>
  <c r="N114" i="2"/>
  <c r="AR115" i="2" l="1"/>
  <c r="AT115" i="2" s="1"/>
  <c r="AS116" i="2"/>
  <c r="AS114" i="2"/>
  <c r="AP116" i="2"/>
  <c r="AP115" i="2"/>
  <c r="AP114" i="2"/>
  <c r="AJ116" i="2"/>
  <c r="AJ115" i="2"/>
  <c r="AJ114" i="2"/>
  <c r="AS115" i="2" l="1"/>
  <c r="BN108" i="2" l="1"/>
  <c r="BN109" i="2"/>
  <c r="BN110" i="2"/>
  <c r="BN111" i="2"/>
  <c r="BN112" i="2"/>
  <c r="BN113" i="2"/>
  <c r="BJ108" i="2"/>
  <c r="BK108" i="2"/>
  <c r="BJ109" i="2"/>
  <c r="BK109" i="2"/>
  <c r="BJ110" i="2"/>
  <c r="BK110" i="2"/>
  <c r="BJ111" i="2"/>
  <c r="BK111" i="2"/>
  <c r="BJ112" i="2"/>
  <c r="BK112" i="2"/>
  <c r="BJ113" i="2"/>
  <c r="BK113" i="2"/>
  <c r="BD108" i="2"/>
  <c r="BE108" i="2"/>
  <c r="BD109" i="2"/>
  <c r="BE109" i="2"/>
  <c r="BD110" i="2"/>
  <c r="BE110" i="2"/>
  <c r="BD111" i="2"/>
  <c r="BE111" i="2"/>
  <c r="BD112" i="2"/>
  <c r="BE112" i="2"/>
  <c r="BD113" i="2"/>
  <c r="BE113" i="2"/>
  <c r="BA108" i="2"/>
  <c r="BB108" i="2"/>
  <c r="BA109" i="2"/>
  <c r="BB109" i="2"/>
  <c r="BA110" i="2"/>
  <c r="BB110" i="2"/>
  <c r="BA111" i="2"/>
  <c r="BB111" i="2"/>
  <c r="BA112" i="2"/>
  <c r="BB112" i="2"/>
  <c r="BA113" i="2"/>
  <c r="BB113" i="2"/>
  <c r="AX108" i="2"/>
  <c r="AY108" i="2"/>
  <c r="AX109" i="2"/>
  <c r="AY109" i="2"/>
  <c r="AX110" i="2"/>
  <c r="AY110" i="2"/>
  <c r="AX111" i="2"/>
  <c r="AY111" i="2"/>
  <c r="AX112" i="2"/>
  <c r="AY112" i="2"/>
  <c r="AX113" i="2"/>
  <c r="AY113" i="2"/>
  <c r="BG113" i="2"/>
  <c r="BH113" i="2"/>
  <c r="BG112" i="2"/>
  <c r="BH112" i="2"/>
  <c r="BG111" i="2"/>
  <c r="BH111" i="2"/>
  <c r="BG110" i="2"/>
  <c r="BH110" i="2"/>
  <c r="BG109" i="2"/>
  <c r="BH109" i="2"/>
  <c r="BG108" i="2"/>
  <c r="BH108" i="2"/>
  <c r="AN113" i="2"/>
  <c r="AO113" i="2"/>
  <c r="AQ113" i="2" s="1"/>
  <c r="AN112" i="2"/>
  <c r="AO112" i="2"/>
  <c r="AQ112" i="2" s="1"/>
  <c r="AN111" i="2"/>
  <c r="AO111" i="2"/>
  <c r="AQ111" i="2" s="1"/>
  <c r="AN110" i="2"/>
  <c r="AO110" i="2"/>
  <c r="AQ110" i="2" s="1"/>
  <c r="AN109" i="2"/>
  <c r="AO109" i="2"/>
  <c r="AQ109" i="2" s="1"/>
  <c r="AN108" i="2"/>
  <c r="AO108" i="2"/>
  <c r="AQ108" i="2" s="1"/>
  <c r="AI113" i="2"/>
  <c r="AK113" i="2" s="1"/>
  <c r="AI112" i="2"/>
  <c r="AJ112" i="2" s="1"/>
  <c r="AI111" i="2"/>
  <c r="AK111" i="2" s="1"/>
  <c r="AI110" i="2"/>
  <c r="AK110" i="2" s="1"/>
  <c r="AI109" i="2"/>
  <c r="AK109" i="2" s="1"/>
  <c r="AI108" i="2"/>
  <c r="AK108" i="2" s="1"/>
  <c r="AG113" i="2"/>
  <c r="AG112" i="2"/>
  <c r="AG111" i="2"/>
  <c r="AG110" i="2"/>
  <c r="AG109" i="2"/>
  <c r="AG108" i="2"/>
  <c r="AK112" i="2" l="1"/>
  <c r="AP113" i="2"/>
  <c r="AP112" i="2"/>
  <c r="AP111" i="2"/>
  <c r="AP110" i="2"/>
  <c r="AP109" i="2"/>
  <c r="AP108" i="2"/>
  <c r="AJ113" i="2"/>
  <c r="AJ111" i="2"/>
  <c r="AJ110" i="2"/>
  <c r="AJ109" i="2"/>
  <c r="AJ108" i="2"/>
  <c r="AE108" i="2" l="1"/>
  <c r="AE109" i="2"/>
  <c r="AE110" i="2"/>
  <c r="AE111" i="2"/>
  <c r="AE112" i="2"/>
  <c r="AE113" i="2"/>
  <c r="AB108" i="2"/>
  <c r="AB109" i="2"/>
  <c r="AB110" i="2"/>
  <c r="AB111" i="2"/>
  <c r="AB112" i="2"/>
  <c r="AB113" i="2"/>
  <c r="Z108" i="2"/>
  <c r="Z109" i="2"/>
  <c r="Z110" i="2"/>
  <c r="Z111" i="2"/>
  <c r="Z112" i="2"/>
  <c r="Z113" i="2"/>
  <c r="X108" i="2"/>
  <c r="X109" i="2"/>
  <c r="X110" i="2"/>
  <c r="X111" i="2"/>
  <c r="X112" i="2"/>
  <c r="X113" i="2"/>
  <c r="V108" i="2"/>
  <c r="V109" i="2"/>
  <c r="V110" i="2"/>
  <c r="V111" i="2"/>
  <c r="V112" i="2"/>
  <c r="V113" i="2"/>
  <c r="S108" i="2"/>
  <c r="S109" i="2"/>
  <c r="S110" i="2"/>
  <c r="S111" i="2"/>
  <c r="S112" i="2"/>
  <c r="S113" i="2"/>
  <c r="P108" i="2"/>
  <c r="P109" i="2"/>
  <c r="P110" i="2"/>
  <c r="P111" i="2"/>
  <c r="P112" i="2"/>
  <c r="P113" i="2"/>
  <c r="N113" i="2"/>
  <c r="N112" i="2"/>
  <c r="N111" i="2"/>
  <c r="N110" i="2"/>
  <c r="N109" i="2"/>
  <c r="N108" i="2"/>
  <c r="L113" i="2"/>
  <c r="L112" i="2"/>
  <c r="L111" i="2"/>
  <c r="L110" i="2"/>
  <c r="L109" i="2"/>
  <c r="L108" i="2"/>
  <c r="AR111" i="2" l="1"/>
  <c r="AR109" i="2"/>
  <c r="AR110" i="2"/>
  <c r="AR113" i="2"/>
  <c r="AR108" i="2"/>
  <c r="AR112" i="2"/>
  <c r="AT113" i="2" l="1"/>
  <c r="AS113" i="2"/>
  <c r="AT109" i="2"/>
  <c r="AS109" i="2"/>
  <c r="AS111" i="2"/>
  <c r="AT111" i="2"/>
  <c r="AT112" i="2"/>
  <c r="AS112" i="2"/>
  <c r="AS108" i="2"/>
  <c r="AT108" i="2"/>
  <c r="AT110" i="2"/>
  <c r="AS110" i="2"/>
  <c r="CC21" i="3" l="1"/>
  <c r="AZ21" i="3"/>
  <c r="BA21" i="3"/>
  <c r="Z21" i="3"/>
  <c r="CC20" i="3"/>
  <c r="Z18" i="3"/>
  <c r="Z19" i="3"/>
  <c r="Z20" i="3"/>
  <c r="P21" i="3"/>
  <c r="P23" i="3" s="1"/>
  <c r="P24" i="3" s="1"/>
  <c r="P30" i="3" s="1"/>
  <c r="P31" i="3" s="1"/>
  <c r="P32" i="3" s="1"/>
  <c r="P33" i="3" s="1"/>
  <c r="P34" i="3" s="1"/>
  <c r="P35" i="3" s="1"/>
  <c r="P36" i="3" s="1"/>
  <c r="BN102" i="2" l="1"/>
  <c r="BN103" i="2"/>
  <c r="BN104" i="2"/>
  <c r="BN105" i="2"/>
  <c r="BN106" i="2"/>
  <c r="BN107" i="2"/>
  <c r="BD103" i="2"/>
  <c r="BE103" i="2"/>
  <c r="BD104" i="2"/>
  <c r="BE104" i="2"/>
  <c r="BD105" i="2"/>
  <c r="BE105" i="2"/>
  <c r="BD106" i="2"/>
  <c r="BE106" i="2"/>
  <c r="BD107" i="2"/>
  <c r="BE107" i="2"/>
  <c r="AX103" i="2"/>
  <c r="AY103" i="2"/>
  <c r="AX104" i="2"/>
  <c r="AY104" i="2"/>
  <c r="AX105" i="2"/>
  <c r="AY105" i="2"/>
  <c r="AX106" i="2"/>
  <c r="AY106" i="2"/>
  <c r="AX107" i="2"/>
  <c r="AY107" i="2"/>
  <c r="BA103" i="2"/>
  <c r="BB103" i="2"/>
  <c r="BA104" i="2"/>
  <c r="BB104" i="2"/>
  <c r="BA105" i="2"/>
  <c r="BB105" i="2"/>
  <c r="BA106" i="2"/>
  <c r="BB106" i="2"/>
  <c r="BA107" i="2"/>
  <c r="BB107" i="2"/>
  <c r="BG103" i="2"/>
  <c r="BH103" i="2"/>
  <c r="BG104" i="2"/>
  <c r="BH104" i="2"/>
  <c r="BG105" i="2"/>
  <c r="BH105" i="2"/>
  <c r="BG106" i="2"/>
  <c r="BH106" i="2"/>
  <c r="BG107" i="2"/>
  <c r="BH107" i="2"/>
  <c r="BJ103" i="2"/>
  <c r="BK103" i="2"/>
  <c r="BJ104" i="2"/>
  <c r="BK104" i="2"/>
  <c r="BJ105" i="2"/>
  <c r="BK105" i="2"/>
  <c r="BJ106" i="2"/>
  <c r="BK106" i="2"/>
  <c r="BJ107" i="2"/>
  <c r="BK107" i="2"/>
  <c r="BD102" i="2"/>
  <c r="BE102" i="2"/>
  <c r="BA102" i="2"/>
  <c r="BB102" i="2"/>
  <c r="AX102" i="2"/>
  <c r="AY102" i="2"/>
  <c r="BJ102" i="2"/>
  <c r="BK102" i="2"/>
  <c r="BG102" i="2"/>
  <c r="BH102" i="2"/>
  <c r="AN107" i="2"/>
  <c r="AO107" i="2"/>
  <c r="AQ107" i="2" s="1"/>
  <c r="AN106" i="2"/>
  <c r="AO106" i="2"/>
  <c r="AQ106" i="2" s="1"/>
  <c r="AN105" i="2"/>
  <c r="AO105" i="2"/>
  <c r="AQ105" i="2" s="1"/>
  <c r="AN104" i="2"/>
  <c r="AO104" i="2"/>
  <c r="AP104" i="2" s="1"/>
  <c r="AN103" i="2"/>
  <c r="AO103" i="2"/>
  <c r="AQ103" i="2" s="1"/>
  <c r="AN102" i="2"/>
  <c r="AO102" i="2"/>
  <c r="AQ102" i="2" s="1"/>
  <c r="AI107" i="2"/>
  <c r="AJ107" i="2" s="1"/>
  <c r="AI106" i="2"/>
  <c r="AK106" i="2" s="1"/>
  <c r="AI105" i="2"/>
  <c r="AJ105" i="2" s="1"/>
  <c r="AI104" i="2"/>
  <c r="AJ104" i="2" s="1"/>
  <c r="AI103" i="2"/>
  <c r="AK103" i="2" s="1"/>
  <c r="AI102" i="2"/>
  <c r="AK102" i="2" s="1"/>
  <c r="AG107" i="2"/>
  <c r="AG106" i="2"/>
  <c r="AG105" i="2"/>
  <c r="AG104" i="2"/>
  <c r="AG103" i="2"/>
  <c r="AG102" i="2"/>
  <c r="AE102" i="2"/>
  <c r="AE103" i="2"/>
  <c r="AE104" i="2"/>
  <c r="AE105" i="2"/>
  <c r="AE106" i="2"/>
  <c r="AE107" i="2"/>
  <c r="AB102" i="2"/>
  <c r="AB103" i="2"/>
  <c r="AB104" i="2"/>
  <c r="AB105" i="2"/>
  <c r="AB106" i="2"/>
  <c r="AB107" i="2"/>
  <c r="Z102" i="2"/>
  <c r="Z103" i="2"/>
  <c r="Z104" i="2"/>
  <c r="Z105" i="2"/>
  <c r="Z106" i="2"/>
  <c r="Z107" i="2"/>
  <c r="X103" i="2"/>
  <c r="X104" i="2"/>
  <c r="X105" i="2"/>
  <c r="X106" i="2"/>
  <c r="X107" i="2"/>
  <c r="V102" i="2"/>
  <c r="V103" i="2"/>
  <c r="V104" i="2"/>
  <c r="V105" i="2"/>
  <c r="V106" i="2"/>
  <c r="V107" i="2"/>
  <c r="S102" i="2"/>
  <c r="S103" i="2"/>
  <c r="S104" i="2"/>
  <c r="S105" i="2"/>
  <c r="S106" i="2"/>
  <c r="S107" i="2"/>
  <c r="P102" i="2"/>
  <c r="P103" i="2"/>
  <c r="P104" i="2"/>
  <c r="P105" i="2"/>
  <c r="P106" i="2"/>
  <c r="P107" i="2"/>
  <c r="N107" i="2"/>
  <c r="N106" i="2"/>
  <c r="N105" i="2"/>
  <c r="N104" i="2"/>
  <c r="N103" i="2"/>
  <c r="N102" i="2"/>
  <c r="L107" i="2"/>
  <c r="L106" i="2"/>
  <c r="L105" i="2"/>
  <c r="L104" i="2"/>
  <c r="L103" i="2"/>
  <c r="L102" i="2"/>
  <c r="AK105" i="2" l="1"/>
  <c r="AP102" i="2"/>
  <c r="AR105" i="2"/>
  <c r="AS105" i="2" s="1"/>
  <c r="AR104" i="2"/>
  <c r="AS104" i="2" s="1"/>
  <c r="AP107" i="2"/>
  <c r="AK104" i="2"/>
  <c r="AQ104" i="2"/>
  <c r="AR107" i="2"/>
  <c r="AS107" i="2" s="1"/>
  <c r="AR103" i="2"/>
  <c r="AS103" i="2" s="1"/>
  <c r="AK107" i="2"/>
  <c r="AR106" i="2"/>
  <c r="AS106" i="2" s="1"/>
  <c r="AR102" i="2"/>
  <c r="AS102" i="2" s="1"/>
  <c r="AP106" i="2"/>
  <c r="AP105" i="2"/>
  <c r="AP103" i="2"/>
  <c r="AJ106" i="2"/>
  <c r="AJ103" i="2"/>
  <c r="AJ102" i="2"/>
  <c r="AT107" i="2" l="1"/>
  <c r="AT103" i="2"/>
  <c r="AT105" i="2"/>
  <c r="AT104" i="2"/>
  <c r="AT102" i="2"/>
  <c r="AT106" i="2"/>
  <c r="CC19" i="3"/>
  <c r="CC18" i="3"/>
  <c r="BN101" i="2"/>
  <c r="BK101" i="2"/>
  <c r="BJ101" i="2"/>
  <c r="BE101" i="2"/>
  <c r="BD101" i="2"/>
  <c r="BG101" i="2"/>
  <c r="BH101" i="2"/>
  <c r="BA101" i="2"/>
  <c r="BB101" i="2"/>
  <c r="AX101" i="2"/>
  <c r="AY101" i="2"/>
  <c r="AN101" i="2"/>
  <c r="AO101" i="2"/>
  <c r="AQ101" i="2" s="1"/>
  <c r="AG101" i="2"/>
  <c r="AI101" i="2"/>
  <c r="AK101" i="2" s="1"/>
  <c r="AE101" i="2"/>
  <c r="AB101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4" i="2"/>
  <c r="X95" i="2"/>
  <c r="X96" i="2"/>
  <c r="X97" i="2"/>
  <c r="X98" i="2"/>
  <c r="X99" i="2"/>
  <c r="X100" i="2"/>
  <c r="Z101" i="2"/>
  <c r="V101" i="2"/>
  <c r="S101" i="2"/>
  <c r="P101" i="2"/>
  <c r="L101" i="2"/>
  <c r="N101" i="2"/>
  <c r="AR101" i="2" l="1"/>
  <c r="AS101" i="2" s="1"/>
  <c r="AP101" i="2"/>
  <c r="AJ101" i="2"/>
  <c r="AT101" i="2" l="1"/>
  <c r="BD79" i="2"/>
  <c r="BE79" i="2"/>
  <c r="BD80" i="2"/>
  <c r="BE80" i="2"/>
  <c r="BD81" i="2"/>
  <c r="BE81" i="2"/>
  <c r="BD82" i="2"/>
  <c r="BE82" i="2"/>
  <c r="BD83" i="2"/>
  <c r="BE83" i="2"/>
  <c r="BD84" i="2"/>
  <c r="BE84" i="2"/>
  <c r="BD85" i="2"/>
  <c r="BE85" i="2"/>
  <c r="BD86" i="2"/>
  <c r="BE86" i="2"/>
  <c r="BD87" i="2"/>
  <c r="BE87" i="2"/>
  <c r="BD88" i="2"/>
  <c r="BE88" i="2"/>
  <c r="BD89" i="2"/>
  <c r="BE89" i="2"/>
  <c r="BD90" i="2"/>
  <c r="BE90" i="2"/>
  <c r="BD91" i="2"/>
  <c r="BE91" i="2"/>
  <c r="BD92" i="2"/>
  <c r="BE92" i="2"/>
  <c r="BD93" i="2"/>
  <c r="BE93" i="2"/>
  <c r="BD94" i="2"/>
  <c r="BE94" i="2"/>
  <c r="BD95" i="2"/>
  <c r="BE95" i="2"/>
  <c r="BD96" i="2"/>
  <c r="BE96" i="2"/>
  <c r="BD97" i="2"/>
  <c r="BE97" i="2"/>
  <c r="BD98" i="2"/>
  <c r="BE98" i="2"/>
  <c r="BD99" i="2"/>
  <c r="BE99" i="2"/>
  <c r="BD100" i="2"/>
  <c r="BE100" i="2"/>
  <c r="AX79" i="2"/>
  <c r="AY79" i="2"/>
  <c r="AX80" i="2"/>
  <c r="AY80" i="2"/>
  <c r="AX81" i="2"/>
  <c r="AY81" i="2"/>
  <c r="AX82" i="2"/>
  <c r="AY82" i="2"/>
  <c r="AX83" i="2"/>
  <c r="AY83" i="2"/>
  <c r="AX84" i="2"/>
  <c r="AY84" i="2"/>
  <c r="AX85" i="2"/>
  <c r="AY85" i="2"/>
  <c r="AX86" i="2"/>
  <c r="AY86" i="2"/>
  <c r="AX87" i="2"/>
  <c r="AY87" i="2"/>
  <c r="AX88" i="2"/>
  <c r="AY88" i="2"/>
  <c r="AX89" i="2"/>
  <c r="AY89" i="2"/>
  <c r="AX90" i="2"/>
  <c r="AY90" i="2"/>
  <c r="AX91" i="2"/>
  <c r="AY91" i="2"/>
  <c r="AX92" i="2"/>
  <c r="AY92" i="2"/>
  <c r="AX93" i="2"/>
  <c r="AY93" i="2"/>
  <c r="AX94" i="2"/>
  <c r="AY94" i="2"/>
  <c r="AX95" i="2"/>
  <c r="AY95" i="2"/>
  <c r="AX96" i="2"/>
  <c r="AY96" i="2"/>
  <c r="AX97" i="2"/>
  <c r="AY97" i="2"/>
  <c r="AX98" i="2"/>
  <c r="AY98" i="2"/>
  <c r="AX99" i="2"/>
  <c r="AY99" i="2"/>
  <c r="AX100" i="2"/>
  <c r="AY100" i="2"/>
  <c r="BN94" i="2" l="1"/>
  <c r="BN95" i="2"/>
  <c r="BN96" i="2"/>
  <c r="BN97" i="2"/>
  <c r="BN98" i="2"/>
  <c r="BN99" i="2"/>
  <c r="BN100" i="2"/>
  <c r="BJ94" i="2"/>
  <c r="BK94" i="2"/>
  <c r="BJ95" i="2"/>
  <c r="BK95" i="2"/>
  <c r="BJ96" i="2"/>
  <c r="BK96" i="2"/>
  <c r="BJ97" i="2"/>
  <c r="BK97" i="2"/>
  <c r="BJ98" i="2"/>
  <c r="BK98" i="2"/>
  <c r="BJ99" i="2"/>
  <c r="BK99" i="2"/>
  <c r="BJ100" i="2"/>
  <c r="BK100" i="2"/>
  <c r="BG100" i="2"/>
  <c r="BH100" i="2"/>
  <c r="BG99" i="2"/>
  <c r="BH99" i="2"/>
  <c r="BG98" i="2"/>
  <c r="BH98" i="2"/>
  <c r="BG97" i="2"/>
  <c r="BH97" i="2"/>
  <c r="BG96" i="2"/>
  <c r="BH96" i="2"/>
  <c r="BG95" i="2"/>
  <c r="BH95" i="2"/>
  <c r="BG94" i="2"/>
  <c r="BH94" i="2"/>
  <c r="BA94" i="2"/>
  <c r="BB94" i="2"/>
  <c r="BA95" i="2"/>
  <c r="BB95" i="2"/>
  <c r="BA96" i="2"/>
  <c r="BB96" i="2"/>
  <c r="BA97" i="2"/>
  <c r="BB97" i="2"/>
  <c r="BA98" i="2"/>
  <c r="BB98" i="2"/>
  <c r="BA99" i="2"/>
  <c r="BB99" i="2"/>
  <c r="BA100" i="2"/>
  <c r="BB100" i="2"/>
  <c r="AN94" i="2"/>
  <c r="AO94" i="2"/>
  <c r="AP94" i="2" s="1"/>
  <c r="AN95" i="2"/>
  <c r="AO95" i="2"/>
  <c r="AQ95" i="2" s="1"/>
  <c r="AN96" i="2"/>
  <c r="AO96" i="2"/>
  <c r="AP96" i="2" s="1"/>
  <c r="AN97" i="2"/>
  <c r="AO97" i="2"/>
  <c r="AQ97" i="2" s="1"/>
  <c r="AN98" i="2"/>
  <c r="AO98" i="2"/>
  <c r="AP98" i="2" s="1"/>
  <c r="AN99" i="2"/>
  <c r="AO99" i="2"/>
  <c r="AQ99" i="2" s="1"/>
  <c r="AN100" i="2"/>
  <c r="AO100" i="2"/>
  <c r="AQ100" i="2" s="1"/>
  <c r="AG100" i="2"/>
  <c r="AI100" i="2"/>
  <c r="AK100" i="2" s="1"/>
  <c r="AG99" i="2"/>
  <c r="AI99" i="2"/>
  <c r="AJ99" i="2" s="1"/>
  <c r="AG98" i="2"/>
  <c r="AI98" i="2"/>
  <c r="AK98" i="2" s="1"/>
  <c r="AG97" i="2"/>
  <c r="AI97" i="2"/>
  <c r="AK97" i="2" s="1"/>
  <c r="AG96" i="2"/>
  <c r="AI96" i="2"/>
  <c r="AK96" i="2" s="1"/>
  <c r="AG95" i="2"/>
  <c r="AI95" i="2"/>
  <c r="AK95" i="2" s="1"/>
  <c r="AG94" i="2"/>
  <c r="AI94" i="2"/>
  <c r="AK94" i="2" s="1"/>
  <c r="AE94" i="2"/>
  <c r="AE95" i="2"/>
  <c r="AE96" i="2"/>
  <c r="AE97" i="2"/>
  <c r="AE98" i="2"/>
  <c r="AE99" i="2"/>
  <c r="AE100" i="2"/>
  <c r="AB94" i="2"/>
  <c r="AB95" i="2"/>
  <c r="AB96" i="2"/>
  <c r="AB97" i="2"/>
  <c r="AB98" i="2"/>
  <c r="AB99" i="2"/>
  <c r="AB100" i="2"/>
  <c r="Z94" i="2"/>
  <c r="Z95" i="2"/>
  <c r="Z96" i="2"/>
  <c r="Z97" i="2"/>
  <c r="Z98" i="2"/>
  <c r="Z99" i="2"/>
  <c r="Z100" i="2"/>
  <c r="V94" i="2"/>
  <c r="V95" i="2"/>
  <c r="V96" i="2"/>
  <c r="V97" i="2"/>
  <c r="V98" i="2"/>
  <c r="V99" i="2"/>
  <c r="V100" i="2"/>
  <c r="S94" i="2"/>
  <c r="S95" i="2"/>
  <c r="S96" i="2"/>
  <c r="S97" i="2"/>
  <c r="S98" i="2"/>
  <c r="S99" i="2"/>
  <c r="S100" i="2"/>
  <c r="P94" i="2"/>
  <c r="P95" i="2"/>
  <c r="P96" i="2"/>
  <c r="P97" i="2"/>
  <c r="P98" i="2"/>
  <c r="P99" i="2"/>
  <c r="P100" i="2"/>
  <c r="L100" i="2"/>
  <c r="N100" i="2"/>
  <c r="L99" i="2"/>
  <c r="N99" i="2"/>
  <c r="L98" i="2"/>
  <c r="N98" i="2"/>
  <c r="L97" i="2"/>
  <c r="N97" i="2"/>
  <c r="L96" i="2"/>
  <c r="N96" i="2"/>
  <c r="L95" i="2"/>
  <c r="N95" i="2"/>
  <c r="L94" i="2"/>
  <c r="N94" i="2"/>
  <c r="AQ96" i="2" l="1"/>
  <c r="AK99" i="2"/>
  <c r="AQ98" i="2"/>
  <c r="AR98" i="2"/>
  <c r="AS98" i="2" s="1"/>
  <c r="AP100" i="2"/>
  <c r="AR94" i="2"/>
  <c r="AS94" i="2" s="1"/>
  <c r="AQ94" i="2"/>
  <c r="AR100" i="2"/>
  <c r="AT100" i="2" s="1"/>
  <c r="AR96" i="2"/>
  <c r="AT96" i="2" s="1"/>
  <c r="AR97" i="2"/>
  <c r="AT97" i="2" s="1"/>
  <c r="AR99" i="2"/>
  <c r="AT99" i="2" s="1"/>
  <c r="AR95" i="2"/>
  <c r="AT95" i="2" s="1"/>
  <c r="AP99" i="2"/>
  <c r="AP97" i="2"/>
  <c r="AP95" i="2"/>
  <c r="AJ100" i="2"/>
  <c r="AJ98" i="2"/>
  <c r="AJ97" i="2"/>
  <c r="AJ96" i="2"/>
  <c r="AJ95" i="2"/>
  <c r="AJ94" i="2"/>
  <c r="CC17" i="3"/>
  <c r="BN89" i="2"/>
  <c r="BN90" i="2"/>
  <c r="BN91" i="2"/>
  <c r="BN92" i="2"/>
  <c r="BN93" i="2"/>
  <c r="BJ89" i="2"/>
  <c r="BK89" i="2"/>
  <c r="BJ90" i="2"/>
  <c r="BK90" i="2"/>
  <c r="BJ91" i="2"/>
  <c r="BK91" i="2"/>
  <c r="BJ92" i="2"/>
  <c r="BK92" i="2"/>
  <c r="BJ93" i="2"/>
  <c r="BK93" i="2"/>
  <c r="BG93" i="2"/>
  <c r="BH93" i="2"/>
  <c r="BG92" i="2"/>
  <c r="BH92" i="2"/>
  <c r="BG91" i="2"/>
  <c r="BH91" i="2"/>
  <c r="BG90" i="2"/>
  <c r="BH90" i="2"/>
  <c r="BG89" i="2"/>
  <c r="BH89" i="2"/>
  <c r="BA88" i="2"/>
  <c r="BB88" i="2"/>
  <c r="BA89" i="2"/>
  <c r="BB89" i="2"/>
  <c r="BA90" i="2"/>
  <c r="BB90" i="2"/>
  <c r="BA91" i="2"/>
  <c r="BB91" i="2"/>
  <c r="BA92" i="2"/>
  <c r="BB92" i="2"/>
  <c r="BA93" i="2"/>
  <c r="BB93" i="2"/>
  <c r="AN89" i="2"/>
  <c r="AO89" i="2"/>
  <c r="AQ89" i="2" s="1"/>
  <c r="AN90" i="2"/>
  <c r="AO90" i="2"/>
  <c r="AP90" i="2" s="1"/>
  <c r="AN91" i="2"/>
  <c r="AO91" i="2"/>
  <c r="AQ91" i="2" s="1"/>
  <c r="AN92" i="2"/>
  <c r="AO92" i="2"/>
  <c r="AP92" i="2" s="1"/>
  <c r="AN93" i="2"/>
  <c r="AO93" i="2"/>
  <c r="AQ93" i="2" s="1"/>
  <c r="AG93" i="2"/>
  <c r="AI93" i="2"/>
  <c r="AK93" i="2" s="1"/>
  <c r="AG92" i="2"/>
  <c r="AI92" i="2"/>
  <c r="AK92" i="2" s="1"/>
  <c r="AG91" i="2"/>
  <c r="AI91" i="2"/>
  <c r="AJ91" i="2" s="1"/>
  <c r="AG90" i="2"/>
  <c r="AI90" i="2"/>
  <c r="AK90" i="2" s="1"/>
  <c r="AG89" i="2"/>
  <c r="AI89" i="2"/>
  <c r="AK89" i="2" s="1"/>
  <c r="AE89" i="2"/>
  <c r="AE90" i="2"/>
  <c r="AE91" i="2"/>
  <c r="AE92" i="2"/>
  <c r="AE93" i="2"/>
  <c r="AB89" i="2"/>
  <c r="AB90" i="2"/>
  <c r="AB91" i="2"/>
  <c r="AR91" i="2" s="1"/>
  <c r="AT91" i="2" s="1"/>
  <c r="AB92" i="2"/>
  <c r="AB93" i="2"/>
  <c r="Z89" i="2"/>
  <c r="Z90" i="2"/>
  <c r="Z91" i="2"/>
  <c r="Z92" i="2"/>
  <c r="Z93" i="2"/>
  <c r="V89" i="2"/>
  <c r="V90" i="2"/>
  <c r="V91" i="2"/>
  <c r="V92" i="2"/>
  <c r="V93" i="2"/>
  <c r="S89" i="2"/>
  <c r="S90" i="2"/>
  <c r="S91" i="2"/>
  <c r="S92" i="2"/>
  <c r="S93" i="2"/>
  <c r="P89" i="2"/>
  <c r="P90" i="2"/>
  <c r="P91" i="2"/>
  <c r="P92" i="2"/>
  <c r="P93" i="2"/>
  <c r="L93" i="2"/>
  <c r="N93" i="2"/>
  <c r="L92" i="2"/>
  <c r="N92" i="2"/>
  <c r="L91" i="2"/>
  <c r="N91" i="2"/>
  <c r="L90" i="2"/>
  <c r="N90" i="2"/>
  <c r="L89" i="2"/>
  <c r="N89" i="2"/>
  <c r="CC16" i="3"/>
  <c r="P16" i="3"/>
  <c r="P17" i="3" s="1"/>
  <c r="P18" i="3" s="1"/>
  <c r="P19" i="3" s="1"/>
  <c r="P20" i="3" s="1"/>
  <c r="P22" i="3" s="1"/>
  <c r="CC15" i="3"/>
  <c r="BN79" i="2"/>
  <c r="BN80" i="2"/>
  <c r="BN81" i="2"/>
  <c r="BN82" i="2"/>
  <c r="BN83" i="2"/>
  <c r="BN84" i="2"/>
  <c r="BN85" i="2"/>
  <c r="BN86" i="2"/>
  <c r="BN87" i="2"/>
  <c r="BN88" i="2"/>
  <c r="BJ88" i="2"/>
  <c r="BK88" i="2"/>
  <c r="BJ87" i="2"/>
  <c r="BK87" i="2"/>
  <c r="BJ86" i="2"/>
  <c r="BK86" i="2"/>
  <c r="BJ85" i="2"/>
  <c r="BK85" i="2"/>
  <c r="BJ84" i="2"/>
  <c r="BK84" i="2"/>
  <c r="BJ83" i="2"/>
  <c r="BK83" i="2"/>
  <c r="BJ82" i="2"/>
  <c r="BK82" i="2"/>
  <c r="BJ81" i="2"/>
  <c r="BK81" i="2"/>
  <c r="BJ80" i="2"/>
  <c r="BK80" i="2"/>
  <c r="BJ79" i="2"/>
  <c r="BK79" i="2"/>
  <c r="BG88" i="2"/>
  <c r="BH88" i="2"/>
  <c r="BG87" i="2"/>
  <c r="BH87" i="2"/>
  <c r="BG86" i="2"/>
  <c r="BH86" i="2"/>
  <c r="BG85" i="2"/>
  <c r="BH85" i="2"/>
  <c r="BG84" i="2"/>
  <c r="BH84" i="2"/>
  <c r="BG83" i="2"/>
  <c r="BH83" i="2"/>
  <c r="BG82" i="2"/>
  <c r="BH82" i="2"/>
  <c r="BG81" i="2"/>
  <c r="BH81" i="2"/>
  <c r="BG80" i="2"/>
  <c r="BH80" i="2"/>
  <c r="BG79" i="2"/>
  <c r="BH79" i="2"/>
  <c r="BA87" i="2"/>
  <c r="BB87" i="2"/>
  <c r="BA86" i="2"/>
  <c r="BB86" i="2"/>
  <c r="BA85" i="2"/>
  <c r="BB85" i="2"/>
  <c r="BA84" i="2"/>
  <c r="BB84" i="2"/>
  <c r="BA83" i="2"/>
  <c r="BB83" i="2"/>
  <c r="BA82" i="2"/>
  <c r="BB82" i="2"/>
  <c r="BA81" i="2"/>
  <c r="BB81" i="2"/>
  <c r="BA80" i="2"/>
  <c r="BB80" i="2"/>
  <c r="BA79" i="2"/>
  <c r="BB79" i="2"/>
  <c r="AN79" i="2"/>
  <c r="AO79" i="2"/>
  <c r="AQ79" i="2" s="1"/>
  <c r="AN80" i="2"/>
  <c r="AO80" i="2"/>
  <c r="AP80" i="2" s="1"/>
  <c r="AN81" i="2"/>
  <c r="AO81" i="2"/>
  <c r="AP81" i="2" s="1"/>
  <c r="AN82" i="2"/>
  <c r="AO82" i="2"/>
  <c r="AP82" i="2" s="1"/>
  <c r="AN83" i="2"/>
  <c r="AO83" i="2"/>
  <c r="AQ83" i="2" s="1"/>
  <c r="AN84" i="2"/>
  <c r="AO84" i="2"/>
  <c r="AQ84" i="2" s="1"/>
  <c r="AN85" i="2"/>
  <c r="AO85" i="2"/>
  <c r="AP85" i="2" s="1"/>
  <c r="AN86" i="2"/>
  <c r="AO86" i="2"/>
  <c r="AP86" i="2" s="1"/>
  <c r="AN87" i="2"/>
  <c r="AO87" i="2"/>
  <c r="AQ87" i="2" s="1"/>
  <c r="AN88" i="2"/>
  <c r="AO88" i="2"/>
  <c r="AQ88" i="2" s="1"/>
  <c r="AI79" i="2"/>
  <c r="AJ79" i="2" s="1"/>
  <c r="AI80" i="2"/>
  <c r="AK80" i="2" s="1"/>
  <c r="AI81" i="2"/>
  <c r="AK81" i="2" s="1"/>
  <c r="AI82" i="2"/>
  <c r="AJ82" i="2" s="1"/>
  <c r="AI83" i="2"/>
  <c r="AJ83" i="2" s="1"/>
  <c r="AI84" i="2"/>
  <c r="AK84" i="2" s="1"/>
  <c r="AI85" i="2"/>
  <c r="AK85" i="2" s="1"/>
  <c r="AI86" i="2"/>
  <c r="AJ86" i="2" s="1"/>
  <c r="AI87" i="2"/>
  <c r="AJ87" i="2" s="1"/>
  <c r="AI88" i="2"/>
  <c r="AK88" i="2" s="1"/>
  <c r="AG88" i="2"/>
  <c r="AG87" i="2"/>
  <c r="AG86" i="2"/>
  <c r="AG85" i="2"/>
  <c r="AG84" i="2"/>
  <c r="AG83" i="2"/>
  <c r="AG82" i="2"/>
  <c r="AG81" i="2"/>
  <c r="AG80" i="2"/>
  <c r="AG79" i="2"/>
  <c r="AE79" i="2"/>
  <c r="AE80" i="2"/>
  <c r="AE81" i="2"/>
  <c r="AE82" i="2"/>
  <c r="AE83" i="2"/>
  <c r="AE84" i="2"/>
  <c r="AE85" i="2"/>
  <c r="AE86" i="2"/>
  <c r="AE87" i="2"/>
  <c r="AE88" i="2"/>
  <c r="AB79" i="2"/>
  <c r="AB80" i="2"/>
  <c r="AB81" i="2"/>
  <c r="AB82" i="2"/>
  <c r="AB83" i="2"/>
  <c r="AB84" i="2"/>
  <c r="AB85" i="2"/>
  <c r="AB86" i="2"/>
  <c r="AB87" i="2"/>
  <c r="AB88" i="2"/>
  <c r="Z79" i="2"/>
  <c r="Z80" i="2"/>
  <c r="Z81" i="2"/>
  <c r="Z82" i="2"/>
  <c r="Z83" i="2"/>
  <c r="Z84" i="2"/>
  <c r="Z85" i="2"/>
  <c r="Z86" i="2"/>
  <c r="Z87" i="2"/>
  <c r="Z88" i="2"/>
  <c r="V79" i="2"/>
  <c r="V80" i="2"/>
  <c r="V81" i="2"/>
  <c r="V82" i="2"/>
  <c r="V83" i="2"/>
  <c r="V84" i="2"/>
  <c r="V85" i="2"/>
  <c r="V86" i="2"/>
  <c r="V87" i="2"/>
  <c r="V88" i="2"/>
  <c r="S79" i="2"/>
  <c r="S80" i="2"/>
  <c r="S81" i="2"/>
  <c r="S82" i="2"/>
  <c r="S83" i="2"/>
  <c r="S84" i="2"/>
  <c r="S85" i="2"/>
  <c r="S86" i="2"/>
  <c r="S87" i="2"/>
  <c r="S88" i="2"/>
  <c r="P79" i="2"/>
  <c r="P80" i="2"/>
  <c r="P81" i="2"/>
  <c r="P82" i="2"/>
  <c r="P83" i="2"/>
  <c r="P84" i="2"/>
  <c r="P85" i="2"/>
  <c r="P86" i="2"/>
  <c r="P87" i="2"/>
  <c r="P88" i="2"/>
  <c r="L88" i="2"/>
  <c r="N88" i="2"/>
  <c r="L87" i="2"/>
  <c r="N87" i="2"/>
  <c r="L86" i="2"/>
  <c r="N86" i="2"/>
  <c r="L85" i="2"/>
  <c r="N85" i="2"/>
  <c r="L84" i="2"/>
  <c r="N84" i="2"/>
  <c r="L83" i="2"/>
  <c r="N83" i="2"/>
  <c r="L82" i="2"/>
  <c r="N82" i="2"/>
  <c r="L81" i="2"/>
  <c r="N81" i="2"/>
  <c r="L80" i="2"/>
  <c r="N80" i="2"/>
  <c r="L79" i="2"/>
  <c r="N79" i="2"/>
  <c r="AT98" i="2" l="1"/>
  <c r="AT94" i="2"/>
  <c r="AK91" i="2"/>
  <c r="AS100" i="2"/>
  <c r="AS99" i="2"/>
  <c r="AP91" i="2"/>
  <c r="AR92" i="2"/>
  <c r="AT92" i="2" s="1"/>
  <c r="AP93" i="2"/>
  <c r="AR89" i="2"/>
  <c r="AS89" i="2" s="1"/>
  <c r="AP89" i="2"/>
  <c r="AR93" i="2"/>
  <c r="AS93" i="2" s="1"/>
  <c r="AS95" i="2"/>
  <c r="AS97" i="2"/>
  <c r="AQ92" i="2"/>
  <c r="AR90" i="2"/>
  <c r="AT90" i="2" s="1"/>
  <c r="AS96" i="2"/>
  <c r="AJ89" i="2"/>
  <c r="AQ90" i="2"/>
  <c r="AS91" i="2"/>
  <c r="AJ93" i="2"/>
  <c r="AJ92" i="2"/>
  <c r="AJ90" i="2"/>
  <c r="AQ82" i="2"/>
  <c r="AK82" i="2"/>
  <c r="AQ81" i="2"/>
  <c r="AR79" i="2"/>
  <c r="AS79" i="2" s="1"/>
  <c r="AR85" i="2"/>
  <c r="AS85" i="2" s="1"/>
  <c r="AK87" i="2"/>
  <c r="AR81" i="2"/>
  <c r="AS81" i="2" s="1"/>
  <c r="AQ86" i="2"/>
  <c r="AR87" i="2"/>
  <c r="AS87" i="2" s="1"/>
  <c r="AK79" i="2"/>
  <c r="AS83" i="2"/>
  <c r="AK86" i="2"/>
  <c r="AQ85" i="2"/>
  <c r="AR88" i="2"/>
  <c r="AS88" i="2" s="1"/>
  <c r="AR86" i="2"/>
  <c r="AS86" i="2" s="1"/>
  <c r="AR84" i="2"/>
  <c r="AS84" i="2" s="1"/>
  <c r="AR82" i="2"/>
  <c r="AS82" i="2" s="1"/>
  <c r="AR80" i="2"/>
  <c r="AS80" i="2" s="1"/>
  <c r="AK83" i="2"/>
  <c r="AP88" i="2"/>
  <c r="AP84" i="2"/>
  <c r="AP87" i="2"/>
  <c r="AP83" i="2"/>
  <c r="AQ80" i="2"/>
  <c r="AP79" i="2"/>
  <c r="AJ85" i="2"/>
  <c r="AJ81" i="2"/>
  <c r="AJ88" i="2"/>
  <c r="AJ84" i="2"/>
  <c r="AJ80" i="2"/>
  <c r="CC14" i="3"/>
  <c r="AX56" i="2"/>
  <c r="AY56" i="2"/>
  <c r="AX57" i="2"/>
  <c r="AY57" i="2"/>
  <c r="AX58" i="2"/>
  <c r="AY58" i="2"/>
  <c r="AX59" i="2"/>
  <c r="AY59" i="2"/>
  <c r="AX60" i="2"/>
  <c r="AY60" i="2"/>
  <c r="AX61" i="2"/>
  <c r="AY61" i="2"/>
  <c r="AX62" i="2"/>
  <c r="AY62" i="2"/>
  <c r="AX63" i="2"/>
  <c r="AY63" i="2"/>
  <c r="AX64" i="2"/>
  <c r="AY64" i="2"/>
  <c r="AX65" i="2"/>
  <c r="AY65" i="2"/>
  <c r="AX66" i="2"/>
  <c r="AY66" i="2"/>
  <c r="AX67" i="2"/>
  <c r="AY67" i="2"/>
  <c r="AX68" i="2"/>
  <c r="AY68" i="2"/>
  <c r="AX69" i="2"/>
  <c r="AY69" i="2"/>
  <c r="AX70" i="2"/>
  <c r="AY70" i="2"/>
  <c r="AX71" i="2"/>
  <c r="AY71" i="2"/>
  <c r="AX72" i="2"/>
  <c r="AY72" i="2"/>
  <c r="AX73" i="2"/>
  <c r="AY73" i="2"/>
  <c r="AX74" i="2"/>
  <c r="AY74" i="2"/>
  <c r="AX75" i="2"/>
  <c r="AY75" i="2"/>
  <c r="AX76" i="2"/>
  <c r="AY76" i="2"/>
  <c r="AX77" i="2"/>
  <c r="AY77" i="2"/>
  <c r="AX78" i="2"/>
  <c r="AY78" i="2"/>
  <c r="AT89" i="2" l="1"/>
  <c r="AT93" i="2"/>
  <c r="AS92" i="2"/>
  <c r="AS90" i="2"/>
  <c r="AT81" i="2"/>
  <c r="AT84" i="2"/>
  <c r="AT82" i="2"/>
  <c r="AT79" i="2"/>
  <c r="AT85" i="2"/>
  <c r="AT86" i="2"/>
  <c r="AT87" i="2"/>
  <c r="AT83" i="2"/>
  <c r="AT88" i="2"/>
  <c r="AT80" i="2"/>
  <c r="BN72" i="2" l="1"/>
  <c r="BN73" i="2"/>
  <c r="BN74" i="2"/>
  <c r="BN75" i="2"/>
  <c r="BN76" i="2"/>
  <c r="BN77" i="2"/>
  <c r="BN78" i="2"/>
  <c r="BJ78" i="2"/>
  <c r="BK78" i="2"/>
  <c r="BJ77" i="2"/>
  <c r="BK77" i="2"/>
  <c r="BJ76" i="2"/>
  <c r="BK76" i="2"/>
  <c r="BJ75" i="2"/>
  <c r="BK75" i="2"/>
  <c r="BJ74" i="2"/>
  <c r="BK74" i="2"/>
  <c r="BJ73" i="2"/>
  <c r="BK73" i="2"/>
  <c r="BJ72" i="2"/>
  <c r="BK72" i="2"/>
  <c r="BG72" i="2"/>
  <c r="BH72" i="2"/>
  <c r="BG73" i="2"/>
  <c r="BH73" i="2"/>
  <c r="BG74" i="2"/>
  <c r="BH74" i="2"/>
  <c r="BG75" i="2"/>
  <c r="BH75" i="2"/>
  <c r="BG76" i="2"/>
  <c r="BH76" i="2"/>
  <c r="BG77" i="2"/>
  <c r="BH77" i="2"/>
  <c r="BG78" i="2"/>
  <c r="BH78" i="2"/>
  <c r="BD72" i="2"/>
  <c r="BE72" i="2"/>
  <c r="BD73" i="2"/>
  <c r="BE73" i="2"/>
  <c r="BD74" i="2"/>
  <c r="BE74" i="2"/>
  <c r="BD75" i="2"/>
  <c r="BE75" i="2"/>
  <c r="BD76" i="2"/>
  <c r="BE76" i="2"/>
  <c r="BD77" i="2"/>
  <c r="BE77" i="2"/>
  <c r="BD78" i="2"/>
  <c r="BE78" i="2"/>
  <c r="BA75" i="2"/>
  <c r="BB75" i="2"/>
  <c r="BA76" i="2"/>
  <c r="BB76" i="2"/>
  <c r="BA77" i="2"/>
  <c r="BB77" i="2"/>
  <c r="BA78" i="2"/>
  <c r="BB78" i="2"/>
  <c r="BA74" i="2"/>
  <c r="BB74" i="2"/>
  <c r="BA73" i="2"/>
  <c r="BB73" i="2"/>
  <c r="BA72" i="2"/>
  <c r="BB72" i="2"/>
  <c r="AN72" i="2"/>
  <c r="AO72" i="2"/>
  <c r="AQ72" i="2" s="1"/>
  <c r="AN73" i="2"/>
  <c r="AO73" i="2"/>
  <c r="AP73" i="2" s="1"/>
  <c r="AN74" i="2"/>
  <c r="AO74" i="2"/>
  <c r="AP74" i="2" s="1"/>
  <c r="AN75" i="2"/>
  <c r="AO75" i="2"/>
  <c r="AP75" i="2" s="1"/>
  <c r="AN76" i="2"/>
  <c r="AO76" i="2"/>
  <c r="AQ76" i="2" s="1"/>
  <c r="AN77" i="2"/>
  <c r="AO77" i="2"/>
  <c r="AP77" i="2" s="1"/>
  <c r="AN78" i="2"/>
  <c r="AO78" i="2"/>
  <c r="AP78" i="2" s="1"/>
  <c r="AG78" i="2"/>
  <c r="AI78" i="2"/>
  <c r="AK78" i="2" s="1"/>
  <c r="AG77" i="2"/>
  <c r="AI77" i="2"/>
  <c r="AK77" i="2" s="1"/>
  <c r="AG76" i="2"/>
  <c r="AI76" i="2"/>
  <c r="AK76" i="2" s="1"/>
  <c r="AG75" i="2"/>
  <c r="AI75" i="2"/>
  <c r="AK75" i="2" s="1"/>
  <c r="AG74" i="2"/>
  <c r="AI74" i="2"/>
  <c r="AK74" i="2" s="1"/>
  <c r="AG73" i="2"/>
  <c r="AI73" i="2"/>
  <c r="AK73" i="2" s="1"/>
  <c r="AG72" i="2"/>
  <c r="AI72" i="2"/>
  <c r="AJ72" i="2" s="1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B72" i="2"/>
  <c r="AB73" i="2"/>
  <c r="AB74" i="2"/>
  <c r="AB75" i="2"/>
  <c r="AB76" i="2"/>
  <c r="AB77" i="2"/>
  <c r="AB78" i="2"/>
  <c r="AR78" i="2" s="1"/>
  <c r="AT78" i="2" s="1"/>
  <c r="Z72" i="2"/>
  <c r="Z73" i="2"/>
  <c r="Z74" i="2"/>
  <c r="Z76" i="2"/>
  <c r="Z77" i="2"/>
  <c r="Z78" i="2"/>
  <c r="X72" i="2"/>
  <c r="X73" i="2"/>
  <c r="X74" i="2"/>
  <c r="X75" i="2"/>
  <c r="V72" i="2"/>
  <c r="V73" i="2"/>
  <c r="V74" i="2"/>
  <c r="V75" i="2"/>
  <c r="V76" i="2"/>
  <c r="V77" i="2"/>
  <c r="V78" i="2"/>
  <c r="S72" i="2"/>
  <c r="S73" i="2"/>
  <c r="S74" i="2"/>
  <c r="S75" i="2"/>
  <c r="S76" i="2"/>
  <c r="S77" i="2"/>
  <c r="S78" i="2"/>
  <c r="P72" i="2"/>
  <c r="P73" i="2"/>
  <c r="P74" i="2"/>
  <c r="P75" i="2"/>
  <c r="P76" i="2"/>
  <c r="P77" i="2"/>
  <c r="P78" i="2"/>
  <c r="N78" i="2"/>
  <c r="N77" i="2"/>
  <c r="N76" i="2"/>
  <c r="N75" i="2"/>
  <c r="N74" i="2"/>
  <c r="N73" i="2"/>
  <c r="N72" i="2"/>
  <c r="L78" i="2"/>
  <c r="L77" i="2"/>
  <c r="L76" i="2"/>
  <c r="L75" i="2"/>
  <c r="L74" i="2"/>
  <c r="L73" i="2"/>
  <c r="L72" i="2"/>
  <c r="AQ74" i="2" l="1"/>
  <c r="AK72" i="2"/>
  <c r="AP72" i="2"/>
  <c r="AQ73" i="2"/>
  <c r="AR72" i="2"/>
  <c r="AT72" i="2" s="1"/>
  <c r="AR75" i="2"/>
  <c r="AT75" i="2" s="1"/>
  <c r="AQ78" i="2"/>
  <c r="AJ73" i="2"/>
  <c r="AQ75" i="2"/>
  <c r="AR76" i="2"/>
  <c r="AT76" i="2" s="1"/>
  <c r="AQ77" i="2"/>
  <c r="AR74" i="2"/>
  <c r="AT74" i="2" s="1"/>
  <c r="AP76" i="2"/>
  <c r="AR77" i="2"/>
  <c r="AS77" i="2" s="1"/>
  <c r="AR73" i="2"/>
  <c r="AS73" i="2" s="1"/>
  <c r="AS78" i="2"/>
  <c r="AJ78" i="2"/>
  <c r="AJ77" i="2"/>
  <c r="AJ76" i="2"/>
  <c r="AJ75" i="2"/>
  <c r="AJ74" i="2"/>
  <c r="AS75" i="2" l="1"/>
  <c r="AS76" i="2"/>
  <c r="AS72" i="2"/>
  <c r="AT77" i="2"/>
  <c r="AT73" i="2"/>
  <c r="AS74" i="2"/>
  <c r="CC13" i="3" l="1"/>
  <c r="P13" i="3"/>
  <c r="P14" i="3" s="1"/>
  <c r="P15" i="3" s="1"/>
  <c r="CC12" i="3"/>
  <c r="BN71" i="2" l="1"/>
  <c r="BJ63" i="2"/>
  <c r="BK63" i="2"/>
  <c r="BJ64" i="2"/>
  <c r="BK64" i="2"/>
  <c r="BJ65" i="2"/>
  <c r="BK65" i="2"/>
  <c r="BJ66" i="2"/>
  <c r="BK66" i="2"/>
  <c r="BJ67" i="2"/>
  <c r="BK67" i="2"/>
  <c r="BJ68" i="2"/>
  <c r="BK68" i="2"/>
  <c r="BJ69" i="2"/>
  <c r="BK69" i="2"/>
  <c r="BJ70" i="2"/>
  <c r="BK70" i="2"/>
  <c r="BJ71" i="2"/>
  <c r="BK71" i="2"/>
  <c r="BG69" i="2"/>
  <c r="BH69" i="2"/>
  <c r="BG70" i="2"/>
  <c r="BH70" i="2"/>
  <c r="BG71" i="2"/>
  <c r="BH71" i="2"/>
  <c r="BG68" i="2"/>
  <c r="BH68" i="2"/>
  <c r="BG67" i="2"/>
  <c r="BH67" i="2"/>
  <c r="BG66" i="2"/>
  <c r="BH66" i="2"/>
  <c r="BG65" i="2"/>
  <c r="BH65" i="2"/>
  <c r="BG64" i="2"/>
  <c r="BH64" i="2"/>
  <c r="BG63" i="2"/>
  <c r="BH63" i="2"/>
  <c r="BD63" i="2"/>
  <c r="BE63" i="2"/>
  <c r="BD64" i="2"/>
  <c r="BE64" i="2"/>
  <c r="BD65" i="2"/>
  <c r="BE65" i="2"/>
  <c r="BD66" i="2"/>
  <c r="BE66" i="2"/>
  <c r="BD67" i="2"/>
  <c r="BE67" i="2"/>
  <c r="BD68" i="2"/>
  <c r="BE68" i="2"/>
  <c r="BD69" i="2"/>
  <c r="BE69" i="2"/>
  <c r="BD70" i="2"/>
  <c r="BE70" i="2"/>
  <c r="BD71" i="2"/>
  <c r="BE71" i="2"/>
  <c r="BA68" i="2"/>
  <c r="BB68" i="2"/>
  <c r="BA69" i="2"/>
  <c r="BB69" i="2"/>
  <c r="BA70" i="2"/>
  <c r="BB70" i="2"/>
  <c r="BA71" i="2"/>
  <c r="BB71" i="2"/>
  <c r="BA67" i="2"/>
  <c r="BB67" i="2"/>
  <c r="BA66" i="2"/>
  <c r="BB66" i="2"/>
  <c r="BA65" i="2"/>
  <c r="BB65" i="2"/>
  <c r="BA64" i="2"/>
  <c r="BB64" i="2"/>
  <c r="BA63" i="2"/>
  <c r="BB63" i="2"/>
  <c r="BD56" i="2" l="1"/>
  <c r="BE56" i="2"/>
  <c r="BD57" i="2"/>
  <c r="BE57" i="2"/>
  <c r="BD58" i="2"/>
  <c r="BE58" i="2"/>
  <c r="BD59" i="2"/>
  <c r="BE59" i="2"/>
  <c r="BD60" i="2"/>
  <c r="BE60" i="2"/>
  <c r="BD61" i="2"/>
  <c r="BE61" i="2"/>
  <c r="BD62" i="2"/>
  <c r="BE62" i="2"/>
  <c r="BA57" i="2"/>
  <c r="BB57" i="2"/>
  <c r="BA58" i="2"/>
  <c r="BB58" i="2"/>
  <c r="BA59" i="2"/>
  <c r="BB59" i="2"/>
  <c r="BA60" i="2"/>
  <c r="BB60" i="2"/>
  <c r="BA61" i="2"/>
  <c r="BB61" i="2"/>
  <c r="BA62" i="2"/>
  <c r="BB62" i="2"/>
  <c r="BA56" i="2"/>
  <c r="BB56" i="2"/>
  <c r="BJ56" i="2"/>
  <c r="BK56" i="2"/>
  <c r="BJ57" i="2"/>
  <c r="BK57" i="2"/>
  <c r="BJ58" i="2"/>
  <c r="BK58" i="2"/>
  <c r="BJ59" i="2"/>
  <c r="BK59" i="2"/>
  <c r="BJ60" i="2"/>
  <c r="BK60" i="2"/>
  <c r="BJ61" i="2"/>
  <c r="BK61" i="2"/>
  <c r="BJ62" i="2"/>
  <c r="BK62" i="2"/>
  <c r="BG62" i="2"/>
  <c r="BH62" i="2"/>
  <c r="BG61" i="2"/>
  <c r="BH61" i="2"/>
  <c r="BG60" i="2"/>
  <c r="BH60" i="2"/>
  <c r="BG59" i="2"/>
  <c r="BH59" i="2"/>
  <c r="BG58" i="2"/>
  <c r="BH58" i="2"/>
  <c r="BG57" i="2"/>
  <c r="BH57" i="2"/>
  <c r="BG56" i="2"/>
  <c r="BH56" i="2"/>
  <c r="BJ49" i="2" l="1"/>
  <c r="BK49" i="2"/>
  <c r="BJ50" i="2"/>
  <c r="BK50" i="2"/>
  <c r="BJ51" i="2"/>
  <c r="BK51" i="2"/>
  <c r="BJ52" i="2"/>
  <c r="BK52" i="2"/>
  <c r="BJ53" i="2"/>
  <c r="BK53" i="2"/>
  <c r="BJ54" i="2"/>
  <c r="BK54" i="2"/>
  <c r="BJ55" i="2"/>
  <c r="BK55" i="2"/>
  <c r="BG55" i="2"/>
  <c r="BH55" i="2"/>
  <c r="BG54" i="2"/>
  <c r="BH54" i="2"/>
  <c r="BG53" i="2"/>
  <c r="BH53" i="2"/>
  <c r="BG52" i="2"/>
  <c r="BH52" i="2"/>
  <c r="BG51" i="2"/>
  <c r="BH51" i="2"/>
  <c r="BG50" i="2"/>
  <c r="BH50" i="2"/>
  <c r="BG49" i="2"/>
  <c r="BH49" i="2"/>
  <c r="BD48" i="2"/>
  <c r="BE48" i="2"/>
  <c r="BD49" i="2"/>
  <c r="BE49" i="2"/>
  <c r="BD50" i="2"/>
  <c r="BE50" i="2"/>
  <c r="BD51" i="2"/>
  <c r="BE51" i="2"/>
  <c r="BD52" i="2"/>
  <c r="BE52" i="2"/>
  <c r="BD53" i="2"/>
  <c r="BE53" i="2"/>
  <c r="BD54" i="2"/>
  <c r="BE54" i="2"/>
  <c r="BD55" i="2"/>
  <c r="BE55" i="2"/>
  <c r="BA48" i="2"/>
  <c r="BB48" i="2"/>
  <c r="BA49" i="2"/>
  <c r="BB49" i="2"/>
  <c r="BA50" i="2"/>
  <c r="BB50" i="2"/>
  <c r="BA51" i="2"/>
  <c r="BB51" i="2"/>
  <c r="BA52" i="2"/>
  <c r="BB52" i="2"/>
  <c r="BA53" i="2"/>
  <c r="BB53" i="2"/>
  <c r="BA54" i="2"/>
  <c r="BB54" i="2"/>
  <c r="BA55" i="2"/>
  <c r="BB55" i="2"/>
  <c r="AX48" i="2"/>
  <c r="AY48" i="2"/>
  <c r="AX49" i="2"/>
  <c r="AY49" i="2"/>
  <c r="AX50" i="2"/>
  <c r="AY50" i="2"/>
  <c r="AX51" i="2"/>
  <c r="AY51" i="2"/>
  <c r="AX52" i="2"/>
  <c r="AY52" i="2"/>
  <c r="AX53" i="2"/>
  <c r="AY53" i="2"/>
  <c r="AX54" i="2"/>
  <c r="AY54" i="2"/>
  <c r="AX55" i="2"/>
  <c r="AY55" i="2"/>
  <c r="BJ41" i="2" l="1"/>
  <c r="BK41" i="2"/>
  <c r="BJ42" i="2"/>
  <c r="BK42" i="2"/>
  <c r="BJ43" i="2"/>
  <c r="BK43" i="2"/>
  <c r="BJ44" i="2"/>
  <c r="BK44" i="2"/>
  <c r="BJ45" i="2"/>
  <c r="BK45" i="2"/>
  <c r="BJ46" i="2"/>
  <c r="BK46" i="2"/>
  <c r="BJ47" i="2"/>
  <c r="BK47" i="2"/>
  <c r="BJ48" i="2"/>
  <c r="BK48" i="2"/>
  <c r="BG48" i="2"/>
  <c r="BH48" i="2"/>
  <c r="BG47" i="2"/>
  <c r="BH47" i="2"/>
  <c r="BG46" i="2"/>
  <c r="BH46" i="2"/>
  <c r="BG45" i="2"/>
  <c r="BH45" i="2"/>
  <c r="BG44" i="2"/>
  <c r="BH44" i="2"/>
  <c r="BG43" i="2"/>
  <c r="BH43" i="2"/>
  <c r="BG42" i="2"/>
  <c r="BH42" i="2"/>
  <c r="BG41" i="2"/>
  <c r="BH41" i="2"/>
  <c r="BD41" i="2"/>
  <c r="BE41" i="2"/>
  <c r="BD42" i="2"/>
  <c r="BE42" i="2"/>
  <c r="BD43" i="2"/>
  <c r="BE43" i="2"/>
  <c r="BD44" i="2"/>
  <c r="BE44" i="2"/>
  <c r="BD45" i="2"/>
  <c r="BE45" i="2"/>
  <c r="BD46" i="2"/>
  <c r="BE46" i="2"/>
  <c r="BD47" i="2"/>
  <c r="BE47" i="2"/>
  <c r="BA41" i="2"/>
  <c r="BB41" i="2"/>
  <c r="BA42" i="2"/>
  <c r="BB42" i="2"/>
  <c r="BA43" i="2"/>
  <c r="BB43" i="2"/>
  <c r="BA44" i="2"/>
  <c r="BB44" i="2"/>
  <c r="BA45" i="2"/>
  <c r="BB45" i="2"/>
  <c r="BA46" i="2"/>
  <c r="BB46" i="2"/>
  <c r="BA47" i="2"/>
  <c r="BB47" i="2"/>
  <c r="AX41" i="2"/>
  <c r="AY41" i="2"/>
  <c r="AX42" i="2"/>
  <c r="AY42" i="2"/>
  <c r="AX43" i="2"/>
  <c r="AY43" i="2"/>
  <c r="AX44" i="2"/>
  <c r="AY44" i="2"/>
  <c r="AX45" i="2"/>
  <c r="AY45" i="2"/>
  <c r="AX46" i="2"/>
  <c r="AY46" i="2"/>
  <c r="AX47" i="2"/>
  <c r="AY47" i="2"/>
  <c r="BN41" i="2" l="1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AN41" i="2"/>
  <c r="AO41" i="2"/>
  <c r="AQ41" i="2" s="1"/>
  <c r="AN42" i="2"/>
  <c r="AO42" i="2"/>
  <c r="AP42" i="2" s="1"/>
  <c r="AN43" i="2"/>
  <c r="AO43" i="2"/>
  <c r="AQ43" i="2" s="1"/>
  <c r="AN44" i="2"/>
  <c r="AO44" i="2"/>
  <c r="AP44" i="2" s="1"/>
  <c r="AN45" i="2"/>
  <c r="AO45" i="2"/>
  <c r="AQ45" i="2" s="1"/>
  <c r="AN46" i="2"/>
  <c r="AO46" i="2"/>
  <c r="AP46" i="2" s="1"/>
  <c r="AN47" i="2"/>
  <c r="AO47" i="2"/>
  <c r="AQ47" i="2" s="1"/>
  <c r="AN48" i="2"/>
  <c r="AO48" i="2"/>
  <c r="AP48" i="2" s="1"/>
  <c r="AN49" i="2"/>
  <c r="AO49" i="2"/>
  <c r="AQ49" i="2" s="1"/>
  <c r="AN50" i="2"/>
  <c r="AO50" i="2"/>
  <c r="AP50" i="2" s="1"/>
  <c r="AN51" i="2"/>
  <c r="AO51" i="2"/>
  <c r="AQ51" i="2" s="1"/>
  <c r="AN52" i="2"/>
  <c r="AO52" i="2"/>
  <c r="AP52" i="2" s="1"/>
  <c r="AN53" i="2"/>
  <c r="AO53" i="2"/>
  <c r="AQ53" i="2" s="1"/>
  <c r="AN54" i="2"/>
  <c r="AO54" i="2"/>
  <c r="AP54" i="2" s="1"/>
  <c r="AN55" i="2"/>
  <c r="AO55" i="2"/>
  <c r="AQ55" i="2" s="1"/>
  <c r="AN56" i="2"/>
  <c r="AO56" i="2"/>
  <c r="AP56" i="2" s="1"/>
  <c r="AN57" i="2"/>
  <c r="AO57" i="2"/>
  <c r="AQ57" i="2" s="1"/>
  <c r="AN58" i="2"/>
  <c r="AO58" i="2"/>
  <c r="AP58" i="2" s="1"/>
  <c r="AN59" i="2"/>
  <c r="AO59" i="2"/>
  <c r="AQ59" i="2" s="1"/>
  <c r="AN60" i="2"/>
  <c r="AO60" i="2"/>
  <c r="AP60" i="2" s="1"/>
  <c r="AN61" i="2"/>
  <c r="AO61" i="2"/>
  <c r="AQ61" i="2" s="1"/>
  <c r="AN62" i="2"/>
  <c r="AO62" i="2"/>
  <c r="AP62" i="2" s="1"/>
  <c r="AN63" i="2"/>
  <c r="AO63" i="2"/>
  <c r="AQ63" i="2" s="1"/>
  <c r="AN64" i="2"/>
  <c r="AO64" i="2"/>
  <c r="AP64" i="2" s="1"/>
  <c r="AN65" i="2"/>
  <c r="AO65" i="2"/>
  <c r="AQ65" i="2" s="1"/>
  <c r="AN66" i="2"/>
  <c r="AO66" i="2"/>
  <c r="AN67" i="2"/>
  <c r="AO67" i="2"/>
  <c r="AQ67" i="2" s="1"/>
  <c r="AN68" i="2"/>
  <c r="AO68" i="2"/>
  <c r="AN69" i="2"/>
  <c r="AO69" i="2"/>
  <c r="AQ69" i="2" s="1"/>
  <c r="AN70" i="2"/>
  <c r="AO70" i="2"/>
  <c r="AN71" i="2"/>
  <c r="AO71" i="2"/>
  <c r="AQ71" i="2" s="1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I69" i="2"/>
  <c r="AJ69" i="2" s="1"/>
  <c r="AI70" i="2"/>
  <c r="AK70" i="2" s="1"/>
  <c r="AI71" i="2"/>
  <c r="AK71" i="2" s="1"/>
  <c r="AI68" i="2"/>
  <c r="AK68" i="2" s="1"/>
  <c r="AI67" i="2"/>
  <c r="AK67" i="2" s="1"/>
  <c r="AI66" i="2"/>
  <c r="AK66" i="2" s="1"/>
  <c r="AI65" i="2"/>
  <c r="AK65" i="2" s="1"/>
  <c r="AI64" i="2"/>
  <c r="AK64" i="2" s="1"/>
  <c r="AI63" i="2"/>
  <c r="AK63" i="2" s="1"/>
  <c r="AB63" i="2"/>
  <c r="AB64" i="2"/>
  <c r="AB65" i="2"/>
  <c r="AR65" i="2" s="1"/>
  <c r="AT65" i="2" s="1"/>
  <c r="AB66" i="2"/>
  <c r="AB67" i="2"/>
  <c r="AB68" i="2"/>
  <c r="AB69" i="2"/>
  <c r="AB70" i="2"/>
  <c r="AB71" i="2"/>
  <c r="Z63" i="2"/>
  <c r="Z64" i="2"/>
  <c r="Z65" i="2"/>
  <c r="Z66" i="2"/>
  <c r="Z67" i="2"/>
  <c r="Z68" i="2"/>
  <c r="Z69" i="2"/>
  <c r="Z70" i="2"/>
  <c r="Z71" i="2"/>
  <c r="X63" i="2"/>
  <c r="X64" i="2"/>
  <c r="X65" i="2"/>
  <c r="X66" i="2"/>
  <c r="X67" i="2"/>
  <c r="X69" i="2"/>
  <c r="X70" i="2"/>
  <c r="X71" i="2"/>
  <c r="V63" i="2"/>
  <c r="V64" i="2"/>
  <c r="V65" i="2"/>
  <c r="V66" i="2"/>
  <c r="V67" i="2"/>
  <c r="V68" i="2"/>
  <c r="V69" i="2"/>
  <c r="V70" i="2"/>
  <c r="V71" i="2"/>
  <c r="S63" i="2"/>
  <c r="S64" i="2"/>
  <c r="S65" i="2"/>
  <c r="S66" i="2"/>
  <c r="S67" i="2"/>
  <c r="S68" i="2"/>
  <c r="S69" i="2"/>
  <c r="S70" i="2"/>
  <c r="S71" i="2"/>
  <c r="P63" i="2"/>
  <c r="P64" i="2"/>
  <c r="P65" i="2"/>
  <c r="P66" i="2"/>
  <c r="P67" i="2"/>
  <c r="P68" i="2"/>
  <c r="P69" i="2"/>
  <c r="P70" i="2"/>
  <c r="P71" i="2"/>
  <c r="N63" i="2"/>
  <c r="N64" i="2"/>
  <c r="N65" i="2"/>
  <c r="N66" i="2"/>
  <c r="N67" i="2"/>
  <c r="N68" i="2"/>
  <c r="N69" i="2"/>
  <c r="N70" i="2"/>
  <c r="N71" i="2"/>
  <c r="L71" i="2"/>
  <c r="L70" i="2"/>
  <c r="L69" i="2"/>
  <c r="L68" i="2"/>
  <c r="L67" i="2"/>
  <c r="L66" i="2"/>
  <c r="L65" i="2"/>
  <c r="L64" i="2"/>
  <c r="L63" i="2"/>
  <c r="AQ62" i="2" l="1"/>
  <c r="AQ58" i="2"/>
  <c r="AQ54" i="2"/>
  <c r="AQ50" i="2"/>
  <c r="AQ46" i="2"/>
  <c r="AQ42" i="2"/>
  <c r="AQ64" i="2"/>
  <c r="AQ60" i="2"/>
  <c r="AQ56" i="2"/>
  <c r="AQ52" i="2"/>
  <c r="AQ48" i="2"/>
  <c r="AQ44" i="2"/>
  <c r="AR70" i="2"/>
  <c r="AR68" i="2"/>
  <c r="AP68" i="2"/>
  <c r="AQ68" i="2"/>
  <c r="AR71" i="2"/>
  <c r="AR69" i="2"/>
  <c r="AR66" i="2"/>
  <c r="AP70" i="2"/>
  <c r="AQ70" i="2"/>
  <c r="AR67" i="2"/>
  <c r="AP66" i="2"/>
  <c r="AQ66" i="2"/>
  <c r="AR63" i="2"/>
  <c r="AT63" i="2" s="1"/>
  <c r="AP71" i="2"/>
  <c r="AP69" i="2"/>
  <c r="AP67" i="2"/>
  <c r="AP65" i="2"/>
  <c r="AP63" i="2"/>
  <c r="AP61" i="2"/>
  <c r="AP59" i="2"/>
  <c r="AP57" i="2"/>
  <c r="AP55" i="2"/>
  <c r="AP53" i="2"/>
  <c r="AP51" i="2"/>
  <c r="AP49" i="2"/>
  <c r="AP47" i="2"/>
  <c r="AP45" i="2"/>
  <c r="AP43" i="2"/>
  <c r="AP41" i="2"/>
  <c r="AR64" i="2"/>
  <c r="AS64" i="2" s="1"/>
  <c r="AS65" i="2"/>
  <c r="AK69" i="2"/>
  <c r="AJ71" i="2"/>
  <c r="AJ70" i="2"/>
  <c r="AJ68" i="2"/>
  <c r="AJ67" i="2"/>
  <c r="AJ66" i="2"/>
  <c r="AJ65" i="2"/>
  <c r="AJ64" i="2"/>
  <c r="AJ63" i="2"/>
  <c r="AS63" i="2" l="1"/>
  <c r="AS69" i="2"/>
  <c r="AT69" i="2"/>
  <c r="AT64" i="2"/>
  <c r="AT71" i="2"/>
  <c r="AS71" i="2"/>
  <c r="AS68" i="2"/>
  <c r="AT68" i="2"/>
  <c r="AT70" i="2"/>
  <c r="AS70" i="2"/>
  <c r="AT67" i="2"/>
  <c r="AS67" i="2"/>
  <c r="AT66" i="2"/>
  <c r="AS66" i="2"/>
  <c r="CC11" i="3" l="1"/>
  <c r="P49" i="2" l="1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L62" i="2"/>
  <c r="N62" i="2"/>
  <c r="L61" i="2"/>
  <c r="N61" i="2"/>
  <c r="L60" i="2"/>
  <c r="N60" i="2"/>
  <c r="L59" i="2"/>
  <c r="N59" i="2"/>
  <c r="L58" i="2"/>
  <c r="N58" i="2"/>
  <c r="L57" i="2"/>
  <c r="N57" i="2"/>
  <c r="L56" i="2"/>
  <c r="N56" i="2"/>
  <c r="L55" i="2"/>
  <c r="N55" i="2"/>
  <c r="L54" i="2"/>
  <c r="N54" i="2"/>
  <c r="L53" i="2"/>
  <c r="N53" i="2"/>
  <c r="L52" i="2"/>
  <c r="N52" i="2"/>
  <c r="L51" i="2"/>
  <c r="N51" i="2"/>
  <c r="L50" i="2"/>
  <c r="N50" i="2"/>
  <c r="L49" i="2"/>
  <c r="N49" i="2"/>
  <c r="P41" i="2"/>
  <c r="P42" i="2"/>
  <c r="P43" i="2"/>
  <c r="P44" i="2"/>
  <c r="P45" i="2"/>
  <c r="P46" i="2"/>
  <c r="P47" i="2"/>
  <c r="P48" i="2"/>
  <c r="L48" i="2"/>
  <c r="N48" i="2"/>
  <c r="L47" i="2"/>
  <c r="N47" i="2"/>
  <c r="L46" i="2"/>
  <c r="N46" i="2"/>
  <c r="L45" i="2"/>
  <c r="N45" i="2"/>
  <c r="L44" i="2"/>
  <c r="N44" i="2"/>
  <c r="L43" i="2"/>
  <c r="N43" i="2"/>
  <c r="L42" i="2"/>
  <c r="N42" i="2"/>
  <c r="L41" i="2"/>
  <c r="N41" i="2"/>
  <c r="AI41" i="2" l="1"/>
  <c r="AI42" i="2"/>
  <c r="AI43" i="2"/>
  <c r="AI44" i="2"/>
  <c r="AI45" i="2"/>
  <c r="AK45" i="2" s="1"/>
  <c r="AI46" i="2"/>
  <c r="AI47" i="2"/>
  <c r="AI48" i="2"/>
  <c r="AI49" i="2"/>
  <c r="AK49" i="2" s="1"/>
  <c r="AI50" i="2"/>
  <c r="AI51" i="2"/>
  <c r="AI52" i="2"/>
  <c r="AI53" i="2"/>
  <c r="AK53" i="2" s="1"/>
  <c r="AI54" i="2"/>
  <c r="AI55" i="2"/>
  <c r="AI56" i="2"/>
  <c r="AI57" i="2"/>
  <c r="AK57" i="2" s="1"/>
  <c r="AI58" i="2"/>
  <c r="AI59" i="2"/>
  <c r="AI60" i="2"/>
  <c r="AI61" i="2"/>
  <c r="AK61" i="2" s="1"/>
  <c r="AI62" i="2"/>
  <c r="AK62" i="2" l="1"/>
  <c r="AJ61" i="2"/>
  <c r="AJ60" i="2"/>
  <c r="AK60" i="2"/>
  <c r="AK59" i="2"/>
  <c r="AK58" i="2"/>
  <c r="AJ57" i="2"/>
  <c r="AJ56" i="2"/>
  <c r="AK56" i="2"/>
  <c r="AK55" i="2"/>
  <c r="AK54" i="2"/>
  <c r="AJ53" i="2"/>
  <c r="AJ52" i="2"/>
  <c r="AK52" i="2"/>
  <c r="AK51" i="2"/>
  <c r="AK50" i="2"/>
  <c r="AJ49" i="2"/>
  <c r="AJ48" i="2"/>
  <c r="AK48" i="2"/>
  <c r="AK47" i="2"/>
  <c r="AK46" i="2"/>
  <c r="AJ45" i="2"/>
  <c r="AJ44" i="2"/>
  <c r="AK44" i="2"/>
  <c r="AK43" i="2"/>
  <c r="AK42" i="2"/>
  <c r="AJ41" i="2"/>
  <c r="AK41" i="2"/>
  <c r="AJ59" i="2"/>
  <c r="AJ55" i="2"/>
  <c r="AJ51" i="2"/>
  <c r="AJ47" i="2"/>
  <c r="AJ43" i="2"/>
  <c r="AJ62" i="2"/>
  <c r="AJ58" i="2"/>
  <c r="AJ54" i="2"/>
  <c r="AJ50" i="2"/>
  <c r="AJ46" i="2"/>
  <c r="AJ42" i="2"/>
  <c r="AE41" i="2" l="1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X41" i="2"/>
  <c r="X42" i="2"/>
  <c r="X44" i="2"/>
  <c r="X45" i="2"/>
  <c r="X46" i="2"/>
  <c r="X47" i="2"/>
  <c r="X48" i="2"/>
  <c r="X49" i="2"/>
  <c r="X52" i="2"/>
  <c r="X53" i="2"/>
  <c r="X54" i="2"/>
  <c r="X55" i="2"/>
  <c r="X56" i="2"/>
  <c r="X57" i="2"/>
  <c r="X58" i="2"/>
  <c r="X59" i="2"/>
  <c r="X60" i="2"/>
  <c r="X61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AR43" i="2" l="1"/>
  <c r="AR59" i="2"/>
  <c r="AR48" i="2"/>
  <c r="AR44" i="2"/>
  <c r="AR60" i="2"/>
  <c r="AR53" i="2"/>
  <c r="AR49" i="2"/>
  <c r="AR45" i="2"/>
  <c r="AR61" i="2"/>
  <c r="AR57" i="2"/>
  <c r="AR54" i="2"/>
  <c r="AR50" i="2"/>
  <c r="AR46" i="2"/>
  <c r="AR42" i="2"/>
  <c r="AR52" i="2"/>
  <c r="AR56" i="2"/>
  <c r="AR51" i="2"/>
  <c r="AR47" i="2"/>
  <c r="AR41" i="2"/>
  <c r="AR62" i="2"/>
  <c r="AR58" i="2"/>
  <c r="AR55" i="2"/>
  <c r="AT55" i="2" l="1"/>
  <c r="AS55" i="2"/>
  <c r="AT47" i="2"/>
  <c r="AS47" i="2"/>
  <c r="AS42" i="2"/>
  <c r="AT42" i="2"/>
  <c r="AT45" i="2"/>
  <c r="AS45" i="2"/>
  <c r="AS58" i="2"/>
  <c r="AT58" i="2"/>
  <c r="AT61" i="2"/>
  <c r="AS61" i="2"/>
  <c r="AT41" i="2"/>
  <c r="AS41" i="2"/>
  <c r="AT43" i="2"/>
  <c r="AS43" i="2"/>
  <c r="AT51" i="2"/>
  <c r="AS51" i="2"/>
  <c r="AT53" i="2"/>
  <c r="AS53" i="2"/>
  <c r="AT44" i="2"/>
  <c r="AS44" i="2"/>
  <c r="AT52" i="2"/>
  <c r="AS52" i="2"/>
  <c r="AS50" i="2"/>
  <c r="AT50" i="2"/>
  <c r="AT49" i="2"/>
  <c r="AS49" i="2"/>
  <c r="AT56" i="2"/>
  <c r="AS56" i="2"/>
  <c r="AT62" i="2"/>
  <c r="AS62" i="2"/>
  <c r="AS46" i="2"/>
  <c r="AT46" i="2"/>
  <c r="AS54" i="2"/>
  <c r="AT54" i="2"/>
  <c r="AT57" i="2"/>
  <c r="AS57" i="2"/>
  <c r="AT60" i="2"/>
  <c r="AS60" i="2"/>
  <c r="AT48" i="2"/>
  <c r="AS48" i="2"/>
  <c r="AT59" i="2"/>
  <c r="AS59" i="2"/>
  <c r="CC10" i="3" l="1"/>
  <c r="P10" i="3"/>
  <c r="CC9" i="3"/>
  <c r="CC8" i="3" l="1"/>
  <c r="P8" i="3"/>
  <c r="P9" i="3" s="1"/>
  <c r="P11" i="3" s="1"/>
  <c r="P12" i="3" s="1"/>
  <c r="CC7" i="3" l="1"/>
  <c r="BP7" i="3"/>
  <c r="BQ7" i="3"/>
  <c r="AE18" i="2" l="1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BN32" i="2"/>
  <c r="BN33" i="2"/>
  <c r="BN34" i="2"/>
  <c r="BN35" i="2"/>
  <c r="BN36" i="2"/>
  <c r="BN37" i="2"/>
  <c r="BN38" i="2"/>
  <c r="BN39" i="2"/>
  <c r="BN40" i="2"/>
  <c r="BJ32" i="2"/>
  <c r="BK32" i="2"/>
  <c r="BJ33" i="2"/>
  <c r="BK33" i="2"/>
  <c r="BJ34" i="2"/>
  <c r="BK34" i="2"/>
  <c r="BJ35" i="2"/>
  <c r="BK35" i="2"/>
  <c r="BJ36" i="2"/>
  <c r="BK36" i="2"/>
  <c r="BJ37" i="2"/>
  <c r="BK37" i="2"/>
  <c r="BJ38" i="2"/>
  <c r="BK38" i="2"/>
  <c r="BJ39" i="2"/>
  <c r="BK39" i="2"/>
  <c r="BJ40" i="2"/>
  <c r="BK40" i="2"/>
  <c r="CC6" i="3"/>
  <c r="BG40" i="2" l="1"/>
  <c r="BH40" i="2"/>
  <c r="BG39" i="2"/>
  <c r="BH39" i="2"/>
  <c r="BG38" i="2"/>
  <c r="BH38" i="2"/>
  <c r="BG37" i="2"/>
  <c r="BH37" i="2"/>
  <c r="BG36" i="2"/>
  <c r="BH36" i="2"/>
  <c r="BG35" i="2"/>
  <c r="BH35" i="2"/>
  <c r="BG34" i="2"/>
  <c r="BH34" i="2"/>
  <c r="BG33" i="2"/>
  <c r="BH33" i="2"/>
  <c r="BG32" i="2"/>
  <c r="BH32" i="2"/>
  <c r="BD32" i="2"/>
  <c r="BE32" i="2"/>
  <c r="BD33" i="2"/>
  <c r="BE33" i="2"/>
  <c r="BD34" i="2"/>
  <c r="BE34" i="2"/>
  <c r="BD35" i="2"/>
  <c r="BE35" i="2"/>
  <c r="BD36" i="2"/>
  <c r="BE36" i="2"/>
  <c r="BD37" i="2"/>
  <c r="BE37" i="2"/>
  <c r="BD38" i="2"/>
  <c r="BE38" i="2"/>
  <c r="BD39" i="2"/>
  <c r="BE39" i="2"/>
  <c r="BD40" i="2"/>
  <c r="BE40" i="2"/>
  <c r="BA36" i="2"/>
  <c r="BB36" i="2"/>
  <c r="BA37" i="2"/>
  <c r="BB37" i="2"/>
  <c r="BA38" i="2"/>
  <c r="BB38" i="2"/>
  <c r="BA39" i="2"/>
  <c r="BB39" i="2"/>
  <c r="BA40" i="2"/>
  <c r="BB40" i="2"/>
  <c r="BA35" i="2"/>
  <c r="BB35" i="2"/>
  <c r="BA34" i="2"/>
  <c r="BB34" i="2"/>
  <c r="BA33" i="2"/>
  <c r="BB33" i="2"/>
  <c r="BA32" i="2"/>
  <c r="BB32" i="2"/>
  <c r="AX32" i="2"/>
  <c r="AY32" i="2"/>
  <c r="AX33" i="2"/>
  <c r="AY33" i="2"/>
  <c r="AX34" i="2"/>
  <c r="AY34" i="2"/>
  <c r="AX35" i="2"/>
  <c r="AY35" i="2"/>
  <c r="AX36" i="2"/>
  <c r="AY36" i="2"/>
  <c r="AX37" i="2"/>
  <c r="AY37" i="2"/>
  <c r="AX38" i="2"/>
  <c r="AY38" i="2"/>
  <c r="AX39" i="2"/>
  <c r="AY39" i="2"/>
  <c r="AX40" i="2"/>
  <c r="AY40" i="2"/>
  <c r="AO32" i="2"/>
  <c r="AP32" i="2" s="1"/>
  <c r="AO33" i="2"/>
  <c r="AQ33" i="2" s="1"/>
  <c r="AO34" i="2"/>
  <c r="AQ34" i="2" s="1"/>
  <c r="AO35" i="2"/>
  <c r="AP35" i="2" s="1"/>
  <c r="AO36" i="2"/>
  <c r="AP36" i="2" s="1"/>
  <c r="AO37" i="2"/>
  <c r="AQ37" i="2" s="1"/>
  <c r="AO38" i="2"/>
  <c r="AQ38" i="2" s="1"/>
  <c r="AO39" i="2"/>
  <c r="AP39" i="2" s="1"/>
  <c r="AO40" i="2"/>
  <c r="AQ40" i="2" s="1"/>
  <c r="AN32" i="2"/>
  <c r="AN33" i="2"/>
  <c r="AN34" i="2"/>
  <c r="AN35" i="2"/>
  <c r="AN36" i="2"/>
  <c r="AN37" i="2"/>
  <c r="AN38" i="2"/>
  <c r="AN39" i="2"/>
  <c r="AN40" i="2"/>
  <c r="AG32" i="2"/>
  <c r="AI40" i="2"/>
  <c r="AJ40" i="2" s="1"/>
  <c r="AI39" i="2"/>
  <c r="AK39" i="2" s="1"/>
  <c r="AI38" i="2"/>
  <c r="AK38" i="2" s="1"/>
  <c r="AI37" i="2"/>
  <c r="AK37" i="2" s="1"/>
  <c r="AI36" i="2"/>
  <c r="AJ36" i="2" s="1"/>
  <c r="AI35" i="2"/>
  <c r="AK35" i="2" s="1"/>
  <c r="AI34" i="2"/>
  <c r="AJ34" i="2" s="1"/>
  <c r="AI33" i="2"/>
  <c r="AK33" i="2" s="1"/>
  <c r="AI32" i="2"/>
  <c r="AJ32" i="2" s="1"/>
  <c r="AG33" i="2"/>
  <c r="AG34" i="2"/>
  <c r="AG35" i="2"/>
  <c r="AG36" i="2"/>
  <c r="AG37" i="2"/>
  <c r="AG38" i="2"/>
  <c r="AG39" i="2"/>
  <c r="AG40" i="2"/>
  <c r="AB32" i="2"/>
  <c r="AB33" i="2"/>
  <c r="AB34" i="2"/>
  <c r="AB35" i="2"/>
  <c r="AB36" i="2"/>
  <c r="AB37" i="2"/>
  <c r="AB38" i="2"/>
  <c r="AB39" i="2"/>
  <c r="AB40" i="2"/>
  <c r="Z32" i="2"/>
  <c r="Z33" i="2"/>
  <c r="Z34" i="2"/>
  <c r="Z35" i="2"/>
  <c r="Z36" i="2"/>
  <c r="Z37" i="2"/>
  <c r="Z38" i="2"/>
  <c r="Z39" i="2"/>
  <c r="Z40" i="2"/>
  <c r="X33" i="2"/>
  <c r="X34" i="2"/>
  <c r="X35" i="2"/>
  <c r="X36" i="2"/>
  <c r="X37" i="2"/>
  <c r="X38" i="2"/>
  <c r="X39" i="2"/>
  <c r="X40" i="2"/>
  <c r="V32" i="2"/>
  <c r="V33" i="2"/>
  <c r="V34" i="2"/>
  <c r="V35" i="2"/>
  <c r="V36" i="2"/>
  <c r="V37" i="2"/>
  <c r="V38" i="2"/>
  <c r="V39" i="2"/>
  <c r="V40" i="2"/>
  <c r="S32" i="2"/>
  <c r="S33" i="2"/>
  <c r="S34" i="2"/>
  <c r="S35" i="2"/>
  <c r="S36" i="2"/>
  <c r="S37" i="2"/>
  <c r="S38" i="2"/>
  <c r="S39" i="2"/>
  <c r="S40" i="2"/>
  <c r="P32" i="2"/>
  <c r="P33" i="2"/>
  <c r="P34" i="2"/>
  <c r="P35" i="2"/>
  <c r="P36" i="2"/>
  <c r="P37" i="2"/>
  <c r="P38" i="2"/>
  <c r="P39" i="2"/>
  <c r="P40" i="2"/>
  <c r="N37" i="2"/>
  <c r="N38" i="2"/>
  <c r="N39" i="2"/>
  <c r="N40" i="2"/>
  <c r="N36" i="2"/>
  <c r="N35" i="2"/>
  <c r="N34" i="2"/>
  <c r="N33" i="2"/>
  <c r="N32" i="2"/>
  <c r="L36" i="2"/>
  <c r="L37" i="2"/>
  <c r="L38" i="2"/>
  <c r="L39" i="2"/>
  <c r="L40" i="2"/>
  <c r="L35" i="2"/>
  <c r="L34" i="2"/>
  <c r="L33" i="2"/>
  <c r="L32" i="2"/>
  <c r="AP40" i="2" l="1"/>
  <c r="AQ39" i="2"/>
  <c r="AQ32" i="2"/>
  <c r="AQ36" i="2"/>
  <c r="AP33" i="2"/>
  <c r="AK34" i="2"/>
  <c r="AQ35" i="2"/>
  <c r="AR34" i="2"/>
  <c r="AT34" i="2" s="1"/>
  <c r="AR35" i="2"/>
  <c r="AS35" i="2" s="1"/>
  <c r="AR32" i="2"/>
  <c r="AT32" i="2" s="1"/>
  <c r="AR37" i="2"/>
  <c r="AT37" i="2" s="1"/>
  <c r="AR38" i="2"/>
  <c r="AS38" i="2" s="1"/>
  <c r="AR39" i="2"/>
  <c r="AS39" i="2" s="1"/>
  <c r="AR40" i="2"/>
  <c r="AT40" i="2" s="1"/>
  <c r="AR36" i="2"/>
  <c r="AT36" i="2" s="1"/>
  <c r="AK40" i="2"/>
  <c r="AK36" i="2"/>
  <c r="AK32" i="2"/>
  <c r="AR33" i="2"/>
  <c r="AT33" i="2" s="1"/>
  <c r="AP37" i="2"/>
  <c r="AP38" i="2"/>
  <c r="AP34" i="2"/>
  <c r="AJ39" i="2"/>
  <c r="AJ38" i="2"/>
  <c r="AJ37" i="2"/>
  <c r="AJ35" i="2"/>
  <c r="AJ33" i="2"/>
  <c r="AT39" i="2" l="1"/>
  <c r="AS34" i="2"/>
  <c r="AT35" i="2"/>
  <c r="AS37" i="2"/>
  <c r="AS33" i="2"/>
  <c r="AS32" i="2"/>
  <c r="AT38" i="2"/>
  <c r="AS40" i="2"/>
  <c r="AS36" i="2"/>
  <c r="CC5" i="3" l="1"/>
  <c r="BN25" i="2" l="1"/>
  <c r="BN26" i="2"/>
  <c r="BN27" i="2"/>
  <c r="BN28" i="2"/>
  <c r="BN29" i="2"/>
  <c r="BN30" i="2"/>
  <c r="BN31" i="2"/>
  <c r="BJ25" i="2"/>
  <c r="BK25" i="2"/>
  <c r="BJ26" i="2"/>
  <c r="BK26" i="2"/>
  <c r="BJ27" i="2"/>
  <c r="BK27" i="2"/>
  <c r="BJ28" i="2"/>
  <c r="BK28" i="2"/>
  <c r="BJ29" i="2"/>
  <c r="BK29" i="2"/>
  <c r="BJ30" i="2"/>
  <c r="BK30" i="2"/>
  <c r="BJ31" i="2"/>
  <c r="BK31" i="2"/>
  <c r="BG31" i="2"/>
  <c r="BH31" i="2"/>
  <c r="BG30" i="2"/>
  <c r="BH30" i="2"/>
  <c r="BG29" i="2"/>
  <c r="BH29" i="2"/>
  <c r="BG28" i="2"/>
  <c r="BH28" i="2"/>
  <c r="BG27" i="2"/>
  <c r="BH27" i="2"/>
  <c r="BG26" i="2"/>
  <c r="BH26" i="2"/>
  <c r="BG25" i="2"/>
  <c r="BH25" i="2"/>
  <c r="BD25" i="2"/>
  <c r="BE25" i="2"/>
  <c r="BD26" i="2"/>
  <c r="BE26" i="2"/>
  <c r="BD27" i="2"/>
  <c r="BE27" i="2"/>
  <c r="BD28" i="2"/>
  <c r="BE28" i="2"/>
  <c r="BD29" i="2"/>
  <c r="BE29" i="2"/>
  <c r="BD30" i="2"/>
  <c r="BE30" i="2"/>
  <c r="BD31" i="2"/>
  <c r="BE31" i="2"/>
  <c r="BA31" i="2"/>
  <c r="BB31" i="2"/>
  <c r="BA30" i="2"/>
  <c r="BB30" i="2"/>
  <c r="BA29" i="2"/>
  <c r="BB29" i="2"/>
  <c r="BA28" i="2"/>
  <c r="BB28" i="2"/>
  <c r="BA27" i="2"/>
  <c r="BB27" i="2"/>
  <c r="BA26" i="2"/>
  <c r="BB26" i="2"/>
  <c r="BA25" i="2"/>
  <c r="BB25" i="2"/>
  <c r="AX25" i="2"/>
  <c r="AY25" i="2"/>
  <c r="AX26" i="2"/>
  <c r="AY26" i="2"/>
  <c r="AX27" i="2"/>
  <c r="AY27" i="2"/>
  <c r="AX28" i="2"/>
  <c r="AY28" i="2"/>
  <c r="AX29" i="2"/>
  <c r="AY29" i="2"/>
  <c r="AX30" i="2"/>
  <c r="AY30" i="2"/>
  <c r="AX31" i="2"/>
  <c r="AY31" i="2"/>
  <c r="AN31" i="2"/>
  <c r="AO31" i="2"/>
  <c r="AQ31" i="2" s="1"/>
  <c r="AN30" i="2"/>
  <c r="AO30" i="2"/>
  <c r="AQ30" i="2" s="1"/>
  <c r="AN29" i="2"/>
  <c r="AO29" i="2"/>
  <c r="AQ29" i="2" s="1"/>
  <c r="AN28" i="2"/>
  <c r="AO28" i="2"/>
  <c r="AQ28" i="2" s="1"/>
  <c r="AN27" i="2"/>
  <c r="AO27" i="2"/>
  <c r="AQ27" i="2" s="1"/>
  <c r="AN26" i="2"/>
  <c r="AO26" i="2"/>
  <c r="AQ26" i="2" s="1"/>
  <c r="AN25" i="2"/>
  <c r="AO25" i="2"/>
  <c r="AQ25" i="2" s="1"/>
  <c r="AG31" i="2"/>
  <c r="AI31" i="2"/>
  <c r="AK31" i="2" s="1"/>
  <c r="AG30" i="2"/>
  <c r="AI30" i="2"/>
  <c r="AK30" i="2" s="1"/>
  <c r="AG29" i="2"/>
  <c r="AI29" i="2"/>
  <c r="AK29" i="2" s="1"/>
  <c r="AG28" i="2"/>
  <c r="AI28" i="2"/>
  <c r="AK28" i="2" s="1"/>
  <c r="AG27" i="2"/>
  <c r="AI27" i="2"/>
  <c r="AK27" i="2" s="1"/>
  <c r="AG26" i="2"/>
  <c r="AI26" i="2"/>
  <c r="AK26" i="2" s="1"/>
  <c r="AG25" i="2"/>
  <c r="AI25" i="2"/>
  <c r="AK25" i="2" s="1"/>
  <c r="BN18" i="2"/>
  <c r="BN19" i="2"/>
  <c r="BN20" i="2"/>
  <c r="BN21" i="2"/>
  <c r="BN22" i="2"/>
  <c r="BN23" i="2"/>
  <c r="BN24" i="2"/>
  <c r="BJ24" i="2"/>
  <c r="BK24" i="2"/>
  <c r="BJ23" i="2"/>
  <c r="BK23" i="2"/>
  <c r="BJ22" i="2"/>
  <c r="BK22" i="2"/>
  <c r="BJ21" i="2"/>
  <c r="BK21" i="2"/>
  <c r="BJ20" i="2"/>
  <c r="BK20" i="2"/>
  <c r="BJ19" i="2"/>
  <c r="BK19" i="2"/>
  <c r="BJ18" i="2"/>
  <c r="BK18" i="2"/>
  <c r="BG18" i="2"/>
  <c r="BH18" i="2"/>
  <c r="BG19" i="2"/>
  <c r="BH19" i="2"/>
  <c r="BG20" i="2"/>
  <c r="BH20" i="2"/>
  <c r="BG21" i="2"/>
  <c r="BH21" i="2"/>
  <c r="BG22" i="2"/>
  <c r="BH22" i="2"/>
  <c r="BG23" i="2"/>
  <c r="BH23" i="2"/>
  <c r="BG24" i="2"/>
  <c r="BH24" i="2"/>
  <c r="BD24" i="2"/>
  <c r="BE24" i="2"/>
  <c r="BD23" i="2"/>
  <c r="BE23" i="2"/>
  <c r="BD22" i="2"/>
  <c r="BE22" i="2"/>
  <c r="BD21" i="2"/>
  <c r="BE21" i="2"/>
  <c r="BD20" i="2"/>
  <c r="BE20" i="2"/>
  <c r="BD19" i="2"/>
  <c r="BE19" i="2"/>
  <c r="BD18" i="2"/>
  <c r="BE18" i="2"/>
  <c r="BA24" i="2"/>
  <c r="BB24" i="2"/>
  <c r="BA23" i="2"/>
  <c r="BB23" i="2"/>
  <c r="BA22" i="2"/>
  <c r="BB22" i="2"/>
  <c r="BA21" i="2"/>
  <c r="BB21" i="2"/>
  <c r="BA20" i="2"/>
  <c r="BB20" i="2"/>
  <c r="BA19" i="2"/>
  <c r="BB19" i="2"/>
  <c r="BA18" i="2"/>
  <c r="BB18" i="2"/>
  <c r="AX18" i="2"/>
  <c r="AY18" i="2"/>
  <c r="AX19" i="2"/>
  <c r="AY19" i="2"/>
  <c r="AX20" i="2"/>
  <c r="AY20" i="2"/>
  <c r="AX21" i="2"/>
  <c r="AY21" i="2"/>
  <c r="AX22" i="2"/>
  <c r="AY22" i="2"/>
  <c r="AX23" i="2"/>
  <c r="AY23" i="2"/>
  <c r="AX24" i="2"/>
  <c r="AY24" i="2"/>
  <c r="AN24" i="2"/>
  <c r="AO24" i="2"/>
  <c r="AQ24" i="2" s="1"/>
  <c r="AN23" i="2"/>
  <c r="AO23" i="2"/>
  <c r="AQ23" i="2" s="1"/>
  <c r="AN22" i="2"/>
  <c r="AO22" i="2"/>
  <c r="AQ22" i="2" s="1"/>
  <c r="AN21" i="2"/>
  <c r="AO21" i="2"/>
  <c r="AQ21" i="2" s="1"/>
  <c r="AN20" i="2"/>
  <c r="AO20" i="2"/>
  <c r="AQ20" i="2" s="1"/>
  <c r="AN19" i="2"/>
  <c r="AO19" i="2"/>
  <c r="AQ19" i="2" s="1"/>
  <c r="AN18" i="2"/>
  <c r="AO18" i="2"/>
  <c r="AQ18" i="2" s="1"/>
  <c r="AG24" i="2"/>
  <c r="AI24" i="2"/>
  <c r="AK24" i="2" s="1"/>
  <c r="AG23" i="2"/>
  <c r="AI23" i="2"/>
  <c r="AK23" i="2" s="1"/>
  <c r="AG22" i="2"/>
  <c r="AI22" i="2"/>
  <c r="AK22" i="2" s="1"/>
  <c r="AG21" i="2"/>
  <c r="AI21" i="2"/>
  <c r="AK21" i="2" s="1"/>
  <c r="AG20" i="2"/>
  <c r="AI20" i="2"/>
  <c r="AK20" i="2" s="1"/>
  <c r="AG19" i="2"/>
  <c r="AI19" i="2"/>
  <c r="AK19" i="2" s="1"/>
  <c r="AG18" i="2"/>
  <c r="AI18" i="2"/>
  <c r="AK18" i="2" s="1"/>
  <c r="AB18" i="2"/>
  <c r="AB19" i="2"/>
  <c r="AR19" i="2" s="1"/>
  <c r="AS19" i="2" s="1"/>
  <c r="AB20" i="2"/>
  <c r="AB21" i="2"/>
  <c r="AB22" i="2"/>
  <c r="AB23" i="2"/>
  <c r="AB24" i="2"/>
  <c r="AB25" i="2"/>
  <c r="AR25" i="2" s="1"/>
  <c r="AT25" i="2" s="1"/>
  <c r="AB26" i="2"/>
  <c r="AB27" i="2"/>
  <c r="AR27" i="2" s="1"/>
  <c r="AT27" i="2" s="1"/>
  <c r="AB28" i="2"/>
  <c r="AB29" i="2"/>
  <c r="AR29" i="2" s="1"/>
  <c r="AT29" i="2" s="1"/>
  <c r="AB30" i="2"/>
  <c r="AB31" i="2"/>
  <c r="AR31" i="2" s="1"/>
  <c r="AT31" i="2" s="1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X18" i="2"/>
  <c r="X19" i="2"/>
  <c r="X20" i="2"/>
  <c r="X21" i="2"/>
  <c r="X22" i="2"/>
  <c r="X23" i="2"/>
  <c r="X24" i="2"/>
  <c r="X25" i="2"/>
  <c r="X26" i="2"/>
  <c r="X27" i="2"/>
  <c r="X28" i="2"/>
  <c r="X29" i="2"/>
  <c r="X31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AJ31" i="2" l="1"/>
  <c r="AP25" i="2"/>
  <c r="AP29" i="2"/>
  <c r="AR24" i="2"/>
  <c r="AT24" i="2" s="1"/>
  <c r="AR23" i="2"/>
  <c r="AS23" i="2" s="1"/>
  <c r="AJ29" i="2"/>
  <c r="AP26" i="2"/>
  <c r="AP30" i="2"/>
  <c r="AP18" i="2"/>
  <c r="AP23" i="2"/>
  <c r="AR22" i="2"/>
  <c r="AS22" i="2" s="1"/>
  <c r="AP27" i="2"/>
  <c r="AP31" i="2"/>
  <c r="AR30" i="2"/>
  <c r="AS30" i="2" s="1"/>
  <c r="AR28" i="2"/>
  <c r="AT28" i="2" s="1"/>
  <c r="AR26" i="2"/>
  <c r="AS26" i="2" s="1"/>
  <c r="AR21" i="2"/>
  <c r="AT21" i="2" s="1"/>
  <c r="AR20" i="2"/>
  <c r="AT20" i="2" s="1"/>
  <c r="AS29" i="2"/>
  <c r="AS25" i="2"/>
  <c r="AS31" i="2"/>
  <c r="AS27" i="2"/>
  <c r="AP28" i="2"/>
  <c r="AJ30" i="2"/>
  <c r="AJ28" i="2"/>
  <c r="AJ27" i="2"/>
  <c r="AR18" i="2"/>
  <c r="AS18" i="2" s="1"/>
  <c r="AJ26" i="2"/>
  <c r="AJ25" i="2"/>
  <c r="AT19" i="2"/>
  <c r="AP24" i="2"/>
  <c r="AP22" i="2"/>
  <c r="AP21" i="2"/>
  <c r="AP20" i="2"/>
  <c r="AP19" i="2"/>
  <c r="AJ24" i="2"/>
  <c r="AJ23" i="2"/>
  <c r="AJ22" i="2"/>
  <c r="AJ21" i="2"/>
  <c r="AJ20" i="2"/>
  <c r="AJ19" i="2"/>
  <c r="AJ18" i="2"/>
  <c r="AS24" i="2" l="1"/>
  <c r="AT23" i="2"/>
  <c r="AT26" i="2"/>
  <c r="AT18" i="2"/>
  <c r="AS21" i="2"/>
  <c r="AS20" i="2"/>
  <c r="AT22" i="2"/>
  <c r="AS28" i="2"/>
  <c r="AT30" i="2"/>
  <c r="CC4" i="3" l="1"/>
  <c r="CC3" i="3" l="1"/>
  <c r="CC2" i="3"/>
  <c r="P2" i="3"/>
  <c r="P3" i="3" s="1"/>
  <c r="P4" i="3" s="1"/>
  <c r="P5" i="3" s="1"/>
  <c r="P6" i="3" s="1"/>
  <c r="P7" i="3" s="1"/>
  <c r="C2" i="3"/>
  <c r="BN9" i="2"/>
  <c r="BN10" i="2"/>
  <c r="BN11" i="2"/>
  <c r="BN12" i="2"/>
  <c r="BN13" i="2"/>
  <c r="BN14" i="2"/>
  <c r="BN15" i="2"/>
  <c r="BN16" i="2"/>
  <c r="BN17" i="2"/>
  <c r="BD5" i="2"/>
  <c r="BE5" i="2"/>
  <c r="BD6" i="2"/>
  <c r="BE6" i="2"/>
  <c r="BD7" i="2"/>
  <c r="BE7" i="2"/>
  <c r="BD8" i="2"/>
  <c r="BE8" i="2"/>
  <c r="BD9" i="2"/>
  <c r="BE9" i="2"/>
  <c r="BD10" i="2"/>
  <c r="BE10" i="2"/>
  <c r="BD11" i="2"/>
  <c r="BE11" i="2"/>
  <c r="BD12" i="2"/>
  <c r="BE12" i="2"/>
  <c r="BD13" i="2"/>
  <c r="BE13" i="2"/>
  <c r="BD14" i="2"/>
  <c r="BE14" i="2"/>
  <c r="BD15" i="2"/>
  <c r="BE15" i="2"/>
  <c r="BD16" i="2"/>
  <c r="BE16" i="2"/>
  <c r="BD17" i="2"/>
  <c r="BE17" i="2"/>
  <c r="BJ14" i="2"/>
  <c r="BK14" i="2"/>
  <c r="BJ15" i="2"/>
  <c r="BK15" i="2"/>
  <c r="BJ16" i="2"/>
  <c r="BK16" i="2"/>
  <c r="BJ17" i="2"/>
  <c r="BK17" i="2"/>
  <c r="BJ13" i="2"/>
  <c r="BK13" i="2"/>
  <c r="BJ12" i="2"/>
  <c r="BK12" i="2"/>
  <c r="BJ11" i="2"/>
  <c r="BK11" i="2"/>
  <c r="BJ10" i="2"/>
  <c r="BK10" i="2"/>
  <c r="BJ9" i="2"/>
  <c r="BK9" i="2"/>
  <c r="BG17" i="2"/>
  <c r="BH17" i="2"/>
  <c r="BG16" i="2"/>
  <c r="BH16" i="2"/>
  <c r="BG15" i="2"/>
  <c r="BH15" i="2"/>
  <c r="BG14" i="2"/>
  <c r="BH14" i="2"/>
  <c r="BG13" i="2"/>
  <c r="BH13" i="2"/>
  <c r="BG12" i="2"/>
  <c r="BH12" i="2"/>
  <c r="BG11" i="2"/>
  <c r="BH11" i="2"/>
  <c r="BG10" i="2"/>
  <c r="BH10" i="2"/>
  <c r="BG9" i="2"/>
  <c r="BH9" i="2"/>
  <c r="BA9" i="2"/>
  <c r="BB9" i="2"/>
  <c r="BA10" i="2"/>
  <c r="BB10" i="2"/>
  <c r="BA11" i="2"/>
  <c r="BB11" i="2"/>
  <c r="BA12" i="2"/>
  <c r="BB12" i="2"/>
  <c r="BA13" i="2"/>
  <c r="BB13" i="2"/>
  <c r="BA14" i="2"/>
  <c r="BB14" i="2"/>
  <c r="BA15" i="2"/>
  <c r="BB15" i="2"/>
  <c r="BA16" i="2"/>
  <c r="BB16" i="2"/>
  <c r="BA17" i="2"/>
  <c r="BB17" i="2"/>
  <c r="AX9" i="2" l="1"/>
  <c r="AY9" i="2"/>
  <c r="AX10" i="2"/>
  <c r="AY10" i="2"/>
  <c r="AX11" i="2"/>
  <c r="AY11" i="2"/>
  <c r="AX12" i="2"/>
  <c r="AY12" i="2"/>
  <c r="AX13" i="2"/>
  <c r="AY13" i="2"/>
  <c r="AX14" i="2"/>
  <c r="AY14" i="2"/>
  <c r="AX15" i="2"/>
  <c r="AY15" i="2"/>
  <c r="AX16" i="2"/>
  <c r="AY16" i="2"/>
  <c r="AX17" i="2"/>
  <c r="AY17" i="2"/>
  <c r="AN17" i="2"/>
  <c r="AO17" i="2"/>
  <c r="AQ17" i="2" s="1"/>
  <c r="AN16" i="2"/>
  <c r="AO16" i="2"/>
  <c r="AQ16" i="2" s="1"/>
  <c r="AN15" i="2"/>
  <c r="AO15" i="2"/>
  <c r="AQ15" i="2" s="1"/>
  <c r="AN14" i="2"/>
  <c r="AO14" i="2"/>
  <c r="AQ14" i="2" s="1"/>
  <c r="AN13" i="2"/>
  <c r="AO13" i="2"/>
  <c r="AQ13" i="2" s="1"/>
  <c r="AN12" i="2"/>
  <c r="AO12" i="2"/>
  <c r="AQ12" i="2" s="1"/>
  <c r="AN11" i="2"/>
  <c r="AO11" i="2"/>
  <c r="AQ11" i="2" s="1"/>
  <c r="AN10" i="2"/>
  <c r="AO10" i="2"/>
  <c r="AQ10" i="2" s="1"/>
  <c r="AN9" i="2"/>
  <c r="AO9" i="2"/>
  <c r="AQ9" i="2" s="1"/>
  <c r="AI17" i="2"/>
  <c r="AI16" i="2"/>
  <c r="AK16" i="2" s="1"/>
  <c r="AI15" i="2"/>
  <c r="AI14" i="2"/>
  <c r="AK14" i="2" s="1"/>
  <c r="AI13" i="2"/>
  <c r="AK13" i="2" s="1"/>
  <c r="AI12" i="2"/>
  <c r="AJ12" i="2" s="1"/>
  <c r="AI11" i="2"/>
  <c r="AK11" i="2" s="1"/>
  <c r="AI10" i="2"/>
  <c r="AK10" i="2" s="1"/>
  <c r="AI9" i="2"/>
  <c r="AK9" i="2" s="1"/>
  <c r="AG17" i="2"/>
  <c r="AG16" i="2"/>
  <c r="AG15" i="2"/>
  <c r="AG14" i="2"/>
  <c r="AG13" i="2"/>
  <c r="AG12" i="2"/>
  <c r="AG11" i="2"/>
  <c r="AG10" i="2"/>
  <c r="AG9" i="2"/>
  <c r="AE9" i="2"/>
  <c r="AE10" i="2"/>
  <c r="AE11" i="2"/>
  <c r="AE12" i="2"/>
  <c r="AE13" i="2"/>
  <c r="AE14" i="2"/>
  <c r="AE15" i="2"/>
  <c r="AE16" i="2"/>
  <c r="AE17" i="2"/>
  <c r="AB9" i="2"/>
  <c r="AB10" i="2"/>
  <c r="AB11" i="2"/>
  <c r="AR11" i="2" s="1"/>
  <c r="AT11" i="2" s="1"/>
  <c r="AB12" i="2"/>
  <c r="AB13" i="2"/>
  <c r="AB14" i="2"/>
  <c r="AB15" i="2"/>
  <c r="AB16" i="2"/>
  <c r="AB17" i="2"/>
  <c r="Z9" i="2"/>
  <c r="Z10" i="2"/>
  <c r="Z11" i="2"/>
  <c r="Z12" i="2"/>
  <c r="Z13" i="2"/>
  <c r="Z15" i="2"/>
  <c r="Z16" i="2"/>
  <c r="Z17" i="2"/>
  <c r="X9" i="2"/>
  <c r="X10" i="2"/>
  <c r="X11" i="2"/>
  <c r="X12" i="2"/>
  <c r="X13" i="2"/>
  <c r="X14" i="2"/>
  <c r="X15" i="2"/>
  <c r="X16" i="2"/>
  <c r="X17" i="2"/>
  <c r="V9" i="2"/>
  <c r="V10" i="2"/>
  <c r="V11" i="2"/>
  <c r="V12" i="2"/>
  <c r="V13" i="2"/>
  <c r="V14" i="2"/>
  <c r="V15" i="2"/>
  <c r="V16" i="2"/>
  <c r="V17" i="2"/>
  <c r="S9" i="2"/>
  <c r="S10" i="2"/>
  <c r="S11" i="2"/>
  <c r="S12" i="2"/>
  <c r="S13" i="2"/>
  <c r="S14" i="2"/>
  <c r="S15" i="2"/>
  <c r="S16" i="2"/>
  <c r="S17" i="2"/>
  <c r="P9" i="2"/>
  <c r="P10" i="2"/>
  <c r="P11" i="2"/>
  <c r="P12" i="2"/>
  <c r="P13" i="2"/>
  <c r="P14" i="2"/>
  <c r="P15" i="2"/>
  <c r="P16" i="2"/>
  <c r="P17" i="2"/>
  <c r="N17" i="2"/>
  <c r="N16" i="2"/>
  <c r="N15" i="2"/>
  <c r="N14" i="2"/>
  <c r="N13" i="2"/>
  <c r="N12" i="2"/>
  <c r="N11" i="2"/>
  <c r="N10" i="2"/>
  <c r="N9" i="2"/>
  <c r="L17" i="2"/>
  <c r="L16" i="2"/>
  <c r="L15" i="2"/>
  <c r="L14" i="2"/>
  <c r="L13" i="2"/>
  <c r="L12" i="2"/>
  <c r="L11" i="2"/>
  <c r="L10" i="2"/>
  <c r="L9" i="2"/>
  <c r="AR10" i="2" l="1"/>
  <c r="AT10" i="2" s="1"/>
  <c r="AK12" i="2"/>
  <c r="AR17" i="2"/>
  <c r="AT17" i="2" s="1"/>
  <c r="AR12" i="2"/>
  <c r="AS12" i="2" s="1"/>
  <c r="AR13" i="2"/>
  <c r="AT13" i="2" s="1"/>
  <c r="AR16" i="2"/>
  <c r="AS16" i="2" s="1"/>
  <c r="AR14" i="2"/>
  <c r="AT14" i="2" s="1"/>
  <c r="AR15" i="2"/>
  <c r="AT15" i="2" s="1"/>
  <c r="AR9" i="2"/>
  <c r="AT9" i="2" s="1"/>
  <c r="AS11" i="2"/>
  <c r="AP17" i="2"/>
  <c r="AP16" i="2"/>
  <c r="AP15" i="2"/>
  <c r="AP14" i="2"/>
  <c r="AP13" i="2"/>
  <c r="AP12" i="2"/>
  <c r="AP11" i="2"/>
  <c r="AP10" i="2"/>
  <c r="AP9" i="2"/>
  <c r="AJ17" i="2"/>
  <c r="AK17" i="2"/>
  <c r="AJ16" i="2"/>
  <c r="AJ15" i="2"/>
  <c r="AK15" i="2"/>
  <c r="AJ14" i="2"/>
  <c r="AJ13" i="2"/>
  <c r="AJ11" i="2"/>
  <c r="AJ10" i="2"/>
  <c r="AJ9" i="2"/>
  <c r="AT12" i="2" l="1"/>
  <c r="AS10" i="2"/>
  <c r="AS17" i="2"/>
  <c r="AS9" i="2"/>
  <c r="AS15" i="2"/>
  <c r="AT16" i="2"/>
  <c r="AS14" i="2"/>
  <c r="AS13" i="2"/>
  <c r="BN5" i="2" l="1"/>
  <c r="BN6" i="2"/>
  <c r="BN7" i="2"/>
  <c r="BN8" i="2"/>
  <c r="BJ5" i="2"/>
  <c r="BK5" i="2"/>
  <c r="BJ6" i="2"/>
  <c r="BK6" i="2"/>
  <c r="BJ7" i="2"/>
  <c r="BK7" i="2"/>
  <c r="BJ8" i="2"/>
  <c r="BK8" i="2"/>
  <c r="BG5" i="2"/>
  <c r="BH5" i="2"/>
  <c r="BG6" i="2"/>
  <c r="BH6" i="2"/>
  <c r="BG7" i="2"/>
  <c r="BH7" i="2"/>
  <c r="BG8" i="2"/>
  <c r="BH8" i="2"/>
  <c r="BA5" i="2"/>
  <c r="BB5" i="2"/>
  <c r="BA6" i="2"/>
  <c r="BB6" i="2"/>
  <c r="BA7" i="2"/>
  <c r="BB7" i="2"/>
  <c r="BA8" i="2"/>
  <c r="BB8" i="2"/>
  <c r="AX5" i="2"/>
  <c r="AY5" i="2"/>
  <c r="AX6" i="2"/>
  <c r="AY6" i="2"/>
  <c r="AX7" i="2"/>
  <c r="AY7" i="2"/>
  <c r="AX8" i="2"/>
  <c r="AY8" i="2"/>
  <c r="AN5" i="2"/>
  <c r="AO5" i="2"/>
  <c r="AQ5" i="2" s="1"/>
  <c r="AN6" i="2"/>
  <c r="AO6" i="2"/>
  <c r="AP6" i="2" s="1"/>
  <c r="AN7" i="2"/>
  <c r="AO7" i="2"/>
  <c r="AQ7" i="2" s="1"/>
  <c r="AN8" i="2"/>
  <c r="AO8" i="2"/>
  <c r="AP8" i="2" s="1"/>
  <c r="AI5" i="2"/>
  <c r="AK5" i="2" s="1"/>
  <c r="AI6" i="2"/>
  <c r="AK6" i="2" s="1"/>
  <c r="AI7" i="2"/>
  <c r="AJ7" i="2" s="1"/>
  <c r="AI8" i="2"/>
  <c r="AJ8" i="2" s="1"/>
  <c r="AG5" i="2"/>
  <c r="AG6" i="2"/>
  <c r="AG7" i="2"/>
  <c r="AG8" i="2"/>
  <c r="AE5" i="2"/>
  <c r="AE6" i="2"/>
  <c r="AE7" i="2"/>
  <c r="AE8" i="2"/>
  <c r="AB5" i="2"/>
  <c r="AB6" i="2"/>
  <c r="AB7" i="2"/>
  <c r="AR7" i="2" s="1"/>
  <c r="AT7" i="2" s="1"/>
  <c r="AB8" i="2"/>
  <c r="Z5" i="2"/>
  <c r="Z7" i="2"/>
  <c r="Z8" i="2"/>
  <c r="X6" i="2"/>
  <c r="X7" i="2"/>
  <c r="X8" i="2"/>
  <c r="V5" i="2"/>
  <c r="V6" i="2"/>
  <c r="V7" i="2"/>
  <c r="V8" i="2"/>
  <c r="S5" i="2"/>
  <c r="S6" i="2"/>
  <c r="S7" i="2"/>
  <c r="S8" i="2"/>
  <c r="P5" i="2"/>
  <c r="P6" i="2"/>
  <c r="P7" i="2"/>
  <c r="P8" i="2"/>
  <c r="N5" i="2"/>
  <c r="N6" i="2"/>
  <c r="N7" i="2"/>
  <c r="N8" i="2"/>
  <c r="L5" i="2"/>
  <c r="L6" i="2"/>
  <c r="L7" i="2"/>
  <c r="L8" i="2"/>
  <c r="AK8" i="2" l="1"/>
  <c r="AQ6" i="2"/>
  <c r="AR8" i="2"/>
  <c r="AS8" i="2" s="1"/>
  <c r="AK7" i="2"/>
  <c r="AR5" i="2"/>
  <c r="AT5" i="2" s="1"/>
  <c r="AR6" i="2"/>
  <c r="AS6" i="2" s="1"/>
  <c r="AQ8" i="2"/>
  <c r="AS7" i="2"/>
  <c r="AP7" i="2"/>
  <c r="AP5" i="2"/>
  <c r="AJ6" i="2"/>
  <c r="AJ5" i="2"/>
  <c r="AS5" i="2" l="1"/>
  <c r="AT6" i="2"/>
  <c r="AT8" i="2"/>
  <c r="BN4" i="2" l="1"/>
  <c r="BN3" i="2"/>
  <c r="BJ3" i="2"/>
  <c r="BK3" i="2"/>
  <c r="BJ4" i="2"/>
  <c r="BK4" i="2"/>
  <c r="BG3" i="2"/>
  <c r="BH3" i="2"/>
  <c r="BG4" i="2"/>
  <c r="BH4" i="2"/>
  <c r="BD3" i="2"/>
  <c r="BE3" i="2"/>
  <c r="BD4" i="2"/>
  <c r="BE4" i="2"/>
  <c r="BA3" i="2"/>
  <c r="BB3" i="2"/>
  <c r="BA4" i="2"/>
  <c r="BB4" i="2"/>
  <c r="AX3" i="2"/>
  <c r="AY3" i="2"/>
  <c r="AX4" i="2"/>
  <c r="AY4" i="2"/>
  <c r="AN3" i="2"/>
  <c r="AO3" i="2"/>
  <c r="AQ3" i="2" s="1"/>
  <c r="AN4" i="2"/>
  <c r="AO4" i="2"/>
  <c r="AP4" i="2" s="1"/>
  <c r="AI3" i="2"/>
  <c r="AK3" i="2" s="1"/>
  <c r="AI4" i="2"/>
  <c r="AK4" i="2" s="1"/>
  <c r="AG3" i="2"/>
  <c r="AG4" i="2"/>
  <c r="AE3" i="2"/>
  <c r="AE4" i="2"/>
  <c r="AB3" i="2"/>
  <c r="AB4" i="2"/>
  <c r="Z3" i="2"/>
  <c r="Z4" i="2"/>
  <c r="X3" i="2"/>
  <c r="X4" i="2"/>
  <c r="V3" i="2"/>
  <c r="V4" i="2"/>
  <c r="S3" i="2"/>
  <c r="S4" i="2"/>
  <c r="P3" i="2"/>
  <c r="P4" i="2"/>
  <c r="N3" i="2"/>
  <c r="N4" i="2"/>
  <c r="L3" i="2"/>
  <c r="L4" i="2"/>
  <c r="BN2" i="2"/>
  <c r="BM2" i="2"/>
  <c r="BM3" i="2" s="1"/>
  <c r="BM4" i="2" s="1"/>
  <c r="BM5" i="2" s="1"/>
  <c r="BM6" i="2" s="1"/>
  <c r="BM7" i="2" s="1"/>
  <c r="BM8" i="2" s="1"/>
  <c r="BM9" i="2" s="1"/>
  <c r="BM10" i="2" s="1"/>
  <c r="BM11" i="2" s="1"/>
  <c r="BM12" i="2" s="1"/>
  <c r="BM13" i="2" s="1"/>
  <c r="BM14" i="2" s="1"/>
  <c r="BM15" i="2" s="1"/>
  <c r="BM16" i="2" s="1"/>
  <c r="BM17" i="2" s="1"/>
  <c r="BM18" i="2" s="1"/>
  <c r="BM19" i="2" s="1"/>
  <c r="BM20" i="2" s="1"/>
  <c r="BM21" i="2" s="1"/>
  <c r="BM22" i="2" s="1"/>
  <c r="BM23" i="2" s="1"/>
  <c r="BM24" i="2" s="1"/>
  <c r="BM25" i="2" s="1"/>
  <c r="BM26" i="2" s="1"/>
  <c r="BM27" i="2" s="1"/>
  <c r="BM28" i="2" s="1"/>
  <c r="BM29" i="2" s="1"/>
  <c r="BM30" i="2" s="1"/>
  <c r="BM31" i="2" s="1"/>
  <c r="BM32" i="2" s="1"/>
  <c r="BM33" i="2" s="1"/>
  <c r="BM34" i="2" s="1"/>
  <c r="BM35" i="2" s="1"/>
  <c r="BM36" i="2" s="1"/>
  <c r="BM37" i="2" s="1"/>
  <c r="BM38" i="2" s="1"/>
  <c r="BM39" i="2" s="1"/>
  <c r="BM40" i="2" s="1"/>
  <c r="BL2" i="2"/>
  <c r="BJ2" i="2"/>
  <c r="BK2" i="2"/>
  <c r="BG2" i="2"/>
  <c r="BH2" i="2"/>
  <c r="BD2" i="2"/>
  <c r="BE2" i="2"/>
  <c r="BA2" i="2"/>
  <c r="BB2" i="2"/>
  <c r="AX2" i="2"/>
  <c r="AY2" i="2"/>
  <c r="AN2" i="2"/>
  <c r="AO2" i="2"/>
  <c r="AQ2" i="2" s="1"/>
  <c r="AI2" i="2"/>
  <c r="AK2" i="2" s="1"/>
  <c r="AG2" i="2"/>
  <c r="AE2" i="2"/>
  <c r="AB2" i="2"/>
  <c r="Z2" i="2"/>
  <c r="X2" i="2"/>
  <c r="V2" i="2"/>
  <c r="S2" i="2"/>
  <c r="P2" i="2"/>
  <c r="N2" i="2"/>
  <c r="L2" i="2"/>
  <c r="BM41" i="2" l="1"/>
  <c r="BM42" i="2" s="1"/>
  <c r="BM43" i="2" s="1"/>
  <c r="BM44" i="2" s="1"/>
  <c r="BM45" i="2" s="1"/>
  <c r="BM46" i="2" s="1"/>
  <c r="BM47" i="2" s="1"/>
  <c r="BM48" i="2" s="1"/>
  <c r="BM49" i="2" s="1"/>
  <c r="BM50" i="2" s="1"/>
  <c r="BM51" i="2" s="1"/>
  <c r="BM52" i="2" s="1"/>
  <c r="BM53" i="2" s="1"/>
  <c r="BM54" i="2" s="1"/>
  <c r="BM55" i="2" s="1"/>
  <c r="BM56" i="2" s="1"/>
  <c r="BM57" i="2" s="1"/>
  <c r="BM58" i="2" s="1"/>
  <c r="BM59" i="2" s="1"/>
  <c r="BM60" i="2" s="1"/>
  <c r="BM61" i="2" s="1"/>
  <c r="BM62" i="2" s="1"/>
  <c r="BM63" i="2" s="1"/>
  <c r="BM64" i="2" s="1"/>
  <c r="BM65" i="2" s="1"/>
  <c r="BM66" i="2" s="1"/>
  <c r="BM67" i="2" s="1"/>
  <c r="BM68" i="2" s="1"/>
  <c r="BM69" i="2" s="1"/>
  <c r="BM70" i="2" s="1"/>
  <c r="BM71" i="2" s="1"/>
  <c r="BM72" i="2" s="1"/>
  <c r="BM73" i="2" s="1"/>
  <c r="BM74" i="2" s="1"/>
  <c r="BM75" i="2" s="1"/>
  <c r="BM76" i="2" s="1"/>
  <c r="BM77" i="2" s="1"/>
  <c r="BM78" i="2" s="1"/>
  <c r="BM79" i="2" s="1"/>
  <c r="BM80" i="2" s="1"/>
  <c r="BM81" i="2" s="1"/>
  <c r="BM82" i="2" s="1"/>
  <c r="BM83" i="2" s="1"/>
  <c r="BM84" i="2" s="1"/>
  <c r="BM85" i="2" s="1"/>
  <c r="BM86" i="2" s="1"/>
  <c r="BM87" i="2" s="1"/>
  <c r="BM88" i="2" s="1"/>
  <c r="BM89" i="2" s="1"/>
  <c r="BM90" i="2" s="1"/>
  <c r="BM91" i="2" s="1"/>
  <c r="BM92" i="2" s="1"/>
  <c r="BM93" i="2" s="1"/>
  <c r="BM94" i="2" s="1"/>
  <c r="BM95" i="2" s="1"/>
  <c r="BM96" i="2" s="1"/>
  <c r="BM97" i="2" s="1"/>
  <c r="BM98" i="2" s="1"/>
  <c r="BM99" i="2" s="1"/>
  <c r="BM100" i="2" s="1"/>
  <c r="BM101" i="2" s="1"/>
  <c r="BM102" i="2" s="1"/>
  <c r="BM103" i="2" s="1"/>
  <c r="BM104" i="2" s="1"/>
  <c r="BM105" i="2" s="1"/>
  <c r="BM106" i="2" s="1"/>
  <c r="BM107" i="2" s="1"/>
  <c r="BM108" i="2" s="1"/>
  <c r="BM109" i="2" s="1"/>
  <c r="BM110" i="2" s="1"/>
  <c r="BM111" i="2" s="1"/>
  <c r="BM112" i="2" s="1"/>
  <c r="BM113" i="2" s="1"/>
  <c r="BM114" i="2" s="1"/>
  <c r="AR2" i="2"/>
  <c r="AR3" i="2"/>
  <c r="AT3" i="2" s="1"/>
  <c r="AR4" i="2"/>
  <c r="AS4" i="2" s="1"/>
  <c r="AQ4" i="2"/>
  <c r="BL3" i="2"/>
  <c r="AP3" i="2"/>
  <c r="AJ4" i="2"/>
  <c r="AJ3" i="2"/>
  <c r="AP2" i="2"/>
  <c r="AJ2" i="2"/>
  <c r="BM115" i="2" l="1"/>
  <c r="AS3" i="2"/>
  <c r="BL4" i="2"/>
  <c r="AT4" i="2"/>
  <c r="BM116" i="2" l="1"/>
  <c r="BL5" i="2"/>
  <c r="BM117" i="2" l="1"/>
  <c r="BM118" i="2" s="1"/>
  <c r="BM119" i="2" s="1"/>
  <c r="BM120" i="2" s="1"/>
  <c r="BM121" i="2" s="1"/>
  <c r="BM122" i="2" s="1"/>
  <c r="BM123" i="2" s="1"/>
  <c r="BM124" i="2" s="1"/>
  <c r="BM125" i="2" s="1"/>
  <c r="BM126" i="2" s="1"/>
  <c r="BM127" i="2" s="1"/>
  <c r="BM128" i="2" s="1"/>
  <c r="BM129" i="2" s="1"/>
  <c r="BM130" i="2" s="1"/>
  <c r="BM131" i="2" s="1"/>
  <c r="BM132" i="2" s="1"/>
  <c r="BL6" i="2"/>
  <c r="BM133" i="2" l="1"/>
  <c r="BL7" i="2"/>
  <c r="BM134" i="2" l="1"/>
  <c r="BL8" i="2"/>
  <c r="B2" i="2"/>
  <c r="CD3" i="3"/>
  <c r="CD4" i="3" s="1"/>
  <c r="CD5" i="3" s="1"/>
  <c r="CD6" i="3" s="1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8" i="3" s="1"/>
  <c r="CD59" i="3" s="1"/>
  <c r="CD60" i="3" s="1"/>
  <c r="CD61" i="3" s="1"/>
  <c r="CD62" i="3" s="1"/>
  <c r="CD63" i="3" s="1"/>
  <c r="CD64" i="3" s="1"/>
  <c r="CD65" i="3" s="1"/>
  <c r="BM135" i="2" l="1"/>
  <c r="CE3" i="3"/>
  <c r="CF2" i="3"/>
  <c r="CG2" i="3" s="1"/>
  <c r="CJ3" i="3"/>
  <c r="CJ4" i="3" s="1"/>
  <c r="CM2" i="3"/>
  <c r="CI3" i="3"/>
  <c r="CI4" i="3" s="1"/>
  <c r="CI5" i="3" s="1"/>
  <c r="CI6" i="3" s="1"/>
  <c r="CI7" i="3" s="1"/>
  <c r="CI8" i="3" s="1"/>
  <c r="CI9" i="3" s="1"/>
  <c r="CI10" i="3" s="1"/>
  <c r="CI11" i="3" s="1"/>
  <c r="CI12" i="3" s="1"/>
  <c r="CI13" i="3" s="1"/>
  <c r="CI14" i="3" s="1"/>
  <c r="CI15" i="3" s="1"/>
  <c r="CI16" i="3" s="1"/>
  <c r="CI17" i="3" s="1"/>
  <c r="CI18" i="3" s="1"/>
  <c r="CI19" i="3" s="1"/>
  <c r="CI20" i="3" s="1"/>
  <c r="CI21" i="3" s="1"/>
  <c r="CI22" i="3" s="1"/>
  <c r="CI23" i="3" s="1"/>
  <c r="CI24" i="3" s="1"/>
  <c r="CI25" i="3" s="1"/>
  <c r="CI26" i="3" s="1"/>
  <c r="CI27" i="3" s="1"/>
  <c r="CI28" i="3" s="1"/>
  <c r="CI29" i="3" s="1"/>
  <c r="CI30" i="3" s="1"/>
  <c r="CI31" i="3" s="1"/>
  <c r="CI32" i="3" s="1"/>
  <c r="CI33" i="3" s="1"/>
  <c r="CI34" i="3" s="1"/>
  <c r="CI35" i="3" s="1"/>
  <c r="CI36" i="3" s="1"/>
  <c r="CI37" i="3" s="1"/>
  <c r="CI38" i="3" s="1"/>
  <c r="CH3" i="3"/>
  <c r="Q3" i="3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BL9" i="2"/>
  <c r="BM136" i="2" l="1"/>
  <c r="CK2" i="3"/>
  <c r="CL2" i="3" s="1"/>
  <c r="CM3" i="3"/>
  <c r="CH4" i="3"/>
  <c r="CK3" i="3"/>
  <c r="CL3" i="3" s="1"/>
  <c r="CF3" i="3"/>
  <c r="CG3" i="3" s="1"/>
  <c r="CE4" i="3"/>
  <c r="Q19" i="3"/>
  <c r="Q20" i="3" s="1"/>
  <c r="Q21" i="3" s="1"/>
  <c r="Q22" i="3" s="1"/>
  <c r="Q23" i="3" s="1"/>
  <c r="CJ5" i="3"/>
  <c r="CM4" i="3"/>
  <c r="BL10" i="2"/>
  <c r="BM137" i="2" l="1"/>
  <c r="BM138" i="2" s="1"/>
  <c r="BM139" i="2" s="1"/>
  <c r="BM140" i="2" s="1"/>
  <c r="BM141" i="2" s="1"/>
  <c r="BM142" i="2" s="1"/>
  <c r="CF4" i="3"/>
  <c r="CG4" i="3" s="1"/>
  <c r="CE5" i="3"/>
  <c r="Q24" i="3"/>
  <c r="Q25" i="3" s="1"/>
  <c r="Q26" i="3" s="1"/>
  <c r="Q27" i="3" s="1"/>
  <c r="Q28" i="3" s="1"/>
  <c r="Q29" i="3" s="1"/>
  <c r="CK4" i="3"/>
  <c r="CL4" i="3" s="1"/>
  <c r="CH5" i="3"/>
  <c r="CM5" i="3" s="1"/>
  <c r="CJ6" i="3"/>
  <c r="BL11" i="2"/>
  <c r="CD5" i="5"/>
  <c r="BX5" i="5"/>
  <c r="BY5" i="5" s="1"/>
  <c r="BW5" i="5"/>
  <c r="BV5" i="5"/>
  <c r="BU5" i="5"/>
  <c r="BR5" i="5"/>
  <c r="BQ5" i="5"/>
  <c r="BN5" i="5"/>
  <c r="BM5" i="5"/>
  <c r="BJ5" i="5"/>
  <c r="BI5" i="5"/>
  <c r="BF5" i="5"/>
  <c r="BE5" i="5"/>
  <c r="BB5" i="5"/>
  <c r="BA5" i="5"/>
  <c r="AX5" i="5"/>
  <c r="AW5" i="5"/>
  <c r="AT5" i="5"/>
  <c r="AS5" i="5"/>
  <c r="AP5" i="5"/>
  <c r="AO5" i="5"/>
  <c r="AL5" i="5"/>
  <c r="AK5" i="5"/>
  <c r="AE5" i="5"/>
  <c r="AD5" i="5"/>
  <c r="AC5" i="5"/>
  <c r="W5" i="5"/>
  <c r="V5" i="5"/>
  <c r="S5" i="5"/>
  <c r="R5" i="5"/>
  <c r="CA5" i="5" l="1"/>
  <c r="BZ5" i="5" s="1"/>
  <c r="Q30" i="3"/>
  <c r="BM143" i="2"/>
  <c r="BM144" i="2" s="1"/>
  <c r="BM145" i="2" s="1"/>
  <c r="BM146" i="2" s="1"/>
  <c r="BM147" i="2" s="1"/>
  <c r="BM148" i="2" s="1"/>
  <c r="BM149" i="2" s="1"/>
  <c r="CH6" i="3"/>
  <c r="CM6" i="3" s="1"/>
  <c r="CK5" i="3"/>
  <c r="CL5" i="3" s="1"/>
  <c r="CE6" i="3"/>
  <c r="CF5" i="3"/>
  <c r="CG5" i="3" s="1"/>
  <c r="CJ7" i="3"/>
  <c r="BL12" i="2"/>
  <c r="AF5" i="5"/>
  <c r="Q31" i="3" l="1"/>
  <c r="BM150" i="2"/>
  <c r="BM151" i="2" s="1"/>
  <c r="BM152" i="2" s="1"/>
  <c r="BM153" i="2" s="1"/>
  <c r="BM154" i="2" s="1"/>
  <c r="BM155" i="2" s="1"/>
  <c r="CJ8" i="3"/>
  <c r="CJ9" i="3" s="1"/>
  <c r="CJ10" i="3" s="1"/>
  <c r="CH7" i="3"/>
  <c r="CM7" i="3" s="1"/>
  <c r="CK6" i="3"/>
  <c r="CL6" i="3" s="1"/>
  <c r="CE7" i="3"/>
  <c r="CF6" i="3"/>
  <c r="CG6" i="3" s="1"/>
  <c r="BL13" i="2"/>
  <c r="CD4" i="5"/>
  <c r="BX4" i="5"/>
  <c r="BZ4" i="5" s="1"/>
  <c r="BW4" i="5"/>
  <c r="BV4" i="5"/>
  <c r="BU4" i="5"/>
  <c r="BR4" i="5"/>
  <c r="BQ4" i="5"/>
  <c r="BN4" i="5"/>
  <c r="BM4" i="5"/>
  <c r="BJ4" i="5"/>
  <c r="BI4" i="5"/>
  <c r="BF4" i="5"/>
  <c r="BE4" i="5"/>
  <c r="BB4" i="5"/>
  <c r="BA4" i="5"/>
  <c r="AX4" i="5"/>
  <c r="AW4" i="5"/>
  <c r="AT4" i="5"/>
  <c r="AS4" i="5"/>
  <c r="AP4" i="5"/>
  <c r="AO4" i="5"/>
  <c r="AL4" i="5"/>
  <c r="AK4" i="5"/>
  <c r="AE4" i="5"/>
  <c r="AD4" i="5"/>
  <c r="AC4" i="5"/>
  <c r="W4" i="5"/>
  <c r="V4" i="5"/>
  <c r="S4" i="5"/>
  <c r="R4" i="5"/>
  <c r="BY4" i="5" l="1"/>
  <c r="AF4" i="5"/>
  <c r="Q32" i="3"/>
  <c r="BM156" i="2"/>
  <c r="BM157" i="2" s="1"/>
  <c r="BM158" i="2" s="1"/>
  <c r="BM159" i="2" s="1"/>
  <c r="BM160" i="2" s="1"/>
  <c r="BM161" i="2" s="1"/>
  <c r="BM162" i="2" s="1"/>
  <c r="BM163" i="2" s="1"/>
  <c r="BM164" i="2" s="1"/>
  <c r="BM165" i="2" s="1"/>
  <c r="BM166" i="2" s="1"/>
  <c r="BM167" i="2" s="1"/>
  <c r="BM168" i="2" s="1"/>
  <c r="BM169" i="2" s="1"/>
  <c r="BM170" i="2" s="1"/>
  <c r="BM171" i="2" s="1"/>
  <c r="BM172" i="2" s="1"/>
  <c r="BM173" i="2" s="1"/>
  <c r="BM174" i="2" s="1"/>
  <c r="BM175" i="2" s="1"/>
  <c r="BM176" i="2" s="1"/>
  <c r="BM177" i="2" s="1"/>
  <c r="BM178" i="2" s="1"/>
  <c r="BM179" i="2" s="1"/>
  <c r="BM180" i="2" s="1"/>
  <c r="CE8" i="3"/>
  <c r="CF7" i="3"/>
  <c r="CG7" i="3" s="1"/>
  <c r="CJ11" i="3"/>
  <c r="CH8" i="3"/>
  <c r="CK7" i="3"/>
  <c r="CL7" i="3" s="1"/>
  <c r="BL14" i="2"/>
  <c r="CD3" i="5"/>
  <c r="BM181" i="2" l="1"/>
  <c r="Q33" i="3"/>
  <c r="CF8" i="3"/>
  <c r="CG8" i="3" s="1"/>
  <c r="CE9" i="3"/>
  <c r="CM8" i="3"/>
  <c r="CH9" i="3"/>
  <c r="CK8" i="3"/>
  <c r="CL8" i="3" s="1"/>
  <c r="CJ12" i="3"/>
  <c r="BL15" i="2"/>
  <c r="BX3" i="5"/>
  <c r="BY3" i="5" s="1"/>
  <c r="BW3" i="5"/>
  <c r="BV3" i="5"/>
  <c r="BU3" i="5"/>
  <c r="BR3" i="5"/>
  <c r="BQ3" i="5"/>
  <c r="BN3" i="5"/>
  <c r="BM3" i="5"/>
  <c r="BJ3" i="5"/>
  <c r="BI3" i="5"/>
  <c r="BF3" i="5"/>
  <c r="BE3" i="5"/>
  <c r="BB3" i="5"/>
  <c r="BA3" i="5"/>
  <c r="AX3" i="5"/>
  <c r="AW3" i="5"/>
  <c r="AT3" i="5"/>
  <c r="AS3" i="5"/>
  <c r="AP3" i="5"/>
  <c r="AO3" i="5"/>
  <c r="AL3" i="5"/>
  <c r="AK3" i="5"/>
  <c r="AE3" i="5"/>
  <c r="AD3" i="5"/>
  <c r="AC3" i="5"/>
  <c r="W3" i="5"/>
  <c r="V3" i="5"/>
  <c r="S3" i="5"/>
  <c r="R3" i="5"/>
  <c r="CK2" i="5"/>
  <c r="CK3" i="5" s="1"/>
  <c r="CK4" i="5" s="1"/>
  <c r="CJ2" i="5"/>
  <c r="CJ3" i="5" s="1"/>
  <c r="CJ4" i="5" s="1"/>
  <c r="CJ5" i="5" s="1"/>
  <c r="CJ6" i="5" s="1"/>
  <c r="CI2" i="5"/>
  <c r="CI3" i="5" s="1"/>
  <c r="CI4" i="5" s="1"/>
  <c r="CL3" i="5" l="1"/>
  <c r="CM3" i="5" s="1"/>
  <c r="CI5" i="5"/>
  <c r="CL4" i="5"/>
  <c r="CK5" i="5"/>
  <c r="CK6" i="5" s="1"/>
  <c r="CN4" i="5"/>
  <c r="CM4" i="5" s="1"/>
  <c r="CN3" i="5"/>
  <c r="BM182" i="2"/>
  <c r="CN2" i="5"/>
  <c r="Q34" i="3"/>
  <c r="CJ13" i="3"/>
  <c r="CF9" i="3"/>
  <c r="CG9" i="3" s="1"/>
  <c r="CE10" i="3"/>
  <c r="CM9" i="3"/>
  <c r="CH10" i="3"/>
  <c r="CK9" i="3"/>
  <c r="CL9" i="3" s="1"/>
  <c r="BL16" i="2"/>
  <c r="AF3" i="5"/>
  <c r="CA3" i="5"/>
  <c r="CF2" i="5"/>
  <c r="CF3" i="5" s="1"/>
  <c r="CF4" i="5" s="1"/>
  <c r="CF5" i="5" s="1"/>
  <c r="CF6" i="5" s="1"/>
  <c r="CG6" i="5" s="1"/>
  <c r="CD2" i="5"/>
  <c r="BX2" i="5"/>
  <c r="BY2" i="5" s="1"/>
  <c r="BW2" i="5"/>
  <c r="BV2" i="5"/>
  <c r="BU2" i="5"/>
  <c r="BR2" i="5"/>
  <c r="BQ2" i="5"/>
  <c r="BN2" i="5"/>
  <c r="BM2" i="5"/>
  <c r="BJ2" i="5"/>
  <c r="BI2" i="5"/>
  <c r="BF2" i="5"/>
  <c r="BE2" i="5"/>
  <c r="BB2" i="5"/>
  <c r="BA2" i="5"/>
  <c r="AX2" i="5"/>
  <c r="AW2" i="5"/>
  <c r="AT2" i="5"/>
  <c r="AS2" i="5"/>
  <c r="AP2" i="5"/>
  <c r="AO2" i="5"/>
  <c r="AL2" i="5"/>
  <c r="AK2" i="5"/>
  <c r="AE2" i="5"/>
  <c r="AD2" i="5"/>
  <c r="AC2" i="5"/>
  <c r="Z2" i="5"/>
  <c r="W2" i="5"/>
  <c r="V2" i="5"/>
  <c r="S2" i="5"/>
  <c r="R2" i="5"/>
  <c r="CI6" i="5" l="1"/>
  <c r="CL6" i="5" s="1"/>
  <c r="CM6" i="5" s="1"/>
  <c r="CL5" i="5"/>
  <c r="BM183" i="2"/>
  <c r="Q35" i="3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CJ14" i="3"/>
  <c r="CK10" i="3"/>
  <c r="CL10" i="3" s="1"/>
  <c r="CH11" i="3"/>
  <c r="CM10" i="3"/>
  <c r="CE11" i="3"/>
  <c r="CF10" i="3"/>
  <c r="CG10" i="3" s="1"/>
  <c r="BL17" i="2"/>
  <c r="Y2" i="5"/>
  <c r="X2" i="5" s="1"/>
  <c r="AF2" i="5"/>
  <c r="BZ3" i="5"/>
  <c r="CB3" i="5"/>
  <c r="CC3" i="5" s="1"/>
  <c r="CA2" i="5"/>
  <c r="BZ2" i="5"/>
  <c r="O2" i="5"/>
  <c r="N2" i="5"/>
  <c r="C2" i="5"/>
  <c r="CN6" i="5" l="1"/>
  <c r="Q50" i="3"/>
  <c r="BM184" i="2"/>
  <c r="CJ15" i="3"/>
  <c r="CF11" i="3"/>
  <c r="CG11" i="3" s="1"/>
  <c r="CE12" i="3"/>
  <c r="CK11" i="3"/>
  <c r="CL11" i="3" s="1"/>
  <c r="CH12" i="3"/>
  <c r="CM11" i="3"/>
  <c r="BL18" i="2"/>
  <c r="Y3" i="5"/>
  <c r="Y4" i="5" s="1"/>
  <c r="X3" i="5"/>
  <c r="O3" i="5"/>
  <c r="Q51" i="3" l="1"/>
  <c r="BM185" i="2"/>
  <c r="CJ16" i="3"/>
  <c r="CH13" i="3"/>
  <c r="CK12" i="3"/>
  <c r="CL12" i="3" s="1"/>
  <c r="CM12" i="3"/>
  <c r="CF12" i="3"/>
  <c r="CG12" i="3" s="1"/>
  <c r="CE13" i="3"/>
  <c r="BL19" i="2"/>
  <c r="X4" i="5"/>
  <c r="Y5" i="5"/>
  <c r="N3" i="5"/>
  <c r="O4" i="5"/>
  <c r="Q52" i="3" l="1"/>
  <c r="BM186" i="2"/>
  <c r="CJ17" i="3"/>
  <c r="CF13" i="3"/>
  <c r="CG13" i="3" s="1"/>
  <c r="CE14" i="3"/>
  <c r="CH14" i="3"/>
  <c r="CK13" i="3"/>
  <c r="CL13" i="3" s="1"/>
  <c r="CM13" i="3"/>
  <c r="BL20" i="2"/>
  <c r="X5" i="5"/>
  <c r="X6" i="5" s="1"/>
  <c r="N4" i="5"/>
  <c r="O5" i="5"/>
  <c r="O6" i="5" s="1"/>
  <c r="CH6" i="5" s="1"/>
  <c r="Q53" i="3" l="1"/>
  <c r="BM187" i="2"/>
  <c r="CJ18" i="3"/>
  <c r="CK14" i="3"/>
  <c r="CL14" i="3" s="1"/>
  <c r="CH15" i="3"/>
  <c r="CM14" i="3"/>
  <c r="CF14" i="3"/>
  <c r="CG14" i="3" s="1"/>
  <c r="CE15" i="3"/>
  <c r="BL21" i="2"/>
  <c r="N5" i="5"/>
  <c r="N6" i="5" s="1"/>
  <c r="Q54" i="3" l="1"/>
  <c r="BM188" i="2"/>
  <c r="CK15" i="3"/>
  <c r="CL15" i="3" s="1"/>
  <c r="CH16" i="3"/>
  <c r="CM15" i="3"/>
  <c r="CJ19" i="3"/>
  <c r="CF15" i="3"/>
  <c r="CG15" i="3" s="1"/>
  <c r="CE16" i="3"/>
  <c r="BL22" i="2"/>
  <c r="B3" i="4"/>
  <c r="B4" i="4" s="1"/>
  <c r="A3" i="4"/>
  <c r="AK2" i="4"/>
  <c r="AJ2" i="4"/>
  <c r="AG2" i="4"/>
  <c r="AA2" i="4"/>
  <c r="J2" i="4"/>
  <c r="F2" i="4"/>
  <c r="E2" i="4"/>
  <c r="D2" i="4"/>
  <c r="C2" i="4"/>
  <c r="BW45" i="3"/>
  <c r="BV45" i="3"/>
  <c r="BU45" i="3"/>
  <c r="BT45" i="3"/>
  <c r="BQ45" i="3"/>
  <c r="BP45" i="3"/>
  <c r="BM45" i="3"/>
  <c r="BL45" i="3"/>
  <c r="BI45" i="3"/>
  <c r="BH45" i="3"/>
  <c r="BE45" i="3"/>
  <c r="BD45" i="3"/>
  <c r="BA45" i="3"/>
  <c r="AZ45" i="3"/>
  <c r="AW45" i="3"/>
  <c r="AV45" i="3"/>
  <c r="AS45" i="3"/>
  <c r="AR45" i="3"/>
  <c r="AO45" i="3"/>
  <c r="AN45" i="3"/>
  <c r="AH45" i="3"/>
  <c r="AG45" i="3"/>
  <c r="AF45" i="3"/>
  <c r="AC45" i="3"/>
  <c r="Z45" i="3"/>
  <c r="Y45" i="3"/>
  <c r="U45" i="3"/>
  <c r="T45" i="3"/>
  <c r="BW44" i="3"/>
  <c r="BV44" i="3"/>
  <c r="BU44" i="3"/>
  <c r="BT44" i="3"/>
  <c r="BQ44" i="3"/>
  <c r="BP44" i="3"/>
  <c r="BM44" i="3"/>
  <c r="BL44" i="3"/>
  <c r="BI44" i="3"/>
  <c r="BH44" i="3"/>
  <c r="BE44" i="3"/>
  <c r="BD44" i="3"/>
  <c r="BA44" i="3"/>
  <c r="AZ44" i="3"/>
  <c r="AW44" i="3"/>
  <c r="AV44" i="3"/>
  <c r="AS44" i="3"/>
  <c r="AR44" i="3"/>
  <c r="AO44" i="3"/>
  <c r="AN44" i="3"/>
  <c r="AH44" i="3"/>
  <c r="AG44" i="3"/>
  <c r="AF44" i="3"/>
  <c r="AC44" i="3"/>
  <c r="Z44" i="3"/>
  <c r="Y44" i="3"/>
  <c r="U44" i="3"/>
  <c r="T44" i="3"/>
  <c r="BW43" i="3"/>
  <c r="BV43" i="3"/>
  <c r="BU43" i="3"/>
  <c r="BT43" i="3"/>
  <c r="BQ43" i="3"/>
  <c r="BP43" i="3"/>
  <c r="BM43" i="3"/>
  <c r="BL43" i="3"/>
  <c r="BI43" i="3"/>
  <c r="BH43" i="3"/>
  <c r="BE43" i="3"/>
  <c r="BD43" i="3"/>
  <c r="BA43" i="3"/>
  <c r="AZ43" i="3"/>
  <c r="AW43" i="3"/>
  <c r="AV43" i="3"/>
  <c r="AS43" i="3"/>
  <c r="AR43" i="3"/>
  <c r="AO43" i="3"/>
  <c r="AN43" i="3"/>
  <c r="AH43" i="3"/>
  <c r="AG43" i="3"/>
  <c r="AF43" i="3"/>
  <c r="AC43" i="3"/>
  <c r="Z43" i="3"/>
  <c r="Y43" i="3"/>
  <c r="U43" i="3"/>
  <c r="T43" i="3"/>
  <c r="BW42" i="3"/>
  <c r="BV42" i="3"/>
  <c r="BU42" i="3"/>
  <c r="BT42" i="3"/>
  <c r="BQ42" i="3"/>
  <c r="BP42" i="3"/>
  <c r="BM42" i="3"/>
  <c r="BL42" i="3"/>
  <c r="BI42" i="3"/>
  <c r="BH42" i="3"/>
  <c r="BE42" i="3"/>
  <c r="BD42" i="3"/>
  <c r="BA42" i="3"/>
  <c r="AZ42" i="3"/>
  <c r="AW42" i="3"/>
  <c r="AV42" i="3"/>
  <c r="AS42" i="3"/>
  <c r="AR42" i="3"/>
  <c r="AO42" i="3"/>
  <c r="AN42" i="3"/>
  <c r="AH42" i="3"/>
  <c r="AG42" i="3"/>
  <c r="AF42" i="3"/>
  <c r="AC42" i="3"/>
  <c r="Z42" i="3"/>
  <c r="Y42" i="3"/>
  <c r="U42" i="3"/>
  <c r="T42" i="3"/>
  <c r="BW41" i="3"/>
  <c r="BV41" i="3"/>
  <c r="BU41" i="3"/>
  <c r="BT41" i="3"/>
  <c r="BQ41" i="3"/>
  <c r="BP41" i="3"/>
  <c r="BM41" i="3"/>
  <c r="BL41" i="3"/>
  <c r="BI41" i="3"/>
  <c r="BH41" i="3"/>
  <c r="BE41" i="3"/>
  <c r="BD41" i="3"/>
  <c r="BA41" i="3"/>
  <c r="AZ41" i="3"/>
  <c r="AW41" i="3"/>
  <c r="AV41" i="3"/>
  <c r="AS41" i="3"/>
  <c r="AR41" i="3"/>
  <c r="AO41" i="3"/>
  <c r="AN41" i="3"/>
  <c r="AH41" i="3"/>
  <c r="AG41" i="3"/>
  <c r="AF41" i="3"/>
  <c r="AC41" i="3"/>
  <c r="Z41" i="3"/>
  <c r="Y41" i="3"/>
  <c r="U41" i="3"/>
  <c r="T41" i="3"/>
  <c r="BW40" i="3"/>
  <c r="BV40" i="3"/>
  <c r="BU40" i="3"/>
  <c r="BT40" i="3"/>
  <c r="BQ40" i="3"/>
  <c r="BP40" i="3"/>
  <c r="BM40" i="3"/>
  <c r="BL40" i="3"/>
  <c r="BI40" i="3"/>
  <c r="BH40" i="3"/>
  <c r="BE40" i="3"/>
  <c r="BD40" i="3"/>
  <c r="BA40" i="3"/>
  <c r="AZ40" i="3"/>
  <c r="AW40" i="3"/>
  <c r="AV40" i="3"/>
  <c r="AS40" i="3"/>
  <c r="AR40" i="3"/>
  <c r="AO40" i="3"/>
  <c r="AN40" i="3"/>
  <c r="AH40" i="3"/>
  <c r="AG40" i="3"/>
  <c r="AF40" i="3"/>
  <c r="AC40" i="3"/>
  <c r="Z40" i="3"/>
  <c r="Y40" i="3"/>
  <c r="U40" i="3"/>
  <c r="T40" i="3"/>
  <c r="BW39" i="3"/>
  <c r="BV39" i="3"/>
  <c r="BU39" i="3"/>
  <c r="BT39" i="3"/>
  <c r="BQ39" i="3"/>
  <c r="BP39" i="3"/>
  <c r="BM39" i="3"/>
  <c r="BL39" i="3"/>
  <c r="BI39" i="3"/>
  <c r="BH39" i="3"/>
  <c r="BE39" i="3"/>
  <c r="BD39" i="3"/>
  <c r="BA39" i="3"/>
  <c r="AZ39" i="3"/>
  <c r="AW39" i="3"/>
  <c r="AV39" i="3"/>
  <c r="AS39" i="3"/>
  <c r="AR39" i="3"/>
  <c r="AO39" i="3"/>
  <c r="AN39" i="3"/>
  <c r="AH39" i="3"/>
  <c r="AG39" i="3"/>
  <c r="AF39" i="3"/>
  <c r="AC39" i="3"/>
  <c r="Z39" i="3"/>
  <c r="Y39" i="3"/>
  <c r="U39" i="3"/>
  <c r="T39" i="3"/>
  <c r="BW38" i="3"/>
  <c r="BV38" i="3"/>
  <c r="BU38" i="3"/>
  <c r="BT38" i="3"/>
  <c r="BQ38" i="3"/>
  <c r="BP38" i="3"/>
  <c r="BM38" i="3"/>
  <c r="BL38" i="3"/>
  <c r="BI38" i="3"/>
  <c r="BH38" i="3"/>
  <c r="BE38" i="3"/>
  <c r="BD38" i="3"/>
  <c r="BA38" i="3"/>
  <c r="AZ38" i="3"/>
  <c r="AW38" i="3"/>
  <c r="AV38" i="3"/>
  <c r="AS38" i="3"/>
  <c r="AR38" i="3"/>
  <c r="AO38" i="3"/>
  <c r="AN38" i="3"/>
  <c r="AH38" i="3"/>
  <c r="AG38" i="3"/>
  <c r="AF38" i="3"/>
  <c r="AC38" i="3"/>
  <c r="Z38" i="3"/>
  <c r="Y38" i="3"/>
  <c r="U38" i="3"/>
  <c r="T38" i="3"/>
  <c r="BW37" i="3"/>
  <c r="BV37" i="3"/>
  <c r="BU37" i="3"/>
  <c r="BT37" i="3"/>
  <c r="BQ37" i="3"/>
  <c r="BP37" i="3"/>
  <c r="BM37" i="3"/>
  <c r="BL37" i="3"/>
  <c r="BI37" i="3"/>
  <c r="BH37" i="3"/>
  <c r="BE37" i="3"/>
  <c r="BD37" i="3"/>
  <c r="BA37" i="3"/>
  <c r="AZ37" i="3"/>
  <c r="AW37" i="3"/>
  <c r="AV37" i="3"/>
  <c r="AS37" i="3"/>
  <c r="AR37" i="3"/>
  <c r="AO37" i="3"/>
  <c r="AN37" i="3"/>
  <c r="AH37" i="3"/>
  <c r="AG37" i="3"/>
  <c r="AF37" i="3"/>
  <c r="AC37" i="3"/>
  <c r="Z37" i="3"/>
  <c r="Y37" i="3"/>
  <c r="U37" i="3"/>
  <c r="T37" i="3"/>
  <c r="BW36" i="3"/>
  <c r="BV36" i="3"/>
  <c r="BU36" i="3"/>
  <c r="BT36" i="3"/>
  <c r="BQ36" i="3"/>
  <c r="BP36" i="3"/>
  <c r="BM36" i="3"/>
  <c r="BL36" i="3"/>
  <c r="BI36" i="3"/>
  <c r="BH36" i="3"/>
  <c r="BE36" i="3"/>
  <c r="BD36" i="3"/>
  <c r="BA36" i="3"/>
  <c r="AZ36" i="3"/>
  <c r="AW36" i="3"/>
  <c r="AV36" i="3"/>
  <c r="AS36" i="3"/>
  <c r="AR36" i="3"/>
  <c r="AO36" i="3"/>
  <c r="AN36" i="3"/>
  <c r="AH36" i="3"/>
  <c r="AI36" i="3" s="1"/>
  <c r="AG36" i="3"/>
  <c r="AF36" i="3"/>
  <c r="AC36" i="3"/>
  <c r="Z36" i="3"/>
  <c r="Y36" i="3"/>
  <c r="U36" i="3"/>
  <c r="T36" i="3"/>
  <c r="BW35" i="3"/>
  <c r="BV35" i="3"/>
  <c r="BU35" i="3"/>
  <c r="BT35" i="3"/>
  <c r="BQ35" i="3"/>
  <c r="BP35" i="3"/>
  <c r="BM35" i="3"/>
  <c r="BL35" i="3"/>
  <c r="BI35" i="3"/>
  <c r="BH35" i="3"/>
  <c r="BE35" i="3"/>
  <c r="BD35" i="3"/>
  <c r="BA35" i="3"/>
  <c r="AZ35" i="3"/>
  <c r="AW35" i="3"/>
  <c r="AV35" i="3"/>
  <c r="AS35" i="3"/>
  <c r="AR35" i="3"/>
  <c r="AO35" i="3"/>
  <c r="AN35" i="3"/>
  <c r="AH35" i="3"/>
  <c r="AG35" i="3"/>
  <c r="AF35" i="3"/>
  <c r="AC35" i="3"/>
  <c r="Z35" i="3"/>
  <c r="Y35" i="3"/>
  <c r="U35" i="3"/>
  <c r="T35" i="3"/>
  <c r="BW34" i="3"/>
  <c r="BV34" i="3"/>
  <c r="BU34" i="3"/>
  <c r="BT34" i="3"/>
  <c r="BQ34" i="3"/>
  <c r="BP34" i="3"/>
  <c r="BM34" i="3"/>
  <c r="BL34" i="3"/>
  <c r="BI34" i="3"/>
  <c r="BH34" i="3"/>
  <c r="BE34" i="3"/>
  <c r="BD34" i="3"/>
  <c r="BA34" i="3"/>
  <c r="AZ34" i="3"/>
  <c r="AW34" i="3"/>
  <c r="AV34" i="3"/>
  <c r="AS34" i="3"/>
  <c r="AR34" i="3"/>
  <c r="AO34" i="3"/>
  <c r="AN34" i="3"/>
  <c r="AH34" i="3"/>
  <c r="AG34" i="3"/>
  <c r="AF34" i="3"/>
  <c r="AC34" i="3"/>
  <c r="Z34" i="3"/>
  <c r="Y34" i="3"/>
  <c r="U34" i="3"/>
  <c r="T34" i="3"/>
  <c r="BW33" i="3"/>
  <c r="BV33" i="3"/>
  <c r="BU33" i="3"/>
  <c r="BT33" i="3"/>
  <c r="BQ33" i="3"/>
  <c r="BP33" i="3"/>
  <c r="BM33" i="3"/>
  <c r="BL33" i="3"/>
  <c r="BI33" i="3"/>
  <c r="BH33" i="3"/>
  <c r="BE33" i="3"/>
  <c r="BD33" i="3"/>
  <c r="BA33" i="3"/>
  <c r="AZ33" i="3"/>
  <c r="AW33" i="3"/>
  <c r="AV33" i="3"/>
  <c r="AS33" i="3"/>
  <c r="AR33" i="3"/>
  <c r="AO33" i="3"/>
  <c r="AN33" i="3"/>
  <c r="AH33" i="3"/>
  <c r="AG33" i="3"/>
  <c r="AF33" i="3"/>
  <c r="AC33" i="3"/>
  <c r="Z33" i="3"/>
  <c r="Y33" i="3"/>
  <c r="U33" i="3"/>
  <c r="T33" i="3"/>
  <c r="BW32" i="3"/>
  <c r="BV32" i="3"/>
  <c r="BU32" i="3"/>
  <c r="BT32" i="3"/>
  <c r="BQ32" i="3"/>
  <c r="BP32" i="3"/>
  <c r="BM32" i="3"/>
  <c r="BL32" i="3"/>
  <c r="BI32" i="3"/>
  <c r="BH32" i="3"/>
  <c r="BE32" i="3"/>
  <c r="BD32" i="3"/>
  <c r="BA32" i="3"/>
  <c r="AZ32" i="3"/>
  <c r="AW32" i="3"/>
  <c r="AV32" i="3"/>
  <c r="AS32" i="3"/>
  <c r="AR32" i="3"/>
  <c r="AO32" i="3"/>
  <c r="AN32" i="3"/>
  <c r="AH32" i="3"/>
  <c r="AG32" i="3"/>
  <c r="AF32" i="3"/>
  <c r="AC32" i="3"/>
  <c r="Z32" i="3"/>
  <c r="Y32" i="3"/>
  <c r="U32" i="3"/>
  <c r="T32" i="3"/>
  <c r="BW31" i="3"/>
  <c r="BV31" i="3"/>
  <c r="BU31" i="3"/>
  <c r="BT31" i="3"/>
  <c r="BQ31" i="3"/>
  <c r="BP31" i="3"/>
  <c r="BM31" i="3"/>
  <c r="BL31" i="3"/>
  <c r="BI31" i="3"/>
  <c r="BH31" i="3"/>
  <c r="BE31" i="3"/>
  <c r="BD31" i="3"/>
  <c r="BA31" i="3"/>
  <c r="AZ31" i="3"/>
  <c r="AW31" i="3"/>
  <c r="AV31" i="3"/>
  <c r="AS31" i="3"/>
  <c r="AR31" i="3"/>
  <c r="AO31" i="3"/>
  <c r="AN31" i="3"/>
  <c r="AH31" i="3"/>
  <c r="AG31" i="3"/>
  <c r="AF31" i="3"/>
  <c r="AC31" i="3"/>
  <c r="Z31" i="3"/>
  <c r="Y31" i="3"/>
  <c r="U31" i="3"/>
  <c r="T31" i="3"/>
  <c r="BW30" i="3"/>
  <c r="BV30" i="3"/>
  <c r="BU30" i="3"/>
  <c r="BT30" i="3"/>
  <c r="BQ30" i="3"/>
  <c r="BP30" i="3"/>
  <c r="BM30" i="3"/>
  <c r="BL30" i="3"/>
  <c r="BI30" i="3"/>
  <c r="BH30" i="3"/>
  <c r="BE30" i="3"/>
  <c r="BD30" i="3"/>
  <c r="BA30" i="3"/>
  <c r="AZ30" i="3"/>
  <c r="AW30" i="3"/>
  <c r="AV30" i="3"/>
  <c r="AS30" i="3"/>
  <c r="AR30" i="3"/>
  <c r="AO30" i="3"/>
  <c r="AN30" i="3"/>
  <c r="AH30" i="3"/>
  <c r="AG30" i="3"/>
  <c r="AF30" i="3"/>
  <c r="AC30" i="3"/>
  <c r="Z30" i="3"/>
  <c r="Y30" i="3"/>
  <c r="U30" i="3"/>
  <c r="T30" i="3"/>
  <c r="BW29" i="3"/>
  <c r="BV29" i="3"/>
  <c r="BU29" i="3"/>
  <c r="BT29" i="3"/>
  <c r="BQ29" i="3"/>
  <c r="BP29" i="3"/>
  <c r="BM29" i="3"/>
  <c r="BL29" i="3"/>
  <c r="BI29" i="3"/>
  <c r="BH29" i="3"/>
  <c r="BE29" i="3"/>
  <c r="BD29" i="3"/>
  <c r="BA29" i="3"/>
  <c r="AZ29" i="3"/>
  <c r="AW29" i="3"/>
  <c r="AV29" i="3"/>
  <c r="AS29" i="3"/>
  <c r="AR29" i="3"/>
  <c r="AO29" i="3"/>
  <c r="AN29" i="3"/>
  <c r="AH29" i="3"/>
  <c r="AG29" i="3"/>
  <c r="AF29" i="3"/>
  <c r="AC29" i="3"/>
  <c r="Z29" i="3"/>
  <c r="Y29" i="3"/>
  <c r="U29" i="3"/>
  <c r="T29" i="3"/>
  <c r="BW28" i="3"/>
  <c r="BV28" i="3"/>
  <c r="BU28" i="3"/>
  <c r="BT28" i="3"/>
  <c r="BQ28" i="3"/>
  <c r="BP28" i="3"/>
  <c r="BM28" i="3"/>
  <c r="BL28" i="3"/>
  <c r="BI28" i="3"/>
  <c r="BH28" i="3"/>
  <c r="BE28" i="3"/>
  <c r="BD28" i="3"/>
  <c r="BA28" i="3"/>
  <c r="AZ28" i="3"/>
  <c r="AW28" i="3"/>
  <c r="AV28" i="3"/>
  <c r="AS28" i="3"/>
  <c r="AR28" i="3"/>
  <c r="AO28" i="3"/>
  <c r="AN28" i="3"/>
  <c r="AH28" i="3"/>
  <c r="AG28" i="3"/>
  <c r="AF28" i="3"/>
  <c r="AC28" i="3"/>
  <c r="Z28" i="3"/>
  <c r="Y28" i="3"/>
  <c r="U28" i="3"/>
  <c r="T28" i="3"/>
  <c r="BW27" i="3"/>
  <c r="BV27" i="3"/>
  <c r="BU27" i="3"/>
  <c r="BT27" i="3"/>
  <c r="BQ27" i="3"/>
  <c r="BP27" i="3"/>
  <c r="BM27" i="3"/>
  <c r="BL27" i="3"/>
  <c r="BI27" i="3"/>
  <c r="BH27" i="3"/>
  <c r="BE27" i="3"/>
  <c r="BD27" i="3"/>
  <c r="BA27" i="3"/>
  <c r="AZ27" i="3"/>
  <c r="AW27" i="3"/>
  <c r="AV27" i="3"/>
  <c r="AS27" i="3"/>
  <c r="AR27" i="3"/>
  <c r="AO27" i="3"/>
  <c r="AN27" i="3"/>
  <c r="AH27" i="3"/>
  <c r="AG27" i="3"/>
  <c r="AF27" i="3"/>
  <c r="AC27" i="3"/>
  <c r="Z27" i="3"/>
  <c r="Y27" i="3"/>
  <c r="U27" i="3"/>
  <c r="T27" i="3"/>
  <c r="BW26" i="3"/>
  <c r="BX26" i="3" s="1"/>
  <c r="BV26" i="3"/>
  <c r="BU26" i="3"/>
  <c r="BT26" i="3"/>
  <c r="BQ26" i="3"/>
  <c r="BP26" i="3"/>
  <c r="BM26" i="3"/>
  <c r="BL26" i="3"/>
  <c r="BI26" i="3"/>
  <c r="BH26" i="3"/>
  <c r="BE26" i="3"/>
  <c r="BD26" i="3"/>
  <c r="BA26" i="3"/>
  <c r="AZ26" i="3"/>
  <c r="AW26" i="3"/>
  <c r="AV26" i="3"/>
  <c r="AS26" i="3"/>
  <c r="AR26" i="3"/>
  <c r="AO26" i="3"/>
  <c r="AN26" i="3"/>
  <c r="AH26" i="3"/>
  <c r="AG26" i="3"/>
  <c r="AF26" i="3"/>
  <c r="AC26" i="3"/>
  <c r="Z26" i="3"/>
  <c r="Y26" i="3"/>
  <c r="U26" i="3"/>
  <c r="T26" i="3"/>
  <c r="BW25" i="3"/>
  <c r="BV25" i="3"/>
  <c r="BU25" i="3"/>
  <c r="BT25" i="3"/>
  <c r="BQ25" i="3"/>
  <c r="BP25" i="3"/>
  <c r="BM25" i="3"/>
  <c r="BL25" i="3"/>
  <c r="BI25" i="3"/>
  <c r="BH25" i="3"/>
  <c r="BE25" i="3"/>
  <c r="BD25" i="3"/>
  <c r="BA25" i="3"/>
  <c r="AZ25" i="3"/>
  <c r="AW25" i="3"/>
  <c r="AV25" i="3"/>
  <c r="AS25" i="3"/>
  <c r="AR25" i="3"/>
  <c r="AO25" i="3"/>
  <c r="AN25" i="3"/>
  <c r="AH25" i="3"/>
  <c r="AG25" i="3"/>
  <c r="AF25" i="3"/>
  <c r="AC25" i="3"/>
  <c r="Z25" i="3"/>
  <c r="Y25" i="3"/>
  <c r="U25" i="3"/>
  <c r="T25" i="3"/>
  <c r="BW24" i="3"/>
  <c r="BV24" i="3"/>
  <c r="BU24" i="3"/>
  <c r="BT24" i="3"/>
  <c r="BQ24" i="3"/>
  <c r="BP24" i="3"/>
  <c r="BM24" i="3"/>
  <c r="BL24" i="3"/>
  <c r="BI24" i="3"/>
  <c r="BH24" i="3"/>
  <c r="BE24" i="3"/>
  <c r="BD24" i="3"/>
  <c r="BA24" i="3"/>
  <c r="AZ24" i="3"/>
  <c r="AW24" i="3"/>
  <c r="AV24" i="3"/>
  <c r="AS24" i="3"/>
  <c r="AR24" i="3"/>
  <c r="AO24" i="3"/>
  <c r="AN24" i="3"/>
  <c r="AH24" i="3"/>
  <c r="AG24" i="3"/>
  <c r="AF24" i="3"/>
  <c r="AC24" i="3"/>
  <c r="Z24" i="3"/>
  <c r="Y24" i="3"/>
  <c r="U24" i="3"/>
  <c r="T24" i="3"/>
  <c r="BW23" i="3"/>
  <c r="BV23" i="3"/>
  <c r="BU23" i="3"/>
  <c r="BT23" i="3"/>
  <c r="BQ23" i="3"/>
  <c r="BM23" i="3"/>
  <c r="BL23" i="3"/>
  <c r="BI23" i="3"/>
  <c r="BH23" i="3"/>
  <c r="BE23" i="3"/>
  <c r="BD23" i="3"/>
  <c r="BA23" i="3"/>
  <c r="AZ23" i="3"/>
  <c r="AW23" i="3"/>
  <c r="AV23" i="3"/>
  <c r="AS23" i="3"/>
  <c r="AR23" i="3"/>
  <c r="AO23" i="3"/>
  <c r="AN23" i="3"/>
  <c r="AH23" i="3"/>
  <c r="AG23" i="3"/>
  <c r="AF23" i="3"/>
  <c r="AC23" i="3"/>
  <c r="Z23" i="3"/>
  <c r="Y23" i="3"/>
  <c r="U23" i="3"/>
  <c r="T23" i="3"/>
  <c r="BW22" i="3"/>
  <c r="BX22" i="3" s="1"/>
  <c r="BV22" i="3"/>
  <c r="BU22" i="3"/>
  <c r="BT22" i="3"/>
  <c r="BQ22" i="3"/>
  <c r="BP22" i="3"/>
  <c r="BM22" i="3"/>
  <c r="BL22" i="3"/>
  <c r="BI22" i="3"/>
  <c r="BH22" i="3"/>
  <c r="BE22" i="3"/>
  <c r="BD22" i="3"/>
  <c r="BA22" i="3"/>
  <c r="AZ22" i="3"/>
  <c r="AW22" i="3"/>
  <c r="AV22" i="3"/>
  <c r="AS22" i="3"/>
  <c r="AR22" i="3"/>
  <c r="AO22" i="3"/>
  <c r="AN22" i="3"/>
  <c r="AH22" i="3"/>
  <c r="AG22" i="3"/>
  <c r="AF22" i="3"/>
  <c r="AC22" i="3"/>
  <c r="Z22" i="3"/>
  <c r="Y22" i="3"/>
  <c r="U22" i="3"/>
  <c r="T22" i="3"/>
  <c r="BW21" i="3"/>
  <c r="BV21" i="3"/>
  <c r="BU21" i="3"/>
  <c r="BT21" i="3"/>
  <c r="BQ21" i="3"/>
  <c r="BP21" i="3"/>
  <c r="BM21" i="3"/>
  <c r="BL21" i="3"/>
  <c r="BI21" i="3"/>
  <c r="BH21" i="3"/>
  <c r="BE21" i="3"/>
  <c r="BD21" i="3"/>
  <c r="AW21" i="3"/>
  <c r="AV21" i="3"/>
  <c r="AS21" i="3"/>
  <c r="AR21" i="3"/>
  <c r="AO21" i="3"/>
  <c r="AN21" i="3"/>
  <c r="AH21" i="3"/>
  <c r="AG21" i="3"/>
  <c r="AF21" i="3"/>
  <c r="AC21" i="3"/>
  <c r="Y21" i="3"/>
  <c r="U21" i="3"/>
  <c r="T21" i="3"/>
  <c r="BW20" i="3"/>
  <c r="BX20" i="3" s="1"/>
  <c r="BV20" i="3"/>
  <c r="BU20" i="3"/>
  <c r="BT20" i="3"/>
  <c r="BQ20" i="3"/>
  <c r="BP20" i="3"/>
  <c r="BM20" i="3"/>
  <c r="BL20" i="3"/>
  <c r="BI20" i="3"/>
  <c r="BH20" i="3"/>
  <c r="BE20" i="3"/>
  <c r="BD20" i="3"/>
  <c r="BA20" i="3"/>
  <c r="AZ20" i="3"/>
  <c r="AW20" i="3"/>
  <c r="AV20" i="3"/>
  <c r="AS20" i="3"/>
  <c r="AR20" i="3"/>
  <c r="AO20" i="3"/>
  <c r="AN20" i="3"/>
  <c r="AH20" i="3"/>
  <c r="AI20" i="3" s="1"/>
  <c r="AG20" i="3"/>
  <c r="AF20" i="3"/>
  <c r="AC20" i="3"/>
  <c r="Y20" i="3"/>
  <c r="U20" i="3"/>
  <c r="T20" i="3"/>
  <c r="BW19" i="3"/>
  <c r="BV19" i="3"/>
  <c r="BU19" i="3"/>
  <c r="BT19" i="3"/>
  <c r="BQ19" i="3"/>
  <c r="BP19" i="3"/>
  <c r="BM19" i="3"/>
  <c r="BL19" i="3"/>
  <c r="BI19" i="3"/>
  <c r="BH19" i="3"/>
  <c r="BE19" i="3"/>
  <c r="BD19" i="3"/>
  <c r="BA19" i="3"/>
  <c r="AZ19" i="3"/>
  <c r="AW19" i="3"/>
  <c r="AV19" i="3"/>
  <c r="AS19" i="3"/>
  <c r="AR19" i="3"/>
  <c r="AO19" i="3"/>
  <c r="AN19" i="3"/>
  <c r="AH19" i="3"/>
  <c r="AG19" i="3"/>
  <c r="AF19" i="3"/>
  <c r="AC19" i="3"/>
  <c r="Y19" i="3"/>
  <c r="U19" i="3"/>
  <c r="T19" i="3"/>
  <c r="BW18" i="3"/>
  <c r="BV18" i="3"/>
  <c r="BU18" i="3"/>
  <c r="BT18" i="3"/>
  <c r="BQ18" i="3"/>
  <c r="BP18" i="3"/>
  <c r="BM18" i="3"/>
  <c r="BL18" i="3"/>
  <c r="BI18" i="3"/>
  <c r="BH18" i="3"/>
  <c r="BE18" i="3"/>
  <c r="BD18" i="3"/>
  <c r="BA18" i="3"/>
  <c r="AZ18" i="3"/>
  <c r="AW18" i="3"/>
  <c r="AV18" i="3"/>
  <c r="AS18" i="3"/>
  <c r="AR18" i="3"/>
  <c r="AO18" i="3"/>
  <c r="AN18" i="3"/>
  <c r="AH18" i="3"/>
  <c r="AG18" i="3"/>
  <c r="AF18" i="3"/>
  <c r="AC18" i="3"/>
  <c r="Y18" i="3"/>
  <c r="U18" i="3"/>
  <c r="T18" i="3"/>
  <c r="BW17" i="3"/>
  <c r="BV17" i="3"/>
  <c r="BU17" i="3"/>
  <c r="BT17" i="3"/>
  <c r="BQ17" i="3"/>
  <c r="BP17" i="3"/>
  <c r="BM17" i="3"/>
  <c r="BL17" i="3"/>
  <c r="BI17" i="3"/>
  <c r="BH17" i="3"/>
  <c r="BE17" i="3"/>
  <c r="BD17" i="3"/>
  <c r="BA17" i="3"/>
  <c r="AZ17" i="3"/>
  <c r="AW17" i="3"/>
  <c r="AV17" i="3"/>
  <c r="AS17" i="3"/>
  <c r="AR17" i="3"/>
  <c r="AO17" i="3"/>
  <c r="AN17" i="3"/>
  <c r="AH17" i="3"/>
  <c r="AG17" i="3"/>
  <c r="AF17" i="3"/>
  <c r="AC17" i="3"/>
  <c r="Z17" i="3"/>
  <c r="Y17" i="3"/>
  <c r="U17" i="3"/>
  <c r="T17" i="3"/>
  <c r="BW16" i="3"/>
  <c r="BV16" i="3"/>
  <c r="BU16" i="3"/>
  <c r="BT16" i="3"/>
  <c r="BQ16" i="3"/>
  <c r="BP16" i="3"/>
  <c r="BM16" i="3"/>
  <c r="BL16" i="3"/>
  <c r="BI16" i="3"/>
  <c r="BH16" i="3"/>
  <c r="BE16" i="3"/>
  <c r="BD16" i="3"/>
  <c r="BA16" i="3"/>
  <c r="AZ16" i="3"/>
  <c r="AW16" i="3"/>
  <c r="AV16" i="3"/>
  <c r="AS16" i="3"/>
  <c r="AR16" i="3"/>
  <c r="AO16" i="3"/>
  <c r="AN16" i="3"/>
  <c r="AH16" i="3"/>
  <c r="AG16" i="3"/>
  <c r="AF16" i="3"/>
  <c r="AC16" i="3"/>
  <c r="Z16" i="3"/>
  <c r="Y16" i="3"/>
  <c r="U16" i="3"/>
  <c r="T16" i="3"/>
  <c r="BW15" i="3"/>
  <c r="BV15" i="3"/>
  <c r="BU15" i="3"/>
  <c r="BT15" i="3"/>
  <c r="BQ15" i="3"/>
  <c r="BP15" i="3"/>
  <c r="BM15" i="3"/>
  <c r="BL15" i="3"/>
  <c r="BI15" i="3"/>
  <c r="BH15" i="3"/>
  <c r="BE15" i="3"/>
  <c r="BD15" i="3"/>
  <c r="BA15" i="3"/>
  <c r="AZ15" i="3"/>
  <c r="AW15" i="3"/>
  <c r="AV15" i="3"/>
  <c r="AS15" i="3"/>
  <c r="AR15" i="3"/>
  <c r="AO15" i="3"/>
  <c r="AN15" i="3"/>
  <c r="AH15" i="3"/>
  <c r="AG15" i="3"/>
  <c r="AF15" i="3"/>
  <c r="AC15" i="3"/>
  <c r="Z15" i="3"/>
  <c r="Y15" i="3"/>
  <c r="U15" i="3"/>
  <c r="T15" i="3"/>
  <c r="BW14" i="3"/>
  <c r="BV14" i="3"/>
  <c r="BU14" i="3"/>
  <c r="BT14" i="3"/>
  <c r="BQ14" i="3"/>
  <c r="BP14" i="3"/>
  <c r="BM14" i="3"/>
  <c r="BL14" i="3"/>
  <c r="BI14" i="3"/>
  <c r="BH14" i="3"/>
  <c r="BE14" i="3"/>
  <c r="BD14" i="3"/>
  <c r="BA14" i="3"/>
  <c r="AZ14" i="3"/>
  <c r="AW14" i="3"/>
  <c r="AV14" i="3"/>
  <c r="AS14" i="3"/>
  <c r="AR14" i="3"/>
  <c r="AO14" i="3"/>
  <c r="AN14" i="3"/>
  <c r="AH14" i="3"/>
  <c r="AG14" i="3"/>
  <c r="AF14" i="3"/>
  <c r="AC14" i="3"/>
  <c r="Z14" i="3"/>
  <c r="Y14" i="3"/>
  <c r="U14" i="3"/>
  <c r="T14" i="3"/>
  <c r="BW13" i="3"/>
  <c r="BV13" i="3"/>
  <c r="BU13" i="3"/>
  <c r="BT13" i="3"/>
  <c r="BQ13" i="3"/>
  <c r="BP13" i="3"/>
  <c r="BM13" i="3"/>
  <c r="BL13" i="3"/>
  <c r="BI13" i="3"/>
  <c r="BH13" i="3"/>
  <c r="BE13" i="3"/>
  <c r="BD13" i="3"/>
  <c r="BA13" i="3"/>
  <c r="AZ13" i="3"/>
  <c r="AW13" i="3"/>
  <c r="AV13" i="3"/>
  <c r="AS13" i="3"/>
  <c r="AR13" i="3"/>
  <c r="AO13" i="3"/>
  <c r="AN13" i="3"/>
  <c r="AH13" i="3"/>
  <c r="AG13" i="3"/>
  <c r="AF13" i="3"/>
  <c r="AC13" i="3"/>
  <c r="Z13" i="3"/>
  <c r="Y13" i="3"/>
  <c r="U13" i="3"/>
  <c r="T13" i="3"/>
  <c r="BW12" i="3"/>
  <c r="BV12" i="3"/>
  <c r="BU12" i="3"/>
  <c r="BT12" i="3"/>
  <c r="BQ12" i="3"/>
  <c r="BP12" i="3"/>
  <c r="BM12" i="3"/>
  <c r="BL12" i="3"/>
  <c r="BI12" i="3"/>
  <c r="BH12" i="3"/>
  <c r="BE12" i="3"/>
  <c r="BD12" i="3"/>
  <c r="BA12" i="3"/>
  <c r="AZ12" i="3"/>
  <c r="AW12" i="3"/>
  <c r="AV12" i="3"/>
  <c r="AS12" i="3"/>
  <c r="AR12" i="3"/>
  <c r="AO12" i="3"/>
  <c r="AN12" i="3"/>
  <c r="AH12" i="3"/>
  <c r="AG12" i="3"/>
  <c r="AF12" i="3"/>
  <c r="AC12" i="3"/>
  <c r="Z12" i="3"/>
  <c r="Y12" i="3"/>
  <c r="U12" i="3"/>
  <c r="T12" i="3"/>
  <c r="BW11" i="3"/>
  <c r="BY11" i="3" s="1"/>
  <c r="BV11" i="3"/>
  <c r="BU11" i="3"/>
  <c r="BT11" i="3"/>
  <c r="BQ11" i="3"/>
  <c r="BP11" i="3"/>
  <c r="BM11" i="3"/>
  <c r="BL11" i="3"/>
  <c r="BI11" i="3"/>
  <c r="BH11" i="3"/>
  <c r="BE11" i="3"/>
  <c r="BD11" i="3"/>
  <c r="BA11" i="3"/>
  <c r="AZ11" i="3"/>
  <c r="AW11" i="3"/>
  <c r="AV11" i="3"/>
  <c r="AS11" i="3"/>
  <c r="AR11" i="3"/>
  <c r="AO11" i="3"/>
  <c r="AN11" i="3"/>
  <c r="AH11" i="3"/>
  <c r="AG11" i="3"/>
  <c r="AF11" i="3"/>
  <c r="AC11" i="3"/>
  <c r="Z11" i="3"/>
  <c r="Y11" i="3"/>
  <c r="U11" i="3"/>
  <c r="T11" i="3"/>
  <c r="BW10" i="3"/>
  <c r="BV10" i="3"/>
  <c r="BU10" i="3"/>
  <c r="BT10" i="3"/>
  <c r="BQ10" i="3"/>
  <c r="BP10" i="3"/>
  <c r="BM10" i="3"/>
  <c r="BL10" i="3"/>
  <c r="BI10" i="3"/>
  <c r="BH10" i="3"/>
  <c r="BE10" i="3"/>
  <c r="BD10" i="3"/>
  <c r="BA10" i="3"/>
  <c r="AZ10" i="3"/>
  <c r="AW10" i="3"/>
  <c r="AV10" i="3"/>
  <c r="AS10" i="3"/>
  <c r="AR10" i="3"/>
  <c r="AO10" i="3"/>
  <c r="AN10" i="3"/>
  <c r="AH10" i="3"/>
  <c r="AG10" i="3"/>
  <c r="AF10" i="3"/>
  <c r="AC10" i="3"/>
  <c r="Z10" i="3"/>
  <c r="Y10" i="3"/>
  <c r="U10" i="3"/>
  <c r="T10" i="3"/>
  <c r="BW9" i="3"/>
  <c r="BV9" i="3"/>
  <c r="BU9" i="3"/>
  <c r="BT9" i="3"/>
  <c r="BQ9" i="3"/>
  <c r="BP9" i="3"/>
  <c r="BM9" i="3"/>
  <c r="BL9" i="3"/>
  <c r="BI9" i="3"/>
  <c r="BH9" i="3"/>
  <c r="BE9" i="3"/>
  <c r="BD9" i="3"/>
  <c r="BA9" i="3"/>
  <c r="AZ9" i="3"/>
  <c r="AW9" i="3"/>
  <c r="AV9" i="3"/>
  <c r="AS9" i="3"/>
  <c r="AR9" i="3"/>
  <c r="AO9" i="3"/>
  <c r="AN9" i="3"/>
  <c r="AH9" i="3"/>
  <c r="AG9" i="3"/>
  <c r="AF9" i="3"/>
  <c r="AC9" i="3"/>
  <c r="Z9" i="3"/>
  <c r="Y9" i="3"/>
  <c r="U9" i="3"/>
  <c r="T9" i="3"/>
  <c r="BW8" i="3"/>
  <c r="BV8" i="3"/>
  <c r="BU8" i="3"/>
  <c r="BT8" i="3"/>
  <c r="BQ8" i="3"/>
  <c r="BP8" i="3"/>
  <c r="BM8" i="3"/>
  <c r="BL8" i="3"/>
  <c r="BI8" i="3"/>
  <c r="BH8" i="3"/>
  <c r="BE8" i="3"/>
  <c r="BD8" i="3"/>
  <c r="BA8" i="3"/>
  <c r="AZ8" i="3"/>
  <c r="AW8" i="3"/>
  <c r="AV8" i="3"/>
  <c r="AS8" i="3"/>
  <c r="AR8" i="3"/>
  <c r="AO8" i="3"/>
  <c r="AN8" i="3"/>
  <c r="AH8" i="3"/>
  <c r="AG8" i="3"/>
  <c r="AF8" i="3"/>
  <c r="AC8" i="3"/>
  <c r="Z8" i="3"/>
  <c r="Y8" i="3"/>
  <c r="U8" i="3"/>
  <c r="T8" i="3"/>
  <c r="BW7" i="3"/>
  <c r="BV7" i="3"/>
  <c r="BU7" i="3"/>
  <c r="BT7" i="3"/>
  <c r="BM7" i="3"/>
  <c r="BL7" i="3"/>
  <c r="BI7" i="3"/>
  <c r="BH7" i="3"/>
  <c r="BE7" i="3"/>
  <c r="BD7" i="3"/>
  <c r="BA7" i="3"/>
  <c r="AZ7" i="3"/>
  <c r="AW7" i="3"/>
  <c r="AV7" i="3"/>
  <c r="AS7" i="3"/>
  <c r="AR7" i="3"/>
  <c r="AO7" i="3"/>
  <c r="AN7" i="3"/>
  <c r="AH7" i="3"/>
  <c r="AG7" i="3"/>
  <c r="AF7" i="3"/>
  <c r="AC7" i="3"/>
  <c r="Z7" i="3"/>
  <c r="Y7" i="3"/>
  <c r="U7" i="3"/>
  <c r="T7" i="3"/>
  <c r="BW6" i="3"/>
  <c r="BV6" i="3"/>
  <c r="BU6" i="3"/>
  <c r="BT6" i="3"/>
  <c r="BQ6" i="3"/>
  <c r="BP6" i="3"/>
  <c r="BM6" i="3"/>
  <c r="BL6" i="3"/>
  <c r="BI6" i="3"/>
  <c r="BH6" i="3"/>
  <c r="BE6" i="3"/>
  <c r="BD6" i="3"/>
  <c r="BA6" i="3"/>
  <c r="AZ6" i="3"/>
  <c r="AW6" i="3"/>
  <c r="AV6" i="3"/>
  <c r="AS6" i="3"/>
  <c r="AR6" i="3"/>
  <c r="AO6" i="3"/>
  <c r="AN6" i="3"/>
  <c r="AH6" i="3"/>
  <c r="AG6" i="3"/>
  <c r="AF6" i="3"/>
  <c r="AC6" i="3"/>
  <c r="Z6" i="3"/>
  <c r="Y6" i="3"/>
  <c r="U6" i="3"/>
  <c r="T6" i="3"/>
  <c r="BW5" i="3"/>
  <c r="BV5" i="3"/>
  <c r="BU5" i="3"/>
  <c r="BT5" i="3"/>
  <c r="BQ5" i="3"/>
  <c r="BP5" i="3"/>
  <c r="BM5" i="3"/>
  <c r="BL5" i="3"/>
  <c r="BI5" i="3"/>
  <c r="BH5" i="3"/>
  <c r="BE5" i="3"/>
  <c r="BD5" i="3"/>
  <c r="BA5" i="3"/>
  <c r="AZ5" i="3"/>
  <c r="AW5" i="3"/>
  <c r="AV5" i="3"/>
  <c r="AS5" i="3"/>
  <c r="AR5" i="3"/>
  <c r="AO5" i="3"/>
  <c r="AN5" i="3"/>
  <c r="AH5" i="3"/>
  <c r="AG5" i="3"/>
  <c r="AF5" i="3"/>
  <c r="AC5" i="3"/>
  <c r="Z5" i="3"/>
  <c r="Y5" i="3"/>
  <c r="U5" i="3"/>
  <c r="T5" i="3"/>
  <c r="BW4" i="3"/>
  <c r="BV4" i="3"/>
  <c r="BU4" i="3"/>
  <c r="BT4" i="3"/>
  <c r="BQ4" i="3"/>
  <c r="BP4" i="3"/>
  <c r="BM4" i="3"/>
  <c r="BL4" i="3"/>
  <c r="BI4" i="3"/>
  <c r="BH4" i="3"/>
  <c r="BE4" i="3"/>
  <c r="BD4" i="3"/>
  <c r="BA4" i="3"/>
  <c r="AZ4" i="3"/>
  <c r="AW4" i="3"/>
  <c r="AV4" i="3"/>
  <c r="AS4" i="3"/>
  <c r="AR4" i="3"/>
  <c r="AO4" i="3"/>
  <c r="AN4" i="3"/>
  <c r="AH4" i="3"/>
  <c r="AI4" i="3" s="1"/>
  <c r="AG4" i="3"/>
  <c r="AF4" i="3"/>
  <c r="AC4" i="3"/>
  <c r="Z4" i="3"/>
  <c r="Y4" i="3"/>
  <c r="U4" i="3"/>
  <c r="T4" i="3"/>
  <c r="BW3" i="3"/>
  <c r="BV3" i="3"/>
  <c r="BU3" i="3"/>
  <c r="BT3" i="3"/>
  <c r="BQ3" i="3"/>
  <c r="BP3" i="3"/>
  <c r="BM3" i="3"/>
  <c r="BL3" i="3"/>
  <c r="BI3" i="3"/>
  <c r="BH3" i="3"/>
  <c r="BE3" i="3"/>
  <c r="BD3" i="3"/>
  <c r="BA3" i="3"/>
  <c r="AZ3" i="3"/>
  <c r="AW3" i="3"/>
  <c r="AV3" i="3"/>
  <c r="AS3" i="3"/>
  <c r="AR3" i="3"/>
  <c r="AO3" i="3"/>
  <c r="AN3" i="3"/>
  <c r="AH3" i="3"/>
  <c r="AG3" i="3"/>
  <c r="AF3" i="3"/>
  <c r="AC3" i="3"/>
  <c r="Z3" i="3"/>
  <c r="Y3" i="3"/>
  <c r="U3" i="3"/>
  <c r="T3" i="3"/>
  <c r="BW2" i="3"/>
  <c r="BV2" i="3"/>
  <c r="BU2" i="3"/>
  <c r="BT2" i="3"/>
  <c r="BQ2" i="3"/>
  <c r="BP2" i="3"/>
  <c r="BM2" i="3"/>
  <c r="BL2" i="3"/>
  <c r="BI2" i="3"/>
  <c r="BH2" i="3"/>
  <c r="BE2" i="3"/>
  <c r="BD2" i="3"/>
  <c r="BA2" i="3"/>
  <c r="AZ2" i="3"/>
  <c r="AW2" i="3"/>
  <c r="AV2" i="3"/>
  <c r="AS2" i="3"/>
  <c r="AR2" i="3"/>
  <c r="AO2" i="3"/>
  <c r="AN2" i="3"/>
  <c r="AH2" i="3"/>
  <c r="AG2" i="3"/>
  <c r="AF2" i="3"/>
  <c r="AC2" i="3"/>
  <c r="Z2" i="3"/>
  <c r="AB2" i="3" s="1"/>
  <c r="Y2" i="3"/>
  <c r="AA2" i="3" s="1"/>
  <c r="U2" i="3"/>
  <c r="T2" i="3"/>
  <c r="J3" i="4" l="1"/>
  <c r="AK3" i="4"/>
  <c r="W2" i="4"/>
  <c r="BY41" i="3"/>
  <c r="BX41" i="3" s="1"/>
  <c r="BZ41" i="3"/>
  <c r="CA41" i="3" s="1"/>
  <c r="CB41" i="3" s="1"/>
  <c r="Q55" i="3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BX40" i="3"/>
  <c r="BZ40" i="3"/>
  <c r="CA40" i="3" s="1"/>
  <c r="CB40" i="3" s="1"/>
  <c r="BY43" i="3"/>
  <c r="BX43" i="3" s="1"/>
  <c r="BZ43" i="3"/>
  <c r="CA43" i="3" s="1"/>
  <c r="CB43" i="3" s="1"/>
  <c r="BX45" i="3"/>
  <c r="BZ45" i="3"/>
  <c r="CA45" i="3" s="1"/>
  <c r="CB45" i="3" s="1"/>
  <c r="BM189" i="2"/>
  <c r="BX44" i="3"/>
  <c r="BZ44" i="3"/>
  <c r="CA44" i="3" s="1"/>
  <c r="CB44" i="3" s="1"/>
  <c r="BX42" i="3"/>
  <c r="BZ42" i="3"/>
  <c r="CA42" i="3" s="1"/>
  <c r="CB42" i="3" s="1"/>
  <c r="BX39" i="3"/>
  <c r="BZ39" i="3"/>
  <c r="CA39" i="3" s="1"/>
  <c r="CB39" i="3" s="1"/>
  <c r="BX38" i="3"/>
  <c r="BZ38" i="3"/>
  <c r="CA38" i="3" s="1"/>
  <c r="CB38" i="3" s="1"/>
  <c r="BX32" i="3"/>
  <c r="BZ32" i="3"/>
  <c r="CA32" i="3" s="1"/>
  <c r="CB32" i="3" s="1"/>
  <c r="BY33" i="3"/>
  <c r="BZ33" i="3"/>
  <c r="CA33" i="3" s="1"/>
  <c r="CB33" i="3" s="1"/>
  <c r="BY34" i="3"/>
  <c r="BZ34" i="3"/>
  <c r="CA34" i="3" s="1"/>
  <c r="CB34" i="3" s="1"/>
  <c r="BY35" i="3"/>
  <c r="BZ35" i="3"/>
  <c r="CA35" i="3" s="1"/>
  <c r="CB35" i="3" s="1"/>
  <c r="BX37" i="3"/>
  <c r="BZ37" i="3"/>
  <c r="CA37" i="3" s="1"/>
  <c r="CB37" i="3" s="1"/>
  <c r="BX36" i="3"/>
  <c r="BZ36" i="3"/>
  <c r="CA36" i="3" s="1"/>
  <c r="CB36" i="3" s="1"/>
  <c r="BY31" i="3"/>
  <c r="BZ31" i="3"/>
  <c r="CA31" i="3" s="1"/>
  <c r="CB31" i="3" s="1"/>
  <c r="BY30" i="3"/>
  <c r="BZ30" i="3"/>
  <c r="CA30" i="3" s="1"/>
  <c r="CB30" i="3" s="1"/>
  <c r="BY29" i="3"/>
  <c r="BZ29" i="3"/>
  <c r="CA29" i="3" s="1"/>
  <c r="CB29" i="3" s="1"/>
  <c r="BX4" i="3"/>
  <c r="BZ4" i="3"/>
  <c r="CA4" i="3" s="1"/>
  <c r="CB4" i="3" s="1"/>
  <c r="BX5" i="3"/>
  <c r="BZ5" i="3"/>
  <c r="CA5" i="3" s="1"/>
  <c r="CB5" i="3" s="1"/>
  <c r="BX6" i="3"/>
  <c r="BZ6" i="3"/>
  <c r="CA6" i="3" s="1"/>
  <c r="CB6" i="3" s="1"/>
  <c r="BX28" i="3"/>
  <c r="BZ28" i="3"/>
  <c r="CA28" i="3" s="1"/>
  <c r="CB28" i="3" s="1"/>
  <c r="BY23" i="3"/>
  <c r="BZ23" i="3"/>
  <c r="CA23" i="3" s="1"/>
  <c r="CB23" i="3" s="1"/>
  <c r="CJ20" i="3"/>
  <c r="CK16" i="3"/>
  <c r="CL16" i="3" s="1"/>
  <c r="CH17" i="3"/>
  <c r="CM16" i="3"/>
  <c r="BY3" i="3"/>
  <c r="BZ3" i="3"/>
  <c r="CA3" i="3" s="1"/>
  <c r="CB3" i="3" s="1"/>
  <c r="CF16" i="3"/>
  <c r="CG16" i="3" s="1"/>
  <c r="CE17" i="3"/>
  <c r="AI31" i="3"/>
  <c r="BX31" i="3"/>
  <c r="BY27" i="3"/>
  <c r="BZ27" i="3"/>
  <c r="CA27" i="3" s="1"/>
  <c r="CB27" i="3" s="1"/>
  <c r="BY26" i="3"/>
  <c r="BZ26" i="3"/>
  <c r="CA26" i="3" s="1"/>
  <c r="CB26" i="3" s="1"/>
  <c r="AI26" i="3"/>
  <c r="BY25" i="3"/>
  <c r="BZ25" i="3"/>
  <c r="CA25" i="3" s="1"/>
  <c r="CB25" i="3" s="1"/>
  <c r="BX24" i="3"/>
  <c r="BZ24" i="3"/>
  <c r="CA24" i="3" s="1"/>
  <c r="CB24" i="3" s="1"/>
  <c r="BY22" i="3"/>
  <c r="BZ22" i="3"/>
  <c r="CA22" i="3" s="1"/>
  <c r="CB22" i="3" s="1"/>
  <c r="AI22" i="3"/>
  <c r="BY21" i="3"/>
  <c r="BZ21" i="3"/>
  <c r="CA21" i="3" s="1"/>
  <c r="CB21" i="3" s="1"/>
  <c r="BY20" i="3"/>
  <c r="BZ20" i="3"/>
  <c r="CA20" i="3" s="1"/>
  <c r="CB20" i="3" s="1"/>
  <c r="BX19" i="3"/>
  <c r="BZ19" i="3"/>
  <c r="CA19" i="3" s="1"/>
  <c r="CB19" i="3" s="1"/>
  <c r="BX18" i="3"/>
  <c r="BZ18" i="3"/>
  <c r="CA18" i="3" s="1"/>
  <c r="CB18" i="3" s="1"/>
  <c r="BX17" i="3"/>
  <c r="BZ17" i="3"/>
  <c r="CA17" i="3" s="1"/>
  <c r="CB17" i="3" s="1"/>
  <c r="BX16" i="3"/>
  <c r="BZ16" i="3"/>
  <c r="CA16" i="3" s="1"/>
  <c r="CB16" i="3" s="1"/>
  <c r="BX15" i="3"/>
  <c r="BZ15" i="3"/>
  <c r="CA15" i="3" s="1"/>
  <c r="CB15" i="3" s="1"/>
  <c r="BX14" i="3"/>
  <c r="BZ14" i="3"/>
  <c r="CA14" i="3" s="1"/>
  <c r="CB14" i="3" s="1"/>
  <c r="BX13" i="3"/>
  <c r="BZ13" i="3"/>
  <c r="CA13" i="3" s="1"/>
  <c r="CB13" i="3" s="1"/>
  <c r="BX12" i="3"/>
  <c r="BZ12" i="3"/>
  <c r="CA12" i="3" s="1"/>
  <c r="CB12" i="3" s="1"/>
  <c r="BX11" i="3"/>
  <c r="BZ11" i="3"/>
  <c r="CA11" i="3" s="1"/>
  <c r="CB11" i="3" s="1"/>
  <c r="BX10" i="3"/>
  <c r="BZ10" i="3"/>
  <c r="CA10" i="3" s="1"/>
  <c r="CB10" i="3" s="1"/>
  <c r="BX9" i="3"/>
  <c r="BZ9" i="3"/>
  <c r="CA9" i="3" s="1"/>
  <c r="CB9" i="3" s="1"/>
  <c r="BX8" i="3"/>
  <c r="BZ8" i="3"/>
  <c r="CA8" i="3" s="1"/>
  <c r="CB8" i="3" s="1"/>
  <c r="BX7" i="3"/>
  <c r="BZ7" i="3"/>
  <c r="CA7" i="3" s="1"/>
  <c r="CB7" i="3" s="1"/>
  <c r="BL23" i="2"/>
  <c r="AI3" i="3"/>
  <c r="BX3" i="3"/>
  <c r="BY2" i="3"/>
  <c r="BZ2" i="3"/>
  <c r="CA2" i="3" s="1"/>
  <c r="CB2" i="3" s="1"/>
  <c r="BY15" i="3"/>
  <c r="AI23" i="3"/>
  <c r="BX23" i="3"/>
  <c r="AI30" i="3"/>
  <c r="BX30" i="3"/>
  <c r="BY40" i="3"/>
  <c r="BY28" i="3"/>
  <c r="BY5" i="3"/>
  <c r="AI28" i="3"/>
  <c r="AI34" i="3"/>
  <c r="BX34" i="3"/>
  <c r="BY13" i="3"/>
  <c r="AI25" i="3"/>
  <c r="BX25" i="3"/>
  <c r="AI33" i="3"/>
  <c r="BX33" i="3"/>
  <c r="BY36" i="3"/>
  <c r="BY45" i="3"/>
  <c r="BY42" i="3"/>
  <c r="AI2" i="3"/>
  <c r="BX2" i="3"/>
  <c r="BY7" i="3"/>
  <c r="BY19" i="3"/>
  <c r="AI27" i="3"/>
  <c r="BX27" i="3"/>
  <c r="AI35" i="3"/>
  <c r="BX35" i="3"/>
  <c r="AI42" i="3"/>
  <c r="BY24" i="3"/>
  <c r="BY32" i="3"/>
  <c r="C3" i="4"/>
  <c r="BY9" i="3"/>
  <c r="BY17" i="3"/>
  <c r="AI21" i="3"/>
  <c r="BX21" i="3"/>
  <c r="AI24" i="3"/>
  <c r="AI29" i="3"/>
  <c r="BX29" i="3"/>
  <c r="AI32" i="3"/>
  <c r="BY38" i="3"/>
  <c r="AI43" i="3"/>
  <c r="A4" i="4"/>
  <c r="AJ4" i="4"/>
  <c r="F4" i="4"/>
  <c r="E4" i="4"/>
  <c r="AK4" i="4"/>
  <c r="J4" i="4"/>
  <c r="C4" i="4"/>
  <c r="B5" i="4"/>
  <c r="AA4" i="4"/>
  <c r="D4" i="4"/>
  <c r="AG4" i="4"/>
  <c r="AI5" i="3"/>
  <c r="AI7" i="3"/>
  <c r="AI9" i="3"/>
  <c r="AI11" i="3"/>
  <c r="AI13" i="3"/>
  <c r="AI15" i="3"/>
  <c r="AI17" i="3"/>
  <c r="AI19" i="3"/>
  <c r="AI38" i="3"/>
  <c r="AI40" i="3"/>
  <c r="AI45" i="3"/>
  <c r="F3" i="4"/>
  <c r="P3" i="4" s="1"/>
  <c r="AJ3" i="4"/>
  <c r="AO3" i="4" s="1"/>
  <c r="BY6" i="3"/>
  <c r="BY8" i="3"/>
  <c r="BY12" i="3"/>
  <c r="BY14" i="3"/>
  <c r="BY16" i="3"/>
  <c r="BY37" i="3"/>
  <c r="BY44" i="3"/>
  <c r="E3" i="4"/>
  <c r="V3" i="4" s="1"/>
  <c r="AG3" i="4"/>
  <c r="BY4" i="3"/>
  <c r="BY10" i="3"/>
  <c r="BY18" i="3"/>
  <c r="BY39" i="3"/>
  <c r="AI6" i="3"/>
  <c r="AI8" i="3"/>
  <c r="AI10" i="3"/>
  <c r="AI12" i="3"/>
  <c r="AI14" i="3"/>
  <c r="AI16" i="3"/>
  <c r="AI18" i="3"/>
  <c r="AI37" i="3"/>
  <c r="AI39" i="3"/>
  <c r="AI41" i="3"/>
  <c r="AI44" i="3"/>
  <c r="D3" i="4"/>
  <c r="AA3" i="4"/>
  <c r="AB3" i="4" s="1"/>
  <c r="V2" i="4"/>
  <c r="AI2" i="4"/>
  <c r="AP2" i="4"/>
  <c r="AH2" i="4"/>
  <c r="AM2" i="4"/>
  <c r="AB2" i="4"/>
  <c r="U2" i="4"/>
  <c r="G2" i="4"/>
  <c r="K2" i="4"/>
  <c r="P2" i="4"/>
  <c r="T2" i="4"/>
  <c r="AD2" i="4"/>
  <c r="AL2" i="4"/>
  <c r="AM3" i="4"/>
  <c r="O2" i="4"/>
  <c r="AC2" i="4"/>
  <c r="AO2" i="4"/>
  <c r="AP3" i="4"/>
  <c r="X2" i="4" l="1"/>
  <c r="Z2" i="4" s="1"/>
  <c r="Y2" i="4" s="1"/>
  <c r="BM190" i="2"/>
  <c r="CK17" i="3"/>
  <c r="CL17" i="3" s="1"/>
  <c r="CH18" i="3"/>
  <c r="CM17" i="3"/>
  <c r="CE18" i="3"/>
  <c r="CF17" i="3"/>
  <c r="CG17" i="3" s="1"/>
  <c r="CJ21" i="3"/>
  <c r="BL24" i="2"/>
  <c r="T4" i="4"/>
  <c r="U3" i="4"/>
  <c r="K4" i="4"/>
  <c r="AC3" i="4"/>
  <c r="U4" i="4"/>
  <c r="AH4" i="4"/>
  <c r="AI3" i="4"/>
  <c r="AQ3" i="4" s="1"/>
  <c r="AH3" i="4"/>
  <c r="AI4" i="4"/>
  <c r="V4" i="4"/>
  <c r="AB4" i="4"/>
  <c r="G4" i="4"/>
  <c r="H4" i="4" s="1"/>
  <c r="T3" i="4"/>
  <c r="AD4" i="4"/>
  <c r="AM4" i="4"/>
  <c r="AP4" i="4"/>
  <c r="AO4" i="4" s="1"/>
  <c r="AC4" i="4"/>
  <c r="P4" i="4"/>
  <c r="W3" i="4"/>
  <c r="K3" i="4"/>
  <c r="G3" i="4"/>
  <c r="H3" i="4" s="1"/>
  <c r="W4" i="4"/>
  <c r="AD3" i="4"/>
  <c r="A5" i="4"/>
  <c r="B6" i="4"/>
  <c r="AA5" i="4"/>
  <c r="D5" i="4"/>
  <c r="AK5" i="4"/>
  <c r="AP5" i="4" s="1"/>
  <c r="J5" i="4"/>
  <c r="AG5" i="4"/>
  <c r="E5" i="4"/>
  <c r="C5" i="4"/>
  <c r="AJ5" i="4"/>
  <c r="F5" i="4"/>
  <c r="O3" i="4"/>
  <c r="AE3" i="4" s="1"/>
  <c r="AL3" i="4"/>
  <c r="O4" i="4"/>
  <c r="AL4" i="4"/>
  <c r="AQ2" i="4"/>
  <c r="AF2" i="4"/>
  <c r="AN2" i="4"/>
  <c r="I2" i="4"/>
  <c r="H2" i="4"/>
  <c r="Q2" i="4"/>
  <c r="AE2" i="4"/>
  <c r="BM191" i="2" l="1"/>
  <c r="AF4" i="4"/>
  <c r="CJ22" i="3"/>
  <c r="CH19" i="3"/>
  <c r="CK18" i="3"/>
  <c r="CL18" i="3" s="1"/>
  <c r="CM18" i="3"/>
  <c r="CF18" i="3"/>
  <c r="CG18" i="3" s="1"/>
  <c r="CE19" i="3"/>
  <c r="AN3" i="4"/>
  <c r="BL25" i="2"/>
  <c r="X4" i="4"/>
  <c r="Y4" i="4" s="1"/>
  <c r="AQ4" i="4"/>
  <c r="I4" i="4"/>
  <c r="AF3" i="4"/>
  <c r="AE4" i="4"/>
  <c r="AN4" i="4"/>
  <c r="X3" i="4"/>
  <c r="Z3" i="4" s="1"/>
  <c r="Y3" i="4" s="1"/>
  <c r="I3" i="4"/>
  <c r="Q4" i="4"/>
  <c r="R4" i="4" s="1"/>
  <c r="Q3" i="4"/>
  <c r="R3" i="4" s="1"/>
  <c r="V5" i="4"/>
  <c r="T5" i="4"/>
  <c r="O5" i="4"/>
  <c r="AM5" i="4"/>
  <c r="P5" i="4"/>
  <c r="AH5" i="4"/>
  <c r="AB5" i="4"/>
  <c r="AL5" i="4"/>
  <c r="U5" i="4"/>
  <c r="AC5" i="4"/>
  <c r="W5" i="4"/>
  <c r="AO5" i="4"/>
  <c r="A6" i="4"/>
  <c r="AJ6" i="4"/>
  <c r="F6" i="4"/>
  <c r="AK6" i="4"/>
  <c r="J6" i="4"/>
  <c r="C6" i="4"/>
  <c r="E6" i="4"/>
  <c r="B7" i="4"/>
  <c r="AA6" i="4"/>
  <c r="D6" i="4"/>
  <c r="AG6" i="4"/>
  <c r="K5" i="4"/>
  <c r="G5" i="4"/>
  <c r="I5" i="4" s="1"/>
  <c r="H5" i="4" s="1"/>
  <c r="AI5" i="4"/>
  <c r="AD5" i="4"/>
  <c r="S2" i="4"/>
  <c r="R2" i="4"/>
  <c r="AC6" i="4" l="1"/>
  <c r="AO6" i="4"/>
  <c r="BM192" i="2"/>
  <c r="AE5" i="4"/>
  <c r="CE20" i="3"/>
  <c r="CF19" i="3"/>
  <c r="CG19" i="3" s="1"/>
  <c r="CH20" i="3"/>
  <c r="CK19" i="3"/>
  <c r="CL19" i="3" s="1"/>
  <c r="CM19" i="3"/>
  <c r="CJ23" i="3"/>
  <c r="BL26" i="2"/>
  <c r="S3" i="4"/>
  <c r="AQ5" i="4"/>
  <c r="Z4" i="4"/>
  <c r="S4" i="4"/>
  <c r="X5" i="4"/>
  <c r="AN5" i="4"/>
  <c r="Q5" i="4"/>
  <c r="AI6" i="4"/>
  <c r="V6" i="4"/>
  <c r="AD6" i="4"/>
  <c r="AF5" i="4"/>
  <c r="A7" i="4"/>
  <c r="B8" i="4"/>
  <c r="AA7" i="4"/>
  <c r="D7" i="4"/>
  <c r="C7" i="4"/>
  <c r="AG7" i="4"/>
  <c r="E7" i="4"/>
  <c r="J7" i="4"/>
  <c r="AJ7" i="4"/>
  <c r="F7" i="4"/>
  <c r="AK7" i="4"/>
  <c r="AM6" i="4"/>
  <c r="O6" i="4"/>
  <c r="P6" i="4"/>
  <c r="AH6" i="4"/>
  <c r="AB6" i="4"/>
  <c r="U6" i="4"/>
  <c r="AL6" i="4"/>
  <c r="W6" i="4"/>
  <c r="AP6" i="4"/>
  <c r="K6" i="4"/>
  <c r="G6" i="4"/>
  <c r="T6" i="4"/>
  <c r="AF6" i="4" l="1"/>
  <c r="W7" i="4"/>
  <c r="AO7" i="4"/>
  <c r="BM193" i="2"/>
  <c r="CF20" i="3"/>
  <c r="CG20" i="3" s="1"/>
  <c r="CE21" i="3"/>
  <c r="CJ24" i="3"/>
  <c r="CJ25" i="3" s="1"/>
  <c r="CJ26" i="3" s="1"/>
  <c r="CJ27" i="3" s="1"/>
  <c r="CJ28" i="3" s="1"/>
  <c r="CJ29" i="3" s="1"/>
  <c r="CJ30" i="3" s="1"/>
  <c r="CH21" i="3"/>
  <c r="CK20" i="3"/>
  <c r="CL20" i="3" s="1"/>
  <c r="CM20" i="3"/>
  <c r="BL27" i="2"/>
  <c r="Z5" i="4"/>
  <c r="Y5" i="4"/>
  <c r="Q6" i="4"/>
  <c r="R6" i="4" s="1"/>
  <c r="S5" i="4"/>
  <c r="R5" i="4"/>
  <c r="AQ6" i="4"/>
  <c r="T7" i="4"/>
  <c r="AB7" i="4"/>
  <c r="AH7" i="4"/>
  <c r="AM7" i="4"/>
  <c r="AL7" i="4"/>
  <c r="P7" i="4"/>
  <c r="O7" i="4"/>
  <c r="U7" i="4"/>
  <c r="AE6" i="4"/>
  <c r="AP7" i="4"/>
  <c r="AC7" i="4"/>
  <c r="H6" i="4"/>
  <c r="I6" i="4"/>
  <c r="K7" i="4"/>
  <c r="G7" i="4"/>
  <c r="I7" i="4" s="1"/>
  <c r="H7" i="4" s="1"/>
  <c r="A8" i="4"/>
  <c r="AJ8" i="4"/>
  <c r="F8" i="4"/>
  <c r="E8" i="4"/>
  <c r="AK8" i="4"/>
  <c r="J8" i="4"/>
  <c r="C8" i="4"/>
  <c r="AG8" i="4"/>
  <c r="B9" i="4"/>
  <c r="AA8" i="4"/>
  <c r="D8" i="4"/>
  <c r="X6" i="4"/>
  <c r="AN6" i="4"/>
  <c r="AI7" i="4"/>
  <c r="V7" i="4"/>
  <c r="X7" i="4" l="1"/>
  <c r="Y7" i="4" s="1"/>
  <c r="AI8" i="4"/>
  <c r="BM194" i="2"/>
  <c r="CJ31" i="3"/>
  <c r="CH22" i="3"/>
  <c r="CK21" i="3"/>
  <c r="CL21" i="3" s="1"/>
  <c r="CM21" i="3"/>
  <c r="CE22" i="3"/>
  <c r="CF21" i="3"/>
  <c r="CG21" i="3" s="1"/>
  <c r="BL28" i="2"/>
  <c r="S6" i="4"/>
  <c r="AF7" i="4"/>
  <c r="Q7" i="4"/>
  <c r="S7" i="4" s="1"/>
  <c r="R7" i="4" s="1"/>
  <c r="AQ7" i="4"/>
  <c r="AD8" i="4"/>
  <c r="AC8" i="4"/>
  <c r="T8" i="4"/>
  <c r="V8" i="4"/>
  <c r="AP8" i="4"/>
  <c r="AO8" i="4" s="1"/>
  <c r="W8" i="4"/>
  <c r="P8" i="4"/>
  <c r="AH8" i="4"/>
  <c r="AB8" i="4"/>
  <c r="U8" i="4"/>
  <c r="O8" i="4"/>
  <c r="AL8" i="4"/>
  <c r="AM8" i="4"/>
  <c r="K8" i="4"/>
  <c r="G8" i="4"/>
  <c r="AE7" i="4"/>
  <c r="AD7" i="4" s="1"/>
  <c r="A9" i="4"/>
  <c r="B10" i="4"/>
  <c r="AA9" i="4"/>
  <c r="D9" i="4"/>
  <c r="AK9" i="4"/>
  <c r="AP9" i="4" s="1"/>
  <c r="C9" i="4"/>
  <c r="AG9" i="4"/>
  <c r="E9" i="4"/>
  <c r="AJ9" i="4"/>
  <c r="F9" i="4"/>
  <c r="J9" i="4"/>
  <c r="Z6" i="4"/>
  <c r="Y6" i="4"/>
  <c r="AN7" i="4"/>
  <c r="Z7" i="4" l="1"/>
  <c r="AQ8" i="4"/>
  <c r="BM195" i="2"/>
  <c r="CJ32" i="3"/>
  <c r="CH23" i="3"/>
  <c r="CK22" i="3"/>
  <c r="CL22" i="3" s="1"/>
  <c r="CM22" i="3"/>
  <c r="CE23" i="3"/>
  <c r="CF22" i="3"/>
  <c r="CG22" i="3" s="1"/>
  <c r="BL29" i="2"/>
  <c r="AF8" i="4"/>
  <c r="V9" i="4"/>
  <c r="H8" i="4"/>
  <c r="I8" i="4"/>
  <c r="W9" i="4"/>
  <c r="Q8" i="4"/>
  <c r="S8" i="4" s="1"/>
  <c r="R8" i="4" s="1"/>
  <c r="AN8" i="4"/>
  <c r="X8" i="4"/>
  <c r="K9" i="4"/>
  <c r="G9" i="4"/>
  <c r="O9" i="4"/>
  <c r="AM9" i="4"/>
  <c r="AH9" i="4"/>
  <c r="AL9" i="4"/>
  <c r="U9" i="4"/>
  <c r="AB9" i="4"/>
  <c r="P9" i="4"/>
  <c r="A10" i="4"/>
  <c r="AJ10" i="4"/>
  <c r="F10" i="4"/>
  <c r="AK10" i="4"/>
  <c r="J10" i="4"/>
  <c r="C10" i="4"/>
  <c r="E10" i="4"/>
  <c r="B11" i="4"/>
  <c r="AA10" i="4"/>
  <c r="D10" i="4"/>
  <c r="AG10" i="4"/>
  <c r="AE8" i="4"/>
  <c r="T9" i="4"/>
  <c r="AI9" i="4"/>
  <c r="AO9" i="4"/>
  <c r="AD9" i="4"/>
  <c r="AC9" i="4"/>
  <c r="BM196" i="2" l="1"/>
  <c r="CJ33" i="3"/>
  <c r="CH24" i="3"/>
  <c r="CK23" i="3"/>
  <c r="CL23" i="3" s="1"/>
  <c r="CM23" i="3"/>
  <c r="CF23" i="3"/>
  <c r="CG23" i="3" s="1"/>
  <c r="CE24" i="3"/>
  <c r="BL30" i="2"/>
  <c r="Q9" i="4"/>
  <c r="R9" i="4" s="1"/>
  <c r="AE9" i="4"/>
  <c r="AD10" i="4"/>
  <c r="T10" i="4"/>
  <c r="AM10" i="4"/>
  <c r="P10" i="4"/>
  <c r="U10" i="4"/>
  <c r="AL10" i="4"/>
  <c r="AB10" i="4"/>
  <c r="AH10" i="4"/>
  <c r="O10" i="4"/>
  <c r="V10" i="4"/>
  <c r="AQ9" i="4"/>
  <c r="K10" i="4"/>
  <c r="G10" i="4"/>
  <c r="I10" i="4" s="1"/>
  <c r="H10" i="4" s="1"/>
  <c r="W10" i="4"/>
  <c r="X10" i="4" s="1"/>
  <c r="Z8" i="4"/>
  <c r="Y8" i="4"/>
  <c r="AI10" i="4"/>
  <c r="A11" i="4"/>
  <c r="B12" i="4"/>
  <c r="AA11" i="4"/>
  <c r="D11" i="4"/>
  <c r="C11" i="4"/>
  <c r="AG11" i="4"/>
  <c r="E11" i="4"/>
  <c r="V11" i="4" s="1"/>
  <c r="J11" i="4"/>
  <c r="AJ11" i="4"/>
  <c r="F11" i="4"/>
  <c r="AK11" i="4"/>
  <c r="H9" i="4"/>
  <c r="I9" i="4"/>
  <c r="AC10" i="4"/>
  <c r="AF9" i="4"/>
  <c r="AN9" i="4"/>
  <c r="X9" i="4"/>
  <c r="Z9" i="4" s="1"/>
  <c r="Y9" i="4" s="1"/>
  <c r="BM197" i="2" l="1"/>
  <c r="CJ34" i="3"/>
  <c r="CF24" i="3"/>
  <c r="CG24" i="3" s="1"/>
  <c r="CE25" i="3"/>
  <c r="CM24" i="3"/>
  <c r="CK24" i="3"/>
  <c r="CL24" i="3" s="1"/>
  <c r="CH25" i="3"/>
  <c r="BL31" i="2"/>
  <c r="S9" i="4"/>
  <c r="AF10" i="4"/>
  <c r="AE10" i="4"/>
  <c r="AD11" i="4"/>
  <c r="AC11" i="4"/>
  <c r="AI11" i="4"/>
  <c r="AN10" i="4"/>
  <c r="Q10" i="4"/>
  <c r="AL11" i="4"/>
  <c r="O11" i="4"/>
  <c r="AH11" i="4"/>
  <c r="AB11" i="4"/>
  <c r="P11" i="4"/>
  <c r="AM11" i="4"/>
  <c r="U11" i="4"/>
  <c r="K11" i="4"/>
  <c r="W11" i="4"/>
  <c r="A12" i="4"/>
  <c r="AJ12" i="4"/>
  <c r="F12" i="4"/>
  <c r="E12" i="4"/>
  <c r="V12" i="4" s="1"/>
  <c r="AK12" i="4"/>
  <c r="J12" i="4"/>
  <c r="C12" i="4"/>
  <c r="AG12" i="4"/>
  <c r="B13" i="4"/>
  <c r="AA12" i="4"/>
  <c r="D12" i="4"/>
  <c r="T12" i="4" s="1"/>
  <c r="Y10" i="4"/>
  <c r="Z10" i="4"/>
  <c r="T11" i="4"/>
  <c r="BM198" i="2" l="1"/>
  <c r="CJ35" i="3"/>
  <c r="CJ36" i="3" s="1"/>
  <c r="CJ37" i="3" s="1"/>
  <c r="CJ38" i="3" s="1"/>
  <c r="CM25" i="3"/>
  <c r="CH26" i="3"/>
  <c r="CK25" i="3"/>
  <c r="CL25" i="3" s="1"/>
  <c r="CF25" i="3"/>
  <c r="CG25" i="3" s="1"/>
  <c r="CE26" i="3"/>
  <c r="BL32" i="2"/>
  <c r="AE11" i="4"/>
  <c r="G12" i="4"/>
  <c r="K12" i="4"/>
  <c r="W12" i="4"/>
  <c r="X12" i="4" s="1"/>
  <c r="AI12" i="4"/>
  <c r="Q11" i="4"/>
  <c r="P12" i="4"/>
  <c r="AL12" i="4"/>
  <c r="AM12" i="4"/>
  <c r="AH12" i="4"/>
  <c r="AB12" i="4"/>
  <c r="U12" i="4"/>
  <c r="O12" i="4"/>
  <c r="A13" i="4"/>
  <c r="B14" i="4"/>
  <c r="AA13" i="4"/>
  <c r="AC13" i="4" s="1"/>
  <c r="D13" i="4"/>
  <c r="T13" i="4" s="1"/>
  <c r="J13" i="4"/>
  <c r="AG13" i="4"/>
  <c r="AI13" i="4" s="1"/>
  <c r="E13" i="4"/>
  <c r="V13" i="4" s="1"/>
  <c r="AK13" i="4"/>
  <c r="AJ13" i="4"/>
  <c r="F13" i="4"/>
  <c r="C13" i="4"/>
  <c r="R10" i="4"/>
  <c r="S10" i="4"/>
  <c r="X11" i="4"/>
  <c r="AD12" i="4"/>
  <c r="AC12" i="4"/>
  <c r="AF12" i="4" s="1"/>
  <c r="AN11" i="4"/>
  <c r="AF11" i="4"/>
  <c r="BM199" i="2" l="1"/>
  <c r="CF26" i="3"/>
  <c r="CG26" i="3" s="1"/>
  <c r="CE27" i="3"/>
  <c r="CM26" i="3"/>
  <c r="CH27" i="3"/>
  <c r="CK26" i="3"/>
  <c r="CL26" i="3" s="1"/>
  <c r="BL33" i="2"/>
  <c r="AE12" i="4"/>
  <c r="Q12" i="4"/>
  <c r="R12" i="4" s="1"/>
  <c r="AF13" i="4"/>
  <c r="I12" i="4"/>
  <c r="H12" i="4"/>
  <c r="R11" i="4"/>
  <c r="S11" i="4"/>
  <c r="Y12" i="4"/>
  <c r="Z12" i="4"/>
  <c r="AN12" i="4"/>
  <c r="AM13" i="4"/>
  <c r="AL13" i="4"/>
  <c r="AB13" i="4"/>
  <c r="P13" i="4"/>
  <c r="AH13" i="4"/>
  <c r="U13" i="4"/>
  <c r="O13" i="4"/>
  <c r="Z11" i="4"/>
  <c r="Y11" i="4"/>
  <c r="K13" i="4"/>
  <c r="W13" i="4"/>
  <c r="X13" i="4" s="1"/>
  <c r="A14" i="4"/>
  <c r="AJ14" i="4"/>
  <c r="F14" i="4"/>
  <c r="E14" i="4"/>
  <c r="V14" i="4" s="1"/>
  <c r="AK14" i="4"/>
  <c r="J14" i="4"/>
  <c r="C14" i="4"/>
  <c r="B15" i="4"/>
  <c r="AA14" i="4"/>
  <c r="AC14" i="4" s="1"/>
  <c r="D14" i="4"/>
  <c r="T14" i="4" s="1"/>
  <c r="AG14" i="4"/>
  <c r="AI14" i="4" s="1"/>
  <c r="BM200" i="2" l="1"/>
  <c r="CF27" i="3"/>
  <c r="CG27" i="3" s="1"/>
  <c r="CE28" i="3"/>
  <c r="CM27" i="3"/>
  <c r="CH28" i="3"/>
  <c r="CH29" i="3" s="1"/>
  <c r="CK27" i="3"/>
  <c r="CL27" i="3" s="1"/>
  <c r="BL34" i="2"/>
  <c r="S12" i="4"/>
  <c r="AN13" i="4"/>
  <c r="AM14" i="4"/>
  <c r="AL14" i="4"/>
  <c r="U14" i="4"/>
  <c r="AB14" i="4"/>
  <c r="AH14" i="4"/>
  <c r="O14" i="4"/>
  <c r="P14" i="4"/>
  <c r="G14" i="4"/>
  <c r="I14" i="4" s="1"/>
  <c r="H14" i="4" s="1"/>
  <c r="K14" i="4"/>
  <c r="W14" i="4"/>
  <c r="X14" i="4" s="1"/>
  <c r="A15" i="4"/>
  <c r="B16" i="4"/>
  <c r="AA15" i="4"/>
  <c r="D15" i="4"/>
  <c r="T15" i="4" s="1"/>
  <c r="AK15" i="4"/>
  <c r="J15" i="4"/>
  <c r="AG15" i="4"/>
  <c r="AI15" i="4" s="1"/>
  <c r="E15" i="4"/>
  <c r="V15" i="4" s="1"/>
  <c r="C15" i="4"/>
  <c r="AJ15" i="4"/>
  <c r="F15" i="4"/>
  <c r="Z13" i="4"/>
  <c r="Y13" i="4"/>
  <c r="AE13" i="4"/>
  <c r="AD13" i="4" s="1"/>
  <c r="AF14" i="4"/>
  <c r="Q13" i="4"/>
  <c r="BM201" i="2" l="1"/>
  <c r="CF28" i="3"/>
  <c r="CG28" i="3" s="1"/>
  <c r="CE29" i="3"/>
  <c r="CH30" i="3"/>
  <c r="CK29" i="3"/>
  <c r="CL29" i="3" s="1"/>
  <c r="CM29" i="3"/>
  <c r="CK28" i="3"/>
  <c r="CL28" i="3" s="1"/>
  <c r="CM28" i="3"/>
  <c r="BL35" i="2"/>
  <c r="A16" i="4"/>
  <c r="AJ16" i="4"/>
  <c r="F16" i="4"/>
  <c r="AK16" i="4"/>
  <c r="J16" i="4"/>
  <c r="C16" i="4"/>
  <c r="AG16" i="4"/>
  <c r="AI16" i="4" s="1"/>
  <c r="B17" i="4"/>
  <c r="AA16" i="4"/>
  <c r="AC16" i="4" s="1"/>
  <c r="D16" i="4"/>
  <c r="T16" i="4" s="1"/>
  <c r="E16" i="4"/>
  <c r="V16" i="4" s="1"/>
  <c r="AN14" i="4"/>
  <c r="G15" i="4"/>
  <c r="K15" i="4"/>
  <c r="W15" i="4"/>
  <c r="X15" i="4" s="1"/>
  <c r="Q14" i="4"/>
  <c r="AD15" i="4"/>
  <c r="AC15" i="4"/>
  <c r="AF15" i="4" s="1"/>
  <c r="Z14" i="4"/>
  <c r="Y14" i="4"/>
  <c r="R13" i="4"/>
  <c r="S13" i="4"/>
  <c r="AM15" i="4"/>
  <c r="AB15" i="4"/>
  <c r="AH15" i="4"/>
  <c r="U15" i="4"/>
  <c r="O15" i="4"/>
  <c r="P15" i="4"/>
  <c r="AL15" i="4"/>
  <c r="AE14" i="4"/>
  <c r="AD14" i="4" s="1"/>
  <c r="BM202" i="2" l="1"/>
  <c r="CF29" i="3"/>
  <c r="CG29" i="3" s="1"/>
  <c r="CE30" i="3"/>
  <c r="CK30" i="3"/>
  <c r="CL30" i="3" s="1"/>
  <c r="CH31" i="3"/>
  <c r="CM30" i="3"/>
  <c r="BL36" i="2"/>
  <c r="AF16" i="4"/>
  <c r="Q15" i="4"/>
  <c r="S15" i="4" s="1"/>
  <c r="AE15" i="4"/>
  <c r="H15" i="4"/>
  <c r="I15" i="4"/>
  <c r="P16" i="4"/>
  <c r="AM16" i="4"/>
  <c r="AB16" i="4"/>
  <c r="AH16" i="4"/>
  <c r="O16" i="4"/>
  <c r="AL16" i="4"/>
  <c r="U16" i="4"/>
  <c r="AN15" i="4"/>
  <c r="R14" i="4"/>
  <c r="S14" i="4"/>
  <c r="K16" i="4"/>
  <c r="G16" i="4"/>
  <c r="W16" i="4"/>
  <c r="X16" i="4" s="1"/>
  <c r="Y15" i="4"/>
  <c r="Z15" i="4"/>
  <c r="A17" i="4"/>
  <c r="B18" i="4"/>
  <c r="AA17" i="4"/>
  <c r="D17" i="4"/>
  <c r="T17" i="4" s="1"/>
  <c r="C17" i="4"/>
  <c r="AG17" i="4"/>
  <c r="AI17" i="4" s="1"/>
  <c r="E17" i="4"/>
  <c r="V17" i="4" s="1"/>
  <c r="AK17" i="4"/>
  <c r="AJ17" i="4"/>
  <c r="F17" i="4"/>
  <c r="J17" i="4"/>
  <c r="BM203" i="2" l="1"/>
  <c r="CF30" i="3"/>
  <c r="CG30" i="3" s="1"/>
  <c r="CE31" i="3"/>
  <c r="CH32" i="3"/>
  <c r="CK31" i="3"/>
  <c r="CL31" i="3" s="1"/>
  <c r="CM31" i="3"/>
  <c r="BL37" i="2"/>
  <c r="R15" i="4"/>
  <c r="AE16" i="4"/>
  <c r="AD16" i="4" s="1"/>
  <c r="AB17" i="4"/>
  <c r="AH17" i="4"/>
  <c r="P17" i="4"/>
  <c r="AM17" i="4"/>
  <c r="AL17" i="4"/>
  <c r="U17" i="4"/>
  <c r="O17" i="4"/>
  <c r="H16" i="4"/>
  <c r="I16" i="4"/>
  <c r="K17" i="4"/>
  <c r="G17" i="4"/>
  <c r="W17" i="4"/>
  <c r="X17" i="4" s="1"/>
  <c r="A18" i="4"/>
  <c r="AJ18" i="4"/>
  <c r="F18" i="4"/>
  <c r="E18" i="4"/>
  <c r="V18" i="4" s="1"/>
  <c r="AK18" i="4"/>
  <c r="J18" i="4"/>
  <c r="C18" i="4"/>
  <c r="B19" i="4"/>
  <c r="AA18" i="4"/>
  <c r="D18" i="4"/>
  <c r="T18" i="4" s="1"/>
  <c r="AG18" i="4"/>
  <c r="AI18" i="4" s="1"/>
  <c r="Y16" i="4"/>
  <c r="Z16" i="4"/>
  <c r="AN16" i="4"/>
  <c r="AD17" i="4"/>
  <c r="AC17" i="4"/>
  <c r="AF17" i="4" s="1"/>
  <c r="Q16" i="4"/>
  <c r="BM204" i="2" l="1"/>
  <c r="CF31" i="3"/>
  <c r="CG31" i="3" s="1"/>
  <c r="CE32" i="3"/>
  <c r="CH33" i="3"/>
  <c r="CK32" i="3"/>
  <c r="CL32" i="3" s="1"/>
  <c r="CM32" i="3"/>
  <c r="BL38" i="2"/>
  <c r="AE17" i="4"/>
  <c r="AD18" i="4"/>
  <c r="AC18" i="4"/>
  <c r="AF18" i="4" s="1"/>
  <c r="AN17" i="4"/>
  <c r="AM18" i="4"/>
  <c r="AL18" i="4"/>
  <c r="U18" i="4"/>
  <c r="AB18" i="4"/>
  <c r="O18" i="4"/>
  <c r="AH18" i="4"/>
  <c r="P18" i="4"/>
  <c r="K18" i="4"/>
  <c r="G18" i="4"/>
  <c r="W18" i="4"/>
  <c r="X18" i="4" s="1"/>
  <c r="I17" i="4"/>
  <c r="H17" i="4"/>
  <c r="Q17" i="4"/>
  <c r="S16" i="4"/>
  <c r="R16" i="4"/>
  <c r="A19" i="4"/>
  <c r="B20" i="4"/>
  <c r="AA19" i="4"/>
  <c r="D19" i="4"/>
  <c r="T19" i="4" s="1"/>
  <c r="AK19" i="4"/>
  <c r="C19" i="4"/>
  <c r="AG19" i="4"/>
  <c r="AI19" i="4" s="1"/>
  <c r="E19" i="4"/>
  <c r="V19" i="4" s="1"/>
  <c r="J19" i="4"/>
  <c r="AJ19" i="4"/>
  <c r="F19" i="4"/>
  <c r="Y17" i="4"/>
  <c r="Z17" i="4"/>
  <c r="BM205" i="2" l="1"/>
  <c r="CH34" i="3"/>
  <c r="CK33" i="3"/>
  <c r="CL33" i="3" s="1"/>
  <c r="CM33" i="3"/>
  <c r="CE33" i="3"/>
  <c r="CF32" i="3"/>
  <c r="CG32" i="3" s="1"/>
  <c r="BL39" i="2"/>
  <c r="AN18" i="4"/>
  <c r="K19" i="4"/>
  <c r="G19" i="4"/>
  <c r="W19" i="4"/>
  <c r="X19" i="4" s="1"/>
  <c r="Q18" i="4"/>
  <c r="AD19" i="4"/>
  <c r="AC19" i="4"/>
  <c r="AF19" i="4" s="1"/>
  <c r="Z18" i="4"/>
  <c r="Y18" i="4"/>
  <c r="AE18" i="4"/>
  <c r="P19" i="4"/>
  <c r="AL19" i="4"/>
  <c r="O19" i="4"/>
  <c r="AH19" i="4"/>
  <c r="U19" i="4"/>
  <c r="AM19" i="4"/>
  <c r="AB19" i="4"/>
  <c r="A20" i="4"/>
  <c r="AJ20" i="4"/>
  <c r="F20" i="4"/>
  <c r="AK20" i="4"/>
  <c r="J20" i="4"/>
  <c r="C20" i="4"/>
  <c r="AG20" i="4"/>
  <c r="AI20" i="4" s="1"/>
  <c r="B21" i="4"/>
  <c r="AA20" i="4"/>
  <c r="D20" i="4"/>
  <c r="T20" i="4" s="1"/>
  <c r="E20" i="4"/>
  <c r="V20" i="4" s="1"/>
  <c r="S17" i="4"/>
  <c r="R17" i="4"/>
  <c r="I18" i="4"/>
  <c r="H18" i="4"/>
  <c r="BM206" i="2" l="1"/>
  <c r="CH35" i="3"/>
  <c r="CK34" i="3"/>
  <c r="CL34" i="3" s="1"/>
  <c r="CM34" i="3"/>
  <c r="CF33" i="3"/>
  <c r="CG33" i="3" s="1"/>
  <c r="CE34" i="3"/>
  <c r="AE19" i="4"/>
  <c r="BL40" i="2"/>
  <c r="AN19" i="4"/>
  <c r="AD20" i="4"/>
  <c r="AC20" i="4"/>
  <c r="AF20" i="4" s="1"/>
  <c r="H19" i="4"/>
  <c r="I19" i="4"/>
  <c r="A21" i="4"/>
  <c r="B22" i="4"/>
  <c r="AA21" i="4"/>
  <c r="D21" i="4"/>
  <c r="T21" i="4" s="1"/>
  <c r="C21" i="4"/>
  <c r="AG21" i="4"/>
  <c r="AI21" i="4" s="1"/>
  <c r="E21" i="4"/>
  <c r="V21" i="4" s="1"/>
  <c r="AK21" i="4"/>
  <c r="AJ21" i="4"/>
  <c r="F21" i="4"/>
  <c r="J21" i="4"/>
  <c r="U20" i="4"/>
  <c r="AL20" i="4"/>
  <c r="P20" i="4"/>
  <c r="AM20" i="4"/>
  <c r="AH20" i="4"/>
  <c r="O20" i="4"/>
  <c r="AB20" i="4"/>
  <c r="Y19" i="4"/>
  <c r="Z19" i="4"/>
  <c r="Q19" i="4"/>
  <c r="G20" i="4"/>
  <c r="I20" i="4" s="1"/>
  <c r="H20" i="4" s="1"/>
  <c r="K20" i="4"/>
  <c r="W20" i="4"/>
  <c r="X20" i="4" s="1"/>
  <c r="R18" i="4"/>
  <c r="S18" i="4"/>
  <c r="BM207" i="2" l="1"/>
  <c r="CE35" i="3"/>
  <c r="CF34" i="3"/>
  <c r="CG34" i="3" s="1"/>
  <c r="CK35" i="3"/>
  <c r="CL35" i="3" s="1"/>
  <c r="CH36" i="3"/>
  <c r="CM35" i="3"/>
  <c r="BL41" i="2"/>
  <c r="Y20" i="4"/>
  <c r="Z20" i="4"/>
  <c r="AM21" i="4"/>
  <c r="AH21" i="4"/>
  <c r="P21" i="4"/>
  <c r="AB21" i="4"/>
  <c r="O21" i="4"/>
  <c r="U21" i="4"/>
  <c r="AL21" i="4"/>
  <c r="R19" i="4"/>
  <c r="S19" i="4"/>
  <c r="G21" i="4"/>
  <c r="K21" i="4"/>
  <c r="W21" i="4"/>
  <c r="X21" i="4" s="1"/>
  <c r="Z21" i="4" s="1"/>
  <c r="Y21" i="4" s="1"/>
  <c r="A22" i="4"/>
  <c r="AJ22" i="4"/>
  <c r="F22" i="4"/>
  <c r="AG22" i="4"/>
  <c r="AI22" i="4" s="1"/>
  <c r="E22" i="4"/>
  <c r="V22" i="4" s="1"/>
  <c r="AK22" i="4"/>
  <c r="J22" i="4"/>
  <c r="C22" i="4"/>
  <c r="B23" i="4"/>
  <c r="AA22" i="4"/>
  <c r="D22" i="4"/>
  <c r="T22" i="4" s="1"/>
  <c r="AE20" i="4"/>
  <c r="Q20" i="4"/>
  <c r="S20" i="4" s="1"/>
  <c r="R20" i="4" s="1"/>
  <c r="AD21" i="4"/>
  <c r="AC21" i="4"/>
  <c r="AF21" i="4" s="1"/>
  <c r="AN20" i="4"/>
  <c r="BM208" i="2" l="1"/>
  <c r="CF35" i="3"/>
  <c r="CG35" i="3" s="1"/>
  <c r="CE36" i="3"/>
  <c r="CM36" i="3"/>
  <c r="CH37" i="3"/>
  <c r="CH38" i="3" s="1"/>
  <c r="CK36" i="3"/>
  <c r="CL36" i="3" s="1"/>
  <c r="BL42" i="2"/>
  <c r="Q21" i="4"/>
  <c r="S21" i="4" s="1"/>
  <c r="K22" i="4"/>
  <c r="G22" i="4"/>
  <c r="I22" i="4" s="1"/>
  <c r="H22" i="4" s="1"/>
  <c r="W22" i="4"/>
  <c r="X22" i="4" s="1"/>
  <c r="Z22" i="4" s="1"/>
  <c r="Y22" i="4" s="1"/>
  <c r="U22" i="4"/>
  <c r="O22" i="4"/>
  <c r="P22" i="4"/>
  <c r="AM22" i="4"/>
  <c r="AH22" i="4"/>
  <c r="AL22" i="4"/>
  <c r="AB22" i="4"/>
  <c r="AE21" i="4"/>
  <c r="A23" i="4"/>
  <c r="B24" i="4"/>
  <c r="AA23" i="4"/>
  <c r="D23" i="4"/>
  <c r="T23" i="4" s="1"/>
  <c r="AK23" i="4"/>
  <c r="AG23" i="4"/>
  <c r="AI23" i="4" s="1"/>
  <c r="E23" i="4"/>
  <c r="V23" i="4" s="1"/>
  <c r="C23" i="4"/>
  <c r="AJ23" i="4"/>
  <c r="F23" i="4"/>
  <c r="J23" i="4"/>
  <c r="AD22" i="4"/>
  <c r="AC22" i="4"/>
  <c r="AF22" i="4" s="1"/>
  <c r="I21" i="4"/>
  <c r="H21" i="4"/>
  <c r="AN21" i="4"/>
  <c r="CK38" i="3" l="1"/>
  <c r="CL38" i="3" s="1"/>
  <c r="CM38" i="3"/>
  <c r="BM209" i="2"/>
  <c r="CF36" i="3"/>
  <c r="CG36" i="3" s="1"/>
  <c r="CE37" i="3"/>
  <c r="CM37" i="3"/>
  <c r="CK37" i="3"/>
  <c r="CL37" i="3" s="1"/>
  <c r="BL43" i="2"/>
  <c r="R21" i="4"/>
  <c r="AE22" i="4"/>
  <c r="G23" i="4"/>
  <c r="K23" i="4"/>
  <c r="W23" i="4"/>
  <c r="X23" i="4" s="1"/>
  <c r="AD23" i="4"/>
  <c r="AC23" i="4"/>
  <c r="AF23" i="4" s="1"/>
  <c r="AN22" i="4"/>
  <c r="A24" i="4"/>
  <c r="AJ24" i="4"/>
  <c r="F24" i="4"/>
  <c r="AK24" i="4"/>
  <c r="J24" i="4"/>
  <c r="C24" i="4"/>
  <c r="E24" i="4"/>
  <c r="V24" i="4" s="1"/>
  <c r="B25" i="4"/>
  <c r="AA24" i="4"/>
  <c r="D24" i="4"/>
  <c r="T24" i="4" s="1"/>
  <c r="AG24" i="4"/>
  <c r="AI24" i="4" s="1"/>
  <c r="O23" i="4"/>
  <c r="AH23" i="4"/>
  <c r="U23" i="4"/>
  <c r="AB23" i="4"/>
  <c r="AL23" i="4"/>
  <c r="AM23" i="4"/>
  <c r="P23" i="4"/>
  <c r="Q22" i="4"/>
  <c r="S22" i="4" s="1"/>
  <c r="R22" i="4" s="1"/>
  <c r="CF37" i="3" l="1"/>
  <c r="CG37" i="3" s="1"/>
  <c r="CE38" i="3"/>
  <c r="BM210" i="2"/>
  <c r="BL44" i="2"/>
  <c r="Q23" i="4"/>
  <c r="R23" i="4" s="1"/>
  <c r="K24" i="4"/>
  <c r="G24" i="4"/>
  <c r="W24" i="4"/>
  <c r="X24" i="4" s="1"/>
  <c r="H23" i="4"/>
  <c r="I23" i="4"/>
  <c r="A25" i="4"/>
  <c r="B26" i="4"/>
  <c r="AA25" i="4"/>
  <c r="D25" i="4"/>
  <c r="T25" i="4" s="1"/>
  <c r="C25" i="4"/>
  <c r="AG25" i="4"/>
  <c r="AI25" i="4" s="1"/>
  <c r="E25" i="4"/>
  <c r="V25" i="4" s="1"/>
  <c r="J25" i="4"/>
  <c r="AJ25" i="4"/>
  <c r="F25" i="4"/>
  <c r="AK25" i="4"/>
  <c r="AE23" i="4"/>
  <c r="AD24" i="4"/>
  <c r="AC24" i="4"/>
  <c r="AF24" i="4" s="1"/>
  <c r="Z23" i="4"/>
  <c r="Y23" i="4"/>
  <c r="AB24" i="4"/>
  <c r="U24" i="4"/>
  <c r="AL24" i="4"/>
  <c r="O24" i="4"/>
  <c r="AH24" i="4"/>
  <c r="P24" i="4"/>
  <c r="AM24" i="4"/>
  <c r="AN23" i="4"/>
  <c r="CF38" i="3" l="1"/>
  <c r="CG38" i="3" s="1"/>
  <c r="CE39" i="3"/>
  <c r="BM211" i="2"/>
  <c r="BL45" i="2"/>
  <c r="Q24" i="4"/>
  <c r="R24" i="4" s="1"/>
  <c r="S23" i="4"/>
  <c r="K25" i="4"/>
  <c r="G25" i="4"/>
  <c r="W25" i="4"/>
  <c r="X25" i="4" s="1"/>
  <c r="A26" i="4"/>
  <c r="AJ26" i="4"/>
  <c r="F26" i="4"/>
  <c r="E26" i="4"/>
  <c r="V26" i="4" s="1"/>
  <c r="AK26" i="4"/>
  <c r="J26" i="4"/>
  <c r="C26" i="4"/>
  <c r="AG26" i="4"/>
  <c r="AI26" i="4" s="1"/>
  <c r="B27" i="4"/>
  <c r="AA26" i="4"/>
  <c r="D26" i="4"/>
  <c r="T26" i="4" s="1"/>
  <c r="Z24" i="4"/>
  <c r="Y24" i="4"/>
  <c r="AD25" i="4"/>
  <c r="AC25" i="4"/>
  <c r="AF25" i="4" s="1"/>
  <c r="AB25" i="4"/>
  <c r="AM25" i="4"/>
  <c r="U25" i="4"/>
  <c r="P25" i="4"/>
  <c r="O25" i="4"/>
  <c r="AH25" i="4"/>
  <c r="AL25" i="4"/>
  <c r="I24" i="4"/>
  <c r="H24" i="4"/>
  <c r="AN24" i="4"/>
  <c r="AE24" i="4"/>
  <c r="CF39" i="3" l="1"/>
  <c r="CG39" i="3" s="1"/>
  <c r="CE40" i="3"/>
  <c r="BM212" i="2"/>
  <c r="S24" i="4"/>
  <c r="BL46" i="2"/>
  <c r="AN25" i="4"/>
  <c r="K26" i="4"/>
  <c r="G26" i="4"/>
  <c r="I26" i="4" s="1"/>
  <c r="H26" i="4" s="1"/>
  <c r="W26" i="4"/>
  <c r="X26" i="4" s="1"/>
  <c r="H25" i="4"/>
  <c r="I25" i="4"/>
  <c r="AE25" i="4"/>
  <c r="Z25" i="4"/>
  <c r="Y25" i="4"/>
  <c r="AD26" i="4"/>
  <c r="AC26" i="4"/>
  <c r="AF26" i="4" s="1"/>
  <c r="AM26" i="4"/>
  <c r="AL26" i="4"/>
  <c r="AH26" i="4"/>
  <c r="AB26" i="4"/>
  <c r="P26" i="4"/>
  <c r="O26" i="4"/>
  <c r="U26" i="4"/>
  <c r="A27" i="4"/>
  <c r="B28" i="4"/>
  <c r="AA27" i="4"/>
  <c r="D27" i="4"/>
  <c r="T27" i="4" s="1"/>
  <c r="AK27" i="4"/>
  <c r="J27" i="4"/>
  <c r="AG27" i="4"/>
  <c r="AI27" i="4" s="1"/>
  <c r="E27" i="4"/>
  <c r="V27" i="4" s="1"/>
  <c r="AJ27" i="4"/>
  <c r="F27" i="4"/>
  <c r="C27" i="4"/>
  <c r="Q25" i="4"/>
  <c r="CF40" i="3" l="1"/>
  <c r="CG40" i="3" s="1"/>
  <c r="CE41" i="3"/>
  <c r="BM213" i="2"/>
  <c r="BL47" i="2"/>
  <c r="AD27" i="4"/>
  <c r="AC27" i="4"/>
  <c r="AF27" i="4" s="1"/>
  <c r="AN26" i="4"/>
  <c r="Y26" i="4"/>
  <c r="Z26" i="4"/>
  <c r="AE26" i="4"/>
  <c r="R25" i="4"/>
  <c r="S25" i="4"/>
  <c r="P27" i="4"/>
  <c r="AL27" i="4"/>
  <c r="AB27" i="4"/>
  <c r="U27" i="4"/>
  <c r="AH27" i="4"/>
  <c r="AM27" i="4"/>
  <c r="O27" i="4"/>
  <c r="K27" i="4"/>
  <c r="G27" i="4"/>
  <c r="W27" i="4"/>
  <c r="X27" i="4" s="1"/>
  <c r="Z27" i="4" s="1"/>
  <c r="Y27" i="4" s="1"/>
  <c r="A28" i="4"/>
  <c r="AJ28" i="4"/>
  <c r="F28" i="4"/>
  <c r="AK28" i="4"/>
  <c r="J28" i="4"/>
  <c r="C28" i="4"/>
  <c r="E28" i="4"/>
  <c r="V28" i="4" s="1"/>
  <c r="B29" i="4"/>
  <c r="AA28" i="4"/>
  <c r="D28" i="4"/>
  <c r="T28" i="4" s="1"/>
  <c r="AG28" i="4"/>
  <c r="AI28" i="4" s="1"/>
  <c r="Q26" i="4"/>
  <c r="CF41" i="3" l="1"/>
  <c r="CG41" i="3" s="1"/>
  <c r="CE42" i="3"/>
  <c r="BM214" i="2"/>
  <c r="BL48" i="2"/>
  <c r="AN27" i="4"/>
  <c r="Q27" i="4"/>
  <c r="S27" i="4" s="1"/>
  <c r="G28" i="4"/>
  <c r="K28" i="4"/>
  <c r="W28" i="4"/>
  <c r="X28" i="4" s="1"/>
  <c r="H27" i="4"/>
  <c r="I27" i="4"/>
  <c r="R26" i="4"/>
  <c r="S26" i="4"/>
  <c r="A29" i="4"/>
  <c r="B30" i="4"/>
  <c r="AA29" i="4"/>
  <c r="D29" i="4"/>
  <c r="T29" i="4" s="1"/>
  <c r="C29" i="4"/>
  <c r="AG29" i="4"/>
  <c r="AI29" i="4" s="1"/>
  <c r="E29" i="4"/>
  <c r="V29" i="4" s="1"/>
  <c r="J29" i="4"/>
  <c r="AJ29" i="4"/>
  <c r="F29" i="4"/>
  <c r="AK29" i="4"/>
  <c r="AD28" i="4"/>
  <c r="AC28" i="4"/>
  <c r="AF28" i="4" s="1"/>
  <c r="AE27" i="4"/>
  <c r="P28" i="4"/>
  <c r="O28" i="4"/>
  <c r="AH28" i="4"/>
  <c r="AL28" i="4"/>
  <c r="AM28" i="4"/>
  <c r="AB28" i="4"/>
  <c r="AE28" i="4" s="1"/>
  <c r="U28" i="4"/>
  <c r="CE43" i="3" l="1"/>
  <c r="CF42" i="3"/>
  <c r="CG42" i="3" s="1"/>
  <c r="BM215" i="2"/>
  <c r="BL49" i="2"/>
  <c r="R27" i="4"/>
  <c r="Q28" i="4"/>
  <c r="S28" i="4" s="1"/>
  <c r="H28" i="4"/>
  <c r="I28" i="4"/>
  <c r="AM29" i="4"/>
  <c r="AL29" i="4"/>
  <c r="O29" i="4"/>
  <c r="AH29" i="4"/>
  <c r="U29" i="4"/>
  <c r="AB29" i="4"/>
  <c r="P29" i="4"/>
  <c r="AN28" i="4"/>
  <c r="K29" i="4"/>
  <c r="G29" i="4"/>
  <c r="W29" i="4"/>
  <c r="X29" i="4" s="1"/>
  <c r="A30" i="4"/>
  <c r="AJ30" i="4"/>
  <c r="F30" i="4"/>
  <c r="E30" i="4"/>
  <c r="V30" i="4" s="1"/>
  <c r="AK30" i="4"/>
  <c r="J30" i="4"/>
  <c r="C30" i="4"/>
  <c r="AG30" i="4"/>
  <c r="AI30" i="4" s="1"/>
  <c r="B31" i="4"/>
  <c r="AA30" i="4"/>
  <c r="D30" i="4"/>
  <c r="T30" i="4" s="1"/>
  <c r="Y28" i="4"/>
  <c r="Z28" i="4"/>
  <c r="AD29" i="4"/>
  <c r="AC29" i="4"/>
  <c r="AF29" i="4" s="1"/>
  <c r="CF43" i="3" l="1"/>
  <c r="CG43" i="3" s="1"/>
  <c r="CE44" i="3"/>
  <c r="BM216" i="2"/>
  <c r="Q29" i="4"/>
  <c r="S29" i="4" s="1"/>
  <c r="BL50" i="2"/>
  <c r="R28" i="4"/>
  <c r="AD30" i="4"/>
  <c r="AC30" i="4"/>
  <c r="AF30" i="4" s="1"/>
  <c r="AN29" i="4"/>
  <c r="AL30" i="4"/>
  <c r="AM30" i="4"/>
  <c r="AH30" i="4"/>
  <c r="AB30" i="4"/>
  <c r="U30" i="4"/>
  <c r="O30" i="4"/>
  <c r="P30" i="4"/>
  <c r="G30" i="4"/>
  <c r="K30" i="4"/>
  <c r="W30" i="4"/>
  <c r="X30" i="4" s="1"/>
  <c r="I29" i="4"/>
  <c r="H29" i="4"/>
  <c r="A31" i="4"/>
  <c r="B32" i="4"/>
  <c r="AA31" i="4"/>
  <c r="D31" i="4"/>
  <c r="T31" i="4" s="1"/>
  <c r="AG31" i="4"/>
  <c r="AI31" i="4" s="1"/>
  <c r="E31" i="4"/>
  <c r="V31" i="4" s="1"/>
  <c r="J31" i="4"/>
  <c r="AJ31" i="4"/>
  <c r="F31" i="4"/>
  <c r="AK31" i="4"/>
  <c r="C31" i="4"/>
  <c r="Z29" i="4"/>
  <c r="Y29" i="4"/>
  <c r="AE29" i="4"/>
  <c r="CF44" i="3" l="1"/>
  <c r="CG44" i="3" s="1"/>
  <c r="CE45" i="3"/>
  <c r="BM217" i="2"/>
  <c r="R29" i="4"/>
  <c r="BL51" i="2"/>
  <c r="Q30" i="4"/>
  <c r="S30" i="4" s="1"/>
  <c r="R30" i="4" s="1"/>
  <c r="AN30" i="4"/>
  <c r="AE30" i="4"/>
  <c r="H30" i="4"/>
  <c r="I30" i="4"/>
  <c r="AH31" i="4"/>
  <c r="P31" i="4"/>
  <c r="AL31" i="4"/>
  <c r="O31" i="4"/>
  <c r="AM31" i="4"/>
  <c r="U31" i="4"/>
  <c r="AB31" i="4"/>
  <c r="K31" i="4"/>
  <c r="G31" i="4"/>
  <c r="W31" i="4"/>
  <c r="X31" i="4" s="1"/>
  <c r="AD31" i="4"/>
  <c r="AC31" i="4"/>
  <c r="AF31" i="4" s="1"/>
  <c r="A32" i="4"/>
  <c r="AJ32" i="4"/>
  <c r="F32" i="4"/>
  <c r="E32" i="4"/>
  <c r="V32" i="4" s="1"/>
  <c r="AK32" i="4"/>
  <c r="J32" i="4"/>
  <c r="C32" i="4"/>
  <c r="AG32" i="4"/>
  <c r="AI32" i="4" s="1"/>
  <c r="B33" i="4"/>
  <c r="AA32" i="4"/>
  <c r="D32" i="4"/>
  <c r="T32" i="4" s="1"/>
  <c r="Z30" i="4"/>
  <c r="Y30" i="4"/>
  <c r="CF45" i="3" l="1"/>
  <c r="CG45" i="3" s="1"/>
  <c r="CE46" i="3"/>
  <c r="BM218" i="2"/>
  <c r="BL52" i="2"/>
  <c r="AE31" i="4"/>
  <c r="Q31" i="4"/>
  <c r="S31" i="4" s="1"/>
  <c r="R31" i="4" s="1"/>
  <c r="K32" i="4"/>
  <c r="G32" i="4"/>
  <c r="W32" i="4"/>
  <c r="X32" i="4" s="1"/>
  <c r="P32" i="4"/>
  <c r="O32" i="4"/>
  <c r="AH32" i="4"/>
  <c r="AM32" i="4"/>
  <c r="U32" i="4"/>
  <c r="AL32" i="4"/>
  <c r="A33" i="4"/>
  <c r="B34" i="4"/>
  <c r="AA33" i="4"/>
  <c r="D33" i="4"/>
  <c r="T33" i="4" s="1"/>
  <c r="AG33" i="4"/>
  <c r="AI33" i="4" s="1"/>
  <c r="E33" i="4"/>
  <c r="V33" i="4" s="1"/>
  <c r="J33" i="4"/>
  <c r="AJ33" i="4"/>
  <c r="F33" i="4"/>
  <c r="AK33" i="4"/>
  <c r="C33" i="4"/>
  <c r="H31" i="4"/>
  <c r="I31" i="4"/>
  <c r="AN31" i="4"/>
  <c r="AB32" i="4"/>
  <c r="AD32" i="4"/>
  <c r="AC32" i="4"/>
  <c r="AF32" i="4" s="1"/>
  <c r="Y31" i="4"/>
  <c r="Z31" i="4"/>
  <c r="CF46" i="3" l="1"/>
  <c r="CG46" i="3" s="1"/>
  <c r="CE47" i="3"/>
  <c r="BM219" i="2"/>
  <c r="BL53" i="2"/>
  <c r="Q32" i="4"/>
  <c r="R32" i="4" s="1"/>
  <c r="A34" i="4"/>
  <c r="AJ34" i="4"/>
  <c r="F34" i="4"/>
  <c r="AK34" i="4"/>
  <c r="J34" i="4"/>
  <c r="C34" i="4"/>
  <c r="E34" i="4"/>
  <c r="V34" i="4" s="1"/>
  <c r="B35" i="4"/>
  <c r="AA34" i="4"/>
  <c r="D34" i="4"/>
  <c r="T34" i="4" s="1"/>
  <c r="AG34" i="4"/>
  <c r="AI34" i="4" s="1"/>
  <c r="O33" i="4"/>
  <c r="AL33" i="4"/>
  <c r="P33" i="4"/>
  <c r="AB33" i="4"/>
  <c r="AM33" i="4"/>
  <c r="U33" i="4"/>
  <c r="AH33" i="4"/>
  <c r="AD33" i="4"/>
  <c r="AC33" i="4"/>
  <c r="AF33" i="4" s="1"/>
  <c r="H32" i="4"/>
  <c r="I32" i="4"/>
  <c r="Z32" i="4"/>
  <c r="Y32" i="4"/>
  <c r="AN32" i="4"/>
  <c r="AE32" i="4"/>
  <c r="K33" i="4"/>
  <c r="G33" i="4"/>
  <c r="W33" i="4"/>
  <c r="X33" i="4" s="1"/>
  <c r="CE48" i="3" l="1"/>
  <c r="CF47" i="3"/>
  <c r="CG47" i="3" s="1"/>
  <c r="BM220" i="2"/>
  <c r="BM221" i="2" s="1"/>
  <c r="BL54" i="2"/>
  <c r="AE33" i="4"/>
  <c r="S32" i="4"/>
  <c r="AD34" i="4"/>
  <c r="AC34" i="4"/>
  <c r="AF34" i="4" s="1"/>
  <c r="H33" i="4"/>
  <c r="I33" i="4"/>
  <c r="AM34" i="4"/>
  <c r="AL34" i="4"/>
  <c r="O34" i="4"/>
  <c r="AH34" i="4"/>
  <c r="P34" i="4"/>
  <c r="AB34" i="4"/>
  <c r="U34" i="4"/>
  <c r="AN33" i="4"/>
  <c r="Q33" i="4"/>
  <c r="Y33" i="4"/>
  <c r="Z33" i="4"/>
  <c r="K34" i="4"/>
  <c r="G34" i="4"/>
  <c r="W34" i="4"/>
  <c r="X34" i="4" s="1"/>
  <c r="A35" i="4"/>
  <c r="B36" i="4"/>
  <c r="AA35" i="4"/>
  <c r="AC35" i="4" s="1"/>
  <c r="D35" i="4"/>
  <c r="T35" i="4" s="1"/>
  <c r="J35" i="4"/>
  <c r="AG35" i="4"/>
  <c r="AI35" i="4" s="1"/>
  <c r="E35" i="4"/>
  <c r="V35" i="4" s="1"/>
  <c r="C35" i="4"/>
  <c r="AJ35" i="4"/>
  <c r="F35" i="4"/>
  <c r="AK35" i="4"/>
  <c r="CE49" i="3" l="1"/>
  <c r="CF48" i="3"/>
  <c r="CG48" i="3" s="1"/>
  <c r="BM222" i="2"/>
  <c r="BM223" i="2" s="1"/>
  <c r="BM224" i="2" s="1"/>
  <c r="BM225" i="2" s="1"/>
  <c r="BM226" i="2" s="1"/>
  <c r="BM227" i="2" s="1"/>
  <c r="BL55" i="2"/>
  <c r="AF35" i="4"/>
  <c r="Q34" i="4"/>
  <c r="R34" i="4" s="1"/>
  <c r="AE34" i="4"/>
  <c r="Z34" i="4"/>
  <c r="Y34" i="4"/>
  <c r="I34" i="4"/>
  <c r="H34" i="4"/>
  <c r="R33" i="4"/>
  <c r="S33" i="4"/>
  <c r="S34" i="4"/>
  <c r="AM35" i="4"/>
  <c r="AL35" i="4"/>
  <c r="U35" i="4"/>
  <c r="AH35" i="4"/>
  <c r="AB35" i="4"/>
  <c r="O35" i="4"/>
  <c r="P35" i="4"/>
  <c r="K35" i="4"/>
  <c r="G35" i="4"/>
  <c r="W35" i="4"/>
  <c r="X35" i="4" s="1"/>
  <c r="A36" i="4"/>
  <c r="AJ36" i="4"/>
  <c r="F36" i="4"/>
  <c r="AK36" i="4"/>
  <c r="J36" i="4"/>
  <c r="C36" i="4"/>
  <c r="E36" i="4"/>
  <c r="V36" i="4" s="1"/>
  <c r="B37" i="4"/>
  <c r="AA36" i="4"/>
  <c r="D36" i="4"/>
  <c r="T36" i="4" s="1"/>
  <c r="AG36" i="4"/>
  <c r="AI36" i="4" s="1"/>
  <c r="AN34" i="4"/>
  <c r="CF49" i="3" l="1"/>
  <c r="CG49" i="3" s="1"/>
  <c r="CE50" i="3"/>
  <c r="BM228" i="2"/>
  <c r="BL56" i="2"/>
  <c r="G36" i="4"/>
  <c r="K36" i="4"/>
  <c r="W36" i="4"/>
  <c r="X36" i="4" s="1"/>
  <c r="Z36" i="4" s="1"/>
  <c r="Y36" i="4" s="1"/>
  <c r="H35" i="4"/>
  <c r="I35" i="4"/>
  <c r="AE35" i="4"/>
  <c r="AD35" i="4" s="1"/>
  <c r="Y35" i="4"/>
  <c r="Z35" i="4"/>
  <c r="Q35" i="4"/>
  <c r="A37" i="4"/>
  <c r="B38" i="4"/>
  <c r="AA37" i="4"/>
  <c r="D37" i="4"/>
  <c r="T37" i="4" s="1"/>
  <c r="AG37" i="4"/>
  <c r="AI37" i="4" s="1"/>
  <c r="E37" i="4"/>
  <c r="V37" i="4" s="1"/>
  <c r="AK37" i="4"/>
  <c r="C37" i="4"/>
  <c r="AJ37" i="4"/>
  <c r="F37" i="4"/>
  <c r="J37" i="4"/>
  <c r="AD36" i="4"/>
  <c r="AC36" i="4"/>
  <c r="AF36" i="4" s="1"/>
  <c r="U36" i="4"/>
  <c r="P36" i="4"/>
  <c r="AB36" i="4"/>
  <c r="AH36" i="4"/>
  <c r="AM36" i="4"/>
  <c r="AL36" i="4"/>
  <c r="O36" i="4"/>
  <c r="AN35" i="4"/>
  <c r="CF50" i="3" l="1"/>
  <c r="CG50" i="3" s="1"/>
  <c r="CE51" i="3"/>
  <c r="BM229" i="2"/>
  <c r="BL57" i="2"/>
  <c r="Q36" i="4"/>
  <c r="R36" i="4" s="1"/>
  <c r="P37" i="4"/>
  <c r="AM37" i="4"/>
  <c r="O37" i="4"/>
  <c r="AH37" i="4"/>
  <c r="AL37" i="4"/>
  <c r="U37" i="4"/>
  <c r="AB37" i="4"/>
  <c r="R35" i="4"/>
  <c r="S35" i="4"/>
  <c r="H36" i="4"/>
  <c r="I36" i="4"/>
  <c r="AE36" i="4"/>
  <c r="AN36" i="4"/>
  <c r="K37" i="4"/>
  <c r="G37" i="4"/>
  <c r="W37" i="4"/>
  <c r="X37" i="4" s="1"/>
  <c r="A38" i="4"/>
  <c r="B39" i="4"/>
  <c r="J38" i="4"/>
  <c r="AG38" i="4"/>
  <c r="AI38" i="4" s="1"/>
  <c r="C38" i="4"/>
  <c r="AK38" i="4"/>
  <c r="AJ38" i="4"/>
  <c r="D38" i="4"/>
  <c r="T38" i="4" s="1"/>
  <c r="E38" i="4"/>
  <c r="V38" i="4" s="1"/>
  <c r="AD37" i="4"/>
  <c r="AC37" i="4"/>
  <c r="AF37" i="4" s="1"/>
  <c r="AE37" i="4" l="1"/>
  <c r="CE52" i="3"/>
  <c r="CF51" i="3"/>
  <c r="CG51" i="3" s="1"/>
  <c r="BM230" i="2"/>
  <c r="BL58" i="2"/>
  <c r="S36" i="4"/>
  <c r="I37" i="4"/>
  <c r="H37" i="4"/>
  <c r="Y37" i="4"/>
  <c r="Z37" i="4"/>
  <c r="AN37" i="4"/>
  <c r="U38" i="4"/>
  <c r="O38" i="4"/>
  <c r="AL38" i="4"/>
  <c r="AH38" i="4"/>
  <c r="AM38" i="4"/>
  <c r="Q37" i="4"/>
  <c r="A39" i="4"/>
  <c r="AJ39" i="4"/>
  <c r="F39" i="4"/>
  <c r="AK39" i="4"/>
  <c r="J39" i="4"/>
  <c r="C39" i="4"/>
  <c r="AG39" i="4"/>
  <c r="AI39" i="4" s="1"/>
  <c r="B40" i="4"/>
  <c r="AA39" i="4"/>
  <c r="D39" i="4"/>
  <c r="T39" i="4" s="1"/>
  <c r="E39" i="4"/>
  <c r="V39" i="4" s="1"/>
  <c r="CF52" i="3" l="1"/>
  <c r="CG52" i="3" s="1"/>
  <c r="CE53" i="3"/>
  <c r="BM231" i="2"/>
  <c r="BL59" i="2"/>
  <c r="AD39" i="4"/>
  <c r="AM39" i="4"/>
  <c r="U39" i="4"/>
  <c r="AH39" i="4"/>
  <c r="O39" i="4"/>
  <c r="AL39" i="4"/>
  <c r="AN38" i="4"/>
  <c r="G39" i="4"/>
  <c r="I39" i="4" s="1"/>
  <c r="H39" i="4" s="1"/>
  <c r="K39" i="4"/>
  <c r="A40" i="4"/>
  <c r="AJ40" i="4"/>
  <c r="D40" i="4"/>
  <c r="T40" i="4" s="1"/>
  <c r="AK40" i="4"/>
  <c r="E40" i="4"/>
  <c r="V40" i="4" s="1"/>
  <c r="AG40" i="4"/>
  <c r="AI40" i="4" s="1"/>
  <c r="B41" i="4"/>
  <c r="J40" i="4"/>
  <c r="C40" i="4"/>
  <c r="R37" i="4"/>
  <c r="S37" i="4"/>
  <c r="CF53" i="3" l="1"/>
  <c r="CG53" i="3" s="1"/>
  <c r="CE54" i="3"/>
  <c r="BM232" i="2"/>
  <c r="BL60" i="2"/>
  <c r="AN39" i="4"/>
  <c r="AM40" i="4"/>
  <c r="O40" i="4"/>
  <c r="AH40" i="4"/>
  <c r="AL40" i="4"/>
  <c r="U40" i="4"/>
  <c r="A41" i="4"/>
  <c r="B42" i="4"/>
  <c r="AA41" i="4"/>
  <c r="D41" i="4"/>
  <c r="T41" i="4" s="1"/>
  <c r="AG41" i="4"/>
  <c r="AI41" i="4" s="1"/>
  <c r="E41" i="4"/>
  <c r="V41" i="4" s="1"/>
  <c r="J41" i="4"/>
  <c r="AJ41" i="4"/>
  <c r="F41" i="4"/>
  <c r="AK41" i="4"/>
  <c r="C41" i="4"/>
  <c r="CF54" i="3" l="1"/>
  <c r="CG54" i="3" s="1"/>
  <c r="CE55" i="3"/>
  <c r="BM233" i="2"/>
  <c r="BL61" i="2"/>
  <c r="AN40" i="4"/>
  <c r="A42" i="4"/>
  <c r="B43" i="4"/>
  <c r="J42" i="4"/>
  <c r="AK42" i="4"/>
  <c r="AG42" i="4"/>
  <c r="AI42" i="4" s="1"/>
  <c r="C42" i="4"/>
  <c r="E42" i="4"/>
  <c r="V42" i="4" s="1"/>
  <c r="AJ42" i="4"/>
  <c r="D42" i="4"/>
  <c r="T42" i="4" s="1"/>
  <c r="AH41" i="4"/>
  <c r="O41" i="4"/>
  <c r="AL41" i="4"/>
  <c r="U41" i="4"/>
  <c r="AM41" i="4"/>
  <c r="AD41" i="4"/>
  <c r="K41" i="4"/>
  <c r="G41" i="4"/>
  <c r="I41" i="4" s="1"/>
  <c r="H41" i="4" s="1"/>
  <c r="CF55" i="3" l="1"/>
  <c r="CG55" i="3" s="1"/>
  <c r="CE56" i="3"/>
  <c r="BM234" i="2"/>
  <c r="BL62" i="2"/>
  <c r="AH42" i="4"/>
  <c r="O42" i="4"/>
  <c r="AM42" i="4"/>
  <c r="U42" i="4"/>
  <c r="AL42" i="4"/>
  <c r="A43" i="4"/>
  <c r="B44" i="4"/>
  <c r="J43" i="4"/>
  <c r="AG43" i="4"/>
  <c r="AI43" i="4" s="1"/>
  <c r="C43" i="4"/>
  <c r="E43" i="4"/>
  <c r="V43" i="4" s="1"/>
  <c r="AJ43" i="4"/>
  <c r="D43" i="4"/>
  <c r="T43" i="4" s="1"/>
  <c r="AK43" i="4"/>
  <c r="AN41" i="4"/>
  <c r="CF56" i="3" l="1"/>
  <c r="CG56" i="3" s="1"/>
  <c r="CE57" i="3"/>
  <c r="BM235" i="2"/>
  <c r="BL63" i="2"/>
  <c r="AL43" i="4"/>
  <c r="O43" i="4"/>
  <c r="U43" i="4"/>
  <c r="AH43" i="4"/>
  <c r="AM43" i="4"/>
  <c r="AN42" i="4"/>
  <c r="A44" i="4"/>
  <c r="B45" i="4"/>
  <c r="J44" i="4"/>
  <c r="AG44" i="4"/>
  <c r="AI44" i="4" s="1"/>
  <c r="C44" i="4"/>
  <c r="E44" i="4"/>
  <c r="V44" i="4" s="1"/>
  <c r="AJ44" i="4"/>
  <c r="D44" i="4"/>
  <c r="T44" i="4" s="1"/>
  <c r="AK44" i="4"/>
  <c r="CE58" i="3" l="1"/>
  <c r="CF57" i="3"/>
  <c r="CG57" i="3" s="1"/>
  <c r="BM236" i="2"/>
  <c r="BL64" i="2"/>
  <c r="AL44" i="4"/>
  <c r="AM44" i="4"/>
  <c r="O44" i="4"/>
  <c r="U44" i="4"/>
  <c r="AH44" i="4"/>
  <c r="A45" i="4"/>
  <c r="B46" i="4"/>
  <c r="J45" i="4"/>
  <c r="AG45" i="4"/>
  <c r="AI45" i="4" s="1"/>
  <c r="C45" i="4"/>
  <c r="E45" i="4"/>
  <c r="V45" i="4" s="1"/>
  <c r="AJ45" i="4"/>
  <c r="D45" i="4"/>
  <c r="T45" i="4" s="1"/>
  <c r="AK45" i="4"/>
  <c r="AN43" i="4"/>
  <c r="CF58" i="3" l="1"/>
  <c r="CG58" i="3" s="1"/>
  <c r="CE59" i="3"/>
  <c r="BM237" i="2"/>
  <c r="BL65" i="2"/>
  <c r="AN44" i="4"/>
  <c r="AH45" i="4"/>
  <c r="AL45" i="4"/>
  <c r="AM45" i="4"/>
  <c r="O45" i="4"/>
  <c r="U45" i="4"/>
  <c r="A46" i="4"/>
  <c r="AJ46" i="4"/>
  <c r="F46" i="4"/>
  <c r="AK46" i="4"/>
  <c r="J46" i="4"/>
  <c r="C46" i="4"/>
  <c r="E46" i="4"/>
  <c r="V46" i="4" s="1"/>
  <c r="B47" i="4"/>
  <c r="AA46" i="4"/>
  <c r="D46" i="4"/>
  <c r="T46" i="4" s="1"/>
  <c r="AG46" i="4"/>
  <c r="AI46" i="4" s="1"/>
  <c r="CF59" i="3" l="1"/>
  <c r="CG59" i="3" s="1"/>
  <c r="CE60" i="3"/>
  <c r="BM238" i="2"/>
  <c r="BL66" i="2"/>
  <c r="AN45" i="4"/>
  <c r="AD46" i="4"/>
  <c r="A47" i="4"/>
  <c r="AJ47" i="4"/>
  <c r="D47" i="4"/>
  <c r="T47" i="4" s="1"/>
  <c r="AK47" i="4"/>
  <c r="E47" i="4"/>
  <c r="V47" i="4" s="1"/>
  <c r="C47" i="4"/>
  <c r="B48" i="4"/>
  <c r="J47" i="4"/>
  <c r="AG47" i="4"/>
  <c r="AI47" i="4" s="1"/>
  <c r="O46" i="4"/>
  <c r="AH46" i="4"/>
  <c r="AL46" i="4"/>
  <c r="AM46" i="4"/>
  <c r="U46" i="4"/>
  <c r="G46" i="4"/>
  <c r="K46" i="4"/>
  <c r="CF60" i="3" l="1"/>
  <c r="CG60" i="3" s="1"/>
  <c r="CE61" i="3"/>
  <c r="BM239" i="2"/>
  <c r="BL67" i="2"/>
  <c r="AN46" i="4"/>
  <c r="H46" i="4"/>
  <c r="I46" i="4"/>
  <c r="A48" i="4"/>
  <c r="AJ48" i="4"/>
  <c r="D48" i="4"/>
  <c r="T48" i="4" s="1"/>
  <c r="AK48" i="4"/>
  <c r="E48" i="4"/>
  <c r="V48" i="4" s="1"/>
  <c r="AG48" i="4"/>
  <c r="AI48" i="4" s="1"/>
  <c r="B49" i="4"/>
  <c r="J48" i="4"/>
  <c r="C48" i="4"/>
  <c r="AH47" i="4"/>
  <c r="U47" i="4"/>
  <c r="AL47" i="4"/>
  <c r="AM47" i="4"/>
  <c r="O47" i="4"/>
  <c r="CF61" i="3" l="1"/>
  <c r="CG61" i="3" s="1"/>
  <c r="CE62" i="3"/>
  <c r="BM240" i="2"/>
  <c r="BL68" i="2"/>
  <c r="AN47" i="4"/>
  <c r="A49" i="4"/>
  <c r="AJ49" i="4"/>
  <c r="D49" i="4"/>
  <c r="T49" i="4" s="1"/>
  <c r="AK49" i="4"/>
  <c r="E49" i="4"/>
  <c r="V49" i="4" s="1"/>
  <c r="B50" i="4"/>
  <c r="J49" i="4"/>
  <c r="AG49" i="4"/>
  <c r="AI49" i="4" s="1"/>
  <c r="C49" i="4"/>
  <c r="AM48" i="4"/>
  <c r="AH48" i="4"/>
  <c r="O48" i="4"/>
  <c r="U48" i="4"/>
  <c r="AL48" i="4"/>
  <c r="CE63" i="3" l="1"/>
  <c r="CF62" i="3"/>
  <c r="CG62" i="3" s="1"/>
  <c r="BM241" i="2"/>
  <c r="BL69" i="2"/>
  <c r="AL49" i="4"/>
  <c r="AH49" i="4"/>
  <c r="O49" i="4"/>
  <c r="U49" i="4"/>
  <c r="AM49" i="4"/>
  <c r="A50" i="4"/>
  <c r="AJ50" i="4"/>
  <c r="D50" i="4"/>
  <c r="T50" i="4" s="1"/>
  <c r="AK50" i="4"/>
  <c r="E50" i="4"/>
  <c r="V50" i="4" s="1"/>
  <c r="B51" i="4"/>
  <c r="J50" i="4"/>
  <c r="AG50" i="4"/>
  <c r="AI50" i="4" s="1"/>
  <c r="C50" i="4"/>
  <c r="AN48" i="4"/>
  <c r="CF63" i="3" l="1"/>
  <c r="CG63" i="3" s="1"/>
  <c r="CE64" i="3"/>
  <c r="BM242" i="2"/>
  <c r="BL70" i="2"/>
  <c r="AN49" i="4"/>
  <c r="U50" i="4"/>
  <c r="AH50" i="4"/>
  <c r="AL50" i="4"/>
  <c r="AM50" i="4"/>
  <c r="O50" i="4"/>
  <c r="A51" i="4"/>
  <c r="AJ51" i="4"/>
  <c r="D51" i="4"/>
  <c r="T51" i="4" s="1"/>
  <c r="AK51" i="4"/>
  <c r="E51" i="4"/>
  <c r="V51" i="4" s="1"/>
  <c r="C51" i="4"/>
  <c r="B52" i="4"/>
  <c r="J51" i="4"/>
  <c r="AG51" i="4"/>
  <c r="AI51" i="4" s="1"/>
  <c r="CF64" i="3" l="1"/>
  <c r="CG64" i="3" s="1"/>
  <c r="CE65" i="3"/>
  <c r="BM243" i="2"/>
  <c r="BL71" i="2"/>
  <c r="A52" i="4"/>
  <c r="AJ52" i="4"/>
  <c r="D52" i="4"/>
  <c r="T52" i="4" s="1"/>
  <c r="AK52" i="4"/>
  <c r="E52" i="4"/>
  <c r="V52" i="4" s="1"/>
  <c r="B53" i="4"/>
  <c r="J52" i="4"/>
  <c r="AG52" i="4"/>
  <c r="AI52" i="4" s="1"/>
  <c r="C52" i="4"/>
  <c r="AN50" i="4"/>
  <c r="AH51" i="4"/>
  <c r="O51" i="4"/>
  <c r="AM51" i="4"/>
  <c r="AL51" i="4"/>
  <c r="U51" i="4"/>
  <c r="CF65" i="3" l="1"/>
  <c r="CG65" i="3" s="1"/>
  <c r="CE66" i="3"/>
  <c r="BM244" i="2"/>
  <c r="BL72" i="2"/>
  <c r="AN51" i="4"/>
  <c r="AM52" i="4"/>
  <c r="U52" i="4"/>
  <c r="AL52" i="4"/>
  <c r="AH52" i="4"/>
  <c r="O52" i="4"/>
  <c r="A53" i="4"/>
  <c r="AJ53" i="4"/>
  <c r="D53" i="4"/>
  <c r="T53" i="4" s="1"/>
  <c r="AK53" i="4"/>
  <c r="E53" i="4"/>
  <c r="V53" i="4" s="1"/>
  <c r="B54" i="4"/>
  <c r="J53" i="4"/>
  <c r="AG53" i="4"/>
  <c r="AI53" i="4" s="1"/>
  <c r="C53" i="4"/>
  <c r="CF66" i="3" l="1"/>
  <c r="CG66" i="3" s="1"/>
  <c r="CE67" i="3"/>
  <c r="BM245" i="2"/>
  <c r="BL73" i="2"/>
  <c r="U53" i="4"/>
  <c r="O53" i="4"/>
  <c r="AM53" i="4"/>
  <c r="AH53" i="4"/>
  <c r="AL53" i="4"/>
  <c r="A54" i="4"/>
  <c r="AJ54" i="4"/>
  <c r="AO54" i="4" s="1"/>
  <c r="D54" i="4"/>
  <c r="T54" i="4" s="1"/>
  <c r="AK54" i="4"/>
  <c r="AP54" i="4" s="1"/>
  <c r="E54" i="4"/>
  <c r="V54" i="4" s="1"/>
  <c r="J54" i="4"/>
  <c r="AG54" i="4"/>
  <c r="AI54" i="4" s="1"/>
  <c r="C54" i="4"/>
  <c r="AN52" i="4"/>
  <c r="CE68" i="3" l="1"/>
  <c r="CF67" i="3"/>
  <c r="CG67" i="3" s="1"/>
  <c r="BM246" i="2"/>
  <c r="BL74" i="2"/>
  <c r="AM54" i="4"/>
  <c r="AL54" i="4"/>
  <c r="O54" i="4"/>
  <c r="AH54" i="4"/>
  <c r="U54" i="4"/>
  <c r="AQ54" i="4"/>
  <c r="AN53" i="4"/>
  <c r="CE69" i="3" l="1"/>
  <c r="CF68" i="3"/>
  <c r="CG68" i="3" s="1"/>
  <c r="BM247" i="2"/>
  <c r="BL75" i="2"/>
  <c r="AN54" i="4"/>
  <c r="CE70" i="3" l="1"/>
  <c r="CF69" i="3"/>
  <c r="CG69" i="3" s="1"/>
  <c r="BM248" i="2"/>
  <c r="BL76" i="2"/>
  <c r="CE71" i="3" l="1"/>
  <c r="CF70" i="3"/>
  <c r="CG70" i="3" s="1"/>
  <c r="BM249" i="2"/>
  <c r="BL77" i="2"/>
  <c r="AA3" i="3"/>
  <c r="AA4" i="3" s="1"/>
  <c r="AA5" i="3" s="1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B3" i="3"/>
  <c r="AB4" i="3" s="1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CE72" i="3" l="1"/>
  <c r="CF72" i="3" s="1"/>
  <c r="CG72" i="3" s="1"/>
  <c r="CF71" i="3"/>
  <c r="CG71" i="3" s="1"/>
  <c r="BM250" i="2"/>
  <c r="BL78" i="2"/>
  <c r="F45" i="4"/>
  <c r="K45" i="4" s="1"/>
  <c r="L45" i="4" s="1"/>
  <c r="N45" i="4" s="1"/>
  <c r="F48" i="4"/>
  <c r="G48" i="4" s="1"/>
  <c r="F51" i="4"/>
  <c r="K51" i="4" s="1"/>
  <c r="L51" i="4" s="1"/>
  <c r="M51" i="4" s="1"/>
  <c r="F53" i="4"/>
  <c r="G53" i="4" s="1"/>
  <c r="F38" i="4"/>
  <c r="P38" i="4" s="1"/>
  <c r="Q38" i="4" s="1"/>
  <c r="F43" i="4"/>
  <c r="G43" i="4" s="1"/>
  <c r="AA44" i="4"/>
  <c r="AD44" i="4" s="1"/>
  <c r="AA49" i="4"/>
  <c r="AD49" i="4" s="1"/>
  <c r="F44" i="4"/>
  <c r="G44" i="4" s="1"/>
  <c r="F47" i="4"/>
  <c r="G47" i="4" s="1"/>
  <c r="F40" i="4"/>
  <c r="G40" i="4" s="1"/>
  <c r="I40" i="4" s="1"/>
  <c r="F49" i="4"/>
  <c r="G49" i="4" s="1"/>
  <c r="F42" i="4"/>
  <c r="K42" i="4" s="1"/>
  <c r="L42" i="4" s="1"/>
  <c r="F50" i="4"/>
  <c r="K50" i="4" s="1"/>
  <c r="L50" i="4" s="1"/>
  <c r="F54" i="4"/>
  <c r="G54" i="4" s="1"/>
  <c r="AA52" i="4"/>
  <c r="AD52" i="4" s="1"/>
  <c r="AA54" i="4"/>
  <c r="AD54" i="4" s="1"/>
  <c r="AA38" i="4"/>
  <c r="AA42" i="4"/>
  <c r="AD42" i="4" s="1"/>
  <c r="AA48" i="4"/>
  <c r="AD48" i="4" s="1"/>
  <c r="AA50" i="4"/>
  <c r="AD50" i="4" s="1"/>
  <c r="AA40" i="4"/>
  <c r="AD40" i="4" s="1"/>
  <c r="AA47" i="4"/>
  <c r="AD47" i="4" s="1"/>
  <c r="AA53" i="4"/>
  <c r="AA43" i="4"/>
  <c r="AD43" i="4" s="1"/>
  <c r="AA45" i="4"/>
  <c r="AD45" i="4" s="1"/>
  <c r="AA51" i="4"/>
  <c r="AD51" i="4" s="1"/>
  <c r="F52" i="4"/>
  <c r="AO27" i="4"/>
  <c r="AP27" i="4"/>
  <c r="AO51" i="4"/>
  <c r="AP51" i="4"/>
  <c r="AO45" i="4"/>
  <c r="AP45" i="4"/>
  <c r="AO36" i="4"/>
  <c r="AP36" i="4"/>
  <c r="AO15" i="4"/>
  <c r="AP15" i="4"/>
  <c r="AO49" i="4"/>
  <c r="AP49" i="4"/>
  <c r="AO37" i="4"/>
  <c r="AP37" i="4"/>
  <c r="AO23" i="4"/>
  <c r="AP23" i="4"/>
  <c r="AO53" i="4"/>
  <c r="AP53" i="4"/>
  <c r="AO17" i="4"/>
  <c r="AP17" i="4"/>
  <c r="AO25" i="4"/>
  <c r="AP25" i="4"/>
  <c r="AO40" i="4"/>
  <c r="AP40" i="4"/>
  <c r="AO19" i="4"/>
  <c r="AP19" i="4"/>
  <c r="AO18" i="4"/>
  <c r="AP18" i="4"/>
  <c r="AO38" i="4"/>
  <c r="AP38" i="4"/>
  <c r="AO44" i="4"/>
  <c r="AP44" i="4"/>
  <c r="AO10" i="4"/>
  <c r="AP10" i="4"/>
  <c r="AO13" i="4"/>
  <c r="AP13" i="4"/>
  <c r="AO43" i="4"/>
  <c r="AP43" i="4"/>
  <c r="AO41" i="4"/>
  <c r="AP41" i="4"/>
  <c r="AO35" i="4"/>
  <c r="AP35" i="4"/>
  <c r="AO12" i="4"/>
  <c r="AP12" i="4"/>
  <c r="AO48" i="4"/>
  <c r="AP48" i="4"/>
  <c r="AO50" i="4"/>
  <c r="AP50" i="4"/>
  <c r="AO14" i="4"/>
  <c r="AP14" i="4"/>
  <c r="AO21" i="4"/>
  <c r="AP21" i="4"/>
  <c r="AO39" i="4"/>
  <c r="AP39" i="4"/>
  <c r="AO52" i="4"/>
  <c r="AP52" i="4"/>
  <c r="AO22" i="4"/>
  <c r="AP22" i="4"/>
  <c r="AO30" i="4"/>
  <c r="AP30" i="4"/>
  <c r="AO33" i="4"/>
  <c r="AP33" i="4"/>
  <c r="AO26" i="4"/>
  <c r="AP26" i="4"/>
  <c r="AO34" i="4"/>
  <c r="AP34" i="4"/>
  <c r="AO11" i="4"/>
  <c r="AP11" i="4"/>
  <c r="AO31" i="4"/>
  <c r="AP31" i="4"/>
  <c r="AO20" i="4"/>
  <c r="AP20" i="4"/>
  <c r="AO29" i="4"/>
  <c r="AP29" i="4"/>
  <c r="AO46" i="4"/>
  <c r="AP46" i="4"/>
  <c r="AO16" i="4"/>
  <c r="AP16" i="4"/>
  <c r="AO32" i="4"/>
  <c r="AP32" i="4"/>
  <c r="AO47" i="4"/>
  <c r="AP47" i="4"/>
  <c r="AO28" i="4"/>
  <c r="AP28" i="4"/>
  <c r="AO24" i="4"/>
  <c r="AP24" i="4"/>
  <c r="AO42" i="4"/>
  <c r="AP42" i="4"/>
  <c r="L2" i="4"/>
  <c r="M2" i="4" s="1"/>
  <c r="L7" i="4"/>
  <c r="N7" i="4" s="1"/>
  <c r="L11" i="4"/>
  <c r="N11" i="4" s="1"/>
  <c r="L13" i="4"/>
  <c r="M13" i="4" s="1"/>
  <c r="L27" i="4"/>
  <c r="N27" i="4" s="1"/>
  <c r="L30" i="4"/>
  <c r="M30" i="4" s="1"/>
  <c r="L32" i="4"/>
  <c r="N32" i="4" s="1"/>
  <c r="L39" i="4"/>
  <c r="M39" i="4" s="1"/>
  <c r="L5" i="4"/>
  <c r="N5" i="4" s="1"/>
  <c r="L18" i="4"/>
  <c r="M18" i="4" s="1"/>
  <c r="L23" i="4"/>
  <c r="L29" i="4"/>
  <c r="M29" i="4" s="1"/>
  <c r="L33" i="4"/>
  <c r="L34" i="4"/>
  <c r="N34" i="4" s="1"/>
  <c r="L35" i="4"/>
  <c r="N35" i="4" s="1"/>
  <c r="L10" i="4"/>
  <c r="M10" i="4" s="1"/>
  <c r="G11" i="4"/>
  <c r="L3" i="4"/>
  <c r="M3" i="4" s="1"/>
  <c r="L4" i="4"/>
  <c r="L6" i="4"/>
  <c r="N6" i="4" s="1"/>
  <c r="L8" i="4"/>
  <c r="N8" i="4" s="1"/>
  <c r="L12" i="4"/>
  <c r="L14" i="4"/>
  <c r="N14" i="4" s="1"/>
  <c r="L15" i="4"/>
  <c r="N15" i="4" s="1"/>
  <c r="L16" i="4"/>
  <c r="L25" i="4"/>
  <c r="M25" i="4" s="1"/>
  <c r="L26" i="4"/>
  <c r="L28" i="4"/>
  <c r="N28" i="4" s="1"/>
  <c r="L41" i="4"/>
  <c r="N41" i="4" s="1"/>
  <c r="L46" i="4"/>
  <c r="N46" i="4" s="1"/>
  <c r="L9" i="4"/>
  <c r="N9" i="4" s="1"/>
  <c r="G13" i="4"/>
  <c r="I13" i="4" s="1"/>
  <c r="L17" i="4"/>
  <c r="M17" i="4" s="1"/>
  <c r="L19" i="4"/>
  <c r="M19" i="4" s="1"/>
  <c r="L20" i="4"/>
  <c r="N20" i="4" s="1"/>
  <c r="L21" i="4"/>
  <c r="N21" i="4" s="1"/>
  <c r="L22" i="4"/>
  <c r="M22" i="4" s="1"/>
  <c r="L24" i="4"/>
  <c r="M24" i="4" s="1"/>
  <c r="L31" i="4"/>
  <c r="M31" i="4" s="1"/>
  <c r="L36" i="4"/>
  <c r="N36" i="4" s="1"/>
  <c r="L37" i="4"/>
  <c r="M37" i="4" s="1"/>
  <c r="CN5" i="5"/>
  <c r="BM251" i="2" l="1"/>
  <c r="BL79" i="2"/>
  <c r="P39" i="4"/>
  <c r="Q39" i="4" s="1"/>
  <c r="S39" i="4" s="1"/>
  <c r="R39" i="4" s="1"/>
  <c r="K38" i="4"/>
  <c r="L38" i="4" s="1"/>
  <c r="M38" i="4" s="1"/>
  <c r="G45" i="4"/>
  <c r="H45" i="4" s="1"/>
  <c r="K40" i="4"/>
  <c r="L40" i="4" s="1"/>
  <c r="N40" i="4" s="1"/>
  <c r="G51" i="4"/>
  <c r="I51" i="4" s="1"/>
  <c r="K53" i="4"/>
  <c r="L53" i="4" s="1"/>
  <c r="N53" i="4" s="1"/>
  <c r="AQ10" i="4"/>
  <c r="AQ46" i="4"/>
  <c r="AQ26" i="4"/>
  <c r="W39" i="4"/>
  <c r="X39" i="4" s="1"/>
  <c r="Y39" i="4" s="1"/>
  <c r="H40" i="4"/>
  <c r="K54" i="4"/>
  <c r="L54" i="4" s="1"/>
  <c r="N54" i="4" s="1"/>
  <c r="P44" i="4"/>
  <c r="Q44" i="4" s="1"/>
  <c r="S44" i="4" s="1"/>
  <c r="AQ35" i="4"/>
  <c r="AQ50" i="4"/>
  <c r="AQ12" i="4"/>
  <c r="AQ19" i="4"/>
  <c r="AQ40" i="4"/>
  <c r="AQ17" i="4"/>
  <c r="AQ51" i="4"/>
  <c r="AQ23" i="4"/>
  <c r="AQ36" i="4"/>
  <c r="AQ24" i="4"/>
  <c r="AQ28" i="4"/>
  <c r="W38" i="4"/>
  <c r="X38" i="4" s="1"/>
  <c r="Z38" i="4" s="1"/>
  <c r="G38" i="4"/>
  <c r="I38" i="4" s="1"/>
  <c r="W41" i="4"/>
  <c r="X41" i="4" s="1"/>
  <c r="Z41" i="4" s="1"/>
  <c r="K48" i="4"/>
  <c r="L48" i="4" s="1"/>
  <c r="M48" i="4" s="1"/>
  <c r="W49" i="4"/>
  <c r="X49" i="4" s="1"/>
  <c r="Y49" i="4" s="1"/>
  <c r="AQ18" i="4"/>
  <c r="AQ42" i="4"/>
  <c r="AQ29" i="4"/>
  <c r="AQ30" i="4"/>
  <c r="AQ41" i="4"/>
  <c r="AQ25" i="4"/>
  <c r="AQ45" i="4"/>
  <c r="K43" i="4"/>
  <c r="L43" i="4" s="1"/>
  <c r="M43" i="4" s="1"/>
  <c r="G42" i="4"/>
  <c r="I42" i="4" s="1"/>
  <c r="G50" i="4"/>
  <c r="H50" i="4" s="1"/>
  <c r="W48" i="4"/>
  <c r="X48" i="4" s="1"/>
  <c r="Z48" i="4" s="1"/>
  <c r="Y48" i="4" s="1"/>
  <c r="P45" i="4"/>
  <c r="Q45" i="4" s="1"/>
  <c r="R45" i="4" s="1"/>
  <c r="W42" i="4"/>
  <c r="X42" i="4" s="1"/>
  <c r="Z42" i="4" s="1"/>
  <c r="K47" i="4"/>
  <c r="L47" i="4" s="1"/>
  <c r="N47" i="4" s="1"/>
  <c r="P42" i="4"/>
  <c r="Q42" i="4" s="1"/>
  <c r="R42" i="4" s="1"/>
  <c r="P43" i="4"/>
  <c r="Q43" i="4" s="1"/>
  <c r="S43" i="4" s="1"/>
  <c r="P41" i="4"/>
  <c r="Q41" i="4" s="1"/>
  <c r="S41" i="4" s="1"/>
  <c r="W44" i="4"/>
  <c r="X44" i="4" s="1"/>
  <c r="Y44" i="4" s="1"/>
  <c r="K49" i="4"/>
  <c r="L49" i="4" s="1"/>
  <c r="M49" i="4" s="1"/>
  <c r="P49" i="4"/>
  <c r="Q49" i="4" s="1"/>
  <c r="S49" i="4" s="1"/>
  <c r="W45" i="4"/>
  <c r="X45" i="4" s="1"/>
  <c r="Z45" i="4" s="1"/>
  <c r="K44" i="4"/>
  <c r="L44" i="4" s="1"/>
  <c r="N44" i="4" s="1"/>
  <c r="P47" i="4"/>
  <c r="Q47" i="4" s="1"/>
  <c r="R47" i="4" s="1"/>
  <c r="W51" i="4"/>
  <c r="X51" i="4" s="1"/>
  <c r="Y51" i="4" s="1"/>
  <c r="W43" i="4"/>
  <c r="X43" i="4" s="1"/>
  <c r="Y43" i="4" s="1"/>
  <c r="P50" i="4"/>
  <c r="Q50" i="4" s="1"/>
  <c r="R50" i="4" s="1"/>
  <c r="P51" i="4"/>
  <c r="Q51" i="4" s="1"/>
  <c r="S51" i="4" s="1"/>
  <c r="R51" i="4" s="1"/>
  <c r="W40" i="4"/>
  <c r="X40" i="4" s="1"/>
  <c r="Z40" i="4" s="1"/>
  <c r="Y40" i="4" s="1"/>
  <c r="P46" i="4"/>
  <c r="Q46" i="4" s="1"/>
  <c r="S46" i="4" s="1"/>
  <c r="R46" i="4" s="1"/>
  <c r="W47" i="4"/>
  <c r="X47" i="4" s="1"/>
  <c r="Y47" i="4" s="1"/>
  <c r="P40" i="4"/>
  <c r="Q40" i="4" s="1"/>
  <c r="S40" i="4" s="1"/>
  <c r="P48" i="4"/>
  <c r="Q48" i="4" s="1"/>
  <c r="R48" i="4" s="1"/>
  <c r="W46" i="4"/>
  <c r="X46" i="4" s="1"/>
  <c r="Z46" i="4" s="1"/>
  <c r="W50" i="4"/>
  <c r="X50" i="4" s="1"/>
  <c r="Y50" i="4" s="1"/>
  <c r="AQ13" i="4"/>
  <c r="AQ53" i="4"/>
  <c r="AQ32" i="4"/>
  <c r="AQ31" i="4"/>
  <c r="AQ34" i="4"/>
  <c r="AQ33" i="4"/>
  <c r="AQ22" i="4"/>
  <c r="AQ39" i="4"/>
  <c r="AQ21" i="4"/>
  <c r="AQ43" i="4"/>
  <c r="AQ44" i="4"/>
  <c r="AQ38" i="4"/>
  <c r="AQ15" i="4"/>
  <c r="AQ27" i="4"/>
  <c r="AQ47" i="4"/>
  <c r="AQ20" i="4"/>
  <c r="AQ11" i="4"/>
  <c r="AQ52" i="4"/>
  <c r="AQ14" i="4"/>
  <c r="AQ49" i="4"/>
  <c r="AQ37" i="4"/>
  <c r="AQ16" i="4"/>
  <c r="AQ48" i="4"/>
  <c r="M45" i="4"/>
  <c r="M15" i="4"/>
  <c r="M14" i="4"/>
  <c r="M34" i="4"/>
  <c r="N30" i="4"/>
  <c r="M7" i="4"/>
  <c r="N22" i="4"/>
  <c r="N19" i="4"/>
  <c r="N10" i="4"/>
  <c r="M46" i="4"/>
  <c r="N13" i="4"/>
  <c r="N17" i="4"/>
  <c r="N37" i="4"/>
  <c r="N24" i="4"/>
  <c r="M28" i="4"/>
  <c r="N25" i="4"/>
  <c r="M6" i="4"/>
  <c r="N3" i="4"/>
  <c r="M35" i="4"/>
  <c r="M5" i="4"/>
  <c r="M41" i="4"/>
  <c r="M8" i="4"/>
  <c r="N51" i="4"/>
  <c r="N29" i="4"/>
  <c r="N18" i="4"/>
  <c r="M27" i="4"/>
  <c r="M42" i="4"/>
  <c r="N42" i="4"/>
  <c r="N50" i="4"/>
  <c r="M50" i="4"/>
  <c r="N16" i="4"/>
  <c r="M16" i="4"/>
  <c r="I11" i="4"/>
  <c r="H11" i="4"/>
  <c r="M32" i="4"/>
  <c r="N23" i="4"/>
  <c r="M23" i="4"/>
  <c r="N31" i="4"/>
  <c r="M9" i="4"/>
  <c r="N12" i="4"/>
  <c r="M12" i="4"/>
  <c r="M33" i="4"/>
  <c r="N33" i="4"/>
  <c r="M26" i="4"/>
  <c r="N26" i="4"/>
  <c r="N4" i="4"/>
  <c r="M4" i="4"/>
  <c r="M21" i="4"/>
  <c r="N2" i="4"/>
  <c r="M36" i="4"/>
  <c r="M20" i="4"/>
  <c r="H13" i="4"/>
  <c r="N39" i="4"/>
  <c r="M11" i="4"/>
  <c r="I44" i="4"/>
  <c r="H44" i="4"/>
  <c r="I43" i="4"/>
  <c r="H43" i="4"/>
  <c r="H53" i="4"/>
  <c r="I53" i="4"/>
  <c r="AD38" i="4"/>
  <c r="AB40" i="4"/>
  <c r="AE40" i="4" s="1"/>
  <c r="AC38" i="4"/>
  <c r="AF38" i="4" s="1"/>
  <c r="AB49" i="4"/>
  <c r="AE49" i="4" s="1"/>
  <c r="AC41" i="4"/>
  <c r="AF41" i="4" s="1"/>
  <c r="AB42" i="4"/>
  <c r="AE42" i="4" s="1"/>
  <c r="AB51" i="4"/>
  <c r="AE51" i="4" s="1"/>
  <c r="AC53" i="4"/>
  <c r="AF53" i="4" s="1"/>
  <c r="AC44" i="4"/>
  <c r="AF44" i="4" s="1"/>
  <c r="AC45" i="4"/>
  <c r="AF45" i="4" s="1"/>
  <c r="AB46" i="4"/>
  <c r="AE46" i="4" s="1"/>
  <c r="AB54" i="4"/>
  <c r="AE54" i="4" s="1"/>
  <c r="AC49" i="4"/>
  <c r="AF49" i="4" s="1"/>
  <c r="AB50" i="4"/>
  <c r="AE50" i="4" s="1"/>
  <c r="AB41" i="4"/>
  <c r="AE41" i="4" s="1"/>
  <c r="AC43" i="4"/>
  <c r="AF43" i="4" s="1"/>
  <c r="AB44" i="4"/>
  <c r="AE44" i="4" s="1"/>
  <c r="AC52" i="4"/>
  <c r="AF52" i="4" s="1"/>
  <c r="AB53" i="4"/>
  <c r="AE53" i="4" s="1"/>
  <c r="AD53" i="4" s="1"/>
  <c r="AB39" i="4"/>
  <c r="AE39" i="4" s="1"/>
  <c r="AC40" i="4"/>
  <c r="AF40" i="4" s="1"/>
  <c r="AC46" i="4"/>
  <c r="AF46" i="4" s="1"/>
  <c r="AB47" i="4"/>
  <c r="AE47" i="4" s="1"/>
  <c r="AC54" i="4"/>
  <c r="AF54" i="4" s="1"/>
  <c r="AB38" i="4"/>
  <c r="AE38" i="4" s="1"/>
  <c r="AC47" i="4"/>
  <c r="AF47" i="4" s="1"/>
  <c r="AC48" i="4"/>
  <c r="AF48" i="4" s="1"/>
  <c r="AC42" i="4"/>
  <c r="AF42" i="4" s="1"/>
  <c r="AB48" i="4"/>
  <c r="AE48" i="4" s="1"/>
  <c r="AB45" i="4"/>
  <c r="AE45" i="4" s="1"/>
  <c r="AC39" i="4"/>
  <c r="AF39" i="4" s="1"/>
  <c r="AB43" i="4"/>
  <c r="AE43" i="4" s="1"/>
  <c r="AC50" i="4"/>
  <c r="AF50" i="4" s="1"/>
  <c r="AC51" i="4"/>
  <c r="AF51" i="4" s="1"/>
  <c r="AB52" i="4"/>
  <c r="AE52" i="4" s="1"/>
  <c r="W52" i="4"/>
  <c r="X52" i="4" s="1"/>
  <c r="Z52" i="4" s="1"/>
  <c r="Y52" i="4" s="1"/>
  <c r="P52" i="4"/>
  <c r="Q52" i="4" s="1"/>
  <c r="W54" i="4"/>
  <c r="X54" i="4" s="1"/>
  <c r="W53" i="4"/>
  <c r="X53" i="4" s="1"/>
  <c r="P54" i="4"/>
  <c r="Q54" i="4" s="1"/>
  <c r="S54" i="4" s="1"/>
  <c r="R54" i="4" s="1"/>
  <c r="H48" i="4"/>
  <c r="I48" i="4"/>
  <c r="H54" i="4"/>
  <c r="I54" i="4"/>
  <c r="H49" i="4"/>
  <c r="I49" i="4"/>
  <c r="H47" i="4"/>
  <c r="I47" i="4"/>
  <c r="K52" i="4"/>
  <c r="L52" i="4" s="1"/>
  <c r="G52" i="4"/>
  <c r="R38" i="4"/>
  <c r="S38" i="4"/>
  <c r="P53" i="4"/>
  <c r="Q53" i="4" s="1"/>
  <c r="BM252" i="2" l="1"/>
  <c r="BM253" i="2" s="1"/>
  <c r="BM254" i="2" s="1"/>
  <c r="BM255" i="2" s="1"/>
  <c r="BM256" i="2" s="1"/>
  <c r="BM257" i="2" s="1"/>
  <c r="BM258" i="2" s="1"/>
  <c r="BM259" i="2" s="1"/>
  <c r="BM260" i="2" s="1"/>
  <c r="BM261" i="2" s="1"/>
  <c r="BM262" i="2" s="1"/>
  <c r="BM263" i="2" s="1"/>
  <c r="BM264" i="2" s="1"/>
  <c r="BM265" i="2" s="1"/>
  <c r="BM266" i="2" s="1"/>
  <c r="BM267" i="2" s="1"/>
  <c r="BM268" i="2" s="1"/>
  <c r="BM269" i="2" s="1"/>
  <c r="BM270" i="2" s="1"/>
  <c r="BM271" i="2" s="1"/>
  <c r="BM272" i="2" s="1"/>
  <c r="BM273" i="2" s="1"/>
  <c r="BM274" i="2" s="1"/>
  <c r="BM275" i="2" s="1"/>
  <c r="BM276" i="2" s="1"/>
  <c r="BM277" i="2" s="1"/>
  <c r="BL80" i="2"/>
  <c r="Z44" i="4"/>
  <c r="M40" i="4"/>
  <c r="N38" i="4"/>
  <c r="I45" i="4"/>
  <c r="N43" i="4"/>
  <c r="M53" i="4"/>
  <c r="Z43" i="4"/>
  <c r="R41" i="4"/>
  <c r="Y42" i="4"/>
  <c r="H51" i="4"/>
  <c r="Z49" i="4"/>
  <c r="R44" i="4"/>
  <c r="Y41" i="4"/>
  <c r="M54" i="4"/>
  <c r="Z39" i="4"/>
  <c r="Y38" i="4"/>
  <c r="R40" i="4"/>
  <c r="N49" i="4"/>
  <c r="H38" i="4"/>
  <c r="R43" i="4"/>
  <c r="S45" i="4"/>
  <c r="M44" i="4"/>
  <c r="N48" i="4"/>
  <c r="S48" i="4"/>
  <c r="H42" i="4"/>
  <c r="Z51" i="4"/>
  <c r="I50" i="4"/>
  <c r="Y45" i="4"/>
  <c r="Y46" i="4"/>
  <c r="S42" i="4"/>
  <c r="S47" i="4"/>
  <c r="M47" i="4"/>
  <c r="Z47" i="4"/>
  <c r="S50" i="4"/>
  <c r="R49" i="4"/>
  <c r="Z50" i="4"/>
  <c r="S53" i="4"/>
  <c r="R53" i="4"/>
  <c r="Z54" i="4"/>
  <c r="Y54" i="4"/>
  <c r="R52" i="4"/>
  <c r="S52" i="4"/>
  <c r="M52" i="4"/>
  <c r="N52" i="4"/>
  <c r="Y53" i="4"/>
  <c r="Z53" i="4"/>
  <c r="I52" i="4"/>
  <c r="H52" i="4"/>
  <c r="BM278" i="2" l="1"/>
  <c r="BL81" i="2"/>
  <c r="B55" i="4"/>
  <c r="F55" i="4" s="1"/>
  <c r="B56" i="4"/>
  <c r="D55" i="4"/>
  <c r="D56" i="4"/>
  <c r="C55" i="4"/>
  <c r="AA55" i="4"/>
  <c r="AC55" i="4" s="1"/>
  <c r="C56" i="4"/>
  <c r="AA56" i="4"/>
  <c r="AG55" i="4"/>
  <c r="AI55" i="4" s="1"/>
  <c r="AG56" i="4"/>
  <c r="AJ55" i="4"/>
  <c r="AJ56" i="4"/>
  <c r="AK55" i="4"/>
  <c r="AP55" i="4" s="1"/>
  <c r="AK56" i="4"/>
  <c r="J55" i="4"/>
  <c r="J56" i="4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E55" i="4"/>
  <c r="U55" i="4" s="1"/>
  <c r="E56" i="4"/>
  <c r="A55" i="4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CG5" i="5"/>
  <c r="CH5" i="5" s="1"/>
  <c r="CG4" i="5"/>
  <c r="CH4" i="5" s="1"/>
  <c r="CG3" i="5"/>
  <c r="CH3" i="5" s="1"/>
  <c r="CG2" i="5"/>
  <c r="CH2" i="5" s="1"/>
  <c r="CB2" i="5"/>
  <c r="CC2" i="5" s="1"/>
  <c r="CL2" i="5"/>
  <c r="CM2" i="5" s="1"/>
  <c r="CA4" i="5"/>
  <c r="CB4" i="5" s="1"/>
  <c r="CC4" i="5" s="1"/>
  <c r="CB5" i="5"/>
  <c r="CC5" i="5" s="1"/>
  <c r="CM5" i="5"/>
  <c r="O55" i="4" l="1"/>
  <c r="BM279" i="2"/>
  <c r="A18" i="3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BL82" i="2"/>
  <c r="AC56" i="4"/>
  <c r="AH55" i="4"/>
  <c r="T55" i="4"/>
  <c r="AF55" i="4" s="1"/>
  <c r="G55" i="4"/>
  <c r="H55" i="4" s="1"/>
  <c r="V56" i="4"/>
  <c r="O56" i="4"/>
  <c r="AO56" i="4"/>
  <c r="AL55" i="4"/>
  <c r="AP56" i="4"/>
  <c r="AH56" i="4"/>
  <c r="P55" i="4"/>
  <c r="Q55" i="4" s="1"/>
  <c r="R55" i="4" s="1"/>
  <c r="T56" i="4"/>
  <c r="AD55" i="4"/>
  <c r="AM56" i="4"/>
  <c r="AI56" i="4"/>
  <c r="AM55" i="4"/>
  <c r="AB55" i="4"/>
  <c r="AE55" i="4" s="1"/>
  <c r="K55" i="4"/>
  <c r="L55" i="4" s="1"/>
  <c r="W55" i="4"/>
  <c r="AD56" i="4"/>
  <c r="AB56" i="4"/>
  <c r="U56" i="4"/>
  <c r="V55" i="4"/>
  <c r="AL56" i="4"/>
  <c r="AO55" i="4"/>
  <c r="AQ55" i="4" s="1"/>
  <c r="F56" i="4"/>
  <c r="B57" i="4"/>
  <c r="BM280" i="2" l="1"/>
  <c r="BL83" i="2"/>
  <c r="I55" i="4"/>
  <c r="AF56" i="4"/>
  <c r="AQ56" i="4"/>
  <c r="AE56" i="4"/>
  <c r="X55" i="4"/>
  <c r="AN55" i="4"/>
  <c r="S55" i="4"/>
  <c r="AN56" i="4"/>
  <c r="N55" i="4"/>
  <c r="M55" i="4"/>
  <c r="F57" i="4"/>
  <c r="D57" i="4"/>
  <c r="B58" i="4"/>
  <c r="C57" i="4"/>
  <c r="AG57" i="4"/>
  <c r="AA57" i="4"/>
  <c r="AK57" i="4"/>
  <c r="AJ57" i="4"/>
  <c r="J57" i="4"/>
  <c r="E57" i="4"/>
  <c r="W56" i="4"/>
  <c r="X56" i="4" s="1"/>
  <c r="P56" i="4"/>
  <c r="Q56" i="4" s="1"/>
  <c r="G56" i="4"/>
  <c r="K56" i="4"/>
  <c r="L56" i="4" s="1"/>
  <c r="BM281" i="2" l="1"/>
  <c r="BM282" i="2" s="1"/>
  <c r="BL84" i="2"/>
  <c r="Y55" i="4"/>
  <c r="Z55" i="4"/>
  <c r="K57" i="4"/>
  <c r="L57" i="4" s="1"/>
  <c r="G57" i="4"/>
  <c r="I56" i="4"/>
  <c r="H56" i="4"/>
  <c r="AP57" i="4"/>
  <c r="F58" i="4"/>
  <c r="W58" i="4" s="1"/>
  <c r="B59" i="4"/>
  <c r="C58" i="4"/>
  <c r="D58" i="4"/>
  <c r="T58" i="4" s="1"/>
  <c r="AJ58" i="4"/>
  <c r="AA58" i="4"/>
  <c r="AG58" i="4"/>
  <c r="AI58" i="4" s="1"/>
  <c r="J58" i="4"/>
  <c r="E58" i="4"/>
  <c r="AK58" i="4"/>
  <c r="AP58" i="4" s="1"/>
  <c r="M56" i="4"/>
  <c r="N56" i="4"/>
  <c r="AO57" i="4"/>
  <c r="O57" i="4"/>
  <c r="AB57" i="4"/>
  <c r="P57" i="4"/>
  <c r="U57" i="4"/>
  <c r="AM57" i="4"/>
  <c r="AL57" i="4"/>
  <c r="AH57" i="4"/>
  <c r="W57" i="4"/>
  <c r="Y56" i="4"/>
  <c r="Z56" i="4"/>
  <c r="AI57" i="4"/>
  <c r="S56" i="4"/>
  <c r="R56" i="4"/>
  <c r="V57" i="4"/>
  <c r="AC57" i="4"/>
  <c r="AD57" i="4"/>
  <c r="T57" i="4"/>
  <c r="BM283" i="2" l="1"/>
  <c r="BL85" i="2"/>
  <c r="AQ57" i="4"/>
  <c r="AE57" i="4"/>
  <c r="AD58" i="4"/>
  <c r="X58" i="4"/>
  <c r="Z58" i="4" s="1"/>
  <c r="AF57" i="4"/>
  <c r="Q57" i="4"/>
  <c r="S57" i="4" s="1"/>
  <c r="F59" i="4"/>
  <c r="W59" i="4" s="1"/>
  <c r="B60" i="4"/>
  <c r="D59" i="4"/>
  <c r="C59" i="4"/>
  <c r="AA59" i="4"/>
  <c r="AK59" i="4"/>
  <c r="AP59" i="4" s="1"/>
  <c r="J59" i="4"/>
  <c r="AG59" i="4"/>
  <c r="AJ59" i="4"/>
  <c r="E59" i="4"/>
  <c r="V59" i="4" s="1"/>
  <c r="AH58" i="4"/>
  <c r="AL58" i="4"/>
  <c r="O58" i="4"/>
  <c r="AB58" i="4"/>
  <c r="P58" i="4"/>
  <c r="U58" i="4"/>
  <c r="AM58" i="4"/>
  <c r="V58" i="4"/>
  <c r="AC58" i="4"/>
  <c r="AF58" i="4" s="1"/>
  <c r="AO58" i="4"/>
  <c r="AQ58" i="4" s="1"/>
  <c r="K58" i="4"/>
  <c r="L58" i="4" s="1"/>
  <c r="G58" i="4"/>
  <c r="H57" i="4"/>
  <c r="I57" i="4"/>
  <c r="N57" i="4"/>
  <c r="M57" i="4"/>
  <c r="AN57" i="4"/>
  <c r="X57" i="4"/>
  <c r="BM284" i="2" l="1"/>
  <c r="BL86" i="2"/>
  <c r="Y58" i="4"/>
  <c r="R57" i="4"/>
  <c r="AE58" i="4"/>
  <c r="Q58" i="4"/>
  <c r="S58" i="4" s="1"/>
  <c r="Y57" i="4"/>
  <c r="Z57" i="4"/>
  <c r="T59" i="4"/>
  <c r="X59" i="4" s="1"/>
  <c r="AI59" i="4"/>
  <c r="O59" i="4"/>
  <c r="P59" i="4"/>
  <c r="AM59" i="4"/>
  <c r="AL59" i="4"/>
  <c r="U59" i="4"/>
  <c r="AB59" i="4"/>
  <c r="AH59" i="4"/>
  <c r="AO59" i="4"/>
  <c r="M58" i="4"/>
  <c r="N58" i="4"/>
  <c r="AD59" i="4"/>
  <c r="K59" i="4"/>
  <c r="L59" i="4" s="1"/>
  <c r="G59" i="4"/>
  <c r="I58" i="4"/>
  <c r="H58" i="4"/>
  <c r="F60" i="4"/>
  <c r="B61" i="4"/>
  <c r="D60" i="4"/>
  <c r="C60" i="4"/>
  <c r="AJ60" i="4"/>
  <c r="J60" i="4"/>
  <c r="AG60" i="4"/>
  <c r="AK60" i="4"/>
  <c r="AA60" i="4"/>
  <c r="E60" i="4"/>
  <c r="AC59" i="4"/>
  <c r="AN58" i="4"/>
  <c r="BM285" i="2" l="1"/>
  <c r="BL87" i="2"/>
  <c r="Q59" i="4"/>
  <c r="R59" i="4" s="1"/>
  <c r="R58" i="4"/>
  <c r="AE59" i="4"/>
  <c r="AD60" i="4"/>
  <c r="AO60" i="4"/>
  <c r="M59" i="4"/>
  <c r="N59" i="4"/>
  <c r="AP60" i="4"/>
  <c r="AB60" i="4"/>
  <c r="P60" i="4"/>
  <c r="O60" i="4"/>
  <c r="AH60" i="4"/>
  <c r="AL60" i="4"/>
  <c r="U60" i="4"/>
  <c r="AM60" i="4"/>
  <c r="H59" i="4"/>
  <c r="I59" i="4"/>
  <c r="AQ59" i="4"/>
  <c r="V60" i="4"/>
  <c r="AN59" i="4"/>
  <c r="K60" i="4"/>
  <c r="L60" i="4" s="1"/>
  <c r="G60" i="4"/>
  <c r="Y59" i="4"/>
  <c r="Z59" i="4"/>
  <c r="F61" i="4"/>
  <c r="W61" i="4" s="1"/>
  <c r="D61" i="4"/>
  <c r="T61" i="4" s="1"/>
  <c r="B62" i="4"/>
  <c r="AA61" i="4"/>
  <c r="AG61" i="4"/>
  <c r="AI61" i="4" s="1"/>
  <c r="AK61" i="4"/>
  <c r="AP61" i="4" s="1"/>
  <c r="C61" i="4"/>
  <c r="AJ61" i="4"/>
  <c r="E61" i="4"/>
  <c r="V61" i="4" s="1"/>
  <c r="J61" i="4"/>
  <c r="AC60" i="4"/>
  <c r="AI60" i="4"/>
  <c r="W60" i="4"/>
  <c r="AF59" i="4"/>
  <c r="T60" i="4"/>
  <c r="BM286" i="2" l="1"/>
  <c r="BL88" i="2"/>
  <c r="Q60" i="4"/>
  <c r="S60" i="4" s="1"/>
  <c r="X61" i="4"/>
  <c r="Z61" i="4" s="1"/>
  <c r="S59" i="4"/>
  <c r="AE60" i="4"/>
  <c r="AD61" i="4"/>
  <c r="H60" i="4"/>
  <c r="I60" i="4"/>
  <c r="K61" i="4"/>
  <c r="L61" i="4" s="1"/>
  <c r="G61" i="4"/>
  <c r="AO61" i="4"/>
  <c r="AQ61" i="4" s="1"/>
  <c r="O61" i="4"/>
  <c r="AB61" i="4"/>
  <c r="P61" i="4"/>
  <c r="AM61" i="4"/>
  <c r="U61" i="4"/>
  <c r="AL61" i="4"/>
  <c r="AH61" i="4"/>
  <c r="F62" i="4"/>
  <c r="W62" i="4" s="1"/>
  <c r="B63" i="4"/>
  <c r="D62" i="4"/>
  <c r="C62" i="4"/>
  <c r="AJ62" i="4"/>
  <c r="J62" i="4"/>
  <c r="AK62" i="4"/>
  <c r="AG62" i="4"/>
  <c r="E62" i="4"/>
  <c r="AA62" i="4"/>
  <c r="AC62" i="4" s="1"/>
  <c r="M60" i="4"/>
  <c r="N60" i="4"/>
  <c r="AQ60" i="4"/>
  <c r="X60" i="4"/>
  <c r="AF60" i="4"/>
  <c r="AN60" i="4"/>
  <c r="AC61" i="4"/>
  <c r="AF61" i="4" s="1"/>
  <c r="BM287" i="2" l="1"/>
  <c r="BM288" i="2" s="1"/>
  <c r="BL89" i="2"/>
  <c r="R60" i="4"/>
  <c r="Y61" i="4"/>
  <c r="AE61" i="4"/>
  <c r="AN61" i="4"/>
  <c r="Q61" i="4"/>
  <c r="S61" i="4" s="1"/>
  <c r="AI62" i="4"/>
  <c r="K62" i="4"/>
  <c r="L62" i="4" s="1"/>
  <c r="G62" i="4"/>
  <c r="H61" i="4"/>
  <c r="I61" i="4"/>
  <c r="Y60" i="4"/>
  <c r="Z60" i="4"/>
  <c r="AD62" i="4"/>
  <c r="F63" i="4"/>
  <c r="B64" i="4"/>
  <c r="D63" i="4"/>
  <c r="T63" i="4" s="1"/>
  <c r="AK63" i="4"/>
  <c r="C63" i="4"/>
  <c r="AG63" i="4"/>
  <c r="AJ63" i="4"/>
  <c r="AO63" i="4" s="1"/>
  <c r="J63" i="4"/>
  <c r="AA63" i="4"/>
  <c r="E63" i="4"/>
  <c r="V62" i="4"/>
  <c r="P62" i="4"/>
  <c r="O62" i="4"/>
  <c r="AM62" i="4"/>
  <c r="AL62" i="4"/>
  <c r="AH62" i="4"/>
  <c r="AB62" i="4"/>
  <c r="U62" i="4"/>
  <c r="M61" i="4"/>
  <c r="N61" i="4"/>
  <c r="AP62" i="4"/>
  <c r="T62" i="4"/>
  <c r="AF62" i="4" s="1"/>
  <c r="AO62" i="4"/>
  <c r="BM289" i="2" l="1"/>
  <c r="BM290" i="2" s="1"/>
  <c r="BM291" i="2" s="1"/>
  <c r="BM292" i="2" s="1"/>
  <c r="BM293" i="2" s="1"/>
  <c r="BM294" i="2" s="1"/>
  <c r="AE62" i="4"/>
  <c r="BL90" i="2"/>
  <c r="X62" i="4"/>
  <c r="Y62" i="4" s="1"/>
  <c r="R61" i="4"/>
  <c r="AP63" i="4"/>
  <c r="AD63" i="4"/>
  <c r="AC63" i="4"/>
  <c r="AF63" i="4" s="1"/>
  <c r="P63" i="4"/>
  <c r="AM63" i="4"/>
  <c r="AL63" i="4"/>
  <c r="U63" i="4"/>
  <c r="AH63" i="4"/>
  <c r="O63" i="4"/>
  <c r="AB63" i="4"/>
  <c r="G63" i="4"/>
  <c r="K63" i="4"/>
  <c r="L63" i="4" s="1"/>
  <c r="N62" i="4"/>
  <c r="M62" i="4"/>
  <c r="AN62" i="4"/>
  <c r="Q62" i="4"/>
  <c r="V63" i="4"/>
  <c r="F64" i="4"/>
  <c r="B65" i="4"/>
  <c r="D64" i="4"/>
  <c r="C64" i="4"/>
  <c r="AJ64" i="4"/>
  <c r="AK64" i="4"/>
  <c r="AG64" i="4"/>
  <c r="AA64" i="4"/>
  <c r="J64" i="4"/>
  <c r="E64" i="4"/>
  <c r="H62" i="4"/>
  <c r="I62" i="4"/>
  <c r="AQ62" i="4"/>
  <c r="AI63" i="4"/>
  <c r="W63" i="4"/>
  <c r="X63" i="4" s="1"/>
  <c r="BM295" i="2" l="1"/>
  <c r="BM296" i="2" s="1"/>
  <c r="BM297" i="2" s="1"/>
  <c r="BM298" i="2" s="1"/>
  <c r="BM299" i="2" s="1"/>
  <c r="BM300" i="2" s="1"/>
  <c r="BM301" i="2" s="1"/>
  <c r="BL91" i="2"/>
  <c r="Z62" i="4"/>
  <c r="AQ63" i="4"/>
  <c r="AD64" i="4"/>
  <c r="AC64" i="4"/>
  <c r="O64" i="4"/>
  <c r="P64" i="4"/>
  <c r="AM64" i="4"/>
  <c r="AL64" i="4"/>
  <c r="U64" i="4"/>
  <c r="AH64" i="4"/>
  <c r="AB64" i="4"/>
  <c r="AO64" i="4"/>
  <c r="K64" i="4"/>
  <c r="L64" i="4" s="1"/>
  <c r="G64" i="4"/>
  <c r="W64" i="4"/>
  <c r="AE63" i="4"/>
  <c r="V64" i="4"/>
  <c r="AP64" i="4"/>
  <c r="F65" i="4"/>
  <c r="D65" i="4"/>
  <c r="T65" i="4" s="1"/>
  <c r="B66" i="4"/>
  <c r="AG65" i="4"/>
  <c r="AI65" i="4" s="1"/>
  <c r="AK65" i="4"/>
  <c r="AP65" i="4" s="1"/>
  <c r="J65" i="4"/>
  <c r="AJ65" i="4"/>
  <c r="AO65" i="4" s="1"/>
  <c r="C65" i="4"/>
  <c r="E65" i="4"/>
  <c r="V65" i="4" s="1"/>
  <c r="AA65" i="4"/>
  <c r="S62" i="4"/>
  <c r="R62" i="4"/>
  <c r="H63" i="4"/>
  <c r="I63" i="4"/>
  <c r="Z63" i="4"/>
  <c r="Y63" i="4"/>
  <c r="AI64" i="4"/>
  <c r="T64" i="4"/>
  <c r="N63" i="4"/>
  <c r="M63" i="4"/>
  <c r="AN63" i="4"/>
  <c r="Q63" i="4"/>
  <c r="BM302" i="2" l="1"/>
  <c r="BL92" i="2"/>
  <c r="AE64" i="4"/>
  <c r="AQ64" i="4"/>
  <c r="AN64" i="4"/>
  <c r="Q64" i="4"/>
  <c r="R64" i="4" s="1"/>
  <c r="R63" i="4"/>
  <c r="S63" i="4"/>
  <c r="AD65" i="4"/>
  <c r="AC65" i="4"/>
  <c r="AF65" i="4" s="1"/>
  <c r="N64" i="4"/>
  <c r="M64" i="4"/>
  <c r="F66" i="4"/>
  <c r="B67" i="4"/>
  <c r="D66" i="4"/>
  <c r="T66" i="4" s="1"/>
  <c r="C66" i="4"/>
  <c r="J66" i="4"/>
  <c r="AJ66" i="4"/>
  <c r="AO66" i="4" s="1"/>
  <c r="AK66" i="4"/>
  <c r="AP66" i="4" s="1"/>
  <c r="AG66" i="4"/>
  <c r="AI66" i="4" s="1"/>
  <c r="E66" i="4"/>
  <c r="V66" i="4" s="1"/>
  <c r="AA66" i="4"/>
  <c r="H64" i="4"/>
  <c r="I64" i="4"/>
  <c r="K65" i="4"/>
  <c r="L65" i="4" s="1"/>
  <c r="G65" i="4"/>
  <c r="W65" i="4"/>
  <c r="X65" i="4" s="1"/>
  <c r="O65" i="4"/>
  <c r="P65" i="4"/>
  <c r="AM65" i="4"/>
  <c r="U65" i="4"/>
  <c r="AL65" i="4"/>
  <c r="AB65" i="4"/>
  <c r="AH65" i="4"/>
  <c r="AQ65" i="4"/>
  <c r="X64" i="4"/>
  <c r="AF64" i="4"/>
  <c r="BM303" i="2" l="1"/>
  <c r="BL93" i="2"/>
  <c r="AQ66" i="4"/>
  <c r="S64" i="4"/>
  <c r="M65" i="4"/>
  <c r="N65" i="4"/>
  <c r="Y64" i="4"/>
  <c r="Z64" i="4"/>
  <c r="Y65" i="4"/>
  <c r="Z65" i="4"/>
  <c r="AD66" i="4"/>
  <c r="AC66" i="4"/>
  <c r="AF66" i="4" s="1"/>
  <c r="F67" i="4"/>
  <c r="B68" i="4"/>
  <c r="D67" i="4"/>
  <c r="T67" i="4" s="1"/>
  <c r="C67" i="4"/>
  <c r="AK67" i="4"/>
  <c r="AP67" i="4" s="1"/>
  <c r="AG67" i="4"/>
  <c r="AI67" i="4" s="1"/>
  <c r="AJ67" i="4"/>
  <c r="AO67" i="4" s="1"/>
  <c r="J67" i="4"/>
  <c r="E67" i="4"/>
  <c r="V67" i="4" s="1"/>
  <c r="AA67" i="4"/>
  <c r="AN65" i="4"/>
  <c r="P66" i="4"/>
  <c r="O66" i="4"/>
  <c r="AM66" i="4"/>
  <c r="AH66" i="4"/>
  <c r="AB66" i="4"/>
  <c r="U66" i="4"/>
  <c r="AL66" i="4"/>
  <c r="I65" i="4"/>
  <c r="H65" i="4"/>
  <c r="G66" i="4"/>
  <c r="K66" i="4"/>
  <c r="L66" i="4" s="1"/>
  <c r="W66" i="4"/>
  <c r="X66" i="4" s="1"/>
  <c r="AE65" i="4"/>
  <c r="Q65" i="4"/>
  <c r="BM304" i="2" l="1"/>
  <c r="BL94" i="2"/>
  <c r="AN66" i="4"/>
  <c r="R65" i="4"/>
  <c r="S65" i="4"/>
  <c r="I66" i="4"/>
  <c r="H66" i="4"/>
  <c r="G67" i="4"/>
  <c r="K67" i="4"/>
  <c r="L67" i="4" s="1"/>
  <c r="W67" i="4"/>
  <c r="X67" i="4" s="1"/>
  <c r="N66" i="4"/>
  <c r="M66" i="4"/>
  <c r="AD67" i="4"/>
  <c r="AC67" i="4"/>
  <c r="AF67" i="4" s="1"/>
  <c r="F68" i="4"/>
  <c r="B69" i="4"/>
  <c r="C68" i="4"/>
  <c r="AJ68" i="4"/>
  <c r="AO68" i="4" s="1"/>
  <c r="AG68" i="4"/>
  <c r="AI68" i="4" s="1"/>
  <c r="D68" i="4"/>
  <c r="T68" i="4" s="1"/>
  <c r="J68" i="4"/>
  <c r="AK68" i="4"/>
  <c r="AP68" i="4" s="1"/>
  <c r="AA68" i="4"/>
  <c r="E68" i="4"/>
  <c r="V68" i="4" s="1"/>
  <c r="AQ67" i="4"/>
  <c r="Y66" i="4"/>
  <c r="Z66" i="4"/>
  <c r="O67" i="4"/>
  <c r="P67" i="4"/>
  <c r="AL67" i="4"/>
  <c r="U67" i="4"/>
  <c r="AH67" i="4"/>
  <c r="AB67" i="4"/>
  <c r="AM67" i="4"/>
  <c r="AE66" i="4"/>
  <c r="Q66" i="4"/>
  <c r="BM305" i="2" l="1"/>
  <c r="BL95" i="2"/>
  <c r="AE67" i="4"/>
  <c r="Q67" i="4"/>
  <c r="R67" i="4" s="1"/>
  <c r="F69" i="4"/>
  <c r="D69" i="4"/>
  <c r="T69" i="4" s="1"/>
  <c r="AG69" i="4"/>
  <c r="AI69" i="4" s="1"/>
  <c r="AK69" i="4"/>
  <c r="AP69" i="4" s="1"/>
  <c r="B70" i="4"/>
  <c r="C69" i="4"/>
  <c r="AJ69" i="4"/>
  <c r="AO69" i="4" s="1"/>
  <c r="E69" i="4"/>
  <c r="V69" i="4" s="1"/>
  <c r="AA69" i="4"/>
  <c r="J69" i="4"/>
  <c r="H67" i="4"/>
  <c r="I67" i="4"/>
  <c r="P68" i="4"/>
  <c r="O68" i="4"/>
  <c r="AB68" i="4"/>
  <c r="AM68" i="4"/>
  <c r="AL68" i="4"/>
  <c r="U68" i="4"/>
  <c r="AH68" i="4"/>
  <c r="N67" i="4"/>
  <c r="M67" i="4"/>
  <c r="AN67" i="4"/>
  <c r="Y67" i="4"/>
  <c r="Z67" i="4"/>
  <c r="R66" i="4"/>
  <c r="S66" i="4"/>
  <c r="AD68" i="4"/>
  <c r="AC68" i="4"/>
  <c r="AF68" i="4" s="1"/>
  <c r="K68" i="4"/>
  <c r="L68" i="4" s="1"/>
  <c r="G68" i="4"/>
  <c r="W68" i="4"/>
  <c r="X68" i="4" s="1"/>
  <c r="AQ68" i="4"/>
  <c r="BM306" i="2" l="1"/>
  <c r="BL96" i="2"/>
  <c r="S67" i="4"/>
  <c r="AE68" i="4"/>
  <c r="Q68" i="4"/>
  <c r="S68" i="4" s="1"/>
  <c r="I68" i="4"/>
  <c r="H68" i="4"/>
  <c r="P69" i="4"/>
  <c r="O69" i="4"/>
  <c r="AM69" i="4"/>
  <c r="AL69" i="4"/>
  <c r="AB69" i="4"/>
  <c r="AH69" i="4"/>
  <c r="U69" i="4"/>
  <c r="AQ69" i="4"/>
  <c r="Z68" i="4"/>
  <c r="Y68" i="4"/>
  <c r="M68" i="4"/>
  <c r="N68" i="4"/>
  <c r="AD69" i="4"/>
  <c r="AC69" i="4"/>
  <c r="AF69" i="4" s="1"/>
  <c r="F70" i="4"/>
  <c r="B71" i="4"/>
  <c r="D70" i="4"/>
  <c r="T70" i="4" s="1"/>
  <c r="C70" i="4"/>
  <c r="J70" i="4"/>
  <c r="AJ70" i="4"/>
  <c r="AO70" i="4" s="1"/>
  <c r="AK70" i="4"/>
  <c r="AP70" i="4" s="1"/>
  <c r="AG70" i="4"/>
  <c r="AI70" i="4" s="1"/>
  <c r="E70" i="4"/>
  <c r="V70" i="4" s="1"/>
  <c r="AA70" i="4"/>
  <c r="K69" i="4"/>
  <c r="L69" i="4" s="1"/>
  <c r="G69" i="4"/>
  <c r="W69" i="4"/>
  <c r="X69" i="4" s="1"/>
  <c r="AN68" i="4"/>
  <c r="BM307" i="2" l="1"/>
  <c r="BL97" i="2"/>
  <c r="AQ70" i="4"/>
  <c r="R68" i="4"/>
  <c r="H69" i="4"/>
  <c r="I69" i="4"/>
  <c r="Y69" i="4"/>
  <c r="Z69" i="4"/>
  <c r="K70" i="4"/>
  <c r="L70" i="4" s="1"/>
  <c r="G70" i="4"/>
  <c r="W70" i="4"/>
  <c r="X70" i="4" s="1"/>
  <c r="AE69" i="4"/>
  <c r="Q69" i="4"/>
  <c r="P70" i="4"/>
  <c r="O70" i="4"/>
  <c r="AM70" i="4"/>
  <c r="AL70" i="4"/>
  <c r="U70" i="4"/>
  <c r="AH70" i="4"/>
  <c r="AB70" i="4"/>
  <c r="AD70" i="4"/>
  <c r="AC70" i="4"/>
  <c r="AF70" i="4" s="1"/>
  <c r="F71" i="4"/>
  <c r="B72" i="4"/>
  <c r="D71" i="4"/>
  <c r="T71" i="4" s="1"/>
  <c r="AK71" i="4"/>
  <c r="AP71" i="4" s="1"/>
  <c r="C71" i="4"/>
  <c r="AG71" i="4"/>
  <c r="AI71" i="4" s="1"/>
  <c r="J71" i="4"/>
  <c r="AA71" i="4"/>
  <c r="AJ71" i="4"/>
  <c r="AO71" i="4" s="1"/>
  <c r="E71" i="4"/>
  <c r="V71" i="4" s="1"/>
  <c r="M69" i="4"/>
  <c r="N69" i="4"/>
  <c r="AN69" i="4"/>
  <c r="BM308" i="2" l="1"/>
  <c r="BL98" i="2"/>
  <c r="AE70" i="4"/>
  <c r="Q70" i="4"/>
  <c r="S70" i="4" s="1"/>
  <c r="O71" i="4"/>
  <c r="P71" i="4"/>
  <c r="U71" i="4"/>
  <c r="AM71" i="4"/>
  <c r="AB71" i="4"/>
  <c r="AL71" i="4"/>
  <c r="AH71" i="4"/>
  <c r="Y70" i="4"/>
  <c r="Z70" i="4"/>
  <c r="AN70" i="4"/>
  <c r="K71" i="4"/>
  <c r="L71" i="4" s="1"/>
  <c r="G71" i="4"/>
  <c r="W71" i="4"/>
  <c r="X71" i="4" s="1"/>
  <c r="R69" i="4"/>
  <c r="S69" i="4"/>
  <c r="N70" i="4"/>
  <c r="M70" i="4"/>
  <c r="F72" i="4"/>
  <c r="B73" i="4"/>
  <c r="D72" i="4"/>
  <c r="T72" i="4" s="1"/>
  <c r="C72" i="4"/>
  <c r="AJ72" i="4"/>
  <c r="AO72" i="4" s="1"/>
  <c r="J72" i="4"/>
  <c r="AA72" i="4"/>
  <c r="E72" i="4"/>
  <c r="V72" i="4" s="1"/>
  <c r="AG72" i="4"/>
  <c r="AI72" i="4" s="1"/>
  <c r="AK72" i="4"/>
  <c r="AP72" i="4" s="1"/>
  <c r="H70" i="4"/>
  <c r="I70" i="4"/>
  <c r="AD71" i="4"/>
  <c r="AC71" i="4"/>
  <c r="AF71" i="4" s="1"/>
  <c r="AQ71" i="4"/>
  <c r="AE71" i="4" l="1"/>
  <c r="BM309" i="2"/>
  <c r="BM310" i="2" s="1"/>
  <c r="BM311" i="2" s="1"/>
  <c r="BM312" i="2" s="1"/>
  <c r="BM313" i="2" s="1"/>
  <c r="BM314" i="2" s="1"/>
  <c r="BL99" i="2"/>
  <c r="R70" i="4"/>
  <c r="AN71" i="4"/>
  <c r="P72" i="4"/>
  <c r="O72" i="4"/>
  <c r="AB72" i="4"/>
  <c r="AM72" i="4"/>
  <c r="AL72" i="4"/>
  <c r="U72" i="4"/>
  <c r="AH72" i="4"/>
  <c r="N71" i="4"/>
  <c r="M71" i="4"/>
  <c r="K72" i="4"/>
  <c r="L72" i="4" s="1"/>
  <c r="G72" i="4"/>
  <c r="W72" i="4"/>
  <c r="X72" i="4" s="1"/>
  <c r="H71" i="4"/>
  <c r="I71" i="4"/>
  <c r="AQ72" i="4"/>
  <c r="Q71" i="4"/>
  <c r="F73" i="4"/>
  <c r="D73" i="4"/>
  <c r="T73" i="4" s="1"/>
  <c r="B74" i="4"/>
  <c r="AG73" i="4"/>
  <c r="AI73" i="4" s="1"/>
  <c r="AK73" i="4"/>
  <c r="AP73" i="4" s="1"/>
  <c r="C73" i="4"/>
  <c r="AJ73" i="4"/>
  <c r="AO73" i="4" s="1"/>
  <c r="J73" i="4"/>
  <c r="E73" i="4"/>
  <c r="V73" i="4" s="1"/>
  <c r="AA73" i="4"/>
  <c r="Y71" i="4"/>
  <c r="Z71" i="4"/>
  <c r="AD72" i="4"/>
  <c r="AC72" i="4"/>
  <c r="AF72" i="4" s="1"/>
  <c r="BM315" i="2" l="1"/>
  <c r="BM316" i="2" s="1"/>
  <c r="BM317" i="2" s="1"/>
  <c r="BM318" i="2" s="1"/>
  <c r="BM319" i="2" s="1"/>
  <c r="BM320" i="2" s="1"/>
  <c r="BM321" i="2" s="1"/>
  <c r="BM322" i="2" s="1"/>
  <c r="BM323" i="2" s="1"/>
  <c r="BM324" i="2" s="1"/>
  <c r="BM325" i="2" s="1"/>
  <c r="BM326" i="2" s="1"/>
  <c r="BM327" i="2" s="1"/>
  <c r="BM328" i="2" s="1"/>
  <c r="BM329" i="2" s="1"/>
  <c r="BM330" i="2" s="1"/>
  <c r="BM331" i="2" s="1"/>
  <c r="BM332" i="2" s="1"/>
  <c r="BM333" i="2" s="1"/>
  <c r="BM334" i="2" s="1"/>
  <c r="BM335" i="2" s="1"/>
  <c r="BM336" i="2" s="1"/>
  <c r="BM337" i="2" s="1"/>
  <c r="BM338" i="2" s="1"/>
  <c r="BM339" i="2" s="1"/>
  <c r="BM340" i="2" s="1"/>
  <c r="BM341" i="2" s="1"/>
  <c r="BM342" i="2" s="1"/>
  <c r="BM343" i="2" s="1"/>
  <c r="BM344" i="2" s="1"/>
  <c r="BM345" i="2" s="1"/>
  <c r="BM346" i="2" s="1"/>
  <c r="BM347" i="2" s="1"/>
  <c r="BM348" i="2" s="1"/>
  <c r="BM349" i="2" s="1"/>
  <c r="BM350" i="2" s="1"/>
  <c r="BM351" i="2" s="1"/>
  <c r="BM352" i="2" s="1"/>
  <c r="BL100" i="2"/>
  <c r="AE72" i="4"/>
  <c r="Q72" i="4"/>
  <c r="S72" i="4" s="1"/>
  <c r="AN72" i="4"/>
  <c r="G73" i="4"/>
  <c r="K73" i="4"/>
  <c r="L73" i="4" s="1"/>
  <c r="W73" i="4"/>
  <c r="X73" i="4" s="1"/>
  <c r="I72" i="4"/>
  <c r="H72" i="4"/>
  <c r="Y72" i="4"/>
  <c r="Z72" i="4"/>
  <c r="F74" i="4"/>
  <c r="B75" i="4"/>
  <c r="D74" i="4"/>
  <c r="T74" i="4" s="1"/>
  <c r="C74" i="4"/>
  <c r="AJ74" i="4"/>
  <c r="AO74" i="4" s="1"/>
  <c r="AK74" i="4"/>
  <c r="AP74" i="4" s="1"/>
  <c r="E74" i="4"/>
  <c r="V74" i="4" s="1"/>
  <c r="AG74" i="4"/>
  <c r="AI74" i="4" s="1"/>
  <c r="J74" i="4"/>
  <c r="AA74" i="4"/>
  <c r="AD73" i="4"/>
  <c r="AC73" i="4"/>
  <c r="AF73" i="4" s="1"/>
  <c r="O73" i="4"/>
  <c r="P73" i="4"/>
  <c r="AH73" i="4"/>
  <c r="AB73" i="4"/>
  <c r="AM73" i="4"/>
  <c r="U73" i="4"/>
  <c r="AL73" i="4"/>
  <c r="S71" i="4"/>
  <c r="R71" i="4"/>
  <c r="M72" i="4"/>
  <c r="N72" i="4"/>
  <c r="AQ73" i="4"/>
  <c r="BM353" i="2" l="1"/>
  <c r="R72" i="4"/>
  <c r="BL101" i="2"/>
  <c r="AE73" i="4"/>
  <c r="Q73" i="4"/>
  <c r="R73" i="4" s="1"/>
  <c r="AD74" i="4"/>
  <c r="AC74" i="4"/>
  <c r="AF74" i="4" s="1"/>
  <c r="P74" i="4"/>
  <c r="O74" i="4"/>
  <c r="AM74" i="4"/>
  <c r="AL74" i="4"/>
  <c r="AH74" i="4"/>
  <c r="U74" i="4"/>
  <c r="AB74" i="4"/>
  <c r="H73" i="4"/>
  <c r="I73" i="4"/>
  <c r="G74" i="4"/>
  <c r="K74" i="4"/>
  <c r="L74" i="4" s="1"/>
  <c r="W74" i="4"/>
  <c r="X74" i="4" s="1"/>
  <c r="N73" i="4"/>
  <c r="M73" i="4"/>
  <c r="AQ74" i="4"/>
  <c r="F75" i="4"/>
  <c r="B76" i="4"/>
  <c r="D75" i="4"/>
  <c r="T75" i="4" s="1"/>
  <c r="C75" i="4"/>
  <c r="AK75" i="4"/>
  <c r="AP75" i="4" s="1"/>
  <c r="AG75" i="4"/>
  <c r="AI75" i="4" s="1"/>
  <c r="J75" i="4"/>
  <c r="E75" i="4"/>
  <c r="V75" i="4" s="1"/>
  <c r="AJ75" i="4"/>
  <c r="AO75" i="4" s="1"/>
  <c r="AA75" i="4"/>
  <c r="Y73" i="4"/>
  <c r="Z73" i="4"/>
  <c r="AN73" i="4"/>
  <c r="BM354" i="2" l="1"/>
  <c r="BL102" i="2"/>
  <c r="AQ75" i="4"/>
  <c r="AE74" i="4"/>
  <c r="S73" i="4"/>
  <c r="Q74" i="4"/>
  <c r="R74" i="4" s="1"/>
  <c r="AD75" i="4"/>
  <c r="AC75" i="4"/>
  <c r="AF75" i="4" s="1"/>
  <c r="F76" i="4"/>
  <c r="B77" i="4"/>
  <c r="D76" i="4"/>
  <c r="T76" i="4" s="1"/>
  <c r="C76" i="4"/>
  <c r="AJ76" i="4"/>
  <c r="AO76" i="4" s="1"/>
  <c r="AG76" i="4"/>
  <c r="AI76" i="4" s="1"/>
  <c r="AK76" i="4"/>
  <c r="AP76" i="4" s="1"/>
  <c r="J76" i="4"/>
  <c r="AA76" i="4"/>
  <c r="E76" i="4"/>
  <c r="V76" i="4" s="1"/>
  <c r="N74" i="4"/>
  <c r="M74" i="4"/>
  <c r="Y74" i="4"/>
  <c r="Z74" i="4"/>
  <c r="P75" i="4"/>
  <c r="O75" i="4"/>
  <c r="AM75" i="4"/>
  <c r="AH75" i="4"/>
  <c r="U75" i="4"/>
  <c r="AB75" i="4"/>
  <c r="AL75" i="4"/>
  <c r="S74" i="4"/>
  <c r="AN74" i="4"/>
  <c r="K75" i="4"/>
  <c r="L75" i="4" s="1"/>
  <c r="G75" i="4"/>
  <c r="W75" i="4"/>
  <c r="X75" i="4" s="1"/>
  <c r="H74" i="4"/>
  <c r="I74" i="4"/>
  <c r="BM355" i="2" l="1"/>
  <c r="AE75" i="4"/>
  <c r="Q75" i="4"/>
  <c r="R75" i="4" s="1"/>
  <c r="BL103" i="2"/>
  <c r="M75" i="4"/>
  <c r="N75" i="4"/>
  <c r="Y75" i="4"/>
  <c r="Z75" i="4"/>
  <c r="P76" i="4"/>
  <c r="O76" i="4"/>
  <c r="AM76" i="4"/>
  <c r="AB76" i="4"/>
  <c r="AL76" i="4"/>
  <c r="AH76" i="4"/>
  <c r="U76" i="4"/>
  <c r="AN75" i="4"/>
  <c r="AD76" i="4"/>
  <c r="AC76" i="4"/>
  <c r="AF76" i="4" s="1"/>
  <c r="G76" i="4"/>
  <c r="K76" i="4"/>
  <c r="L76" i="4" s="1"/>
  <c r="W76" i="4"/>
  <c r="X76" i="4" s="1"/>
  <c r="H75" i="4"/>
  <c r="I75" i="4"/>
  <c r="F77" i="4"/>
  <c r="D77" i="4"/>
  <c r="T77" i="4" s="1"/>
  <c r="B78" i="4"/>
  <c r="J77" i="4"/>
  <c r="AG77" i="4"/>
  <c r="AI77" i="4" s="1"/>
  <c r="AK77" i="4"/>
  <c r="AP77" i="4" s="1"/>
  <c r="AJ77" i="4"/>
  <c r="AO77" i="4" s="1"/>
  <c r="E77" i="4"/>
  <c r="V77" i="4" s="1"/>
  <c r="AA77" i="4"/>
  <c r="C77" i="4"/>
  <c r="AQ76" i="4"/>
  <c r="BM356" i="2" l="1"/>
  <c r="S75" i="4"/>
  <c r="BL104" i="2"/>
  <c r="Q76" i="4"/>
  <c r="S76" i="4" s="1"/>
  <c r="AE76" i="4"/>
  <c r="AD77" i="4"/>
  <c r="AC77" i="4"/>
  <c r="AF77" i="4" s="1"/>
  <c r="K77" i="4"/>
  <c r="L77" i="4" s="1"/>
  <c r="G77" i="4"/>
  <c r="W77" i="4"/>
  <c r="X77" i="4" s="1"/>
  <c r="M76" i="4"/>
  <c r="N76" i="4"/>
  <c r="AQ77" i="4"/>
  <c r="I76" i="4"/>
  <c r="H76" i="4"/>
  <c r="AM77" i="4"/>
  <c r="O77" i="4"/>
  <c r="AB77" i="4"/>
  <c r="AL77" i="4"/>
  <c r="P77" i="4"/>
  <c r="U77" i="4"/>
  <c r="AH77" i="4"/>
  <c r="Y76" i="4"/>
  <c r="Z76" i="4"/>
  <c r="F78" i="4"/>
  <c r="B79" i="4"/>
  <c r="D78" i="4"/>
  <c r="T78" i="4" s="1"/>
  <c r="C78" i="4"/>
  <c r="J78" i="4"/>
  <c r="AJ78" i="4"/>
  <c r="AO78" i="4" s="1"/>
  <c r="AK78" i="4"/>
  <c r="AP78" i="4" s="1"/>
  <c r="AG78" i="4"/>
  <c r="AI78" i="4" s="1"/>
  <c r="E78" i="4"/>
  <c r="V78" i="4" s="1"/>
  <c r="AA78" i="4"/>
  <c r="AN76" i="4"/>
  <c r="BM357" i="2" l="1"/>
  <c r="BL105" i="2"/>
  <c r="R76" i="4"/>
  <c r="AQ78" i="4"/>
  <c r="AN77" i="4"/>
  <c r="AE77" i="4"/>
  <c r="Q77" i="4"/>
  <c r="R77" i="4" s="1"/>
  <c r="K78" i="4"/>
  <c r="L78" i="4" s="1"/>
  <c r="G78" i="4"/>
  <c r="W78" i="4"/>
  <c r="X78" i="4" s="1"/>
  <c r="AD78" i="4"/>
  <c r="AC78" i="4"/>
  <c r="AF78" i="4" s="1"/>
  <c r="F79" i="4"/>
  <c r="B80" i="4"/>
  <c r="D79" i="4"/>
  <c r="T79" i="4" s="1"/>
  <c r="AK79" i="4"/>
  <c r="AP79" i="4" s="1"/>
  <c r="J79" i="4"/>
  <c r="AG79" i="4"/>
  <c r="AI79" i="4" s="1"/>
  <c r="AJ79" i="4"/>
  <c r="AO79" i="4" s="1"/>
  <c r="C79" i="4"/>
  <c r="AA79" i="4"/>
  <c r="E79" i="4"/>
  <c r="V79" i="4" s="1"/>
  <c r="S77" i="4"/>
  <c r="N77" i="4"/>
  <c r="M77" i="4"/>
  <c r="O78" i="4"/>
  <c r="P78" i="4"/>
  <c r="AH78" i="4"/>
  <c r="AM78" i="4"/>
  <c r="AB78" i="4"/>
  <c r="AL78" i="4"/>
  <c r="U78" i="4"/>
  <c r="Y77" i="4"/>
  <c r="Z77" i="4"/>
  <c r="H77" i="4"/>
  <c r="I77" i="4"/>
  <c r="BM358" i="2" l="1"/>
  <c r="BL106" i="2"/>
  <c r="AE78" i="4"/>
  <c r="O79" i="4"/>
  <c r="P79" i="4"/>
  <c r="AM79" i="4"/>
  <c r="AB79" i="4"/>
  <c r="AL79" i="4"/>
  <c r="AH79" i="4"/>
  <c r="U79" i="4"/>
  <c r="AD79" i="4"/>
  <c r="AC79" i="4"/>
  <c r="AF79" i="4" s="1"/>
  <c r="G79" i="4"/>
  <c r="K79" i="4"/>
  <c r="L79" i="4" s="1"/>
  <c r="W79" i="4"/>
  <c r="X79" i="4" s="1"/>
  <c r="I78" i="4"/>
  <c r="H78" i="4"/>
  <c r="M78" i="4"/>
  <c r="N78" i="4"/>
  <c r="F80" i="4"/>
  <c r="B81" i="4"/>
  <c r="D80" i="4"/>
  <c r="T80" i="4" s="1"/>
  <c r="J80" i="4"/>
  <c r="AJ80" i="4"/>
  <c r="AO80" i="4" s="1"/>
  <c r="C80" i="4"/>
  <c r="AG80" i="4"/>
  <c r="AI80" i="4" s="1"/>
  <c r="AK80" i="4"/>
  <c r="AP80" i="4" s="1"/>
  <c r="AA80" i="4"/>
  <c r="E80" i="4"/>
  <c r="V80" i="4" s="1"/>
  <c r="Y78" i="4"/>
  <c r="Z78" i="4"/>
  <c r="Q78" i="4"/>
  <c r="AQ79" i="4"/>
  <c r="AN78" i="4"/>
  <c r="BM359" i="2" l="1"/>
  <c r="BL107" i="2"/>
  <c r="AQ80" i="4"/>
  <c r="AD80" i="4"/>
  <c r="AC80" i="4"/>
  <c r="AF80" i="4" s="1"/>
  <c r="G80" i="4"/>
  <c r="K80" i="4"/>
  <c r="L80" i="4" s="1"/>
  <c r="W80" i="4"/>
  <c r="X80" i="4" s="1"/>
  <c r="M79" i="4"/>
  <c r="N79" i="4"/>
  <c r="P80" i="4"/>
  <c r="O80" i="4"/>
  <c r="AM80" i="4"/>
  <c r="U80" i="4"/>
  <c r="AL80" i="4"/>
  <c r="AH80" i="4"/>
  <c r="AB80" i="4"/>
  <c r="F81" i="4"/>
  <c r="D81" i="4"/>
  <c r="T81" i="4" s="1"/>
  <c r="B82" i="4"/>
  <c r="C81" i="4"/>
  <c r="J81" i="4"/>
  <c r="AG81" i="4"/>
  <c r="AI81" i="4" s="1"/>
  <c r="AK81" i="4"/>
  <c r="AP81" i="4" s="1"/>
  <c r="AJ81" i="4"/>
  <c r="AO81" i="4" s="1"/>
  <c r="E81" i="4"/>
  <c r="V81" i="4" s="1"/>
  <c r="AA81" i="4"/>
  <c r="Z79" i="4"/>
  <c r="Y79" i="4"/>
  <c r="AE79" i="4"/>
  <c r="R78" i="4"/>
  <c r="S78" i="4"/>
  <c r="I79" i="4"/>
  <c r="H79" i="4"/>
  <c r="AN79" i="4"/>
  <c r="Q79" i="4"/>
  <c r="BM360" i="2" l="1"/>
  <c r="BL108" i="2"/>
  <c r="AQ81" i="4"/>
  <c r="Q80" i="4"/>
  <c r="R80" i="4" s="1"/>
  <c r="AE80" i="4"/>
  <c r="S79" i="4"/>
  <c r="R79" i="4"/>
  <c r="AD81" i="4"/>
  <c r="AC81" i="4"/>
  <c r="AF81" i="4" s="1"/>
  <c r="F82" i="4"/>
  <c r="B83" i="4"/>
  <c r="C82" i="4"/>
  <c r="D82" i="4"/>
  <c r="T82" i="4" s="1"/>
  <c r="AJ82" i="4"/>
  <c r="AO82" i="4" s="1"/>
  <c r="AG82" i="4"/>
  <c r="AI82" i="4" s="1"/>
  <c r="AK82" i="4"/>
  <c r="AP82" i="4" s="1"/>
  <c r="E82" i="4"/>
  <c r="V82" i="4" s="1"/>
  <c r="J82" i="4"/>
  <c r="AA82" i="4"/>
  <c r="I80" i="4"/>
  <c r="H80" i="4"/>
  <c r="AN80" i="4"/>
  <c r="K81" i="4"/>
  <c r="L81" i="4" s="1"/>
  <c r="G81" i="4"/>
  <c r="W81" i="4"/>
  <c r="X81" i="4" s="1"/>
  <c r="Z80" i="4"/>
  <c r="Y80" i="4"/>
  <c r="S80" i="4"/>
  <c r="P81" i="4"/>
  <c r="O81" i="4"/>
  <c r="AM81" i="4"/>
  <c r="U81" i="4"/>
  <c r="AL81" i="4"/>
  <c r="AH81" i="4"/>
  <c r="AB81" i="4"/>
  <c r="M80" i="4"/>
  <c r="N80" i="4"/>
  <c r="BM361" i="2" l="1"/>
  <c r="BL109" i="2"/>
  <c r="AE81" i="4"/>
  <c r="K82" i="4"/>
  <c r="L82" i="4" s="1"/>
  <c r="G82" i="4"/>
  <c r="W82" i="4"/>
  <c r="X82" i="4" s="1"/>
  <c r="M81" i="4"/>
  <c r="N81" i="4"/>
  <c r="AD82" i="4"/>
  <c r="AC82" i="4"/>
  <c r="AF82" i="4" s="1"/>
  <c r="F83" i="4"/>
  <c r="B84" i="4"/>
  <c r="D83" i="4"/>
  <c r="T83" i="4" s="1"/>
  <c r="J83" i="4"/>
  <c r="AK83" i="4"/>
  <c r="AP83" i="4" s="1"/>
  <c r="C83" i="4"/>
  <c r="AG83" i="4"/>
  <c r="AI83" i="4" s="1"/>
  <c r="AJ83" i="4"/>
  <c r="AO83" i="4" s="1"/>
  <c r="E83" i="4"/>
  <c r="V83" i="4" s="1"/>
  <c r="AA83" i="4"/>
  <c r="I81" i="4"/>
  <c r="H81" i="4"/>
  <c r="O82" i="4"/>
  <c r="P82" i="4"/>
  <c r="AM82" i="4"/>
  <c r="U82" i="4"/>
  <c r="AL82" i="4"/>
  <c r="AB82" i="4"/>
  <c r="AH82" i="4"/>
  <c r="AQ82" i="4"/>
  <c r="Q81" i="4"/>
  <c r="Y81" i="4"/>
  <c r="Z81" i="4"/>
  <c r="AN81" i="4"/>
  <c r="BM362" i="2" l="1"/>
  <c r="BL110" i="2"/>
  <c r="AQ83" i="4"/>
  <c r="AE82" i="4"/>
  <c r="Q82" i="4"/>
  <c r="R82" i="4" s="1"/>
  <c r="AD83" i="4"/>
  <c r="AC83" i="4"/>
  <c r="AF83" i="4" s="1"/>
  <c r="P83" i="4"/>
  <c r="O83" i="4"/>
  <c r="AM83" i="4"/>
  <c r="AB83" i="4"/>
  <c r="AL83" i="4"/>
  <c r="AH83" i="4"/>
  <c r="U83" i="4"/>
  <c r="F84" i="4"/>
  <c r="B85" i="4"/>
  <c r="D84" i="4"/>
  <c r="T84" i="4" s="1"/>
  <c r="C84" i="4"/>
  <c r="AJ84" i="4"/>
  <c r="AO84" i="4" s="1"/>
  <c r="AG84" i="4"/>
  <c r="AI84" i="4" s="1"/>
  <c r="AK84" i="4"/>
  <c r="AP84" i="4" s="1"/>
  <c r="J84" i="4"/>
  <c r="AA84" i="4"/>
  <c r="E84" i="4"/>
  <c r="V84" i="4" s="1"/>
  <c r="Y82" i="4"/>
  <c r="Z82" i="4"/>
  <c r="M82" i="4"/>
  <c r="N82" i="4"/>
  <c r="AN82" i="4"/>
  <c r="S81" i="4"/>
  <c r="R81" i="4"/>
  <c r="K83" i="4"/>
  <c r="L83" i="4" s="1"/>
  <c r="G83" i="4"/>
  <c r="W83" i="4"/>
  <c r="X83" i="4" s="1"/>
  <c r="I82" i="4"/>
  <c r="H82" i="4"/>
  <c r="BM363" i="2" l="1"/>
  <c r="BL111" i="2"/>
  <c r="S82" i="4"/>
  <c r="AE83" i="4"/>
  <c r="Q83" i="4"/>
  <c r="S83" i="4" s="1"/>
  <c r="AQ84" i="4"/>
  <c r="O84" i="4"/>
  <c r="P84" i="4"/>
  <c r="AM84" i="4"/>
  <c r="U84" i="4"/>
  <c r="AL84" i="4"/>
  <c r="AH84" i="4"/>
  <c r="AB84" i="4"/>
  <c r="H83" i="4"/>
  <c r="I83" i="4"/>
  <c r="AD84" i="4"/>
  <c r="AC84" i="4"/>
  <c r="AF84" i="4" s="1"/>
  <c r="G84" i="4"/>
  <c r="K84" i="4"/>
  <c r="L84" i="4" s="1"/>
  <c r="W84" i="4"/>
  <c r="X84" i="4" s="1"/>
  <c r="M83" i="4"/>
  <c r="N83" i="4"/>
  <c r="Y83" i="4"/>
  <c r="Z83" i="4"/>
  <c r="F85" i="4"/>
  <c r="D85" i="4"/>
  <c r="T85" i="4" s="1"/>
  <c r="AG85" i="4"/>
  <c r="AI85" i="4" s="1"/>
  <c r="B86" i="4"/>
  <c r="AK85" i="4"/>
  <c r="AP85" i="4" s="1"/>
  <c r="C85" i="4"/>
  <c r="AJ85" i="4"/>
  <c r="AO85" i="4" s="1"/>
  <c r="E85" i="4"/>
  <c r="V85" i="4" s="1"/>
  <c r="AA85" i="4"/>
  <c r="J85" i="4"/>
  <c r="AN83" i="4"/>
  <c r="BM364" i="2" l="1"/>
  <c r="BM365" i="2" s="1"/>
  <c r="BM366" i="2" s="1"/>
  <c r="BM367" i="2" s="1"/>
  <c r="BM368" i="2" s="1"/>
  <c r="BM369" i="2" s="1"/>
  <c r="BM370" i="2" s="1"/>
  <c r="BM371" i="2" s="1"/>
  <c r="BL112" i="2"/>
  <c r="R83" i="4"/>
  <c r="K85" i="4"/>
  <c r="L85" i="4" s="1"/>
  <c r="G85" i="4"/>
  <c r="W85" i="4"/>
  <c r="X85" i="4" s="1"/>
  <c r="I84" i="4"/>
  <c r="H84" i="4"/>
  <c r="M84" i="4"/>
  <c r="N84" i="4"/>
  <c r="AN84" i="4"/>
  <c r="Q84" i="4"/>
  <c r="AQ85" i="4"/>
  <c r="AE84" i="4"/>
  <c r="AD85" i="4"/>
  <c r="AC85" i="4"/>
  <c r="AF85" i="4" s="1"/>
  <c r="P85" i="4"/>
  <c r="O85" i="4"/>
  <c r="AH85" i="4"/>
  <c r="AM85" i="4"/>
  <c r="U85" i="4"/>
  <c r="AL85" i="4"/>
  <c r="AB85" i="4"/>
  <c r="F86" i="4"/>
  <c r="B87" i="4"/>
  <c r="D86" i="4"/>
  <c r="T86" i="4" s="1"/>
  <c r="C86" i="4"/>
  <c r="J86" i="4"/>
  <c r="AJ86" i="4"/>
  <c r="AO86" i="4" s="1"/>
  <c r="AK86" i="4"/>
  <c r="AP86" i="4" s="1"/>
  <c r="E86" i="4"/>
  <c r="V86" i="4" s="1"/>
  <c r="AG86" i="4"/>
  <c r="AI86" i="4" s="1"/>
  <c r="AA86" i="4"/>
  <c r="Y84" i="4"/>
  <c r="Z84" i="4"/>
  <c r="BL113" i="2" l="1"/>
  <c r="AQ86" i="4"/>
  <c r="Q85" i="4"/>
  <c r="S85" i="4" s="1"/>
  <c r="AE85" i="4"/>
  <c r="AD86" i="4"/>
  <c r="AC86" i="4"/>
  <c r="AF86" i="4" s="1"/>
  <c r="F87" i="4"/>
  <c r="B88" i="4"/>
  <c r="D87" i="4"/>
  <c r="T87" i="4" s="1"/>
  <c r="C87" i="4"/>
  <c r="AK87" i="4"/>
  <c r="AP87" i="4" s="1"/>
  <c r="AG87" i="4"/>
  <c r="AI87" i="4" s="1"/>
  <c r="AJ87" i="4"/>
  <c r="AO87" i="4" s="1"/>
  <c r="J87" i="4"/>
  <c r="AA87" i="4"/>
  <c r="E87" i="4"/>
  <c r="V87" i="4" s="1"/>
  <c r="N85" i="4"/>
  <c r="M85" i="4"/>
  <c r="K86" i="4"/>
  <c r="L86" i="4" s="1"/>
  <c r="G86" i="4"/>
  <c r="W86" i="4"/>
  <c r="X86" i="4" s="1"/>
  <c r="S84" i="4"/>
  <c r="R84" i="4"/>
  <c r="Y85" i="4"/>
  <c r="Z85" i="4"/>
  <c r="O86" i="4"/>
  <c r="P86" i="4"/>
  <c r="AL86" i="4"/>
  <c r="AB86" i="4"/>
  <c r="AH86" i="4"/>
  <c r="U86" i="4"/>
  <c r="AM86" i="4"/>
  <c r="I85" i="4"/>
  <c r="H85" i="4"/>
  <c r="AN85" i="4"/>
  <c r="BL114" i="2" l="1"/>
  <c r="R85" i="4"/>
  <c r="Q86" i="4"/>
  <c r="R86" i="4" s="1"/>
  <c r="AE86" i="4"/>
  <c r="AD87" i="4"/>
  <c r="AC87" i="4"/>
  <c r="AF87" i="4" s="1"/>
  <c r="M86" i="4"/>
  <c r="N86" i="4"/>
  <c r="H86" i="4"/>
  <c r="I86" i="4"/>
  <c r="O87" i="4"/>
  <c r="P87" i="4"/>
  <c r="AM87" i="4"/>
  <c r="AL87" i="4"/>
  <c r="AH87" i="4"/>
  <c r="AB87" i="4"/>
  <c r="U87" i="4"/>
  <c r="AN86" i="4"/>
  <c r="Z86" i="4"/>
  <c r="Y86" i="4"/>
  <c r="G87" i="4"/>
  <c r="K87" i="4"/>
  <c r="L87" i="4" s="1"/>
  <c r="W87" i="4"/>
  <c r="X87" i="4" s="1"/>
  <c r="F88" i="4"/>
  <c r="B89" i="4"/>
  <c r="D88" i="4"/>
  <c r="T88" i="4" s="1"/>
  <c r="C88" i="4"/>
  <c r="AJ88" i="4"/>
  <c r="AO88" i="4" s="1"/>
  <c r="J88" i="4"/>
  <c r="AK88" i="4"/>
  <c r="AP88" i="4" s="1"/>
  <c r="AG88" i="4"/>
  <c r="AI88" i="4" s="1"/>
  <c r="AA88" i="4"/>
  <c r="E88" i="4"/>
  <c r="V88" i="4" s="1"/>
  <c r="AQ87" i="4"/>
  <c r="BL115" i="2" l="1"/>
  <c r="S86" i="4"/>
  <c r="AQ88" i="4"/>
  <c r="AN87" i="4"/>
  <c r="AD88" i="4"/>
  <c r="AC88" i="4"/>
  <c r="AF88" i="4" s="1"/>
  <c r="F89" i="4"/>
  <c r="D89" i="4"/>
  <c r="T89" i="4" s="1"/>
  <c r="B90" i="4"/>
  <c r="AG89" i="4"/>
  <c r="AI89" i="4" s="1"/>
  <c r="J89" i="4"/>
  <c r="AK89" i="4"/>
  <c r="AP89" i="4" s="1"/>
  <c r="AJ89" i="4"/>
  <c r="AO89" i="4" s="1"/>
  <c r="E89" i="4"/>
  <c r="V89" i="4" s="1"/>
  <c r="C89" i="4"/>
  <c r="AA89" i="4"/>
  <c r="Y87" i="4"/>
  <c r="Z87" i="4"/>
  <c r="P88" i="4"/>
  <c r="O88" i="4"/>
  <c r="AM88" i="4"/>
  <c r="AL88" i="4"/>
  <c r="AB88" i="4"/>
  <c r="AH88" i="4"/>
  <c r="U88" i="4"/>
  <c r="H87" i="4"/>
  <c r="I87" i="4"/>
  <c r="G88" i="4"/>
  <c r="K88" i="4"/>
  <c r="L88" i="4" s="1"/>
  <c r="W88" i="4"/>
  <c r="X88" i="4" s="1"/>
  <c r="M87" i="4"/>
  <c r="N87" i="4"/>
  <c r="AE87" i="4"/>
  <c r="Q87" i="4"/>
  <c r="BL116" i="2" l="1"/>
  <c r="AE88" i="4"/>
  <c r="Q88" i="4"/>
  <c r="S88" i="4" s="1"/>
  <c r="M88" i="4"/>
  <c r="N88" i="4"/>
  <c r="AH89" i="4"/>
  <c r="O89" i="4"/>
  <c r="AB89" i="4"/>
  <c r="U89" i="4"/>
  <c r="AM89" i="4"/>
  <c r="P89" i="4"/>
  <c r="AL89" i="4"/>
  <c r="K89" i="4"/>
  <c r="L89" i="4" s="1"/>
  <c r="G89" i="4"/>
  <c r="W89" i="4"/>
  <c r="X89" i="4" s="1"/>
  <c r="Y88" i="4"/>
  <c r="Z88" i="4"/>
  <c r="F90" i="4"/>
  <c r="B91" i="4"/>
  <c r="C90" i="4"/>
  <c r="AJ90" i="4"/>
  <c r="AO90" i="4" s="1"/>
  <c r="J90" i="4"/>
  <c r="AG90" i="4"/>
  <c r="AI90" i="4" s="1"/>
  <c r="E90" i="4"/>
  <c r="V90" i="4" s="1"/>
  <c r="D90" i="4"/>
  <c r="T90" i="4" s="1"/>
  <c r="AA90" i="4"/>
  <c r="AK90" i="4"/>
  <c r="AP90" i="4" s="1"/>
  <c r="S87" i="4"/>
  <c r="R87" i="4"/>
  <c r="I88" i="4"/>
  <c r="H88" i="4"/>
  <c r="AN88" i="4"/>
  <c r="AQ89" i="4"/>
  <c r="AD89" i="4"/>
  <c r="AC89" i="4"/>
  <c r="AF89" i="4" s="1"/>
  <c r="Q89" i="4" l="1"/>
  <c r="R89" i="4" s="1"/>
  <c r="BL117" i="2"/>
  <c r="R88" i="4"/>
  <c r="AE89" i="4"/>
  <c r="K90" i="4"/>
  <c r="L90" i="4" s="1"/>
  <c r="G90" i="4"/>
  <c r="W90" i="4"/>
  <c r="X90" i="4" s="1"/>
  <c r="F91" i="4"/>
  <c r="B92" i="4"/>
  <c r="D91" i="4"/>
  <c r="T91" i="4" s="1"/>
  <c r="J91" i="4"/>
  <c r="AK91" i="4"/>
  <c r="AP91" i="4" s="1"/>
  <c r="C91" i="4"/>
  <c r="AG91" i="4"/>
  <c r="AI91" i="4" s="1"/>
  <c r="AJ91" i="4"/>
  <c r="AO91" i="4" s="1"/>
  <c r="E91" i="4"/>
  <c r="V91" i="4" s="1"/>
  <c r="AA91" i="4"/>
  <c r="N89" i="4"/>
  <c r="M89" i="4"/>
  <c r="AQ90" i="4"/>
  <c r="AD90" i="4"/>
  <c r="AC90" i="4"/>
  <c r="AF90" i="4" s="1"/>
  <c r="P90" i="4"/>
  <c r="O90" i="4"/>
  <c r="AH90" i="4"/>
  <c r="AL90" i="4"/>
  <c r="AB90" i="4"/>
  <c r="AM90" i="4"/>
  <c r="U90" i="4"/>
  <c r="H89" i="4"/>
  <c r="I89" i="4"/>
  <c r="Y89" i="4"/>
  <c r="Z89" i="4"/>
  <c r="AN89" i="4"/>
  <c r="S89" i="4" l="1"/>
  <c r="BL118" i="2"/>
  <c r="AE90" i="4"/>
  <c r="Q90" i="4"/>
  <c r="R90" i="4" s="1"/>
  <c r="Z90" i="4"/>
  <c r="Y90" i="4"/>
  <c r="AD91" i="4"/>
  <c r="AC91" i="4"/>
  <c r="AF91" i="4" s="1"/>
  <c r="AH91" i="4"/>
  <c r="P91" i="4"/>
  <c r="U91" i="4"/>
  <c r="AM91" i="4"/>
  <c r="AL91" i="4"/>
  <c r="O91" i="4"/>
  <c r="AB91" i="4"/>
  <c r="F92" i="4"/>
  <c r="B93" i="4"/>
  <c r="D92" i="4"/>
  <c r="T92" i="4" s="1"/>
  <c r="C92" i="4"/>
  <c r="AJ92" i="4"/>
  <c r="AO92" i="4" s="1"/>
  <c r="AG92" i="4"/>
  <c r="AI92" i="4" s="1"/>
  <c r="J92" i="4"/>
  <c r="AA92" i="4"/>
  <c r="AK92" i="4"/>
  <c r="AP92" i="4" s="1"/>
  <c r="E92" i="4"/>
  <c r="V92" i="4" s="1"/>
  <c r="N90" i="4"/>
  <c r="M90" i="4"/>
  <c r="H90" i="4"/>
  <c r="I90" i="4"/>
  <c r="AN90" i="4"/>
  <c r="AQ91" i="4"/>
  <c r="S90" i="4"/>
  <c r="K91" i="4"/>
  <c r="L91" i="4" s="1"/>
  <c r="G91" i="4"/>
  <c r="W91" i="4"/>
  <c r="X91" i="4" s="1"/>
  <c r="BL119" i="2" l="1"/>
  <c r="AQ92" i="4"/>
  <c r="F93" i="4"/>
  <c r="D93" i="4"/>
  <c r="T93" i="4" s="1"/>
  <c r="B94" i="4"/>
  <c r="J93" i="4"/>
  <c r="AG93" i="4"/>
  <c r="AI93" i="4" s="1"/>
  <c r="AK93" i="4"/>
  <c r="AP93" i="4" s="1"/>
  <c r="C93" i="4"/>
  <c r="AA93" i="4"/>
  <c r="E93" i="4"/>
  <c r="V93" i="4" s="1"/>
  <c r="AJ93" i="4"/>
  <c r="AO93" i="4" s="1"/>
  <c r="Y91" i="4"/>
  <c r="Z91" i="4"/>
  <c r="AD92" i="4"/>
  <c r="AC92" i="4"/>
  <c r="AF92" i="4" s="1"/>
  <c r="AM92" i="4"/>
  <c r="O92" i="4"/>
  <c r="AB92" i="4"/>
  <c r="AL92" i="4"/>
  <c r="P92" i="4"/>
  <c r="U92" i="4"/>
  <c r="AH92" i="4"/>
  <c r="AN91" i="4"/>
  <c r="Q91" i="4"/>
  <c r="AE91" i="4"/>
  <c r="H91" i="4"/>
  <c r="I91" i="4"/>
  <c r="M91" i="4"/>
  <c r="N91" i="4"/>
  <c r="K92" i="4"/>
  <c r="L92" i="4" s="1"/>
  <c r="G92" i="4"/>
  <c r="W92" i="4"/>
  <c r="X92" i="4" s="1"/>
  <c r="BL120" i="2" l="1"/>
  <c r="Q92" i="4"/>
  <c r="R92" i="4" s="1"/>
  <c r="AQ93" i="4"/>
  <c r="AE92" i="4"/>
  <c r="M92" i="4"/>
  <c r="N92" i="4"/>
  <c r="R91" i="4"/>
  <c r="S91" i="4"/>
  <c r="G93" i="4"/>
  <c r="K93" i="4"/>
  <c r="L93" i="4" s="1"/>
  <c r="W93" i="4"/>
  <c r="X93" i="4" s="1"/>
  <c r="H92" i="4"/>
  <c r="I92" i="4"/>
  <c r="Y92" i="4"/>
  <c r="Z92" i="4"/>
  <c r="AL93" i="4"/>
  <c r="O93" i="4"/>
  <c r="AB93" i="4"/>
  <c r="AH93" i="4"/>
  <c r="U93" i="4"/>
  <c r="AM93" i="4"/>
  <c r="P93" i="4"/>
  <c r="F94" i="4"/>
  <c r="B95" i="4"/>
  <c r="D94" i="4"/>
  <c r="T94" i="4" s="1"/>
  <c r="C94" i="4"/>
  <c r="J94" i="4"/>
  <c r="AJ94" i="4"/>
  <c r="AO94" i="4" s="1"/>
  <c r="AK94" i="4"/>
  <c r="AP94" i="4" s="1"/>
  <c r="E94" i="4"/>
  <c r="V94" i="4" s="1"/>
  <c r="AA94" i="4"/>
  <c r="AG94" i="4"/>
  <c r="AI94" i="4" s="1"/>
  <c r="AD93" i="4"/>
  <c r="AC93" i="4"/>
  <c r="AF93" i="4" s="1"/>
  <c r="AN92" i="4"/>
  <c r="BL121" i="2" l="1"/>
  <c r="S92" i="4"/>
  <c r="AD94" i="4"/>
  <c r="AC94" i="4"/>
  <c r="AF94" i="4" s="1"/>
  <c r="G94" i="4"/>
  <c r="K94" i="4"/>
  <c r="L94" i="4" s="1"/>
  <c r="W94" i="4"/>
  <c r="X94" i="4" s="1"/>
  <c r="H93" i="4"/>
  <c r="I93" i="4"/>
  <c r="F95" i="4"/>
  <c r="B96" i="4"/>
  <c r="D95" i="4"/>
  <c r="T95" i="4" s="1"/>
  <c r="J95" i="4"/>
  <c r="C95" i="4"/>
  <c r="AK95" i="4"/>
  <c r="AP95" i="4" s="1"/>
  <c r="AG95" i="4"/>
  <c r="AI95" i="4" s="1"/>
  <c r="E95" i="4"/>
  <c r="V95" i="4" s="1"/>
  <c r="AJ95" i="4"/>
  <c r="AO95" i="4" s="1"/>
  <c r="AA95" i="4"/>
  <c r="N93" i="4"/>
  <c r="M93" i="4"/>
  <c r="AN93" i="4"/>
  <c r="AQ94" i="4"/>
  <c r="Y93" i="4"/>
  <c r="Z93" i="4"/>
  <c r="P94" i="4"/>
  <c r="O94" i="4"/>
  <c r="AL94" i="4"/>
  <c r="AB94" i="4"/>
  <c r="AH94" i="4"/>
  <c r="U94" i="4"/>
  <c r="AM94" i="4"/>
  <c r="Q93" i="4"/>
  <c r="AE93" i="4"/>
  <c r="BL122" i="2" l="1"/>
  <c r="AE94" i="4"/>
  <c r="AN94" i="4"/>
  <c r="Q94" i="4"/>
  <c r="S94" i="4" s="1"/>
  <c r="F96" i="4"/>
  <c r="B97" i="4"/>
  <c r="D96" i="4"/>
  <c r="T96" i="4" s="1"/>
  <c r="C96" i="4"/>
  <c r="AJ96" i="4"/>
  <c r="AO96" i="4" s="1"/>
  <c r="AK96" i="4"/>
  <c r="AP96" i="4" s="1"/>
  <c r="J96" i="4"/>
  <c r="AG96" i="4"/>
  <c r="AI96" i="4" s="1"/>
  <c r="E96" i="4"/>
  <c r="V96" i="4" s="1"/>
  <c r="AA96" i="4"/>
  <c r="Z94" i="4"/>
  <c r="Y94" i="4"/>
  <c r="I94" i="4"/>
  <c r="H94" i="4"/>
  <c r="AQ95" i="4"/>
  <c r="AD95" i="4"/>
  <c r="AC95" i="4"/>
  <c r="AF95" i="4" s="1"/>
  <c r="S93" i="4"/>
  <c r="R93" i="4"/>
  <c r="AL95" i="4"/>
  <c r="AB95" i="4"/>
  <c r="AH95" i="4"/>
  <c r="AM95" i="4"/>
  <c r="U95" i="4"/>
  <c r="P95" i="4"/>
  <c r="O95" i="4"/>
  <c r="G95" i="4"/>
  <c r="K95" i="4"/>
  <c r="L95" i="4" s="1"/>
  <c r="W95" i="4"/>
  <c r="X95" i="4" s="1"/>
  <c r="N94" i="4"/>
  <c r="M94" i="4"/>
  <c r="BL123" i="2" l="1"/>
  <c r="R94" i="4"/>
  <c r="Q95" i="4"/>
  <c r="R95" i="4" s="1"/>
  <c r="AE95" i="4"/>
  <c r="AQ96" i="4"/>
  <c r="I95" i="4"/>
  <c r="H95" i="4"/>
  <c r="G96" i="4"/>
  <c r="K96" i="4"/>
  <c r="L96" i="4" s="1"/>
  <c r="W96" i="4"/>
  <c r="X96" i="4" s="1"/>
  <c r="M95" i="4"/>
  <c r="N95" i="4"/>
  <c r="O96" i="4"/>
  <c r="P96" i="4"/>
  <c r="AM96" i="4"/>
  <c r="AB96" i="4"/>
  <c r="AL96" i="4"/>
  <c r="AH96" i="4"/>
  <c r="U96" i="4"/>
  <c r="Z95" i="4"/>
  <c r="Y95" i="4"/>
  <c r="AD96" i="4"/>
  <c r="AC96" i="4"/>
  <c r="AF96" i="4" s="1"/>
  <c r="F97" i="4"/>
  <c r="D97" i="4"/>
  <c r="T97" i="4" s="1"/>
  <c r="B98" i="4"/>
  <c r="AG97" i="4"/>
  <c r="AI97" i="4" s="1"/>
  <c r="AK97" i="4"/>
  <c r="AP97" i="4" s="1"/>
  <c r="J97" i="4"/>
  <c r="AJ97" i="4"/>
  <c r="AO97" i="4" s="1"/>
  <c r="E97" i="4"/>
  <c r="V97" i="4" s="1"/>
  <c r="AA97" i="4"/>
  <c r="C97" i="4"/>
  <c r="AN95" i="4"/>
  <c r="BL124" i="2" l="1"/>
  <c r="AE96" i="4"/>
  <c r="S95" i="4"/>
  <c r="AD97" i="4"/>
  <c r="AC97" i="4"/>
  <c r="AF97" i="4" s="1"/>
  <c r="G97" i="4"/>
  <c r="K97" i="4"/>
  <c r="L97" i="4" s="1"/>
  <c r="W97" i="4"/>
  <c r="X97" i="4" s="1"/>
  <c r="Y96" i="4"/>
  <c r="Z96" i="4"/>
  <c r="O97" i="4"/>
  <c r="P97" i="4"/>
  <c r="AM97" i="4"/>
  <c r="AB97" i="4"/>
  <c r="AL97" i="4"/>
  <c r="AH97" i="4"/>
  <c r="U97" i="4"/>
  <c r="F98" i="4"/>
  <c r="B99" i="4"/>
  <c r="D98" i="4"/>
  <c r="T98" i="4" s="1"/>
  <c r="C98" i="4"/>
  <c r="J98" i="4"/>
  <c r="AJ98" i="4"/>
  <c r="AO98" i="4" s="1"/>
  <c r="AK98" i="4"/>
  <c r="AP98" i="4" s="1"/>
  <c r="AG98" i="4"/>
  <c r="AI98" i="4" s="1"/>
  <c r="E98" i="4"/>
  <c r="V98" i="4" s="1"/>
  <c r="AA98" i="4"/>
  <c r="H96" i="4"/>
  <c r="I96" i="4"/>
  <c r="AN96" i="4"/>
  <c r="Q96" i="4"/>
  <c r="N96" i="4"/>
  <c r="M96" i="4"/>
  <c r="AQ97" i="4"/>
  <c r="BL125" i="2" l="1"/>
  <c r="AE97" i="4"/>
  <c r="AN97" i="4"/>
  <c r="Q97" i="4"/>
  <c r="S97" i="4" s="1"/>
  <c r="Y97" i="4"/>
  <c r="Z97" i="4"/>
  <c r="O98" i="4"/>
  <c r="P98" i="4"/>
  <c r="AL98" i="4"/>
  <c r="AH98" i="4"/>
  <c r="AM98" i="4"/>
  <c r="U98" i="4"/>
  <c r="AB98" i="4"/>
  <c r="AQ98" i="4"/>
  <c r="G98" i="4"/>
  <c r="K98" i="4"/>
  <c r="L98" i="4" s="1"/>
  <c r="W98" i="4"/>
  <c r="X98" i="4" s="1"/>
  <c r="H97" i="4"/>
  <c r="I97" i="4"/>
  <c r="R96" i="4"/>
  <c r="S96" i="4"/>
  <c r="AD98" i="4"/>
  <c r="AC98" i="4"/>
  <c r="AF98" i="4" s="1"/>
  <c r="F99" i="4"/>
  <c r="B100" i="4"/>
  <c r="D99" i="4"/>
  <c r="T99" i="4" s="1"/>
  <c r="J99" i="4"/>
  <c r="AK99" i="4"/>
  <c r="AP99" i="4" s="1"/>
  <c r="C99" i="4"/>
  <c r="AG99" i="4"/>
  <c r="AI99" i="4" s="1"/>
  <c r="AJ99" i="4"/>
  <c r="AO99" i="4" s="1"/>
  <c r="E99" i="4"/>
  <c r="V99" i="4" s="1"/>
  <c r="AA99" i="4"/>
  <c r="N97" i="4"/>
  <c r="M97" i="4"/>
  <c r="BL126" i="2" l="1"/>
  <c r="R97" i="4"/>
  <c r="G99" i="4"/>
  <c r="K99" i="4"/>
  <c r="L99" i="4" s="1"/>
  <c r="W99" i="4"/>
  <c r="X99" i="4" s="1"/>
  <c r="Q98" i="4"/>
  <c r="Y98" i="4"/>
  <c r="Z98" i="4"/>
  <c r="AD99" i="4"/>
  <c r="AC99" i="4"/>
  <c r="AF99" i="4" s="1"/>
  <c r="O99" i="4"/>
  <c r="P99" i="4"/>
  <c r="AL99" i="4"/>
  <c r="AB99" i="4"/>
  <c r="AH99" i="4"/>
  <c r="U99" i="4"/>
  <c r="AM99" i="4"/>
  <c r="F100" i="4"/>
  <c r="B101" i="4"/>
  <c r="C100" i="4"/>
  <c r="AJ100" i="4"/>
  <c r="AO100" i="4" s="1"/>
  <c r="D100" i="4"/>
  <c r="T100" i="4" s="1"/>
  <c r="J100" i="4"/>
  <c r="AG100" i="4"/>
  <c r="AI100" i="4" s="1"/>
  <c r="AK100" i="4"/>
  <c r="AP100" i="4" s="1"/>
  <c r="E100" i="4"/>
  <c r="V100" i="4" s="1"/>
  <c r="AA100" i="4"/>
  <c r="I98" i="4"/>
  <c r="H98" i="4"/>
  <c r="M98" i="4"/>
  <c r="N98" i="4"/>
  <c r="AE98" i="4"/>
  <c r="AQ99" i="4"/>
  <c r="AN98" i="4"/>
  <c r="BL127" i="2" l="1"/>
  <c r="G100" i="4"/>
  <c r="K100" i="4"/>
  <c r="L100" i="4" s="1"/>
  <c r="W100" i="4"/>
  <c r="X100" i="4" s="1"/>
  <c r="N99" i="4"/>
  <c r="M99" i="4"/>
  <c r="AE99" i="4"/>
  <c r="H99" i="4"/>
  <c r="I99" i="4"/>
  <c r="AD100" i="4"/>
  <c r="AC100" i="4"/>
  <c r="AF100" i="4" s="1"/>
  <c r="F101" i="4"/>
  <c r="D101" i="4"/>
  <c r="T101" i="4" s="1"/>
  <c r="AG101" i="4"/>
  <c r="AI101" i="4" s="1"/>
  <c r="AK101" i="4"/>
  <c r="AP101" i="4" s="1"/>
  <c r="B102" i="4"/>
  <c r="AJ101" i="4"/>
  <c r="AO101" i="4" s="1"/>
  <c r="C101" i="4"/>
  <c r="E101" i="4"/>
  <c r="V101" i="4" s="1"/>
  <c r="J101" i="4"/>
  <c r="AA101" i="4"/>
  <c r="Y99" i="4"/>
  <c r="Z99" i="4"/>
  <c r="P100" i="4"/>
  <c r="O100" i="4"/>
  <c r="AL100" i="4"/>
  <c r="AH100" i="4"/>
  <c r="U100" i="4"/>
  <c r="AM100" i="4"/>
  <c r="AB100" i="4"/>
  <c r="R98" i="4"/>
  <c r="S98" i="4"/>
  <c r="AN99" i="4"/>
  <c r="AQ100" i="4"/>
  <c r="Q99" i="4"/>
  <c r="BL128" i="2" l="1"/>
  <c r="Q100" i="4"/>
  <c r="R100" i="4" s="1"/>
  <c r="AQ101" i="4"/>
  <c r="K101" i="4"/>
  <c r="L101" i="4" s="1"/>
  <c r="G101" i="4"/>
  <c r="W101" i="4"/>
  <c r="X101" i="4" s="1"/>
  <c r="Z100" i="4"/>
  <c r="Y100" i="4"/>
  <c r="O101" i="4"/>
  <c r="P101" i="4"/>
  <c r="AH101" i="4"/>
  <c r="U101" i="4"/>
  <c r="AM101" i="4"/>
  <c r="AB101" i="4"/>
  <c r="AL101" i="4"/>
  <c r="H100" i="4"/>
  <c r="I100" i="4"/>
  <c r="R99" i="4"/>
  <c r="S99" i="4"/>
  <c r="M100" i="4"/>
  <c r="N100" i="4"/>
  <c r="AE100" i="4"/>
  <c r="AN100" i="4"/>
  <c r="F102" i="4"/>
  <c r="B103" i="4"/>
  <c r="D102" i="4"/>
  <c r="T102" i="4" s="1"/>
  <c r="C102" i="4"/>
  <c r="J102" i="4"/>
  <c r="AJ102" i="4"/>
  <c r="AO102" i="4" s="1"/>
  <c r="AK102" i="4"/>
  <c r="AP102" i="4" s="1"/>
  <c r="AG102" i="4"/>
  <c r="AI102" i="4" s="1"/>
  <c r="E102" i="4"/>
  <c r="V102" i="4" s="1"/>
  <c r="AA102" i="4"/>
  <c r="AD101" i="4"/>
  <c r="AC101" i="4"/>
  <c r="AF101" i="4" s="1"/>
  <c r="BL129" i="2" l="1"/>
  <c r="S100" i="4"/>
  <c r="AE101" i="4"/>
  <c r="Q101" i="4"/>
  <c r="S101" i="4" s="1"/>
  <c r="Y101" i="4"/>
  <c r="Z101" i="4"/>
  <c r="O102" i="4"/>
  <c r="P102" i="4"/>
  <c r="AL102" i="4"/>
  <c r="U102" i="4"/>
  <c r="AH102" i="4"/>
  <c r="AB102" i="4"/>
  <c r="AM102" i="4"/>
  <c r="AQ102" i="4"/>
  <c r="AN101" i="4"/>
  <c r="K102" i="4"/>
  <c r="L102" i="4" s="1"/>
  <c r="G102" i="4"/>
  <c r="W102" i="4"/>
  <c r="X102" i="4" s="1"/>
  <c r="M101" i="4"/>
  <c r="N101" i="4"/>
  <c r="AD102" i="4"/>
  <c r="AC102" i="4"/>
  <c r="AF102" i="4" s="1"/>
  <c r="F103" i="4"/>
  <c r="B104" i="4"/>
  <c r="D103" i="4"/>
  <c r="T103" i="4" s="1"/>
  <c r="C103" i="4"/>
  <c r="AK103" i="4"/>
  <c r="AP103" i="4" s="1"/>
  <c r="AG103" i="4"/>
  <c r="AI103" i="4" s="1"/>
  <c r="J103" i="4"/>
  <c r="AJ103" i="4"/>
  <c r="AO103" i="4" s="1"/>
  <c r="E103" i="4"/>
  <c r="V103" i="4" s="1"/>
  <c r="AA103" i="4"/>
  <c r="I101" i="4"/>
  <c r="H101" i="4"/>
  <c r="BL130" i="2" l="1"/>
  <c r="R101" i="4"/>
  <c r="I102" i="4"/>
  <c r="H102" i="4"/>
  <c r="O103" i="4"/>
  <c r="P103" i="4"/>
  <c r="AL103" i="4"/>
  <c r="AH103" i="4"/>
  <c r="AB103" i="4"/>
  <c r="AM103" i="4"/>
  <c r="U103" i="4"/>
  <c r="Y102" i="4"/>
  <c r="Z102" i="4"/>
  <c r="AN102" i="4"/>
  <c r="AE102" i="4"/>
  <c r="Q102" i="4"/>
  <c r="G103" i="4"/>
  <c r="K103" i="4"/>
  <c r="L103" i="4" s="1"/>
  <c r="W103" i="4"/>
  <c r="X103" i="4" s="1"/>
  <c r="AD103" i="4"/>
  <c r="AC103" i="4"/>
  <c r="AF103" i="4" s="1"/>
  <c r="F104" i="4"/>
  <c r="B105" i="4"/>
  <c r="D104" i="4"/>
  <c r="T104" i="4" s="1"/>
  <c r="C104" i="4"/>
  <c r="AJ104" i="4"/>
  <c r="AO104" i="4" s="1"/>
  <c r="J104" i="4"/>
  <c r="AG104" i="4"/>
  <c r="AI104" i="4" s="1"/>
  <c r="AK104" i="4"/>
  <c r="AP104" i="4" s="1"/>
  <c r="E104" i="4"/>
  <c r="V104" i="4" s="1"/>
  <c r="AA104" i="4"/>
  <c r="N102" i="4"/>
  <c r="M102" i="4"/>
  <c r="AQ103" i="4"/>
  <c r="AE103" i="4" l="1"/>
  <c r="BL131" i="2"/>
  <c r="AD104" i="4"/>
  <c r="AC104" i="4"/>
  <c r="AF104" i="4" s="1"/>
  <c r="F105" i="4"/>
  <c r="D105" i="4"/>
  <c r="T105" i="4" s="1"/>
  <c r="B106" i="4"/>
  <c r="AG105" i="4"/>
  <c r="AI105" i="4" s="1"/>
  <c r="AK105" i="4"/>
  <c r="AP105" i="4" s="1"/>
  <c r="AJ105" i="4"/>
  <c r="AO105" i="4" s="1"/>
  <c r="C105" i="4"/>
  <c r="J105" i="4"/>
  <c r="E105" i="4"/>
  <c r="V105" i="4" s="1"/>
  <c r="AA105" i="4"/>
  <c r="Z103" i="4"/>
  <c r="Y103" i="4"/>
  <c r="O104" i="4"/>
  <c r="P104" i="4"/>
  <c r="AL104" i="4"/>
  <c r="AH104" i="4"/>
  <c r="AM104" i="4"/>
  <c r="U104" i="4"/>
  <c r="AB104" i="4"/>
  <c r="H103" i="4"/>
  <c r="I103" i="4"/>
  <c r="K104" i="4"/>
  <c r="L104" i="4" s="1"/>
  <c r="G104" i="4"/>
  <c r="W104" i="4"/>
  <c r="X104" i="4" s="1"/>
  <c r="M103" i="4"/>
  <c r="N103" i="4"/>
  <c r="R102" i="4"/>
  <c r="S102" i="4"/>
  <c r="Q103" i="4"/>
  <c r="AQ104" i="4"/>
  <c r="AN103" i="4"/>
  <c r="BL132" i="2" l="1"/>
  <c r="G105" i="4"/>
  <c r="K105" i="4"/>
  <c r="L105" i="4" s="1"/>
  <c r="W105" i="4"/>
  <c r="X105" i="4" s="1"/>
  <c r="M104" i="4"/>
  <c r="N104" i="4"/>
  <c r="I104" i="4"/>
  <c r="H104" i="4"/>
  <c r="O105" i="4"/>
  <c r="P105" i="4"/>
  <c r="AL105" i="4"/>
  <c r="AH105" i="4"/>
  <c r="AM105" i="4"/>
  <c r="AB105" i="4"/>
  <c r="U105" i="4"/>
  <c r="F106" i="4"/>
  <c r="B107" i="4"/>
  <c r="D106" i="4"/>
  <c r="T106" i="4" s="1"/>
  <c r="C106" i="4"/>
  <c r="AJ106" i="4"/>
  <c r="AO106" i="4" s="1"/>
  <c r="J106" i="4"/>
  <c r="AK106" i="4"/>
  <c r="AP106" i="4" s="1"/>
  <c r="E106" i="4"/>
  <c r="V106" i="4" s="1"/>
  <c r="AG106" i="4"/>
  <c r="AI106" i="4" s="1"/>
  <c r="AA106" i="4"/>
  <c r="Z104" i="4"/>
  <c r="Y104" i="4"/>
  <c r="Q104" i="4"/>
  <c r="AE104" i="4"/>
  <c r="AN104" i="4"/>
  <c r="AQ105" i="4"/>
  <c r="S103" i="4"/>
  <c r="R103" i="4"/>
  <c r="AD105" i="4"/>
  <c r="AC105" i="4"/>
  <c r="AF105" i="4" s="1"/>
  <c r="BL133" i="2" l="1"/>
  <c r="AN105" i="4"/>
  <c r="AQ106" i="4"/>
  <c r="K106" i="4"/>
  <c r="L106" i="4" s="1"/>
  <c r="G106" i="4"/>
  <c r="W106" i="4"/>
  <c r="X106" i="4" s="1"/>
  <c r="I105" i="4"/>
  <c r="H105" i="4"/>
  <c r="F107" i="4"/>
  <c r="B108" i="4"/>
  <c r="D107" i="4"/>
  <c r="T107" i="4" s="1"/>
  <c r="AK107" i="4"/>
  <c r="AP107" i="4" s="1"/>
  <c r="C107" i="4"/>
  <c r="AG107" i="4"/>
  <c r="AI107" i="4" s="1"/>
  <c r="AJ107" i="4"/>
  <c r="AO107" i="4" s="1"/>
  <c r="J107" i="4"/>
  <c r="E107" i="4"/>
  <c r="V107" i="4" s="1"/>
  <c r="AA107" i="4"/>
  <c r="N105" i="4"/>
  <c r="M105" i="4"/>
  <c r="R104" i="4"/>
  <c r="S104" i="4"/>
  <c r="Z105" i="4"/>
  <c r="Y105" i="4"/>
  <c r="AE105" i="4"/>
  <c r="Q105" i="4"/>
  <c r="AD106" i="4"/>
  <c r="AC106" i="4"/>
  <c r="AF106" i="4" s="1"/>
  <c r="AM106" i="4"/>
  <c r="O106" i="4"/>
  <c r="AB106" i="4"/>
  <c r="AL106" i="4"/>
  <c r="AH106" i="4"/>
  <c r="U106" i="4"/>
  <c r="P106" i="4"/>
  <c r="BL134" i="2" l="1"/>
  <c r="S105" i="4"/>
  <c r="R105" i="4"/>
  <c r="M106" i="4"/>
  <c r="N106" i="4"/>
  <c r="P107" i="4"/>
  <c r="O107" i="4"/>
  <c r="AH107" i="4"/>
  <c r="AB107" i="4"/>
  <c r="AM107" i="4"/>
  <c r="U107" i="4"/>
  <c r="AL107" i="4"/>
  <c r="K107" i="4"/>
  <c r="L107" i="4" s="1"/>
  <c r="G107" i="4"/>
  <c r="W107" i="4"/>
  <c r="X107" i="4" s="1"/>
  <c r="H106" i="4"/>
  <c r="I106" i="4"/>
  <c r="AN106" i="4"/>
  <c r="AD107" i="4"/>
  <c r="AC107" i="4"/>
  <c r="AF107" i="4" s="1"/>
  <c r="F108" i="4"/>
  <c r="B109" i="4"/>
  <c r="D108" i="4"/>
  <c r="T108" i="4" s="1"/>
  <c r="C108" i="4"/>
  <c r="AJ108" i="4"/>
  <c r="AO108" i="4" s="1"/>
  <c r="AG108" i="4"/>
  <c r="AI108" i="4" s="1"/>
  <c r="AK108" i="4"/>
  <c r="AP108" i="4" s="1"/>
  <c r="J108" i="4"/>
  <c r="AA108" i="4"/>
  <c r="E108" i="4"/>
  <c r="V108" i="4" s="1"/>
  <c r="Z106" i="4"/>
  <c r="Y106" i="4"/>
  <c r="AQ107" i="4"/>
  <c r="Q106" i="4"/>
  <c r="AE106" i="4"/>
  <c r="BL135" i="2" l="1"/>
  <c r="AE107" i="4"/>
  <c r="AQ108" i="4"/>
  <c r="Q107" i="4"/>
  <c r="S107" i="4" s="1"/>
  <c r="AL108" i="4"/>
  <c r="AB108" i="4"/>
  <c r="AH108" i="4"/>
  <c r="P108" i="4"/>
  <c r="U108" i="4"/>
  <c r="AM108" i="4"/>
  <c r="O108" i="4"/>
  <c r="AD108" i="4"/>
  <c r="AC108" i="4"/>
  <c r="AF108" i="4" s="1"/>
  <c r="K108" i="4"/>
  <c r="L108" i="4" s="1"/>
  <c r="G108" i="4"/>
  <c r="W108" i="4"/>
  <c r="X108" i="4" s="1"/>
  <c r="M107" i="4"/>
  <c r="N107" i="4"/>
  <c r="AN107" i="4"/>
  <c r="S106" i="4"/>
  <c r="R106" i="4"/>
  <c r="F109" i="4"/>
  <c r="D109" i="4"/>
  <c r="T109" i="4" s="1"/>
  <c r="B110" i="4"/>
  <c r="AG109" i="4"/>
  <c r="AI109" i="4" s="1"/>
  <c r="AK109" i="4"/>
  <c r="AP109" i="4" s="1"/>
  <c r="C109" i="4"/>
  <c r="AJ109" i="4"/>
  <c r="AO109" i="4" s="1"/>
  <c r="J109" i="4"/>
  <c r="E109" i="4"/>
  <c r="V109" i="4" s="1"/>
  <c r="AA109" i="4"/>
  <c r="I107" i="4"/>
  <c r="H107" i="4"/>
  <c r="Z107" i="4"/>
  <c r="Y107" i="4"/>
  <c r="BL136" i="2" l="1"/>
  <c r="R107" i="4"/>
  <c r="AQ109" i="4"/>
  <c r="AE108" i="4"/>
  <c r="I108" i="4"/>
  <c r="H108" i="4"/>
  <c r="AN108" i="4"/>
  <c r="G109" i="4"/>
  <c r="K109" i="4"/>
  <c r="L109" i="4" s="1"/>
  <c r="W109" i="4"/>
  <c r="X109" i="4" s="1"/>
  <c r="M108" i="4"/>
  <c r="N108" i="4"/>
  <c r="AD109" i="4"/>
  <c r="AC109" i="4"/>
  <c r="AF109" i="4" s="1"/>
  <c r="O109" i="4"/>
  <c r="P109" i="4"/>
  <c r="AM109" i="4"/>
  <c r="AL109" i="4"/>
  <c r="AH109" i="4"/>
  <c r="U109" i="4"/>
  <c r="AB109" i="4"/>
  <c r="F110" i="4"/>
  <c r="B111" i="4"/>
  <c r="D110" i="4"/>
  <c r="T110" i="4" s="1"/>
  <c r="C110" i="4"/>
  <c r="J110" i="4"/>
  <c r="AJ110" i="4"/>
  <c r="AO110" i="4" s="1"/>
  <c r="AK110" i="4"/>
  <c r="AP110" i="4" s="1"/>
  <c r="AG110" i="4"/>
  <c r="AI110" i="4" s="1"/>
  <c r="E110" i="4"/>
  <c r="V110" i="4" s="1"/>
  <c r="AA110" i="4"/>
  <c r="Y108" i="4"/>
  <c r="Z108" i="4"/>
  <c r="Q108" i="4"/>
  <c r="BL137" i="2" l="1"/>
  <c r="AN109" i="4"/>
  <c r="AD110" i="4"/>
  <c r="AC110" i="4"/>
  <c r="AF110" i="4" s="1"/>
  <c r="F111" i="4"/>
  <c r="B112" i="4"/>
  <c r="C111" i="4"/>
  <c r="AK111" i="4"/>
  <c r="AP111" i="4" s="1"/>
  <c r="J111" i="4"/>
  <c r="AG111" i="4"/>
  <c r="AI111" i="4" s="1"/>
  <c r="D111" i="4"/>
  <c r="T111" i="4" s="1"/>
  <c r="AJ111" i="4"/>
  <c r="AO111" i="4" s="1"/>
  <c r="E111" i="4"/>
  <c r="V111" i="4" s="1"/>
  <c r="AA111" i="4"/>
  <c r="M109" i="4"/>
  <c r="N109" i="4"/>
  <c r="R108" i="4"/>
  <c r="S108" i="4"/>
  <c r="Z109" i="4"/>
  <c r="Y109" i="4"/>
  <c r="P110" i="4"/>
  <c r="O110" i="4"/>
  <c r="AH110" i="4"/>
  <c r="AB110" i="4"/>
  <c r="AM110" i="4"/>
  <c r="U110" i="4"/>
  <c r="AL110" i="4"/>
  <c r="Q109" i="4"/>
  <c r="AQ110" i="4"/>
  <c r="AE109" i="4"/>
  <c r="G110" i="4"/>
  <c r="K110" i="4"/>
  <c r="L110" i="4" s="1"/>
  <c r="W110" i="4"/>
  <c r="X110" i="4" s="1"/>
  <c r="H109" i="4"/>
  <c r="I109" i="4"/>
  <c r="BL138" i="2" l="1"/>
  <c r="Q110" i="4"/>
  <c r="S110" i="4" s="1"/>
  <c r="AE110" i="4"/>
  <c r="Y110" i="4"/>
  <c r="Z110" i="4"/>
  <c r="I110" i="4"/>
  <c r="H110" i="4"/>
  <c r="O111" i="4"/>
  <c r="P111" i="4"/>
  <c r="AL111" i="4"/>
  <c r="U111" i="4"/>
  <c r="AH111" i="4"/>
  <c r="AB111" i="4"/>
  <c r="AM111" i="4"/>
  <c r="M110" i="4"/>
  <c r="N110" i="4"/>
  <c r="AN110" i="4"/>
  <c r="K111" i="4"/>
  <c r="L111" i="4" s="1"/>
  <c r="G111" i="4"/>
  <c r="W111" i="4"/>
  <c r="X111" i="4" s="1"/>
  <c r="R109" i="4"/>
  <c r="S109" i="4"/>
  <c r="AD111" i="4"/>
  <c r="AC111" i="4"/>
  <c r="AF111" i="4" s="1"/>
  <c r="F112" i="4"/>
  <c r="B113" i="4"/>
  <c r="D112" i="4"/>
  <c r="T112" i="4" s="1"/>
  <c r="C112" i="4"/>
  <c r="AJ112" i="4"/>
  <c r="AO112" i="4" s="1"/>
  <c r="AG112" i="4"/>
  <c r="AI112" i="4" s="1"/>
  <c r="AK112" i="4"/>
  <c r="AP112" i="4" s="1"/>
  <c r="E112" i="4"/>
  <c r="V112" i="4" s="1"/>
  <c r="J112" i="4"/>
  <c r="AA112" i="4"/>
  <c r="AQ111" i="4"/>
  <c r="BL139" i="2" l="1"/>
  <c r="R110" i="4"/>
  <c r="AQ112" i="4"/>
  <c r="AN111" i="4"/>
  <c r="AD112" i="4"/>
  <c r="AC112" i="4"/>
  <c r="AF112" i="4" s="1"/>
  <c r="F113" i="4"/>
  <c r="D113" i="4"/>
  <c r="T113" i="4" s="1"/>
  <c r="B114" i="4"/>
  <c r="AG113" i="4"/>
  <c r="AI113" i="4" s="1"/>
  <c r="AK113" i="4"/>
  <c r="AP113" i="4" s="1"/>
  <c r="AJ113" i="4"/>
  <c r="AO113" i="4" s="1"/>
  <c r="J113" i="4"/>
  <c r="C113" i="4"/>
  <c r="E113" i="4"/>
  <c r="V113" i="4" s="1"/>
  <c r="AA113" i="4"/>
  <c r="N111" i="4"/>
  <c r="M111" i="4"/>
  <c r="I111" i="4"/>
  <c r="H111" i="4"/>
  <c r="P112" i="4"/>
  <c r="O112" i="4"/>
  <c r="AH112" i="4"/>
  <c r="U112" i="4"/>
  <c r="AM112" i="4"/>
  <c r="AB112" i="4"/>
  <c r="AL112" i="4"/>
  <c r="Y111" i="4"/>
  <c r="Z111" i="4"/>
  <c r="G112" i="4"/>
  <c r="K112" i="4"/>
  <c r="L112" i="4" s="1"/>
  <c r="W112" i="4"/>
  <c r="X112" i="4" s="1"/>
  <c r="AE111" i="4"/>
  <c r="Q111" i="4"/>
  <c r="BL140" i="2" l="1"/>
  <c r="AE112" i="4"/>
  <c r="Q112" i="4"/>
  <c r="R112" i="4" s="1"/>
  <c r="K113" i="4"/>
  <c r="L113" i="4" s="1"/>
  <c r="G113" i="4"/>
  <c r="W113" i="4"/>
  <c r="X113" i="4" s="1"/>
  <c r="Y112" i="4"/>
  <c r="Z112" i="4"/>
  <c r="F114" i="4"/>
  <c r="B115" i="4"/>
  <c r="D114" i="4"/>
  <c r="T114" i="4" s="1"/>
  <c r="C114" i="4"/>
  <c r="AJ114" i="4"/>
  <c r="AO114" i="4" s="1"/>
  <c r="E114" i="4"/>
  <c r="V114" i="4" s="1"/>
  <c r="AA114" i="4"/>
  <c r="AG114" i="4"/>
  <c r="AI114" i="4" s="1"/>
  <c r="AK114" i="4"/>
  <c r="AP114" i="4" s="1"/>
  <c r="J114" i="4"/>
  <c r="R111" i="4"/>
  <c r="S111" i="4"/>
  <c r="H112" i="4"/>
  <c r="I112" i="4"/>
  <c r="O113" i="4"/>
  <c r="P113" i="4"/>
  <c r="AL113" i="4"/>
  <c r="AH113" i="4"/>
  <c r="AB113" i="4"/>
  <c r="AM113" i="4"/>
  <c r="U113" i="4"/>
  <c r="AN112" i="4"/>
  <c r="AQ113" i="4"/>
  <c r="M112" i="4"/>
  <c r="N112" i="4"/>
  <c r="AD113" i="4"/>
  <c r="AC113" i="4"/>
  <c r="AF113" i="4" s="1"/>
  <c r="S112" i="4" l="1"/>
  <c r="BL141" i="2"/>
  <c r="AE113" i="4"/>
  <c r="AN113" i="4"/>
  <c r="AD114" i="4"/>
  <c r="AC114" i="4"/>
  <c r="AF114" i="4" s="1"/>
  <c r="I113" i="4"/>
  <c r="H113" i="4"/>
  <c r="AM114" i="4"/>
  <c r="AL114" i="4"/>
  <c r="AH114" i="4"/>
  <c r="P114" i="4"/>
  <c r="O114" i="4"/>
  <c r="U114" i="4"/>
  <c r="AB114" i="4"/>
  <c r="Z113" i="4"/>
  <c r="Y113" i="4"/>
  <c r="Q113" i="4"/>
  <c r="AQ114" i="4"/>
  <c r="F115" i="4"/>
  <c r="B116" i="4"/>
  <c r="D115" i="4"/>
  <c r="T115" i="4" s="1"/>
  <c r="AK115" i="4"/>
  <c r="AP115" i="4" s="1"/>
  <c r="C115" i="4"/>
  <c r="AG115" i="4"/>
  <c r="AI115" i="4" s="1"/>
  <c r="E115" i="4"/>
  <c r="V115" i="4" s="1"/>
  <c r="AJ115" i="4"/>
  <c r="AO115" i="4" s="1"/>
  <c r="AA115" i="4"/>
  <c r="J115" i="4"/>
  <c r="M113" i="4"/>
  <c r="N113" i="4"/>
  <c r="G114" i="4"/>
  <c r="K114" i="4"/>
  <c r="L114" i="4" s="1"/>
  <c r="W114" i="4"/>
  <c r="X114" i="4" s="1"/>
  <c r="BL142" i="2" l="1"/>
  <c r="AQ115" i="4"/>
  <c r="M114" i="4"/>
  <c r="N114" i="4"/>
  <c r="S113" i="4"/>
  <c r="R113" i="4"/>
  <c r="F116" i="4"/>
  <c r="B117" i="4"/>
  <c r="D116" i="4"/>
  <c r="T116" i="4" s="1"/>
  <c r="C116" i="4"/>
  <c r="AJ116" i="4"/>
  <c r="AO116" i="4" s="1"/>
  <c r="AG116" i="4"/>
  <c r="AI116" i="4" s="1"/>
  <c r="AK116" i="4"/>
  <c r="AP116" i="4" s="1"/>
  <c r="J116" i="4"/>
  <c r="AA116" i="4"/>
  <c r="E116" i="4"/>
  <c r="V116" i="4" s="1"/>
  <c r="Z114" i="4"/>
  <c r="Y114" i="4"/>
  <c r="AE114" i="4"/>
  <c r="AN114" i="4"/>
  <c r="I114" i="4"/>
  <c r="H114" i="4"/>
  <c r="AD115" i="4"/>
  <c r="AC115" i="4"/>
  <c r="AF115" i="4" s="1"/>
  <c r="P115" i="4"/>
  <c r="O115" i="4"/>
  <c r="AM115" i="4"/>
  <c r="AL115" i="4"/>
  <c r="AH115" i="4"/>
  <c r="U115" i="4"/>
  <c r="AB115" i="4"/>
  <c r="G115" i="4"/>
  <c r="K115" i="4"/>
  <c r="L115" i="4" s="1"/>
  <c r="W115" i="4"/>
  <c r="X115" i="4" s="1"/>
  <c r="Q114" i="4"/>
  <c r="BL143" i="2" l="1"/>
  <c r="AE115" i="4"/>
  <c r="AN115" i="4"/>
  <c r="Q115" i="4"/>
  <c r="S115" i="4" s="1"/>
  <c r="AD116" i="4"/>
  <c r="AC116" i="4"/>
  <c r="AF116" i="4" s="1"/>
  <c r="G116" i="4"/>
  <c r="K116" i="4"/>
  <c r="L116" i="4" s="1"/>
  <c r="W116" i="4"/>
  <c r="X116" i="4" s="1"/>
  <c r="R114" i="4"/>
  <c r="S114" i="4"/>
  <c r="I115" i="4"/>
  <c r="H115" i="4"/>
  <c r="F117" i="4"/>
  <c r="D117" i="4"/>
  <c r="T117" i="4" s="1"/>
  <c r="B118" i="4"/>
  <c r="AG117" i="4"/>
  <c r="AI117" i="4" s="1"/>
  <c r="J117" i="4"/>
  <c r="AK117" i="4"/>
  <c r="AP117" i="4" s="1"/>
  <c r="C117" i="4"/>
  <c r="E117" i="4"/>
  <c r="V117" i="4" s="1"/>
  <c r="AJ117" i="4"/>
  <c r="AO117" i="4" s="1"/>
  <c r="AA117" i="4"/>
  <c r="AQ116" i="4"/>
  <c r="M115" i="4"/>
  <c r="N115" i="4"/>
  <c r="Y115" i="4"/>
  <c r="Z115" i="4"/>
  <c r="O116" i="4"/>
  <c r="P116" i="4"/>
  <c r="AH116" i="4"/>
  <c r="U116" i="4"/>
  <c r="AM116" i="4"/>
  <c r="AL116" i="4"/>
  <c r="AB116" i="4"/>
  <c r="BL144" i="2" l="1"/>
  <c r="R115" i="4"/>
  <c r="Q116" i="4"/>
  <c r="S116" i="4" s="1"/>
  <c r="AE116" i="4"/>
  <c r="AD117" i="4"/>
  <c r="AC117" i="4"/>
  <c r="AF117" i="4" s="1"/>
  <c r="Y116" i="4"/>
  <c r="Z116" i="4"/>
  <c r="O117" i="4"/>
  <c r="P117" i="4"/>
  <c r="AL117" i="4"/>
  <c r="AB117" i="4"/>
  <c r="AH117" i="4"/>
  <c r="U117" i="4"/>
  <c r="AM117" i="4"/>
  <c r="F118" i="4"/>
  <c r="B119" i="4"/>
  <c r="D118" i="4"/>
  <c r="T118" i="4" s="1"/>
  <c r="C118" i="4"/>
  <c r="J118" i="4"/>
  <c r="AJ118" i="4"/>
  <c r="AO118" i="4" s="1"/>
  <c r="AK118" i="4"/>
  <c r="AP118" i="4" s="1"/>
  <c r="AG118" i="4"/>
  <c r="AI118" i="4" s="1"/>
  <c r="E118" i="4"/>
  <c r="V118" i="4" s="1"/>
  <c r="AA118" i="4"/>
  <c r="I116" i="4"/>
  <c r="H116" i="4"/>
  <c r="AN116" i="4"/>
  <c r="AQ117" i="4"/>
  <c r="G117" i="4"/>
  <c r="K117" i="4"/>
  <c r="L117" i="4" s="1"/>
  <c r="W117" i="4"/>
  <c r="X117" i="4" s="1"/>
  <c r="M116" i="4"/>
  <c r="N116" i="4"/>
  <c r="BL145" i="2" l="1"/>
  <c r="R116" i="4"/>
  <c r="AN117" i="4"/>
  <c r="Z117" i="4"/>
  <c r="Y117" i="4"/>
  <c r="AD118" i="4"/>
  <c r="AC118" i="4"/>
  <c r="AF118" i="4" s="1"/>
  <c r="F119" i="4"/>
  <c r="B120" i="4"/>
  <c r="D119" i="4"/>
  <c r="T119" i="4" s="1"/>
  <c r="C119" i="4"/>
  <c r="AK119" i="4"/>
  <c r="AP119" i="4" s="1"/>
  <c r="J119" i="4"/>
  <c r="AG119" i="4"/>
  <c r="AI119" i="4" s="1"/>
  <c r="AJ119" i="4"/>
  <c r="AO119" i="4" s="1"/>
  <c r="E119" i="4"/>
  <c r="V119" i="4" s="1"/>
  <c r="AA119" i="4"/>
  <c r="I117" i="4"/>
  <c r="H117" i="4"/>
  <c r="Q117" i="4"/>
  <c r="M117" i="4"/>
  <c r="N117" i="4"/>
  <c r="O118" i="4"/>
  <c r="P118" i="4"/>
  <c r="AM118" i="4"/>
  <c r="U118" i="4"/>
  <c r="AL118" i="4"/>
  <c r="AH118" i="4"/>
  <c r="AB118" i="4"/>
  <c r="AQ118" i="4"/>
  <c r="K118" i="4"/>
  <c r="L118" i="4" s="1"/>
  <c r="G118" i="4"/>
  <c r="W118" i="4"/>
  <c r="X118" i="4" s="1"/>
  <c r="AE117" i="4"/>
  <c r="BL146" i="2" l="1"/>
  <c r="AE118" i="4"/>
  <c r="Q118" i="4"/>
  <c r="S118" i="4" s="1"/>
  <c r="AN118" i="4"/>
  <c r="R117" i="4"/>
  <c r="S117" i="4"/>
  <c r="AD119" i="4"/>
  <c r="AC119" i="4"/>
  <c r="AF119" i="4" s="1"/>
  <c r="F120" i="4"/>
  <c r="B121" i="4"/>
  <c r="D120" i="4"/>
  <c r="T120" i="4" s="1"/>
  <c r="C120" i="4"/>
  <c r="AJ120" i="4"/>
  <c r="AO120" i="4" s="1"/>
  <c r="J120" i="4"/>
  <c r="AK120" i="4"/>
  <c r="AP120" i="4" s="1"/>
  <c r="AG120" i="4"/>
  <c r="AI120" i="4" s="1"/>
  <c r="E120" i="4"/>
  <c r="V120" i="4" s="1"/>
  <c r="AA120" i="4"/>
  <c r="I118" i="4"/>
  <c r="H118" i="4"/>
  <c r="K119" i="4"/>
  <c r="L119" i="4" s="1"/>
  <c r="G119" i="4"/>
  <c r="W119" i="4"/>
  <c r="X119" i="4" s="1"/>
  <c r="Z118" i="4"/>
  <c r="Y118" i="4"/>
  <c r="N118" i="4"/>
  <c r="M118" i="4"/>
  <c r="P119" i="4"/>
  <c r="O119" i="4"/>
  <c r="AL119" i="4"/>
  <c r="AH119" i="4"/>
  <c r="AM119" i="4"/>
  <c r="AB119" i="4"/>
  <c r="U119" i="4"/>
  <c r="AQ119" i="4"/>
  <c r="BL147" i="2" l="1"/>
  <c r="AE119" i="4"/>
  <c r="R118" i="4"/>
  <c r="N119" i="4"/>
  <c r="M119" i="4"/>
  <c r="H119" i="4"/>
  <c r="I119" i="4"/>
  <c r="Y119" i="4"/>
  <c r="Z119" i="4"/>
  <c r="P120" i="4"/>
  <c r="O120" i="4"/>
  <c r="AM120" i="4"/>
  <c r="AL120" i="4"/>
  <c r="AB120" i="4"/>
  <c r="AH120" i="4"/>
  <c r="U120" i="4"/>
  <c r="AN119" i="4"/>
  <c r="Q119" i="4"/>
  <c r="AQ120" i="4"/>
  <c r="K120" i="4"/>
  <c r="L120" i="4" s="1"/>
  <c r="G120" i="4"/>
  <c r="W120" i="4"/>
  <c r="X120" i="4" s="1"/>
  <c r="AD120" i="4"/>
  <c r="AC120" i="4"/>
  <c r="AF120" i="4" s="1"/>
  <c r="F121" i="4"/>
  <c r="D121" i="4"/>
  <c r="T121" i="4" s="1"/>
  <c r="B122" i="4"/>
  <c r="AG121" i="4"/>
  <c r="AI121" i="4" s="1"/>
  <c r="AK121" i="4"/>
  <c r="AP121" i="4" s="1"/>
  <c r="J121" i="4"/>
  <c r="AJ121" i="4"/>
  <c r="AO121" i="4" s="1"/>
  <c r="C121" i="4"/>
  <c r="E121" i="4"/>
  <c r="V121" i="4" s="1"/>
  <c r="AA121" i="4"/>
  <c r="BL148" i="2" l="1"/>
  <c r="AE120" i="4"/>
  <c r="Q120" i="4"/>
  <c r="R120" i="4" s="1"/>
  <c r="AQ121" i="4"/>
  <c r="AL121" i="4"/>
  <c r="AB121" i="4"/>
  <c r="AH121" i="4"/>
  <c r="P121" i="4"/>
  <c r="U121" i="4"/>
  <c r="AM121" i="4"/>
  <c r="O121" i="4"/>
  <c r="G121" i="4"/>
  <c r="K121" i="4"/>
  <c r="L121" i="4" s="1"/>
  <c r="W121" i="4"/>
  <c r="X121" i="4" s="1"/>
  <c r="H120" i="4"/>
  <c r="I120" i="4"/>
  <c r="AD121" i="4"/>
  <c r="AC121" i="4"/>
  <c r="AF121" i="4" s="1"/>
  <c r="Y120" i="4"/>
  <c r="Z120" i="4"/>
  <c r="S119" i="4"/>
  <c r="R119" i="4"/>
  <c r="S120" i="4"/>
  <c r="N120" i="4"/>
  <c r="M120" i="4"/>
  <c r="F122" i="4"/>
  <c r="B123" i="4"/>
  <c r="C122" i="4"/>
  <c r="D122" i="4"/>
  <c r="T122" i="4" s="1"/>
  <c r="AJ122" i="4"/>
  <c r="AO122" i="4" s="1"/>
  <c r="AG122" i="4"/>
  <c r="AI122" i="4" s="1"/>
  <c r="AK122" i="4"/>
  <c r="AP122" i="4" s="1"/>
  <c r="E122" i="4"/>
  <c r="V122" i="4" s="1"/>
  <c r="J122" i="4"/>
  <c r="AA122" i="4"/>
  <c r="AN120" i="4"/>
  <c r="BL149" i="2" l="1"/>
  <c r="O122" i="4"/>
  <c r="P122" i="4"/>
  <c r="AL122" i="4"/>
  <c r="AH122" i="4"/>
  <c r="AM122" i="4"/>
  <c r="U122" i="4"/>
  <c r="AB122" i="4"/>
  <c r="M121" i="4"/>
  <c r="N121" i="4"/>
  <c r="Z121" i="4"/>
  <c r="Y121" i="4"/>
  <c r="AE121" i="4"/>
  <c r="G122" i="4"/>
  <c r="K122" i="4"/>
  <c r="L122" i="4" s="1"/>
  <c r="W122" i="4"/>
  <c r="X122" i="4" s="1"/>
  <c r="AN121" i="4"/>
  <c r="AD122" i="4"/>
  <c r="AC122" i="4"/>
  <c r="AF122" i="4" s="1"/>
  <c r="F123" i="4"/>
  <c r="B124" i="4"/>
  <c r="D123" i="4"/>
  <c r="T123" i="4" s="1"/>
  <c r="AK123" i="4"/>
  <c r="AP123" i="4" s="1"/>
  <c r="C123" i="4"/>
  <c r="AG123" i="4"/>
  <c r="AI123" i="4" s="1"/>
  <c r="J123" i="4"/>
  <c r="AJ123" i="4"/>
  <c r="AO123" i="4" s="1"/>
  <c r="AA123" i="4"/>
  <c r="E123" i="4"/>
  <c r="V123" i="4" s="1"/>
  <c r="H121" i="4"/>
  <c r="I121" i="4"/>
  <c r="AQ122" i="4"/>
  <c r="Q121" i="4"/>
  <c r="BL150" i="2" l="1"/>
  <c r="H122" i="4"/>
  <c r="I122" i="4"/>
  <c r="N122" i="4"/>
  <c r="M122" i="4"/>
  <c r="Q122" i="4"/>
  <c r="AD123" i="4"/>
  <c r="AC123" i="4"/>
  <c r="AF123" i="4" s="1"/>
  <c r="O123" i="4"/>
  <c r="P123" i="4"/>
  <c r="AL123" i="4"/>
  <c r="U123" i="4"/>
  <c r="AH123" i="4"/>
  <c r="AB123" i="4"/>
  <c r="AM123" i="4"/>
  <c r="K123" i="4"/>
  <c r="L123" i="4" s="1"/>
  <c r="G123" i="4"/>
  <c r="W123" i="4"/>
  <c r="X123" i="4" s="1"/>
  <c r="Z122" i="4"/>
  <c r="Y122" i="4"/>
  <c r="AE122" i="4"/>
  <c r="R121" i="4"/>
  <c r="S121" i="4"/>
  <c r="F124" i="4"/>
  <c r="B125" i="4"/>
  <c r="D124" i="4"/>
  <c r="T124" i="4" s="1"/>
  <c r="C124" i="4"/>
  <c r="AJ124" i="4"/>
  <c r="AO124" i="4" s="1"/>
  <c r="J124" i="4"/>
  <c r="AG124" i="4"/>
  <c r="AI124" i="4" s="1"/>
  <c r="AK124" i="4"/>
  <c r="AP124" i="4" s="1"/>
  <c r="E124" i="4"/>
  <c r="V124" i="4" s="1"/>
  <c r="AA124" i="4"/>
  <c r="AQ123" i="4"/>
  <c r="AN122" i="4"/>
  <c r="BL151" i="2" l="1"/>
  <c r="AE123" i="4"/>
  <c r="Q123" i="4"/>
  <c r="R123" i="4" s="1"/>
  <c r="K124" i="4"/>
  <c r="L124" i="4" s="1"/>
  <c r="G124" i="4"/>
  <c r="W124" i="4"/>
  <c r="X124" i="4" s="1"/>
  <c r="N123" i="4"/>
  <c r="M123" i="4"/>
  <c r="AD124" i="4"/>
  <c r="AC124" i="4"/>
  <c r="AF124" i="4" s="1"/>
  <c r="F125" i="4"/>
  <c r="D125" i="4"/>
  <c r="T125" i="4" s="1"/>
  <c r="B126" i="4"/>
  <c r="AG125" i="4"/>
  <c r="AI125" i="4" s="1"/>
  <c r="AK125" i="4"/>
  <c r="AP125" i="4" s="1"/>
  <c r="C125" i="4"/>
  <c r="J125" i="4"/>
  <c r="E125" i="4"/>
  <c r="V125" i="4" s="1"/>
  <c r="AJ125" i="4"/>
  <c r="AO125" i="4" s="1"/>
  <c r="AA125" i="4"/>
  <c r="H123" i="4"/>
  <c r="I123" i="4"/>
  <c r="AN123" i="4"/>
  <c r="Y123" i="4"/>
  <c r="Z123" i="4"/>
  <c r="R122" i="4"/>
  <c r="S122" i="4"/>
  <c r="P124" i="4"/>
  <c r="O124" i="4"/>
  <c r="AB124" i="4"/>
  <c r="AH124" i="4"/>
  <c r="AM124" i="4"/>
  <c r="AL124" i="4"/>
  <c r="U124" i="4"/>
  <c r="AQ124" i="4"/>
  <c r="BL152" i="2" l="1"/>
  <c r="S123" i="4"/>
  <c r="AD125" i="4"/>
  <c r="AC125" i="4"/>
  <c r="AF125" i="4" s="1"/>
  <c r="O125" i="4"/>
  <c r="P125" i="4"/>
  <c r="AM125" i="4"/>
  <c r="U125" i="4"/>
  <c r="AL125" i="4"/>
  <c r="AH125" i="4"/>
  <c r="AB125" i="4"/>
  <c r="M124" i="4"/>
  <c r="N124" i="4"/>
  <c r="F126" i="4"/>
  <c r="B127" i="4"/>
  <c r="D126" i="4"/>
  <c r="T126" i="4" s="1"/>
  <c r="C126" i="4"/>
  <c r="AJ126" i="4"/>
  <c r="AO126" i="4" s="1"/>
  <c r="AK126" i="4"/>
  <c r="AP126" i="4" s="1"/>
  <c r="AG126" i="4"/>
  <c r="AI126" i="4" s="1"/>
  <c r="J126" i="4"/>
  <c r="E126" i="4"/>
  <c r="V126" i="4" s="1"/>
  <c r="AA126" i="4"/>
  <c r="H124" i="4"/>
  <c r="I124" i="4"/>
  <c r="AN124" i="4"/>
  <c r="Y124" i="4"/>
  <c r="Z124" i="4"/>
  <c r="AE124" i="4"/>
  <c r="Q124" i="4"/>
  <c r="AQ125" i="4"/>
  <c r="K125" i="4"/>
  <c r="L125" i="4" s="1"/>
  <c r="G125" i="4"/>
  <c r="W125" i="4"/>
  <c r="X125" i="4" s="1"/>
  <c r="BL153" i="2" l="1"/>
  <c r="AE125" i="4"/>
  <c r="AD126" i="4"/>
  <c r="AC126" i="4"/>
  <c r="AF126" i="4" s="1"/>
  <c r="F127" i="4"/>
  <c r="B128" i="4"/>
  <c r="D127" i="4"/>
  <c r="T127" i="4" s="1"/>
  <c r="C127" i="4"/>
  <c r="AK127" i="4"/>
  <c r="AP127" i="4" s="1"/>
  <c r="AG127" i="4"/>
  <c r="AI127" i="4" s="1"/>
  <c r="J127" i="4"/>
  <c r="AJ127" i="4"/>
  <c r="AO127" i="4" s="1"/>
  <c r="E127" i="4"/>
  <c r="V127" i="4" s="1"/>
  <c r="AA127" i="4"/>
  <c r="M125" i="4"/>
  <c r="N125" i="4"/>
  <c r="AQ126" i="4"/>
  <c r="H125" i="4"/>
  <c r="I125" i="4"/>
  <c r="O126" i="4"/>
  <c r="P126" i="4"/>
  <c r="AL126" i="4"/>
  <c r="AH126" i="4"/>
  <c r="AM126" i="4"/>
  <c r="U126" i="4"/>
  <c r="AB126" i="4"/>
  <c r="Y125" i="4"/>
  <c r="Z125" i="4"/>
  <c r="R124" i="4"/>
  <c r="S124" i="4"/>
  <c r="K126" i="4"/>
  <c r="L126" i="4" s="1"/>
  <c r="G126" i="4"/>
  <c r="W126" i="4"/>
  <c r="X126" i="4" s="1"/>
  <c r="AN125" i="4"/>
  <c r="Q125" i="4"/>
  <c r="BL154" i="2" l="1"/>
  <c r="AN126" i="4"/>
  <c r="Q126" i="4"/>
  <c r="R126" i="4" s="1"/>
  <c r="AE126" i="4"/>
  <c r="R125" i="4"/>
  <c r="S125" i="4"/>
  <c r="M126" i="4"/>
  <c r="N126" i="4"/>
  <c r="I126" i="4"/>
  <c r="H126" i="4"/>
  <c r="O127" i="4"/>
  <c r="P127" i="4"/>
  <c r="AL127" i="4"/>
  <c r="AM127" i="4"/>
  <c r="AH127" i="4"/>
  <c r="AB127" i="4"/>
  <c r="U127" i="4"/>
  <c r="Y126" i="4"/>
  <c r="Z126" i="4"/>
  <c r="K127" i="4"/>
  <c r="L127" i="4" s="1"/>
  <c r="G127" i="4"/>
  <c r="W127" i="4"/>
  <c r="X127" i="4" s="1"/>
  <c r="S126" i="4"/>
  <c r="AD127" i="4"/>
  <c r="AC127" i="4"/>
  <c r="AF127" i="4" s="1"/>
  <c r="F128" i="4"/>
  <c r="B129" i="4"/>
  <c r="D128" i="4"/>
  <c r="T128" i="4" s="1"/>
  <c r="C128" i="4"/>
  <c r="AJ128" i="4"/>
  <c r="AO128" i="4" s="1"/>
  <c r="AK128" i="4"/>
  <c r="AP128" i="4" s="1"/>
  <c r="J128" i="4"/>
  <c r="E128" i="4"/>
  <c r="V128" i="4" s="1"/>
  <c r="AA128" i="4"/>
  <c r="AG128" i="4"/>
  <c r="AI128" i="4" s="1"/>
  <c r="AQ127" i="4"/>
  <c r="BL155" i="2" l="1"/>
  <c r="AE127" i="4"/>
  <c r="P128" i="4"/>
  <c r="O128" i="4"/>
  <c r="AL128" i="4"/>
  <c r="AH128" i="4"/>
  <c r="U128" i="4"/>
  <c r="AM128" i="4"/>
  <c r="AB128" i="4"/>
  <c r="Z127" i="4"/>
  <c r="Y127" i="4"/>
  <c r="K128" i="4"/>
  <c r="L128" i="4" s="1"/>
  <c r="G128" i="4"/>
  <c r="W128" i="4"/>
  <c r="X128" i="4" s="1"/>
  <c r="AN127" i="4"/>
  <c r="I127" i="4"/>
  <c r="H127" i="4"/>
  <c r="AD128" i="4"/>
  <c r="AC128" i="4"/>
  <c r="AF128" i="4" s="1"/>
  <c r="F129" i="4"/>
  <c r="D129" i="4"/>
  <c r="T129" i="4" s="1"/>
  <c r="B130" i="4"/>
  <c r="AG129" i="4"/>
  <c r="AI129" i="4" s="1"/>
  <c r="AK129" i="4"/>
  <c r="AP129" i="4" s="1"/>
  <c r="AJ129" i="4"/>
  <c r="AO129" i="4" s="1"/>
  <c r="C129" i="4"/>
  <c r="J129" i="4"/>
  <c r="E129" i="4"/>
  <c r="V129" i="4" s="1"/>
  <c r="AA129" i="4"/>
  <c r="N127" i="4"/>
  <c r="M127" i="4"/>
  <c r="AQ128" i="4"/>
  <c r="Q127" i="4"/>
  <c r="BL156" i="2" l="1"/>
  <c r="Q128" i="4"/>
  <c r="R128" i="4" s="1"/>
  <c r="AE128" i="4"/>
  <c r="AQ129" i="4"/>
  <c r="K129" i="4"/>
  <c r="L129" i="4" s="1"/>
  <c r="G129" i="4"/>
  <c r="W129" i="4"/>
  <c r="X129" i="4" s="1"/>
  <c r="M128" i="4"/>
  <c r="N128" i="4"/>
  <c r="AD129" i="4"/>
  <c r="AC129" i="4"/>
  <c r="AF129" i="4" s="1"/>
  <c r="R127" i="4"/>
  <c r="S127" i="4"/>
  <c r="H128" i="4"/>
  <c r="I128" i="4"/>
  <c r="P129" i="4"/>
  <c r="AL129" i="4"/>
  <c r="U129" i="4"/>
  <c r="O129" i="4"/>
  <c r="AH129" i="4"/>
  <c r="AB129" i="4"/>
  <c r="AM129" i="4"/>
  <c r="F130" i="4"/>
  <c r="B131" i="4"/>
  <c r="D130" i="4"/>
  <c r="T130" i="4" s="1"/>
  <c r="C130" i="4"/>
  <c r="AJ130" i="4"/>
  <c r="AO130" i="4" s="1"/>
  <c r="AK130" i="4"/>
  <c r="AP130" i="4" s="1"/>
  <c r="AG130" i="4"/>
  <c r="AI130" i="4" s="1"/>
  <c r="E130" i="4"/>
  <c r="V130" i="4" s="1"/>
  <c r="AA130" i="4"/>
  <c r="J130" i="4"/>
  <c r="Y128" i="4"/>
  <c r="Z128" i="4"/>
  <c r="AN128" i="4"/>
  <c r="BL157" i="2" l="1"/>
  <c r="S128" i="4"/>
  <c r="AE129" i="4"/>
  <c r="AQ130" i="4"/>
  <c r="M129" i="4"/>
  <c r="N129" i="4"/>
  <c r="AL130" i="4"/>
  <c r="U130" i="4"/>
  <c r="AH130" i="4"/>
  <c r="O130" i="4"/>
  <c r="AB130" i="4"/>
  <c r="AM130" i="4"/>
  <c r="P130" i="4"/>
  <c r="H129" i="4"/>
  <c r="I129" i="4"/>
  <c r="AD130" i="4"/>
  <c r="AC130" i="4"/>
  <c r="AF130" i="4" s="1"/>
  <c r="K130" i="4"/>
  <c r="L130" i="4" s="1"/>
  <c r="G130" i="4"/>
  <c r="W130" i="4"/>
  <c r="X130" i="4" s="1"/>
  <c r="Y129" i="4"/>
  <c r="Z129" i="4"/>
  <c r="F131" i="4"/>
  <c r="B132" i="4"/>
  <c r="D131" i="4"/>
  <c r="T131" i="4" s="1"/>
  <c r="AK131" i="4"/>
  <c r="AP131" i="4" s="1"/>
  <c r="C131" i="4"/>
  <c r="AG131" i="4"/>
  <c r="AI131" i="4" s="1"/>
  <c r="AJ131" i="4"/>
  <c r="AO131" i="4" s="1"/>
  <c r="J131" i="4"/>
  <c r="E131" i="4"/>
  <c r="V131" i="4" s="1"/>
  <c r="AA131" i="4"/>
  <c r="AN129" i="4"/>
  <c r="Q129" i="4"/>
  <c r="BL158" i="2" l="1"/>
  <c r="AE130" i="4"/>
  <c r="Q130" i="4"/>
  <c r="S130" i="4" s="1"/>
  <c r="O131" i="4"/>
  <c r="AB131" i="4"/>
  <c r="AM131" i="4"/>
  <c r="AL131" i="4"/>
  <c r="P131" i="4"/>
  <c r="AH131" i="4"/>
  <c r="U131" i="4"/>
  <c r="K131" i="4"/>
  <c r="L131" i="4" s="1"/>
  <c r="G131" i="4"/>
  <c r="W131" i="4"/>
  <c r="X131" i="4" s="1"/>
  <c r="H130" i="4"/>
  <c r="I130" i="4"/>
  <c r="R129" i="4"/>
  <c r="S129" i="4"/>
  <c r="AD131" i="4"/>
  <c r="AC131" i="4"/>
  <c r="AF131" i="4" s="1"/>
  <c r="F132" i="4"/>
  <c r="B133" i="4"/>
  <c r="C132" i="4"/>
  <c r="AJ132" i="4"/>
  <c r="AO132" i="4" s="1"/>
  <c r="D132" i="4"/>
  <c r="T132" i="4" s="1"/>
  <c r="AG132" i="4"/>
  <c r="AI132" i="4" s="1"/>
  <c r="E132" i="4"/>
  <c r="V132" i="4" s="1"/>
  <c r="AA132" i="4"/>
  <c r="AK132" i="4"/>
  <c r="AP132" i="4" s="1"/>
  <c r="J132" i="4"/>
  <c r="Z130" i="4"/>
  <c r="Y130" i="4"/>
  <c r="AQ131" i="4"/>
  <c r="AN130" i="4"/>
  <c r="N130" i="4"/>
  <c r="M130" i="4"/>
  <c r="BL159" i="2" l="1"/>
  <c r="Q131" i="4"/>
  <c r="R131" i="4" s="1"/>
  <c r="R130" i="4"/>
  <c r="AN131" i="4"/>
  <c r="AD132" i="4"/>
  <c r="AC132" i="4"/>
  <c r="AF132" i="4" s="1"/>
  <c r="Y131" i="4"/>
  <c r="Z131" i="4"/>
  <c r="AE131" i="4"/>
  <c r="K132" i="4"/>
  <c r="L132" i="4" s="1"/>
  <c r="G132" i="4"/>
  <c r="W132" i="4"/>
  <c r="X132" i="4" s="1"/>
  <c r="O132" i="4"/>
  <c r="P132" i="4"/>
  <c r="AL132" i="4"/>
  <c r="AH132" i="4"/>
  <c r="U132" i="4"/>
  <c r="AM132" i="4"/>
  <c r="AB132" i="4"/>
  <c r="I131" i="4"/>
  <c r="H131" i="4"/>
  <c r="S131" i="4"/>
  <c r="F133" i="4"/>
  <c r="D133" i="4"/>
  <c r="T133" i="4" s="1"/>
  <c r="AG133" i="4"/>
  <c r="AI133" i="4" s="1"/>
  <c r="AK133" i="4"/>
  <c r="AP133" i="4" s="1"/>
  <c r="AJ133" i="4"/>
  <c r="AO133" i="4" s="1"/>
  <c r="E133" i="4"/>
  <c r="V133" i="4" s="1"/>
  <c r="J133" i="4"/>
  <c r="B134" i="4"/>
  <c r="AA133" i="4"/>
  <c r="C133" i="4"/>
  <c r="N131" i="4"/>
  <c r="M131" i="4"/>
  <c r="AQ132" i="4"/>
  <c r="BL160" i="2" l="1"/>
  <c r="O133" i="4"/>
  <c r="P133" i="4"/>
  <c r="AL133" i="4"/>
  <c r="U133" i="4"/>
  <c r="AH133" i="4"/>
  <c r="AB133" i="4"/>
  <c r="AM133" i="4"/>
  <c r="M132" i="4"/>
  <c r="N132" i="4"/>
  <c r="AQ133" i="4"/>
  <c r="Q132" i="4"/>
  <c r="F134" i="4"/>
  <c r="B135" i="4"/>
  <c r="D134" i="4"/>
  <c r="T134" i="4" s="1"/>
  <c r="C134" i="4"/>
  <c r="J134" i="4"/>
  <c r="AJ134" i="4"/>
  <c r="AO134" i="4" s="1"/>
  <c r="AK134" i="4"/>
  <c r="AP134" i="4" s="1"/>
  <c r="AG134" i="4"/>
  <c r="AI134" i="4" s="1"/>
  <c r="AA134" i="4"/>
  <c r="E134" i="4"/>
  <c r="V134" i="4" s="1"/>
  <c r="I132" i="4"/>
  <c r="H132" i="4"/>
  <c r="AE132" i="4"/>
  <c r="AD133" i="4"/>
  <c r="AC133" i="4"/>
  <c r="AF133" i="4" s="1"/>
  <c r="K133" i="4"/>
  <c r="L133" i="4" s="1"/>
  <c r="G133" i="4"/>
  <c r="W133" i="4"/>
  <c r="X133" i="4" s="1"/>
  <c r="Y132" i="4"/>
  <c r="Z132" i="4"/>
  <c r="AN132" i="4"/>
  <c r="BL161" i="2" l="1"/>
  <c r="AN133" i="4"/>
  <c r="AQ134" i="4"/>
  <c r="P134" i="4"/>
  <c r="O134" i="4"/>
  <c r="AL134" i="4"/>
  <c r="AH134" i="4"/>
  <c r="AM134" i="4"/>
  <c r="U134" i="4"/>
  <c r="AB134" i="4"/>
  <c r="S132" i="4"/>
  <c r="R132" i="4"/>
  <c r="AD134" i="4"/>
  <c r="AC134" i="4"/>
  <c r="AF134" i="4" s="1"/>
  <c r="K134" i="4"/>
  <c r="L134" i="4" s="1"/>
  <c r="G134" i="4"/>
  <c r="W134" i="4"/>
  <c r="X134" i="4" s="1"/>
  <c r="AE133" i="4"/>
  <c r="Q133" i="4"/>
  <c r="M133" i="4"/>
  <c r="N133" i="4"/>
  <c r="H133" i="4"/>
  <c r="I133" i="4"/>
  <c r="Y133" i="4"/>
  <c r="Z133" i="4"/>
  <c r="F135" i="4"/>
  <c r="B136" i="4"/>
  <c r="D135" i="4"/>
  <c r="T135" i="4" s="1"/>
  <c r="C135" i="4"/>
  <c r="AK135" i="4"/>
  <c r="AP135" i="4" s="1"/>
  <c r="AG135" i="4"/>
  <c r="AI135" i="4" s="1"/>
  <c r="J135" i="4"/>
  <c r="AJ135" i="4"/>
  <c r="AO135" i="4" s="1"/>
  <c r="E135" i="4"/>
  <c r="V135" i="4" s="1"/>
  <c r="AA135" i="4"/>
  <c r="BL162" i="2" l="1"/>
  <c r="Q134" i="4"/>
  <c r="S134" i="4" s="1"/>
  <c r="AE134" i="4"/>
  <c r="H134" i="4"/>
  <c r="I134" i="4"/>
  <c r="AB135" i="4"/>
  <c r="AL135" i="4"/>
  <c r="O135" i="4"/>
  <c r="AM135" i="4"/>
  <c r="AH135" i="4"/>
  <c r="P135" i="4"/>
  <c r="U135" i="4"/>
  <c r="Y134" i="4"/>
  <c r="Z134" i="4"/>
  <c r="G135" i="4"/>
  <c r="K135" i="4"/>
  <c r="L135" i="4" s="1"/>
  <c r="W135" i="4"/>
  <c r="X135" i="4" s="1"/>
  <c r="AD135" i="4"/>
  <c r="AC135" i="4"/>
  <c r="AF135" i="4" s="1"/>
  <c r="F136" i="4"/>
  <c r="B137" i="4"/>
  <c r="D136" i="4"/>
  <c r="T136" i="4" s="1"/>
  <c r="C136" i="4"/>
  <c r="AJ136" i="4"/>
  <c r="AO136" i="4" s="1"/>
  <c r="J136" i="4"/>
  <c r="E136" i="4"/>
  <c r="V136" i="4" s="1"/>
  <c r="AG136" i="4"/>
  <c r="AI136" i="4" s="1"/>
  <c r="AK136" i="4"/>
  <c r="AP136" i="4" s="1"/>
  <c r="AA136" i="4"/>
  <c r="R133" i="4"/>
  <c r="S133" i="4"/>
  <c r="N134" i="4"/>
  <c r="M134" i="4"/>
  <c r="AQ135" i="4"/>
  <c r="AN134" i="4"/>
  <c r="BL163" i="2" l="1"/>
  <c r="R134" i="4"/>
  <c r="AN135" i="4"/>
  <c r="AE135" i="4"/>
  <c r="Q135" i="4"/>
  <c r="S135" i="4" s="1"/>
  <c r="M135" i="4"/>
  <c r="N135" i="4"/>
  <c r="O136" i="4"/>
  <c r="P136" i="4"/>
  <c r="AL136" i="4"/>
  <c r="AB136" i="4"/>
  <c r="AH136" i="4"/>
  <c r="U136" i="4"/>
  <c r="AM136" i="4"/>
  <c r="Z135" i="4"/>
  <c r="Y135" i="4"/>
  <c r="AQ136" i="4"/>
  <c r="K136" i="4"/>
  <c r="L136" i="4" s="1"/>
  <c r="G136" i="4"/>
  <c r="W136" i="4"/>
  <c r="X136" i="4" s="1"/>
  <c r="AD136" i="4"/>
  <c r="AC136" i="4"/>
  <c r="AF136" i="4" s="1"/>
  <c r="F137" i="4"/>
  <c r="D137" i="4"/>
  <c r="T137" i="4" s="1"/>
  <c r="B138" i="4"/>
  <c r="AG137" i="4"/>
  <c r="AI137" i="4" s="1"/>
  <c r="AK137" i="4"/>
  <c r="AP137" i="4" s="1"/>
  <c r="AJ137" i="4"/>
  <c r="AO137" i="4" s="1"/>
  <c r="E137" i="4"/>
  <c r="V137" i="4" s="1"/>
  <c r="AA137" i="4"/>
  <c r="C137" i="4"/>
  <c r="J137" i="4"/>
  <c r="I135" i="4"/>
  <c r="H135" i="4"/>
  <c r="BL164" i="2" l="1"/>
  <c r="R135" i="4"/>
  <c r="N136" i="4"/>
  <c r="M136" i="4"/>
  <c r="F138" i="4"/>
  <c r="B139" i="4"/>
  <c r="D138" i="4"/>
  <c r="T138" i="4" s="1"/>
  <c r="C138" i="4"/>
  <c r="AJ138" i="4"/>
  <c r="AO138" i="4" s="1"/>
  <c r="AK138" i="4"/>
  <c r="AP138" i="4" s="1"/>
  <c r="J138" i="4"/>
  <c r="AG138" i="4"/>
  <c r="AI138" i="4" s="1"/>
  <c r="E138" i="4"/>
  <c r="V138" i="4" s="1"/>
  <c r="AA138" i="4"/>
  <c r="I136" i="4"/>
  <c r="H136" i="4"/>
  <c r="AE136" i="4"/>
  <c r="O137" i="4"/>
  <c r="P137" i="4"/>
  <c r="AB137" i="4"/>
  <c r="AH137" i="4"/>
  <c r="AM137" i="4"/>
  <c r="U137" i="4"/>
  <c r="AL137" i="4"/>
  <c r="AD137" i="4"/>
  <c r="AC137" i="4"/>
  <c r="AF137" i="4" s="1"/>
  <c r="Z136" i="4"/>
  <c r="Y136" i="4"/>
  <c r="AQ137" i="4"/>
  <c r="AN136" i="4"/>
  <c r="K137" i="4"/>
  <c r="L137" i="4" s="1"/>
  <c r="G137" i="4"/>
  <c r="W137" i="4"/>
  <c r="X137" i="4" s="1"/>
  <c r="Q136" i="4"/>
  <c r="BL165" i="2" l="1"/>
  <c r="AN137" i="4"/>
  <c r="Q137" i="4"/>
  <c r="R137" i="4" s="1"/>
  <c r="I137" i="4"/>
  <c r="H137" i="4"/>
  <c r="P138" i="4"/>
  <c r="O138" i="4"/>
  <c r="U138" i="4"/>
  <c r="AM138" i="4"/>
  <c r="AL138" i="4"/>
  <c r="AB138" i="4"/>
  <c r="AH138" i="4"/>
  <c r="AE137" i="4"/>
  <c r="AQ138" i="4"/>
  <c r="Y137" i="4"/>
  <c r="Z137" i="4"/>
  <c r="G138" i="4"/>
  <c r="K138" i="4"/>
  <c r="L138" i="4" s="1"/>
  <c r="W138" i="4"/>
  <c r="X138" i="4" s="1"/>
  <c r="N137" i="4"/>
  <c r="M137" i="4"/>
  <c r="R136" i="4"/>
  <c r="S136" i="4"/>
  <c r="AD138" i="4"/>
  <c r="AC138" i="4"/>
  <c r="AF138" i="4" s="1"/>
  <c r="F139" i="4"/>
  <c r="B140" i="4"/>
  <c r="D139" i="4"/>
  <c r="T139" i="4" s="1"/>
  <c r="AK139" i="4"/>
  <c r="AP139" i="4" s="1"/>
  <c r="C139" i="4"/>
  <c r="AG139" i="4"/>
  <c r="AI139" i="4" s="1"/>
  <c r="J139" i="4"/>
  <c r="AJ139" i="4"/>
  <c r="AO139" i="4" s="1"/>
  <c r="E139" i="4"/>
  <c r="V139" i="4" s="1"/>
  <c r="AA139" i="4"/>
  <c r="BL166" i="2" l="1"/>
  <c r="AE138" i="4"/>
  <c r="AN138" i="4"/>
  <c r="S137" i="4"/>
  <c r="Q138" i="4"/>
  <c r="R138" i="4" s="1"/>
  <c r="K139" i="4"/>
  <c r="L139" i="4" s="1"/>
  <c r="G139" i="4"/>
  <c r="W139" i="4"/>
  <c r="X139" i="4" s="1"/>
  <c r="AD139" i="4"/>
  <c r="AC139" i="4"/>
  <c r="AF139" i="4" s="1"/>
  <c r="F140" i="4"/>
  <c r="B141" i="4"/>
  <c r="D140" i="4"/>
  <c r="T140" i="4" s="1"/>
  <c r="C140" i="4"/>
  <c r="AJ140" i="4"/>
  <c r="AO140" i="4" s="1"/>
  <c r="AG140" i="4"/>
  <c r="AI140" i="4" s="1"/>
  <c r="AK140" i="4"/>
  <c r="AP140" i="4" s="1"/>
  <c r="J140" i="4"/>
  <c r="E140" i="4"/>
  <c r="V140" i="4" s="1"/>
  <c r="AA140" i="4"/>
  <c r="H138" i="4"/>
  <c r="I138" i="4"/>
  <c r="AQ139" i="4"/>
  <c r="O139" i="4"/>
  <c r="P139" i="4"/>
  <c r="AL139" i="4"/>
  <c r="U139" i="4"/>
  <c r="AH139" i="4"/>
  <c r="AB139" i="4"/>
  <c r="AM139" i="4"/>
  <c r="N138" i="4"/>
  <c r="M138" i="4"/>
  <c r="Y138" i="4"/>
  <c r="Z138" i="4"/>
  <c r="BL167" i="2" l="1"/>
  <c r="S138" i="4"/>
  <c r="AN139" i="4"/>
  <c r="AD140" i="4"/>
  <c r="AC140" i="4"/>
  <c r="AF140" i="4" s="1"/>
  <c r="F141" i="4"/>
  <c r="D141" i="4"/>
  <c r="T141" i="4" s="1"/>
  <c r="B142" i="4"/>
  <c r="AG141" i="4"/>
  <c r="AI141" i="4" s="1"/>
  <c r="AK141" i="4"/>
  <c r="AP141" i="4" s="1"/>
  <c r="C141" i="4"/>
  <c r="AJ141" i="4"/>
  <c r="AO141" i="4" s="1"/>
  <c r="E141" i="4"/>
  <c r="V141" i="4" s="1"/>
  <c r="AA141" i="4"/>
  <c r="J141" i="4"/>
  <c r="N139" i="4"/>
  <c r="M139" i="4"/>
  <c r="H139" i="4"/>
  <c r="I139" i="4"/>
  <c r="AQ140" i="4"/>
  <c r="AE139" i="4"/>
  <c r="Q139" i="4"/>
  <c r="P140" i="4"/>
  <c r="O140" i="4"/>
  <c r="U140" i="4"/>
  <c r="AB140" i="4"/>
  <c r="AL140" i="4"/>
  <c r="AM140" i="4"/>
  <c r="AH140" i="4"/>
  <c r="Z139" i="4"/>
  <c r="Y139" i="4"/>
  <c r="K140" i="4"/>
  <c r="L140" i="4" s="1"/>
  <c r="G140" i="4"/>
  <c r="W140" i="4"/>
  <c r="X140" i="4" s="1"/>
  <c r="BL168" i="2" l="1"/>
  <c r="AD141" i="4"/>
  <c r="AC141" i="4"/>
  <c r="AF141" i="4" s="1"/>
  <c r="I140" i="4"/>
  <c r="H140" i="4"/>
  <c r="Y140" i="4"/>
  <c r="Z140" i="4"/>
  <c r="F142" i="4"/>
  <c r="B143" i="4"/>
  <c r="D142" i="4"/>
  <c r="T142" i="4" s="1"/>
  <c r="C142" i="4"/>
  <c r="AJ142" i="4"/>
  <c r="AO142" i="4" s="1"/>
  <c r="AK142" i="4"/>
  <c r="AP142" i="4" s="1"/>
  <c r="AG142" i="4"/>
  <c r="AI142" i="4" s="1"/>
  <c r="J142" i="4"/>
  <c r="E142" i="4"/>
  <c r="V142" i="4" s="1"/>
  <c r="AA142" i="4"/>
  <c r="AN140" i="4"/>
  <c r="AE140" i="4"/>
  <c r="Q140" i="4"/>
  <c r="AQ141" i="4"/>
  <c r="M140" i="4"/>
  <c r="N140" i="4"/>
  <c r="R139" i="4"/>
  <c r="S139" i="4"/>
  <c r="K141" i="4"/>
  <c r="L141" i="4" s="1"/>
  <c r="G141" i="4"/>
  <c r="W141" i="4"/>
  <c r="X141" i="4" s="1"/>
  <c r="AL141" i="4"/>
  <c r="U141" i="4"/>
  <c r="AH141" i="4"/>
  <c r="O141" i="4"/>
  <c r="AB141" i="4"/>
  <c r="AM141" i="4"/>
  <c r="P141" i="4"/>
  <c r="BL169" i="2" l="1"/>
  <c r="K142" i="4"/>
  <c r="L142" i="4" s="1"/>
  <c r="G142" i="4"/>
  <c r="W142" i="4"/>
  <c r="X142" i="4" s="1"/>
  <c r="I141" i="4"/>
  <c r="H141" i="4"/>
  <c r="AD142" i="4"/>
  <c r="AC142" i="4"/>
  <c r="AF142" i="4" s="1"/>
  <c r="F143" i="4"/>
  <c r="B144" i="4"/>
  <c r="C143" i="4"/>
  <c r="AK143" i="4"/>
  <c r="AP143" i="4" s="1"/>
  <c r="D143" i="4"/>
  <c r="T143" i="4" s="1"/>
  <c r="AG143" i="4"/>
  <c r="AI143" i="4" s="1"/>
  <c r="AJ143" i="4"/>
  <c r="AO143" i="4" s="1"/>
  <c r="J143" i="4"/>
  <c r="E143" i="4"/>
  <c r="V143" i="4" s="1"/>
  <c r="AA143" i="4"/>
  <c r="Q141" i="4"/>
  <c r="AN141" i="4"/>
  <c r="Y141" i="4"/>
  <c r="Z141" i="4"/>
  <c r="R140" i="4"/>
  <c r="S140" i="4"/>
  <c r="AQ142" i="4"/>
  <c r="M141" i="4"/>
  <c r="N141" i="4"/>
  <c r="O142" i="4"/>
  <c r="P142" i="4"/>
  <c r="AB142" i="4"/>
  <c r="AM142" i="4"/>
  <c r="AL142" i="4"/>
  <c r="AH142" i="4"/>
  <c r="U142" i="4"/>
  <c r="AE141" i="4"/>
  <c r="BL170" i="2" l="1"/>
  <c r="AE142" i="4"/>
  <c r="N142" i="4"/>
  <c r="M142" i="4"/>
  <c r="K143" i="4"/>
  <c r="L143" i="4" s="1"/>
  <c r="G143" i="4"/>
  <c r="W143" i="4"/>
  <c r="X143" i="4" s="1"/>
  <c r="I142" i="4"/>
  <c r="H142" i="4"/>
  <c r="AD143" i="4"/>
  <c r="AC143" i="4"/>
  <c r="AF143" i="4" s="1"/>
  <c r="F144" i="4"/>
  <c r="B145" i="4"/>
  <c r="D144" i="4"/>
  <c r="T144" i="4" s="1"/>
  <c r="C144" i="4"/>
  <c r="AJ144" i="4"/>
  <c r="AO144" i="4" s="1"/>
  <c r="J144" i="4"/>
  <c r="AG144" i="4"/>
  <c r="AI144" i="4" s="1"/>
  <c r="AK144" i="4"/>
  <c r="AP144" i="4" s="1"/>
  <c r="E144" i="4"/>
  <c r="V144" i="4" s="1"/>
  <c r="AA144" i="4"/>
  <c r="Z142" i="4"/>
  <c r="Y142" i="4"/>
  <c r="AQ143" i="4"/>
  <c r="S141" i="4"/>
  <c r="R141" i="4"/>
  <c r="O143" i="4"/>
  <c r="P143" i="4"/>
  <c r="U143" i="4"/>
  <c r="AH143" i="4"/>
  <c r="AB143" i="4"/>
  <c r="AM143" i="4"/>
  <c r="AL143" i="4"/>
  <c r="AN142" i="4"/>
  <c r="Q142" i="4"/>
  <c r="BL171" i="2" l="1"/>
  <c r="AE143" i="4"/>
  <c r="Q143" i="4"/>
  <c r="S143" i="4" s="1"/>
  <c r="S142" i="4"/>
  <c r="R142" i="4"/>
  <c r="F145" i="4"/>
  <c r="D145" i="4"/>
  <c r="T145" i="4" s="1"/>
  <c r="B146" i="4"/>
  <c r="AG145" i="4"/>
  <c r="AI145" i="4" s="1"/>
  <c r="AK145" i="4"/>
  <c r="AP145" i="4" s="1"/>
  <c r="AJ145" i="4"/>
  <c r="AO145" i="4" s="1"/>
  <c r="C145" i="4"/>
  <c r="E145" i="4"/>
  <c r="V145" i="4" s="1"/>
  <c r="J145" i="4"/>
  <c r="AA145" i="4"/>
  <c r="N143" i="4"/>
  <c r="M143" i="4"/>
  <c r="I143" i="4"/>
  <c r="H143" i="4"/>
  <c r="AN143" i="4"/>
  <c r="AQ144" i="4"/>
  <c r="AD144" i="4"/>
  <c r="AC144" i="4"/>
  <c r="AF144" i="4" s="1"/>
  <c r="O144" i="4"/>
  <c r="P144" i="4"/>
  <c r="AL144" i="4"/>
  <c r="AH144" i="4"/>
  <c r="AM144" i="4"/>
  <c r="U144" i="4"/>
  <c r="AB144" i="4"/>
  <c r="Y143" i="4"/>
  <c r="Z143" i="4"/>
  <c r="G144" i="4"/>
  <c r="K144" i="4"/>
  <c r="L144" i="4" s="1"/>
  <c r="W144" i="4"/>
  <c r="X144" i="4" s="1"/>
  <c r="BL172" i="2" l="1"/>
  <c r="R143" i="4"/>
  <c r="K145" i="4"/>
  <c r="L145" i="4" s="1"/>
  <c r="G145" i="4"/>
  <c r="W145" i="4"/>
  <c r="X145" i="4" s="1"/>
  <c r="Z144" i="4"/>
  <c r="Y144" i="4"/>
  <c r="Q144" i="4"/>
  <c r="M144" i="4"/>
  <c r="N144" i="4"/>
  <c r="AD145" i="4"/>
  <c r="AC145" i="4"/>
  <c r="AF145" i="4" s="1"/>
  <c r="P145" i="4"/>
  <c r="AL145" i="4"/>
  <c r="AB145" i="4"/>
  <c r="AH145" i="4"/>
  <c r="O145" i="4"/>
  <c r="U145" i="4"/>
  <c r="AM145" i="4"/>
  <c r="F146" i="4"/>
  <c r="B147" i="4"/>
  <c r="C146" i="4"/>
  <c r="D146" i="4"/>
  <c r="T146" i="4" s="1"/>
  <c r="AJ146" i="4"/>
  <c r="AO146" i="4" s="1"/>
  <c r="AG146" i="4"/>
  <c r="AI146" i="4" s="1"/>
  <c r="AK146" i="4"/>
  <c r="AP146" i="4" s="1"/>
  <c r="E146" i="4"/>
  <c r="V146" i="4" s="1"/>
  <c r="J146" i="4"/>
  <c r="AA146" i="4"/>
  <c r="AE144" i="4"/>
  <c r="H144" i="4"/>
  <c r="I144" i="4"/>
  <c r="AN144" i="4"/>
  <c r="AQ145" i="4"/>
  <c r="BL173" i="2" l="1"/>
  <c r="AE145" i="4"/>
  <c r="G146" i="4"/>
  <c r="K146" i="4"/>
  <c r="L146" i="4" s="1"/>
  <c r="W146" i="4"/>
  <c r="X146" i="4" s="1"/>
  <c r="H145" i="4"/>
  <c r="I145" i="4"/>
  <c r="AN145" i="4"/>
  <c r="AD146" i="4"/>
  <c r="AC146" i="4"/>
  <c r="AF146" i="4" s="1"/>
  <c r="F147" i="4"/>
  <c r="B148" i="4"/>
  <c r="D147" i="4"/>
  <c r="T147" i="4" s="1"/>
  <c r="AK147" i="4"/>
  <c r="AP147" i="4" s="1"/>
  <c r="J147" i="4"/>
  <c r="C147" i="4"/>
  <c r="AG147" i="4"/>
  <c r="AI147" i="4" s="1"/>
  <c r="AJ147" i="4"/>
  <c r="AO147" i="4" s="1"/>
  <c r="E147" i="4"/>
  <c r="V147" i="4" s="1"/>
  <c r="AA147" i="4"/>
  <c r="Z145" i="4"/>
  <c r="Y145" i="4"/>
  <c r="AQ146" i="4"/>
  <c r="Q145" i="4"/>
  <c r="N145" i="4"/>
  <c r="M145" i="4"/>
  <c r="AL146" i="4"/>
  <c r="P146" i="4"/>
  <c r="U146" i="4"/>
  <c r="AH146" i="4"/>
  <c r="O146" i="4"/>
  <c r="AM146" i="4"/>
  <c r="AB146" i="4"/>
  <c r="S144" i="4"/>
  <c r="R144" i="4"/>
  <c r="BL174" i="2" l="1"/>
  <c r="AE146" i="4"/>
  <c r="AQ147" i="4"/>
  <c r="I146" i="4"/>
  <c r="H146" i="4"/>
  <c r="R145" i="4"/>
  <c r="S145" i="4"/>
  <c r="N146" i="4"/>
  <c r="M146" i="4"/>
  <c r="Q146" i="4"/>
  <c r="K147" i="4"/>
  <c r="L147" i="4" s="1"/>
  <c r="G147" i="4"/>
  <c r="W147" i="4"/>
  <c r="X147" i="4" s="1"/>
  <c r="Z146" i="4"/>
  <c r="Y146" i="4"/>
  <c r="AD147" i="4"/>
  <c r="AC147" i="4"/>
  <c r="AF147" i="4" s="1"/>
  <c r="AM147" i="4"/>
  <c r="P147" i="4"/>
  <c r="U147" i="4"/>
  <c r="AL147" i="4"/>
  <c r="AH147" i="4"/>
  <c r="O147" i="4"/>
  <c r="AB147" i="4"/>
  <c r="F148" i="4"/>
  <c r="B149" i="4"/>
  <c r="D148" i="4"/>
  <c r="T148" i="4" s="1"/>
  <c r="C148" i="4"/>
  <c r="AJ148" i="4"/>
  <c r="AO148" i="4" s="1"/>
  <c r="AG148" i="4"/>
  <c r="AI148" i="4" s="1"/>
  <c r="AK148" i="4"/>
  <c r="AP148" i="4" s="1"/>
  <c r="J148" i="4"/>
  <c r="E148" i="4"/>
  <c r="V148" i="4" s="1"/>
  <c r="AA148" i="4"/>
  <c r="AN146" i="4"/>
  <c r="BL175" i="2" l="1"/>
  <c r="AE147" i="4"/>
  <c r="AN147" i="4"/>
  <c r="F149" i="4"/>
  <c r="D149" i="4"/>
  <c r="T149" i="4" s="1"/>
  <c r="AG149" i="4"/>
  <c r="AI149" i="4" s="1"/>
  <c r="B150" i="4"/>
  <c r="AK149" i="4"/>
  <c r="AP149" i="4" s="1"/>
  <c r="J149" i="4"/>
  <c r="C149" i="4"/>
  <c r="AJ149" i="4"/>
  <c r="AO149" i="4" s="1"/>
  <c r="E149" i="4"/>
  <c r="V149" i="4" s="1"/>
  <c r="AA149" i="4"/>
  <c r="S146" i="4"/>
  <c r="R146" i="4"/>
  <c r="N147" i="4"/>
  <c r="M147" i="4"/>
  <c r="AQ148" i="4"/>
  <c r="Q147" i="4"/>
  <c r="AD148" i="4"/>
  <c r="AC148" i="4"/>
  <c r="AF148" i="4" s="1"/>
  <c r="P148" i="4"/>
  <c r="O148" i="4"/>
  <c r="AL148" i="4"/>
  <c r="AH148" i="4"/>
  <c r="AM148" i="4"/>
  <c r="U148" i="4"/>
  <c r="AB148" i="4"/>
  <c r="H147" i="4"/>
  <c r="I147" i="4"/>
  <c r="K148" i="4"/>
  <c r="L148" i="4" s="1"/>
  <c r="G148" i="4"/>
  <c r="W148" i="4"/>
  <c r="X148" i="4" s="1"/>
  <c r="Y147" i="4"/>
  <c r="Z147" i="4"/>
  <c r="BL176" i="2" l="1"/>
  <c r="Q148" i="4"/>
  <c r="S148" i="4" s="1"/>
  <c r="AE148" i="4"/>
  <c r="I148" i="4"/>
  <c r="H148" i="4"/>
  <c r="AD149" i="4"/>
  <c r="AC149" i="4"/>
  <c r="AF149" i="4" s="1"/>
  <c r="O149" i="4"/>
  <c r="AB149" i="4"/>
  <c r="AL149" i="4"/>
  <c r="AH149" i="4"/>
  <c r="U149" i="4"/>
  <c r="P149" i="4"/>
  <c r="AM149" i="4"/>
  <c r="AQ149" i="4"/>
  <c r="G149" i="4"/>
  <c r="K149" i="4"/>
  <c r="L149" i="4" s="1"/>
  <c r="W149" i="4"/>
  <c r="X149" i="4" s="1"/>
  <c r="Y148" i="4"/>
  <c r="Z148" i="4"/>
  <c r="M148" i="4"/>
  <c r="N148" i="4"/>
  <c r="R147" i="4"/>
  <c r="S147" i="4"/>
  <c r="F150" i="4"/>
  <c r="D150" i="4"/>
  <c r="T150" i="4" s="1"/>
  <c r="B151" i="4"/>
  <c r="C150" i="4"/>
  <c r="AJ150" i="4"/>
  <c r="AO150" i="4" s="1"/>
  <c r="J150" i="4"/>
  <c r="AK150" i="4"/>
  <c r="AP150" i="4" s="1"/>
  <c r="AG150" i="4"/>
  <c r="AI150" i="4" s="1"/>
  <c r="AA150" i="4"/>
  <c r="E150" i="4"/>
  <c r="V150" i="4" s="1"/>
  <c r="AN148" i="4"/>
  <c r="BL177" i="2" l="1"/>
  <c r="R148" i="4"/>
  <c r="Z149" i="4"/>
  <c r="Y149" i="4"/>
  <c r="F151" i="4"/>
  <c r="D151" i="4"/>
  <c r="T151" i="4" s="1"/>
  <c r="B152" i="4"/>
  <c r="C151" i="4"/>
  <c r="AK151" i="4"/>
  <c r="AP151" i="4" s="1"/>
  <c r="AG151" i="4"/>
  <c r="AI151" i="4" s="1"/>
  <c r="AJ151" i="4"/>
  <c r="AO151" i="4" s="1"/>
  <c r="J151" i="4"/>
  <c r="E151" i="4"/>
  <c r="V151" i="4" s="1"/>
  <c r="AA151" i="4"/>
  <c r="Q149" i="4"/>
  <c r="AE149" i="4"/>
  <c r="AM150" i="4"/>
  <c r="AL150" i="4"/>
  <c r="AH150" i="4"/>
  <c r="P150" i="4"/>
  <c r="O150" i="4"/>
  <c r="U150" i="4"/>
  <c r="AB150" i="4"/>
  <c r="H149" i="4"/>
  <c r="I149" i="4"/>
  <c r="AQ150" i="4"/>
  <c r="AD150" i="4"/>
  <c r="AC150" i="4"/>
  <c r="AF150" i="4" s="1"/>
  <c r="K150" i="4"/>
  <c r="L150" i="4" s="1"/>
  <c r="G150" i="4"/>
  <c r="W150" i="4"/>
  <c r="X150" i="4" s="1"/>
  <c r="M149" i="4"/>
  <c r="N149" i="4"/>
  <c r="AN149" i="4"/>
  <c r="BL178" i="2" l="1"/>
  <c r="Y150" i="4"/>
  <c r="Z150" i="4"/>
  <c r="AD151" i="4"/>
  <c r="AC151" i="4"/>
  <c r="AF151" i="4" s="1"/>
  <c r="K151" i="4"/>
  <c r="L151" i="4" s="1"/>
  <c r="G151" i="4"/>
  <c r="W151" i="4"/>
  <c r="X151" i="4" s="1"/>
  <c r="M150" i="4"/>
  <c r="N150" i="4"/>
  <c r="R149" i="4"/>
  <c r="S149" i="4"/>
  <c r="F152" i="4"/>
  <c r="B153" i="4"/>
  <c r="D152" i="4"/>
  <c r="T152" i="4" s="1"/>
  <c r="C152" i="4"/>
  <c r="AJ152" i="4"/>
  <c r="AO152" i="4" s="1"/>
  <c r="AK152" i="4"/>
  <c r="AP152" i="4" s="1"/>
  <c r="AG152" i="4"/>
  <c r="AI152" i="4" s="1"/>
  <c r="J152" i="4"/>
  <c r="E152" i="4"/>
  <c r="V152" i="4" s="1"/>
  <c r="AA152" i="4"/>
  <c r="AQ151" i="4"/>
  <c r="AE150" i="4"/>
  <c r="AN150" i="4"/>
  <c r="I150" i="4"/>
  <c r="H150" i="4"/>
  <c r="O151" i="4"/>
  <c r="AL151" i="4"/>
  <c r="AB151" i="4"/>
  <c r="P151" i="4"/>
  <c r="AH151" i="4"/>
  <c r="U151" i="4"/>
  <c r="AM151" i="4"/>
  <c r="Q150" i="4"/>
  <c r="BL179" i="2" l="1"/>
  <c r="AE151" i="4"/>
  <c r="AQ152" i="4"/>
  <c r="O152" i="4"/>
  <c r="AM152" i="4"/>
  <c r="AL152" i="4"/>
  <c r="AB152" i="4"/>
  <c r="P152" i="4"/>
  <c r="AH152" i="4"/>
  <c r="U152" i="4"/>
  <c r="N151" i="4"/>
  <c r="M151" i="4"/>
  <c r="R150" i="4"/>
  <c r="S150" i="4"/>
  <c r="K152" i="4"/>
  <c r="L152" i="4" s="1"/>
  <c r="G152" i="4"/>
  <c r="W152" i="4"/>
  <c r="X152" i="4" s="1"/>
  <c r="H151" i="4"/>
  <c r="I151" i="4"/>
  <c r="Q151" i="4"/>
  <c r="AD152" i="4"/>
  <c r="AC152" i="4"/>
  <c r="AF152" i="4" s="1"/>
  <c r="F153" i="4"/>
  <c r="D153" i="4"/>
  <c r="T153" i="4" s="1"/>
  <c r="B154" i="4"/>
  <c r="AG153" i="4"/>
  <c r="AI153" i="4" s="1"/>
  <c r="AK153" i="4"/>
  <c r="AP153" i="4" s="1"/>
  <c r="AJ153" i="4"/>
  <c r="AO153" i="4" s="1"/>
  <c r="E153" i="4"/>
  <c r="V153" i="4" s="1"/>
  <c r="C153" i="4"/>
  <c r="J153" i="4"/>
  <c r="AA153" i="4"/>
  <c r="Z151" i="4"/>
  <c r="Y151" i="4"/>
  <c r="AN151" i="4"/>
  <c r="BL180" i="2" l="1"/>
  <c r="Q152" i="4"/>
  <c r="S152" i="4" s="1"/>
  <c r="AN152" i="4"/>
  <c r="AE152" i="4"/>
  <c r="R151" i="4"/>
  <c r="S151" i="4"/>
  <c r="H152" i="4"/>
  <c r="I152" i="4"/>
  <c r="AD153" i="4"/>
  <c r="AC153" i="4"/>
  <c r="AF153" i="4" s="1"/>
  <c r="G153" i="4"/>
  <c r="K153" i="4"/>
  <c r="L153" i="4" s="1"/>
  <c r="W153" i="4"/>
  <c r="X153" i="4" s="1"/>
  <c r="M152" i="4"/>
  <c r="N152" i="4"/>
  <c r="F154" i="4"/>
  <c r="B155" i="4"/>
  <c r="C154" i="4"/>
  <c r="AJ154" i="4"/>
  <c r="AO154" i="4" s="1"/>
  <c r="AG154" i="4"/>
  <c r="AI154" i="4" s="1"/>
  <c r="J154" i="4"/>
  <c r="D154" i="4"/>
  <c r="T154" i="4" s="1"/>
  <c r="AK154" i="4"/>
  <c r="AP154" i="4" s="1"/>
  <c r="E154" i="4"/>
  <c r="V154" i="4" s="1"/>
  <c r="AA154" i="4"/>
  <c r="Y152" i="4"/>
  <c r="Z152" i="4"/>
  <c r="O153" i="4"/>
  <c r="AL153" i="4"/>
  <c r="P153" i="4"/>
  <c r="AB153" i="4"/>
  <c r="U153" i="4"/>
  <c r="AM153" i="4"/>
  <c r="AH153" i="4"/>
  <c r="AQ153" i="4"/>
  <c r="BL181" i="2" l="1"/>
  <c r="R152" i="4"/>
  <c r="AQ154" i="4"/>
  <c r="H153" i="4"/>
  <c r="I153" i="4"/>
  <c r="AE153" i="4"/>
  <c r="K154" i="4"/>
  <c r="L154" i="4" s="1"/>
  <c r="G154" i="4"/>
  <c r="W154" i="4"/>
  <c r="X154" i="4" s="1"/>
  <c r="M153" i="4"/>
  <c r="N153" i="4"/>
  <c r="F155" i="4"/>
  <c r="D155" i="4"/>
  <c r="T155" i="4" s="1"/>
  <c r="B156" i="4"/>
  <c r="AK155" i="4"/>
  <c r="AP155" i="4" s="1"/>
  <c r="J155" i="4"/>
  <c r="C155" i="4"/>
  <c r="AG155" i="4"/>
  <c r="AI155" i="4" s="1"/>
  <c r="AJ155" i="4"/>
  <c r="AO155" i="4" s="1"/>
  <c r="AA155" i="4"/>
  <c r="E155" i="4"/>
  <c r="V155" i="4" s="1"/>
  <c r="Y153" i="4"/>
  <c r="Z153" i="4"/>
  <c r="AD154" i="4"/>
  <c r="AC154" i="4"/>
  <c r="AF154" i="4" s="1"/>
  <c r="O154" i="4"/>
  <c r="P154" i="4"/>
  <c r="AM154" i="4"/>
  <c r="AB154" i="4"/>
  <c r="AL154" i="4"/>
  <c r="AH154" i="4"/>
  <c r="U154" i="4"/>
  <c r="AN153" i="4"/>
  <c r="Q153" i="4"/>
  <c r="BL182" i="2" l="1"/>
  <c r="AE154" i="4"/>
  <c r="Q154" i="4"/>
  <c r="S154" i="4" s="1"/>
  <c r="K155" i="4"/>
  <c r="L155" i="4" s="1"/>
  <c r="G155" i="4"/>
  <c r="W155" i="4"/>
  <c r="X155" i="4" s="1"/>
  <c r="H154" i="4"/>
  <c r="I154" i="4"/>
  <c r="Z154" i="4"/>
  <c r="Y154" i="4"/>
  <c r="P155" i="4"/>
  <c r="O155" i="4"/>
  <c r="U155" i="4"/>
  <c r="AL155" i="4"/>
  <c r="AB155" i="4"/>
  <c r="AM155" i="4"/>
  <c r="AH155" i="4"/>
  <c r="R153" i="4"/>
  <c r="S153" i="4"/>
  <c r="F156" i="4"/>
  <c r="B157" i="4"/>
  <c r="D156" i="4"/>
  <c r="T156" i="4" s="1"/>
  <c r="C156" i="4"/>
  <c r="AJ156" i="4"/>
  <c r="AO156" i="4" s="1"/>
  <c r="AG156" i="4"/>
  <c r="AI156" i="4" s="1"/>
  <c r="J156" i="4"/>
  <c r="E156" i="4"/>
  <c r="V156" i="4" s="1"/>
  <c r="AK156" i="4"/>
  <c r="AP156" i="4" s="1"/>
  <c r="AA156" i="4"/>
  <c r="AQ155" i="4"/>
  <c r="AD155" i="4"/>
  <c r="AC155" i="4"/>
  <c r="AF155" i="4" s="1"/>
  <c r="M154" i="4"/>
  <c r="N154" i="4"/>
  <c r="AN154" i="4"/>
  <c r="BL183" i="2" l="1"/>
  <c r="R154" i="4"/>
  <c r="K156" i="4"/>
  <c r="L156" i="4" s="1"/>
  <c r="G156" i="4"/>
  <c r="W156" i="4"/>
  <c r="X156" i="4" s="1"/>
  <c r="N155" i="4"/>
  <c r="M155" i="4"/>
  <c r="AD156" i="4"/>
  <c r="AC156" i="4"/>
  <c r="AF156" i="4" s="1"/>
  <c r="F157" i="4"/>
  <c r="D157" i="4"/>
  <c r="T157" i="4" s="1"/>
  <c r="AG157" i="4"/>
  <c r="AI157" i="4" s="1"/>
  <c r="AK157" i="4"/>
  <c r="AP157" i="4" s="1"/>
  <c r="C157" i="4"/>
  <c r="B158" i="4"/>
  <c r="J157" i="4"/>
  <c r="E157" i="4"/>
  <c r="V157" i="4" s="1"/>
  <c r="AA157" i="4"/>
  <c r="AJ157" i="4"/>
  <c r="AO157" i="4" s="1"/>
  <c r="H155" i="4"/>
  <c r="I155" i="4"/>
  <c r="AQ156" i="4"/>
  <c r="AE155" i="4"/>
  <c r="Q155" i="4"/>
  <c r="Y155" i="4"/>
  <c r="Z155" i="4"/>
  <c r="AL156" i="4"/>
  <c r="P156" i="4"/>
  <c r="AM156" i="4"/>
  <c r="O156" i="4"/>
  <c r="AH156" i="4"/>
  <c r="U156" i="4"/>
  <c r="AB156" i="4"/>
  <c r="AN155" i="4"/>
  <c r="BL184" i="2" l="1"/>
  <c r="AE156" i="4"/>
  <c r="AN156" i="4"/>
  <c r="Q156" i="4"/>
  <c r="S156" i="4" s="1"/>
  <c r="F158" i="4"/>
  <c r="B159" i="4"/>
  <c r="D158" i="4"/>
  <c r="T158" i="4" s="1"/>
  <c r="C158" i="4"/>
  <c r="AJ158" i="4"/>
  <c r="AO158" i="4" s="1"/>
  <c r="AK158" i="4"/>
  <c r="AP158" i="4" s="1"/>
  <c r="J158" i="4"/>
  <c r="AA158" i="4"/>
  <c r="E158" i="4"/>
  <c r="V158" i="4" s="1"/>
  <c r="AG158" i="4"/>
  <c r="AI158" i="4" s="1"/>
  <c r="N156" i="4"/>
  <c r="M156" i="4"/>
  <c r="S155" i="4"/>
  <c r="R155" i="4"/>
  <c r="H156" i="4"/>
  <c r="I156" i="4"/>
  <c r="AQ157" i="4"/>
  <c r="Z156" i="4"/>
  <c r="Y156" i="4"/>
  <c r="AD157" i="4"/>
  <c r="AC157" i="4"/>
  <c r="AF157" i="4" s="1"/>
  <c r="O157" i="4"/>
  <c r="P157" i="4"/>
  <c r="AB157" i="4"/>
  <c r="AL157" i="4"/>
  <c r="U157" i="4"/>
  <c r="AH157" i="4"/>
  <c r="AM157" i="4"/>
  <c r="K157" i="4"/>
  <c r="L157" i="4" s="1"/>
  <c r="G157" i="4"/>
  <c r="W157" i="4"/>
  <c r="X157" i="4" s="1"/>
  <c r="BL185" i="2" l="1"/>
  <c r="AN157" i="4"/>
  <c r="Q157" i="4"/>
  <c r="R157" i="4" s="1"/>
  <c r="R156" i="4"/>
  <c r="AD158" i="4"/>
  <c r="AC158" i="4"/>
  <c r="AF158" i="4" s="1"/>
  <c r="AL158" i="4"/>
  <c r="AB158" i="4"/>
  <c r="P158" i="4"/>
  <c r="AM158" i="4"/>
  <c r="O158" i="4"/>
  <c r="AH158" i="4"/>
  <c r="U158" i="4"/>
  <c r="AE157" i="4"/>
  <c r="Y157" i="4"/>
  <c r="Z157" i="4"/>
  <c r="M157" i="4"/>
  <c r="N157" i="4"/>
  <c r="K158" i="4"/>
  <c r="L158" i="4" s="1"/>
  <c r="G158" i="4"/>
  <c r="W158" i="4"/>
  <c r="X158" i="4" s="1"/>
  <c r="H157" i="4"/>
  <c r="I157" i="4"/>
  <c r="F159" i="4"/>
  <c r="D159" i="4"/>
  <c r="T159" i="4" s="1"/>
  <c r="B160" i="4"/>
  <c r="C159" i="4"/>
  <c r="AK159" i="4"/>
  <c r="AP159" i="4" s="1"/>
  <c r="AG159" i="4"/>
  <c r="AI159" i="4" s="1"/>
  <c r="AJ159" i="4"/>
  <c r="AO159" i="4" s="1"/>
  <c r="E159" i="4"/>
  <c r="V159" i="4" s="1"/>
  <c r="J159" i="4"/>
  <c r="AA159" i="4"/>
  <c r="AQ158" i="4"/>
  <c r="BL186" i="2" l="1"/>
  <c r="S157" i="4"/>
  <c r="AN158" i="4"/>
  <c r="Q158" i="4"/>
  <c r="S158" i="4" s="1"/>
  <c r="AH159" i="4"/>
  <c r="O159" i="4"/>
  <c r="AM159" i="4"/>
  <c r="P159" i="4"/>
  <c r="U159" i="4"/>
  <c r="AB159" i="4"/>
  <c r="AL159" i="4"/>
  <c r="N158" i="4"/>
  <c r="M158" i="4"/>
  <c r="K159" i="4"/>
  <c r="L159" i="4" s="1"/>
  <c r="G159" i="4"/>
  <c r="W159" i="4"/>
  <c r="X159" i="4" s="1"/>
  <c r="H158" i="4"/>
  <c r="I158" i="4"/>
  <c r="Y158" i="4"/>
  <c r="Z158" i="4"/>
  <c r="AD159" i="4"/>
  <c r="AC159" i="4"/>
  <c r="AF159" i="4" s="1"/>
  <c r="F160" i="4"/>
  <c r="B161" i="4"/>
  <c r="D160" i="4"/>
  <c r="T160" i="4" s="1"/>
  <c r="C160" i="4"/>
  <c r="AJ160" i="4"/>
  <c r="AO160" i="4" s="1"/>
  <c r="AK160" i="4"/>
  <c r="AP160" i="4" s="1"/>
  <c r="AG160" i="4"/>
  <c r="AI160" i="4" s="1"/>
  <c r="E160" i="4"/>
  <c r="V160" i="4" s="1"/>
  <c r="AA160" i="4"/>
  <c r="J160" i="4"/>
  <c r="AQ159" i="4"/>
  <c r="AE158" i="4"/>
  <c r="BL187" i="2" l="1"/>
  <c r="AE159" i="4"/>
  <c r="AN159" i="4"/>
  <c r="R158" i="4"/>
  <c r="F161" i="4"/>
  <c r="D161" i="4"/>
  <c r="T161" i="4" s="1"/>
  <c r="B162" i="4"/>
  <c r="AG161" i="4"/>
  <c r="AI161" i="4" s="1"/>
  <c r="AK161" i="4"/>
  <c r="AP161" i="4" s="1"/>
  <c r="AJ161" i="4"/>
  <c r="AO161" i="4" s="1"/>
  <c r="J161" i="4"/>
  <c r="C161" i="4"/>
  <c r="E161" i="4"/>
  <c r="V161" i="4" s="1"/>
  <c r="AA161" i="4"/>
  <c r="Z159" i="4"/>
  <c r="Y159" i="4"/>
  <c r="AD160" i="4"/>
  <c r="AC160" i="4"/>
  <c r="AF160" i="4" s="1"/>
  <c r="K160" i="4"/>
  <c r="L160" i="4" s="1"/>
  <c r="G160" i="4"/>
  <c r="W160" i="4"/>
  <c r="X160" i="4" s="1"/>
  <c r="I159" i="4"/>
  <c r="H159" i="4"/>
  <c r="O160" i="4"/>
  <c r="P160" i="4"/>
  <c r="AH160" i="4"/>
  <c r="AM160" i="4"/>
  <c r="AL160" i="4"/>
  <c r="U160" i="4"/>
  <c r="AB160" i="4"/>
  <c r="N159" i="4"/>
  <c r="M159" i="4"/>
  <c r="AQ160" i="4"/>
  <c r="Q159" i="4"/>
  <c r="BL188" i="2" l="1"/>
  <c r="AN160" i="4"/>
  <c r="Q160" i="4"/>
  <c r="S160" i="4" s="1"/>
  <c r="AE160" i="4"/>
  <c r="M160" i="4"/>
  <c r="N160" i="4"/>
  <c r="AD161" i="4"/>
  <c r="AC161" i="4"/>
  <c r="AF161" i="4" s="1"/>
  <c r="K161" i="4"/>
  <c r="L161" i="4" s="1"/>
  <c r="G161" i="4"/>
  <c r="W161" i="4"/>
  <c r="X161" i="4" s="1"/>
  <c r="S159" i="4"/>
  <c r="R159" i="4"/>
  <c r="F162" i="4"/>
  <c r="B163" i="4"/>
  <c r="D162" i="4"/>
  <c r="T162" i="4" s="1"/>
  <c r="C162" i="4"/>
  <c r="AJ162" i="4"/>
  <c r="AO162" i="4" s="1"/>
  <c r="AK162" i="4"/>
  <c r="AP162" i="4" s="1"/>
  <c r="AG162" i="4"/>
  <c r="AI162" i="4" s="1"/>
  <c r="J162" i="4"/>
  <c r="E162" i="4"/>
  <c r="V162" i="4" s="1"/>
  <c r="AA162" i="4"/>
  <c r="I160" i="4"/>
  <c r="H160" i="4"/>
  <c r="Y160" i="4"/>
  <c r="Z160" i="4"/>
  <c r="O161" i="4"/>
  <c r="P161" i="4"/>
  <c r="AH161" i="4"/>
  <c r="AB161" i="4"/>
  <c r="AM161" i="4"/>
  <c r="U161" i="4"/>
  <c r="AL161" i="4"/>
  <c r="AQ161" i="4"/>
  <c r="BL189" i="2" l="1"/>
  <c r="Q161" i="4"/>
  <c r="S161" i="4" s="1"/>
  <c r="AE161" i="4"/>
  <c r="R160" i="4"/>
  <c r="AD162" i="4"/>
  <c r="AC162" i="4"/>
  <c r="AF162" i="4" s="1"/>
  <c r="F163" i="4"/>
  <c r="B164" i="4"/>
  <c r="D163" i="4"/>
  <c r="T163" i="4" s="1"/>
  <c r="AK163" i="4"/>
  <c r="AP163" i="4" s="1"/>
  <c r="C163" i="4"/>
  <c r="AG163" i="4"/>
  <c r="AI163" i="4" s="1"/>
  <c r="AJ163" i="4"/>
  <c r="AO163" i="4" s="1"/>
  <c r="J163" i="4"/>
  <c r="E163" i="4"/>
  <c r="V163" i="4" s="1"/>
  <c r="AA163" i="4"/>
  <c r="Y161" i="4"/>
  <c r="Z161" i="4"/>
  <c r="AQ162" i="4"/>
  <c r="O162" i="4"/>
  <c r="P162" i="4"/>
  <c r="AL162" i="4"/>
  <c r="AB162" i="4"/>
  <c r="U162" i="4"/>
  <c r="AM162" i="4"/>
  <c r="AH162" i="4"/>
  <c r="M161" i="4"/>
  <c r="N161" i="4"/>
  <c r="AN161" i="4"/>
  <c r="K162" i="4"/>
  <c r="L162" i="4" s="1"/>
  <c r="G162" i="4"/>
  <c r="W162" i="4"/>
  <c r="X162" i="4" s="1"/>
  <c r="H161" i="4"/>
  <c r="I161" i="4"/>
  <c r="BL190" i="2" l="1"/>
  <c r="Q162" i="4"/>
  <c r="S162" i="4" s="1"/>
  <c r="R161" i="4"/>
  <c r="AE162" i="4"/>
  <c r="I162" i="4"/>
  <c r="H162" i="4"/>
  <c r="Y162" i="4"/>
  <c r="Z162" i="4"/>
  <c r="AH163" i="4"/>
  <c r="O163" i="4"/>
  <c r="AB163" i="4"/>
  <c r="AM163" i="4"/>
  <c r="U163" i="4"/>
  <c r="P163" i="4"/>
  <c r="AL163" i="4"/>
  <c r="K163" i="4"/>
  <c r="L163" i="4" s="1"/>
  <c r="G163" i="4"/>
  <c r="W163" i="4"/>
  <c r="X163" i="4" s="1"/>
  <c r="M162" i="4"/>
  <c r="N162" i="4"/>
  <c r="AD163" i="4"/>
  <c r="AC163" i="4"/>
  <c r="AF163" i="4" s="1"/>
  <c r="F164" i="4"/>
  <c r="B165" i="4"/>
  <c r="D164" i="4"/>
  <c r="T164" i="4" s="1"/>
  <c r="C164" i="4"/>
  <c r="AJ164" i="4"/>
  <c r="AO164" i="4" s="1"/>
  <c r="AG164" i="4"/>
  <c r="AI164" i="4" s="1"/>
  <c r="J164" i="4"/>
  <c r="AK164" i="4"/>
  <c r="AP164" i="4" s="1"/>
  <c r="E164" i="4"/>
  <c r="V164" i="4" s="1"/>
  <c r="AA164" i="4"/>
  <c r="AN162" i="4"/>
  <c r="AQ163" i="4"/>
  <c r="BL191" i="2" l="1"/>
  <c r="Q163" i="4"/>
  <c r="R163" i="4" s="1"/>
  <c r="R162" i="4"/>
  <c r="AE163" i="4"/>
  <c r="K164" i="4"/>
  <c r="L164" i="4" s="1"/>
  <c r="G164" i="4"/>
  <c r="W164" i="4"/>
  <c r="X164" i="4" s="1"/>
  <c r="AD164" i="4"/>
  <c r="AC164" i="4"/>
  <c r="AF164" i="4" s="1"/>
  <c r="F165" i="4"/>
  <c r="D165" i="4"/>
  <c r="T165" i="4" s="1"/>
  <c r="B166" i="4"/>
  <c r="AG165" i="4"/>
  <c r="AI165" i="4" s="1"/>
  <c r="AK165" i="4"/>
  <c r="AP165" i="4" s="1"/>
  <c r="J165" i="4"/>
  <c r="AJ165" i="4"/>
  <c r="AO165" i="4" s="1"/>
  <c r="C165" i="4"/>
  <c r="E165" i="4"/>
  <c r="V165" i="4" s="1"/>
  <c r="AA165" i="4"/>
  <c r="N163" i="4"/>
  <c r="M163" i="4"/>
  <c r="AQ164" i="4"/>
  <c r="H163" i="4"/>
  <c r="I163" i="4"/>
  <c r="AN163" i="4"/>
  <c r="O164" i="4"/>
  <c r="AL164" i="4"/>
  <c r="P164" i="4"/>
  <c r="AB164" i="4"/>
  <c r="AM164" i="4"/>
  <c r="AH164" i="4"/>
  <c r="U164" i="4"/>
  <c r="Y163" i="4"/>
  <c r="Z163" i="4"/>
  <c r="BL192" i="2" l="1"/>
  <c r="S163" i="4"/>
  <c r="Q164" i="4"/>
  <c r="R164" i="4" s="1"/>
  <c r="AE164" i="4"/>
  <c r="AD165" i="4"/>
  <c r="AC165" i="4"/>
  <c r="AF165" i="4" s="1"/>
  <c r="M164" i="4"/>
  <c r="N164" i="4"/>
  <c r="F166" i="4"/>
  <c r="D166" i="4"/>
  <c r="T166" i="4" s="1"/>
  <c r="B167" i="4"/>
  <c r="C166" i="4"/>
  <c r="AJ166" i="4"/>
  <c r="AO166" i="4" s="1"/>
  <c r="AK166" i="4"/>
  <c r="AP166" i="4" s="1"/>
  <c r="AG166" i="4"/>
  <c r="AI166" i="4" s="1"/>
  <c r="J166" i="4"/>
  <c r="AA166" i="4"/>
  <c r="E166" i="4"/>
  <c r="V166" i="4" s="1"/>
  <c r="H164" i="4"/>
  <c r="I164" i="4"/>
  <c r="P165" i="4"/>
  <c r="O165" i="4"/>
  <c r="AL165" i="4"/>
  <c r="AM165" i="4"/>
  <c r="U165" i="4"/>
  <c r="AH165" i="4"/>
  <c r="AB165" i="4"/>
  <c r="Y164" i="4"/>
  <c r="Z164" i="4"/>
  <c r="AN164" i="4"/>
  <c r="AQ165" i="4"/>
  <c r="K165" i="4"/>
  <c r="L165" i="4" s="1"/>
  <c r="G165" i="4"/>
  <c r="W165" i="4"/>
  <c r="X165" i="4" s="1"/>
  <c r="BL193" i="2" l="1"/>
  <c r="Q165" i="4"/>
  <c r="S165" i="4" s="1"/>
  <c r="S164" i="4"/>
  <c r="AN165" i="4"/>
  <c r="AD166" i="4"/>
  <c r="AC166" i="4"/>
  <c r="AF166" i="4" s="1"/>
  <c r="K166" i="4"/>
  <c r="L166" i="4" s="1"/>
  <c r="G166" i="4"/>
  <c r="W166" i="4"/>
  <c r="X166" i="4" s="1"/>
  <c r="R165" i="4"/>
  <c r="F167" i="4"/>
  <c r="D167" i="4"/>
  <c r="T167" i="4" s="1"/>
  <c r="B168" i="4"/>
  <c r="C167" i="4"/>
  <c r="AK167" i="4"/>
  <c r="AP167" i="4" s="1"/>
  <c r="AG167" i="4"/>
  <c r="AI167" i="4" s="1"/>
  <c r="AJ167" i="4"/>
  <c r="AO167" i="4" s="1"/>
  <c r="J167" i="4"/>
  <c r="E167" i="4"/>
  <c r="V167" i="4" s="1"/>
  <c r="AA167" i="4"/>
  <c r="AE165" i="4"/>
  <c r="AQ166" i="4"/>
  <c r="H165" i="4"/>
  <c r="I165" i="4"/>
  <c r="Z165" i="4"/>
  <c r="Y165" i="4"/>
  <c r="N165" i="4"/>
  <c r="M165" i="4"/>
  <c r="P166" i="4"/>
  <c r="O166" i="4"/>
  <c r="AB166" i="4"/>
  <c r="AL166" i="4"/>
  <c r="U166" i="4"/>
  <c r="AM166" i="4"/>
  <c r="AH166" i="4"/>
  <c r="BL194" i="2" l="1"/>
  <c r="Q166" i="4"/>
  <c r="S166" i="4" s="1"/>
  <c r="G167" i="4"/>
  <c r="K167" i="4"/>
  <c r="L167" i="4" s="1"/>
  <c r="W167" i="4"/>
  <c r="X167" i="4" s="1"/>
  <c r="P167" i="4"/>
  <c r="U167" i="4"/>
  <c r="AL167" i="4"/>
  <c r="O167" i="4"/>
  <c r="AM167" i="4"/>
  <c r="AH167" i="4"/>
  <c r="AB167" i="4"/>
  <c r="Z166" i="4"/>
  <c r="Y166" i="4"/>
  <c r="M166" i="4"/>
  <c r="N166" i="4"/>
  <c r="AD167" i="4"/>
  <c r="AC167" i="4"/>
  <c r="AF167" i="4" s="1"/>
  <c r="F168" i="4"/>
  <c r="B169" i="4"/>
  <c r="D168" i="4"/>
  <c r="T168" i="4" s="1"/>
  <c r="C168" i="4"/>
  <c r="AJ168" i="4"/>
  <c r="AO168" i="4" s="1"/>
  <c r="AG168" i="4"/>
  <c r="AI168" i="4" s="1"/>
  <c r="AK168" i="4"/>
  <c r="AP168" i="4" s="1"/>
  <c r="E168" i="4"/>
  <c r="V168" i="4" s="1"/>
  <c r="J168" i="4"/>
  <c r="AA168" i="4"/>
  <c r="I166" i="4"/>
  <c r="H166" i="4"/>
  <c r="AQ167" i="4"/>
  <c r="AN166" i="4"/>
  <c r="AE166" i="4"/>
  <c r="BL195" i="2" l="1"/>
  <c r="AN167" i="4"/>
  <c r="R166" i="4"/>
  <c r="K168" i="4"/>
  <c r="L168" i="4" s="1"/>
  <c r="G168" i="4"/>
  <c r="W168" i="4"/>
  <c r="X168" i="4" s="1"/>
  <c r="I167" i="4"/>
  <c r="H167" i="4"/>
  <c r="AD168" i="4"/>
  <c r="AC168" i="4"/>
  <c r="AF168" i="4" s="1"/>
  <c r="F169" i="4"/>
  <c r="D169" i="4"/>
  <c r="T169" i="4" s="1"/>
  <c r="B170" i="4"/>
  <c r="AG169" i="4"/>
  <c r="AI169" i="4" s="1"/>
  <c r="AK169" i="4"/>
  <c r="AP169" i="4" s="1"/>
  <c r="AJ169" i="4"/>
  <c r="AO169" i="4" s="1"/>
  <c r="C169" i="4"/>
  <c r="E169" i="4"/>
  <c r="V169" i="4" s="1"/>
  <c r="J169" i="4"/>
  <c r="AA169" i="4"/>
  <c r="M167" i="4"/>
  <c r="N167" i="4"/>
  <c r="AQ168" i="4"/>
  <c r="AE167" i="4"/>
  <c r="Z167" i="4"/>
  <c r="Y167" i="4"/>
  <c r="O168" i="4"/>
  <c r="P168" i="4"/>
  <c r="AH168" i="4"/>
  <c r="AM168" i="4"/>
  <c r="U168" i="4"/>
  <c r="AB168" i="4"/>
  <c r="AL168" i="4"/>
  <c r="Q167" i="4"/>
  <c r="BL196" i="2" l="1"/>
  <c r="AE168" i="4"/>
  <c r="Q168" i="4"/>
  <c r="S168" i="4" s="1"/>
  <c r="AD169" i="4"/>
  <c r="AC169" i="4"/>
  <c r="AF169" i="4" s="1"/>
  <c r="M168" i="4"/>
  <c r="N168" i="4"/>
  <c r="O169" i="4"/>
  <c r="AH169" i="4"/>
  <c r="P169" i="4"/>
  <c r="AM169" i="4"/>
  <c r="U169" i="4"/>
  <c r="AB169" i="4"/>
  <c r="AL169" i="4"/>
  <c r="F170" i="4"/>
  <c r="B171" i="4"/>
  <c r="C170" i="4"/>
  <c r="AJ170" i="4"/>
  <c r="AO170" i="4" s="1"/>
  <c r="J170" i="4"/>
  <c r="D170" i="4"/>
  <c r="T170" i="4" s="1"/>
  <c r="AK170" i="4"/>
  <c r="AP170" i="4" s="1"/>
  <c r="E170" i="4"/>
  <c r="V170" i="4" s="1"/>
  <c r="AA170" i="4"/>
  <c r="AG170" i="4"/>
  <c r="AI170" i="4" s="1"/>
  <c r="I168" i="4"/>
  <c r="H168" i="4"/>
  <c r="S167" i="4"/>
  <c r="R167" i="4"/>
  <c r="Y168" i="4"/>
  <c r="Z168" i="4"/>
  <c r="AN168" i="4"/>
  <c r="AQ169" i="4"/>
  <c r="K169" i="4"/>
  <c r="L169" i="4" s="1"/>
  <c r="G169" i="4"/>
  <c r="W169" i="4"/>
  <c r="X169" i="4" s="1"/>
  <c r="BL197" i="2" l="1"/>
  <c r="R168" i="4"/>
  <c r="Q169" i="4"/>
  <c r="R169" i="4" s="1"/>
  <c r="AE169" i="4"/>
  <c r="AD170" i="4"/>
  <c r="AC170" i="4"/>
  <c r="AF170" i="4" s="1"/>
  <c r="K170" i="4"/>
  <c r="L170" i="4" s="1"/>
  <c r="G170" i="4"/>
  <c r="W170" i="4"/>
  <c r="X170" i="4" s="1"/>
  <c r="H169" i="4"/>
  <c r="I169" i="4"/>
  <c r="F171" i="4"/>
  <c r="D171" i="4"/>
  <c r="T171" i="4" s="1"/>
  <c r="B172" i="4"/>
  <c r="AK171" i="4"/>
  <c r="AP171" i="4" s="1"/>
  <c r="J171" i="4"/>
  <c r="C171" i="4"/>
  <c r="AG171" i="4"/>
  <c r="AI171" i="4" s="1"/>
  <c r="AJ171" i="4"/>
  <c r="AO171" i="4" s="1"/>
  <c r="AA171" i="4"/>
  <c r="E171" i="4"/>
  <c r="V171" i="4" s="1"/>
  <c r="Y169" i="4"/>
  <c r="Z169" i="4"/>
  <c r="M169" i="4"/>
  <c r="N169" i="4"/>
  <c r="O170" i="4"/>
  <c r="P170" i="4"/>
  <c r="AH170" i="4"/>
  <c r="AM170" i="4"/>
  <c r="U170" i="4"/>
  <c r="AL170" i="4"/>
  <c r="AB170" i="4"/>
  <c r="AQ170" i="4"/>
  <c r="AN169" i="4"/>
  <c r="BL198" i="2" l="1"/>
  <c r="S169" i="4"/>
  <c r="Q170" i="4"/>
  <c r="S170" i="4" s="1"/>
  <c r="Z170" i="4"/>
  <c r="Y170" i="4"/>
  <c r="F172" i="4"/>
  <c r="B173" i="4"/>
  <c r="D172" i="4"/>
  <c r="T172" i="4" s="1"/>
  <c r="C172" i="4"/>
  <c r="AJ172" i="4"/>
  <c r="AO172" i="4" s="1"/>
  <c r="J172" i="4"/>
  <c r="AG172" i="4"/>
  <c r="AI172" i="4" s="1"/>
  <c r="AK172" i="4"/>
  <c r="AP172" i="4" s="1"/>
  <c r="E172" i="4"/>
  <c r="V172" i="4" s="1"/>
  <c r="AA172" i="4"/>
  <c r="AE170" i="4"/>
  <c r="AN170" i="4"/>
  <c r="AQ171" i="4"/>
  <c r="AH171" i="4"/>
  <c r="AM171" i="4"/>
  <c r="AB171" i="4"/>
  <c r="P171" i="4"/>
  <c r="O171" i="4"/>
  <c r="AL171" i="4"/>
  <c r="U171" i="4"/>
  <c r="M170" i="4"/>
  <c r="N170" i="4"/>
  <c r="AD171" i="4"/>
  <c r="AC171" i="4"/>
  <c r="AF171" i="4" s="1"/>
  <c r="K171" i="4"/>
  <c r="L171" i="4" s="1"/>
  <c r="G171" i="4"/>
  <c r="W171" i="4"/>
  <c r="X171" i="4" s="1"/>
  <c r="H170" i="4"/>
  <c r="I170" i="4"/>
  <c r="BL199" i="2" l="1"/>
  <c r="Q171" i="4"/>
  <c r="S171" i="4" s="1"/>
  <c r="R170" i="4"/>
  <c r="K172" i="4"/>
  <c r="L172" i="4" s="1"/>
  <c r="G172" i="4"/>
  <c r="W172" i="4"/>
  <c r="X172" i="4" s="1"/>
  <c r="I171" i="4"/>
  <c r="H171" i="4"/>
  <c r="AD172" i="4"/>
  <c r="AC172" i="4"/>
  <c r="AF172" i="4" s="1"/>
  <c r="F173" i="4"/>
  <c r="D173" i="4"/>
  <c r="T173" i="4" s="1"/>
  <c r="AG173" i="4"/>
  <c r="AI173" i="4" s="1"/>
  <c r="AK173" i="4"/>
  <c r="AP173" i="4" s="1"/>
  <c r="J173" i="4"/>
  <c r="B174" i="4"/>
  <c r="C173" i="4"/>
  <c r="AJ173" i="4"/>
  <c r="AO173" i="4" s="1"/>
  <c r="E173" i="4"/>
  <c r="V173" i="4" s="1"/>
  <c r="AA173" i="4"/>
  <c r="AN171" i="4"/>
  <c r="M171" i="4"/>
  <c r="N171" i="4"/>
  <c r="Y171" i="4"/>
  <c r="Z171" i="4"/>
  <c r="AQ172" i="4"/>
  <c r="O172" i="4"/>
  <c r="AH172" i="4"/>
  <c r="U172" i="4"/>
  <c r="P172" i="4"/>
  <c r="AM172" i="4"/>
  <c r="AB172" i="4"/>
  <c r="AL172" i="4"/>
  <c r="AE171" i="4"/>
  <c r="BL200" i="2" l="1"/>
  <c r="Q172" i="4"/>
  <c r="R172" i="4" s="1"/>
  <c r="R171" i="4"/>
  <c r="AE172" i="4"/>
  <c r="AD173" i="4"/>
  <c r="AC173" i="4"/>
  <c r="AF173" i="4" s="1"/>
  <c r="F174" i="4"/>
  <c r="B175" i="4"/>
  <c r="D174" i="4"/>
  <c r="T174" i="4" s="1"/>
  <c r="C174" i="4"/>
  <c r="AJ174" i="4"/>
  <c r="AO174" i="4" s="1"/>
  <c r="AK174" i="4"/>
  <c r="AP174" i="4" s="1"/>
  <c r="AG174" i="4"/>
  <c r="AI174" i="4" s="1"/>
  <c r="AA174" i="4"/>
  <c r="E174" i="4"/>
  <c r="V174" i="4" s="1"/>
  <c r="J174" i="4"/>
  <c r="N172" i="4"/>
  <c r="M172" i="4"/>
  <c r="O173" i="4"/>
  <c r="P173" i="4"/>
  <c r="AL173" i="4"/>
  <c r="U173" i="4"/>
  <c r="AB173" i="4"/>
  <c r="AH173" i="4"/>
  <c r="AM173" i="4"/>
  <c r="H172" i="4"/>
  <c r="I172" i="4"/>
  <c r="AQ173" i="4"/>
  <c r="Z172" i="4"/>
  <c r="Y172" i="4"/>
  <c r="AN172" i="4"/>
  <c r="K173" i="4"/>
  <c r="L173" i="4" s="1"/>
  <c r="G173" i="4"/>
  <c r="W173" i="4"/>
  <c r="X173" i="4" s="1"/>
  <c r="BL201" i="2" l="1"/>
  <c r="S172" i="4"/>
  <c r="AQ174" i="4"/>
  <c r="AE173" i="4"/>
  <c r="N173" i="4"/>
  <c r="M173" i="4"/>
  <c r="AD174" i="4"/>
  <c r="AC174" i="4"/>
  <c r="AF174" i="4" s="1"/>
  <c r="P174" i="4"/>
  <c r="AL174" i="4"/>
  <c r="O174" i="4"/>
  <c r="AB174" i="4"/>
  <c r="AM174" i="4"/>
  <c r="AH174" i="4"/>
  <c r="U174" i="4"/>
  <c r="H173" i="4"/>
  <c r="I173" i="4"/>
  <c r="G174" i="4"/>
  <c r="K174" i="4"/>
  <c r="L174" i="4" s="1"/>
  <c r="W174" i="4"/>
  <c r="X174" i="4" s="1"/>
  <c r="Y173" i="4"/>
  <c r="Z173" i="4"/>
  <c r="F175" i="4"/>
  <c r="D175" i="4"/>
  <c r="T175" i="4" s="1"/>
  <c r="B176" i="4"/>
  <c r="C175" i="4"/>
  <c r="AK175" i="4"/>
  <c r="AP175" i="4" s="1"/>
  <c r="AG175" i="4"/>
  <c r="AI175" i="4" s="1"/>
  <c r="AJ175" i="4"/>
  <c r="AO175" i="4" s="1"/>
  <c r="E175" i="4"/>
  <c r="V175" i="4" s="1"/>
  <c r="J175" i="4"/>
  <c r="AA175" i="4"/>
  <c r="AN173" i="4"/>
  <c r="Q173" i="4"/>
  <c r="BL202" i="2" l="1"/>
  <c r="AE174" i="4"/>
  <c r="Q174" i="4"/>
  <c r="S174" i="4" s="1"/>
  <c r="AD175" i="4"/>
  <c r="AC175" i="4"/>
  <c r="AF175" i="4" s="1"/>
  <c r="F176" i="4"/>
  <c r="B177" i="4"/>
  <c r="D176" i="4"/>
  <c r="T176" i="4" s="1"/>
  <c r="C176" i="4"/>
  <c r="AJ176" i="4"/>
  <c r="AO176" i="4" s="1"/>
  <c r="AG176" i="4"/>
  <c r="AI176" i="4" s="1"/>
  <c r="J176" i="4"/>
  <c r="E176" i="4"/>
  <c r="V176" i="4" s="1"/>
  <c r="AA176" i="4"/>
  <c r="AK176" i="4"/>
  <c r="AP176" i="4" s="1"/>
  <c r="N174" i="4"/>
  <c r="M174" i="4"/>
  <c r="R173" i="4"/>
  <c r="S173" i="4"/>
  <c r="P175" i="4"/>
  <c r="O175" i="4"/>
  <c r="AL175" i="4"/>
  <c r="AB175" i="4"/>
  <c r="AM175" i="4"/>
  <c r="AH175" i="4"/>
  <c r="U175" i="4"/>
  <c r="Y174" i="4"/>
  <c r="Z174" i="4"/>
  <c r="AQ175" i="4"/>
  <c r="AN174" i="4"/>
  <c r="K175" i="4"/>
  <c r="L175" i="4" s="1"/>
  <c r="G175" i="4"/>
  <c r="W175" i="4"/>
  <c r="X175" i="4" s="1"/>
  <c r="H174" i="4"/>
  <c r="I174" i="4"/>
  <c r="BL203" i="2" l="1"/>
  <c r="R174" i="4"/>
  <c r="Q175" i="4"/>
  <c r="R175" i="4" s="1"/>
  <c r="Y175" i="4"/>
  <c r="Z175" i="4"/>
  <c r="P176" i="4"/>
  <c r="U176" i="4"/>
  <c r="AL176" i="4"/>
  <c r="AB176" i="4"/>
  <c r="O176" i="4"/>
  <c r="AM176" i="4"/>
  <c r="AH176" i="4"/>
  <c r="AE175" i="4"/>
  <c r="AD176" i="4"/>
  <c r="AC176" i="4"/>
  <c r="AF176" i="4" s="1"/>
  <c r="K176" i="4"/>
  <c r="L176" i="4" s="1"/>
  <c r="G176" i="4"/>
  <c r="W176" i="4"/>
  <c r="X176" i="4" s="1"/>
  <c r="I175" i="4"/>
  <c r="H175" i="4"/>
  <c r="M175" i="4"/>
  <c r="N175" i="4"/>
  <c r="F177" i="4"/>
  <c r="D177" i="4"/>
  <c r="T177" i="4" s="1"/>
  <c r="B178" i="4"/>
  <c r="AG177" i="4"/>
  <c r="AI177" i="4" s="1"/>
  <c r="AK177" i="4"/>
  <c r="AP177" i="4" s="1"/>
  <c r="J177" i="4"/>
  <c r="AJ177" i="4"/>
  <c r="AO177" i="4" s="1"/>
  <c r="E177" i="4"/>
  <c r="V177" i="4" s="1"/>
  <c r="C177" i="4"/>
  <c r="AA177" i="4"/>
  <c r="AN175" i="4"/>
  <c r="AQ176" i="4"/>
  <c r="BL204" i="2" l="1"/>
  <c r="S175" i="4"/>
  <c r="AN176" i="4"/>
  <c r="AQ177" i="4"/>
  <c r="N176" i="4"/>
  <c r="M176" i="4"/>
  <c r="P177" i="4"/>
  <c r="AH177" i="4"/>
  <c r="AB177" i="4"/>
  <c r="AM177" i="4"/>
  <c r="U177" i="4"/>
  <c r="O177" i="4"/>
  <c r="AL177" i="4"/>
  <c r="K177" i="4"/>
  <c r="L177" i="4" s="1"/>
  <c r="G177" i="4"/>
  <c r="W177" i="4"/>
  <c r="X177" i="4" s="1"/>
  <c r="H176" i="4"/>
  <c r="I176" i="4"/>
  <c r="AE176" i="4"/>
  <c r="AD177" i="4"/>
  <c r="AC177" i="4"/>
  <c r="AF177" i="4" s="1"/>
  <c r="Z176" i="4"/>
  <c r="Y176" i="4"/>
  <c r="Q176" i="4"/>
  <c r="F178" i="4"/>
  <c r="B179" i="4"/>
  <c r="C178" i="4"/>
  <c r="J178" i="4"/>
  <c r="D178" i="4"/>
  <c r="T178" i="4" s="1"/>
  <c r="AJ178" i="4"/>
  <c r="AO178" i="4" s="1"/>
  <c r="E178" i="4"/>
  <c r="V178" i="4" s="1"/>
  <c r="AA178" i="4"/>
  <c r="AG178" i="4"/>
  <c r="AI178" i="4" s="1"/>
  <c r="AK178" i="4"/>
  <c r="AP178" i="4" s="1"/>
  <c r="BL205" i="2" l="1"/>
  <c r="AE177" i="4"/>
  <c r="AQ178" i="4"/>
  <c r="AL178" i="4"/>
  <c r="AB178" i="4"/>
  <c r="AM178" i="4"/>
  <c r="AH178" i="4"/>
  <c r="P178" i="4"/>
  <c r="O178" i="4"/>
  <c r="U178" i="4"/>
  <c r="AD178" i="4"/>
  <c r="AC178" i="4"/>
  <c r="AF178" i="4" s="1"/>
  <c r="R176" i="4"/>
  <c r="S176" i="4"/>
  <c r="M177" i="4"/>
  <c r="N177" i="4"/>
  <c r="G178" i="4"/>
  <c r="K178" i="4"/>
  <c r="L178" i="4" s="1"/>
  <c r="W178" i="4"/>
  <c r="X178" i="4" s="1"/>
  <c r="H177" i="4"/>
  <c r="I177" i="4"/>
  <c r="Q177" i="4"/>
  <c r="F179" i="4"/>
  <c r="B180" i="4"/>
  <c r="D179" i="4"/>
  <c r="T179" i="4" s="1"/>
  <c r="AK179" i="4"/>
  <c r="AP179" i="4" s="1"/>
  <c r="C179" i="4"/>
  <c r="AG179" i="4"/>
  <c r="AI179" i="4" s="1"/>
  <c r="J179" i="4"/>
  <c r="AJ179" i="4"/>
  <c r="AO179" i="4" s="1"/>
  <c r="E179" i="4"/>
  <c r="V179" i="4" s="1"/>
  <c r="AA179" i="4"/>
  <c r="Z177" i="4"/>
  <c r="Y177" i="4"/>
  <c r="AN177" i="4"/>
  <c r="BL206" i="2" l="1"/>
  <c r="Q178" i="4"/>
  <c r="S178" i="4" s="1"/>
  <c r="AQ179" i="4"/>
  <c r="F180" i="4"/>
  <c r="B181" i="4"/>
  <c r="D180" i="4"/>
  <c r="T180" i="4" s="1"/>
  <c r="C180" i="4"/>
  <c r="AJ180" i="4"/>
  <c r="AO180" i="4" s="1"/>
  <c r="J180" i="4"/>
  <c r="AG180" i="4"/>
  <c r="AI180" i="4" s="1"/>
  <c r="AK180" i="4"/>
  <c r="AP180" i="4" s="1"/>
  <c r="E180" i="4"/>
  <c r="V180" i="4" s="1"/>
  <c r="AA180" i="4"/>
  <c r="H178" i="4"/>
  <c r="I178" i="4"/>
  <c r="AE178" i="4"/>
  <c r="AD179" i="4"/>
  <c r="AC179" i="4"/>
  <c r="AF179" i="4" s="1"/>
  <c r="S177" i="4"/>
  <c r="R177" i="4"/>
  <c r="N178" i="4"/>
  <c r="M178" i="4"/>
  <c r="O179" i="4"/>
  <c r="AH179" i="4"/>
  <c r="AB179" i="4"/>
  <c r="P179" i="4"/>
  <c r="AM179" i="4"/>
  <c r="U179" i="4"/>
  <c r="AL179" i="4"/>
  <c r="K179" i="4"/>
  <c r="L179" i="4" s="1"/>
  <c r="G179" i="4"/>
  <c r="W179" i="4"/>
  <c r="X179" i="4" s="1"/>
  <c r="Y178" i="4"/>
  <c r="Z178" i="4"/>
  <c r="AN178" i="4"/>
  <c r="BL207" i="2" l="1"/>
  <c r="R178" i="4"/>
  <c r="Q179" i="4"/>
  <c r="S179" i="4" s="1"/>
  <c r="K180" i="4"/>
  <c r="L180" i="4" s="1"/>
  <c r="G180" i="4"/>
  <c r="W180" i="4"/>
  <c r="X180" i="4" s="1"/>
  <c r="H179" i="4"/>
  <c r="I179" i="4"/>
  <c r="AD180" i="4"/>
  <c r="AC180" i="4"/>
  <c r="AF180" i="4" s="1"/>
  <c r="F181" i="4"/>
  <c r="D181" i="4"/>
  <c r="T181" i="4" s="1"/>
  <c r="AG181" i="4"/>
  <c r="AI181" i="4" s="1"/>
  <c r="B182" i="4"/>
  <c r="AK181" i="4"/>
  <c r="AP181" i="4" s="1"/>
  <c r="J181" i="4"/>
  <c r="E181" i="4"/>
  <c r="V181" i="4" s="1"/>
  <c r="AA181" i="4"/>
  <c r="AJ181" i="4"/>
  <c r="AO181" i="4" s="1"/>
  <c r="C181" i="4"/>
  <c r="AN179" i="4"/>
  <c r="M179" i="4"/>
  <c r="N179" i="4"/>
  <c r="Z179" i="4"/>
  <c r="Y179" i="4"/>
  <c r="AL180" i="4"/>
  <c r="AB180" i="4"/>
  <c r="AM180" i="4"/>
  <c r="O180" i="4"/>
  <c r="AH180" i="4"/>
  <c r="U180" i="4"/>
  <c r="P180" i="4"/>
  <c r="AQ180" i="4"/>
  <c r="AE179" i="4"/>
  <c r="BL208" i="2" l="1"/>
  <c r="R179" i="4"/>
  <c r="AN180" i="4"/>
  <c r="Q180" i="4"/>
  <c r="R180" i="4" s="1"/>
  <c r="AD181" i="4"/>
  <c r="AC181" i="4"/>
  <c r="AF181" i="4" s="1"/>
  <c r="F182" i="4"/>
  <c r="D182" i="4"/>
  <c r="T182" i="4" s="1"/>
  <c r="B183" i="4"/>
  <c r="C182" i="4"/>
  <c r="AJ182" i="4"/>
  <c r="AO182" i="4" s="1"/>
  <c r="AK182" i="4"/>
  <c r="AP182" i="4" s="1"/>
  <c r="AG182" i="4"/>
  <c r="AI182" i="4" s="1"/>
  <c r="AA182" i="4"/>
  <c r="J182" i="4"/>
  <c r="E182" i="4"/>
  <c r="V182" i="4" s="1"/>
  <c r="M180" i="4"/>
  <c r="N180" i="4"/>
  <c r="K181" i="4"/>
  <c r="L181" i="4" s="1"/>
  <c r="G181" i="4"/>
  <c r="W181" i="4"/>
  <c r="X181" i="4" s="1"/>
  <c r="I180" i="4"/>
  <c r="H180" i="4"/>
  <c r="AE180" i="4"/>
  <c r="Z180" i="4"/>
  <c r="Y180" i="4"/>
  <c r="P181" i="4"/>
  <c r="O181" i="4"/>
  <c r="AL181" i="4"/>
  <c r="AB181" i="4"/>
  <c r="U181" i="4"/>
  <c r="AH181" i="4"/>
  <c r="AM181" i="4"/>
  <c r="AQ181" i="4"/>
  <c r="S180" i="4" l="1"/>
  <c r="BL209" i="2"/>
  <c r="Q181" i="4"/>
  <c r="R181" i="4" s="1"/>
  <c r="AN181" i="4"/>
  <c r="N181" i="4"/>
  <c r="M181" i="4"/>
  <c r="H181" i="4"/>
  <c r="I181" i="4"/>
  <c r="Z181" i="4"/>
  <c r="Y181" i="4"/>
  <c r="F183" i="4"/>
  <c r="D183" i="4"/>
  <c r="T183" i="4" s="1"/>
  <c r="B184" i="4"/>
  <c r="C183" i="4"/>
  <c r="AK183" i="4"/>
  <c r="AP183" i="4" s="1"/>
  <c r="AG183" i="4"/>
  <c r="AI183" i="4" s="1"/>
  <c r="AJ183" i="4"/>
  <c r="AO183" i="4" s="1"/>
  <c r="J183" i="4"/>
  <c r="E183" i="4"/>
  <c r="V183" i="4" s="1"/>
  <c r="AA183" i="4"/>
  <c r="AD182" i="4"/>
  <c r="AC182" i="4"/>
  <c r="AF182" i="4" s="1"/>
  <c r="P182" i="4"/>
  <c r="AL182" i="4"/>
  <c r="O182" i="4"/>
  <c r="AM182" i="4"/>
  <c r="AH182" i="4"/>
  <c r="U182" i="4"/>
  <c r="AB182" i="4"/>
  <c r="AQ182" i="4"/>
  <c r="AE181" i="4"/>
  <c r="K182" i="4"/>
  <c r="L182" i="4" s="1"/>
  <c r="G182" i="4"/>
  <c r="W182" i="4"/>
  <c r="X182" i="4" s="1"/>
  <c r="AE182" i="4" l="1"/>
  <c r="BL210" i="2"/>
  <c r="S181" i="4"/>
  <c r="I182" i="4"/>
  <c r="H182" i="4"/>
  <c r="AD183" i="4"/>
  <c r="AC183" i="4"/>
  <c r="AF183" i="4" s="1"/>
  <c r="F184" i="4"/>
  <c r="B185" i="4"/>
  <c r="C184" i="4"/>
  <c r="AJ184" i="4"/>
  <c r="AO184" i="4" s="1"/>
  <c r="J184" i="4"/>
  <c r="D184" i="4"/>
  <c r="T184" i="4" s="1"/>
  <c r="AK184" i="4"/>
  <c r="AP184" i="4" s="1"/>
  <c r="AG184" i="4"/>
  <c r="AI184" i="4" s="1"/>
  <c r="E184" i="4"/>
  <c r="V184" i="4" s="1"/>
  <c r="AA184" i="4"/>
  <c r="M182" i="4"/>
  <c r="N182" i="4"/>
  <c r="O183" i="4"/>
  <c r="P183" i="4"/>
  <c r="AM183" i="4"/>
  <c r="AH183" i="4"/>
  <c r="AL183" i="4"/>
  <c r="U183" i="4"/>
  <c r="AB183" i="4"/>
  <c r="AN182" i="4"/>
  <c r="Q182" i="4"/>
  <c r="G183" i="4"/>
  <c r="K183" i="4"/>
  <c r="L183" i="4" s="1"/>
  <c r="W183" i="4"/>
  <c r="X183" i="4" s="1"/>
  <c r="Y182" i="4"/>
  <c r="Z182" i="4"/>
  <c r="AQ183" i="4"/>
  <c r="BL211" i="2" l="1"/>
  <c r="R182" i="4"/>
  <c r="S182" i="4"/>
  <c r="AD184" i="4"/>
  <c r="AC184" i="4"/>
  <c r="AF184" i="4" s="1"/>
  <c r="M183" i="4"/>
  <c r="N183" i="4"/>
  <c r="AH184" i="4"/>
  <c r="AM184" i="4"/>
  <c r="P184" i="4"/>
  <c r="AB184" i="4"/>
  <c r="AL184" i="4"/>
  <c r="O184" i="4"/>
  <c r="U184" i="4"/>
  <c r="Z183" i="4"/>
  <c r="Y183" i="4"/>
  <c r="AE183" i="4"/>
  <c r="AN183" i="4"/>
  <c r="AQ184" i="4"/>
  <c r="K184" i="4"/>
  <c r="L184" i="4" s="1"/>
  <c r="G184" i="4"/>
  <c r="W184" i="4"/>
  <c r="X184" i="4" s="1"/>
  <c r="H183" i="4"/>
  <c r="I183" i="4"/>
  <c r="F185" i="4"/>
  <c r="D185" i="4"/>
  <c r="T185" i="4" s="1"/>
  <c r="B186" i="4"/>
  <c r="AG185" i="4"/>
  <c r="AI185" i="4" s="1"/>
  <c r="AK185" i="4"/>
  <c r="AP185" i="4" s="1"/>
  <c r="AJ185" i="4"/>
  <c r="AO185" i="4" s="1"/>
  <c r="C185" i="4"/>
  <c r="J185" i="4"/>
  <c r="AA185" i="4"/>
  <c r="E185" i="4"/>
  <c r="V185" i="4" s="1"/>
  <c r="Q183" i="4"/>
  <c r="BL212" i="2" l="1"/>
  <c r="Z184" i="4"/>
  <c r="Y184" i="4"/>
  <c r="R183" i="4"/>
  <c r="S183" i="4"/>
  <c r="O185" i="4"/>
  <c r="P185" i="4"/>
  <c r="AB185" i="4"/>
  <c r="AL185" i="4"/>
  <c r="U185" i="4"/>
  <c r="AM185" i="4"/>
  <c r="AH185" i="4"/>
  <c r="F186" i="4"/>
  <c r="B187" i="4"/>
  <c r="D186" i="4"/>
  <c r="T186" i="4" s="1"/>
  <c r="C186" i="4"/>
  <c r="AJ186" i="4"/>
  <c r="AO186" i="4" s="1"/>
  <c r="J186" i="4"/>
  <c r="AG186" i="4"/>
  <c r="AI186" i="4" s="1"/>
  <c r="AK186" i="4"/>
  <c r="AP186" i="4" s="1"/>
  <c r="E186" i="4"/>
  <c r="V186" i="4" s="1"/>
  <c r="AA186" i="4"/>
  <c r="AN184" i="4"/>
  <c r="AD185" i="4"/>
  <c r="AC185" i="4"/>
  <c r="AF185" i="4" s="1"/>
  <c r="N184" i="4"/>
  <c r="M184" i="4"/>
  <c r="AQ185" i="4"/>
  <c r="Q184" i="4"/>
  <c r="G185" i="4"/>
  <c r="K185" i="4"/>
  <c r="L185" i="4" s="1"/>
  <c r="W185" i="4"/>
  <c r="X185" i="4" s="1"/>
  <c r="H184" i="4"/>
  <c r="I184" i="4"/>
  <c r="AE184" i="4"/>
  <c r="BL213" i="2" l="1"/>
  <c r="AE185" i="4"/>
  <c r="AN185" i="4"/>
  <c r="Q185" i="4"/>
  <c r="S185" i="4" s="1"/>
  <c r="P186" i="4"/>
  <c r="O186" i="4"/>
  <c r="AL186" i="4"/>
  <c r="AB186" i="4"/>
  <c r="AM186" i="4"/>
  <c r="AH186" i="4"/>
  <c r="U186" i="4"/>
  <c r="R184" i="4"/>
  <c r="S184" i="4"/>
  <c r="K186" i="4"/>
  <c r="L186" i="4" s="1"/>
  <c r="G186" i="4"/>
  <c r="W186" i="4"/>
  <c r="X186" i="4" s="1"/>
  <c r="AD186" i="4"/>
  <c r="AC186" i="4"/>
  <c r="AF186" i="4" s="1"/>
  <c r="F187" i="4"/>
  <c r="D187" i="4"/>
  <c r="T187" i="4" s="1"/>
  <c r="B188" i="4"/>
  <c r="AK187" i="4"/>
  <c r="AP187" i="4" s="1"/>
  <c r="C187" i="4"/>
  <c r="AG187" i="4"/>
  <c r="AI187" i="4" s="1"/>
  <c r="J187" i="4"/>
  <c r="AJ187" i="4"/>
  <c r="AO187" i="4" s="1"/>
  <c r="AA187" i="4"/>
  <c r="E187" i="4"/>
  <c r="V187" i="4" s="1"/>
  <c r="Y185" i="4"/>
  <c r="Z185" i="4"/>
  <c r="I185" i="4"/>
  <c r="H185" i="4"/>
  <c r="N185" i="4"/>
  <c r="M185" i="4"/>
  <c r="AQ186" i="4"/>
  <c r="BL214" i="2" l="1"/>
  <c r="R185" i="4"/>
  <c r="AE186" i="4"/>
  <c r="AQ187" i="4"/>
  <c r="Q186" i="4"/>
  <c r="R186" i="4" s="1"/>
  <c r="F188" i="4"/>
  <c r="B189" i="4"/>
  <c r="D188" i="4"/>
  <c r="T188" i="4" s="1"/>
  <c r="C188" i="4"/>
  <c r="AJ188" i="4"/>
  <c r="AO188" i="4" s="1"/>
  <c r="AG188" i="4"/>
  <c r="AI188" i="4" s="1"/>
  <c r="AK188" i="4"/>
  <c r="AP188" i="4" s="1"/>
  <c r="E188" i="4"/>
  <c r="V188" i="4" s="1"/>
  <c r="AA188" i="4"/>
  <c r="J188" i="4"/>
  <c r="N186" i="4"/>
  <c r="M186" i="4"/>
  <c r="AN186" i="4"/>
  <c r="AD187" i="4"/>
  <c r="AC187" i="4"/>
  <c r="AF187" i="4" s="1"/>
  <c r="P187" i="4"/>
  <c r="O187" i="4"/>
  <c r="AL187" i="4"/>
  <c r="AH187" i="4"/>
  <c r="AB187" i="4"/>
  <c r="AM187" i="4"/>
  <c r="U187" i="4"/>
  <c r="K187" i="4"/>
  <c r="L187" i="4" s="1"/>
  <c r="G187" i="4"/>
  <c r="W187" i="4"/>
  <c r="X187" i="4" s="1"/>
  <c r="I186" i="4"/>
  <c r="H186" i="4"/>
  <c r="Y186" i="4"/>
  <c r="Z186" i="4"/>
  <c r="BL215" i="2" l="1"/>
  <c r="S186" i="4"/>
  <c r="Z187" i="4"/>
  <c r="Y187" i="4"/>
  <c r="O188" i="4"/>
  <c r="P188" i="4"/>
  <c r="U188" i="4"/>
  <c r="AL188" i="4"/>
  <c r="AB188" i="4"/>
  <c r="AM188" i="4"/>
  <c r="AH188" i="4"/>
  <c r="AD188" i="4"/>
  <c r="AC188" i="4"/>
  <c r="AF188" i="4" s="1"/>
  <c r="K188" i="4"/>
  <c r="L188" i="4" s="1"/>
  <c r="G188" i="4"/>
  <c r="W188" i="4"/>
  <c r="X188" i="4" s="1"/>
  <c r="N187" i="4"/>
  <c r="M187" i="4"/>
  <c r="H187" i="4"/>
  <c r="I187" i="4"/>
  <c r="F189" i="4"/>
  <c r="D189" i="4"/>
  <c r="T189" i="4" s="1"/>
  <c r="AG189" i="4"/>
  <c r="AI189" i="4" s="1"/>
  <c r="AK189" i="4"/>
  <c r="AP189" i="4" s="1"/>
  <c r="J189" i="4"/>
  <c r="B190" i="4"/>
  <c r="C189" i="4"/>
  <c r="E189" i="4"/>
  <c r="V189" i="4" s="1"/>
  <c r="AJ189" i="4"/>
  <c r="AO189" i="4" s="1"/>
  <c r="AA189" i="4"/>
  <c r="AN187" i="4"/>
  <c r="AE187" i="4"/>
  <c r="Q187" i="4"/>
  <c r="AQ188" i="4"/>
  <c r="BL216" i="2" l="1"/>
  <c r="AE188" i="4"/>
  <c r="AN188" i="4"/>
  <c r="Q188" i="4"/>
  <c r="S188" i="4" s="1"/>
  <c r="AD189" i="4"/>
  <c r="AC189" i="4"/>
  <c r="AF189" i="4" s="1"/>
  <c r="F190" i="4"/>
  <c r="B191" i="4"/>
  <c r="D190" i="4"/>
  <c r="T190" i="4" s="1"/>
  <c r="C190" i="4"/>
  <c r="AJ190" i="4"/>
  <c r="AO190" i="4" s="1"/>
  <c r="AK190" i="4"/>
  <c r="AP190" i="4" s="1"/>
  <c r="AG190" i="4"/>
  <c r="AI190" i="4" s="1"/>
  <c r="J190" i="4"/>
  <c r="AA190" i="4"/>
  <c r="E190" i="4"/>
  <c r="V190" i="4" s="1"/>
  <c r="P189" i="4"/>
  <c r="O189" i="4"/>
  <c r="AB189" i="4"/>
  <c r="AL189" i="4"/>
  <c r="U189" i="4"/>
  <c r="AM189" i="4"/>
  <c r="AH189" i="4"/>
  <c r="H188" i="4"/>
  <c r="I188" i="4"/>
  <c r="Z188" i="4"/>
  <c r="Y188" i="4"/>
  <c r="AQ189" i="4"/>
  <c r="K189" i="4"/>
  <c r="L189" i="4" s="1"/>
  <c r="G189" i="4"/>
  <c r="W189" i="4"/>
  <c r="X189" i="4" s="1"/>
  <c r="S187" i="4"/>
  <c r="R187" i="4"/>
  <c r="N188" i="4"/>
  <c r="M188" i="4"/>
  <c r="BL217" i="2" l="1"/>
  <c r="AE189" i="4"/>
  <c r="R188" i="4"/>
  <c r="AQ190" i="4"/>
  <c r="AN189" i="4"/>
  <c r="Q189" i="4"/>
  <c r="S189" i="4" s="1"/>
  <c r="Z189" i="4"/>
  <c r="Y189" i="4"/>
  <c r="M189" i="4"/>
  <c r="N189" i="4"/>
  <c r="H189" i="4"/>
  <c r="I189" i="4"/>
  <c r="O190" i="4"/>
  <c r="AH190" i="4"/>
  <c r="P190" i="4"/>
  <c r="AM190" i="4"/>
  <c r="U190" i="4"/>
  <c r="AL190" i="4"/>
  <c r="AB190" i="4"/>
  <c r="AD190" i="4"/>
  <c r="AC190" i="4"/>
  <c r="AF190" i="4" s="1"/>
  <c r="G190" i="4"/>
  <c r="K190" i="4"/>
  <c r="L190" i="4" s="1"/>
  <c r="W190" i="4"/>
  <c r="X190" i="4" s="1"/>
  <c r="F191" i="4"/>
  <c r="B192" i="4"/>
  <c r="D191" i="4"/>
  <c r="T191" i="4" s="1"/>
  <c r="C191" i="4"/>
  <c r="AK191" i="4"/>
  <c r="AP191" i="4" s="1"/>
  <c r="AG191" i="4"/>
  <c r="AI191" i="4" s="1"/>
  <c r="J191" i="4"/>
  <c r="AJ191" i="4"/>
  <c r="AO191" i="4" s="1"/>
  <c r="AA191" i="4"/>
  <c r="E191" i="4"/>
  <c r="V191" i="4" s="1"/>
  <c r="BL218" i="2" l="1"/>
  <c r="AE190" i="4"/>
  <c r="Q190" i="4"/>
  <c r="R190" i="4" s="1"/>
  <c r="R189" i="4"/>
  <c r="AD191" i="4"/>
  <c r="AC191" i="4"/>
  <c r="AF191" i="4" s="1"/>
  <c r="K191" i="4"/>
  <c r="L191" i="4" s="1"/>
  <c r="G191" i="4"/>
  <c r="W191" i="4"/>
  <c r="X191" i="4" s="1"/>
  <c r="M190" i="4"/>
  <c r="N190" i="4"/>
  <c r="F192" i="4"/>
  <c r="B193" i="4"/>
  <c r="D192" i="4"/>
  <c r="T192" i="4" s="1"/>
  <c r="C192" i="4"/>
  <c r="AJ192" i="4"/>
  <c r="AO192" i="4" s="1"/>
  <c r="J192" i="4"/>
  <c r="AG192" i="4"/>
  <c r="AI192" i="4" s="1"/>
  <c r="E192" i="4"/>
  <c r="V192" i="4" s="1"/>
  <c r="AK192" i="4"/>
  <c r="AP192" i="4" s="1"/>
  <c r="AA192" i="4"/>
  <c r="Z190" i="4"/>
  <c r="Y190" i="4"/>
  <c r="AQ191" i="4"/>
  <c r="O191" i="4"/>
  <c r="AB191" i="4"/>
  <c r="AL191" i="4"/>
  <c r="U191" i="4"/>
  <c r="P191" i="4"/>
  <c r="AM191" i="4"/>
  <c r="AH191" i="4"/>
  <c r="H190" i="4"/>
  <c r="I190" i="4"/>
  <c r="AN190" i="4"/>
  <c r="BL219" i="2" l="1"/>
  <c r="Q191" i="4"/>
  <c r="R191" i="4" s="1"/>
  <c r="AN191" i="4"/>
  <c r="S190" i="4"/>
  <c r="K192" i="4"/>
  <c r="L192" i="4" s="1"/>
  <c r="G192" i="4"/>
  <c r="W192" i="4"/>
  <c r="X192" i="4" s="1"/>
  <c r="F193" i="4"/>
  <c r="D193" i="4"/>
  <c r="T193" i="4" s="1"/>
  <c r="B194" i="4"/>
  <c r="AG193" i="4"/>
  <c r="AI193" i="4" s="1"/>
  <c r="AK193" i="4"/>
  <c r="AP193" i="4" s="1"/>
  <c r="C193" i="4"/>
  <c r="AJ193" i="4"/>
  <c r="AO193" i="4" s="1"/>
  <c r="E193" i="4"/>
  <c r="V193" i="4" s="1"/>
  <c r="J193" i="4"/>
  <c r="AA193" i="4"/>
  <c r="N191" i="4"/>
  <c r="M191" i="4"/>
  <c r="P192" i="4"/>
  <c r="O192" i="4"/>
  <c r="AL192" i="4"/>
  <c r="U192" i="4"/>
  <c r="AM192" i="4"/>
  <c r="AB192" i="4"/>
  <c r="AH192" i="4"/>
  <c r="Y191" i="4"/>
  <c r="Z191" i="4"/>
  <c r="AD192" i="4"/>
  <c r="AC192" i="4"/>
  <c r="AF192" i="4" s="1"/>
  <c r="H191" i="4"/>
  <c r="I191" i="4"/>
  <c r="AE191" i="4"/>
  <c r="AQ192" i="4"/>
  <c r="BL220" i="2" l="1"/>
  <c r="BL221" i="2" s="1"/>
  <c r="S191" i="4"/>
  <c r="Q192" i="4"/>
  <c r="S192" i="4" s="1"/>
  <c r="AE192" i="4"/>
  <c r="K193" i="4"/>
  <c r="L193" i="4" s="1"/>
  <c r="G193" i="4"/>
  <c r="W193" i="4"/>
  <c r="X193" i="4" s="1"/>
  <c r="H192" i="4"/>
  <c r="I192" i="4"/>
  <c r="Y192" i="4"/>
  <c r="Z192" i="4"/>
  <c r="M192" i="4"/>
  <c r="N192" i="4"/>
  <c r="AD193" i="4"/>
  <c r="AC193" i="4"/>
  <c r="AF193" i="4" s="1"/>
  <c r="O193" i="4"/>
  <c r="P193" i="4"/>
  <c r="AL193" i="4"/>
  <c r="AB193" i="4"/>
  <c r="AM193" i="4"/>
  <c r="AH193" i="4"/>
  <c r="U193" i="4"/>
  <c r="F194" i="4"/>
  <c r="B195" i="4"/>
  <c r="C194" i="4"/>
  <c r="D194" i="4"/>
  <c r="T194" i="4" s="1"/>
  <c r="AJ194" i="4"/>
  <c r="AO194" i="4" s="1"/>
  <c r="J194" i="4"/>
  <c r="AG194" i="4"/>
  <c r="AI194" i="4" s="1"/>
  <c r="E194" i="4"/>
  <c r="V194" i="4" s="1"/>
  <c r="AA194" i="4"/>
  <c r="AK194" i="4"/>
  <c r="AP194" i="4" s="1"/>
  <c r="AQ193" i="4"/>
  <c r="AN192" i="4"/>
  <c r="BL222" i="2" l="1"/>
  <c r="R192" i="4"/>
  <c r="AE193" i="4"/>
  <c r="Q193" i="4"/>
  <c r="S193" i="4" s="1"/>
  <c r="AN193" i="4"/>
  <c r="AD194" i="4"/>
  <c r="AC194" i="4"/>
  <c r="AF194" i="4" s="1"/>
  <c r="K194" i="4"/>
  <c r="L194" i="4" s="1"/>
  <c r="G194" i="4"/>
  <c r="W194" i="4"/>
  <c r="X194" i="4" s="1"/>
  <c r="N193" i="4"/>
  <c r="M193" i="4"/>
  <c r="F195" i="4"/>
  <c r="B196" i="4"/>
  <c r="D195" i="4"/>
  <c r="T195" i="4" s="1"/>
  <c r="AK195" i="4"/>
  <c r="AP195" i="4" s="1"/>
  <c r="C195" i="4"/>
  <c r="J195" i="4"/>
  <c r="AG195" i="4"/>
  <c r="AI195" i="4" s="1"/>
  <c r="AJ195" i="4"/>
  <c r="AO195" i="4" s="1"/>
  <c r="E195" i="4"/>
  <c r="V195" i="4" s="1"/>
  <c r="AA195" i="4"/>
  <c r="H193" i="4"/>
  <c r="I193" i="4"/>
  <c r="O194" i="4"/>
  <c r="P194" i="4"/>
  <c r="AB194" i="4"/>
  <c r="AL194" i="4"/>
  <c r="U194" i="4"/>
  <c r="AM194" i="4"/>
  <c r="AH194" i="4"/>
  <c r="Z193" i="4"/>
  <c r="Y193" i="4"/>
  <c r="AQ194" i="4"/>
  <c r="BL223" i="2" l="1"/>
  <c r="R193" i="4"/>
  <c r="F196" i="4"/>
  <c r="B197" i="4"/>
  <c r="D196" i="4"/>
  <c r="T196" i="4" s="1"/>
  <c r="C196" i="4"/>
  <c r="AJ196" i="4"/>
  <c r="AO196" i="4" s="1"/>
  <c r="AG196" i="4"/>
  <c r="AI196" i="4" s="1"/>
  <c r="AK196" i="4"/>
  <c r="AP196" i="4" s="1"/>
  <c r="E196" i="4"/>
  <c r="V196" i="4" s="1"/>
  <c r="J196" i="4"/>
  <c r="AA196" i="4"/>
  <c r="Z194" i="4"/>
  <c r="Y194" i="4"/>
  <c r="Q194" i="4"/>
  <c r="AN194" i="4"/>
  <c r="AE194" i="4"/>
  <c r="AQ195" i="4"/>
  <c r="AD195" i="4"/>
  <c r="AC195" i="4"/>
  <c r="AF195" i="4" s="1"/>
  <c r="N194" i="4"/>
  <c r="M194" i="4"/>
  <c r="O195" i="4"/>
  <c r="AB195" i="4"/>
  <c r="P195" i="4"/>
  <c r="AL195" i="4"/>
  <c r="U195" i="4"/>
  <c r="AM195" i="4"/>
  <c r="AH195" i="4"/>
  <c r="K195" i="4"/>
  <c r="L195" i="4" s="1"/>
  <c r="G195" i="4"/>
  <c r="W195" i="4"/>
  <c r="X195" i="4" s="1"/>
  <c r="H194" i="4"/>
  <c r="I194" i="4"/>
  <c r="BL224" i="2" l="1"/>
  <c r="AN195" i="4"/>
  <c r="R194" i="4"/>
  <c r="S194" i="4"/>
  <c r="Z195" i="4"/>
  <c r="Y195" i="4"/>
  <c r="P196" i="4"/>
  <c r="AB196" i="4"/>
  <c r="O196" i="4"/>
  <c r="AL196" i="4"/>
  <c r="U196" i="4"/>
  <c r="AM196" i="4"/>
  <c r="AH196" i="4"/>
  <c r="AE195" i="4"/>
  <c r="K196" i="4"/>
  <c r="L196" i="4" s="1"/>
  <c r="G196" i="4"/>
  <c r="W196" i="4"/>
  <c r="X196" i="4" s="1"/>
  <c r="I195" i="4"/>
  <c r="H195" i="4"/>
  <c r="N195" i="4"/>
  <c r="M195" i="4"/>
  <c r="AD196" i="4"/>
  <c r="AC196" i="4"/>
  <c r="AF196" i="4" s="1"/>
  <c r="F197" i="4"/>
  <c r="D197" i="4"/>
  <c r="T197" i="4" s="1"/>
  <c r="B198" i="4"/>
  <c r="AG197" i="4"/>
  <c r="AI197" i="4" s="1"/>
  <c r="AK197" i="4"/>
  <c r="AP197" i="4" s="1"/>
  <c r="AJ197" i="4"/>
  <c r="AO197" i="4" s="1"/>
  <c r="J197" i="4"/>
  <c r="E197" i="4"/>
  <c r="V197" i="4" s="1"/>
  <c r="C197" i="4"/>
  <c r="AA197" i="4"/>
  <c r="Q195" i="4"/>
  <c r="AQ196" i="4"/>
  <c r="BL225" i="2" l="1"/>
  <c r="AN196" i="4"/>
  <c r="Y196" i="4"/>
  <c r="Z196" i="4"/>
  <c r="AB197" i="4"/>
  <c r="AL197" i="4"/>
  <c r="U197" i="4"/>
  <c r="AM197" i="4"/>
  <c r="P197" i="4"/>
  <c r="AH197" i="4"/>
  <c r="O197" i="4"/>
  <c r="K197" i="4"/>
  <c r="L197" i="4" s="1"/>
  <c r="G197" i="4"/>
  <c r="W197" i="4"/>
  <c r="X197" i="4" s="1"/>
  <c r="AQ197" i="4"/>
  <c r="AD197" i="4"/>
  <c r="AC197" i="4"/>
  <c r="AF197" i="4" s="1"/>
  <c r="N196" i="4"/>
  <c r="M196" i="4"/>
  <c r="Q196" i="4"/>
  <c r="S195" i="4"/>
  <c r="R195" i="4"/>
  <c r="F198" i="4"/>
  <c r="D198" i="4"/>
  <c r="T198" i="4" s="1"/>
  <c r="B199" i="4"/>
  <c r="C198" i="4"/>
  <c r="AJ198" i="4"/>
  <c r="AO198" i="4" s="1"/>
  <c r="AK198" i="4"/>
  <c r="AP198" i="4" s="1"/>
  <c r="J198" i="4"/>
  <c r="AG198" i="4"/>
  <c r="AI198" i="4" s="1"/>
  <c r="AA198" i="4"/>
  <c r="E198" i="4"/>
  <c r="V198" i="4" s="1"/>
  <c r="H196" i="4"/>
  <c r="I196" i="4"/>
  <c r="AE196" i="4"/>
  <c r="BL226" i="2" l="1"/>
  <c r="AN197" i="4"/>
  <c r="G198" i="4"/>
  <c r="K198" i="4"/>
  <c r="L198" i="4" s="1"/>
  <c r="W198" i="4"/>
  <c r="X198" i="4" s="1"/>
  <c r="R196" i="4"/>
  <c r="S196" i="4"/>
  <c r="N197" i="4"/>
  <c r="M197" i="4"/>
  <c r="F199" i="4"/>
  <c r="B200" i="4"/>
  <c r="C199" i="4"/>
  <c r="AK199" i="4"/>
  <c r="AP199" i="4" s="1"/>
  <c r="AG199" i="4"/>
  <c r="AI199" i="4" s="1"/>
  <c r="D199" i="4"/>
  <c r="T199" i="4" s="1"/>
  <c r="AJ199" i="4"/>
  <c r="AO199" i="4" s="1"/>
  <c r="E199" i="4"/>
  <c r="V199" i="4" s="1"/>
  <c r="J199" i="4"/>
  <c r="AA199" i="4"/>
  <c r="I197" i="4"/>
  <c r="H197" i="4"/>
  <c r="Q197" i="4"/>
  <c r="AE197" i="4"/>
  <c r="AD198" i="4"/>
  <c r="AC198" i="4"/>
  <c r="AF198" i="4" s="1"/>
  <c r="O198" i="4"/>
  <c r="P198" i="4"/>
  <c r="U198" i="4"/>
  <c r="AL198" i="4"/>
  <c r="AB198" i="4"/>
  <c r="AM198" i="4"/>
  <c r="AH198" i="4"/>
  <c r="Y197" i="4"/>
  <c r="Z197" i="4"/>
  <c r="AQ198" i="4"/>
  <c r="BL227" i="2" l="1"/>
  <c r="AE198" i="4"/>
  <c r="Q198" i="4"/>
  <c r="R198" i="4" s="1"/>
  <c r="AQ199" i="4"/>
  <c r="R197" i="4"/>
  <c r="S197" i="4"/>
  <c r="AD199" i="4"/>
  <c r="AC199" i="4"/>
  <c r="AF199" i="4" s="1"/>
  <c r="F200" i="4"/>
  <c r="B201" i="4"/>
  <c r="D200" i="4"/>
  <c r="T200" i="4" s="1"/>
  <c r="C200" i="4"/>
  <c r="AJ200" i="4"/>
  <c r="AO200" i="4" s="1"/>
  <c r="AG200" i="4"/>
  <c r="AI200" i="4" s="1"/>
  <c r="J200" i="4"/>
  <c r="AK200" i="4"/>
  <c r="AP200" i="4" s="1"/>
  <c r="E200" i="4"/>
  <c r="V200" i="4" s="1"/>
  <c r="AA200" i="4"/>
  <c r="H198" i="4"/>
  <c r="I198" i="4"/>
  <c r="P199" i="4"/>
  <c r="O199" i="4"/>
  <c r="AL199" i="4"/>
  <c r="AM199" i="4"/>
  <c r="AH199" i="4"/>
  <c r="U199" i="4"/>
  <c r="AB199" i="4"/>
  <c r="N198" i="4"/>
  <c r="M198" i="4"/>
  <c r="AN198" i="4"/>
  <c r="S198" i="4"/>
  <c r="Y198" i="4"/>
  <c r="Z198" i="4"/>
  <c r="G199" i="4"/>
  <c r="K199" i="4"/>
  <c r="L199" i="4" s="1"/>
  <c r="W199" i="4"/>
  <c r="X199" i="4" s="1"/>
  <c r="BL228" i="2" l="1"/>
  <c r="AE199" i="4"/>
  <c r="Q199" i="4"/>
  <c r="R199" i="4" s="1"/>
  <c r="AN199" i="4"/>
  <c r="H199" i="4"/>
  <c r="I199" i="4"/>
  <c r="N199" i="4"/>
  <c r="M199" i="4"/>
  <c r="O200" i="4"/>
  <c r="P200" i="4"/>
  <c r="AL200" i="4"/>
  <c r="U200" i="4"/>
  <c r="AM200" i="4"/>
  <c r="AB200" i="4"/>
  <c r="AH200" i="4"/>
  <c r="G200" i="4"/>
  <c r="K200" i="4"/>
  <c r="L200" i="4" s="1"/>
  <c r="W200" i="4"/>
  <c r="X200" i="4" s="1"/>
  <c r="Z199" i="4"/>
  <c r="Y199" i="4"/>
  <c r="AD200" i="4"/>
  <c r="AC200" i="4"/>
  <c r="AF200" i="4" s="1"/>
  <c r="F201" i="4"/>
  <c r="D201" i="4"/>
  <c r="T201" i="4" s="1"/>
  <c r="B202" i="4"/>
  <c r="AG201" i="4"/>
  <c r="AI201" i="4" s="1"/>
  <c r="AK201" i="4"/>
  <c r="AP201" i="4" s="1"/>
  <c r="AJ201" i="4"/>
  <c r="AO201" i="4" s="1"/>
  <c r="C201" i="4"/>
  <c r="E201" i="4"/>
  <c r="V201" i="4" s="1"/>
  <c r="J201" i="4"/>
  <c r="AA201" i="4"/>
  <c r="AQ200" i="4"/>
  <c r="BL229" i="2" l="1"/>
  <c r="AE200" i="4"/>
  <c r="S199" i="4"/>
  <c r="AN200" i="4"/>
  <c r="Q200" i="4"/>
  <c r="R200" i="4" s="1"/>
  <c r="AD201" i="4"/>
  <c r="AC201" i="4"/>
  <c r="AF201" i="4" s="1"/>
  <c r="P201" i="4"/>
  <c r="O201" i="4"/>
  <c r="U201" i="4"/>
  <c r="AL201" i="4"/>
  <c r="AB201" i="4"/>
  <c r="AM201" i="4"/>
  <c r="AH201" i="4"/>
  <c r="F202" i="4"/>
  <c r="B203" i="4"/>
  <c r="D202" i="4"/>
  <c r="T202" i="4" s="1"/>
  <c r="C202" i="4"/>
  <c r="J202" i="4"/>
  <c r="AJ202" i="4"/>
  <c r="AO202" i="4" s="1"/>
  <c r="AG202" i="4"/>
  <c r="AI202" i="4" s="1"/>
  <c r="AK202" i="4"/>
  <c r="AP202" i="4" s="1"/>
  <c r="E202" i="4"/>
  <c r="V202" i="4" s="1"/>
  <c r="AA202" i="4"/>
  <c r="I200" i="4"/>
  <c r="H200" i="4"/>
  <c r="AQ201" i="4"/>
  <c r="K201" i="4"/>
  <c r="L201" i="4" s="1"/>
  <c r="G201" i="4"/>
  <c r="W201" i="4"/>
  <c r="X201" i="4" s="1"/>
  <c r="N200" i="4"/>
  <c r="M200" i="4"/>
  <c r="Y200" i="4"/>
  <c r="Z200" i="4"/>
  <c r="BL230" i="2" l="1"/>
  <c r="S200" i="4"/>
  <c r="AE201" i="4"/>
  <c r="AN201" i="4"/>
  <c r="Q201" i="4"/>
  <c r="S201" i="4" s="1"/>
  <c r="Z201" i="4"/>
  <c r="Y201" i="4"/>
  <c r="K202" i="4"/>
  <c r="L202" i="4" s="1"/>
  <c r="G202" i="4"/>
  <c r="W202" i="4"/>
  <c r="X202" i="4" s="1"/>
  <c r="O202" i="4"/>
  <c r="P202" i="4"/>
  <c r="AM202" i="4"/>
  <c r="AH202" i="4"/>
  <c r="AB202" i="4"/>
  <c r="AL202" i="4"/>
  <c r="U202" i="4"/>
  <c r="N201" i="4"/>
  <c r="M201" i="4"/>
  <c r="AD202" i="4"/>
  <c r="AC202" i="4"/>
  <c r="AF202" i="4" s="1"/>
  <c r="F203" i="4"/>
  <c r="D203" i="4"/>
  <c r="T203" i="4" s="1"/>
  <c r="B204" i="4"/>
  <c r="AK203" i="4"/>
  <c r="AP203" i="4" s="1"/>
  <c r="C203" i="4"/>
  <c r="AG203" i="4"/>
  <c r="AI203" i="4" s="1"/>
  <c r="J203" i="4"/>
  <c r="AJ203" i="4"/>
  <c r="AO203" i="4" s="1"/>
  <c r="E203" i="4"/>
  <c r="V203" i="4" s="1"/>
  <c r="AA203" i="4"/>
  <c r="I201" i="4"/>
  <c r="H201" i="4"/>
  <c r="AQ202" i="4"/>
  <c r="BL231" i="2" l="1"/>
  <c r="AE202" i="4"/>
  <c r="AQ203" i="4"/>
  <c r="Q202" i="4"/>
  <c r="R202" i="4" s="1"/>
  <c r="R201" i="4"/>
  <c r="AD203" i="4"/>
  <c r="AC203" i="4"/>
  <c r="AF203" i="4" s="1"/>
  <c r="F204" i="4"/>
  <c r="B205" i="4"/>
  <c r="D204" i="4"/>
  <c r="T204" i="4" s="1"/>
  <c r="C204" i="4"/>
  <c r="AJ204" i="4"/>
  <c r="AO204" i="4" s="1"/>
  <c r="AG204" i="4"/>
  <c r="AI204" i="4" s="1"/>
  <c r="AK204" i="4"/>
  <c r="AP204" i="4" s="1"/>
  <c r="J204" i="4"/>
  <c r="E204" i="4"/>
  <c r="V204" i="4" s="1"/>
  <c r="AA204" i="4"/>
  <c r="N202" i="4"/>
  <c r="M202" i="4"/>
  <c r="I202" i="4"/>
  <c r="H202" i="4"/>
  <c r="O203" i="4"/>
  <c r="AB203" i="4"/>
  <c r="AL203" i="4"/>
  <c r="U203" i="4"/>
  <c r="P203" i="4"/>
  <c r="AM203" i="4"/>
  <c r="AH203" i="4"/>
  <c r="G203" i="4"/>
  <c r="K203" i="4"/>
  <c r="L203" i="4" s="1"/>
  <c r="W203" i="4"/>
  <c r="X203" i="4" s="1"/>
  <c r="Z202" i="4"/>
  <c r="Y202" i="4"/>
  <c r="AN202" i="4"/>
  <c r="BL232" i="2" l="1"/>
  <c r="Q203" i="4"/>
  <c r="R203" i="4" s="1"/>
  <c r="S202" i="4"/>
  <c r="O204" i="4"/>
  <c r="P204" i="4"/>
  <c r="AH204" i="4"/>
  <c r="U204" i="4"/>
  <c r="AM204" i="4"/>
  <c r="AB204" i="4"/>
  <c r="AL204" i="4"/>
  <c r="AE203" i="4"/>
  <c r="Y203" i="4"/>
  <c r="Z203" i="4"/>
  <c r="K204" i="4"/>
  <c r="L204" i="4" s="1"/>
  <c r="G204" i="4"/>
  <c r="W204" i="4"/>
  <c r="X204" i="4" s="1"/>
  <c r="AN203" i="4"/>
  <c r="N203" i="4"/>
  <c r="M203" i="4"/>
  <c r="H203" i="4"/>
  <c r="I203" i="4"/>
  <c r="AD204" i="4"/>
  <c r="AC204" i="4"/>
  <c r="AF204" i="4" s="1"/>
  <c r="F205" i="4"/>
  <c r="D205" i="4"/>
  <c r="T205" i="4" s="1"/>
  <c r="AG205" i="4"/>
  <c r="AI205" i="4" s="1"/>
  <c r="AK205" i="4"/>
  <c r="AP205" i="4" s="1"/>
  <c r="C205" i="4"/>
  <c r="AJ205" i="4"/>
  <c r="AO205" i="4" s="1"/>
  <c r="B206" i="4"/>
  <c r="J205" i="4"/>
  <c r="AA205" i="4"/>
  <c r="E205" i="4"/>
  <c r="V205" i="4" s="1"/>
  <c r="AQ204" i="4"/>
  <c r="BL233" i="2" l="1"/>
  <c r="S203" i="4"/>
  <c r="AD205" i="4"/>
  <c r="AC205" i="4"/>
  <c r="AF205" i="4" s="1"/>
  <c r="P205" i="4"/>
  <c r="O205" i="4"/>
  <c r="AM205" i="4"/>
  <c r="U205" i="4"/>
  <c r="AH205" i="4"/>
  <c r="AB205" i="4"/>
  <c r="AL205" i="4"/>
  <c r="AE204" i="4"/>
  <c r="Q204" i="4"/>
  <c r="K205" i="4"/>
  <c r="L205" i="4" s="1"/>
  <c r="G205" i="4"/>
  <c r="W205" i="4"/>
  <c r="X205" i="4" s="1"/>
  <c r="Z204" i="4"/>
  <c r="Y204" i="4"/>
  <c r="F206" i="4"/>
  <c r="B207" i="4"/>
  <c r="C206" i="4"/>
  <c r="AJ206" i="4"/>
  <c r="AO206" i="4" s="1"/>
  <c r="D206" i="4"/>
  <c r="T206" i="4" s="1"/>
  <c r="AK206" i="4"/>
  <c r="AP206" i="4" s="1"/>
  <c r="AG206" i="4"/>
  <c r="AI206" i="4" s="1"/>
  <c r="J206" i="4"/>
  <c r="E206" i="4"/>
  <c r="V206" i="4" s="1"/>
  <c r="AA206" i="4"/>
  <c r="M204" i="4"/>
  <c r="N204" i="4"/>
  <c r="AQ205" i="4"/>
  <c r="AN204" i="4"/>
  <c r="I204" i="4"/>
  <c r="H204" i="4"/>
  <c r="BL234" i="2" l="1"/>
  <c r="AE205" i="4"/>
  <c r="Q205" i="4"/>
  <c r="R205" i="4" s="1"/>
  <c r="AQ206" i="4"/>
  <c r="AD206" i="4"/>
  <c r="AC206" i="4"/>
  <c r="AF206" i="4" s="1"/>
  <c r="F207" i="4"/>
  <c r="B208" i="4"/>
  <c r="D207" i="4"/>
  <c r="T207" i="4" s="1"/>
  <c r="C207" i="4"/>
  <c r="AK207" i="4"/>
  <c r="AP207" i="4" s="1"/>
  <c r="AG207" i="4"/>
  <c r="AI207" i="4" s="1"/>
  <c r="J207" i="4"/>
  <c r="AJ207" i="4"/>
  <c r="AO207" i="4" s="1"/>
  <c r="E207" i="4"/>
  <c r="V207" i="4" s="1"/>
  <c r="AA207" i="4"/>
  <c r="Y205" i="4"/>
  <c r="Z205" i="4"/>
  <c r="K206" i="4"/>
  <c r="L206" i="4" s="1"/>
  <c r="G206" i="4"/>
  <c r="W206" i="4"/>
  <c r="X206" i="4" s="1"/>
  <c r="I205" i="4"/>
  <c r="H205" i="4"/>
  <c r="P206" i="4"/>
  <c r="AH206" i="4"/>
  <c r="O206" i="4"/>
  <c r="U206" i="4"/>
  <c r="AL206" i="4"/>
  <c r="AM206" i="4"/>
  <c r="AB206" i="4"/>
  <c r="S204" i="4"/>
  <c r="R204" i="4"/>
  <c r="AN205" i="4"/>
  <c r="N205" i="4"/>
  <c r="M205" i="4"/>
  <c r="BL235" i="2" l="1"/>
  <c r="AE206" i="4"/>
  <c r="S205" i="4"/>
  <c r="Z206" i="4"/>
  <c r="Y206" i="4"/>
  <c r="P207" i="4"/>
  <c r="O207" i="4"/>
  <c r="AM207" i="4"/>
  <c r="AH207" i="4"/>
  <c r="AB207" i="4"/>
  <c r="AL207" i="4"/>
  <c r="U207" i="4"/>
  <c r="Q206" i="4"/>
  <c r="K207" i="4"/>
  <c r="L207" i="4" s="1"/>
  <c r="G207" i="4"/>
  <c r="W207" i="4"/>
  <c r="X207" i="4" s="1"/>
  <c r="N206" i="4"/>
  <c r="M206" i="4"/>
  <c r="I206" i="4"/>
  <c r="H206" i="4"/>
  <c r="AD207" i="4"/>
  <c r="AC207" i="4"/>
  <c r="AF207" i="4" s="1"/>
  <c r="F208" i="4"/>
  <c r="B209" i="4"/>
  <c r="D208" i="4"/>
  <c r="T208" i="4" s="1"/>
  <c r="C208" i="4"/>
  <c r="AJ208" i="4"/>
  <c r="AO208" i="4" s="1"/>
  <c r="AG208" i="4"/>
  <c r="AI208" i="4" s="1"/>
  <c r="J208" i="4"/>
  <c r="E208" i="4"/>
  <c r="V208" i="4" s="1"/>
  <c r="AA208" i="4"/>
  <c r="AK208" i="4"/>
  <c r="AP208" i="4" s="1"/>
  <c r="AN206" i="4"/>
  <c r="AQ207" i="4"/>
  <c r="BL236" i="2" l="1"/>
  <c r="AE207" i="4"/>
  <c r="Q207" i="4"/>
  <c r="S207" i="4" s="1"/>
  <c r="O208" i="4"/>
  <c r="P208" i="4"/>
  <c r="U208" i="4"/>
  <c r="AL208" i="4"/>
  <c r="AB208" i="4"/>
  <c r="AM208" i="4"/>
  <c r="AH208" i="4"/>
  <c r="Y207" i="4"/>
  <c r="Z207" i="4"/>
  <c r="K208" i="4"/>
  <c r="L208" i="4" s="1"/>
  <c r="G208" i="4"/>
  <c r="W208" i="4"/>
  <c r="X208" i="4" s="1"/>
  <c r="S206" i="4"/>
  <c r="R206" i="4"/>
  <c r="AN207" i="4"/>
  <c r="AD208" i="4"/>
  <c r="AC208" i="4"/>
  <c r="AF208" i="4" s="1"/>
  <c r="F209" i="4"/>
  <c r="D209" i="4"/>
  <c r="T209" i="4" s="1"/>
  <c r="B210" i="4"/>
  <c r="AG209" i="4"/>
  <c r="AI209" i="4" s="1"/>
  <c r="J209" i="4"/>
  <c r="AK209" i="4"/>
  <c r="AP209" i="4" s="1"/>
  <c r="C209" i="4"/>
  <c r="AJ209" i="4"/>
  <c r="AO209" i="4" s="1"/>
  <c r="E209" i="4"/>
  <c r="V209" i="4" s="1"/>
  <c r="AA209" i="4"/>
  <c r="N207" i="4"/>
  <c r="M207" i="4"/>
  <c r="AQ208" i="4"/>
  <c r="I207" i="4"/>
  <c r="H207" i="4"/>
  <c r="BL237" i="2" l="1"/>
  <c r="R207" i="4"/>
  <c r="AN208" i="4"/>
  <c r="AE208" i="4"/>
  <c r="G209" i="4"/>
  <c r="K209" i="4"/>
  <c r="L209" i="4" s="1"/>
  <c r="W209" i="4"/>
  <c r="X209" i="4" s="1"/>
  <c r="M208" i="4"/>
  <c r="N208" i="4"/>
  <c r="AQ209" i="4"/>
  <c r="Q208" i="4"/>
  <c r="AD209" i="4"/>
  <c r="AC209" i="4"/>
  <c r="AF209" i="4" s="1"/>
  <c r="I208" i="4"/>
  <c r="H208" i="4"/>
  <c r="O209" i="4"/>
  <c r="AL209" i="4"/>
  <c r="P209" i="4"/>
  <c r="U209" i="4"/>
  <c r="AM209" i="4"/>
  <c r="AB209" i="4"/>
  <c r="AH209" i="4"/>
  <c r="F210" i="4"/>
  <c r="B211" i="4"/>
  <c r="D210" i="4"/>
  <c r="T210" i="4" s="1"/>
  <c r="C210" i="4"/>
  <c r="AJ210" i="4"/>
  <c r="AO210" i="4" s="1"/>
  <c r="J210" i="4"/>
  <c r="AG210" i="4"/>
  <c r="AI210" i="4" s="1"/>
  <c r="AK210" i="4"/>
  <c r="AP210" i="4" s="1"/>
  <c r="E210" i="4"/>
  <c r="V210" i="4" s="1"/>
  <c r="AA210" i="4"/>
  <c r="Z208" i="4"/>
  <c r="Y208" i="4"/>
  <c r="BL238" i="2" l="1"/>
  <c r="AE209" i="4"/>
  <c r="Q209" i="4"/>
  <c r="R209" i="4" s="1"/>
  <c r="AN209" i="4"/>
  <c r="K210" i="4"/>
  <c r="L210" i="4" s="1"/>
  <c r="G210" i="4"/>
  <c r="W210" i="4"/>
  <c r="X210" i="4" s="1"/>
  <c r="Y209" i="4"/>
  <c r="Z209" i="4"/>
  <c r="AD210" i="4"/>
  <c r="AC210" i="4"/>
  <c r="AF210" i="4" s="1"/>
  <c r="F211" i="4"/>
  <c r="B212" i="4"/>
  <c r="D211" i="4"/>
  <c r="T211" i="4" s="1"/>
  <c r="AK211" i="4"/>
  <c r="AP211" i="4" s="1"/>
  <c r="C211" i="4"/>
  <c r="AG211" i="4"/>
  <c r="AI211" i="4" s="1"/>
  <c r="AJ211" i="4"/>
  <c r="AO211" i="4" s="1"/>
  <c r="E211" i="4"/>
  <c r="V211" i="4" s="1"/>
  <c r="J211" i="4"/>
  <c r="AA211" i="4"/>
  <c r="H209" i="4"/>
  <c r="I209" i="4"/>
  <c r="S208" i="4"/>
  <c r="R208" i="4"/>
  <c r="P210" i="4"/>
  <c r="AH210" i="4"/>
  <c r="O210" i="4"/>
  <c r="AM210" i="4"/>
  <c r="AL210" i="4"/>
  <c r="U210" i="4"/>
  <c r="AB210" i="4"/>
  <c r="M209" i="4"/>
  <c r="N209" i="4"/>
  <c r="AQ210" i="4"/>
  <c r="BL239" i="2" l="1"/>
  <c r="AE210" i="4"/>
  <c r="S209" i="4"/>
  <c r="Q210" i="4"/>
  <c r="R210" i="4" s="1"/>
  <c r="AQ211" i="4"/>
  <c r="AD211" i="4"/>
  <c r="AC211" i="4"/>
  <c r="AF211" i="4" s="1"/>
  <c r="F212" i="4"/>
  <c r="B213" i="4"/>
  <c r="C212" i="4"/>
  <c r="J212" i="4"/>
  <c r="AJ212" i="4"/>
  <c r="AO212" i="4" s="1"/>
  <c r="AG212" i="4"/>
  <c r="AI212" i="4" s="1"/>
  <c r="D212" i="4"/>
  <c r="T212" i="4" s="1"/>
  <c r="AK212" i="4"/>
  <c r="AP212" i="4" s="1"/>
  <c r="E212" i="4"/>
  <c r="V212" i="4" s="1"/>
  <c r="AA212" i="4"/>
  <c r="N210" i="4"/>
  <c r="M210" i="4"/>
  <c r="I210" i="4"/>
  <c r="H210" i="4"/>
  <c r="AN210" i="4"/>
  <c r="Z210" i="4"/>
  <c r="Y210" i="4"/>
  <c r="P211" i="4"/>
  <c r="AH211" i="4"/>
  <c r="U211" i="4"/>
  <c r="O211" i="4"/>
  <c r="AB211" i="4"/>
  <c r="AM211" i="4"/>
  <c r="AL211" i="4"/>
  <c r="K211" i="4"/>
  <c r="L211" i="4" s="1"/>
  <c r="G211" i="4"/>
  <c r="W211" i="4"/>
  <c r="X211" i="4" s="1"/>
  <c r="BL240" i="2" l="1"/>
  <c r="AE211" i="4"/>
  <c r="S210" i="4"/>
  <c r="Q211" i="4"/>
  <c r="R211" i="4" s="1"/>
  <c r="K212" i="4"/>
  <c r="L212" i="4" s="1"/>
  <c r="G212" i="4"/>
  <c r="W212" i="4"/>
  <c r="X212" i="4" s="1"/>
  <c r="AD212" i="4"/>
  <c r="AC212" i="4"/>
  <c r="AF212" i="4" s="1"/>
  <c r="F213" i="4"/>
  <c r="D213" i="4"/>
  <c r="T213" i="4" s="1"/>
  <c r="AG213" i="4"/>
  <c r="AI213" i="4" s="1"/>
  <c r="B214" i="4"/>
  <c r="AK213" i="4"/>
  <c r="AP213" i="4" s="1"/>
  <c r="AJ213" i="4"/>
  <c r="AO213" i="4" s="1"/>
  <c r="C213" i="4"/>
  <c r="AA213" i="4"/>
  <c r="J213" i="4"/>
  <c r="E213" i="4"/>
  <c r="V213" i="4" s="1"/>
  <c r="AQ212" i="4"/>
  <c r="Y211" i="4"/>
  <c r="Z211" i="4"/>
  <c r="M211" i="4"/>
  <c r="N211" i="4"/>
  <c r="O212" i="4"/>
  <c r="P212" i="4"/>
  <c r="AL212" i="4"/>
  <c r="U212" i="4"/>
  <c r="AB212" i="4"/>
  <c r="AM212" i="4"/>
  <c r="AH212" i="4"/>
  <c r="AN211" i="4"/>
  <c r="H211" i="4"/>
  <c r="I211" i="4"/>
  <c r="BL241" i="2" l="1"/>
  <c r="AE212" i="4"/>
  <c r="S211" i="4"/>
  <c r="AN212" i="4"/>
  <c r="K213" i="4"/>
  <c r="L213" i="4" s="1"/>
  <c r="G213" i="4"/>
  <c r="W213" i="4"/>
  <c r="X213" i="4" s="1"/>
  <c r="I212" i="4"/>
  <c r="H212" i="4"/>
  <c r="AD213" i="4"/>
  <c r="AC213" i="4"/>
  <c r="AF213" i="4" s="1"/>
  <c r="F214" i="4"/>
  <c r="D214" i="4"/>
  <c r="T214" i="4" s="1"/>
  <c r="B215" i="4"/>
  <c r="C214" i="4"/>
  <c r="AJ214" i="4"/>
  <c r="AO214" i="4" s="1"/>
  <c r="J214" i="4"/>
  <c r="AG214" i="4"/>
  <c r="AI214" i="4" s="1"/>
  <c r="AK214" i="4"/>
  <c r="AP214" i="4" s="1"/>
  <c r="E214" i="4"/>
  <c r="V214" i="4" s="1"/>
  <c r="AA214" i="4"/>
  <c r="N212" i="4"/>
  <c r="M212" i="4"/>
  <c r="Z212" i="4"/>
  <c r="Y212" i="4"/>
  <c r="O213" i="4"/>
  <c r="P213" i="4"/>
  <c r="AB213" i="4"/>
  <c r="AL213" i="4"/>
  <c r="AM213" i="4"/>
  <c r="U213" i="4"/>
  <c r="AH213" i="4"/>
  <c r="Q212" i="4"/>
  <c r="AQ213" i="4"/>
  <c r="BL242" i="2" l="1"/>
  <c r="N213" i="4"/>
  <c r="M213" i="4"/>
  <c r="F215" i="4"/>
  <c r="B216" i="4"/>
  <c r="D215" i="4"/>
  <c r="T215" i="4" s="1"/>
  <c r="C215" i="4"/>
  <c r="AK215" i="4"/>
  <c r="AP215" i="4" s="1"/>
  <c r="AG215" i="4"/>
  <c r="AI215" i="4" s="1"/>
  <c r="AJ215" i="4"/>
  <c r="AO215" i="4" s="1"/>
  <c r="J215" i="4"/>
  <c r="E215" i="4"/>
  <c r="V215" i="4" s="1"/>
  <c r="AA215" i="4"/>
  <c r="H213" i="4"/>
  <c r="I213" i="4"/>
  <c r="Q213" i="4"/>
  <c r="AN213" i="4"/>
  <c r="AE213" i="4"/>
  <c r="AQ214" i="4"/>
  <c r="AD214" i="4"/>
  <c r="AC214" i="4"/>
  <c r="AF214" i="4" s="1"/>
  <c r="S212" i="4"/>
  <c r="R212" i="4"/>
  <c r="O214" i="4"/>
  <c r="AM214" i="4"/>
  <c r="P214" i="4"/>
  <c r="AB214" i="4"/>
  <c r="AH214" i="4"/>
  <c r="AL214" i="4"/>
  <c r="U214" i="4"/>
  <c r="Y213" i="4"/>
  <c r="Z213" i="4"/>
  <c r="K214" i="4"/>
  <c r="L214" i="4" s="1"/>
  <c r="G214" i="4"/>
  <c r="W214" i="4"/>
  <c r="X214" i="4" s="1"/>
  <c r="BL243" i="2" l="1"/>
  <c r="AN214" i="4"/>
  <c r="S213" i="4"/>
  <c r="R213" i="4"/>
  <c r="G215" i="4"/>
  <c r="K215" i="4"/>
  <c r="L215" i="4" s="1"/>
  <c r="W215" i="4"/>
  <c r="X215" i="4" s="1"/>
  <c r="M214" i="4"/>
  <c r="N214" i="4"/>
  <c r="AD215" i="4"/>
  <c r="AC215" i="4"/>
  <c r="AF215" i="4" s="1"/>
  <c r="F216" i="4"/>
  <c r="B217" i="4"/>
  <c r="D216" i="4"/>
  <c r="T216" i="4" s="1"/>
  <c r="C216" i="4"/>
  <c r="AJ216" i="4"/>
  <c r="AO216" i="4" s="1"/>
  <c r="E216" i="4"/>
  <c r="V216" i="4" s="1"/>
  <c r="AK216" i="4"/>
  <c r="AP216" i="4" s="1"/>
  <c r="AA216" i="4"/>
  <c r="AG216" i="4"/>
  <c r="AI216" i="4" s="1"/>
  <c r="J216" i="4"/>
  <c r="AQ215" i="4"/>
  <c r="I214" i="4"/>
  <c r="H214" i="4"/>
  <c r="Y214" i="4"/>
  <c r="Z214" i="4"/>
  <c r="P215" i="4"/>
  <c r="O215" i="4"/>
  <c r="AL215" i="4"/>
  <c r="U215" i="4"/>
  <c r="AB215" i="4"/>
  <c r="AM215" i="4"/>
  <c r="AH215" i="4"/>
  <c r="Q214" i="4"/>
  <c r="AE214" i="4"/>
  <c r="BL244" i="2" l="1"/>
  <c r="AQ216" i="4"/>
  <c r="F217" i="4"/>
  <c r="D217" i="4"/>
  <c r="T217" i="4" s="1"/>
  <c r="B218" i="4"/>
  <c r="AG217" i="4"/>
  <c r="AI217" i="4" s="1"/>
  <c r="AK217" i="4"/>
  <c r="AP217" i="4" s="1"/>
  <c r="AJ217" i="4"/>
  <c r="AO217" i="4" s="1"/>
  <c r="E217" i="4"/>
  <c r="V217" i="4" s="1"/>
  <c r="J217" i="4"/>
  <c r="AA217" i="4"/>
  <c r="C217" i="4"/>
  <c r="Y215" i="4"/>
  <c r="Z215" i="4"/>
  <c r="R214" i="4"/>
  <c r="S214" i="4"/>
  <c r="AN215" i="4"/>
  <c r="AD216" i="4"/>
  <c r="AC216" i="4"/>
  <c r="AF216" i="4" s="1"/>
  <c r="P216" i="4"/>
  <c r="O216" i="4"/>
  <c r="U216" i="4"/>
  <c r="AH216" i="4"/>
  <c r="AL216" i="4"/>
  <c r="AB216" i="4"/>
  <c r="AM216" i="4"/>
  <c r="I215" i="4"/>
  <c r="H215" i="4"/>
  <c r="AE215" i="4"/>
  <c r="Q215" i="4"/>
  <c r="K216" i="4"/>
  <c r="L216" i="4" s="1"/>
  <c r="G216" i="4"/>
  <c r="W216" i="4"/>
  <c r="X216" i="4" s="1"/>
  <c r="N215" i="4"/>
  <c r="M215" i="4"/>
  <c r="BL245" i="2" l="1"/>
  <c r="AE216" i="4"/>
  <c r="AD217" i="4"/>
  <c r="AC217" i="4"/>
  <c r="AF217" i="4" s="1"/>
  <c r="G217" i="4"/>
  <c r="K217" i="4"/>
  <c r="L217" i="4" s="1"/>
  <c r="W217" i="4"/>
  <c r="X217" i="4" s="1"/>
  <c r="S215" i="4"/>
  <c r="R215" i="4"/>
  <c r="O217" i="4"/>
  <c r="P217" i="4"/>
  <c r="AM217" i="4"/>
  <c r="AB217" i="4"/>
  <c r="AL217" i="4"/>
  <c r="AH217" i="4"/>
  <c r="U217" i="4"/>
  <c r="Y216" i="4"/>
  <c r="Z216" i="4"/>
  <c r="M216" i="4"/>
  <c r="N216" i="4"/>
  <c r="F218" i="4"/>
  <c r="B219" i="4"/>
  <c r="D218" i="4"/>
  <c r="T218" i="4" s="1"/>
  <c r="C218" i="4"/>
  <c r="AJ218" i="4"/>
  <c r="AO218" i="4" s="1"/>
  <c r="AK218" i="4"/>
  <c r="AP218" i="4" s="1"/>
  <c r="AA218" i="4"/>
  <c r="AG218" i="4"/>
  <c r="AI218" i="4" s="1"/>
  <c r="J218" i="4"/>
  <c r="E218" i="4"/>
  <c r="V218" i="4" s="1"/>
  <c r="AN216" i="4"/>
  <c r="H216" i="4"/>
  <c r="I216" i="4"/>
  <c r="Q216" i="4"/>
  <c r="AQ217" i="4"/>
  <c r="BL246" i="2" l="1"/>
  <c r="AN217" i="4"/>
  <c r="Q217" i="4"/>
  <c r="S217" i="4" s="1"/>
  <c r="AE217" i="4"/>
  <c r="K218" i="4"/>
  <c r="L218" i="4" s="1"/>
  <c r="G218" i="4"/>
  <c r="W218" i="4"/>
  <c r="X218" i="4" s="1"/>
  <c r="Y217" i="4"/>
  <c r="Z217" i="4"/>
  <c r="S216" i="4"/>
  <c r="R216" i="4"/>
  <c r="F219" i="4"/>
  <c r="D219" i="4"/>
  <c r="T219" i="4" s="1"/>
  <c r="B220" i="4"/>
  <c r="AK219" i="4"/>
  <c r="AP219" i="4" s="1"/>
  <c r="J219" i="4"/>
  <c r="C219" i="4"/>
  <c r="AG219" i="4"/>
  <c r="AI219" i="4" s="1"/>
  <c r="E219" i="4"/>
  <c r="V219" i="4" s="1"/>
  <c r="AA219" i="4"/>
  <c r="AJ219" i="4"/>
  <c r="AO219" i="4" s="1"/>
  <c r="H217" i="4"/>
  <c r="I217" i="4"/>
  <c r="AD218" i="4"/>
  <c r="AC218" i="4"/>
  <c r="AF218" i="4" s="1"/>
  <c r="P218" i="4"/>
  <c r="U218" i="4"/>
  <c r="AL218" i="4"/>
  <c r="O218" i="4"/>
  <c r="AM218" i="4"/>
  <c r="AH218" i="4"/>
  <c r="AB218" i="4"/>
  <c r="M217" i="4"/>
  <c r="N217" i="4"/>
  <c r="AQ218" i="4"/>
  <c r="BL247" i="2" l="1"/>
  <c r="AE218" i="4"/>
  <c r="AN218" i="4"/>
  <c r="R217" i="4"/>
  <c r="AD219" i="4"/>
  <c r="AC219" i="4"/>
  <c r="AF219" i="4" s="1"/>
  <c r="G219" i="4"/>
  <c r="K219" i="4"/>
  <c r="L219" i="4" s="1"/>
  <c r="W219" i="4"/>
  <c r="X219" i="4" s="1"/>
  <c r="H218" i="4"/>
  <c r="I218" i="4"/>
  <c r="M218" i="4"/>
  <c r="N218" i="4"/>
  <c r="Z218" i="4"/>
  <c r="Y218" i="4"/>
  <c r="O219" i="4"/>
  <c r="P219" i="4"/>
  <c r="AB219" i="4"/>
  <c r="AL219" i="4"/>
  <c r="U219" i="4"/>
  <c r="AM219" i="4"/>
  <c r="AH219" i="4"/>
  <c r="F220" i="4"/>
  <c r="B221" i="4"/>
  <c r="C220" i="4"/>
  <c r="D220" i="4"/>
  <c r="T220" i="4" s="1"/>
  <c r="AJ220" i="4"/>
  <c r="AO220" i="4" s="1"/>
  <c r="AG220" i="4"/>
  <c r="AI220" i="4" s="1"/>
  <c r="AK220" i="4"/>
  <c r="AP220" i="4" s="1"/>
  <c r="E220" i="4"/>
  <c r="V220" i="4" s="1"/>
  <c r="AA220" i="4"/>
  <c r="J220" i="4"/>
  <c r="Q218" i="4"/>
  <c r="AQ219" i="4"/>
  <c r="BL248" i="2" l="1"/>
  <c r="AE219" i="4"/>
  <c r="Q219" i="4"/>
  <c r="S219" i="4" s="1"/>
  <c r="K220" i="4"/>
  <c r="L220" i="4" s="1"/>
  <c r="G220" i="4"/>
  <c r="W220" i="4"/>
  <c r="X220" i="4" s="1"/>
  <c r="Y219" i="4"/>
  <c r="Z219" i="4"/>
  <c r="F221" i="4"/>
  <c r="D221" i="4"/>
  <c r="T221" i="4" s="1"/>
  <c r="AG221" i="4"/>
  <c r="AI221" i="4" s="1"/>
  <c r="AK221" i="4"/>
  <c r="AP221" i="4" s="1"/>
  <c r="C221" i="4"/>
  <c r="AJ221" i="4"/>
  <c r="AO221" i="4" s="1"/>
  <c r="J221" i="4"/>
  <c r="AA221" i="4"/>
  <c r="B222" i="4"/>
  <c r="E221" i="4"/>
  <c r="V221" i="4" s="1"/>
  <c r="AQ220" i="4"/>
  <c r="AD220" i="4"/>
  <c r="AC220" i="4"/>
  <c r="AF220" i="4" s="1"/>
  <c r="S218" i="4"/>
  <c r="R218" i="4"/>
  <c r="P220" i="4"/>
  <c r="O220" i="4"/>
  <c r="AL220" i="4"/>
  <c r="AH220" i="4"/>
  <c r="AB220" i="4"/>
  <c r="AM220" i="4"/>
  <c r="U220" i="4"/>
  <c r="R219" i="4"/>
  <c r="H219" i="4"/>
  <c r="I219" i="4"/>
  <c r="M219" i="4"/>
  <c r="N219" i="4"/>
  <c r="AN219" i="4"/>
  <c r="BL249" i="2" l="1"/>
  <c r="AE220" i="4"/>
  <c r="Q220" i="4"/>
  <c r="R220" i="4" s="1"/>
  <c r="AD221" i="4"/>
  <c r="AC221" i="4"/>
  <c r="AF221" i="4" s="1"/>
  <c r="N220" i="4"/>
  <c r="M220" i="4"/>
  <c r="F222" i="4"/>
  <c r="B223" i="4"/>
  <c r="C222" i="4"/>
  <c r="D222" i="4"/>
  <c r="T222" i="4" s="1"/>
  <c r="AJ222" i="4"/>
  <c r="AO222" i="4" s="1"/>
  <c r="AK222" i="4"/>
  <c r="AP222" i="4" s="1"/>
  <c r="AG222" i="4"/>
  <c r="AI222" i="4" s="1"/>
  <c r="AA222" i="4"/>
  <c r="J222" i="4"/>
  <c r="E222" i="4"/>
  <c r="V222" i="4" s="1"/>
  <c r="AH221" i="4"/>
  <c r="P221" i="4"/>
  <c r="U221" i="4"/>
  <c r="AM221" i="4"/>
  <c r="O221" i="4"/>
  <c r="AL221" i="4"/>
  <c r="AB221" i="4"/>
  <c r="G221" i="4"/>
  <c r="K221" i="4"/>
  <c r="L221" i="4" s="1"/>
  <c r="W221" i="4"/>
  <c r="X221" i="4" s="1"/>
  <c r="H220" i="4"/>
  <c r="I220" i="4"/>
  <c r="Y220" i="4"/>
  <c r="Z220" i="4"/>
  <c r="AN220" i="4"/>
  <c r="AQ221" i="4"/>
  <c r="BL250" i="2" l="1"/>
  <c r="Q221" i="4"/>
  <c r="R221" i="4" s="1"/>
  <c r="AE221" i="4"/>
  <c r="S220" i="4"/>
  <c r="Y221" i="4"/>
  <c r="Z221" i="4"/>
  <c r="F223" i="4"/>
  <c r="D223" i="4"/>
  <c r="T223" i="4" s="1"/>
  <c r="B224" i="4"/>
  <c r="C223" i="4"/>
  <c r="AK223" i="4"/>
  <c r="AP223" i="4" s="1"/>
  <c r="AG223" i="4"/>
  <c r="AI223" i="4" s="1"/>
  <c r="J223" i="4"/>
  <c r="AJ223" i="4"/>
  <c r="AO223" i="4" s="1"/>
  <c r="E223" i="4"/>
  <c r="V223" i="4" s="1"/>
  <c r="AA223" i="4"/>
  <c r="K222" i="4"/>
  <c r="L222" i="4" s="1"/>
  <c r="G222" i="4"/>
  <c r="W222" i="4"/>
  <c r="X222" i="4" s="1"/>
  <c r="H221" i="4"/>
  <c r="I221" i="4"/>
  <c r="N221" i="4"/>
  <c r="M221" i="4"/>
  <c r="P222" i="4"/>
  <c r="O222" i="4"/>
  <c r="AL222" i="4"/>
  <c r="AB222" i="4"/>
  <c r="AM222" i="4"/>
  <c r="AH222" i="4"/>
  <c r="U222" i="4"/>
  <c r="AN221" i="4"/>
  <c r="AQ222" i="4"/>
  <c r="AD222" i="4"/>
  <c r="AC222" i="4"/>
  <c r="AF222" i="4" s="1"/>
  <c r="BL251" i="2" l="1"/>
  <c r="AE222" i="4"/>
  <c r="Q222" i="4"/>
  <c r="S222" i="4" s="1"/>
  <c r="S221" i="4"/>
  <c r="Y222" i="4"/>
  <c r="Z222" i="4"/>
  <c r="K223" i="4"/>
  <c r="L223" i="4" s="1"/>
  <c r="G223" i="4"/>
  <c r="W223" i="4"/>
  <c r="X223" i="4" s="1"/>
  <c r="AD223" i="4"/>
  <c r="AC223" i="4"/>
  <c r="AF223" i="4" s="1"/>
  <c r="AQ223" i="4"/>
  <c r="F224" i="4"/>
  <c r="B225" i="4"/>
  <c r="D224" i="4"/>
  <c r="T224" i="4" s="1"/>
  <c r="C224" i="4"/>
  <c r="AJ224" i="4"/>
  <c r="AO224" i="4" s="1"/>
  <c r="AG224" i="4"/>
  <c r="AI224" i="4" s="1"/>
  <c r="J224" i="4"/>
  <c r="E224" i="4"/>
  <c r="V224" i="4" s="1"/>
  <c r="AK224" i="4"/>
  <c r="AP224" i="4" s="1"/>
  <c r="AA224" i="4"/>
  <c r="N222" i="4"/>
  <c r="M222" i="4"/>
  <c r="H222" i="4"/>
  <c r="I222" i="4"/>
  <c r="O223" i="4"/>
  <c r="AH223" i="4"/>
  <c r="P223" i="4"/>
  <c r="AM223" i="4"/>
  <c r="U223" i="4"/>
  <c r="AL223" i="4"/>
  <c r="AB223" i="4"/>
  <c r="AN222" i="4"/>
  <c r="BL252" i="2" l="1"/>
  <c r="R222" i="4"/>
  <c r="G224" i="4"/>
  <c r="K224" i="4"/>
  <c r="L224" i="4" s="1"/>
  <c r="W224" i="4"/>
  <c r="X224" i="4" s="1"/>
  <c r="N223" i="4"/>
  <c r="M223" i="4"/>
  <c r="AN223" i="4"/>
  <c r="Q223" i="4"/>
  <c r="O224" i="4"/>
  <c r="P224" i="4"/>
  <c r="AL224" i="4"/>
  <c r="AM224" i="4"/>
  <c r="U224" i="4"/>
  <c r="AH224" i="4"/>
  <c r="AB224" i="4"/>
  <c r="AD224" i="4"/>
  <c r="AC224" i="4"/>
  <c r="AF224" i="4" s="1"/>
  <c r="F225" i="4"/>
  <c r="D225" i="4"/>
  <c r="T225" i="4" s="1"/>
  <c r="B226" i="4"/>
  <c r="AG225" i="4"/>
  <c r="AI225" i="4" s="1"/>
  <c r="AK225" i="4"/>
  <c r="AP225" i="4" s="1"/>
  <c r="J225" i="4"/>
  <c r="AJ225" i="4"/>
  <c r="AO225" i="4" s="1"/>
  <c r="E225" i="4"/>
  <c r="V225" i="4" s="1"/>
  <c r="C225" i="4"/>
  <c r="AA225" i="4"/>
  <c r="I223" i="4"/>
  <c r="H223" i="4"/>
  <c r="AE223" i="4"/>
  <c r="AQ224" i="4"/>
  <c r="Z223" i="4"/>
  <c r="Y223" i="4"/>
  <c r="BL253" i="2" l="1"/>
  <c r="Q224" i="4"/>
  <c r="R224" i="4" s="1"/>
  <c r="AN224" i="4"/>
  <c r="AE224" i="4"/>
  <c r="H224" i="4"/>
  <c r="I224" i="4"/>
  <c r="AD225" i="4"/>
  <c r="AC225" i="4"/>
  <c r="AF225" i="4" s="1"/>
  <c r="M224" i="4"/>
  <c r="N224" i="4"/>
  <c r="K225" i="4"/>
  <c r="L225" i="4" s="1"/>
  <c r="G225" i="4"/>
  <c r="W225" i="4"/>
  <c r="X225" i="4" s="1"/>
  <c r="F226" i="4"/>
  <c r="B227" i="4"/>
  <c r="D226" i="4"/>
  <c r="T226" i="4" s="1"/>
  <c r="C226" i="4"/>
  <c r="AJ226" i="4"/>
  <c r="AO226" i="4" s="1"/>
  <c r="J226" i="4"/>
  <c r="AG226" i="4"/>
  <c r="AI226" i="4" s="1"/>
  <c r="AA226" i="4"/>
  <c r="E226" i="4"/>
  <c r="V226" i="4" s="1"/>
  <c r="AK226" i="4"/>
  <c r="AP226" i="4" s="1"/>
  <c r="S223" i="4"/>
  <c r="R223" i="4"/>
  <c r="Z224" i="4"/>
  <c r="Y224" i="4"/>
  <c r="O225" i="4"/>
  <c r="AL225" i="4"/>
  <c r="P225" i="4"/>
  <c r="U225" i="4"/>
  <c r="AM225" i="4"/>
  <c r="AB225" i="4"/>
  <c r="AH225" i="4"/>
  <c r="AQ225" i="4"/>
  <c r="BL254" i="2" l="1"/>
  <c r="S224" i="4"/>
  <c r="F227" i="4"/>
  <c r="B228" i="4"/>
  <c r="AK227" i="4"/>
  <c r="AP227" i="4" s="1"/>
  <c r="C227" i="4"/>
  <c r="AG227" i="4"/>
  <c r="AI227" i="4" s="1"/>
  <c r="AJ227" i="4"/>
  <c r="AO227" i="4" s="1"/>
  <c r="E227" i="4"/>
  <c r="V227" i="4" s="1"/>
  <c r="D227" i="4"/>
  <c r="T227" i="4" s="1"/>
  <c r="J227" i="4"/>
  <c r="AA227" i="4"/>
  <c r="M225" i="4"/>
  <c r="N225" i="4"/>
  <c r="I225" i="4"/>
  <c r="H225" i="4"/>
  <c r="AE225" i="4"/>
  <c r="AN225" i="4"/>
  <c r="Q225" i="4"/>
  <c r="AQ226" i="4"/>
  <c r="AD226" i="4"/>
  <c r="AC226" i="4"/>
  <c r="AF226" i="4" s="1"/>
  <c r="O226" i="4"/>
  <c r="AB226" i="4"/>
  <c r="P226" i="4"/>
  <c r="AL226" i="4"/>
  <c r="U226" i="4"/>
  <c r="AM226" i="4"/>
  <c r="AH226" i="4"/>
  <c r="Y225" i="4"/>
  <c r="Z225" i="4"/>
  <c r="K226" i="4"/>
  <c r="L226" i="4" s="1"/>
  <c r="G226" i="4"/>
  <c r="W226" i="4"/>
  <c r="X226" i="4" s="1"/>
  <c r="BL255" i="2" l="1"/>
  <c r="Q226" i="4"/>
  <c r="R226" i="4" s="1"/>
  <c r="AN226" i="4"/>
  <c r="AQ227" i="4"/>
  <c r="K227" i="4"/>
  <c r="L227" i="4" s="1"/>
  <c r="G227" i="4"/>
  <c r="W227" i="4"/>
  <c r="X227" i="4" s="1"/>
  <c r="Y226" i="4"/>
  <c r="Z226" i="4"/>
  <c r="AD227" i="4"/>
  <c r="AC227" i="4"/>
  <c r="AF227" i="4" s="1"/>
  <c r="F228" i="4"/>
  <c r="B229" i="4"/>
  <c r="D228" i="4"/>
  <c r="T228" i="4" s="1"/>
  <c r="C228" i="4"/>
  <c r="AJ228" i="4"/>
  <c r="AO228" i="4" s="1"/>
  <c r="J228" i="4"/>
  <c r="AG228" i="4"/>
  <c r="AI228" i="4" s="1"/>
  <c r="AK228" i="4"/>
  <c r="AP228" i="4" s="1"/>
  <c r="E228" i="4"/>
  <c r="V228" i="4" s="1"/>
  <c r="AA228" i="4"/>
  <c r="H226" i="4"/>
  <c r="I226" i="4"/>
  <c r="S225" i="4"/>
  <c r="R225" i="4"/>
  <c r="M226" i="4"/>
  <c r="N226" i="4"/>
  <c r="P227" i="4"/>
  <c r="AH227" i="4"/>
  <c r="U227" i="4"/>
  <c r="O227" i="4"/>
  <c r="AM227" i="4"/>
  <c r="AB227" i="4"/>
  <c r="AL227" i="4"/>
  <c r="AE226" i="4"/>
  <c r="BL256" i="2" l="1"/>
  <c r="S226" i="4"/>
  <c r="AE227" i="4"/>
  <c r="Q227" i="4"/>
  <c r="R227" i="4" s="1"/>
  <c r="AN227" i="4"/>
  <c r="AQ228" i="4"/>
  <c r="F229" i="4"/>
  <c r="D229" i="4"/>
  <c r="T229" i="4" s="1"/>
  <c r="B230" i="4"/>
  <c r="AG229" i="4"/>
  <c r="AI229" i="4" s="1"/>
  <c r="AK229" i="4"/>
  <c r="AP229" i="4" s="1"/>
  <c r="AJ229" i="4"/>
  <c r="AO229" i="4" s="1"/>
  <c r="C229" i="4"/>
  <c r="J229" i="4"/>
  <c r="AA229" i="4"/>
  <c r="E229" i="4"/>
  <c r="V229" i="4" s="1"/>
  <c r="M227" i="4"/>
  <c r="N227" i="4"/>
  <c r="I227" i="4"/>
  <c r="H227" i="4"/>
  <c r="AD228" i="4"/>
  <c r="AC228" i="4"/>
  <c r="AF228" i="4" s="1"/>
  <c r="U228" i="4"/>
  <c r="AL228" i="4"/>
  <c r="O228" i="4"/>
  <c r="AB228" i="4"/>
  <c r="AM228" i="4"/>
  <c r="AH228" i="4"/>
  <c r="P228" i="4"/>
  <c r="Q228" i="4" s="1"/>
  <c r="Z227" i="4"/>
  <c r="Y227" i="4"/>
  <c r="K228" i="4"/>
  <c r="L228" i="4" s="1"/>
  <c r="G228" i="4"/>
  <c r="W228" i="4"/>
  <c r="X228" i="4" s="1"/>
  <c r="BL257" i="2" l="1"/>
  <c r="S227" i="4"/>
  <c r="AE228" i="4"/>
  <c r="K229" i="4"/>
  <c r="L229" i="4" s="1"/>
  <c r="G229" i="4"/>
  <c r="W229" i="4"/>
  <c r="X229" i="4" s="1"/>
  <c r="Z228" i="4"/>
  <c r="Y228" i="4"/>
  <c r="N228" i="4"/>
  <c r="M228" i="4"/>
  <c r="S228" i="4"/>
  <c r="R228" i="4"/>
  <c r="P229" i="4"/>
  <c r="AH229" i="4"/>
  <c r="AM229" i="4"/>
  <c r="O229" i="4"/>
  <c r="AL229" i="4"/>
  <c r="U229" i="4"/>
  <c r="AB229" i="4"/>
  <c r="F230" i="4"/>
  <c r="D230" i="4"/>
  <c r="T230" i="4" s="1"/>
  <c r="B231" i="4"/>
  <c r="C230" i="4"/>
  <c r="AJ230" i="4"/>
  <c r="AO230" i="4" s="1"/>
  <c r="J230" i="4"/>
  <c r="AK230" i="4"/>
  <c r="AP230" i="4" s="1"/>
  <c r="AG230" i="4"/>
  <c r="AI230" i="4" s="1"/>
  <c r="AA230" i="4"/>
  <c r="E230" i="4"/>
  <c r="V230" i="4" s="1"/>
  <c r="AN228" i="4"/>
  <c r="AD229" i="4"/>
  <c r="AC229" i="4"/>
  <c r="AF229" i="4" s="1"/>
  <c r="I228" i="4"/>
  <c r="H228" i="4"/>
  <c r="AQ229" i="4"/>
  <c r="BL258" i="2" l="1"/>
  <c r="AN229" i="4"/>
  <c r="F231" i="4"/>
  <c r="D231" i="4"/>
  <c r="T231" i="4" s="1"/>
  <c r="B232" i="4"/>
  <c r="C231" i="4"/>
  <c r="AK231" i="4"/>
  <c r="AP231" i="4" s="1"/>
  <c r="AG231" i="4"/>
  <c r="AI231" i="4" s="1"/>
  <c r="AJ231" i="4"/>
  <c r="AO231" i="4" s="1"/>
  <c r="J231" i="4"/>
  <c r="E231" i="4"/>
  <c r="V231" i="4" s="1"/>
  <c r="AA231" i="4"/>
  <c r="N229" i="4"/>
  <c r="M229" i="4"/>
  <c r="P230" i="4"/>
  <c r="AH230" i="4"/>
  <c r="O230" i="4"/>
  <c r="AM230" i="4"/>
  <c r="U230" i="4"/>
  <c r="AB230" i="4"/>
  <c r="AL230" i="4"/>
  <c r="H229" i="4"/>
  <c r="I229" i="4"/>
  <c r="AQ230" i="4"/>
  <c r="AE229" i="4"/>
  <c r="AD230" i="4"/>
  <c r="AC230" i="4"/>
  <c r="AF230" i="4" s="1"/>
  <c r="K230" i="4"/>
  <c r="L230" i="4" s="1"/>
  <c r="G230" i="4"/>
  <c r="W230" i="4"/>
  <c r="X230" i="4" s="1"/>
  <c r="Y229" i="4"/>
  <c r="Z229" i="4"/>
  <c r="Q229" i="4"/>
  <c r="BL259" i="2" l="1"/>
  <c r="R229" i="4"/>
  <c r="S229" i="4"/>
  <c r="I230" i="4"/>
  <c r="H230" i="4"/>
  <c r="AD231" i="4"/>
  <c r="AC231" i="4"/>
  <c r="AF231" i="4" s="1"/>
  <c r="AQ231" i="4"/>
  <c r="K231" i="4"/>
  <c r="L231" i="4" s="1"/>
  <c r="G231" i="4"/>
  <c r="W231" i="4"/>
  <c r="X231" i="4" s="1"/>
  <c r="Y230" i="4"/>
  <c r="Z230" i="4"/>
  <c r="F232" i="4"/>
  <c r="D232" i="4"/>
  <c r="T232" i="4" s="1"/>
  <c r="B233" i="4"/>
  <c r="C232" i="4"/>
  <c r="AJ232" i="4"/>
  <c r="AO232" i="4" s="1"/>
  <c r="AG232" i="4"/>
  <c r="AI232" i="4" s="1"/>
  <c r="J232" i="4"/>
  <c r="E232" i="4"/>
  <c r="V232" i="4" s="1"/>
  <c r="AK232" i="4"/>
  <c r="AP232" i="4" s="1"/>
  <c r="AA232" i="4"/>
  <c r="Q230" i="4"/>
  <c r="N230" i="4"/>
  <c r="M230" i="4"/>
  <c r="U231" i="4"/>
  <c r="AL231" i="4"/>
  <c r="O231" i="4"/>
  <c r="AB231" i="4"/>
  <c r="AM231" i="4"/>
  <c r="AH231" i="4"/>
  <c r="P231" i="4"/>
  <c r="AE230" i="4"/>
  <c r="AN230" i="4"/>
  <c r="BL260" i="2" l="1"/>
  <c r="Q231" i="4"/>
  <c r="R231" i="4" s="1"/>
  <c r="AE231" i="4"/>
  <c r="S230" i="4"/>
  <c r="R230" i="4"/>
  <c r="F233" i="4"/>
  <c r="D233" i="4"/>
  <c r="T233" i="4" s="1"/>
  <c r="B234" i="4"/>
  <c r="AG233" i="4"/>
  <c r="AI233" i="4" s="1"/>
  <c r="AK233" i="4"/>
  <c r="AP233" i="4" s="1"/>
  <c r="C233" i="4"/>
  <c r="AJ233" i="4"/>
  <c r="AO233" i="4" s="1"/>
  <c r="J233" i="4"/>
  <c r="E233" i="4"/>
  <c r="V233" i="4" s="1"/>
  <c r="AA233" i="4"/>
  <c r="H231" i="4"/>
  <c r="I231" i="4"/>
  <c r="S231" i="4"/>
  <c r="O232" i="4"/>
  <c r="P232" i="4"/>
  <c r="U232" i="4"/>
  <c r="AL232" i="4"/>
  <c r="AB232" i="4"/>
  <c r="AM232" i="4"/>
  <c r="AH232" i="4"/>
  <c r="Z231" i="4"/>
  <c r="Y231" i="4"/>
  <c r="AN231" i="4"/>
  <c r="K232" i="4"/>
  <c r="L232" i="4" s="1"/>
  <c r="G232" i="4"/>
  <c r="W232" i="4"/>
  <c r="X232" i="4" s="1"/>
  <c r="AD232" i="4"/>
  <c r="AC232" i="4"/>
  <c r="AF232" i="4" s="1"/>
  <c r="N231" i="4"/>
  <c r="M231" i="4"/>
  <c r="AQ232" i="4"/>
  <c r="BL261" i="2" l="1"/>
  <c r="AE232" i="4"/>
  <c r="AN232" i="4"/>
  <c r="Y232" i="4"/>
  <c r="Z232" i="4"/>
  <c r="M232" i="4"/>
  <c r="N232" i="4"/>
  <c r="B235" i="4"/>
  <c r="F234" i="4"/>
  <c r="C234" i="4"/>
  <c r="AJ234" i="4"/>
  <c r="AO234" i="4" s="1"/>
  <c r="D234" i="4"/>
  <c r="T234" i="4" s="1"/>
  <c r="AG234" i="4"/>
  <c r="AI234" i="4" s="1"/>
  <c r="AK234" i="4"/>
  <c r="AP234" i="4" s="1"/>
  <c r="J234" i="4"/>
  <c r="AA234" i="4"/>
  <c r="E234" i="4"/>
  <c r="V234" i="4" s="1"/>
  <c r="I232" i="4"/>
  <c r="H232" i="4"/>
  <c r="Q232" i="4"/>
  <c r="AQ233" i="4"/>
  <c r="G233" i="4"/>
  <c r="K233" i="4"/>
  <c r="L233" i="4" s="1"/>
  <c r="W233" i="4"/>
  <c r="X233" i="4" s="1"/>
  <c r="AD233" i="4"/>
  <c r="AC233" i="4"/>
  <c r="AF233" i="4" s="1"/>
  <c r="O233" i="4"/>
  <c r="AL233" i="4"/>
  <c r="P233" i="4"/>
  <c r="AB233" i="4"/>
  <c r="AM233" i="4"/>
  <c r="AH233" i="4"/>
  <c r="U233" i="4"/>
  <c r="BL262" i="2" l="1"/>
  <c r="Q233" i="4"/>
  <c r="S233" i="4" s="1"/>
  <c r="AE233" i="4"/>
  <c r="AN233" i="4"/>
  <c r="Y233" i="4"/>
  <c r="Z233" i="4"/>
  <c r="S232" i="4"/>
  <c r="R232" i="4"/>
  <c r="H233" i="4"/>
  <c r="I233" i="4"/>
  <c r="P234" i="4"/>
  <c r="AB234" i="4"/>
  <c r="O234" i="4"/>
  <c r="AL234" i="4"/>
  <c r="U234" i="4"/>
  <c r="AM234" i="4"/>
  <c r="AH234" i="4"/>
  <c r="N233" i="4"/>
  <c r="M233" i="4"/>
  <c r="AD234" i="4"/>
  <c r="AC234" i="4"/>
  <c r="AF234" i="4" s="1"/>
  <c r="F235" i="4"/>
  <c r="D235" i="4"/>
  <c r="T235" i="4" s="1"/>
  <c r="AK235" i="4"/>
  <c r="AP235" i="4" s="1"/>
  <c r="C235" i="4"/>
  <c r="AG235" i="4"/>
  <c r="AI235" i="4" s="1"/>
  <c r="B236" i="4"/>
  <c r="AJ235" i="4"/>
  <c r="AO235" i="4" s="1"/>
  <c r="J235" i="4"/>
  <c r="E235" i="4"/>
  <c r="V235" i="4" s="1"/>
  <c r="AA235" i="4"/>
  <c r="K234" i="4"/>
  <c r="L234" i="4" s="1"/>
  <c r="G234" i="4"/>
  <c r="W234" i="4"/>
  <c r="X234" i="4" s="1"/>
  <c r="AQ234" i="4"/>
  <c r="BL263" i="2" l="1"/>
  <c r="R233" i="4"/>
  <c r="Q234" i="4"/>
  <c r="R234" i="4" s="1"/>
  <c r="AN234" i="4"/>
  <c r="AQ235" i="4"/>
  <c r="Y234" i="4"/>
  <c r="Z234" i="4"/>
  <c r="N234" i="4"/>
  <c r="M234" i="4"/>
  <c r="AE234" i="4"/>
  <c r="AD235" i="4"/>
  <c r="AC235" i="4"/>
  <c r="AF235" i="4" s="1"/>
  <c r="F236" i="4"/>
  <c r="B237" i="4"/>
  <c r="D236" i="4"/>
  <c r="T236" i="4" s="1"/>
  <c r="C236" i="4"/>
  <c r="AJ236" i="4"/>
  <c r="AO236" i="4" s="1"/>
  <c r="AG236" i="4"/>
  <c r="AI236" i="4" s="1"/>
  <c r="AK236" i="4"/>
  <c r="AP236" i="4" s="1"/>
  <c r="J236" i="4"/>
  <c r="E236" i="4"/>
  <c r="V236" i="4" s="1"/>
  <c r="AA236" i="4"/>
  <c r="I234" i="4"/>
  <c r="H234" i="4"/>
  <c r="AH235" i="4"/>
  <c r="O235" i="4"/>
  <c r="AM235" i="4"/>
  <c r="P235" i="4"/>
  <c r="U235" i="4"/>
  <c r="AB235" i="4"/>
  <c r="AL235" i="4"/>
  <c r="K235" i="4"/>
  <c r="L235" i="4" s="1"/>
  <c r="G235" i="4"/>
  <c r="W235" i="4"/>
  <c r="X235" i="4" s="1"/>
  <c r="BL264" i="2" l="1"/>
  <c r="AE235" i="4"/>
  <c r="S234" i="4"/>
  <c r="AQ236" i="4"/>
  <c r="AN235" i="4"/>
  <c r="H235" i="4"/>
  <c r="I235" i="4"/>
  <c r="Y235" i="4"/>
  <c r="Z235" i="4"/>
  <c r="F237" i="4"/>
  <c r="D237" i="4"/>
  <c r="T237" i="4" s="1"/>
  <c r="B238" i="4"/>
  <c r="AG237" i="4"/>
  <c r="AI237" i="4" s="1"/>
  <c r="AK237" i="4"/>
  <c r="AP237" i="4" s="1"/>
  <c r="C237" i="4"/>
  <c r="AJ237" i="4"/>
  <c r="AO237" i="4" s="1"/>
  <c r="J237" i="4"/>
  <c r="AA237" i="4"/>
  <c r="E237" i="4"/>
  <c r="V237" i="4" s="1"/>
  <c r="AD236" i="4"/>
  <c r="AC236" i="4"/>
  <c r="AF236" i="4" s="1"/>
  <c r="N235" i="4"/>
  <c r="M235" i="4"/>
  <c r="AL236" i="4"/>
  <c r="P236" i="4"/>
  <c r="AM236" i="4"/>
  <c r="O236" i="4"/>
  <c r="AH236" i="4"/>
  <c r="U236" i="4"/>
  <c r="AB236" i="4"/>
  <c r="Q235" i="4"/>
  <c r="K236" i="4"/>
  <c r="L236" i="4" s="1"/>
  <c r="G236" i="4"/>
  <c r="W236" i="4"/>
  <c r="X236" i="4" s="1"/>
  <c r="BL265" i="2" l="1"/>
  <c r="AE236" i="4"/>
  <c r="Q236" i="4"/>
  <c r="S236" i="4" s="1"/>
  <c r="AD237" i="4"/>
  <c r="AC237" i="4"/>
  <c r="AF237" i="4" s="1"/>
  <c r="O237" i="4"/>
  <c r="P237" i="4"/>
  <c r="AH237" i="4"/>
  <c r="AM237" i="4"/>
  <c r="U237" i="4"/>
  <c r="AL237" i="4"/>
  <c r="AB237" i="4"/>
  <c r="K237" i="4"/>
  <c r="L237" i="4" s="1"/>
  <c r="G237" i="4"/>
  <c r="W237" i="4"/>
  <c r="X237" i="4" s="1"/>
  <c r="S235" i="4"/>
  <c r="R235" i="4"/>
  <c r="N236" i="4"/>
  <c r="M236" i="4"/>
  <c r="B239" i="4"/>
  <c r="F238" i="4"/>
  <c r="D238" i="4"/>
  <c r="T238" i="4" s="1"/>
  <c r="C238" i="4"/>
  <c r="AJ238" i="4"/>
  <c r="AO238" i="4" s="1"/>
  <c r="AK238" i="4"/>
  <c r="AP238" i="4" s="1"/>
  <c r="AG238" i="4"/>
  <c r="AI238" i="4" s="1"/>
  <c r="J238" i="4"/>
  <c r="AA238" i="4"/>
  <c r="E238" i="4"/>
  <c r="V238" i="4" s="1"/>
  <c r="AN236" i="4"/>
  <c r="Z236" i="4"/>
  <c r="Y236" i="4"/>
  <c r="H236" i="4"/>
  <c r="I236" i="4"/>
  <c r="AQ237" i="4"/>
  <c r="BL266" i="2" l="1"/>
  <c r="R236" i="4"/>
  <c r="AE237" i="4"/>
  <c r="AN237" i="4"/>
  <c r="P238" i="4"/>
  <c r="O238" i="4"/>
  <c r="AL238" i="4"/>
  <c r="AM238" i="4"/>
  <c r="AH238" i="4"/>
  <c r="U238" i="4"/>
  <c r="AB238" i="4"/>
  <c r="M237" i="4"/>
  <c r="N237" i="4"/>
  <c r="AQ238" i="4"/>
  <c r="AD238" i="4"/>
  <c r="AC238" i="4"/>
  <c r="AF238" i="4" s="1"/>
  <c r="F239" i="4"/>
  <c r="B240" i="4"/>
  <c r="D239" i="4"/>
  <c r="T239" i="4" s="1"/>
  <c r="C239" i="4"/>
  <c r="AK239" i="4"/>
  <c r="AP239" i="4" s="1"/>
  <c r="AG239" i="4"/>
  <c r="AI239" i="4" s="1"/>
  <c r="J239" i="4"/>
  <c r="E239" i="4"/>
  <c r="V239" i="4" s="1"/>
  <c r="AA239" i="4"/>
  <c r="AJ239" i="4"/>
  <c r="AO239" i="4" s="1"/>
  <c r="H237" i="4"/>
  <c r="I237" i="4"/>
  <c r="G238" i="4"/>
  <c r="K238" i="4"/>
  <c r="L238" i="4" s="1"/>
  <c r="W238" i="4"/>
  <c r="X238" i="4" s="1"/>
  <c r="Y237" i="4"/>
  <c r="Z237" i="4"/>
  <c r="Q237" i="4"/>
  <c r="BL267" i="2" l="1"/>
  <c r="Q238" i="4"/>
  <c r="S238" i="4" s="1"/>
  <c r="AE238" i="4"/>
  <c r="AN238" i="4"/>
  <c r="O239" i="4"/>
  <c r="AB239" i="4"/>
  <c r="AL239" i="4"/>
  <c r="U239" i="4"/>
  <c r="AM239" i="4"/>
  <c r="P239" i="4"/>
  <c r="AH239" i="4"/>
  <c r="Y238" i="4"/>
  <c r="Z238" i="4"/>
  <c r="R238" i="4"/>
  <c r="I238" i="4"/>
  <c r="H238" i="4"/>
  <c r="AD239" i="4"/>
  <c r="AC239" i="4"/>
  <c r="AF239" i="4" s="1"/>
  <c r="K239" i="4"/>
  <c r="L239" i="4" s="1"/>
  <c r="G239" i="4"/>
  <c r="W239" i="4"/>
  <c r="X239" i="4" s="1"/>
  <c r="R237" i="4"/>
  <c r="S237" i="4"/>
  <c r="M238" i="4"/>
  <c r="N238" i="4"/>
  <c r="F240" i="4"/>
  <c r="D240" i="4"/>
  <c r="T240" i="4" s="1"/>
  <c r="C240" i="4"/>
  <c r="J240" i="4"/>
  <c r="B241" i="4"/>
  <c r="AJ240" i="4"/>
  <c r="AO240" i="4" s="1"/>
  <c r="E240" i="4"/>
  <c r="V240" i="4" s="1"/>
  <c r="AK240" i="4"/>
  <c r="AP240" i="4" s="1"/>
  <c r="AG240" i="4"/>
  <c r="AI240" i="4" s="1"/>
  <c r="AA240" i="4"/>
  <c r="AQ239" i="4"/>
  <c r="BL268" i="2" l="1"/>
  <c r="AQ240" i="4"/>
  <c r="O240" i="4"/>
  <c r="P240" i="4"/>
  <c r="AB240" i="4"/>
  <c r="AL240" i="4"/>
  <c r="U240" i="4"/>
  <c r="AM240" i="4"/>
  <c r="AH240" i="4"/>
  <c r="I239" i="4"/>
  <c r="H239" i="4"/>
  <c r="Y239" i="4"/>
  <c r="Z239" i="4"/>
  <c r="Q239" i="4"/>
  <c r="AE239" i="4"/>
  <c r="F241" i="4"/>
  <c r="D241" i="4"/>
  <c r="T241" i="4" s="1"/>
  <c r="B242" i="4"/>
  <c r="AG241" i="4"/>
  <c r="AI241" i="4" s="1"/>
  <c r="AK241" i="4"/>
  <c r="AP241" i="4" s="1"/>
  <c r="C241" i="4"/>
  <c r="J241" i="4"/>
  <c r="E241" i="4"/>
  <c r="V241" i="4" s="1"/>
  <c r="AJ241" i="4"/>
  <c r="AO241" i="4" s="1"/>
  <c r="AA241" i="4"/>
  <c r="K240" i="4"/>
  <c r="L240" i="4" s="1"/>
  <c r="G240" i="4"/>
  <c r="W240" i="4"/>
  <c r="X240" i="4" s="1"/>
  <c r="AN239" i="4"/>
  <c r="AD240" i="4"/>
  <c r="AC240" i="4"/>
  <c r="AF240" i="4" s="1"/>
  <c r="M239" i="4"/>
  <c r="N239" i="4"/>
  <c r="BL269" i="2" l="1"/>
  <c r="AN240" i="4"/>
  <c r="AD241" i="4"/>
  <c r="AC241" i="4"/>
  <c r="AF241" i="4" s="1"/>
  <c r="O241" i="4"/>
  <c r="AL241" i="4"/>
  <c r="P241" i="4"/>
  <c r="AM241" i="4"/>
  <c r="AH241" i="4"/>
  <c r="U241" i="4"/>
  <c r="AB241" i="4"/>
  <c r="N240" i="4"/>
  <c r="M240" i="4"/>
  <c r="B243" i="4"/>
  <c r="F242" i="4"/>
  <c r="C242" i="4"/>
  <c r="AJ242" i="4"/>
  <c r="AO242" i="4" s="1"/>
  <c r="J242" i="4"/>
  <c r="D242" i="4"/>
  <c r="T242" i="4" s="1"/>
  <c r="AG242" i="4"/>
  <c r="AI242" i="4" s="1"/>
  <c r="AA242" i="4"/>
  <c r="AK242" i="4"/>
  <c r="AP242" i="4" s="1"/>
  <c r="E242" i="4"/>
  <c r="V242" i="4" s="1"/>
  <c r="S239" i="4"/>
  <c r="R239" i="4"/>
  <c r="Q240" i="4"/>
  <c r="H240" i="4"/>
  <c r="I240" i="4"/>
  <c r="AQ241" i="4"/>
  <c r="AE240" i="4"/>
  <c r="Y240" i="4"/>
  <c r="Z240" i="4"/>
  <c r="G241" i="4"/>
  <c r="K241" i="4"/>
  <c r="L241" i="4" s="1"/>
  <c r="W241" i="4"/>
  <c r="X241" i="4" s="1"/>
  <c r="BL270" i="2" l="1"/>
  <c r="AE241" i="4"/>
  <c r="AN241" i="4"/>
  <c r="Q241" i="4"/>
  <c r="R241" i="4" s="1"/>
  <c r="K242" i="4"/>
  <c r="L242" i="4" s="1"/>
  <c r="G242" i="4"/>
  <c r="W242" i="4"/>
  <c r="X242" i="4" s="1"/>
  <c r="N241" i="4"/>
  <c r="M241" i="4"/>
  <c r="S240" i="4"/>
  <c r="R240" i="4"/>
  <c r="O242" i="4"/>
  <c r="AL242" i="4"/>
  <c r="P242" i="4"/>
  <c r="U242" i="4"/>
  <c r="AM242" i="4"/>
  <c r="AB242" i="4"/>
  <c r="AH242" i="4"/>
  <c r="AQ242" i="4"/>
  <c r="AD242" i="4"/>
  <c r="AC242" i="4"/>
  <c r="AF242" i="4" s="1"/>
  <c r="H241" i="4"/>
  <c r="I241" i="4"/>
  <c r="Y241" i="4"/>
  <c r="Z241" i="4"/>
  <c r="F243" i="4"/>
  <c r="B244" i="4"/>
  <c r="D243" i="4"/>
  <c r="T243" i="4" s="1"/>
  <c r="AK243" i="4"/>
  <c r="AP243" i="4" s="1"/>
  <c r="C243" i="4"/>
  <c r="AG243" i="4"/>
  <c r="AI243" i="4" s="1"/>
  <c r="AJ243" i="4"/>
  <c r="AO243" i="4" s="1"/>
  <c r="J243" i="4"/>
  <c r="E243" i="4"/>
  <c r="V243" i="4" s="1"/>
  <c r="AA243" i="4"/>
  <c r="S241" i="4" l="1"/>
  <c r="BL271" i="2"/>
  <c r="AE242" i="4"/>
  <c r="Q242" i="4"/>
  <c r="S242" i="4" s="1"/>
  <c r="AN242" i="4"/>
  <c r="N242" i="4"/>
  <c r="M242" i="4"/>
  <c r="P243" i="4"/>
  <c r="U243" i="4"/>
  <c r="AL243" i="4"/>
  <c r="O243" i="4"/>
  <c r="AB243" i="4"/>
  <c r="AM243" i="4"/>
  <c r="AH243" i="4"/>
  <c r="G243" i="4"/>
  <c r="K243" i="4"/>
  <c r="L243" i="4" s="1"/>
  <c r="W243" i="4"/>
  <c r="X243" i="4" s="1"/>
  <c r="H242" i="4"/>
  <c r="I242" i="4"/>
  <c r="AD243" i="4"/>
  <c r="AC243" i="4"/>
  <c r="AF243" i="4" s="1"/>
  <c r="F244" i="4"/>
  <c r="B245" i="4"/>
  <c r="D244" i="4"/>
  <c r="T244" i="4" s="1"/>
  <c r="C244" i="4"/>
  <c r="AJ244" i="4"/>
  <c r="AO244" i="4" s="1"/>
  <c r="AG244" i="4"/>
  <c r="AI244" i="4" s="1"/>
  <c r="AK244" i="4"/>
  <c r="AP244" i="4" s="1"/>
  <c r="J244" i="4"/>
  <c r="E244" i="4"/>
  <c r="V244" i="4" s="1"/>
  <c r="AA244" i="4"/>
  <c r="Y242" i="4"/>
  <c r="Z242" i="4"/>
  <c r="AQ243" i="4"/>
  <c r="BL272" i="2" l="1"/>
  <c r="AE243" i="4"/>
  <c r="R242" i="4"/>
  <c r="AN243" i="4"/>
  <c r="Q243" i="4"/>
  <c r="R243" i="4" s="1"/>
  <c r="O244" i="4"/>
  <c r="AB244" i="4"/>
  <c r="AL244" i="4"/>
  <c r="U244" i="4"/>
  <c r="P244" i="4"/>
  <c r="AM244" i="4"/>
  <c r="AH244" i="4"/>
  <c r="I243" i="4"/>
  <c r="H243" i="4"/>
  <c r="K244" i="4"/>
  <c r="L244" i="4" s="1"/>
  <c r="G244" i="4"/>
  <c r="W244" i="4"/>
  <c r="X244" i="4" s="1"/>
  <c r="N243" i="4"/>
  <c r="M243" i="4"/>
  <c r="AD244" i="4"/>
  <c r="AC244" i="4"/>
  <c r="AF244" i="4" s="1"/>
  <c r="F245" i="4"/>
  <c r="D245" i="4"/>
  <c r="T245" i="4" s="1"/>
  <c r="B246" i="4"/>
  <c r="AG245" i="4"/>
  <c r="AI245" i="4" s="1"/>
  <c r="AK245" i="4"/>
  <c r="AP245" i="4" s="1"/>
  <c r="AJ245" i="4"/>
  <c r="AO245" i="4" s="1"/>
  <c r="J245" i="4"/>
  <c r="C245" i="4"/>
  <c r="AA245" i="4"/>
  <c r="E245" i="4"/>
  <c r="V245" i="4" s="1"/>
  <c r="Z243" i="4"/>
  <c r="Y243" i="4"/>
  <c r="AQ244" i="4"/>
  <c r="BL273" i="2" l="1"/>
  <c r="Q244" i="4"/>
  <c r="R244" i="4" s="1"/>
  <c r="AN244" i="4"/>
  <c r="S243" i="4"/>
  <c r="AD245" i="4"/>
  <c r="AC245" i="4"/>
  <c r="AF245" i="4" s="1"/>
  <c r="K245" i="4"/>
  <c r="L245" i="4" s="1"/>
  <c r="G245" i="4"/>
  <c r="W245" i="4"/>
  <c r="X245" i="4" s="1"/>
  <c r="I244" i="4"/>
  <c r="H244" i="4"/>
  <c r="Y244" i="4"/>
  <c r="Z244" i="4"/>
  <c r="AE244" i="4"/>
  <c r="D246" i="4"/>
  <c r="T246" i="4" s="1"/>
  <c r="B247" i="4"/>
  <c r="C246" i="4"/>
  <c r="AJ246" i="4"/>
  <c r="AO246" i="4" s="1"/>
  <c r="J246" i="4"/>
  <c r="F246" i="4"/>
  <c r="AG246" i="4"/>
  <c r="AI246" i="4" s="1"/>
  <c r="AK246" i="4"/>
  <c r="AP246" i="4" s="1"/>
  <c r="AA246" i="4"/>
  <c r="E246" i="4"/>
  <c r="V246" i="4" s="1"/>
  <c r="O245" i="4"/>
  <c r="P245" i="4"/>
  <c r="AH245" i="4"/>
  <c r="U245" i="4"/>
  <c r="AM245" i="4"/>
  <c r="AB245" i="4"/>
  <c r="AL245" i="4"/>
  <c r="N244" i="4"/>
  <c r="M244" i="4"/>
  <c r="AQ245" i="4"/>
  <c r="BL274" i="2" l="1"/>
  <c r="S244" i="4"/>
  <c r="AE245" i="4"/>
  <c r="Q245" i="4"/>
  <c r="S245" i="4" s="1"/>
  <c r="G246" i="4"/>
  <c r="K246" i="4"/>
  <c r="L246" i="4" s="1"/>
  <c r="W246" i="4"/>
  <c r="X246" i="4" s="1"/>
  <c r="F247" i="4"/>
  <c r="D247" i="4"/>
  <c r="T247" i="4" s="1"/>
  <c r="B248" i="4"/>
  <c r="C247" i="4"/>
  <c r="AK247" i="4"/>
  <c r="AP247" i="4" s="1"/>
  <c r="AG247" i="4"/>
  <c r="AI247" i="4" s="1"/>
  <c r="AJ247" i="4"/>
  <c r="AO247" i="4" s="1"/>
  <c r="J247" i="4"/>
  <c r="E247" i="4"/>
  <c r="V247" i="4" s="1"/>
  <c r="AA247" i="4"/>
  <c r="O246" i="4"/>
  <c r="P246" i="4"/>
  <c r="AH246" i="4"/>
  <c r="AL246" i="4"/>
  <c r="AB246" i="4"/>
  <c r="U246" i="4"/>
  <c r="AM246" i="4"/>
  <c r="M245" i="4"/>
  <c r="N245" i="4"/>
  <c r="AN245" i="4"/>
  <c r="AQ246" i="4"/>
  <c r="AD246" i="4"/>
  <c r="AC246" i="4"/>
  <c r="AF246" i="4" s="1"/>
  <c r="Z245" i="4"/>
  <c r="Y245" i="4"/>
  <c r="H245" i="4"/>
  <c r="I245" i="4"/>
  <c r="BL275" i="2" l="1"/>
  <c r="AE246" i="4"/>
  <c r="Q246" i="4"/>
  <c r="R246" i="4" s="1"/>
  <c r="R245" i="4"/>
  <c r="AD247" i="4"/>
  <c r="AC247" i="4"/>
  <c r="AF247" i="4" s="1"/>
  <c r="I246" i="4"/>
  <c r="H246" i="4"/>
  <c r="F248" i="4"/>
  <c r="B249" i="4"/>
  <c r="C248" i="4"/>
  <c r="D248" i="4"/>
  <c r="T248" i="4" s="1"/>
  <c r="AJ248" i="4"/>
  <c r="AO248" i="4" s="1"/>
  <c r="E248" i="4"/>
  <c r="V248" i="4" s="1"/>
  <c r="AG248" i="4"/>
  <c r="AI248" i="4" s="1"/>
  <c r="AK248" i="4"/>
  <c r="AP248" i="4" s="1"/>
  <c r="J248" i="4"/>
  <c r="AA248" i="4"/>
  <c r="N246" i="4"/>
  <c r="M246" i="4"/>
  <c r="AQ247" i="4"/>
  <c r="P247" i="4"/>
  <c r="AM247" i="4"/>
  <c r="AB247" i="4"/>
  <c r="O247" i="4"/>
  <c r="AH247" i="4"/>
  <c r="U247" i="4"/>
  <c r="AL247" i="4"/>
  <c r="Z246" i="4"/>
  <c r="Y246" i="4"/>
  <c r="K247" i="4"/>
  <c r="L247" i="4" s="1"/>
  <c r="G247" i="4"/>
  <c r="W247" i="4"/>
  <c r="X247" i="4" s="1"/>
  <c r="AN246" i="4"/>
  <c r="BL276" i="2" l="1"/>
  <c r="S246" i="4"/>
  <c r="AQ248" i="4"/>
  <c r="AN247" i="4"/>
  <c r="Z247" i="4"/>
  <c r="Y247" i="4"/>
  <c r="G248" i="4"/>
  <c r="K248" i="4"/>
  <c r="L248" i="4" s="1"/>
  <c r="W248" i="4"/>
  <c r="X248" i="4" s="1"/>
  <c r="O248" i="4"/>
  <c r="P248" i="4"/>
  <c r="AM248" i="4"/>
  <c r="AH248" i="4"/>
  <c r="AL248" i="4"/>
  <c r="AB248" i="4"/>
  <c r="U248" i="4"/>
  <c r="M247" i="4"/>
  <c r="N247" i="4"/>
  <c r="H247" i="4"/>
  <c r="I247" i="4"/>
  <c r="AD248" i="4"/>
  <c r="AC248" i="4"/>
  <c r="AF248" i="4" s="1"/>
  <c r="F249" i="4"/>
  <c r="D249" i="4"/>
  <c r="T249" i="4" s="1"/>
  <c r="B250" i="4"/>
  <c r="AG249" i="4"/>
  <c r="AI249" i="4" s="1"/>
  <c r="AK249" i="4"/>
  <c r="AP249" i="4" s="1"/>
  <c r="J249" i="4"/>
  <c r="C249" i="4"/>
  <c r="AJ249" i="4"/>
  <c r="AO249" i="4" s="1"/>
  <c r="E249" i="4"/>
  <c r="V249" i="4" s="1"/>
  <c r="AA249" i="4"/>
  <c r="Q247" i="4"/>
  <c r="AE247" i="4"/>
  <c r="BL277" i="2" l="1"/>
  <c r="AE248" i="4"/>
  <c r="Q248" i="4"/>
  <c r="R248" i="4" s="1"/>
  <c r="G249" i="4"/>
  <c r="K249" i="4"/>
  <c r="L249" i="4" s="1"/>
  <c r="W249" i="4"/>
  <c r="X249" i="4" s="1"/>
  <c r="M248" i="4"/>
  <c r="N248" i="4"/>
  <c r="AD249" i="4"/>
  <c r="AC249" i="4"/>
  <c r="AF249" i="4" s="1"/>
  <c r="S247" i="4"/>
  <c r="R247" i="4"/>
  <c r="O249" i="4"/>
  <c r="P249" i="4"/>
  <c r="AH249" i="4"/>
  <c r="AB249" i="4"/>
  <c r="AM249" i="4"/>
  <c r="U249" i="4"/>
  <c r="AL249" i="4"/>
  <c r="B251" i="4"/>
  <c r="F250" i="4"/>
  <c r="C250" i="4"/>
  <c r="D250" i="4"/>
  <c r="T250" i="4" s="1"/>
  <c r="AJ250" i="4"/>
  <c r="AO250" i="4" s="1"/>
  <c r="J250" i="4"/>
  <c r="AG250" i="4"/>
  <c r="AI250" i="4" s="1"/>
  <c r="AK250" i="4"/>
  <c r="AP250" i="4" s="1"/>
  <c r="AA250" i="4"/>
  <c r="E250" i="4"/>
  <c r="V250" i="4" s="1"/>
  <c r="Z248" i="4"/>
  <c r="Y248" i="4"/>
  <c r="AN248" i="4"/>
  <c r="H248" i="4"/>
  <c r="I248" i="4"/>
  <c r="AQ249" i="4"/>
  <c r="BL278" i="2" l="1"/>
  <c r="S248" i="4"/>
  <c r="AE249" i="4"/>
  <c r="Q249" i="4"/>
  <c r="S249" i="4" s="1"/>
  <c r="AD250" i="4"/>
  <c r="AC250" i="4"/>
  <c r="AF250" i="4" s="1"/>
  <c r="F251" i="4"/>
  <c r="D251" i="4"/>
  <c r="T251" i="4" s="1"/>
  <c r="B252" i="4"/>
  <c r="AK251" i="4"/>
  <c r="AP251" i="4" s="1"/>
  <c r="J251" i="4"/>
  <c r="C251" i="4"/>
  <c r="AG251" i="4"/>
  <c r="AI251" i="4" s="1"/>
  <c r="AJ251" i="4"/>
  <c r="AO251" i="4" s="1"/>
  <c r="E251" i="4"/>
  <c r="V251" i="4" s="1"/>
  <c r="AA251" i="4"/>
  <c r="H249" i="4"/>
  <c r="I249" i="4"/>
  <c r="K250" i="4"/>
  <c r="L250" i="4" s="1"/>
  <c r="G250" i="4"/>
  <c r="W250" i="4"/>
  <c r="X250" i="4" s="1"/>
  <c r="M249" i="4"/>
  <c r="N249" i="4"/>
  <c r="O250" i="4"/>
  <c r="AM250" i="4"/>
  <c r="AB250" i="4"/>
  <c r="P250" i="4"/>
  <c r="AH250" i="4"/>
  <c r="U250" i="4"/>
  <c r="AL250" i="4"/>
  <c r="Y249" i="4"/>
  <c r="Z249" i="4"/>
  <c r="AQ250" i="4"/>
  <c r="AN249" i="4"/>
  <c r="BL279" i="2" l="1"/>
  <c r="AE250" i="4"/>
  <c r="Q250" i="4"/>
  <c r="S250" i="4" s="1"/>
  <c r="AQ251" i="4"/>
  <c r="R249" i="4"/>
  <c r="M250" i="4"/>
  <c r="N250" i="4"/>
  <c r="F252" i="4"/>
  <c r="D252" i="4"/>
  <c r="T252" i="4" s="1"/>
  <c r="B253" i="4"/>
  <c r="C252" i="4"/>
  <c r="AJ252" i="4"/>
  <c r="AO252" i="4" s="1"/>
  <c r="AG252" i="4"/>
  <c r="AI252" i="4" s="1"/>
  <c r="AK252" i="4"/>
  <c r="AP252" i="4" s="1"/>
  <c r="J252" i="4"/>
  <c r="E252" i="4"/>
  <c r="V252" i="4" s="1"/>
  <c r="AA252" i="4"/>
  <c r="H250" i="4"/>
  <c r="I250" i="4"/>
  <c r="AN250" i="4"/>
  <c r="G251" i="4"/>
  <c r="K251" i="4"/>
  <c r="L251" i="4" s="1"/>
  <c r="W251" i="4"/>
  <c r="X251" i="4" s="1"/>
  <c r="Y250" i="4"/>
  <c r="Z250" i="4"/>
  <c r="AD251" i="4"/>
  <c r="AC251" i="4"/>
  <c r="AF251" i="4" s="1"/>
  <c r="AB251" i="4"/>
  <c r="AL251" i="4"/>
  <c r="AM251" i="4"/>
  <c r="P251" i="4"/>
  <c r="AH251" i="4"/>
  <c r="O251" i="4"/>
  <c r="U251" i="4"/>
  <c r="BL280" i="2" l="1"/>
  <c r="R250" i="4"/>
  <c r="K252" i="4"/>
  <c r="L252" i="4" s="1"/>
  <c r="G252" i="4"/>
  <c r="W252" i="4"/>
  <c r="X252" i="4" s="1"/>
  <c r="AD252" i="4"/>
  <c r="AC252" i="4"/>
  <c r="AF252" i="4" s="1"/>
  <c r="AQ252" i="4"/>
  <c r="I251" i="4"/>
  <c r="H251" i="4"/>
  <c r="N251" i="4"/>
  <c r="M251" i="4"/>
  <c r="F253" i="4"/>
  <c r="D253" i="4"/>
  <c r="T253" i="4" s="1"/>
  <c r="B254" i="4"/>
  <c r="AG253" i="4"/>
  <c r="AI253" i="4" s="1"/>
  <c r="AK253" i="4"/>
  <c r="AP253" i="4" s="1"/>
  <c r="C253" i="4"/>
  <c r="AJ253" i="4"/>
  <c r="AO253" i="4" s="1"/>
  <c r="J253" i="4"/>
  <c r="E253" i="4"/>
  <c r="V253" i="4" s="1"/>
  <c r="AA253" i="4"/>
  <c r="Q251" i="4"/>
  <c r="AN251" i="4"/>
  <c r="AE251" i="4"/>
  <c r="Z251" i="4"/>
  <c r="Y251" i="4"/>
  <c r="O252" i="4"/>
  <c r="P252" i="4"/>
  <c r="AH252" i="4"/>
  <c r="AB252" i="4"/>
  <c r="AM252" i="4"/>
  <c r="U252" i="4"/>
  <c r="AL252" i="4"/>
  <c r="BL281" i="2" l="1"/>
  <c r="AE252" i="4"/>
  <c r="R251" i="4"/>
  <c r="S251" i="4"/>
  <c r="B255" i="4"/>
  <c r="D254" i="4"/>
  <c r="T254" i="4" s="1"/>
  <c r="F254" i="4"/>
  <c r="C254" i="4"/>
  <c r="AJ254" i="4"/>
  <c r="AO254" i="4" s="1"/>
  <c r="J254" i="4"/>
  <c r="AK254" i="4"/>
  <c r="AP254" i="4" s="1"/>
  <c r="AG254" i="4"/>
  <c r="AI254" i="4" s="1"/>
  <c r="E254" i="4"/>
  <c r="V254" i="4" s="1"/>
  <c r="AA254" i="4"/>
  <c r="M252" i="4"/>
  <c r="N252" i="4"/>
  <c r="H252" i="4"/>
  <c r="I252" i="4"/>
  <c r="Q252" i="4"/>
  <c r="AN252" i="4"/>
  <c r="AQ253" i="4"/>
  <c r="G253" i="4"/>
  <c r="K253" i="4"/>
  <c r="L253" i="4" s="1"/>
  <c r="W253" i="4"/>
  <c r="X253" i="4" s="1"/>
  <c r="Z252" i="4"/>
  <c r="Y252" i="4"/>
  <c r="AD253" i="4"/>
  <c r="AC253" i="4"/>
  <c r="AF253" i="4" s="1"/>
  <c r="O253" i="4"/>
  <c r="AL253" i="4"/>
  <c r="P253" i="4"/>
  <c r="AM253" i="4"/>
  <c r="AH253" i="4"/>
  <c r="U253" i="4"/>
  <c r="AB253" i="4"/>
  <c r="BL282" i="2" l="1"/>
  <c r="AN253" i="4"/>
  <c r="I253" i="4"/>
  <c r="H253" i="4"/>
  <c r="AD254" i="4"/>
  <c r="AC254" i="4"/>
  <c r="AF254" i="4" s="1"/>
  <c r="K254" i="4"/>
  <c r="L254" i="4" s="1"/>
  <c r="G254" i="4"/>
  <c r="W254" i="4"/>
  <c r="X254" i="4" s="1"/>
  <c r="F255" i="4"/>
  <c r="B256" i="4"/>
  <c r="C255" i="4"/>
  <c r="AK255" i="4"/>
  <c r="AP255" i="4" s="1"/>
  <c r="AG255" i="4"/>
  <c r="AI255" i="4" s="1"/>
  <c r="D255" i="4"/>
  <c r="T255" i="4" s="1"/>
  <c r="AJ255" i="4"/>
  <c r="AO255" i="4" s="1"/>
  <c r="E255" i="4"/>
  <c r="V255" i="4" s="1"/>
  <c r="AA255" i="4"/>
  <c r="J255" i="4"/>
  <c r="M253" i="4"/>
  <c r="N253" i="4"/>
  <c r="R252" i="4"/>
  <c r="S252" i="4"/>
  <c r="Z253" i="4"/>
  <c r="Y253" i="4"/>
  <c r="O254" i="4"/>
  <c r="AL254" i="4"/>
  <c r="P254" i="4"/>
  <c r="U254" i="4"/>
  <c r="AM254" i="4"/>
  <c r="AB254" i="4"/>
  <c r="AH254" i="4"/>
  <c r="AE253" i="4"/>
  <c r="Q253" i="4"/>
  <c r="AQ254" i="4"/>
  <c r="BL283" i="2" l="1"/>
  <c r="AE254" i="4"/>
  <c r="Y254" i="4"/>
  <c r="Z254" i="4"/>
  <c r="S253" i="4"/>
  <c r="R253" i="4"/>
  <c r="AD255" i="4"/>
  <c r="AC255" i="4"/>
  <c r="AF255" i="4" s="1"/>
  <c r="K255" i="4"/>
  <c r="L255" i="4" s="1"/>
  <c r="G255" i="4"/>
  <c r="W255" i="4"/>
  <c r="X255" i="4" s="1"/>
  <c r="AQ255" i="4"/>
  <c r="F256" i="4"/>
  <c r="D256" i="4"/>
  <c r="T256" i="4" s="1"/>
  <c r="C256" i="4"/>
  <c r="AJ256" i="4"/>
  <c r="AO256" i="4" s="1"/>
  <c r="AG256" i="4"/>
  <c r="AI256" i="4" s="1"/>
  <c r="E256" i="4"/>
  <c r="V256" i="4" s="1"/>
  <c r="B257" i="4"/>
  <c r="J256" i="4"/>
  <c r="AK256" i="4"/>
  <c r="AP256" i="4" s="1"/>
  <c r="AA256" i="4"/>
  <c r="M254" i="4"/>
  <c r="N254" i="4"/>
  <c r="P255" i="4"/>
  <c r="U255" i="4"/>
  <c r="O255" i="4"/>
  <c r="AL255" i="4"/>
  <c r="AB255" i="4"/>
  <c r="AM255" i="4"/>
  <c r="AH255" i="4"/>
  <c r="H254" i="4"/>
  <c r="I254" i="4"/>
  <c r="AN254" i="4"/>
  <c r="Q254" i="4"/>
  <c r="BL284" i="2" l="1"/>
  <c r="AN255" i="4"/>
  <c r="S254" i="4"/>
  <c r="R254" i="4"/>
  <c r="AD256" i="4"/>
  <c r="AC256" i="4"/>
  <c r="AF256" i="4" s="1"/>
  <c r="F257" i="4"/>
  <c r="D257" i="4"/>
  <c r="T257" i="4" s="1"/>
  <c r="B258" i="4"/>
  <c r="AG257" i="4"/>
  <c r="AI257" i="4" s="1"/>
  <c r="AK257" i="4"/>
  <c r="AP257" i="4" s="1"/>
  <c r="J257" i="4"/>
  <c r="C257" i="4"/>
  <c r="AJ257" i="4"/>
  <c r="AO257" i="4" s="1"/>
  <c r="E257" i="4"/>
  <c r="V257" i="4" s="1"/>
  <c r="AA257" i="4"/>
  <c r="O256" i="4"/>
  <c r="P256" i="4"/>
  <c r="AM256" i="4"/>
  <c r="AH256" i="4"/>
  <c r="AL256" i="4"/>
  <c r="U256" i="4"/>
  <c r="AB256" i="4"/>
  <c r="Y255" i="4"/>
  <c r="Z255" i="4"/>
  <c r="AE255" i="4"/>
  <c r="Q255" i="4"/>
  <c r="K256" i="4"/>
  <c r="L256" i="4" s="1"/>
  <c r="G256" i="4"/>
  <c r="W256" i="4"/>
  <c r="X256" i="4" s="1"/>
  <c r="M255" i="4"/>
  <c r="N255" i="4"/>
  <c r="AQ256" i="4"/>
  <c r="H255" i="4"/>
  <c r="I255" i="4"/>
  <c r="BL285" i="2" l="1"/>
  <c r="AE256" i="4"/>
  <c r="R255" i="4"/>
  <c r="S255" i="4"/>
  <c r="M256" i="4"/>
  <c r="N256" i="4"/>
  <c r="I256" i="4"/>
  <c r="H256" i="4"/>
  <c r="O257" i="4"/>
  <c r="U257" i="4"/>
  <c r="P257" i="4"/>
  <c r="AL257" i="4"/>
  <c r="AB257" i="4"/>
  <c r="AM257" i="4"/>
  <c r="AH257" i="4"/>
  <c r="B259" i="4"/>
  <c r="D258" i="4"/>
  <c r="T258" i="4" s="1"/>
  <c r="C258" i="4"/>
  <c r="F258" i="4"/>
  <c r="AJ258" i="4"/>
  <c r="AO258" i="4" s="1"/>
  <c r="J258" i="4"/>
  <c r="AA258" i="4"/>
  <c r="E258" i="4"/>
  <c r="V258" i="4" s="1"/>
  <c r="AG258" i="4"/>
  <c r="AI258" i="4" s="1"/>
  <c r="AK258" i="4"/>
  <c r="AP258" i="4" s="1"/>
  <c r="Y256" i="4"/>
  <c r="Z256" i="4"/>
  <c r="AN256" i="4"/>
  <c r="Q256" i="4"/>
  <c r="AQ257" i="4"/>
  <c r="K257" i="4"/>
  <c r="L257" i="4" s="1"/>
  <c r="G257" i="4"/>
  <c r="W257" i="4"/>
  <c r="X257" i="4" s="1"/>
  <c r="AD257" i="4"/>
  <c r="AC257" i="4"/>
  <c r="AF257" i="4" s="1"/>
  <c r="BL286" i="2" l="1"/>
  <c r="AE257" i="4"/>
  <c r="Q257" i="4"/>
  <c r="S257" i="4" s="1"/>
  <c r="AN257" i="4"/>
  <c r="Y257" i="4"/>
  <c r="Z257" i="4"/>
  <c r="S256" i="4"/>
  <c r="R256" i="4"/>
  <c r="M257" i="4"/>
  <c r="N257" i="4"/>
  <c r="K258" i="4"/>
  <c r="L258" i="4" s="1"/>
  <c r="G258" i="4"/>
  <c r="W258" i="4"/>
  <c r="X258" i="4" s="1"/>
  <c r="I257" i="4"/>
  <c r="H257" i="4"/>
  <c r="F259" i="4"/>
  <c r="B260" i="4"/>
  <c r="D259" i="4"/>
  <c r="T259" i="4" s="1"/>
  <c r="AK259" i="4"/>
  <c r="AP259" i="4" s="1"/>
  <c r="C259" i="4"/>
  <c r="AG259" i="4"/>
  <c r="AI259" i="4" s="1"/>
  <c r="J259" i="4"/>
  <c r="E259" i="4"/>
  <c r="V259" i="4" s="1"/>
  <c r="AJ259" i="4"/>
  <c r="AO259" i="4" s="1"/>
  <c r="AA259" i="4"/>
  <c r="AQ258" i="4"/>
  <c r="AD258" i="4"/>
  <c r="AC258" i="4"/>
  <c r="AF258" i="4" s="1"/>
  <c r="O258" i="4"/>
  <c r="P258" i="4"/>
  <c r="AM258" i="4"/>
  <c r="AH258" i="4"/>
  <c r="AB258" i="4"/>
  <c r="AL258" i="4"/>
  <c r="U258" i="4"/>
  <c r="BL287" i="2" l="1"/>
  <c r="AE258" i="4"/>
  <c r="R257" i="4"/>
  <c r="AN258" i="4"/>
  <c r="Z258" i="4"/>
  <c r="Y258" i="4"/>
  <c r="P259" i="4"/>
  <c r="O259" i="4"/>
  <c r="AL259" i="4"/>
  <c r="AM259" i="4"/>
  <c r="U259" i="4"/>
  <c r="AH259" i="4"/>
  <c r="AB259" i="4"/>
  <c r="K259" i="4"/>
  <c r="L259" i="4" s="1"/>
  <c r="G259" i="4"/>
  <c r="W259" i="4"/>
  <c r="X259" i="4" s="1"/>
  <c r="Q258" i="4"/>
  <c r="AD259" i="4"/>
  <c r="AC259" i="4"/>
  <c r="AF259" i="4" s="1"/>
  <c r="F260" i="4"/>
  <c r="B261" i="4"/>
  <c r="D260" i="4"/>
  <c r="T260" i="4" s="1"/>
  <c r="C260" i="4"/>
  <c r="AJ260" i="4"/>
  <c r="AO260" i="4" s="1"/>
  <c r="AG260" i="4"/>
  <c r="AI260" i="4" s="1"/>
  <c r="AK260" i="4"/>
  <c r="AP260" i="4" s="1"/>
  <c r="J260" i="4"/>
  <c r="E260" i="4"/>
  <c r="V260" i="4" s="1"/>
  <c r="AA260" i="4"/>
  <c r="N258" i="4"/>
  <c r="M258" i="4"/>
  <c r="AQ259" i="4"/>
  <c r="H258" i="4"/>
  <c r="I258" i="4"/>
  <c r="BL288" i="2" l="1"/>
  <c r="AE259" i="4"/>
  <c r="Q259" i="4"/>
  <c r="R259" i="4" s="1"/>
  <c r="AD260" i="4"/>
  <c r="AC260" i="4"/>
  <c r="AF260" i="4" s="1"/>
  <c r="F261" i="4"/>
  <c r="D261" i="4"/>
  <c r="T261" i="4" s="1"/>
  <c r="B262" i="4"/>
  <c r="AG261" i="4"/>
  <c r="AI261" i="4" s="1"/>
  <c r="AK261" i="4"/>
  <c r="AP261" i="4" s="1"/>
  <c r="AJ261" i="4"/>
  <c r="AO261" i="4" s="1"/>
  <c r="J261" i="4"/>
  <c r="C261" i="4"/>
  <c r="AA261" i="4"/>
  <c r="E261" i="4"/>
  <c r="V261" i="4" s="1"/>
  <c r="R258" i="4"/>
  <c r="S258" i="4"/>
  <c r="M259" i="4"/>
  <c r="N259" i="4"/>
  <c r="AQ260" i="4"/>
  <c r="O260" i="4"/>
  <c r="P260" i="4"/>
  <c r="AM260" i="4"/>
  <c r="U260" i="4"/>
  <c r="AH260" i="4"/>
  <c r="AB260" i="4"/>
  <c r="AL260" i="4"/>
  <c r="H259" i="4"/>
  <c r="I259" i="4"/>
  <c r="K260" i="4"/>
  <c r="L260" i="4" s="1"/>
  <c r="G260" i="4"/>
  <c r="W260" i="4"/>
  <c r="X260" i="4" s="1"/>
  <c r="Z259" i="4"/>
  <c r="Y259" i="4"/>
  <c r="AN259" i="4"/>
  <c r="S259" i="4" l="1"/>
  <c r="BL289" i="2"/>
  <c r="AE260" i="4"/>
  <c r="Q260" i="4"/>
  <c r="R260" i="4" s="1"/>
  <c r="AD261" i="4"/>
  <c r="AC261" i="4"/>
  <c r="AF261" i="4" s="1"/>
  <c r="N260" i="4"/>
  <c r="M260" i="4"/>
  <c r="D262" i="4"/>
  <c r="T262" i="4" s="1"/>
  <c r="B263" i="4"/>
  <c r="C262" i="4"/>
  <c r="AJ262" i="4"/>
  <c r="AO262" i="4" s="1"/>
  <c r="F262" i="4"/>
  <c r="AK262" i="4"/>
  <c r="AP262" i="4" s="1"/>
  <c r="J262" i="4"/>
  <c r="AG262" i="4"/>
  <c r="AI262" i="4" s="1"/>
  <c r="E262" i="4"/>
  <c r="V262" i="4" s="1"/>
  <c r="AA262" i="4"/>
  <c r="H260" i="4"/>
  <c r="I260" i="4"/>
  <c r="O261" i="4"/>
  <c r="P261" i="4"/>
  <c r="AM261" i="4"/>
  <c r="AH261" i="4"/>
  <c r="AL261" i="4"/>
  <c r="U261" i="4"/>
  <c r="AB261" i="4"/>
  <c r="AN260" i="4"/>
  <c r="AQ261" i="4"/>
  <c r="Y260" i="4"/>
  <c r="Z260" i="4"/>
  <c r="S260" i="4"/>
  <c r="K261" i="4"/>
  <c r="L261" i="4" s="1"/>
  <c r="G261" i="4"/>
  <c r="W261" i="4"/>
  <c r="X261" i="4" s="1"/>
  <c r="BL290" i="2" l="1"/>
  <c r="K262" i="4"/>
  <c r="L262" i="4" s="1"/>
  <c r="G262" i="4"/>
  <c r="W262" i="4"/>
  <c r="X262" i="4" s="1"/>
  <c r="F263" i="4"/>
  <c r="B264" i="4"/>
  <c r="C263" i="4"/>
  <c r="AK263" i="4"/>
  <c r="AP263" i="4" s="1"/>
  <c r="D263" i="4"/>
  <c r="T263" i="4" s="1"/>
  <c r="AG263" i="4"/>
  <c r="AI263" i="4" s="1"/>
  <c r="J263" i="4"/>
  <c r="E263" i="4"/>
  <c r="V263" i="4" s="1"/>
  <c r="AA263" i="4"/>
  <c r="AJ263" i="4"/>
  <c r="AO263" i="4" s="1"/>
  <c r="Q261" i="4"/>
  <c r="M261" i="4"/>
  <c r="N261" i="4"/>
  <c r="O262" i="4"/>
  <c r="P262" i="4"/>
  <c r="AM262" i="4"/>
  <c r="AB262" i="4"/>
  <c r="AH262" i="4"/>
  <c r="U262" i="4"/>
  <c r="AL262" i="4"/>
  <c r="AD262" i="4"/>
  <c r="AC262" i="4"/>
  <c r="AF262" i="4" s="1"/>
  <c r="I261" i="4"/>
  <c r="H261" i="4"/>
  <c r="Z261" i="4"/>
  <c r="Y261" i="4"/>
  <c r="AE261" i="4"/>
  <c r="AN261" i="4"/>
  <c r="AQ262" i="4"/>
  <c r="BL291" i="2" l="1"/>
  <c r="AE262" i="4"/>
  <c r="AD263" i="4"/>
  <c r="AC263" i="4"/>
  <c r="AF263" i="4" s="1"/>
  <c r="F264" i="4"/>
  <c r="B265" i="4"/>
  <c r="D264" i="4"/>
  <c r="T264" i="4" s="1"/>
  <c r="C264" i="4"/>
  <c r="J264" i="4"/>
  <c r="AJ264" i="4"/>
  <c r="AO264" i="4" s="1"/>
  <c r="AG264" i="4"/>
  <c r="AI264" i="4" s="1"/>
  <c r="E264" i="4"/>
  <c r="V264" i="4" s="1"/>
  <c r="AK264" i="4"/>
  <c r="AP264" i="4" s="1"/>
  <c r="AA264" i="4"/>
  <c r="N262" i="4"/>
  <c r="M262" i="4"/>
  <c r="R261" i="4"/>
  <c r="S261" i="4"/>
  <c r="O263" i="4"/>
  <c r="P263" i="4"/>
  <c r="AL263" i="4"/>
  <c r="AB263" i="4"/>
  <c r="U263" i="4"/>
  <c r="AM263" i="4"/>
  <c r="AH263" i="4"/>
  <c r="I262" i="4"/>
  <c r="H262" i="4"/>
  <c r="AN262" i="4"/>
  <c r="AQ263" i="4"/>
  <c r="Q262" i="4"/>
  <c r="Z262" i="4"/>
  <c r="Y262" i="4"/>
  <c r="G263" i="4"/>
  <c r="K263" i="4"/>
  <c r="L263" i="4" s="1"/>
  <c r="W263" i="4"/>
  <c r="X263" i="4" s="1"/>
  <c r="BL292" i="2" l="1"/>
  <c r="AN263" i="4"/>
  <c r="Z263" i="4"/>
  <c r="Y263" i="4"/>
  <c r="P264" i="4"/>
  <c r="U264" i="4"/>
  <c r="O264" i="4"/>
  <c r="AL264" i="4"/>
  <c r="AB264" i="4"/>
  <c r="AM264" i="4"/>
  <c r="AH264" i="4"/>
  <c r="AQ264" i="4"/>
  <c r="Q263" i="4"/>
  <c r="I263" i="4"/>
  <c r="H263" i="4"/>
  <c r="K264" i="4"/>
  <c r="L264" i="4" s="1"/>
  <c r="G264" i="4"/>
  <c r="W264" i="4"/>
  <c r="X264" i="4" s="1"/>
  <c r="M263" i="4"/>
  <c r="N263" i="4"/>
  <c r="R262" i="4"/>
  <c r="S262" i="4"/>
  <c r="AD264" i="4"/>
  <c r="AC264" i="4"/>
  <c r="AF264" i="4" s="1"/>
  <c r="F265" i="4"/>
  <c r="D265" i="4"/>
  <c r="T265" i="4" s="1"/>
  <c r="B266" i="4"/>
  <c r="AG265" i="4"/>
  <c r="AI265" i="4" s="1"/>
  <c r="AK265" i="4"/>
  <c r="AP265" i="4" s="1"/>
  <c r="AJ265" i="4"/>
  <c r="AO265" i="4" s="1"/>
  <c r="J265" i="4"/>
  <c r="E265" i="4"/>
  <c r="V265" i="4" s="1"/>
  <c r="C265" i="4"/>
  <c r="AA265" i="4"/>
  <c r="AE263" i="4"/>
  <c r="BL293" i="2" l="1"/>
  <c r="AN264" i="4"/>
  <c r="AD265" i="4"/>
  <c r="AC265" i="4"/>
  <c r="AF265" i="4" s="1"/>
  <c r="B267" i="4"/>
  <c r="F266" i="4"/>
  <c r="D266" i="4"/>
  <c r="T266" i="4" s="1"/>
  <c r="C266" i="4"/>
  <c r="AJ266" i="4"/>
  <c r="AO266" i="4" s="1"/>
  <c r="AG266" i="4"/>
  <c r="AI266" i="4" s="1"/>
  <c r="AK266" i="4"/>
  <c r="AP266" i="4" s="1"/>
  <c r="J266" i="4"/>
  <c r="AA266" i="4"/>
  <c r="E266" i="4"/>
  <c r="V266" i="4" s="1"/>
  <c r="N264" i="4"/>
  <c r="M264" i="4"/>
  <c r="AQ265" i="4"/>
  <c r="K265" i="4"/>
  <c r="L265" i="4" s="1"/>
  <c r="G265" i="4"/>
  <c r="W265" i="4"/>
  <c r="X265" i="4" s="1"/>
  <c r="I264" i="4"/>
  <c r="H264" i="4"/>
  <c r="R263" i="4"/>
  <c r="S263" i="4"/>
  <c r="AE264" i="4"/>
  <c r="Q264" i="4"/>
  <c r="O265" i="4"/>
  <c r="AL265" i="4"/>
  <c r="P265" i="4"/>
  <c r="U265" i="4"/>
  <c r="AM265" i="4"/>
  <c r="AB265" i="4"/>
  <c r="AH265" i="4"/>
  <c r="Y264" i="4"/>
  <c r="Z264" i="4"/>
  <c r="BL294" i="2" l="1"/>
  <c r="H265" i="4"/>
  <c r="I265" i="4"/>
  <c r="Z265" i="4"/>
  <c r="Y265" i="4"/>
  <c r="O266" i="4"/>
  <c r="P266" i="4"/>
  <c r="AH266" i="4"/>
  <c r="AM266" i="4"/>
  <c r="AB266" i="4"/>
  <c r="AL266" i="4"/>
  <c r="U266" i="4"/>
  <c r="AE265" i="4"/>
  <c r="AD266" i="4"/>
  <c r="AC266" i="4"/>
  <c r="AF266" i="4" s="1"/>
  <c r="F267" i="4"/>
  <c r="D267" i="4"/>
  <c r="T267" i="4" s="1"/>
  <c r="AK267" i="4"/>
  <c r="AP267" i="4" s="1"/>
  <c r="C267" i="4"/>
  <c r="AG267" i="4"/>
  <c r="AI267" i="4" s="1"/>
  <c r="AJ267" i="4"/>
  <c r="AO267" i="4" s="1"/>
  <c r="B268" i="4"/>
  <c r="J267" i="4"/>
  <c r="E267" i="4"/>
  <c r="V267" i="4" s="1"/>
  <c r="AA267" i="4"/>
  <c r="Q265" i="4"/>
  <c r="S264" i="4"/>
  <c r="R264" i="4"/>
  <c r="N265" i="4"/>
  <c r="M265" i="4"/>
  <c r="K266" i="4"/>
  <c r="L266" i="4" s="1"/>
  <c r="G266" i="4"/>
  <c r="W266" i="4"/>
  <c r="X266" i="4" s="1"/>
  <c r="AN265" i="4"/>
  <c r="AQ266" i="4"/>
  <c r="BL295" i="2" l="1"/>
  <c r="AE266" i="4"/>
  <c r="AQ267" i="4"/>
  <c r="AD267" i="4"/>
  <c r="AC267" i="4"/>
  <c r="AF267" i="4" s="1"/>
  <c r="S265" i="4"/>
  <c r="R265" i="4"/>
  <c r="F268" i="4"/>
  <c r="D268" i="4"/>
  <c r="T268" i="4" s="1"/>
  <c r="B269" i="4"/>
  <c r="C268" i="4"/>
  <c r="AJ268" i="4"/>
  <c r="AO268" i="4" s="1"/>
  <c r="AG268" i="4"/>
  <c r="AI268" i="4" s="1"/>
  <c r="AK268" i="4"/>
  <c r="AP268" i="4" s="1"/>
  <c r="E268" i="4"/>
  <c r="V268" i="4" s="1"/>
  <c r="J268" i="4"/>
  <c r="AA268" i="4"/>
  <c r="M266" i="4"/>
  <c r="N266" i="4"/>
  <c r="O267" i="4"/>
  <c r="AL267" i="4"/>
  <c r="AB267" i="4"/>
  <c r="AH267" i="4"/>
  <c r="P267" i="4"/>
  <c r="U267" i="4"/>
  <c r="AM267" i="4"/>
  <c r="Q266" i="4"/>
  <c r="I266" i="4"/>
  <c r="H266" i="4"/>
  <c r="G267" i="4"/>
  <c r="K267" i="4"/>
  <c r="L267" i="4" s="1"/>
  <c r="W267" i="4"/>
  <c r="X267" i="4" s="1"/>
  <c r="AN266" i="4"/>
  <c r="Y266" i="4"/>
  <c r="Z266" i="4"/>
  <c r="BL296" i="2" l="1"/>
  <c r="Q267" i="4"/>
  <c r="R267" i="4" s="1"/>
  <c r="Z267" i="4"/>
  <c r="Y267" i="4"/>
  <c r="AD268" i="4"/>
  <c r="AC268" i="4"/>
  <c r="AF268" i="4" s="1"/>
  <c r="AQ268" i="4"/>
  <c r="I267" i="4"/>
  <c r="H267" i="4"/>
  <c r="F269" i="4"/>
  <c r="D269" i="4"/>
  <c r="T269" i="4" s="1"/>
  <c r="B270" i="4"/>
  <c r="AG269" i="4"/>
  <c r="AI269" i="4" s="1"/>
  <c r="AK269" i="4"/>
  <c r="AP269" i="4" s="1"/>
  <c r="C269" i="4"/>
  <c r="AJ269" i="4"/>
  <c r="AO269" i="4" s="1"/>
  <c r="J269" i="4"/>
  <c r="E269" i="4"/>
  <c r="V269" i="4" s="1"/>
  <c r="AA269" i="4"/>
  <c r="AE267" i="4"/>
  <c r="K268" i="4"/>
  <c r="L268" i="4" s="1"/>
  <c r="G268" i="4"/>
  <c r="W268" i="4"/>
  <c r="X268" i="4" s="1"/>
  <c r="N267" i="4"/>
  <c r="M267" i="4"/>
  <c r="R266" i="4"/>
  <c r="S266" i="4"/>
  <c r="O268" i="4"/>
  <c r="P268" i="4"/>
  <c r="AL268" i="4"/>
  <c r="AB268" i="4"/>
  <c r="U268" i="4"/>
  <c r="AM268" i="4"/>
  <c r="AH268" i="4"/>
  <c r="AN267" i="4"/>
  <c r="BL297" i="2" l="1"/>
  <c r="AE268" i="4"/>
  <c r="S267" i="4"/>
  <c r="AQ269" i="4"/>
  <c r="Q268" i="4"/>
  <c r="R268" i="4" s="1"/>
  <c r="K269" i="4"/>
  <c r="L269" i="4" s="1"/>
  <c r="G269" i="4"/>
  <c r="W269" i="4"/>
  <c r="X269" i="4" s="1"/>
  <c r="AN268" i="4"/>
  <c r="I268" i="4"/>
  <c r="H268" i="4"/>
  <c r="Y268" i="4"/>
  <c r="Z268" i="4"/>
  <c r="M268" i="4"/>
  <c r="N268" i="4"/>
  <c r="AD269" i="4"/>
  <c r="AC269" i="4"/>
  <c r="AF269" i="4" s="1"/>
  <c r="P269" i="4"/>
  <c r="AM269" i="4"/>
  <c r="AB269" i="4"/>
  <c r="O269" i="4"/>
  <c r="AH269" i="4"/>
  <c r="U269" i="4"/>
  <c r="AL269" i="4"/>
  <c r="B271" i="4"/>
  <c r="F270" i="4"/>
  <c r="C270" i="4"/>
  <c r="AJ270" i="4"/>
  <c r="AO270" i="4" s="1"/>
  <c r="AK270" i="4"/>
  <c r="AP270" i="4" s="1"/>
  <c r="J270" i="4"/>
  <c r="AG270" i="4"/>
  <c r="AI270" i="4" s="1"/>
  <c r="E270" i="4"/>
  <c r="V270" i="4" s="1"/>
  <c r="AA270" i="4"/>
  <c r="D270" i="4"/>
  <c r="T270" i="4" s="1"/>
  <c r="BL298" i="2" l="1"/>
  <c r="AE269" i="4"/>
  <c r="S268" i="4"/>
  <c r="AD270" i="4"/>
  <c r="AC270" i="4"/>
  <c r="AF270" i="4" s="1"/>
  <c r="F271" i="4"/>
  <c r="B272" i="4"/>
  <c r="D271" i="4"/>
  <c r="T271" i="4" s="1"/>
  <c r="C271" i="4"/>
  <c r="AK271" i="4"/>
  <c r="AP271" i="4" s="1"/>
  <c r="AG271" i="4"/>
  <c r="AI271" i="4" s="1"/>
  <c r="J271" i="4"/>
  <c r="AJ271" i="4"/>
  <c r="AO271" i="4" s="1"/>
  <c r="E271" i="4"/>
  <c r="V271" i="4" s="1"/>
  <c r="AA271" i="4"/>
  <c r="I269" i="4"/>
  <c r="H269" i="4"/>
  <c r="Z269" i="4"/>
  <c r="Y269" i="4"/>
  <c r="AN269" i="4"/>
  <c r="Q269" i="4"/>
  <c r="M269" i="4"/>
  <c r="N269" i="4"/>
  <c r="K270" i="4"/>
  <c r="L270" i="4" s="1"/>
  <c r="G270" i="4"/>
  <c r="W270" i="4"/>
  <c r="X270" i="4" s="1"/>
  <c r="P270" i="4"/>
  <c r="O270" i="4"/>
  <c r="AL270" i="4"/>
  <c r="U270" i="4"/>
  <c r="AM270" i="4"/>
  <c r="AB270" i="4"/>
  <c r="AH270" i="4"/>
  <c r="AQ270" i="4"/>
  <c r="BL299" i="2" l="1"/>
  <c r="AE270" i="4"/>
  <c r="M270" i="4"/>
  <c r="N270" i="4"/>
  <c r="H270" i="4"/>
  <c r="I270" i="4"/>
  <c r="S269" i="4"/>
  <c r="R269" i="4"/>
  <c r="P271" i="4"/>
  <c r="AB271" i="4"/>
  <c r="O271" i="4"/>
  <c r="AL271" i="4"/>
  <c r="U271" i="4"/>
  <c r="AM271" i="4"/>
  <c r="AH271" i="4"/>
  <c r="AN270" i="4"/>
  <c r="K271" i="4"/>
  <c r="L271" i="4" s="1"/>
  <c r="G271" i="4"/>
  <c r="W271" i="4"/>
  <c r="X271" i="4" s="1"/>
  <c r="Z270" i="4"/>
  <c r="Y270" i="4"/>
  <c r="AD271" i="4"/>
  <c r="AC271" i="4"/>
  <c r="AF271" i="4" s="1"/>
  <c r="F272" i="4"/>
  <c r="D272" i="4"/>
  <c r="T272" i="4" s="1"/>
  <c r="C272" i="4"/>
  <c r="B273" i="4"/>
  <c r="AJ272" i="4"/>
  <c r="AO272" i="4" s="1"/>
  <c r="J272" i="4"/>
  <c r="AG272" i="4"/>
  <c r="AI272" i="4" s="1"/>
  <c r="E272" i="4"/>
  <c r="V272" i="4" s="1"/>
  <c r="AA272" i="4"/>
  <c r="AK272" i="4"/>
  <c r="AP272" i="4" s="1"/>
  <c r="Q270" i="4"/>
  <c r="AQ271" i="4"/>
  <c r="BL300" i="2" l="1"/>
  <c r="BL301" i="2" s="1"/>
  <c r="AN271" i="4"/>
  <c r="F273" i="4"/>
  <c r="D273" i="4"/>
  <c r="T273" i="4" s="1"/>
  <c r="B274" i="4"/>
  <c r="AG273" i="4"/>
  <c r="AI273" i="4" s="1"/>
  <c r="AK273" i="4"/>
  <c r="AP273" i="4" s="1"/>
  <c r="J273" i="4"/>
  <c r="C273" i="4"/>
  <c r="AJ273" i="4"/>
  <c r="AO273" i="4" s="1"/>
  <c r="E273" i="4"/>
  <c r="V273" i="4" s="1"/>
  <c r="AA273" i="4"/>
  <c r="Y271" i="4"/>
  <c r="Z271" i="4"/>
  <c r="AD272" i="4"/>
  <c r="AC272" i="4"/>
  <c r="AF272" i="4" s="1"/>
  <c r="G272" i="4"/>
  <c r="K272" i="4"/>
  <c r="L272" i="4" s="1"/>
  <c r="W272" i="4"/>
  <c r="X272" i="4" s="1"/>
  <c r="M271" i="4"/>
  <c r="N271" i="4"/>
  <c r="Q271" i="4"/>
  <c r="R270" i="4"/>
  <c r="S270" i="4"/>
  <c r="P272" i="4"/>
  <c r="O272" i="4"/>
  <c r="AL272" i="4"/>
  <c r="AM272" i="4"/>
  <c r="U272" i="4"/>
  <c r="AH272" i="4"/>
  <c r="AB272" i="4"/>
  <c r="H271" i="4"/>
  <c r="I271" i="4"/>
  <c r="AQ272" i="4"/>
  <c r="AE271" i="4"/>
  <c r="BL302" i="2" l="1"/>
  <c r="AE272" i="4"/>
  <c r="K273" i="4"/>
  <c r="L273" i="4" s="1"/>
  <c r="G273" i="4"/>
  <c r="W273" i="4"/>
  <c r="X273" i="4" s="1"/>
  <c r="I272" i="4"/>
  <c r="H272" i="4"/>
  <c r="AL273" i="4"/>
  <c r="AB273" i="4"/>
  <c r="AH273" i="4"/>
  <c r="O273" i="4"/>
  <c r="AM273" i="4"/>
  <c r="U273" i="4"/>
  <c r="P273" i="4"/>
  <c r="B275" i="4"/>
  <c r="D274" i="4"/>
  <c r="T274" i="4" s="1"/>
  <c r="F274" i="4"/>
  <c r="C274" i="4"/>
  <c r="AJ274" i="4"/>
  <c r="AO274" i="4" s="1"/>
  <c r="J274" i="4"/>
  <c r="AG274" i="4"/>
  <c r="AI274" i="4" s="1"/>
  <c r="AK274" i="4"/>
  <c r="AP274" i="4" s="1"/>
  <c r="AA274" i="4"/>
  <c r="E274" i="4"/>
  <c r="V274" i="4" s="1"/>
  <c r="Q272" i="4"/>
  <c r="Y272" i="4"/>
  <c r="Z272" i="4"/>
  <c r="AD273" i="4"/>
  <c r="AC273" i="4"/>
  <c r="AF273" i="4" s="1"/>
  <c r="S271" i="4"/>
  <c r="R271" i="4"/>
  <c r="N272" i="4"/>
  <c r="M272" i="4"/>
  <c r="AN272" i="4"/>
  <c r="AQ273" i="4"/>
  <c r="BL303" i="2" l="1"/>
  <c r="I273" i="4"/>
  <c r="H273" i="4"/>
  <c r="F275" i="4"/>
  <c r="D275" i="4"/>
  <c r="T275" i="4" s="1"/>
  <c r="B276" i="4"/>
  <c r="AK275" i="4"/>
  <c r="AP275" i="4" s="1"/>
  <c r="C275" i="4"/>
  <c r="AG275" i="4"/>
  <c r="AI275" i="4" s="1"/>
  <c r="AJ275" i="4"/>
  <c r="AO275" i="4" s="1"/>
  <c r="E275" i="4"/>
  <c r="V275" i="4" s="1"/>
  <c r="AA275" i="4"/>
  <c r="J275" i="4"/>
  <c r="K274" i="4"/>
  <c r="L274" i="4" s="1"/>
  <c r="G274" i="4"/>
  <c r="W274" i="4"/>
  <c r="X274" i="4" s="1"/>
  <c r="Y273" i="4"/>
  <c r="Z273" i="4"/>
  <c r="AE273" i="4"/>
  <c r="AD274" i="4"/>
  <c r="AC274" i="4"/>
  <c r="AF274" i="4" s="1"/>
  <c r="M273" i="4"/>
  <c r="N273" i="4"/>
  <c r="S272" i="4"/>
  <c r="R272" i="4"/>
  <c r="AH274" i="4"/>
  <c r="AM274" i="4"/>
  <c r="AB274" i="4"/>
  <c r="AL274" i="4"/>
  <c r="P274" i="4"/>
  <c r="O274" i="4"/>
  <c r="U274" i="4"/>
  <c r="AQ274" i="4"/>
  <c r="Q273" i="4"/>
  <c r="AN273" i="4"/>
  <c r="BL304" i="2" l="1"/>
  <c r="Q274" i="4"/>
  <c r="S274" i="4" s="1"/>
  <c r="AE274" i="4"/>
  <c r="Y274" i="4"/>
  <c r="Z274" i="4"/>
  <c r="R273" i="4"/>
  <c r="S273" i="4"/>
  <c r="N274" i="4"/>
  <c r="M274" i="4"/>
  <c r="F276" i="4"/>
  <c r="B277" i="4"/>
  <c r="C276" i="4"/>
  <c r="D276" i="4"/>
  <c r="T276" i="4" s="1"/>
  <c r="AJ276" i="4"/>
  <c r="AO276" i="4" s="1"/>
  <c r="AG276" i="4"/>
  <c r="AI276" i="4" s="1"/>
  <c r="AK276" i="4"/>
  <c r="AP276" i="4" s="1"/>
  <c r="E276" i="4"/>
  <c r="V276" i="4" s="1"/>
  <c r="J276" i="4"/>
  <c r="AA276" i="4"/>
  <c r="I274" i="4"/>
  <c r="H274" i="4"/>
  <c r="AN274" i="4"/>
  <c r="AD275" i="4"/>
  <c r="AC275" i="4"/>
  <c r="AF275" i="4" s="1"/>
  <c r="O275" i="4"/>
  <c r="P275" i="4"/>
  <c r="AB275" i="4"/>
  <c r="AM275" i="4"/>
  <c r="AH275" i="4"/>
  <c r="U275" i="4"/>
  <c r="AL275" i="4"/>
  <c r="G275" i="4"/>
  <c r="K275" i="4"/>
  <c r="L275" i="4" s="1"/>
  <c r="W275" i="4"/>
  <c r="X275" i="4" s="1"/>
  <c r="AQ275" i="4"/>
  <c r="BL305" i="2" l="1"/>
  <c r="R274" i="4"/>
  <c r="AN275" i="4"/>
  <c r="M275" i="4"/>
  <c r="N275" i="4"/>
  <c r="Y275" i="4"/>
  <c r="Z275" i="4"/>
  <c r="AD276" i="4"/>
  <c r="AC276" i="4"/>
  <c r="AF276" i="4" s="1"/>
  <c r="F277" i="4"/>
  <c r="D277" i="4"/>
  <c r="T277" i="4" s="1"/>
  <c r="B278" i="4"/>
  <c r="AG277" i="4"/>
  <c r="AI277" i="4" s="1"/>
  <c r="AK277" i="4"/>
  <c r="AP277" i="4" s="1"/>
  <c r="AJ277" i="4"/>
  <c r="AO277" i="4" s="1"/>
  <c r="C277" i="4"/>
  <c r="AA277" i="4"/>
  <c r="J277" i="4"/>
  <c r="E277" i="4"/>
  <c r="V277" i="4" s="1"/>
  <c r="Q275" i="4"/>
  <c r="AE275" i="4"/>
  <c r="AQ276" i="4"/>
  <c r="K276" i="4"/>
  <c r="L276" i="4" s="1"/>
  <c r="G276" i="4"/>
  <c r="W276" i="4"/>
  <c r="X276" i="4" s="1"/>
  <c r="H275" i="4"/>
  <c r="I275" i="4"/>
  <c r="P276" i="4"/>
  <c r="O276" i="4"/>
  <c r="AL276" i="4"/>
  <c r="U276" i="4"/>
  <c r="AB276" i="4"/>
  <c r="AM276" i="4"/>
  <c r="AH276" i="4"/>
  <c r="BL306" i="2" l="1"/>
  <c r="AE276" i="4"/>
  <c r="Q276" i="4"/>
  <c r="R276" i="4" s="1"/>
  <c r="H276" i="4"/>
  <c r="I276" i="4"/>
  <c r="R275" i="4"/>
  <c r="S275" i="4"/>
  <c r="O277" i="4"/>
  <c r="AL277" i="4"/>
  <c r="U277" i="4"/>
  <c r="AM277" i="4"/>
  <c r="P277" i="4"/>
  <c r="AH277" i="4"/>
  <c r="AB277" i="4"/>
  <c r="D278" i="4"/>
  <c r="T278" i="4" s="1"/>
  <c r="B279" i="4"/>
  <c r="C278" i="4"/>
  <c r="AJ278" i="4"/>
  <c r="AO278" i="4" s="1"/>
  <c r="F278" i="4"/>
  <c r="AG278" i="4"/>
  <c r="AI278" i="4" s="1"/>
  <c r="AK278" i="4"/>
  <c r="AP278" i="4" s="1"/>
  <c r="J278" i="4"/>
  <c r="E278" i="4"/>
  <c r="V278" i="4" s="1"/>
  <c r="AA278" i="4"/>
  <c r="Y276" i="4"/>
  <c r="Z276" i="4"/>
  <c r="AD277" i="4"/>
  <c r="AC277" i="4"/>
  <c r="AF277" i="4" s="1"/>
  <c r="AN276" i="4"/>
  <c r="AQ277" i="4"/>
  <c r="K277" i="4"/>
  <c r="L277" i="4" s="1"/>
  <c r="G277" i="4"/>
  <c r="W277" i="4"/>
  <c r="X277" i="4" s="1"/>
  <c r="N276" i="4"/>
  <c r="M276" i="4"/>
  <c r="BL307" i="2" l="1"/>
  <c r="AE277" i="4"/>
  <c r="Q277" i="4"/>
  <c r="S277" i="4" s="1"/>
  <c r="S276" i="4"/>
  <c r="AN277" i="4"/>
  <c r="M277" i="4"/>
  <c r="N277" i="4"/>
  <c r="K278" i="4"/>
  <c r="L278" i="4" s="1"/>
  <c r="G278" i="4"/>
  <c r="W278" i="4"/>
  <c r="X278" i="4" s="1"/>
  <c r="AD278" i="4"/>
  <c r="AC278" i="4"/>
  <c r="AF278" i="4" s="1"/>
  <c r="F279" i="4"/>
  <c r="B280" i="4"/>
  <c r="D279" i="4"/>
  <c r="T279" i="4" s="1"/>
  <c r="C279" i="4"/>
  <c r="AK279" i="4"/>
  <c r="AP279" i="4" s="1"/>
  <c r="AG279" i="4"/>
  <c r="AI279" i="4" s="1"/>
  <c r="AJ279" i="4"/>
  <c r="AO279" i="4" s="1"/>
  <c r="J279" i="4"/>
  <c r="E279" i="4"/>
  <c r="V279" i="4" s="1"/>
  <c r="AA279" i="4"/>
  <c r="R277" i="4"/>
  <c r="AQ278" i="4"/>
  <c r="H277" i="4"/>
  <c r="I277" i="4"/>
  <c r="Y277" i="4"/>
  <c r="Z277" i="4"/>
  <c r="AL278" i="4"/>
  <c r="AB278" i="4"/>
  <c r="AM278" i="4"/>
  <c r="AH278" i="4"/>
  <c r="P278" i="4"/>
  <c r="O278" i="4"/>
  <c r="U278" i="4"/>
  <c r="BL308" i="2" l="1"/>
  <c r="AQ279" i="4"/>
  <c r="Q278" i="4"/>
  <c r="S278" i="4" s="1"/>
  <c r="F280" i="4"/>
  <c r="B281" i="4"/>
  <c r="D280" i="4"/>
  <c r="T280" i="4" s="1"/>
  <c r="C280" i="4"/>
  <c r="J280" i="4"/>
  <c r="AJ280" i="4"/>
  <c r="AO280" i="4" s="1"/>
  <c r="E280" i="4"/>
  <c r="V280" i="4" s="1"/>
  <c r="AK280" i="4"/>
  <c r="AP280" i="4" s="1"/>
  <c r="AG280" i="4"/>
  <c r="AI280" i="4" s="1"/>
  <c r="AA280" i="4"/>
  <c r="AD279" i="4"/>
  <c r="AC279" i="4"/>
  <c r="AF279" i="4" s="1"/>
  <c r="Y278" i="4"/>
  <c r="Z278" i="4"/>
  <c r="P279" i="4"/>
  <c r="O279" i="4"/>
  <c r="U279" i="4"/>
  <c r="AL279" i="4"/>
  <c r="AB279" i="4"/>
  <c r="AM279" i="4"/>
  <c r="AH279" i="4"/>
  <c r="M278" i="4"/>
  <c r="N278" i="4"/>
  <c r="AE278" i="4"/>
  <c r="K279" i="4"/>
  <c r="L279" i="4" s="1"/>
  <c r="G279" i="4"/>
  <c r="W279" i="4"/>
  <c r="X279" i="4" s="1"/>
  <c r="I278" i="4"/>
  <c r="H278" i="4"/>
  <c r="AN278" i="4"/>
  <c r="BL309" i="2" l="1"/>
  <c r="AE279" i="4"/>
  <c r="AN279" i="4"/>
  <c r="AQ280" i="4"/>
  <c r="Q279" i="4"/>
  <c r="S279" i="4" s="1"/>
  <c r="R278" i="4"/>
  <c r="Z279" i="4"/>
  <c r="Y279" i="4"/>
  <c r="K280" i="4"/>
  <c r="L280" i="4" s="1"/>
  <c r="G280" i="4"/>
  <c r="W280" i="4"/>
  <c r="X280" i="4" s="1"/>
  <c r="AD280" i="4"/>
  <c r="AC280" i="4"/>
  <c r="AF280" i="4" s="1"/>
  <c r="F281" i="4"/>
  <c r="D281" i="4"/>
  <c r="T281" i="4" s="1"/>
  <c r="B282" i="4"/>
  <c r="AG281" i="4"/>
  <c r="AI281" i="4" s="1"/>
  <c r="AK281" i="4"/>
  <c r="AP281" i="4" s="1"/>
  <c r="J281" i="4"/>
  <c r="C281" i="4"/>
  <c r="E281" i="4"/>
  <c r="V281" i="4" s="1"/>
  <c r="AJ281" i="4"/>
  <c r="AO281" i="4" s="1"/>
  <c r="AA281" i="4"/>
  <c r="M279" i="4"/>
  <c r="N279" i="4"/>
  <c r="H279" i="4"/>
  <c r="I279" i="4"/>
  <c r="P280" i="4"/>
  <c r="O280" i="4"/>
  <c r="AL280" i="4"/>
  <c r="U280" i="4"/>
  <c r="AB280" i="4"/>
  <c r="AM280" i="4"/>
  <c r="AH280" i="4"/>
  <c r="BL310" i="2" l="1"/>
  <c r="R279" i="4"/>
  <c r="AE280" i="4"/>
  <c r="Q280" i="4"/>
  <c r="R280" i="4" s="1"/>
  <c r="AD281" i="4"/>
  <c r="AC281" i="4"/>
  <c r="AF281" i="4" s="1"/>
  <c r="Z280" i="4"/>
  <c r="Y280" i="4"/>
  <c r="P281" i="4"/>
  <c r="O281" i="4"/>
  <c r="AL281" i="4"/>
  <c r="AH281" i="4"/>
  <c r="AB281" i="4"/>
  <c r="AM281" i="4"/>
  <c r="U281" i="4"/>
  <c r="B283" i="4"/>
  <c r="F282" i="4"/>
  <c r="D282" i="4"/>
  <c r="T282" i="4" s="1"/>
  <c r="C282" i="4"/>
  <c r="AJ282" i="4"/>
  <c r="AO282" i="4" s="1"/>
  <c r="AK282" i="4"/>
  <c r="AP282" i="4" s="1"/>
  <c r="J282" i="4"/>
  <c r="AG282" i="4"/>
  <c r="AI282" i="4" s="1"/>
  <c r="E282" i="4"/>
  <c r="V282" i="4" s="1"/>
  <c r="AA282" i="4"/>
  <c r="AN280" i="4"/>
  <c r="M280" i="4"/>
  <c r="N280" i="4"/>
  <c r="AQ281" i="4"/>
  <c r="K281" i="4"/>
  <c r="L281" i="4" s="1"/>
  <c r="G281" i="4"/>
  <c r="W281" i="4"/>
  <c r="X281" i="4" s="1"/>
  <c r="H280" i="4"/>
  <c r="I280" i="4"/>
  <c r="BL311" i="2" l="1"/>
  <c r="AE281" i="4"/>
  <c r="S280" i="4"/>
  <c r="Q281" i="4"/>
  <c r="S281" i="4" s="1"/>
  <c r="G282" i="4"/>
  <c r="K282" i="4"/>
  <c r="L282" i="4" s="1"/>
  <c r="W282" i="4"/>
  <c r="X282" i="4" s="1"/>
  <c r="R281" i="4"/>
  <c r="Z281" i="4"/>
  <c r="Y281" i="4"/>
  <c r="H281" i="4"/>
  <c r="I281" i="4"/>
  <c r="P282" i="4"/>
  <c r="O282" i="4"/>
  <c r="AB282" i="4"/>
  <c r="AL282" i="4"/>
  <c r="U282" i="4"/>
  <c r="AM282" i="4"/>
  <c r="AH282" i="4"/>
  <c r="AQ282" i="4"/>
  <c r="AD282" i="4"/>
  <c r="AC282" i="4"/>
  <c r="AF282" i="4" s="1"/>
  <c r="N281" i="4"/>
  <c r="M281" i="4"/>
  <c r="F283" i="4"/>
  <c r="D283" i="4"/>
  <c r="T283" i="4" s="1"/>
  <c r="AK283" i="4"/>
  <c r="AP283" i="4" s="1"/>
  <c r="B284" i="4"/>
  <c r="C283" i="4"/>
  <c r="AG283" i="4"/>
  <c r="AI283" i="4" s="1"/>
  <c r="J283" i="4"/>
  <c r="E283" i="4"/>
  <c r="V283" i="4" s="1"/>
  <c r="AJ283" i="4"/>
  <c r="AO283" i="4" s="1"/>
  <c r="AA283" i="4"/>
  <c r="AN281" i="4"/>
  <c r="BL312" i="2" l="1"/>
  <c r="AQ283" i="4"/>
  <c r="AD283" i="4"/>
  <c r="AC283" i="4"/>
  <c r="AF283" i="4" s="1"/>
  <c r="F284" i="4"/>
  <c r="B285" i="4"/>
  <c r="C284" i="4"/>
  <c r="J284" i="4"/>
  <c r="AJ284" i="4"/>
  <c r="AO284" i="4" s="1"/>
  <c r="AG284" i="4"/>
  <c r="AI284" i="4" s="1"/>
  <c r="D284" i="4"/>
  <c r="T284" i="4" s="1"/>
  <c r="AK284" i="4"/>
  <c r="AP284" i="4" s="1"/>
  <c r="E284" i="4"/>
  <c r="V284" i="4" s="1"/>
  <c r="AA284" i="4"/>
  <c r="I282" i="4"/>
  <c r="H282" i="4"/>
  <c r="O283" i="4"/>
  <c r="P283" i="4"/>
  <c r="AM283" i="4"/>
  <c r="AB283" i="4"/>
  <c r="AH283" i="4"/>
  <c r="U283" i="4"/>
  <c r="AL283" i="4"/>
  <c r="K283" i="4"/>
  <c r="L283" i="4" s="1"/>
  <c r="G283" i="4"/>
  <c r="W283" i="4"/>
  <c r="X283" i="4" s="1"/>
  <c r="N282" i="4"/>
  <c r="M282" i="4"/>
  <c r="Q282" i="4"/>
  <c r="Y282" i="4"/>
  <c r="Z282" i="4"/>
  <c r="AN282" i="4"/>
  <c r="AE282" i="4"/>
  <c r="BL313" i="2" l="1"/>
  <c r="AE283" i="4"/>
  <c r="O284" i="4"/>
  <c r="P284" i="4"/>
  <c r="AL284" i="4"/>
  <c r="AH284" i="4"/>
  <c r="U284" i="4"/>
  <c r="AB284" i="4"/>
  <c r="AM284" i="4"/>
  <c r="N283" i="4"/>
  <c r="M283" i="4"/>
  <c r="S282" i="4"/>
  <c r="R282" i="4"/>
  <c r="I283" i="4"/>
  <c r="H283" i="4"/>
  <c r="K284" i="4"/>
  <c r="L284" i="4" s="1"/>
  <c r="G284" i="4"/>
  <c r="W284" i="4"/>
  <c r="X284" i="4" s="1"/>
  <c r="AN283" i="4"/>
  <c r="Y283" i="4"/>
  <c r="Z283" i="4"/>
  <c r="AD284" i="4"/>
  <c r="AC284" i="4"/>
  <c r="AF284" i="4" s="1"/>
  <c r="F285" i="4"/>
  <c r="D285" i="4"/>
  <c r="T285" i="4" s="1"/>
  <c r="B286" i="4"/>
  <c r="AG285" i="4"/>
  <c r="AI285" i="4" s="1"/>
  <c r="AK285" i="4"/>
  <c r="AP285" i="4" s="1"/>
  <c r="C285" i="4"/>
  <c r="AJ285" i="4"/>
  <c r="AO285" i="4" s="1"/>
  <c r="J285" i="4"/>
  <c r="E285" i="4"/>
  <c r="V285" i="4" s="1"/>
  <c r="AA285" i="4"/>
  <c r="Q283" i="4"/>
  <c r="AQ284" i="4"/>
  <c r="BL314" i="2" l="1"/>
  <c r="AQ285" i="4"/>
  <c r="K285" i="4"/>
  <c r="L285" i="4" s="1"/>
  <c r="G285" i="4"/>
  <c r="W285" i="4"/>
  <c r="X285" i="4" s="1"/>
  <c r="M284" i="4"/>
  <c r="N284" i="4"/>
  <c r="AE284" i="4"/>
  <c r="Q284" i="4"/>
  <c r="H284" i="4"/>
  <c r="I284" i="4"/>
  <c r="AD285" i="4"/>
  <c r="AC285" i="4"/>
  <c r="AF285" i="4" s="1"/>
  <c r="O285" i="4"/>
  <c r="AH285" i="4"/>
  <c r="AB285" i="4"/>
  <c r="P285" i="4"/>
  <c r="AM285" i="4"/>
  <c r="U285" i="4"/>
  <c r="AL285" i="4"/>
  <c r="S283" i="4"/>
  <c r="R283" i="4"/>
  <c r="B287" i="4"/>
  <c r="F286" i="4"/>
  <c r="D286" i="4"/>
  <c r="T286" i="4" s="1"/>
  <c r="C286" i="4"/>
  <c r="AJ286" i="4"/>
  <c r="AO286" i="4" s="1"/>
  <c r="AK286" i="4"/>
  <c r="AP286" i="4" s="1"/>
  <c r="AG286" i="4"/>
  <c r="AI286" i="4" s="1"/>
  <c r="J286" i="4"/>
  <c r="E286" i="4"/>
  <c r="V286" i="4" s="1"/>
  <c r="AA286" i="4"/>
  <c r="Z284" i="4"/>
  <c r="Y284" i="4"/>
  <c r="AN284" i="4"/>
  <c r="BL315" i="2" l="1"/>
  <c r="Q285" i="4"/>
  <c r="S285" i="4" s="1"/>
  <c r="AN285" i="4"/>
  <c r="AD286" i="4"/>
  <c r="AC286" i="4"/>
  <c r="AF286" i="4" s="1"/>
  <c r="K286" i="4"/>
  <c r="L286" i="4" s="1"/>
  <c r="G286" i="4"/>
  <c r="W286" i="4"/>
  <c r="X286" i="4" s="1"/>
  <c r="H285" i="4"/>
  <c r="I285" i="4"/>
  <c r="AE285" i="4"/>
  <c r="F287" i="4"/>
  <c r="B288" i="4"/>
  <c r="D287" i="4"/>
  <c r="T287" i="4" s="1"/>
  <c r="C287" i="4"/>
  <c r="AK287" i="4"/>
  <c r="AP287" i="4" s="1"/>
  <c r="AG287" i="4"/>
  <c r="AI287" i="4" s="1"/>
  <c r="AJ287" i="4"/>
  <c r="AO287" i="4" s="1"/>
  <c r="E287" i="4"/>
  <c r="V287" i="4" s="1"/>
  <c r="AA287" i="4"/>
  <c r="J287" i="4"/>
  <c r="N285" i="4"/>
  <c r="M285" i="4"/>
  <c r="R284" i="4"/>
  <c r="S284" i="4"/>
  <c r="Z285" i="4"/>
  <c r="Y285" i="4"/>
  <c r="O286" i="4"/>
  <c r="P286" i="4"/>
  <c r="AH286" i="4"/>
  <c r="AM286" i="4"/>
  <c r="U286" i="4"/>
  <c r="AB286" i="4"/>
  <c r="AL286" i="4"/>
  <c r="AQ286" i="4"/>
  <c r="BL316" i="2" l="1"/>
  <c r="R285" i="4"/>
  <c r="AD287" i="4"/>
  <c r="AC287" i="4"/>
  <c r="AF287" i="4" s="1"/>
  <c r="G287" i="4"/>
  <c r="K287" i="4"/>
  <c r="L287" i="4" s="1"/>
  <c r="W287" i="4"/>
  <c r="X287" i="4" s="1"/>
  <c r="Z286" i="4"/>
  <c r="Y286" i="4"/>
  <c r="F288" i="4"/>
  <c r="D288" i="4"/>
  <c r="T288" i="4" s="1"/>
  <c r="C288" i="4"/>
  <c r="AJ288" i="4"/>
  <c r="AO288" i="4" s="1"/>
  <c r="B289" i="4"/>
  <c r="AG288" i="4"/>
  <c r="AI288" i="4" s="1"/>
  <c r="J288" i="4"/>
  <c r="E288" i="4"/>
  <c r="V288" i="4" s="1"/>
  <c r="AK288" i="4"/>
  <c r="AP288" i="4" s="1"/>
  <c r="AA288" i="4"/>
  <c r="AQ287" i="4"/>
  <c r="N286" i="4"/>
  <c r="M286" i="4"/>
  <c r="O287" i="4"/>
  <c r="AL287" i="4"/>
  <c r="P287" i="4"/>
  <c r="U287" i="4"/>
  <c r="AM287" i="4"/>
  <c r="AB287" i="4"/>
  <c r="AH287" i="4"/>
  <c r="I286" i="4"/>
  <c r="H286" i="4"/>
  <c r="AN286" i="4"/>
  <c r="AE286" i="4"/>
  <c r="Q286" i="4"/>
  <c r="BL317" i="2" l="1"/>
  <c r="AQ288" i="4"/>
  <c r="AM288" i="4"/>
  <c r="AH288" i="4"/>
  <c r="P288" i="4"/>
  <c r="AB288" i="4"/>
  <c r="AL288" i="4"/>
  <c r="O288" i="4"/>
  <c r="U288" i="4"/>
  <c r="AE287" i="4"/>
  <c r="AD288" i="4"/>
  <c r="AC288" i="4"/>
  <c r="AF288" i="4" s="1"/>
  <c r="H287" i="4"/>
  <c r="I287" i="4"/>
  <c r="Y287" i="4"/>
  <c r="Z287" i="4"/>
  <c r="R286" i="4"/>
  <c r="S286" i="4"/>
  <c r="F289" i="4"/>
  <c r="D289" i="4"/>
  <c r="T289" i="4" s="1"/>
  <c r="B290" i="4"/>
  <c r="AG289" i="4"/>
  <c r="AI289" i="4" s="1"/>
  <c r="AK289" i="4"/>
  <c r="AP289" i="4" s="1"/>
  <c r="AJ289" i="4"/>
  <c r="AO289" i="4" s="1"/>
  <c r="C289" i="4"/>
  <c r="E289" i="4"/>
  <c r="V289" i="4" s="1"/>
  <c r="J289" i="4"/>
  <c r="AA289" i="4"/>
  <c r="K288" i="4"/>
  <c r="L288" i="4" s="1"/>
  <c r="G288" i="4"/>
  <c r="W288" i="4"/>
  <c r="X288" i="4" s="1"/>
  <c r="M287" i="4"/>
  <c r="N287" i="4"/>
  <c r="AN287" i="4"/>
  <c r="Q287" i="4"/>
  <c r="BL318" i="2" l="1"/>
  <c r="K289" i="4"/>
  <c r="L289" i="4" s="1"/>
  <c r="G289" i="4"/>
  <c r="W289" i="4"/>
  <c r="X289" i="4" s="1"/>
  <c r="AN288" i="4"/>
  <c r="R287" i="4"/>
  <c r="S287" i="4"/>
  <c r="Y288" i="4"/>
  <c r="Z288" i="4"/>
  <c r="AD289" i="4"/>
  <c r="AC289" i="4"/>
  <c r="AF289" i="4" s="1"/>
  <c r="M288" i="4"/>
  <c r="N288" i="4"/>
  <c r="O289" i="4"/>
  <c r="AL289" i="4"/>
  <c r="P289" i="4"/>
  <c r="U289" i="4"/>
  <c r="AM289" i="4"/>
  <c r="AB289" i="4"/>
  <c r="AH289" i="4"/>
  <c r="B291" i="4"/>
  <c r="D290" i="4"/>
  <c r="T290" i="4" s="1"/>
  <c r="C290" i="4"/>
  <c r="F290" i="4"/>
  <c r="AJ290" i="4"/>
  <c r="AO290" i="4" s="1"/>
  <c r="J290" i="4"/>
  <c r="AG290" i="4"/>
  <c r="AI290" i="4" s="1"/>
  <c r="E290" i="4"/>
  <c r="V290" i="4" s="1"/>
  <c r="AK290" i="4"/>
  <c r="AP290" i="4" s="1"/>
  <c r="AA290" i="4"/>
  <c r="Q288" i="4"/>
  <c r="H288" i="4"/>
  <c r="I288" i="4"/>
  <c r="AQ289" i="4"/>
  <c r="AE288" i="4"/>
  <c r="BL319" i="2" l="1"/>
  <c r="N289" i="4"/>
  <c r="M289" i="4"/>
  <c r="R288" i="4"/>
  <c r="S288" i="4"/>
  <c r="AL290" i="4"/>
  <c r="U290" i="4"/>
  <c r="O290" i="4"/>
  <c r="AB290" i="4"/>
  <c r="AH290" i="4"/>
  <c r="P290" i="4"/>
  <c r="AM290" i="4"/>
  <c r="I289" i="4"/>
  <c r="H289" i="4"/>
  <c r="AQ290" i="4"/>
  <c r="AE289" i="4"/>
  <c r="AD290" i="4"/>
  <c r="AC290" i="4"/>
  <c r="AF290" i="4" s="1"/>
  <c r="K290" i="4"/>
  <c r="L290" i="4" s="1"/>
  <c r="G290" i="4"/>
  <c r="W290" i="4"/>
  <c r="X290" i="4" s="1"/>
  <c r="Z289" i="4"/>
  <c r="Y289" i="4"/>
  <c r="AN289" i="4"/>
  <c r="Q289" i="4"/>
  <c r="F291" i="4"/>
  <c r="B292" i="4"/>
  <c r="AK291" i="4"/>
  <c r="AP291" i="4" s="1"/>
  <c r="D291" i="4"/>
  <c r="T291" i="4" s="1"/>
  <c r="C291" i="4"/>
  <c r="AG291" i="4"/>
  <c r="AI291" i="4" s="1"/>
  <c r="AJ291" i="4"/>
  <c r="AO291" i="4" s="1"/>
  <c r="E291" i="4"/>
  <c r="V291" i="4" s="1"/>
  <c r="J291" i="4"/>
  <c r="AA291" i="4"/>
  <c r="BL320" i="2" l="1"/>
  <c r="Q290" i="4"/>
  <c r="R290" i="4" s="1"/>
  <c r="AN290" i="4"/>
  <c r="AE290" i="4"/>
  <c r="G291" i="4"/>
  <c r="K291" i="4"/>
  <c r="L291" i="4" s="1"/>
  <c r="W291" i="4"/>
  <c r="X291" i="4" s="1"/>
  <c r="AD291" i="4"/>
  <c r="AC291" i="4"/>
  <c r="AF291" i="4" s="1"/>
  <c r="F292" i="4"/>
  <c r="B293" i="4"/>
  <c r="D292" i="4"/>
  <c r="T292" i="4" s="1"/>
  <c r="C292" i="4"/>
  <c r="AJ292" i="4"/>
  <c r="AO292" i="4" s="1"/>
  <c r="AG292" i="4"/>
  <c r="AI292" i="4" s="1"/>
  <c r="AK292" i="4"/>
  <c r="AP292" i="4" s="1"/>
  <c r="E292" i="4"/>
  <c r="V292" i="4" s="1"/>
  <c r="J292" i="4"/>
  <c r="AA292" i="4"/>
  <c r="N290" i="4"/>
  <c r="M290" i="4"/>
  <c r="S290" i="4"/>
  <c r="AQ291" i="4"/>
  <c r="O291" i="4"/>
  <c r="AH291" i="4"/>
  <c r="P291" i="4"/>
  <c r="AM291" i="4"/>
  <c r="AB291" i="4"/>
  <c r="AL291" i="4"/>
  <c r="U291" i="4"/>
  <c r="I290" i="4"/>
  <c r="H290" i="4"/>
  <c r="S289" i="4"/>
  <c r="R289" i="4"/>
  <c r="Y290" i="4"/>
  <c r="Z290" i="4"/>
  <c r="BL321" i="2" l="1"/>
  <c r="AE291" i="4"/>
  <c r="O292" i="4"/>
  <c r="AL292" i="4"/>
  <c r="AB292" i="4"/>
  <c r="P292" i="4"/>
  <c r="U292" i="4"/>
  <c r="AH292" i="4"/>
  <c r="AM292" i="4"/>
  <c r="H291" i="4"/>
  <c r="I291" i="4"/>
  <c r="K292" i="4"/>
  <c r="L292" i="4" s="1"/>
  <c r="G292" i="4"/>
  <c r="W292" i="4"/>
  <c r="X292" i="4" s="1"/>
  <c r="N291" i="4"/>
  <c r="M291" i="4"/>
  <c r="AN291" i="4"/>
  <c r="AD292" i="4"/>
  <c r="AC292" i="4"/>
  <c r="AF292" i="4" s="1"/>
  <c r="F293" i="4"/>
  <c r="D293" i="4"/>
  <c r="T293" i="4" s="1"/>
  <c r="B294" i="4"/>
  <c r="AG293" i="4"/>
  <c r="AI293" i="4" s="1"/>
  <c r="AK293" i="4"/>
  <c r="AP293" i="4" s="1"/>
  <c r="AJ293" i="4"/>
  <c r="AO293" i="4" s="1"/>
  <c r="C293" i="4"/>
  <c r="J293" i="4"/>
  <c r="AA293" i="4"/>
  <c r="E293" i="4"/>
  <c r="V293" i="4" s="1"/>
  <c r="Y291" i="4"/>
  <c r="Z291" i="4"/>
  <c r="Q291" i="4"/>
  <c r="AQ292" i="4"/>
  <c r="BL322" i="2" l="1"/>
  <c r="AN292" i="4"/>
  <c r="AQ293" i="4"/>
  <c r="S291" i="4"/>
  <c r="R291" i="4"/>
  <c r="K293" i="4"/>
  <c r="L293" i="4" s="1"/>
  <c r="G293" i="4"/>
  <c r="W293" i="4"/>
  <c r="X293" i="4" s="1"/>
  <c r="N292" i="4"/>
  <c r="M292" i="4"/>
  <c r="AD293" i="4"/>
  <c r="AC293" i="4"/>
  <c r="AF293" i="4" s="1"/>
  <c r="H292" i="4"/>
  <c r="I292" i="4"/>
  <c r="AE292" i="4"/>
  <c r="P293" i="4"/>
  <c r="O293" i="4"/>
  <c r="AM293" i="4"/>
  <c r="AB293" i="4"/>
  <c r="AH293" i="4"/>
  <c r="U293" i="4"/>
  <c r="AL293" i="4"/>
  <c r="D294" i="4"/>
  <c r="T294" i="4" s="1"/>
  <c r="B295" i="4"/>
  <c r="C294" i="4"/>
  <c r="F294" i="4"/>
  <c r="AJ294" i="4"/>
  <c r="AO294" i="4" s="1"/>
  <c r="AK294" i="4"/>
  <c r="AP294" i="4" s="1"/>
  <c r="AG294" i="4"/>
  <c r="AI294" i="4" s="1"/>
  <c r="E294" i="4"/>
  <c r="V294" i="4" s="1"/>
  <c r="AA294" i="4"/>
  <c r="J294" i="4"/>
  <c r="Z292" i="4"/>
  <c r="Y292" i="4"/>
  <c r="Q292" i="4"/>
  <c r="BL323" i="2" l="1"/>
  <c r="Q293" i="4"/>
  <c r="R293" i="4" s="1"/>
  <c r="AN293" i="4"/>
  <c r="AE293" i="4"/>
  <c r="AD294" i="4"/>
  <c r="AC294" i="4"/>
  <c r="AF294" i="4" s="1"/>
  <c r="F295" i="4"/>
  <c r="D295" i="4"/>
  <c r="T295" i="4" s="1"/>
  <c r="B296" i="4"/>
  <c r="C295" i="4"/>
  <c r="AK295" i="4"/>
  <c r="AP295" i="4" s="1"/>
  <c r="AG295" i="4"/>
  <c r="AI295" i="4" s="1"/>
  <c r="AJ295" i="4"/>
  <c r="AO295" i="4" s="1"/>
  <c r="J295" i="4"/>
  <c r="E295" i="4"/>
  <c r="V295" i="4" s="1"/>
  <c r="AA295" i="4"/>
  <c r="Z293" i="4"/>
  <c r="Y293" i="4"/>
  <c r="P294" i="4"/>
  <c r="U294" i="4"/>
  <c r="AL294" i="4"/>
  <c r="O294" i="4"/>
  <c r="AM294" i="4"/>
  <c r="AH294" i="4"/>
  <c r="AB294" i="4"/>
  <c r="AQ294" i="4"/>
  <c r="K294" i="4"/>
  <c r="L294" i="4" s="1"/>
  <c r="G294" i="4"/>
  <c r="W294" i="4"/>
  <c r="X294" i="4" s="1"/>
  <c r="N293" i="4"/>
  <c r="M293" i="4"/>
  <c r="S292" i="4"/>
  <c r="R292" i="4"/>
  <c r="H293" i="4"/>
  <c r="I293" i="4"/>
  <c r="BL324" i="2" l="1"/>
  <c r="AE294" i="4"/>
  <c r="S293" i="4"/>
  <c r="Y294" i="4"/>
  <c r="Z294" i="4"/>
  <c r="AD295" i="4"/>
  <c r="AC295" i="4"/>
  <c r="AF295" i="4" s="1"/>
  <c r="M294" i="4"/>
  <c r="N294" i="4"/>
  <c r="F296" i="4"/>
  <c r="D296" i="4"/>
  <c r="T296" i="4" s="1"/>
  <c r="B297" i="4"/>
  <c r="C296" i="4"/>
  <c r="AJ296" i="4"/>
  <c r="AO296" i="4" s="1"/>
  <c r="AG296" i="4"/>
  <c r="AI296" i="4" s="1"/>
  <c r="E296" i="4"/>
  <c r="V296" i="4" s="1"/>
  <c r="AK296" i="4"/>
  <c r="AP296" i="4" s="1"/>
  <c r="AA296" i="4"/>
  <c r="J296" i="4"/>
  <c r="H294" i="4"/>
  <c r="I294" i="4"/>
  <c r="P295" i="4"/>
  <c r="AL295" i="4"/>
  <c r="U295" i="4"/>
  <c r="O295" i="4"/>
  <c r="AB295" i="4"/>
  <c r="AH295" i="4"/>
  <c r="AM295" i="4"/>
  <c r="AQ295" i="4"/>
  <c r="Q294" i="4"/>
  <c r="AN294" i="4"/>
  <c r="K295" i="4"/>
  <c r="L295" i="4" s="1"/>
  <c r="G295" i="4"/>
  <c r="W295" i="4"/>
  <c r="X295" i="4" s="1"/>
  <c r="BL325" i="2" l="1"/>
  <c r="AE295" i="4"/>
  <c r="Q295" i="4"/>
  <c r="S295" i="4" s="1"/>
  <c r="AN295" i="4"/>
  <c r="AQ296" i="4"/>
  <c r="M295" i="4"/>
  <c r="N295" i="4"/>
  <c r="F297" i="4"/>
  <c r="D297" i="4"/>
  <c r="T297" i="4" s="1"/>
  <c r="B298" i="4"/>
  <c r="AG297" i="4"/>
  <c r="AI297" i="4" s="1"/>
  <c r="AK297" i="4"/>
  <c r="AP297" i="4" s="1"/>
  <c r="C297" i="4"/>
  <c r="AJ297" i="4"/>
  <c r="AO297" i="4" s="1"/>
  <c r="E297" i="4"/>
  <c r="V297" i="4" s="1"/>
  <c r="AA297" i="4"/>
  <c r="J297" i="4"/>
  <c r="I295" i="4"/>
  <c r="H295" i="4"/>
  <c r="P296" i="4"/>
  <c r="AL296" i="4"/>
  <c r="U296" i="4"/>
  <c r="O296" i="4"/>
  <c r="AB296" i="4"/>
  <c r="AM296" i="4"/>
  <c r="AH296" i="4"/>
  <c r="AD296" i="4"/>
  <c r="AC296" i="4"/>
  <c r="AF296" i="4" s="1"/>
  <c r="K296" i="4"/>
  <c r="L296" i="4" s="1"/>
  <c r="G296" i="4"/>
  <c r="W296" i="4"/>
  <c r="X296" i="4" s="1"/>
  <c r="Y295" i="4"/>
  <c r="Z295" i="4"/>
  <c r="S294" i="4"/>
  <c r="R294" i="4"/>
  <c r="BL326" i="2" l="1"/>
  <c r="R295" i="4"/>
  <c r="AE296" i="4"/>
  <c r="Q296" i="4"/>
  <c r="R296" i="4" s="1"/>
  <c r="O297" i="4"/>
  <c r="P297" i="4"/>
  <c r="AL297" i="4"/>
  <c r="AM297" i="4"/>
  <c r="AH297" i="4"/>
  <c r="U297" i="4"/>
  <c r="AB297" i="4"/>
  <c r="H296" i="4"/>
  <c r="I296" i="4"/>
  <c r="B299" i="4"/>
  <c r="F298" i="4"/>
  <c r="C298" i="4"/>
  <c r="AJ298" i="4"/>
  <c r="AO298" i="4" s="1"/>
  <c r="J298" i="4"/>
  <c r="D298" i="4"/>
  <c r="T298" i="4" s="1"/>
  <c r="AG298" i="4"/>
  <c r="AI298" i="4" s="1"/>
  <c r="AK298" i="4"/>
  <c r="AP298" i="4" s="1"/>
  <c r="E298" i="4"/>
  <c r="V298" i="4" s="1"/>
  <c r="AA298" i="4"/>
  <c r="Z296" i="4"/>
  <c r="Y296" i="4"/>
  <c r="AN296" i="4"/>
  <c r="AQ297" i="4"/>
  <c r="K297" i="4"/>
  <c r="L297" i="4" s="1"/>
  <c r="G297" i="4"/>
  <c r="W297" i="4"/>
  <c r="X297" i="4" s="1"/>
  <c r="AD297" i="4"/>
  <c r="AC297" i="4"/>
  <c r="AF297" i="4" s="1"/>
  <c r="N296" i="4"/>
  <c r="M296" i="4"/>
  <c r="BL327" i="2" l="1"/>
  <c r="S296" i="4"/>
  <c r="AE297" i="4"/>
  <c r="Q297" i="4"/>
  <c r="S297" i="4" s="1"/>
  <c r="Y297" i="4"/>
  <c r="Z297" i="4"/>
  <c r="K298" i="4"/>
  <c r="L298" i="4" s="1"/>
  <c r="G298" i="4"/>
  <c r="W298" i="4"/>
  <c r="X298" i="4" s="1"/>
  <c r="N297" i="4"/>
  <c r="M297" i="4"/>
  <c r="AL298" i="4"/>
  <c r="P298" i="4"/>
  <c r="AM298" i="4"/>
  <c r="AB298" i="4"/>
  <c r="AH298" i="4"/>
  <c r="O298" i="4"/>
  <c r="U298" i="4"/>
  <c r="AQ298" i="4"/>
  <c r="AD298" i="4"/>
  <c r="AC298" i="4"/>
  <c r="AF298" i="4" s="1"/>
  <c r="I297" i="4"/>
  <c r="H297" i="4"/>
  <c r="AN297" i="4"/>
  <c r="F299" i="4"/>
  <c r="D299" i="4"/>
  <c r="T299" i="4" s="1"/>
  <c r="AK299" i="4"/>
  <c r="AP299" i="4" s="1"/>
  <c r="C299" i="4"/>
  <c r="AG299" i="4"/>
  <c r="AI299" i="4" s="1"/>
  <c r="B300" i="4"/>
  <c r="AJ299" i="4"/>
  <c r="AO299" i="4" s="1"/>
  <c r="E299" i="4"/>
  <c r="V299" i="4" s="1"/>
  <c r="J299" i="4"/>
  <c r="AA299" i="4"/>
  <c r="BL328" i="2" l="1"/>
  <c r="R297" i="4"/>
  <c r="AN298" i="4"/>
  <c r="AQ299" i="4"/>
  <c r="AD299" i="4"/>
  <c r="AC299" i="4"/>
  <c r="AF299" i="4" s="1"/>
  <c r="F300" i="4"/>
  <c r="D300" i="4"/>
  <c r="T300" i="4" s="1"/>
  <c r="B301" i="4"/>
  <c r="C300" i="4"/>
  <c r="AJ300" i="4"/>
  <c r="AO300" i="4" s="1"/>
  <c r="AG300" i="4"/>
  <c r="AI300" i="4" s="1"/>
  <c r="J300" i="4"/>
  <c r="AK300" i="4"/>
  <c r="AP300" i="4" s="1"/>
  <c r="E300" i="4"/>
  <c r="V300" i="4" s="1"/>
  <c r="AA300" i="4"/>
  <c r="G299" i="4"/>
  <c r="K299" i="4"/>
  <c r="L299" i="4" s="1"/>
  <c r="W299" i="4"/>
  <c r="X299" i="4" s="1"/>
  <c r="Z298" i="4"/>
  <c r="Y298" i="4"/>
  <c r="N298" i="4"/>
  <c r="M298" i="4"/>
  <c r="Q298" i="4"/>
  <c r="AE298" i="4"/>
  <c r="P299" i="4"/>
  <c r="O299" i="4"/>
  <c r="AM299" i="4"/>
  <c r="AH299" i="4"/>
  <c r="AL299" i="4"/>
  <c r="U299" i="4"/>
  <c r="AB299" i="4"/>
  <c r="I298" i="4"/>
  <c r="H298" i="4"/>
  <c r="BL329" i="2" l="1"/>
  <c r="AQ300" i="4"/>
  <c r="AD300" i="4"/>
  <c r="AC300" i="4"/>
  <c r="AF300" i="4" s="1"/>
  <c r="I299" i="4"/>
  <c r="H299" i="4"/>
  <c r="F301" i="4"/>
  <c r="D301" i="4"/>
  <c r="T301" i="4" s="1"/>
  <c r="B302" i="4"/>
  <c r="AG301" i="4"/>
  <c r="AI301" i="4" s="1"/>
  <c r="AK301" i="4"/>
  <c r="AP301" i="4" s="1"/>
  <c r="C301" i="4"/>
  <c r="AJ301" i="4"/>
  <c r="AO301" i="4" s="1"/>
  <c r="J301" i="4"/>
  <c r="E301" i="4"/>
  <c r="V301" i="4" s="1"/>
  <c r="AA301" i="4"/>
  <c r="N299" i="4"/>
  <c r="M299" i="4"/>
  <c r="P300" i="4"/>
  <c r="AM300" i="4"/>
  <c r="U300" i="4"/>
  <c r="O300" i="4"/>
  <c r="AH300" i="4"/>
  <c r="AB300" i="4"/>
  <c r="AL300" i="4"/>
  <c r="AN299" i="4"/>
  <c r="Q299" i="4"/>
  <c r="K300" i="4"/>
  <c r="L300" i="4" s="1"/>
  <c r="G300" i="4"/>
  <c r="W300" i="4"/>
  <c r="X300" i="4" s="1"/>
  <c r="Y299" i="4"/>
  <c r="Z299" i="4"/>
  <c r="R298" i="4"/>
  <c r="S298" i="4"/>
  <c r="AE299" i="4"/>
  <c r="BL330" i="2" l="1"/>
  <c r="Q300" i="4"/>
  <c r="S300" i="4" s="1"/>
  <c r="AN300" i="4"/>
  <c r="K301" i="4"/>
  <c r="L301" i="4" s="1"/>
  <c r="G301" i="4"/>
  <c r="W301" i="4"/>
  <c r="X301" i="4" s="1"/>
  <c r="M300" i="4"/>
  <c r="N300" i="4"/>
  <c r="AE300" i="4"/>
  <c r="S299" i="4"/>
  <c r="R299" i="4"/>
  <c r="AD301" i="4"/>
  <c r="AC301" i="4"/>
  <c r="AF301" i="4" s="1"/>
  <c r="P301" i="4"/>
  <c r="AL301" i="4"/>
  <c r="AM301" i="4"/>
  <c r="AH301" i="4"/>
  <c r="O301" i="4"/>
  <c r="U301" i="4"/>
  <c r="AB301" i="4"/>
  <c r="H300" i="4"/>
  <c r="I300" i="4"/>
  <c r="B303" i="4"/>
  <c r="F302" i="4"/>
  <c r="D302" i="4"/>
  <c r="T302" i="4" s="1"/>
  <c r="C302" i="4"/>
  <c r="AJ302" i="4"/>
  <c r="AO302" i="4" s="1"/>
  <c r="AK302" i="4"/>
  <c r="AP302" i="4" s="1"/>
  <c r="J302" i="4"/>
  <c r="E302" i="4"/>
  <c r="V302" i="4" s="1"/>
  <c r="AG302" i="4"/>
  <c r="AI302" i="4" s="1"/>
  <c r="AA302" i="4"/>
  <c r="Z300" i="4"/>
  <c r="Y300" i="4"/>
  <c r="AQ301" i="4"/>
  <c r="BL331" i="2" l="1"/>
  <c r="R300" i="4"/>
  <c r="AN301" i="4"/>
  <c r="O302" i="4"/>
  <c r="AM302" i="4"/>
  <c r="U302" i="4"/>
  <c r="P302" i="4"/>
  <c r="AH302" i="4"/>
  <c r="AB302" i="4"/>
  <c r="AL302" i="4"/>
  <c r="M301" i="4"/>
  <c r="N301" i="4"/>
  <c r="F303" i="4"/>
  <c r="B304" i="4"/>
  <c r="D303" i="4"/>
  <c r="T303" i="4" s="1"/>
  <c r="C303" i="4"/>
  <c r="AK303" i="4"/>
  <c r="AP303" i="4" s="1"/>
  <c r="J303" i="4"/>
  <c r="AG303" i="4"/>
  <c r="AI303" i="4" s="1"/>
  <c r="E303" i="4"/>
  <c r="V303" i="4" s="1"/>
  <c r="AJ303" i="4"/>
  <c r="AO303" i="4" s="1"/>
  <c r="AA303" i="4"/>
  <c r="H301" i="4"/>
  <c r="I301" i="4"/>
  <c r="Q301" i="4"/>
  <c r="AQ302" i="4"/>
  <c r="AD302" i="4"/>
  <c r="AC302" i="4"/>
  <c r="AF302" i="4" s="1"/>
  <c r="K302" i="4"/>
  <c r="L302" i="4" s="1"/>
  <c r="G302" i="4"/>
  <c r="W302" i="4"/>
  <c r="X302" i="4" s="1"/>
  <c r="Z301" i="4"/>
  <c r="Y301" i="4"/>
  <c r="AE301" i="4"/>
  <c r="BL332" i="2" l="1"/>
  <c r="AQ303" i="4"/>
  <c r="AN302" i="4"/>
  <c r="O303" i="4"/>
  <c r="P303" i="4"/>
  <c r="U303" i="4"/>
  <c r="AL303" i="4"/>
  <c r="AB303" i="4"/>
  <c r="AE303" i="4" s="1"/>
  <c r="AM303" i="4"/>
  <c r="AH303" i="4"/>
  <c r="N302" i="4"/>
  <c r="M302" i="4"/>
  <c r="R301" i="4"/>
  <c r="S301" i="4"/>
  <c r="K303" i="4"/>
  <c r="L303" i="4" s="1"/>
  <c r="G303" i="4"/>
  <c r="W303" i="4"/>
  <c r="X303" i="4" s="1"/>
  <c r="AE302" i="4"/>
  <c r="AD303" i="4"/>
  <c r="AC303" i="4"/>
  <c r="AF303" i="4" s="1"/>
  <c r="F304" i="4"/>
  <c r="D304" i="4"/>
  <c r="T304" i="4" s="1"/>
  <c r="C304" i="4"/>
  <c r="B305" i="4"/>
  <c r="AJ304" i="4"/>
  <c r="AO304" i="4" s="1"/>
  <c r="J304" i="4"/>
  <c r="E304" i="4"/>
  <c r="V304" i="4" s="1"/>
  <c r="AA304" i="4"/>
  <c r="AG304" i="4"/>
  <c r="AI304" i="4" s="1"/>
  <c r="AK304" i="4"/>
  <c r="AP304" i="4" s="1"/>
  <c r="I302" i="4"/>
  <c r="H302" i="4"/>
  <c r="Y302" i="4"/>
  <c r="Z302" i="4"/>
  <c r="Q302" i="4"/>
  <c r="BL333" i="2" l="1"/>
  <c r="AN303" i="4"/>
  <c r="AD304" i="4"/>
  <c r="AC304" i="4"/>
  <c r="AF304" i="4" s="1"/>
  <c r="F305" i="4"/>
  <c r="D305" i="4"/>
  <c r="T305" i="4" s="1"/>
  <c r="B306" i="4"/>
  <c r="AG305" i="4"/>
  <c r="AI305" i="4" s="1"/>
  <c r="AK305" i="4"/>
  <c r="AP305" i="4" s="1"/>
  <c r="E305" i="4"/>
  <c r="V305" i="4" s="1"/>
  <c r="J305" i="4"/>
  <c r="C305" i="4"/>
  <c r="AA305" i="4"/>
  <c r="AJ305" i="4"/>
  <c r="AO305" i="4" s="1"/>
  <c r="H303" i="4"/>
  <c r="I303" i="4"/>
  <c r="K304" i="4"/>
  <c r="L304" i="4" s="1"/>
  <c r="G304" i="4"/>
  <c r="W304" i="4"/>
  <c r="X304" i="4" s="1"/>
  <c r="Z303" i="4"/>
  <c r="Y303" i="4"/>
  <c r="AQ304" i="4"/>
  <c r="Q303" i="4"/>
  <c r="R302" i="4"/>
  <c r="S302" i="4"/>
  <c r="AH304" i="4"/>
  <c r="O304" i="4"/>
  <c r="AM304" i="4"/>
  <c r="P304" i="4"/>
  <c r="U304" i="4"/>
  <c r="AL304" i="4"/>
  <c r="AB304" i="4"/>
  <c r="M303" i="4"/>
  <c r="N303" i="4"/>
  <c r="BL334" i="2" l="1"/>
  <c r="Q304" i="4"/>
  <c r="R304" i="4" s="1"/>
  <c r="AN304" i="4"/>
  <c r="M304" i="4"/>
  <c r="N304" i="4"/>
  <c r="R303" i="4"/>
  <c r="S303" i="4"/>
  <c r="Y304" i="4"/>
  <c r="Z304" i="4"/>
  <c r="B307" i="4"/>
  <c r="F306" i="4"/>
  <c r="C306" i="4"/>
  <c r="D306" i="4"/>
  <c r="T306" i="4" s="1"/>
  <c r="AJ306" i="4"/>
  <c r="AO306" i="4" s="1"/>
  <c r="AG306" i="4"/>
  <c r="AI306" i="4" s="1"/>
  <c r="AK306" i="4"/>
  <c r="AP306" i="4" s="1"/>
  <c r="E306" i="4"/>
  <c r="V306" i="4" s="1"/>
  <c r="J306" i="4"/>
  <c r="AA306" i="4"/>
  <c r="O305" i="4"/>
  <c r="P305" i="4"/>
  <c r="U305" i="4"/>
  <c r="AL305" i="4"/>
  <c r="AB305" i="4"/>
  <c r="AM305" i="4"/>
  <c r="AH305" i="4"/>
  <c r="AE304" i="4"/>
  <c r="AQ305" i="4"/>
  <c r="K305" i="4"/>
  <c r="L305" i="4" s="1"/>
  <c r="G305" i="4"/>
  <c r="W305" i="4"/>
  <c r="X305" i="4" s="1"/>
  <c r="AD305" i="4"/>
  <c r="AC305" i="4"/>
  <c r="AF305" i="4" s="1"/>
  <c r="I304" i="4"/>
  <c r="H304" i="4"/>
  <c r="AE305" i="4" l="1"/>
  <c r="BL335" i="2"/>
  <c r="Q305" i="4"/>
  <c r="R305" i="4" s="1"/>
  <c r="S304" i="4"/>
  <c r="N305" i="4"/>
  <c r="M305" i="4"/>
  <c r="S305" i="4"/>
  <c r="I305" i="4"/>
  <c r="H305" i="4"/>
  <c r="AD306" i="4"/>
  <c r="AC306" i="4"/>
  <c r="AF306" i="4" s="1"/>
  <c r="K306" i="4"/>
  <c r="L306" i="4" s="1"/>
  <c r="G306" i="4"/>
  <c r="W306" i="4"/>
  <c r="X306" i="4" s="1"/>
  <c r="AN305" i="4"/>
  <c r="AQ306" i="4"/>
  <c r="F307" i="4"/>
  <c r="B308" i="4"/>
  <c r="D307" i="4"/>
  <c r="T307" i="4" s="1"/>
  <c r="AK307" i="4"/>
  <c r="AP307" i="4" s="1"/>
  <c r="C307" i="4"/>
  <c r="AG307" i="4"/>
  <c r="AI307" i="4" s="1"/>
  <c r="AJ307" i="4"/>
  <c r="AO307" i="4" s="1"/>
  <c r="J307" i="4"/>
  <c r="E307" i="4"/>
  <c r="V307" i="4" s="1"/>
  <c r="AA307" i="4"/>
  <c r="Y305" i="4"/>
  <c r="Z305" i="4"/>
  <c r="AM306" i="4"/>
  <c r="P306" i="4"/>
  <c r="AH306" i="4"/>
  <c r="AL306" i="4"/>
  <c r="O306" i="4"/>
  <c r="U306" i="4"/>
  <c r="AB306" i="4"/>
  <c r="BL336" i="2" l="1"/>
  <c r="Q306" i="4"/>
  <c r="S306" i="4" s="1"/>
  <c r="AE306" i="4"/>
  <c r="N306" i="4"/>
  <c r="M306" i="4"/>
  <c r="O307" i="4"/>
  <c r="P307" i="4"/>
  <c r="AH307" i="4"/>
  <c r="AM307" i="4"/>
  <c r="AB307" i="4"/>
  <c r="AL307" i="4"/>
  <c r="U307" i="4"/>
  <c r="K307" i="4"/>
  <c r="L307" i="4" s="1"/>
  <c r="G307" i="4"/>
  <c r="W307" i="4"/>
  <c r="X307" i="4" s="1"/>
  <c r="H306" i="4"/>
  <c r="I306" i="4"/>
  <c r="R306" i="4"/>
  <c r="AD307" i="4"/>
  <c r="AC307" i="4"/>
  <c r="AF307" i="4" s="1"/>
  <c r="F308" i="4"/>
  <c r="B309" i="4"/>
  <c r="D308" i="4"/>
  <c r="T308" i="4" s="1"/>
  <c r="C308" i="4"/>
  <c r="AJ308" i="4"/>
  <c r="AO308" i="4" s="1"/>
  <c r="AG308" i="4"/>
  <c r="AI308" i="4" s="1"/>
  <c r="AK308" i="4"/>
  <c r="AP308" i="4" s="1"/>
  <c r="AA308" i="4"/>
  <c r="E308" i="4"/>
  <c r="V308" i="4" s="1"/>
  <c r="J308" i="4"/>
  <c r="Y306" i="4"/>
  <c r="Z306" i="4"/>
  <c r="AQ307" i="4"/>
  <c r="AN306" i="4"/>
  <c r="BL337" i="2" l="1"/>
  <c r="AE307" i="4"/>
  <c r="AN307" i="4"/>
  <c r="Q307" i="4"/>
  <c r="R307" i="4" s="1"/>
  <c r="AD308" i="4"/>
  <c r="AC308" i="4"/>
  <c r="AF308" i="4" s="1"/>
  <c r="AH308" i="4"/>
  <c r="AL308" i="4"/>
  <c r="AB308" i="4"/>
  <c r="O308" i="4"/>
  <c r="AM308" i="4"/>
  <c r="U308" i="4"/>
  <c r="P308" i="4"/>
  <c r="M307" i="4"/>
  <c r="N307" i="4"/>
  <c r="K308" i="4"/>
  <c r="L308" i="4" s="1"/>
  <c r="G308" i="4"/>
  <c r="W308" i="4"/>
  <c r="X308" i="4" s="1"/>
  <c r="H307" i="4"/>
  <c r="I307" i="4"/>
  <c r="F309" i="4"/>
  <c r="D309" i="4"/>
  <c r="T309" i="4" s="1"/>
  <c r="B310" i="4"/>
  <c r="AG309" i="4"/>
  <c r="AI309" i="4" s="1"/>
  <c r="J309" i="4"/>
  <c r="AK309" i="4"/>
  <c r="AP309" i="4" s="1"/>
  <c r="AJ309" i="4"/>
  <c r="AO309" i="4" s="1"/>
  <c r="C309" i="4"/>
  <c r="AA309" i="4"/>
  <c r="E309" i="4"/>
  <c r="V309" i="4" s="1"/>
  <c r="Y307" i="4"/>
  <c r="Z307" i="4"/>
  <c r="AQ308" i="4"/>
  <c r="BL338" i="2" l="1"/>
  <c r="Q308" i="4"/>
  <c r="S308" i="4" s="1"/>
  <c r="AE308" i="4"/>
  <c r="S307" i="4"/>
  <c r="AD309" i="4"/>
  <c r="AC309" i="4"/>
  <c r="AF309" i="4" s="1"/>
  <c r="K309" i="4"/>
  <c r="L309" i="4" s="1"/>
  <c r="G309" i="4"/>
  <c r="W309" i="4"/>
  <c r="X309" i="4" s="1"/>
  <c r="H308" i="4"/>
  <c r="I308" i="4"/>
  <c r="Y308" i="4"/>
  <c r="Z308" i="4"/>
  <c r="D310" i="4"/>
  <c r="T310" i="4" s="1"/>
  <c r="B311" i="4"/>
  <c r="C310" i="4"/>
  <c r="J310" i="4"/>
  <c r="AJ310" i="4"/>
  <c r="AO310" i="4" s="1"/>
  <c r="AG310" i="4"/>
  <c r="AI310" i="4" s="1"/>
  <c r="AK310" i="4"/>
  <c r="AP310" i="4" s="1"/>
  <c r="F310" i="4"/>
  <c r="AA310" i="4"/>
  <c r="E310" i="4"/>
  <c r="V310" i="4" s="1"/>
  <c r="AN308" i="4"/>
  <c r="P309" i="4"/>
  <c r="O309" i="4"/>
  <c r="AL309" i="4"/>
  <c r="AB309" i="4"/>
  <c r="AM309" i="4"/>
  <c r="AH309" i="4"/>
  <c r="U309" i="4"/>
  <c r="M308" i="4"/>
  <c r="N308" i="4"/>
  <c r="AQ309" i="4"/>
  <c r="BL339" i="2" l="1"/>
  <c r="R308" i="4"/>
  <c r="Q309" i="4"/>
  <c r="S309" i="4" s="1"/>
  <c r="F311" i="4"/>
  <c r="D311" i="4"/>
  <c r="T311" i="4" s="1"/>
  <c r="B312" i="4"/>
  <c r="C311" i="4"/>
  <c r="AK311" i="4"/>
  <c r="AP311" i="4" s="1"/>
  <c r="AG311" i="4"/>
  <c r="AI311" i="4" s="1"/>
  <c r="AJ311" i="4"/>
  <c r="AO311" i="4" s="1"/>
  <c r="J311" i="4"/>
  <c r="E311" i="4"/>
  <c r="V311" i="4" s="1"/>
  <c r="AA311" i="4"/>
  <c r="Y309" i="4"/>
  <c r="Z309" i="4"/>
  <c r="O310" i="4"/>
  <c r="P310" i="4"/>
  <c r="AM310" i="4"/>
  <c r="AH310" i="4"/>
  <c r="AL310" i="4"/>
  <c r="U310" i="4"/>
  <c r="AB310" i="4"/>
  <c r="AN309" i="4"/>
  <c r="AQ310" i="4"/>
  <c r="AE309" i="4"/>
  <c r="K310" i="4"/>
  <c r="L310" i="4" s="1"/>
  <c r="G310" i="4"/>
  <c r="W310" i="4"/>
  <c r="X310" i="4" s="1"/>
  <c r="N309" i="4"/>
  <c r="M309" i="4"/>
  <c r="AD310" i="4"/>
  <c r="AC310" i="4"/>
  <c r="AF310" i="4" s="1"/>
  <c r="I309" i="4"/>
  <c r="H309" i="4"/>
  <c r="BL340" i="2" l="1"/>
  <c r="R309" i="4"/>
  <c r="Z310" i="4"/>
  <c r="Y310" i="4"/>
  <c r="N310" i="4"/>
  <c r="M310" i="4"/>
  <c r="F312" i="4"/>
  <c r="B313" i="4"/>
  <c r="C312" i="4"/>
  <c r="AJ312" i="4"/>
  <c r="AO312" i="4" s="1"/>
  <c r="D312" i="4"/>
  <c r="T312" i="4" s="1"/>
  <c r="J312" i="4"/>
  <c r="E312" i="4"/>
  <c r="V312" i="4" s="1"/>
  <c r="AG312" i="4"/>
  <c r="AI312" i="4" s="1"/>
  <c r="AK312" i="4"/>
  <c r="AP312" i="4" s="1"/>
  <c r="AA312" i="4"/>
  <c r="I310" i="4"/>
  <c r="H310" i="4"/>
  <c r="O311" i="4"/>
  <c r="P311" i="4"/>
  <c r="AM311" i="4"/>
  <c r="AB311" i="4"/>
  <c r="AH311" i="4"/>
  <c r="U311" i="4"/>
  <c r="AL311" i="4"/>
  <c r="Q310" i="4"/>
  <c r="AQ311" i="4"/>
  <c r="AE310" i="4"/>
  <c r="AN310" i="4"/>
  <c r="K311" i="4"/>
  <c r="L311" i="4" s="1"/>
  <c r="G311" i="4"/>
  <c r="W311" i="4"/>
  <c r="X311" i="4" s="1"/>
  <c r="AD311" i="4"/>
  <c r="AC311" i="4"/>
  <c r="AF311" i="4" s="1"/>
  <c r="BL341" i="2" l="1"/>
  <c r="AN311" i="4"/>
  <c r="H311" i="4"/>
  <c r="I311" i="4"/>
  <c r="K312" i="4"/>
  <c r="L312" i="4" s="1"/>
  <c r="G312" i="4"/>
  <c r="W312" i="4"/>
  <c r="X312" i="4" s="1"/>
  <c r="Y311" i="4"/>
  <c r="Z311" i="4"/>
  <c r="AD312" i="4"/>
  <c r="AC312" i="4"/>
  <c r="AF312" i="4" s="1"/>
  <c r="F313" i="4"/>
  <c r="D313" i="4"/>
  <c r="T313" i="4" s="1"/>
  <c r="B314" i="4"/>
  <c r="AG313" i="4"/>
  <c r="AI313" i="4" s="1"/>
  <c r="AK313" i="4"/>
  <c r="AP313" i="4" s="1"/>
  <c r="J313" i="4"/>
  <c r="C313" i="4"/>
  <c r="AJ313" i="4"/>
  <c r="AO313" i="4" s="1"/>
  <c r="E313" i="4"/>
  <c r="V313" i="4" s="1"/>
  <c r="AA313" i="4"/>
  <c r="P312" i="4"/>
  <c r="O312" i="4"/>
  <c r="AL312" i="4"/>
  <c r="AB312" i="4"/>
  <c r="U312" i="4"/>
  <c r="AH312" i="4"/>
  <c r="AM312" i="4"/>
  <c r="Q311" i="4"/>
  <c r="M311" i="4"/>
  <c r="N311" i="4"/>
  <c r="R310" i="4"/>
  <c r="S310" i="4"/>
  <c r="AE311" i="4"/>
  <c r="AQ312" i="4"/>
  <c r="BL342" i="2" l="1"/>
  <c r="AN312" i="4"/>
  <c r="Z312" i="4"/>
  <c r="Y312" i="4"/>
  <c r="K313" i="4"/>
  <c r="L313" i="4" s="1"/>
  <c r="G313" i="4"/>
  <c r="W313" i="4"/>
  <c r="X313" i="4" s="1"/>
  <c r="AQ313" i="4"/>
  <c r="AD313" i="4"/>
  <c r="AC313" i="4"/>
  <c r="AF313" i="4" s="1"/>
  <c r="M312" i="4"/>
  <c r="N312" i="4"/>
  <c r="R311" i="4"/>
  <c r="S311" i="4"/>
  <c r="O313" i="4"/>
  <c r="P313" i="4"/>
  <c r="AL313" i="4"/>
  <c r="U313" i="4"/>
  <c r="AB313" i="4"/>
  <c r="AH313" i="4"/>
  <c r="AM313" i="4"/>
  <c r="B315" i="4"/>
  <c r="F314" i="4"/>
  <c r="D314" i="4"/>
  <c r="T314" i="4" s="1"/>
  <c r="C314" i="4"/>
  <c r="AJ314" i="4"/>
  <c r="AO314" i="4" s="1"/>
  <c r="J314" i="4"/>
  <c r="AG314" i="4"/>
  <c r="AI314" i="4" s="1"/>
  <c r="AK314" i="4"/>
  <c r="AP314" i="4" s="1"/>
  <c r="AA314" i="4"/>
  <c r="E314" i="4"/>
  <c r="V314" i="4" s="1"/>
  <c r="H312" i="4"/>
  <c r="I312" i="4"/>
  <c r="AE312" i="4"/>
  <c r="Q312" i="4"/>
  <c r="BL343" i="2" l="1"/>
  <c r="AE313" i="4"/>
  <c r="R312" i="4"/>
  <c r="S312" i="4"/>
  <c r="Z313" i="4"/>
  <c r="Y313" i="4"/>
  <c r="AQ314" i="4"/>
  <c r="AN313" i="4"/>
  <c r="Q313" i="4"/>
  <c r="K314" i="4"/>
  <c r="L314" i="4" s="1"/>
  <c r="G314" i="4"/>
  <c r="W314" i="4"/>
  <c r="X314" i="4" s="1"/>
  <c r="P314" i="4"/>
  <c r="AH314" i="4"/>
  <c r="O314" i="4"/>
  <c r="AM314" i="4"/>
  <c r="AL314" i="4"/>
  <c r="U314" i="4"/>
  <c r="AB314" i="4"/>
  <c r="AE314" i="4" s="1"/>
  <c r="M313" i="4"/>
  <c r="N313" i="4"/>
  <c r="AD314" i="4"/>
  <c r="AC314" i="4"/>
  <c r="AF314" i="4" s="1"/>
  <c r="F315" i="4"/>
  <c r="D315" i="4"/>
  <c r="T315" i="4" s="1"/>
  <c r="B316" i="4"/>
  <c r="AK315" i="4"/>
  <c r="AP315" i="4" s="1"/>
  <c r="C315" i="4"/>
  <c r="AG315" i="4"/>
  <c r="AI315" i="4" s="1"/>
  <c r="J315" i="4"/>
  <c r="AJ315" i="4"/>
  <c r="AO315" i="4" s="1"/>
  <c r="E315" i="4"/>
  <c r="V315" i="4" s="1"/>
  <c r="AA315" i="4"/>
  <c r="I313" i="4"/>
  <c r="H313" i="4"/>
  <c r="BL344" i="2" l="1"/>
  <c r="I314" i="4"/>
  <c r="H314" i="4"/>
  <c r="O315" i="4"/>
  <c r="AL315" i="4"/>
  <c r="P315" i="4"/>
  <c r="AH315" i="4"/>
  <c r="U315" i="4"/>
  <c r="AM315" i="4"/>
  <c r="AB315" i="4"/>
  <c r="K315" i="4"/>
  <c r="L315" i="4" s="1"/>
  <c r="G315" i="4"/>
  <c r="W315" i="4"/>
  <c r="X315" i="4" s="1"/>
  <c r="Y314" i="4"/>
  <c r="Z314" i="4"/>
  <c r="AD315" i="4"/>
  <c r="AC315" i="4"/>
  <c r="AF315" i="4" s="1"/>
  <c r="R313" i="4"/>
  <c r="S313" i="4"/>
  <c r="Q314" i="4"/>
  <c r="F316" i="4"/>
  <c r="D316" i="4"/>
  <c r="T316" i="4" s="1"/>
  <c r="B317" i="4"/>
  <c r="C316" i="4"/>
  <c r="AJ316" i="4"/>
  <c r="AO316" i="4" s="1"/>
  <c r="AG316" i="4"/>
  <c r="AI316" i="4" s="1"/>
  <c r="AK316" i="4"/>
  <c r="AP316" i="4" s="1"/>
  <c r="J316" i="4"/>
  <c r="E316" i="4"/>
  <c r="V316" i="4" s="1"/>
  <c r="AA316" i="4"/>
  <c r="N314" i="4"/>
  <c r="M314" i="4"/>
  <c r="AQ315" i="4"/>
  <c r="AN314" i="4"/>
  <c r="BL345" i="2" l="1"/>
  <c r="AE315" i="4"/>
  <c r="Q315" i="4"/>
  <c r="S315" i="4" s="1"/>
  <c r="F317" i="4"/>
  <c r="D317" i="4"/>
  <c r="T317" i="4" s="1"/>
  <c r="B318" i="4"/>
  <c r="AG317" i="4"/>
  <c r="AI317" i="4" s="1"/>
  <c r="J317" i="4"/>
  <c r="AK317" i="4"/>
  <c r="AP317" i="4" s="1"/>
  <c r="C317" i="4"/>
  <c r="AJ317" i="4"/>
  <c r="AO317" i="4" s="1"/>
  <c r="AA317" i="4"/>
  <c r="E317" i="4"/>
  <c r="V317" i="4" s="1"/>
  <c r="M315" i="4"/>
  <c r="N315" i="4"/>
  <c r="AQ316" i="4"/>
  <c r="AN315" i="4"/>
  <c r="AD316" i="4"/>
  <c r="AC316" i="4"/>
  <c r="AF316" i="4" s="1"/>
  <c r="O316" i="4"/>
  <c r="P316" i="4"/>
  <c r="AB316" i="4"/>
  <c r="AL316" i="4"/>
  <c r="U316" i="4"/>
  <c r="AM316" i="4"/>
  <c r="AH316" i="4"/>
  <c r="S314" i="4"/>
  <c r="R314" i="4"/>
  <c r="H315" i="4"/>
  <c r="I315" i="4"/>
  <c r="G316" i="4"/>
  <c r="K316" i="4"/>
  <c r="L316" i="4" s="1"/>
  <c r="W316" i="4"/>
  <c r="X316" i="4" s="1"/>
  <c r="Y315" i="4"/>
  <c r="Z315" i="4"/>
  <c r="BL346" i="2" l="1"/>
  <c r="R315" i="4"/>
  <c r="N316" i="4"/>
  <c r="M316" i="4"/>
  <c r="P317" i="4"/>
  <c r="O317" i="4"/>
  <c r="AH317" i="4"/>
  <c r="AM317" i="4"/>
  <c r="AL317" i="4"/>
  <c r="U317" i="4"/>
  <c r="AB317" i="4"/>
  <c r="B319" i="4"/>
  <c r="D318" i="4"/>
  <c r="T318" i="4" s="1"/>
  <c r="F318" i="4"/>
  <c r="C318" i="4"/>
  <c r="AJ318" i="4"/>
  <c r="AO318" i="4" s="1"/>
  <c r="AK318" i="4"/>
  <c r="AP318" i="4" s="1"/>
  <c r="AG318" i="4"/>
  <c r="AI318" i="4" s="1"/>
  <c r="J318" i="4"/>
  <c r="AA318" i="4"/>
  <c r="E318" i="4"/>
  <c r="V318" i="4" s="1"/>
  <c r="I316" i="4"/>
  <c r="H316" i="4"/>
  <c r="AN316" i="4"/>
  <c r="AE316" i="4"/>
  <c r="AQ317" i="4"/>
  <c r="K317" i="4"/>
  <c r="L317" i="4" s="1"/>
  <c r="G317" i="4"/>
  <c r="W317" i="4"/>
  <c r="X317" i="4" s="1"/>
  <c r="AD317" i="4"/>
  <c r="AC317" i="4"/>
  <c r="AF317" i="4" s="1"/>
  <c r="Y316" i="4"/>
  <c r="Z316" i="4"/>
  <c r="Q316" i="4"/>
  <c r="BL347" i="2" l="1"/>
  <c r="AN317" i="4"/>
  <c r="AE317" i="4"/>
  <c r="Q317" i="4"/>
  <c r="R317" i="4" s="1"/>
  <c r="S316" i="4"/>
  <c r="R316" i="4"/>
  <c r="M317" i="4"/>
  <c r="N317" i="4"/>
  <c r="AL318" i="4"/>
  <c r="U318" i="4"/>
  <c r="O318" i="4"/>
  <c r="AB318" i="4"/>
  <c r="AH318" i="4"/>
  <c r="AM318" i="4"/>
  <c r="P318" i="4"/>
  <c r="H317" i="4"/>
  <c r="I317" i="4"/>
  <c r="AD318" i="4"/>
  <c r="AC318" i="4"/>
  <c r="AF318" i="4" s="1"/>
  <c r="F319" i="4"/>
  <c r="B320" i="4"/>
  <c r="C319" i="4"/>
  <c r="AK319" i="4"/>
  <c r="AP319" i="4" s="1"/>
  <c r="D319" i="4"/>
  <c r="T319" i="4" s="1"/>
  <c r="AG319" i="4"/>
  <c r="AI319" i="4" s="1"/>
  <c r="AJ319" i="4"/>
  <c r="AO319" i="4" s="1"/>
  <c r="J319" i="4"/>
  <c r="E319" i="4"/>
  <c r="V319" i="4" s="1"/>
  <c r="AA319" i="4"/>
  <c r="Z317" i="4"/>
  <c r="Y317" i="4"/>
  <c r="K318" i="4"/>
  <c r="L318" i="4" s="1"/>
  <c r="G318" i="4"/>
  <c r="W318" i="4"/>
  <c r="X318" i="4" s="1"/>
  <c r="AQ318" i="4"/>
  <c r="BL348" i="2" l="1"/>
  <c r="S317" i="4"/>
  <c r="Q318" i="4"/>
  <c r="R318" i="4" s="1"/>
  <c r="AN318" i="4"/>
  <c r="AQ319" i="4"/>
  <c r="AD319" i="4"/>
  <c r="AC319" i="4"/>
  <c r="AF319" i="4" s="1"/>
  <c r="F320" i="4"/>
  <c r="D320" i="4"/>
  <c r="T320" i="4" s="1"/>
  <c r="C320" i="4"/>
  <c r="AJ320" i="4"/>
  <c r="AO320" i="4" s="1"/>
  <c r="B321" i="4"/>
  <c r="AG320" i="4"/>
  <c r="AI320" i="4" s="1"/>
  <c r="E320" i="4"/>
  <c r="V320" i="4" s="1"/>
  <c r="AK320" i="4"/>
  <c r="AP320" i="4" s="1"/>
  <c r="J320" i="4"/>
  <c r="AA320" i="4"/>
  <c r="N318" i="4"/>
  <c r="M318" i="4"/>
  <c r="O319" i="4"/>
  <c r="P319" i="4"/>
  <c r="AL319" i="4"/>
  <c r="AM319" i="4"/>
  <c r="AH319" i="4"/>
  <c r="U319" i="4"/>
  <c r="AB319" i="4"/>
  <c r="S318" i="4"/>
  <c r="H318" i="4"/>
  <c r="I318" i="4"/>
  <c r="Z318" i="4"/>
  <c r="Y318" i="4"/>
  <c r="K319" i="4"/>
  <c r="L319" i="4" s="1"/>
  <c r="G319" i="4"/>
  <c r="W319" i="4"/>
  <c r="X319" i="4" s="1"/>
  <c r="AE318" i="4"/>
  <c r="BL349" i="2" l="1"/>
  <c r="AQ320" i="4"/>
  <c r="AN319" i="4"/>
  <c r="M319" i="4"/>
  <c r="N319" i="4"/>
  <c r="I319" i="4"/>
  <c r="H319" i="4"/>
  <c r="O320" i="4"/>
  <c r="AB320" i="4"/>
  <c r="AH320" i="4"/>
  <c r="P320" i="4"/>
  <c r="U320" i="4"/>
  <c r="AM320" i="4"/>
  <c r="AL320" i="4"/>
  <c r="Y319" i="4"/>
  <c r="Z319" i="4"/>
  <c r="Q319" i="4"/>
  <c r="AE319" i="4"/>
  <c r="F321" i="4"/>
  <c r="D321" i="4"/>
  <c r="T321" i="4" s="1"/>
  <c r="B322" i="4"/>
  <c r="AG321" i="4"/>
  <c r="AI321" i="4" s="1"/>
  <c r="AK321" i="4"/>
  <c r="AP321" i="4" s="1"/>
  <c r="J321" i="4"/>
  <c r="C321" i="4"/>
  <c r="AJ321" i="4"/>
  <c r="AO321" i="4" s="1"/>
  <c r="E321" i="4"/>
  <c r="V321" i="4" s="1"/>
  <c r="AA321" i="4"/>
  <c r="K320" i="4"/>
  <c r="L320" i="4" s="1"/>
  <c r="G320" i="4"/>
  <c r="W320" i="4"/>
  <c r="X320" i="4" s="1"/>
  <c r="AD320" i="4"/>
  <c r="AC320" i="4"/>
  <c r="AF320" i="4" s="1"/>
  <c r="BL350" i="2" l="1"/>
  <c r="AD321" i="4"/>
  <c r="AC321" i="4"/>
  <c r="AF321" i="4" s="1"/>
  <c r="N320" i="4"/>
  <c r="M320" i="4"/>
  <c r="O321" i="4"/>
  <c r="P321" i="4"/>
  <c r="AM321" i="4"/>
  <c r="AH321" i="4"/>
  <c r="U321" i="4"/>
  <c r="AL321" i="4"/>
  <c r="AB321" i="4"/>
  <c r="B323" i="4"/>
  <c r="C322" i="4"/>
  <c r="F322" i="4"/>
  <c r="D322" i="4"/>
  <c r="T322" i="4" s="1"/>
  <c r="AJ322" i="4"/>
  <c r="AO322" i="4" s="1"/>
  <c r="AG322" i="4"/>
  <c r="AI322" i="4" s="1"/>
  <c r="J322" i="4"/>
  <c r="E322" i="4"/>
  <c r="V322" i="4" s="1"/>
  <c r="AK322" i="4"/>
  <c r="AP322" i="4" s="1"/>
  <c r="AA322" i="4"/>
  <c r="R319" i="4"/>
  <c r="S319" i="4"/>
  <c r="AE320" i="4"/>
  <c r="Y320" i="4"/>
  <c r="Z320" i="4"/>
  <c r="I320" i="4"/>
  <c r="H320" i="4"/>
  <c r="AQ321" i="4"/>
  <c r="AN320" i="4"/>
  <c r="G321" i="4"/>
  <c r="K321" i="4"/>
  <c r="L321" i="4" s="1"/>
  <c r="W321" i="4"/>
  <c r="X321" i="4" s="1"/>
  <c r="Q320" i="4"/>
  <c r="BL351" i="2" l="1"/>
  <c r="AQ322" i="4"/>
  <c r="P322" i="4"/>
  <c r="O322" i="4"/>
  <c r="AL322" i="4"/>
  <c r="U322" i="4"/>
  <c r="AB322" i="4"/>
  <c r="AM322" i="4"/>
  <c r="AH322" i="4"/>
  <c r="S320" i="4"/>
  <c r="R320" i="4"/>
  <c r="G322" i="4"/>
  <c r="K322" i="4"/>
  <c r="L322" i="4" s="1"/>
  <c r="W322" i="4"/>
  <c r="X322" i="4" s="1"/>
  <c r="Q321" i="4"/>
  <c r="AD322" i="4"/>
  <c r="AC322" i="4"/>
  <c r="AF322" i="4" s="1"/>
  <c r="AE321" i="4"/>
  <c r="Z321" i="4"/>
  <c r="Y321" i="4"/>
  <c r="I321" i="4"/>
  <c r="H321" i="4"/>
  <c r="N321" i="4"/>
  <c r="M321" i="4"/>
  <c r="F323" i="4"/>
  <c r="B324" i="4"/>
  <c r="D323" i="4"/>
  <c r="T323" i="4" s="1"/>
  <c r="AK323" i="4"/>
  <c r="AP323" i="4" s="1"/>
  <c r="J323" i="4"/>
  <c r="C323" i="4"/>
  <c r="AG323" i="4"/>
  <c r="AI323" i="4" s="1"/>
  <c r="E323" i="4"/>
  <c r="V323" i="4" s="1"/>
  <c r="AA323" i="4"/>
  <c r="AJ323" i="4"/>
  <c r="AO323" i="4" s="1"/>
  <c r="AN321" i="4"/>
  <c r="BL352" i="2" l="1"/>
  <c r="AE322" i="4"/>
  <c r="Q322" i="4"/>
  <c r="S322" i="4" s="1"/>
  <c r="AN322" i="4"/>
  <c r="AQ323" i="4"/>
  <c r="S321" i="4"/>
  <c r="R321" i="4"/>
  <c r="H322" i="4"/>
  <c r="I322" i="4"/>
  <c r="AD323" i="4"/>
  <c r="AC323" i="4"/>
  <c r="AF323" i="4" s="1"/>
  <c r="K323" i="4"/>
  <c r="L323" i="4" s="1"/>
  <c r="G323" i="4"/>
  <c r="W323" i="4"/>
  <c r="X323" i="4" s="1"/>
  <c r="M322" i="4"/>
  <c r="N322" i="4"/>
  <c r="O323" i="4"/>
  <c r="AB323" i="4"/>
  <c r="AL323" i="4"/>
  <c r="U323" i="4"/>
  <c r="AM323" i="4"/>
  <c r="P323" i="4"/>
  <c r="AH323" i="4"/>
  <c r="F324" i="4"/>
  <c r="B325" i="4"/>
  <c r="D324" i="4"/>
  <c r="T324" i="4" s="1"/>
  <c r="C324" i="4"/>
  <c r="AJ324" i="4"/>
  <c r="AO324" i="4" s="1"/>
  <c r="J324" i="4"/>
  <c r="AG324" i="4"/>
  <c r="AI324" i="4" s="1"/>
  <c r="AK324" i="4"/>
  <c r="AP324" i="4" s="1"/>
  <c r="E324" i="4"/>
  <c r="V324" i="4" s="1"/>
  <c r="AA324" i="4"/>
  <c r="Z322" i="4"/>
  <c r="Y322" i="4"/>
  <c r="BL353" i="2" l="1"/>
  <c r="AE323" i="4"/>
  <c r="R322" i="4"/>
  <c r="Q323" i="4"/>
  <c r="R323" i="4" s="1"/>
  <c r="AN323" i="4"/>
  <c r="M323" i="4"/>
  <c r="N323" i="4"/>
  <c r="AD324" i="4"/>
  <c r="AC324" i="4"/>
  <c r="AF324" i="4" s="1"/>
  <c r="F325" i="4"/>
  <c r="D325" i="4"/>
  <c r="T325" i="4" s="1"/>
  <c r="B326" i="4"/>
  <c r="AG325" i="4"/>
  <c r="AI325" i="4" s="1"/>
  <c r="AK325" i="4"/>
  <c r="AP325" i="4" s="1"/>
  <c r="AJ325" i="4"/>
  <c r="AO325" i="4" s="1"/>
  <c r="C325" i="4"/>
  <c r="J325" i="4"/>
  <c r="AA325" i="4"/>
  <c r="E325" i="4"/>
  <c r="V325" i="4" s="1"/>
  <c r="I323" i="4"/>
  <c r="H323" i="4"/>
  <c r="Y323" i="4"/>
  <c r="Z323" i="4"/>
  <c r="K324" i="4"/>
  <c r="L324" i="4" s="1"/>
  <c r="G324" i="4"/>
  <c r="W324" i="4"/>
  <c r="X324" i="4" s="1"/>
  <c r="O324" i="4"/>
  <c r="P324" i="4"/>
  <c r="AL324" i="4"/>
  <c r="AH324" i="4"/>
  <c r="U324" i="4"/>
  <c r="AM324" i="4"/>
  <c r="AB324" i="4"/>
  <c r="AQ324" i="4"/>
  <c r="BL354" i="2" l="1"/>
  <c r="S323" i="4"/>
  <c r="Q324" i="4"/>
  <c r="S324" i="4" s="1"/>
  <c r="G325" i="4"/>
  <c r="K325" i="4"/>
  <c r="L325" i="4" s="1"/>
  <c r="W325" i="4"/>
  <c r="X325" i="4" s="1"/>
  <c r="I324" i="4"/>
  <c r="H324" i="4"/>
  <c r="AE324" i="4"/>
  <c r="AD325" i="4"/>
  <c r="AC325" i="4"/>
  <c r="AF325" i="4" s="1"/>
  <c r="Y324" i="4"/>
  <c r="Z324" i="4"/>
  <c r="P325" i="4"/>
  <c r="AL325" i="4"/>
  <c r="O325" i="4"/>
  <c r="AM325" i="4"/>
  <c r="U325" i="4"/>
  <c r="AH325" i="4"/>
  <c r="AB325" i="4"/>
  <c r="D326" i="4"/>
  <c r="B327" i="4"/>
  <c r="C326" i="4"/>
  <c r="AJ326" i="4"/>
  <c r="AO326" i="4" s="1"/>
  <c r="J326" i="4"/>
  <c r="F326" i="4"/>
  <c r="AK326" i="4"/>
  <c r="AP326" i="4" s="1"/>
  <c r="E326" i="4"/>
  <c r="AA326" i="4"/>
  <c r="AG326" i="4"/>
  <c r="AI326" i="4" s="1"/>
  <c r="AN324" i="4"/>
  <c r="N324" i="4"/>
  <c r="M324" i="4"/>
  <c r="AQ325" i="4"/>
  <c r="BL355" i="2" l="1"/>
  <c r="R324" i="4"/>
  <c r="AE325" i="4"/>
  <c r="AN325" i="4"/>
  <c r="AD326" i="4"/>
  <c r="AC326" i="4"/>
  <c r="T327" i="4"/>
  <c r="T326" i="4"/>
  <c r="N325" i="4"/>
  <c r="M325" i="4"/>
  <c r="V326" i="4"/>
  <c r="V327" i="4"/>
  <c r="G326" i="4"/>
  <c r="K326" i="4"/>
  <c r="L326" i="4" s="1"/>
  <c r="W326" i="4"/>
  <c r="F327" i="4"/>
  <c r="B328" i="4"/>
  <c r="C327" i="4"/>
  <c r="AK327" i="4"/>
  <c r="AP327" i="4" s="1"/>
  <c r="AG327" i="4"/>
  <c r="AI327" i="4" s="1"/>
  <c r="J327" i="4"/>
  <c r="AJ327" i="4"/>
  <c r="AO327" i="4" s="1"/>
  <c r="AA327" i="4"/>
  <c r="Z325" i="4"/>
  <c r="Y325" i="4"/>
  <c r="Q325" i="4"/>
  <c r="H325" i="4"/>
  <c r="I325" i="4"/>
  <c r="O326" i="4"/>
  <c r="AM326" i="4"/>
  <c r="P326" i="4"/>
  <c r="AH326" i="4"/>
  <c r="AL326" i="4"/>
  <c r="AB326" i="4"/>
  <c r="U326" i="4"/>
  <c r="AQ326" i="4"/>
  <c r="BL356" i="2" l="1"/>
  <c r="Q326" i="4"/>
  <c r="S326" i="4" s="1"/>
  <c r="AN326" i="4"/>
  <c r="X326" i="4"/>
  <c r="Y326" i="4" s="1"/>
  <c r="AQ327" i="4"/>
  <c r="F328" i="4"/>
  <c r="B329" i="4"/>
  <c r="C328" i="4"/>
  <c r="AJ328" i="4"/>
  <c r="AO328" i="4" s="1"/>
  <c r="D328" i="4"/>
  <c r="T328" i="4" s="1"/>
  <c r="AG328" i="4"/>
  <c r="AI328" i="4" s="1"/>
  <c r="AK328" i="4"/>
  <c r="AP328" i="4" s="1"/>
  <c r="E328" i="4"/>
  <c r="V328" i="4" s="1"/>
  <c r="AA328" i="4"/>
  <c r="J328" i="4"/>
  <c r="I326" i="4"/>
  <c r="H326" i="4"/>
  <c r="S325" i="4"/>
  <c r="R325" i="4"/>
  <c r="O327" i="4"/>
  <c r="P327" i="4"/>
  <c r="AH327" i="4"/>
  <c r="U327" i="4"/>
  <c r="AM327" i="4"/>
  <c r="AB327" i="4"/>
  <c r="AL327" i="4"/>
  <c r="M326" i="4"/>
  <c r="N326" i="4"/>
  <c r="AE326" i="4"/>
  <c r="AF326" i="4"/>
  <c r="AD327" i="4"/>
  <c r="AC327" i="4"/>
  <c r="AF327" i="4" s="1"/>
  <c r="K327" i="4"/>
  <c r="L327" i="4" s="1"/>
  <c r="G327" i="4"/>
  <c r="W327" i="4"/>
  <c r="X327" i="4" s="1"/>
  <c r="BL357" i="2" l="1"/>
  <c r="Z326" i="4"/>
  <c r="R326" i="4"/>
  <c r="I327" i="4"/>
  <c r="H327" i="4"/>
  <c r="P328" i="4"/>
  <c r="AL328" i="4"/>
  <c r="O328" i="4"/>
  <c r="U328" i="4"/>
  <c r="AM328" i="4"/>
  <c r="AB328" i="4"/>
  <c r="AH328" i="4"/>
  <c r="Y327" i="4"/>
  <c r="Z327" i="4"/>
  <c r="AN327" i="4"/>
  <c r="AE327" i="4"/>
  <c r="Q327" i="4"/>
  <c r="K328" i="4"/>
  <c r="L328" i="4" s="1"/>
  <c r="G328" i="4"/>
  <c r="W328" i="4"/>
  <c r="X328" i="4" s="1"/>
  <c r="AD328" i="4"/>
  <c r="AC328" i="4"/>
  <c r="AF328" i="4" s="1"/>
  <c r="N327" i="4"/>
  <c r="M327" i="4"/>
  <c r="F329" i="4"/>
  <c r="B330" i="4"/>
  <c r="D329" i="4"/>
  <c r="T329" i="4" s="1"/>
  <c r="AG329" i="4"/>
  <c r="AI329" i="4" s="1"/>
  <c r="AK329" i="4"/>
  <c r="AP329" i="4" s="1"/>
  <c r="AJ329" i="4"/>
  <c r="AO329" i="4" s="1"/>
  <c r="C329" i="4"/>
  <c r="E329" i="4"/>
  <c r="V329" i="4" s="1"/>
  <c r="J329" i="4"/>
  <c r="AA329" i="4"/>
  <c r="AQ328" i="4"/>
  <c r="BL358" i="2" l="1"/>
  <c r="AN328" i="4"/>
  <c r="AQ329" i="4"/>
  <c r="K329" i="4"/>
  <c r="L329" i="4" s="1"/>
  <c r="G329" i="4"/>
  <c r="W329" i="4"/>
  <c r="X329" i="4" s="1"/>
  <c r="R327" i="4"/>
  <c r="S327" i="4"/>
  <c r="AD329" i="4"/>
  <c r="AC329" i="4"/>
  <c r="AF329" i="4" s="1"/>
  <c r="D330" i="4"/>
  <c r="T330" i="4" s="1"/>
  <c r="B331" i="4"/>
  <c r="F330" i="4"/>
  <c r="C330" i="4"/>
  <c r="AJ330" i="4"/>
  <c r="AO330" i="4" s="1"/>
  <c r="AG330" i="4"/>
  <c r="AI330" i="4" s="1"/>
  <c r="AK330" i="4"/>
  <c r="AP330" i="4" s="1"/>
  <c r="E330" i="4"/>
  <c r="V330" i="4" s="1"/>
  <c r="J330" i="4"/>
  <c r="AA330" i="4"/>
  <c r="M328" i="4"/>
  <c r="N328" i="4"/>
  <c r="Q328" i="4"/>
  <c r="Z328" i="4"/>
  <c r="Y328" i="4"/>
  <c r="O329" i="4"/>
  <c r="AL329" i="4"/>
  <c r="AB329" i="4"/>
  <c r="P329" i="4"/>
  <c r="U329" i="4"/>
  <c r="AH329" i="4"/>
  <c r="AM329" i="4"/>
  <c r="H328" i="4"/>
  <c r="I328" i="4"/>
  <c r="AE328" i="4"/>
  <c r="BL359" i="2" l="1"/>
  <c r="AE329" i="4"/>
  <c r="AN329" i="4"/>
  <c r="AD330" i="4"/>
  <c r="AC330" i="4"/>
  <c r="AF330" i="4" s="1"/>
  <c r="F331" i="4"/>
  <c r="D331" i="4"/>
  <c r="T331" i="4" s="1"/>
  <c r="AK331" i="4"/>
  <c r="AP331" i="4" s="1"/>
  <c r="C331" i="4"/>
  <c r="AG331" i="4"/>
  <c r="AI331" i="4" s="1"/>
  <c r="B332" i="4"/>
  <c r="AJ331" i="4"/>
  <c r="AO331" i="4" s="1"/>
  <c r="J331" i="4"/>
  <c r="AA331" i="4"/>
  <c r="E331" i="4"/>
  <c r="V331" i="4" s="1"/>
  <c r="M329" i="4"/>
  <c r="N329" i="4"/>
  <c r="G330" i="4"/>
  <c r="K330" i="4"/>
  <c r="L330" i="4" s="1"/>
  <c r="W330" i="4"/>
  <c r="X330" i="4" s="1"/>
  <c r="H329" i="4"/>
  <c r="I329" i="4"/>
  <c r="AQ330" i="4"/>
  <c r="Q329" i="4"/>
  <c r="R328" i="4"/>
  <c r="S328" i="4"/>
  <c r="O330" i="4"/>
  <c r="P330" i="4"/>
  <c r="AH330" i="4"/>
  <c r="U330" i="4"/>
  <c r="AM330" i="4"/>
  <c r="AB330" i="4"/>
  <c r="AL330" i="4"/>
  <c r="Z329" i="4"/>
  <c r="Y329" i="4"/>
  <c r="BL360" i="2" l="1"/>
  <c r="AQ331" i="4"/>
  <c r="I330" i="4"/>
  <c r="H330" i="4"/>
  <c r="N330" i="4"/>
  <c r="M330" i="4"/>
  <c r="R329" i="4"/>
  <c r="S329" i="4"/>
  <c r="Z330" i="4"/>
  <c r="Y330" i="4"/>
  <c r="AE330" i="4"/>
  <c r="Q330" i="4"/>
  <c r="O331" i="4"/>
  <c r="P331" i="4"/>
  <c r="AB331" i="4"/>
  <c r="AL331" i="4"/>
  <c r="U331" i="4"/>
  <c r="AM331" i="4"/>
  <c r="AH331" i="4"/>
  <c r="AN330" i="4"/>
  <c r="AD331" i="4"/>
  <c r="AC331" i="4"/>
  <c r="AF331" i="4" s="1"/>
  <c r="K331" i="4"/>
  <c r="L331" i="4" s="1"/>
  <c r="G331" i="4"/>
  <c r="W331" i="4"/>
  <c r="X331" i="4" s="1"/>
  <c r="D332" i="4"/>
  <c r="T332" i="4" s="1"/>
  <c r="F332" i="4"/>
  <c r="B333" i="4"/>
  <c r="C332" i="4"/>
  <c r="J332" i="4"/>
  <c r="AJ332" i="4"/>
  <c r="AO332" i="4" s="1"/>
  <c r="AG332" i="4"/>
  <c r="AI332" i="4" s="1"/>
  <c r="AK332" i="4"/>
  <c r="AP332" i="4" s="1"/>
  <c r="E332" i="4"/>
  <c r="V332" i="4" s="1"/>
  <c r="AA332" i="4"/>
  <c r="BL361" i="2" l="1"/>
  <c r="Q331" i="4"/>
  <c r="R331" i="4" s="1"/>
  <c r="AE331" i="4"/>
  <c r="AN331" i="4"/>
  <c r="K332" i="4"/>
  <c r="L332" i="4" s="1"/>
  <c r="G332" i="4"/>
  <c r="W332" i="4"/>
  <c r="X332" i="4" s="1"/>
  <c r="M331" i="4"/>
  <c r="N331" i="4"/>
  <c r="AD332" i="4"/>
  <c r="AC332" i="4"/>
  <c r="AF332" i="4" s="1"/>
  <c r="F333" i="4"/>
  <c r="B334" i="4"/>
  <c r="D333" i="4"/>
  <c r="T333" i="4" s="1"/>
  <c r="AG333" i="4"/>
  <c r="AI333" i="4" s="1"/>
  <c r="AK333" i="4"/>
  <c r="AP333" i="4" s="1"/>
  <c r="C333" i="4"/>
  <c r="AJ333" i="4"/>
  <c r="AO333" i="4" s="1"/>
  <c r="E333" i="4"/>
  <c r="V333" i="4" s="1"/>
  <c r="J333" i="4"/>
  <c r="AA333" i="4"/>
  <c r="I331" i="4"/>
  <c r="H331" i="4"/>
  <c r="S330" i="4"/>
  <c r="R330" i="4"/>
  <c r="AQ332" i="4"/>
  <c r="AM332" i="4"/>
  <c r="P332" i="4"/>
  <c r="AH332" i="4"/>
  <c r="U332" i="4"/>
  <c r="AB332" i="4"/>
  <c r="AL332" i="4"/>
  <c r="O332" i="4"/>
  <c r="Y331" i="4"/>
  <c r="Z331" i="4"/>
  <c r="BL362" i="2" l="1"/>
  <c r="AE332" i="4"/>
  <c r="S331" i="4"/>
  <c r="Q332" i="4"/>
  <c r="R332" i="4" s="1"/>
  <c r="AD333" i="4"/>
  <c r="AC333" i="4"/>
  <c r="AF333" i="4" s="1"/>
  <c r="P333" i="4"/>
  <c r="O333" i="4"/>
  <c r="AB333" i="4"/>
  <c r="AL333" i="4"/>
  <c r="U333" i="4"/>
  <c r="AM333" i="4"/>
  <c r="AH333" i="4"/>
  <c r="D334" i="4"/>
  <c r="T334" i="4" s="1"/>
  <c r="B335" i="4"/>
  <c r="F334" i="4"/>
  <c r="C334" i="4"/>
  <c r="AJ334" i="4"/>
  <c r="AO334" i="4" s="1"/>
  <c r="AK334" i="4"/>
  <c r="AP334" i="4" s="1"/>
  <c r="J334" i="4"/>
  <c r="AG334" i="4"/>
  <c r="AI334" i="4" s="1"/>
  <c r="E334" i="4"/>
  <c r="V334" i="4" s="1"/>
  <c r="AA334" i="4"/>
  <c r="N332" i="4"/>
  <c r="M332" i="4"/>
  <c r="AN332" i="4"/>
  <c r="H332" i="4"/>
  <c r="I332" i="4"/>
  <c r="Z332" i="4"/>
  <c r="Y332" i="4"/>
  <c r="AQ333" i="4"/>
  <c r="K333" i="4"/>
  <c r="L333" i="4" s="1"/>
  <c r="G333" i="4"/>
  <c r="W333" i="4"/>
  <c r="X333" i="4" s="1"/>
  <c r="BL363" i="2" l="1"/>
  <c r="S332" i="4"/>
  <c r="AE333" i="4"/>
  <c r="Q333" i="4"/>
  <c r="R333" i="4" s="1"/>
  <c r="AN333" i="4"/>
  <c r="O334" i="4"/>
  <c r="P334" i="4"/>
  <c r="AH334" i="4"/>
  <c r="AM334" i="4"/>
  <c r="AL334" i="4"/>
  <c r="U334" i="4"/>
  <c r="AB334" i="4"/>
  <c r="AQ334" i="4"/>
  <c r="M333" i="4"/>
  <c r="N333" i="4"/>
  <c r="AD334" i="4"/>
  <c r="AC334" i="4"/>
  <c r="AF334" i="4" s="1"/>
  <c r="F335" i="4"/>
  <c r="B336" i="4"/>
  <c r="D335" i="4"/>
  <c r="T335" i="4" s="1"/>
  <c r="C335" i="4"/>
  <c r="AK335" i="4"/>
  <c r="AP335" i="4" s="1"/>
  <c r="AG335" i="4"/>
  <c r="AI335" i="4" s="1"/>
  <c r="J335" i="4"/>
  <c r="AJ335" i="4"/>
  <c r="AO335" i="4" s="1"/>
  <c r="E335" i="4"/>
  <c r="V335" i="4" s="1"/>
  <c r="AA335" i="4"/>
  <c r="S333" i="4"/>
  <c r="H333" i="4"/>
  <c r="I333" i="4"/>
  <c r="Y333" i="4"/>
  <c r="Z333" i="4"/>
  <c r="G334" i="4"/>
  <c r="K334" i="4"/>
  <c r="L334" i="4" s="1"/>
  <c r="W334" i="4"/>
  <c r="X334" i="4" s="1"/>
  <c r="BL364" i="2" l="1"/>
  <c r="Q334" i="4"/>
  <c r="R334" i="4" s="1"/>
  <c r="AE334" i="4"/>
  <c r="K335" i="4"/>
  <c r="L335" i="4" s="1"/>
  <c r="G335" i="4"/>
  <c r="W335" i="4"/>
  <c r="X335" i="4" s="1"/>
  <c r="AD335" i="4"/>
  <c r="AC335" i="4"/>
  <c r="AF335" i="4" s="1"/>
  <c r="F336" i="4"/>
  <c r="D336" i="4"/>
  <c r="T336" i="4" s="1"/>
  <c r="C336" i="4"/>
  <c r="B337" i="4"/>
  <c r="J336" i="4"/>
  <c r="AJ336" i="4"/>
  <c r="AO336" i="4" s="1"/>
  <c r="AG336" i="4"/>
  <c r="AI336" i="4" s="1"/>
  <c r="E336" i="4"/>
  <c r="V336" i="4" s="1"/>
  <c r="AA336" i="4"/>
  <c r="AK336" i="4"/>
  <c r="AP336" i="4" s="1"/>
  <c r="AQ335" i="4"/>
  <c r="N334" i="4"/>
  <c r="M334" i="4"/>
  <c r="Y334" i="4"/>
  <c r="Z334" i="4"/>
  <c r="AN334" i="4"/>
  <c r="I334" i="4"/>
  <c r="H334" i="4"/>
  <c r="AL335" i="4"/>
  <c r="P335" i="4"/>
  <c r="AM335" i="4"/>
  <c r="AB335" i="4"/>
  <c r="AH335" i="4"/>
  <c r="O335" i="4"/>
  <c r="U335" i="4"/>
  <c r="BL365" i="2" l="1"/>
  <c r="S334" i="4"/>
  <c r="AN335" i="4"/>
  <c r="F337" i="4"/>
  <c r="D337" i="4"/>
  <c r="B338" i="4"/>
  <c r="J337" i="4"/>
  <c r="AG337" i="4"/>
  <c r="AK337" i="4"/>
  <c r="C337" i="4"/>
  <c r="AJ337" i="4"/>
  <c r="E337" i="4"/>
  <c r="AA337" i="4"/>
  <c r="M335" i="4"/>
  <c r="N335" i="4"/>
  <c r="AE335" i="4"/>
  <c r="K336" i="4"/>
  <c r="L336" i="4" s="1"/>
  <c r="G336" i="4"/>
  <c r="W336" i="4"/>
  <c r="X336" i="4" s="1"/>
  <c r="H335" i="4"/>
  <c r="I335" i="4"/>
  <c r="AD336" i="4"/>
  <c r="AC336" i="4"/>
  <c r="AF336" i="4" s="1"/>
  <c r="Y335" i="4"/>
  <c r="Z335" i="4"/>
  <c r="Q335" i="4"/>
  <c r="AH336" i="4"/>
  <c r="O336" i="4"/>
  <c r="AB336" i="4"/>
  <c r="AM336" i="4"/>
  <c r="U336" i="4"/>
  <c r="P336" i="4"/>
  <c r="AL336" i="4"/>
  <c r="AQ336" i="4"/>
  <c r="BL366" i="2" l="1"/>
  <c r="T337" i="4"/>
  <c r="AO337" i="4"/>
  <c r="AI337" i="4"/>
  <c r="AP337" i="4"/>
  <c r="V337" i="4"/>
  <c r="Q336" i="4"/>
  <c r="R336" i="4" s="1"/>
  <c r="AN336" i="4"/>
  <c r="K337" i="4"/>
  <c r="L337" i="4" s="1"/>
  <c r="G337" i="4"/>
  <c r="W337" i="4"/>
  <c r="N336" i="4"/>
  <c r="M336" i="4"/>
  <c r="AE336" i="4"/>
  <c r="AD337" i="4"/>
  <c r="AC337" i="4"/>
  <c r="R335" i="4"/>
  <c r="S335" i="4"/>
  <c r="H336" i="4"/>
  <c r="I336" i="4"/>
  <c r="O337" i="4"/>
  <c r="AL337" i="4"/>
  <c r="AB337" i="4"/>
  <c r="U337" i="4"/>
  <c r="P337" i="4"/>
  <c r="AH337" i="4"/>
  <c r="AM337" i="4"/>
  <c r="D338" i="4"/>
  <c r="T338" i="4" s="1"/>
  <c r="B339" i="4"/>
  <c r="F338" i="4"/>
  <c r="C338" i="4"/>
  <c r="AJ338" i="4"/>
  <c r="AO338" i="4" s="1"/>
  <c r="AG338" i="4"/>
  <c r="AI338" i="4" s="1"/>
  <c r="AA338" i="4"/>
  <c r="E338" i="4"/>
  <c r="V338" i="4" s="1"/>
  <c r="AK338" i="4"/>
  <c r="AP338" i="4" s="1"/>
  <c r="J338" i="4"/>
  <c r="Z336" i="4"/>
  <c r="Y336" i="4"/>
  <c r="BL367" i="2" l="1"/>
  <c r="AQ337" i="4"/>
  <c r="X337" i="4"/>
  <c r="Z337" i="4" s="1"/>
  <c r="AF337" i="4"/>
  <c r="Q337" i="4"/>
  <c r="R337" i="4" s="1"/>
  <c r="S336" i="4"/>
  <c r="O338" i="4"/>
  <c r="P338" i="4"/>
  <c r="AL338" i="4"/>
  <c r="AM338" i="4"/>
  <c r="U338" i="4"/>
  <c r="AH338" i="4"/>
  <c r="AB338" i="4"/>
  <c r="M337" i="4"/>
  <c r="N337" i="4"/>
  <c r="AE337" i="4"/>
  <c r="H337" i="4"/>
  <c r="I337" i="4"/>
  <c r="F339" i="4"/>
  <c r="B340" i="4"/>
  <c r="D339" i="4"/>
  <c r="T339" i="4" s="1"/>
  <c r="AK339" i="4"/>
  <c r="AP339" i="4" s="1"/>
  <c r="C339" i="4"/>
  <c r="AG339" i="4"/>
  <c r="AJ339" i="4"/>
  <c r="AO339" i="4" s="1"/>
  <c r="J339" i="4"/>
  <c r="E339" i="4"/>
  <c r="V339" i="4" s="1"/>
  <c r="AA339" i="4"/>
  <c r="S337" i="4"/>
  <c r="AQ338" i="4"/>
  <c r="AD338" i="4"/>
  <c r="AC338" i="4"/>
  <c r="AF338" i="4" s="1"/>
  <c r="K338" i="4"/>
  <c r="L338" i="4" s="1"/>
  <c r="G338" i="4"/>
  <c r="W338" i="4"/>
  <c r="X338" i="4" s="1"/>
  <c r="AN337" i="4"/>
  <c r="Y337" i="4" l="1"/>
  <c r="BL368" i="2"/>
  <c r="AI339" i="4"/>
  <c r="AQ339" i="4" s="1"/>
  <c r="AE338" i="4"/>
  <c r="AN338" i="4"/>
  <c r="O339" i="4"/>
  <c r="P339" i="4"/>
  <c r="AL339" i="4"/>
  <c r="AM339" i="4"/>
  <c r="AB339" i="4"/>
  <c r="AH339" i="4"/>
  <c r="U339" i="4"/>
  <c r="K339" i="4"/>
  <c r="L339" i="4" s="1"/>
  <c r="G339" i="4"/>
  <c r="W339" i="4"/>
  <c r="X339" i="4" s="1"/>
  <c r="Y338" i="4"/>
  <c r="Z338" i="4"/>
  <c r="N338" i="4"/>
  <c r="M338" i="4"/>
  <c r="AD339" i="4"/>
  <c r="AC339" i="4"/>
  <c r="AF339" i="4" s="1"/>
  <c r="F340" i="4"/>
  <c r="B341" i="4"/>
  <c r="D340" i="4"/>
  <c r="T340" i="4" s="1"/>
  <c r="C340" i="4"/>
  <c r="AJ340" i="4"/>
  <c r="AG340" i="4"/>
  <c r="J340" i="4"/>
  <c r="AK340" i="4"/>
  <c r="E340" i="4"/>
  <c r="AA340" i="4"/>
  <c r="Q338" i="4"/>
  <c r="H338" i="4"/>
  <c r="I338" i="4"/>
  <c r="BL369" i="2" l="1"/>
  <c r="AP340" i="4"/>
  <c r="AO340" i="4"/>
  <c r="AI340" i="4"/>
  <c r="V340" i="4"/>
  <c r="AE339" i="4"/>
  <c r="Q339" i="4"/>
  <c r="S339" i="4" s="1"/>
  <c r="AN339" i="4"/>
  <c r="K340" i="4"/>
  <c r="L340" i="4" s="1"/>
  <c r="G340" i="4"/>
  <c r="W340" i="4"/>
  <c r="X340" i="4" s="1"/>
  <c r="I339" i="4"/>
  <c r="H339" i="4"/>
  <c r="AD340" i="4"/>
  <c r="AC340" i="4"/>
  <c r="AF340" i="4" s="1"/>
  <c r="F341" i="4"/>
  <c r="B342" i="4"/>
  <c r="AG341" i="4"/>
  <c r="AK341" i="4"/>
  <c r="AP341" i="4" s="1"/>
  <c r="AJ341" i="4"/>
  <c r="AO341" i="4" s="1"/>
  <c r="C341" i="4"/>
  <c r="J341" i="4"/>
  <c r="E341" i="4"/>
  <c r="D341" i="4"/>
  <c r="T341" i="4" s="1"/>
  <c r="AA341" i="4"/>
  <c r="Y339" i="4"/>
  <c r="Z339" i="4"/>
  <c r="S338" i="4"/>
  <c r="R338" i="4"/>
  <c r="P340" i="4"/>
  <c r="AL340" i="4"/>
  <c r="U340" i="4"/>
  <c r="O340" i="4"/>
  <c r="AB340" i="4"/>
  <c r="AM340" i="4"/>
  <c r="AH340" i="4"/>
  <c r="M339" i="4"/>
  <c r="N339" i="4"/>
  <c r="BL370" i="2" l="1"/>
  <c r="AQ340" i="4"/>
  <c r="AI341" i="4"/>
  <c r="AQ341" i="4" s="1"/>
  <c r="V341" i="4"/>
  <c r="R339" i="4"/>
  <c r="AN340" i="4"/>
  <c r="AD341" i="4"/>
  <c r="AC341" i="4"/>
  <c r="AF341" i="4" s="1"/>
  <c r="O341" i="4"/>
  <c r="P341" i="4"/>
  <c r="AH341" i="4"/>
  <c r="AB341" i="4"/>
  <c r="AM341" i="4"/>
  <c r="U341" i="4"/>
  <c r="AL341" i="4"/>
  <c r="D342" i="4"/>
  <c r="B343" i="4"/>
  <c r="C342" i="4"/>
  <c r="AJ342" i="4"/>
  <c r="AO342" i="4" s="1"/>
  <c r="AG342" i="4"/>
  <c r="AK342" i="4"/>
  <c r="AP342" i="4" s="1"/>
  <c r="AA342" i="4"/>
  <c r="J342" i="4"/>
  <c r="F342" i="4"/>
  <c r="E342" i="4"/>
  <c r="V342" i="4" s="1"/>
  <c r="M340" i="4"/>
  <c r="N340" i="4"/>
  <c r="AE340" i="4"/>
  <c r="Q340" i="4"/>
  <c r="H340" i="4"/>
  <c r="I340" i="4"/>
  <c r="Y340" i="4"/>
  <c r="Z340" i="4"/>
  <c r="K341" i="4"/>
  <c r="L341" i="4" s="1"/>
  <c r="G341" i="4"/>
  <c r="W341" i="4"/>
  <c r="X341" i="4" s="1"/>
  <c r="BL371" i="2" l="1"/>
  <c r="T342" i="4"/>
  <c r="AI342" i="4"/>
  <c r="AQ342" i="4" s="1"/>
  <c r="Q341" i="4"/>
  <c r="S341" i="4" s="1"/>
  <c r="AE341" i="4"/>
  <c r="AN341" i="4"/>
  <c r="M341" i="4"/>
  <c r="N341" i="4"/>
  <c r="H341" i="4"/>
  <c r="I341" i="4"/>
  <c r="F343" i="4"/>
  <c r="D343" i="4"/>
  <c r="T343" i="4" s="1"/>
  <c r="B344" i="4"/>
  <c r="C343" i="4"/>
  <c r="AK343" i="4"/>
  <c r="AP343" i="4" s="1"/>
  <c r="AG343" i="4"/>
  <c r="AI343" i="4" s="1"/>
  <c r="AJ343" i="4"/>
  <c r="J343" i="4"/>
  <c r="AA343" i="4"/>
  <c r="E343" i="4"/>
  <c r="K342" i="4"/>
  <c r="L342" i="4" s="1"/>
  <c r="G342" i="4"/>
  <c r="W342" i="4"/>
  <c r="Y341" i="4"/>
  <c r="Z341" i="4"/>
  <c r="R340" i="4"/>
  <c r="S340" i="4"/>
  <c r="AD342" i="4"/>
  <c r="AC342" i="4"/>
  <c r="P342" i="4"/>
  <c r="AH342" i="4"/>
  <c r="O342" i="4"/>
  <c r="AM342" i="4"/>
  <c r="U342" i="4"/>
  <c r="AL342" i="4"/>
  <c r="AB342" i="4"/>
  <c r="X342" i="4" l="1"/>
  <c r="Z342" i="4" s="1"/>
  <c r="AF342" i="4"/>
  <c r="AO343" i="4"/>
  <c r="AQ343" i="4" s="1"/>
  <c r="V343" i="4"/>
  <c r="AE342" i="4"/>
  <c r="R341" i="4"/>
  <c r="AD343" i="4"/>
  <c r="AC343" i="4"/>
  <c r="AF343" i="4" s="1"/>
  <c r="H342" i="4"/>
  <c r="I342" i="4"/>
  <c r="O343" i="4"/>
  <c r="AL343" i="4"/>
  <c r="AB343" i="4"/>
  <c r="P343" i="4"/>
  <c r="U343" i="4"/>
  <c r="AH343" i="4"/>
  <c r="AM343" i="4"/>
  <c r="Q342" i="4"/>
  <c r="K343" i="4"/>
  <c r="L343" i="4" s="1"/>
  <c r="G343" i="4"/>
  <c r="W343" i="4"/>
  <c r="X343" i="4" s="1"/>
  <c r="AN342" i="4"/>
  <c r="N342" i="4"/>
  <c r="M342" i="4"/>
  <c r="F344" i="4"/>
  <c r="B345" i="4"/>
  <c r="D344" i="4"/>
  <c r="T344" i="4" s="1"/>
  <c r="C344" i="4"/>
  <c r="AJ344" i="4"/>
  <c r="AO344" i="4" s="1"/>
  <c r="J344" i="4"/>
  <c r="AK344" i="4"/>
  <c r="AP344" i="4" s="1"/>
  <c r="E344" i="4"/>
  <c r="V344" i="4" s="1"/>
  <c r="AA344" i="4"/>
  <c r="AG344" i="4"/>
  <c r="AI344" i="4" s="1"/>
  <c r="Y342" i="4" l="1"/>
  <c r="AN343" i="4"/>
  <c r="K344" i="4"/>
  <c r="L344" i="4" s="1"/>
  <c r="G344" i="4"/>
  <c r="W344" i="4"/>
  <c r="X344" i="4" s="1"/>
  <c r="M343" i="4"/>
  <c r="N343" i="4"/>
  <c r="F345" i="4"/>
  <c r="B346" i="4"/>
  <c r="D345" i="4"/>
  <c r="T345" i="4" s="1"/>
  <c r="AG345" i="4"/>
  <c r="AI345" i="4" s="1"/>
  <c r="AK345" i="4"/>
  <c r="AP345" i="4" s="1"/>
  <c r="E345" i="4"/>
  <c r="V345" i="4" s="1"/>
  <c r="AA345" i="4"/>
  <c r="C345" i="4"/>
  <c r="AJ345" i="4"/>
  <c r="AO345" i="4" s="1"/>
  <c r="J345" i="4"/>
  <c r="H343" i="4"/>
  <c r="I343" i="4"/>
  <c r="AQ344" i="4"/>
  <c r="AD344" i="4"/>
  <c r="AC344" i="4"/>
  <c r="AF344" i="4" s="1"/>
  <c r="Y343" i="4"/>
  <c r="Z343" i="4"/>
  <c r="AE343" i="4"/>
  <c r="O344" i="4"/>
  <c r="AB344" i="4"/>
  <c r="AL344" i="4"/>
  <c r="U344" i="4"/>
  <c r="AM344" i="4"/>
  <c r="P344" i="4"/>
  <c r="AH344" i="4"/>
  <c r="R342" i="4"/>
  <c r="S342" i="4"/>
  <c r="Q343" i="4"/>
  <c r="AN344" i="4" l="1"/>
  <c r="AD345" i="4"/>
  <c r="AC345" i="4"/>
  <c r="AF345" i="4" s="1"/>
  <c r="S343" i="4"/>
  <c r="R343" i="4"/>
  <c r="P345" i="4"/>
  <c r="AL345" i="4"/>
  <c r="AM345" i="4"/>
  <c r="U345" i="4"/>
  <c r="AH345" i="4"/>
  <c r="AB345" i="4"/>
  <c r="O345" i="4"/>
  <c r="N344" i="4"/>
  <c r="M344" i="4"/>
  <c r="Q344" i="4"/>
  <c r="AE344" i="4"/>
  <c r="AQ345" i="4"/>
  <c r="G345" i="4"/>
  <c r="K345" i="4"/>
  <c r="L345" i="4" s="1"/>
  <c r="W345" i="4"/>
  <c r="X345" i="4" s="1"/>
  <c r="H344" i="4"/>
  <c r="I344" i="4"/>
  <c r="D346" i="4"/>
  <c r="T346" i="4" s="1"/>
  <c r="B347" i="4"/>
  <c r="F346" i="4"/>
  <c r="C346" i="4"/>
  <c r="AJ346" i="4"/>
  <c r="AO346" i="4" s="1"/>
  <c r="J346" i="4"/>
  <c r="AK346" i="4"/>
  <c r="AP346" i="4" s="1"/>
  <c r="AA346" i="4"/>
  <c r="E346" i="4"/>
  <c r="V346" i="4" s="1"/>
  <c r="AG346" i="4"/>
  <c r="AI346" i="4" s="1"/>
  <c r="Y344" i="4"/>
  <c r="Z344" i="4"/>
  <c r="AE345" i="4" l="1"/>
  <c r="AN345" i="4"/>
  <c r="AD346" i="4"/>
  <c r="AC346" i="4"/>
  <c r="AF346" i="4" s="1"/>
  <c r="AM346" i="4"/>
  <c r="P346" i="4"/>
  <c r="AH346" i="4"/>
  <c r="U346" i="4"/>
  <c r="AB346" i="4"/>
  <c r="AL346" i="4"/>
  <c r="O346" i="4"/>
  <c r="I345" i="4"/>
  <c r="H345" i="4"/>
  <c r="Q345" i="4"/>
  <c r="N345" i="4"/>
  <c r="M345" i="4"/>
  <c r="S344" i="4"/>
  <c r="R344" i="4"/>
  <c r="F347" i="4"/>
  <c r="D347" i="4"/>
  <c r="T347" i="4" s="1"/>
  <c r="AK347" i="4"/>
  <c r="AP347" i="4" s="1"/>
  <c r="B348" i="4"/>
  <c r="C347" i="4"/>
  <c r="AG347" i="4"/>
  <c r="AI347" i="4" s="1"/>
  <c r="J347" i="4"/>
  <c r="AA347" i="4"/>
  <c r="AJ347" i="4"/>
  <c r="AO347" i="4" s="1"/>
  <c r="E347" i="4"/>
  <c r="V347" i="4" s="1"/>
  <c r="Y345" i="4"/>
  <c r="Z345" i="4"/>
  <c r="AQ346" i="4"/>
  <c r="K346" i="4"/>
  <c r="L346" i="4" s="1"/>
  <c r="G346" i="4"/>
  <c r="W346" i="4"/>
  <c r="X346" i="4" s="1"/>
  <c r="P347" i="4" l="1"/>
  <c r="AH347" i="4"/>
  <c r="AB347" i="4"/>
  <c r="AM347" i="4"/>
  <c r="U347" i="4"/>
  <c r="O347" i="4"/>
  <c r="AL347" i="4"/>
  <c r="K347" i="4"/>
  <c r="L347" i="4" s="1"/>
  <c r="G347" i="4"/>
  <c r="W347" i="4"/>
  <c r="X347" i="4" s="1"/>
  <c r="AN346" i="4"/>
  <c r="M346" i="4"/>
  <c r="N346" i="4"/>
  <c r="AQ347" i="4"/>
  <c r="AE346" i="4"/>
  <c r="H346" i="4"/>
  <c r="I346" i="4"/>
  <c r="Z346" i="4"/>
  <c r="Y346" i="4"/>
  <c r="AD347" i="4"/>
  <c r="AC347" i="4"/>
  <c r="AF347" i="4" s="1"/>
  <c r="D348" i="4"/>
  <c r="T348" i="4" s="1"/>
  <c r="F348" i="4"/>
  <c r="B349" i="4"/>
  <c r="C348" i="4"/>
  <c r="AJ348" i="4"/>
  <c r="AO348" i="4" s="1"/>
  <c r="J348" i="4"/>
  <c r="AG348" i="4"/>
  <c r="AI348" i="4" s="1"/>
  <c r="AK348" i="4"/>
  <c r="AP348" i="4" s="1"/>
  <c r="E348" i="4"/>
  <c r="V348" i="4" s="1"/>
  <c r="AA348" i="4"/>
  <c r="R345" i="4"/>
  <c r="S345" i="4"/>
  <c r="Q346" i="4"/>
  <c r="AD348" i="4" l="1"/>
  <c r="AC348" i="4"/>
  <c r="AF348" i="4" s="1"/>
  <c r="O348" i="4"/>
  <c r="AM348" i="4"/>
  <c r="AB348" i="4"/>
  <c r="P348" i="4"/>
  <c r="AH348" i="4"/>
  <c r="U348" i="4"/>
  <c r="AL348" i="4"/>
  <c r="I347" i="4"/>
  <c r="H347" i="4"/>
  <c r="Q347" i="4"/>
  <c r="R346" i="4"/>
  <c r="S346" i="4"/>
  <c r="Y347" i="4"/>
  <c r="Z347" i="4"/>
  <c r="AN347" i="4"/>
  <c r="K348" i="4"/>
  <c r="L348" i="4" s="1"/>
  <c r="G348" i="4"/>
  <c r="W348" i="4"/>
  <c r="X348" i="4" s="1"/>
  <c r="AE347" i="4"/>
  <c r="F349" i="4"/>
  <c r="B350" i="4"/>
  <c r="AG349" i="4"/>
  <c r="AI349" i="4" s="1"/>
  <c r="D349" i="4"/>
  <c r="T349" i="4" s="1"/>
  <c r="AK349" i="4"/>
  <c r="AP349" i="4" s="1"/>
  <c r="C349" i="4"/>
  <c r="AJ349" i="4"/>
  <c r="AO349" i="4" s="1"/>
  <c r="E349" i="4"/>
  <c r="V349" i="4" s="1"/>
  <c r="AA349" i="4"/>
  <c r="J349" i="4"/>
  <c r="N347" i="4"/>
  <c r="M347" i="4"/>
  <c r="AQ348" i="4"/>
  <c r="Q348" i="4" l="1"/>
  <c r="S348" i="4" s="1"/>
  <c r="AN348" i="4"/>
  <c r="AE348" i="4"/>
  <c r="AD349" i="4"/>
  <c r="AC349" i="4"/>
  <c r="AF349" i="4" s="1"/>
  <c r="K349" i="4"/>
  <c r="L349" i="4" s="1"/>
  <c r="G349" i="4"/>
  <c r="W349" i="4"/>
  <c r="X349" i="4" s="1"/>
  <c r="M348" i="4"/>
  <c r="N348" i="4"/>
  <c r="O349" i="4"/>
  <c r="P349" i="4"/>
  <c r="AH349" i="4"/>
  <c r="AM349" i="4"/>
  <c r="U349" i="4"/>
  <c r="AL349" i="4"/>
  <c r="AB349" i="4"/>
  <c r="D350" i="4"/>
  <c r="T350" i="4" s="1"/>
  <c r="B351" i="4"/>
  <c r="F350" i="4"/>
  <c r="C350" i="4"/>
  <c r="AJ350" i="4"/>
  <c r="AO350" i="4" s="1"/>
  <c r="J350" i="4"/>
  <c r="AK350" i="4"/>
  <c r="AP350" i="4" s="1"/>
  <c r="AG350" i="4"/>
  <c r="AI350" i="4" s="1"/>
  <c r="AA350" i="4"/>
  <c r="E350" i="4"/>
  <c r="V350" i="4" s="1"/>
  <c r="H348" i="4"/>
  <c r="I348" i="4"/>
  <c r="Y348" i="4"/>
  <c r="Z348" i="4"/>
  <c r="S347" i="4"/>
  <c r="R347" i="4"/>
  <c r="AQ349" i="4"/>
  <c r="R348" i="4" l="1"/>
  <c r="AE349" i="4"/>
  <c r="O350" i="4"/>
  <c r="AL350" i="4"/>
  <c r="P350" i="4"/>
  <c r="AB350" i="4"/>
  <c r="AM350" i="4"/>
  <c r="AH350" i="4"/>
  <c r="U350" i="4"/>
  <c r="I349" i="4"/>
  <c r="H349" i="4"/>
  <c r="AQ350" i="4"/>
  <c r="AN349" i="4"/>
  <c r="Z349" i="4"/>
  <c r="Y349" i="4"/>
  <c r="F351" i="4"/>
  <c r="B352" i="4"/>
  <c r="D351" i="4"/>
  <c r="T351" i="4" s="1"/>
  <c r="C351" i="4"/>
  <c r="AK351" i="4"/>
  <c r="AP351" i="4" s="1"/>
  <c r="AG351" i="4"/>
  <c r="AI351" i="4" s="1"/>
  <c r="AJ351" i="4"/>
  <c r="AO351" i="4" s="1"/>
  <c r="AA351" i="4"/>
  <c r="E351" i="4"/>
  <c r="V351" i="4" s="1"/>
  <c r="J351" i="4"/>
  <c r="AD350" i="4"/>
  <c r="AC350" i="4"/>
  <c r="AF350" i="4" s="1"/>
  <c r="K350" i="4"/>
  <c r="L350" i="4" s="1"/>
  <c r="G350" i="4"/>
  <c r="W350" i="4"/>
  <c r="X350" i="4" s="1"/>
  <c r="M349" i="4"/>
  <c r="N349" i="4"/>
  <c r="Q349" i="4"/>
  <c r="AN350" i="4" l="1"/>
  <c r="S349" i="4"/>
  <c r="R349" i="4"/>
  <c r="I350" i="4"/>
  <c r="H350" i="4"/>
  <c r="Y350" i="4"/>
  <c r="Z350" i="4"/>
  <c r="AD351" i="4"/>
  <c r="AC351" i="4"/>
  <c r="AF351" i="4" s="1"/>
  <c r="P351" i="4"/>
  <c r="O351" i="4"/>
  <c r="AL351" i="4"/>
  <c r="AH351" i="4"/>
  <c r="U351" i="4"/>
  <c r="AM351" i="4"/>
  <c r="AB351" i="4"/>
  <c r="K351" i="4"/>
  <c r="L351" i="4" s="1"/>
  <c r="G351" i="4"/>
  <c r="W351" i="4"/>
  <c r="X351" i="4" s="1"/>
  <c r="F352" i="4"/>
  <c r="D352" i="4"/>
  <c r="T352" i="4" s="1"/>
  <c r="C352" i="4"/>
  <c r="AJ352" i="4"/>
  <c r="AO352" i="4" s="1"/>
  <c r="J352" i="4"/>
  <c r="AG352" i="4"/>
  <c r="AI352" i="4" s="1"/>
  <c r="B353" i="4"/>
  <c r="E352" i="4"/>
  <c r="V352" i="4" s="1"/>
  <c r="AK352" i="4"/>
  <c r="AP352" i="4" s="1"/>
  <c r="AA352" i="4"/>
  <c r="AQ351" i="4"/>
  <c r="Q350" i="4"/>
  <c r="M350" i="4"/>
  <c r="N350" i="4"/>
  <c r="AE350" i="4"/>
  <c r="Q351" i="4" l="1"/>
  <c r="R351" i="4" s="1"/>
  <c r="AE351" i="4"/>
  <c r="S350" i="4"/>
  <c r="R350" i="4"/>
  <c r="AD352" i="4"/>
  <c r="AC352" i="4"/>
  <c r="AF352" i="4" s="1"/>
  <c r="F353" i="4"/>
  <c r="D353" i="4"/>
  <c r="T353" i="4" s="1"/>
  <c r="B354" i="4"/>
  <c r="AG353" i="4"/>
  <c r="AI353" i="4" s="1"/>
  <c r="AK353" i="4"/>
  <c r="AP353" i="4" s="1"/>
  <c r="AJ353" i="4"/>
  <c r="AO353" i="4" s="1"/>
  <c r="E353" i="4"/>
  <c r="V353" i="4" s="1"/>
  <c r="AA353" i="4"/>
  <c r="J353" i="4"/>
  <c r="C353" i="4"/>
  <c r="AL352" i="4"/>
  <c r="AB352" i="4"/>
  <c r="O352" i="4"/>
  <c r="U352" i="4"/>
  <c r="AM352" i="4"/>
  <c r="AH352" i="4"/>
  <c r="P352" i="4"/>
  <c r="H351" i="4"/>
  <c r="I351" i="4"/>
  <c r="AQ352" i="4"/>
  <c r="Z351" i="4"/>
  <c r="Y351" i="4"/>
  <c r="K352" i="4"/>
  <c r="L352" i="4" s="1"/>
  <c r="G352" i="4"/>
  <c r="W352" i="4"/>
  <c r="X352" i="4" s="1"/>
  <c r="M351" i="4"/>
  <c r="N351" i="4"/>
  <c r="AN351" i="4"/>
  <c r="S351" i="4" l="1"/>
  <c r="Q352" i="4"/>
  <c r="S352" i="4" s="1"/>
  <c r="AN352" i="4"/>
  <c r="K353" i="4"/>
  <c r="L353" i="4" s="1"/>
  <c r="G353" i="4"/>
  <c r="W353" i="4"/>
  <c r="X353" i="4" s="1"/>
  <c r="O353" i="4"/>
  <c r="P353" i="4"/>
  <c r="AM353" i="4"/>
  <c r="AH353" i="4"/>
  <c r="AL353" i="4"/>
  <c r="U353" i="4"/>
  <c r="AB353" i="4"/>
  <c r="I352" i="4"/>
  <c r="H352" i="4"/>
  <c r="Z352" i="4"/>
  <c r="Y352" i="4"/>
  <c r="D354" i="4"/>
  <c r="T354" i="4" s="1"/>
  <c r="B355" i="4"/>
  <c r="C354" i="4"/>
  <c r="F354" i="4"/>
  <c r="AJ354" i="4"/>
  <c r="AO354" i="4" s="1"/>
  <c r="J354" i="4"/>
  <c r="AA354" i="4"/>
  <c r="AG354" i="4"/>
  <c r="AI354" i="4" s="1"/>
  <c r="E354" i="4"/>
  <c r="V354" i="4" s="1"/>
  <c r="AK354" i="4"/>
  <c r="AP354" i="4" s="1"/>
  <c r="N352" i="4"/>
  <c r="M352" i="4"/>
  <c r="AD353" i="4"/>
  <c r="AC353" i="4"/>
  <c r="AF353" i="4" s="1"/>
  <c r="AE352" i="4"/>
  <c r="AQ353" i="4"/>
  <c r="R352" i="4" l="1"/>
  <c r="AE353" i="4"/>
  <c r="Z353" i="4"/>
  <c r="Y353" i="4"/>
  <c r="AN353" i="4"/>
  <c r="F355" i="4"/>
  <c r="D355" i="4"/>
  <c r="T355" i="4" s="1"/>
  <c r="B356" i="4"/>
  <c r="AK355" i="4"/>
  <c r="AP355" i="4" s="1"/>
  <c r="C355" i="4"/>
  <c r="AG355" i="4"/>
  <c r="AI355" i="4" s="1"/>
  <c r="AJ355" i="4"/>
  <c r="AO355" i="4" s="1"/>
  <c r="E355" i="4"/>
  <c r="V355" i="4" s="1"/>
  <c r="J355" i="4"/>
  <c r="AA355" i="4"/>
  <c r="AD354" i="4"/>
  <c r="AC354" i="4"/>
  <c r="AF354" i="4" s="1"/>
  <c r="P354" i="4"/>
  <c r="AL354" i="4"/>
  <c r="U354" i="4"/>
  <c r="AB354" i="4"/>
  <c r="AM354" i="4"/>
  <c r="AH354" i="4"/>
  <c r="O354" i="4"/>
  <c r="M353" i="4"/>
  <c r="N353" i="4"/>
  <c r="Q353" i="4"/>
  <c r="K354" i="4"/>
  <c r="L354" i="4" s="1"/>
  <c r="G354" i="4"/>
  <c r="W354" i="4"/>
  <c r="X354" i="4" s="1"/>
  <c r="H353" i="4"/>
  <c r="I353" i="4"/>
  <c r="AQ354" i="4"/>
  <c r="AE354" i="4" l="1"/>
  <c r="Q354" i="4"/>
  <c r="S354" i="4" s="1"/>
  <c r="AQ355" i="4"/>
  <c r="S353" i="4"/>
  <c r="R353" i="4"/>
  <c r="AN354" i="4"/>
  <c r="AD355" i="4"/>
  <c r="AC355" i="4"/>
  <c r="AF355" i="4" s="1"/>
  <c r="M354" i="4"/>
  <c r="N354" i="4"/>
  <c r="F356" i="4"/>
  <c r="B357" i="4"/>
  <c r="C356" i="4"/>
  <c r="AJ356" i="4"/>
  <c r="AO356" i="4" s="1"/>
  <c r="D356" i="4"/>
  <c r="T356" i="4" s="1"/>
  <c r="AG356" i="4"/>
  <c r="AI356" i="4" s="1"/>
  <c r="AK356" i="4"/>
  <c r="AP356" i="4" s="1"/>
  <c r="J356" i="4"/>
  <c r="E356" i="4"/>
  <c r="V356" i="4" s="1"/>
  <c r="AA356" i="4"/>
  <c r="Z354" i="4"/>
  <c r="Y354" i="4"/>
  <c r="H354" i="4"/>
  <c r="I354" i="4"/>
  <c r="P355" i="4"/>
  <c r="O355" i="4"/>
  <c r="AB355" i="4"/>
  <c r="AL355" i="4"/>
  <c r="U355" i="4"/>
  <c r="AM355" i="4"/>
  <c r="AH355" i="4"/>
  <c r="K355" i="4"/>
  <c r="L355" i="4" s="1"/>
  <c r="G355" i="4"/>
  <c r="W355" i="4"/>
  <c r="X355" i="4" s="1"/>
  <c r="R354" i="4" l="1"/>
  <c r="AE355" i="4"/>
  <c r="AN355" i="4"/>
  <c r="Z355" i="4"/>
  <c r="Y355" i="4"/>
  <c r="G356" i="4"/>
  <c r="K356" i="4"/>
  <c r="L356" i="4" s="1"/>
  <c r="W356" i="4"/>
  <c r="X356" i="4" s="1"/>
  <c r="N355" i="4"/>
  <c r="M355" i="4"/>
  <c r="AD356" i="4"/>
  <c r="AC356" i="4"/>
  <c r="AF356" i="4" s="1"/>
  <c r="F357" i="4"/>
  <c r="B358" i="4"/>
  <c r="D357" i="4"/>
  <c r="T357" i="4" s="1"/>
  <c r="AG357" i="4"/>
  <c r="AI357" i="4" s="1"/>
  <c r="AK357" i="4"/>
  <c r="AP357" i="4" s="1"/>
  <c r="AJ357" i="4"/>
  <c r="AO357" i="4" s="1"/>
  <c r="J357" i="4"/>
  <c r="C357" i="4"/>
  <c r="E357" i="4"/>
  <c r="V357" i="4" s="1"/>
  <c r="AA357" i="4"/>
  <c r="AQ356" i="4"/>
  <c r="H355" i="4"/>
  <c r="I355" i="4"/>
  <c r="AH356" i="4"/>
  <c r="U356" i="4"/>
  <c r="AM356" i="4"/>
  <c r="O356" i="4"/>
  <c r="AB356" i="4"/>
  <c r="AL356" i="4"/>
  <c r="P356" i="4"/>
  <c r="Q355" i="4"/>
  <c r="AN356" i="4" l="1"/>
  <c r="P357" i="4"/>
  <c r="AM357" i="4"/>
  <c r="U357" i="4"/>
  <c r="O357" i="4"/>
  <c r="AH357" i="4"/>
  <c r="AB357" i="4"/>
  <c r="AL357" i="4"/>
  <c r="Y356" i="4"/>
  <c r="Z356" i="4"/>
  <c r="Q356" i="4"/>
  <c r="AQ357" i="4"/>
  <c r="R355" i="4"/>
  <c r="S355" i="4"/>
  <c r="K357" i="4"/>
  <c r="L357" i="4" s="1"/>
  <c r="G357" i="4"/>
  <c r="W357" i="4"/>
  <c r="X357" i="4" s="1"/>
  <c r="AD357" i="4"/>
  <c r="AC357" i="4"/>
  <c r="AF357" i="4" s="1"/>
  <c r="D358" i="4"/>
  <c r="T358" i="4" s="1"/>
  <c r="B359" i="4"/>
  <c r="C358" i="4"/>
  <c r="F358" i="4"/>
  <c r="AJ358" i="4"/>
  <c r="AO358" i="4" s="1"/>
  <c r="AK358" i="4"/>
  <c r="AP358" i="4" s="1"/>
  <c r="AG358" i="4"/>
  <c r="AI358" i="4" s="1"/>
  <c r="AA358" i="4"/>
  <c r="J358" i="4"/>
  <c r="E358" i="4"/>
  <c r="V358" i="4" s="1"/>
  <c r="H356" i="4"/>
  <c r="I356" i="4"/>
  <c r="M356" i="4"/>
  <c r="N356" i="4"/>
  <c r="AE356" i="4"/>
  <c r="Q357" i="4" l="1"/>
  <c r="R357" i="4" s="1"/>
  <c r="AE357" i="4"/>
  <c r="AN357" i="4"/>
  <c r="O358" i="4"/>
  <c r="P358" i="4"/>
  <c r="AM358" i="4"/>
  <c r="AH358" i="4"/>
  <c r="AL358" i="4"/>
  <c r="U358" i="4"/>
  <c r="AB358" i="4"/>
  <c r="AQ358" i="4"/>
  <c r="G358" i="4"/>
  <c r="K358" i="4"/>
  <c r="L358" i="4" s="1"/>
  <c r="W358" i="4"/>
  <c r="X358" i="4" s="1"/>
  <c r="N357" i="4"/>
  <c r="M357" i="4"/>
  <c r="S356" i="4"/>
  <c r="R356" i="4"/>
  <c r="AD358" i="4"/>
  <c r="AC358" i="4"/>
  <c r="AF358" i="4" s="1"/>
  <c r="I357" i="4"/>
  <c r="H357" i="4"/>
  <c r="F359" i="4"/>
  <c r="D359" i="4"/>
  <c r="T359" i="4" s="1"/>
  <c r="B360" i="4"/>
  <c r="C359" i="4"/>
  <c r="AK359" i="4"/>
  <c r="AP359" i="4" s="1"/>
  <c r="J359" i="4"/>
  <c r="AG359" i="4"/>
  <c r="AI359" i="4" s="1"/>
  <c r="AJ359" i="4"/>
  <c r="AO359" i="4" s="1"/>
  <c r="AA359" i="4"/>
  <c r="E359" i="4"/>
  <c r="V359" i="4" s="1"/>
  <c r="Z357" i="4"/>
  <c r="Y357" i="4"/>
  <c r="Q358" i="4" l="1"/>
  <c r="R358" i="4" s="1"/>
  <c r="S357" i="4"/>
  <c r="AE358" i="4"/>
  <c r="O359" i="4"/>
  <c r="P359" i="4"/>
  <c r="AL359" i="4"/>
  <c r="U359" i="4"/>
  <c r="AM359" i="4"/>
  <c r="AB359" i="4"/>
  <c r="AH359" i="4"/>
  <c r="Z358" i="4"/>
  <c r="Y358" i="4"/>
  <c r="G359" i="4"/>
  <c r="K359" i="4"/>
  <c r="L359" i="4" s="1"/>
  <c r="W359" i="4"/>
  <c r="X359" i="4" s="1"/>
  <c r="I358" i="4"/>
  <c r="H358" i="4"/>
  <c r="AD359" i="4"/>
  <c r="AC359" i="4"/>
  <c r="AF359" i="4" s="1"/>
  <c r="F360" i="4"/>
  <c r="B361" i="4"/>
  <c r="D360" i="4"/>
  <c r="T360" i="4" s="1"/>
  <c r="C360" i="4"/>
  <c r="AJ360" i="4"/>
  <c r="AO360" i="4" s="1"/>
  <c r="AG360" i="4"/>
  <c r="AI360" i="4" s="1"/>
  <c r="AK360" i="4"/>
  <c r="AP360" i="4" s="1"/>
  <c r="J360" i="4"/>
  <c r="E360" i="4"/>
  <c r="V360" i="4" s="1"/>
  <c r="AA360" i="4"/>
  <c r="M358" i="4"/>
  <c r="N358" i="4"/>
  <c r="AQ359" i="4"/>
  <c r="AN358" i="4"/>
  <c r="S358" i="4" l="1"/>
  <c r="AE359" i="4"/>
  <c r="Q359" i="4"/>
  <c r="R359" i="4" s="1"/>
  <c r="AN359" i="4"/>
  <c r="O360" i="4"/>
  <c r="P360" i="4"/>
  <c r="AL360" i="4"/>
  <c r="AM360" i="4"/>
  <c r="U360" i="4"/>
  <c r="AH360" i="4"/>
  <c r="AB360" i="4"/>
  <c r="H359" i="4"/>
  <c r="I359" i="4"/>
  <c r="K360" i="4"/>
  <c r="L360" i="4" s="1"/>
  <c r="G360" i="4"/>
  <c r="W360" i="4"/>
  <c r="X360" i="4" s="1"/>
  <c r="N359" i="4"/>
  <c r="M359" i="4"/>
  <c r="AD360" i="4"/>
  <c r="AC360" i="4"/>
  <c r="AF360" i="4" s="1"/>
  <c r="F361" i="4"/>
  <c r="B362" i="4"/>
  <c r="D361" i="4"/>
  <c r="T361" i="4" s="1"/>
  <c r="AG361" i="4"/>
  <c r="AI361" i="4" s="1"/>
  <c r="AK361" i="4"/>
  <c r="AP361" i="4" s="1"/>
  <c r="C361" i="4"/>
  <c r="AJ361" i="4"/>
  <c r="AO361" i="4" s="1"/>
  <c r="E361" i="4"/>
  <c r="V361" i="4" s="1"/>
  <c r="J361" i="4"/>
  <c r="AA361" i="4"/>
  <c r="Z359" i="4"/>
  <c r="Y359" i="4"/>
  <c r="AQ360" i="4"/>
  <c r="S359" i="4" l="1"/>
  <c r="Q360" i="4"/>
  <c r="S360" i="4" s="1"/>
  <c r="AE360" i="4"/>
  <c r="AN360" i="4"/>
  <c r="I360" i="4"/>
  <c r="H360" i="4"/>
  <c r="Z360" i="4"/>
  <c r="Y360" i="4"/>
  <c r="AQ361" i="4"/>
  <c r="K361" i="4"/>
  <c r="L361" i="4" s="1"/>
  <c r="G361" i="4"/>
  <c r="W361" i="4"/>
  <c r="X361" i="4" s="1"/>
  <c r="AD361" i="4"/>
  <c r="AC361" i="4"/>
  <c r="AF361" i="4" s="1"/>
  <c r="P361" i="4"/>
  <c r="O361" i="4"/>
  <c r="AL361" i="4"/>
  <c r="U361" i="4"/>
  <c r="AM361" i="4"/>
  <c r="AB361" i="4"/>
  <c r="AH361" i="4"/>
  <c r="D362" i="4"/>
  <c r="T362" i="4" s="1"/>
  <c r="B363" i="4"/>
  <c r="F362" i="4"/>
  <c r="C362" i="4"/>
  <c r="AJ362" i="4"/>
  <c r="AO362" i="4" s="1"/>
  <c r="AG362" i="4"/>
  <c r="AI362" i="4" s="1"/>
  <c r="AK362" i="4"/>
  <c r="AP362" i="4" s="1"/>
  <c r="J362" i="4"/>
  <c r="AA362" i="4"/>
  <c r="E362" i="4"/>
  <c r="V362" i="4" s="1"/>
  <c r="N360" i="4"/>
  <c r="M360" i="4"/>
  <c r="AE361" i="4" l="1"/>
  <c r="R360" i="4"/>
  <c r="F363" i="4"/>
  <c r="D363" i="4"/>
  <c r="T363" i="4" s="1"/>
  <c r="AK363" i="4"/>
  <c r="AP363" i="4" s="1"/>
  <c r="C363" i="4"/>
  <c r="AG363" i="4"/>
  <c r="AI363" i="4" s="1"/>
  <c r="B364" i="4"/>
  <c r="AJ363" i="4"/>
  <c r="AO363" i="4" s="1"/>
  <c r="J363" i="4"/>
  <c r="AA363" i="4"/>
  <c r="E363" i="4"/>
  <c r="V363" i="4" s="1"/>
  <c r="H361" i="4"/>
  <c r="I361" i="4"/>
  <c r="AQ362" i="4"/>
  <c r="Q361" i="4"/>
  <c r="AD362" i="4"/>
  <c r="AC362" i="4"/>
  <c r="AF362" i="4" s="1"/>
  <c r="K362" i="4"/>
  <c r="L362" i="4" s="1"/>
  <c r="G362" i="4"/>
  <c r="W362" i="4"/>
  <c r="X362" i="4" s="1"/>
  <c r="Y361" i="4"/>
  <c r="Z361" i="4"/>
  <c r="AL362" i="4"/>
  <c r="P362" i="4"/>
  <c r="U362" i="4"/>
  <c r="O362" i="4"/>
  <c r="AH362" i="4"/>
  <c r="AM362" i="4"/>
  <c r="AB362" i="4"/>
  <c r="AN361" i="4"/>
  <c r="M361" i="4"/>
  <c r="N361" i="4"/>
  <c r="AQ363" i="4" l="1"/>
  <c r="AN362" i="4"/>
  <c r="AD363" i="4"/>
  <c r="AC363" i="4"/>
  <c r="AF363" i="4" s="1"/>
  <c r="K363" i="4"/>
  <c r="L363" i="4" s="1"/>
  <c r="G363" i="4"/>
  <c r="W363" i="4"/>
  <c r="X363" i="4" s="1"/>
  <c r="D364" i="4"/>
  <c r="T364" i="4" s="1"/>
  <c r="F364" i="4"/>
  <c r="B365" i="4"/>
  <c r="C364" i="4"/>
  <c r="AJ364" i="4"/>
  <c r="AO364" i="4" s="1"/>
  <c r="AG364" i="4"/>
  <c r="AI364" i="4" s="1"/>
  <c r="AK364" i="4"/>
  <c r="AP364" i="4" s="1"/>
  <c r="E364" i="4"/>
  <c r="V364" i="4" s="1"/>
  <c r="J364" i="4"/>
  <c r="AA364" i="4"/>
  <c r="M362" i="4"/>
  <c r="N362" i="4"/>
  <c r="I362" i="4"/>
  <c r="H362" i="4"/>
  <c r="R361" i="4"/>
  <c r="S361" i="4"/>
  <c r="Z362" i="4"/>
  <c r="Y362" i="4"/>
  <c r="Q362" i="4"/>
  <c r="O363" i="4"/>
  <c r="P363" i="4"/>
  <c r="AM363" i="4"/>
  <c r="U363" i="4"/>
  <c r="AH363" i="4"/>
  <c r="AB363" i="4"/>
  <c r="AL363" i="4"/>
  <c r="AE362" i="4"/>
  <c r="AE363" i="4" l="1"/>
  <c r="Q363" i="4"/>
  <c r="S363" i="4" s="1"/>
  <c r="AH364" i="4"/>
  <c r="P364" i="4"/>
  <c r="U364" i="4"/>
  <c r="AM364" i="4"/>
  <c r="O364" i="4"/>
  <c r="AL364" i="4"/>
  <c r="AB364" i="4"/>
  <c r="Y363" i="4"/>
  <c r="Z363" i="4"/>
  <c r="AN363" i="4"/>
  <c r="AD364" i="4"/>
  <c r="AC364" i="4"/>
  <c r="AF364" i="4" s="1"/>
  <c r="K364" i="4"/>
  <c r="L364" i="4" s="1"/>
  <c r="G364" i="4"/>
  <c r="W364" i="4"/>
  <c r="X364" i="4" s="1"/>
  <c r="N363" i="4"/>
  <c r="M363" i="4"/>
  <c r="S362" i="4"/>
  <c r="R362" i="4"/>
  <c r="F365" i="4"/>
  <c r="B366" i="4"/>
  <c r="D365" i="4"/>
  <c r="T365" i="4" s="1"/>
  <c r="AG365" i="4"/>
  <c r="AI365" i="4" s="1"/>
  <c r="AK365" i="4"/>
  <c r="AP365" i="4" s="1"/>
  <c r="C365" i="4"/>
  <c r="AJ365" i="4"/>
  <c r="AO365" i="4" s="1"/>
  <c r="J365" i="4"/>
  <c r="E365" i="4"/>
  <c r="V365" i="4" s="1"/>
  <c r="AA365" i="4"/>
  <c r="I363" i="4"/>
  <c r="H363" i="4"/>
  <c r="AQ364" i="4"/>
  <c r="AE364" i="4" l="1"/>
  <c r="R363" i="4"/>
  <c r="Z364" i="4"/>
  <c r="Y364" i="4"/>
  <c r="AQ365" i="4"/>
  <c r="K365" i="4"/>
  <c r="L365" i="4" s="1"/>
  <c r="G365" i="4"/>
  <c r="W365" i="4"/>
  <c r="X365" i="4" s="1"/>
  <c r="AD365" i="4"/>
  <c r="AC365" i="4"/>
  <c r="AF365" i="4" s="1"/>
  <c r="AH365" i="4"/>
  <c r="O365" i="4"/>
  <c r="AB365" i="4"/>
  <c r="AM365" i="4"/>
  <c r="U365" i="4"/>
  <c r="P365" i="4"/>
  <c r="AL365" i="4"/>
  <c r="D366" i="4"/>
  <c r="T366" i="4" s="1"/>
  <c r="B367" i="4"/>
  <c r="F366" i="4"/>
  <c r="C366" i="4"/>
  <c r="AJ366" i="4"/>
  <c r="AO366" i="4" s="1"/>
  <c r="AK366" i="4"/>
  <c r="AP366" i="4" s="1"/>
  <c r="J366" i="4"/>
  <c r="AA366" i="4"/>
  <c r="AG366" i="4"/>
  <c r="AI366" i="4" s="1"/>
  <c r="E366" i="4"/>
  <c r="V366" i="4" s="1"/>
  <c r="N364" i="4"/>
  <c r="M364" i="4"/>
  <c r="AN364" i="4"/>
  <c r="H364" i="4"/>
  <c r="I364" i="4"/>
  <c r="Q364" i="4"/>
  <c r="Q365" i="4" l="1"/>
  <c r="R365" i="4" s="1"/>
  <c r="AQ366" i="4"/>
  <c r="F367" i="4"/>
  <c r="B368" i="4"/>
  <c r="D367" i="4"/>
  <c r="T367" i="4" s="1"/>
  <c r="C367" i="4"/>
  <c r="AK367" i="4"/>
  <c r="AP367" i="4" s="1"/>
  <c r="AG367" i="4"/>
  <c r="AI367" i="4" s="1"/>
  <c r="J367" i="4"/>
  <c r="AA367" i="4"/>
  <c r="E367" i="4"/>
  <c r="V367" i="4" s="1"/>
  <c r="AJ367" i="4"/>
  <c r="AO367" i="4" s="1"/>
  <c r="I365" i="4"/>
  <c r="H365" i="4"/>
  <c r="AN365" i="4"/>
  <c r="K366" i="4"/>
  <c r="L366" i="4" s="1"/>
  <c r="G366" i="4"/>
  <c r="W366" i="4"/>
  <c r="X366" i="4" s="1"/>
  <c r="Y365" i="4"/>
  <c r="Z365" i="4"/>
  <c r="S364" i="4"/>
  <c r="R364" i="4"/>
  <c r="AD366" i="4"/>
  <c r="AC366" i="4"/>
  <c r="AF366" i="4" s="1"/>
  <c r="P366" i="4"/>
  <c r="O366" i="4"/>
  <c r="AM366" i="4"/>
  <c r="AH366" i="4"/>
  <c r="U366" i="4"/>
  <c r="AL366" i="4"/>
  <c r="AB366" i="4"/>
  <c r="AE365" i="4"/>
  <c r="M365" i="4"/>
  <c r="N365" i="4"/>
  <c r="S365" i="4" l="1"/>
  <c r="Q366" i="4"/>
  <c r="R366" i="4" s="1"/>
  <c r="AE366" i="4"/>
  <c r="K367" i="4"/>
  <c r="L367" i="4" s="1"/>
  <c r="G367" i="4"/>
  <c r="W367" i="4"/>
  <c r="X367" i="4" s="1"/>
  <c r="N366" i="4"/>
  <c r="M366" i="4"/>
  <c r="F368" i="4"/>
  <c r="D368" i="4"/>
  <c r="T368" i="4" s="1"/>
  <c r="C368" i="4"/>
  <c r="B369" i="4"/>
  <c r="AJ368" i="4"/>
  <c r="AO368" i="4" s="1"/>
  <c r="E368" i="4"/>
  <c r="V368" i="4" s="1"/>
  <c r="AK368" i="4"/>
  <c r="AP368" i="4" s="1"/>
  <c r="J368" i="4"/>
  <c r="AG368" i="4"/>
  <c r="AI368" i="4" s="1"/>
  <c r="AA368" i="4"/>
  <c r="AQ367" i="4"/>
  <c r="H366" i="4"/>
  <c r="I366" i="4"/>
  <c r="Z366" i="4"/>
  <c r="Y366" i="4"/>
  <c r="AD367" i="4"/>
  <c r="AC367" i="4"/>
  <c r="AF367" i="4" s="1"/>
  <c r="O367" i="4"/>
  <c r="P367" i="4"/>
  <c r="AL367" i="4"/>
  <c r="AM367" i="4"/>
  <c r="AH367" i="4"/>
  <c r="U367" i="4"/>
  <c r="AB367" i="4"/>
  <c r="AN366" i="4"/>
  <c r="S366" i="4" l="1"/>
  <c r="AN367" i="4"/>
  <c r="AQ368" i="4"/>
  <c r="M367" i="4"/>
  <c r="N367" i="4"/>
  <c r="AD368" i="4"/>
  <c r="AC368" i="4"/>
  <c r="AF368" i="4" s="1"/>
  <c r="AH368" i="4"/>
  <c r="O368" i="4"/>
  <c r="U368" i="4"/>
  <c r="P368" i="4"/>
  <c r="AL368" i="4"/>
  <c r="AB368" i="4"/>
  <c r="AM368" i="4"/>
  <c r="I367" i="4"/>
  <c r="H367" i="4"/>
  <c r="Q367" i="4"/>
  <c r="F369" i="4"/>
  <c r="D369" i="4"/>
  <c r="T369" i="4" s="1"/>
  <c r="B370" i="4"/>
  <c r="AG369" i="4"/>
  <c r="AI369" i="4" s="1"/>
  <c r="AK369" i="4"/>
  <c r="AP369" i="4" s="1"/>
  <c r="J369" i="4"/>
  <c r="E369" i="4"/>
  <c r="V369" i="4" s="1"/>
  <c r="C369" i="4"/>
  <c r="AJ369" i="4"/>
  <c r="AO369" i="4" s="1"/>
  <c r="AA369" i="4"/>
  <c r="Y367" i="4"/>
  <c r="Z367" i="4"/>
  <c r="AE367" i="4"/>
  <c r="K368" i="4"/>
  <c r="L368" i="4" s="1"/>
  <c r="G368" i="4"/>
  <c r="W368" i="4"/>
  <c r="X368" i="4" s="1"/>
  <c r="AE368" i="4" l="1"/>
  <c r="Q368" i="4"/>
  <c r="S368" i="4" s="1"/>
  <c r="N368" i="4"/>
  <c r="M368" i="4"/>
  <c r="D370" i="4"/>
  <c r="T370" i="4" s="1"/>
  <c r="B371" i="4"/>
  <c r="F370" i="4"/>
  <c r="C370" i="4"/>
  <c r="AJ370" i="4"/>
  <c r="AO370" i="4" s="1"/>
  <c r="J370" i="4"/>
  <c r="AG370" i="4"/>
  <c r="AI370" i="4" s="1"/>
  <c r="E370" i="4"/>
  <c r="V370" i="4" s="1"/>
  <c r="AA370" i="4"/>
  <c r="AK370" i="4"/>
  <c r="AP370" i="4" s="1"/>
  <c r="AN368" i="4"/>
  <c r="H368" i="4"/>
  <c r="I368" i="4"/>
  <c r="Y368" i="4"/>
  <c r="Z368" i="4"/>
  <c r="AH369" i="4"/>
  <c r="O369" i="4"/>
  <c r="AB369" i="4"/>
  <c r="P369" i="4"/>
  <c r="U369" i="4"/>
  <c r="AM369" i="4"/>
  <c r="AL369" i="4"/>
  <c r="R367" i="4"/>
  <c r="S367" i="4"/>
  <c r="AQ369" i="4"/>
  <c r="K369" i="4"/>
  <c r="L369" i="4" s="1"/>
  <c r="G369" i="4"/>
  <c r="W369" i="4"/>
  <c r="X369" i="4" s="1"/>
  <c r="AD369" i="4"/>
  <c r="AC369" i="4"/>
  <c r="AF369" i="4" s="1"/>
  <c r="R368" i="4" l="1"/>
  <c r="H369" i="4"/>
  <c r="I369" i="4"/>
  <c r="K370" i="4"/>
  <c r="L370" i="4" s="1"/>
  <c r="G370" i="4"/>
  <c r="W370" i="4"/>
  <c r="X370" i="4" s="1"/>
  <c r="AE369" i="4"/>
  <c r="Q369" i="4"/>
  <c r="AQ370" i="4"/>
  <c r="M369" i="4"/>
  <c r="N369" i="4"/>
  <c r="Y369" i="4"/>
  <c r="Z369" i="4"/>
  <c r="O370" i="4"/>
  <c r="AH370" i="4"/>
  <c r="P370" i="4"/>
  <c r="AM370" i="4"/>
  <c r="AB370" i="4"/>
  <c r="AL370" i="4"/>
  <c r="U370" i="4"/>
  <c r="AN369" i="4"/>
  <c r="AD370" i="4"/>
  <c r="AC370" i="4"/>
  <c r="AF370" i="4" s="1"/>
  <c r="F371" i="4"/>
  <c r="B372" i="4"/>
  <c r="AK371" i="4"/>
  <c r="AP371" i="4" s="1"/>
  <c r="C371" i="4"/>
  <c r="AG371" i="4"/>
  <c r="AI371" i="4" s="1"/>
  <c r="D371" i="4"/>
  <c r="T371" i="4" s="1"/>
  <c r="AJ371" i="4"/>
  <c r="AO371" i="4" s="1"/>
  <c r="J371" i="4"/>
  <c r="E371" i="4"/>
  <c r="V371" i="4" s="1"/>
  <c r="AA371" i="4"/>
  <c r="AE370" i="4" l="1"/>
  <c r="AQ371" i="4"/>
  <c r="Z370" i="4"/>
  <c r="Y370" i="4"/>
  <c r="AH371" i="4"/>
  <c r="U371" i="4"/>
  <c r="AM371" i="4"/>
  <c r="AL371" i="4"/>
  <c r="O371" i="4"/>
  <c r="P371" i="4"/>
  <c r="AB371" i="4"/>
  <c r="AN370" i="4"/>
  <c r="K371" i="4"/>
  <c r="L371" i="4" s="1"/>
  <c r="G371" i="4"/>
  <c r="W371" i="4"/>
  <c r="X371" i="4" s="1"/>
  <c r="R369" i="4"/>
  <c r="S369" i="4"/>
  <c r="N370" i="4"/>
  <c r="M370" i="4"/>
  <c r="Q370" i="4"/>
  <c r="AD371" i="4"/>
  <c r="AC371" i="4"/>
  <c r="AF371" i="4" s="1"/>
  <c r="F372" i="4"/>
  <c r="B373" i="4"/>
  <c r="D372" i="4"/>
  <c r="T372" i="4" s="1"/>
  <c r="C372" i="4"/>
  <c r="AJ372" i="4"/>
  <c r="AO372" i="4" s="1"/>
  <c r="AG372" i="4"/>
  <c r="AI372" i="4" s="1"/>
  <c r="AK372" i="4"/>
  <c r="AP372" i="4" s="1"/>
  <c r="E372" i="4"/>
  <c r="V372" i="4" s="1"/>
  <c r="J372" i="4"/>
  <c r="AA372" i="4"/>
  <c r="I370" i="4"/>
  <c r="H370" i="4"/>
  <c r="Q371" i="4" l="1"/>
  <c r="S371" i="4" s="1"/>
  <c r="AE371" i="4"/>
  <c r="G372" i="4"/>
  <c r="K372" i="4"/>
  <c r="L372" i="4" s="1"/>
  <c r="W372" i="4"/>
  <c r="X372" i="4" s="1"/>
  <c r="Y371" i="4"/>
  <c r="Z371" i="4"/>
  <c r="AD372" i="4"/>
  <c r="AC372" i="4"/>
  <c r="AF372" i="4" s="1"/>
  <c r="F373" i="4"/>
  <c r="B374" i="4"/>
  <c r="D373" i="4"/>
  <c r="T373" i="4" s="1"/>
  <c r="AG373" i="4"/>
  <c r="AI373" i="4" s="1"/>
  <c r="AK373" i="4"/>
  <c r="AP373" i="4" s="1"/>
  <c r="AJ373" i="4"/>
  <c r="AO373" i="4" s="1"/>
  <c r="C373" i="4"/>
  <c r="E373" i="4"/>
  <c r="V373" i="4" s="1"/>
  <c r="J373" i="4"/>
  <c r="AA373" i="4"/>
  <c r="S370" i="4"/>
  <c r="R370" i="4"/>
  <c r="AQ372" i="4"/>
  <c r="M371" i="4"/>
  <c r="N371" i="4"/>
  <c r="AN371" i="4"/>
  <c r="AM372" i="4"/>
  <c r="AL372" i="4"/>
  <c r="O372" i="4"/>
  <c r="U372" i="4"/>
  <c r="AB372" i="4"/>
  <c r="P372" i="4"/>
  <c r="AH372" i="4"/>
  <c r="I371" i="4"/>
  <c r="H371" i="4"/>
  <c r="R371" i="4" l="1"/>
  <c r="AE372" i="4"/>
  <c r="Q372" i="4"/>
  <c r="R372" i="4" s="1"/>
  <c r="AD373" i="4"/>
  <c r="AC373" i="4"/>
  <c r="AF373" i="4" s="1"/>
  <c r="D374" i="4"/>
  <c r="T374" i="4" s="1"/>
  <c r="B375" i="4"/>
  <c r="C374" i="4"/>
  <c r="AJ374" i="4"/>
  <c r="AO374" i="4" s="1"/>
  <c r="F374" i="4"/>
  <c r="AG374" i="4"/>
  <c r="AI374" i="4" s="1"/>
  <c r="AK374" i="4"/>
  <c r="AP374" i="4" s="1"/>
  <c r="J374" i="4"/>
  <c r="AA374" i="4"/>
  <c r="E374" i="4"/>
  <c r="V374" i="4" s="1"/>
  <c r="I372" i="4"/>
  <c r="H372" i="4"/>
  <c r="U373" i="4"/>
  <c r="P373" i="4"/>
  <c r="AM373" i="4"/>
  <c r="AH373" i="4"/>
  <c r="AB373" i="4"/>
  <c r="O373" i="4"/>
  <c r="AL373" i="4"/>
  <c r="N372" i="4"/>
  <c r="M372" i="4"/>
  <c r="AN372" i="4"/>
  <c r="Z372" i="4"/>
  <c r="Y372" i="4"/>
  <c r="AQ373" i="4"/>
  <c r="K373" i="4"/>
  <c r="L373" i="4" s="1"/>
  <c r="G373" i="4"/>
  <c r="W373" i="4"/>
  <c r="X373" i="4" s="1"/>
  <c r="AE373" i="4" l="1"/>
  <c r="S372" i="4"/>
  <c r="AN373" i="4"/>
  <c r="K374" i="4"/>
  <c r="L374" i="4" s="1"/>
  <c r="G374" i="4"/>
  <c r="W374" i="4"/>
  <c r="X374" i="4" s="1"/>
  <c r="AD374" i="4"/>
  <c r="AC374" i="4"/>
  <c r="AF374" i="4" s="1"/>
  <c r="N373" i="4"/>
  <c r="M373" i="4"/>
  <c r="F375" i="4"/>
  <c r="D375" i="4"/>
  <c r="T375" i="4" s="1"/>
  <c r="B376" i="4"/>
  <c r="C375" i="4"/>
  <c r="AK375" i="4"/>
  <c r="AP375" i="4" s="1"/>
  <c r="AG375" i="4"/>
  <c r="AI375" i="4" s="1"/>
  <c r="AJ375" i="4"/>
  <c r="AO375" i="4" s="1"/>
  <c r="J375" i="4"/>
  <c r="E375" i="4"/>
  <c r="V375" i="4" s="1"/>
  <c r="AA375" i="4"/>
  <c r="Q373" i="4"/>
  <c r="AQ374" i="4"/>
  <c r="H373" i="4"/>
  <c r="I373" i="4"/>
  <c r="AM374" i="4"/>
  <c r="AB374" i="4"/>
  <c r="O374" i="4"/>
  <c r="AL374" i="4"/>
  <c r="U374" i="4"/>
  <c r="P374" i="4"/>
  <c r="AH374" i="4"/>
  <c r="Z373" i="4"/>
  <c r="Y373" i="4"/>
  <c r="AN374" i="4" l="1"/>
  <c r="AD375" i="4"/>
  <c r="AC375" i="4"/>
  <c r="AF375" i="4" s="1"/>
  <c r="N374" i="4"/>
  <c r="M374" i="4"/>
  <c r="R373" i="4"/>
  <c r="S373" i="4"/>
  <c r="F376" i="4"/>
  <c r="D376" i="4"/>
  <c r="T376" i="4" s="1"/>
  <c r="B377" i="4"/>
  <c r="C376" i="4"/>
  <c r="J376" i="4"/>
  <c r="AJ376" i="4"/>
  <c r="AO376" i="4" s="1"/>
  <c r="AG376" i="4"/>
  <c r="AI376" i="4" s="1"/>
  <c r="AK376" i="4"/>
  <c r="AP376" i="4" s="1"/>
  <c r="E376" i="4"/>
  <c r="V376" i="4" s="1"/>
  <c r="AA376" i="4"/>
  <c r="H374" i="4"/>
  <c r="I374" i="4"/>
  <c r="AQ375" i="4"/>
  <c r="AB375" i="4"/>
  <c r="O375" i="4"/>
  <c r="AM375" i="4"/>
  <c r="P375" i="4"/>
  <c r="AL375" i="4"/>
  <c r="AH375" i="4"/>
  <c r="U375" i="4"/>
  <c r="Y374" i="4"/>
  <c r="Z374" i="4"/>
  <c r="Q374" i="4"/>
  <c r="AE374" i="4"/>
  <c r="K375" i="4"/>
  <c r="L375" i="4" s="1"/>
  <c r="G375" i="4"/>
  <c r="W375" i="4"/>
  <c r="X375" i="4" s="1"/>
  <c r="AE375" i="4" l="1"/>
  <c r="Q375" i="4"/>
  <c r="S375" i="4" s="1"/>
  <c r="H375" i="4"/>
  <c r="I375" i="4"/>
  <c r="Y375" i="4"/>
  <c r="Z375" i="4"/>
  <c r="S374" i="4"/>
  <c r="R374" i="4"/>
  <c r="F377" i="4"/>
  <c r="B378" i="4"/>
  <c r="AG377" i="4"/>
  <c r="AI377" i="4" s="1"/>
  <c r="D377" i="4"/>
  <c r="T377" i="4" s="1"/>
  <c r="AK377" i="4"/>
  <c r="AP377" i="4" s="1"/>
  <c r="J377" i="4"/>
  <c r="C377" i="4"/>
  <c r="E377" i="4"/>
  <c r="V377" i="4" s="1"/>
  <c r="AJ377" i="4"/>
  <c r="AO377" i="4" s="1"/>
  <c r="AA377" i="4"/>
  <c r="AN375" i="4"/>
  <c r="AQ376" i="4"/>
  <c r="M375" i="4"/>
  <c r="N375" i="4"/>
  <c r="AM376" i="4"/>
  <c r="AB376" i="4"/>
  <c r="O376" i="4"/>
  <c r="AL376" i="4"/>
  <c r="AH376" i="4"/>
  <c r="U376" i="4"/>
  <c r="P376" i="4"/>
  <c r="K376" i="4"/>
  <c r="L376" i="4" s="1"/>
  <c r="G376" i="4"/>
  <c r="W376" i="4"/>
  <c r="X376" i="4" s="1"/>
  <c r="AD376" i="4"/>
  <c r="AC376" i="4"/>
  <c r="AF376" i="4" s="1"/>
  <c r="R375" i="4" l="1"/>
  <c r="AE376" i="4"/>
  <c r="Q376" i="4"/>
  <c r="S376" i="4" s="1"/>
  <c r="AN376" i="4"/>
  <c r="AD377" i="4"/>
  <c r="AC377" i="4"/>
  <c r="AF377" i="4" s="1"/>
  <c r="R376" i="4"/>
  <c r="P377" i="4"/>
  <c r="AM377" i="4"/>
  <c r="AL377" i="4"/>
  <c r="AB377" i="4"/>
  <c r="AH377" i="4"/>
  <c r="U377" i="4"/>
  <c r="O377" i="4"/>
  <c r="AQ377" i="4"/>
  <c r="M376" i="4"/>
  <c r="N376" i="4"/>
  <c r="K377" i="4"/>
  <c r="L377" i="4" s="1"/>
  <c r="G377" i="4"/>
  <c r="W377" i="4"/>
  <c r="X377" i="4" s="1"/>
  <c r="H376" i="4"/>
  <c r="I376" i="4"/>
  <c r="Z376" i="4"/>
  <c r="Y376" i="4"/>
  <c r="D378" i="4"/>
  <c r="T378" i="4" s="1"/>
  <c r="B379" i="4"/>
  <c r="F378" i="4"/>
  <c r="C378" i="4"/>
  <c r="AJ378" i="4"/>
  <c r="AO378" i="4" s="1"/>
  <c r="J378" i="4"/>
  <c r="AG378" i="4"/>
  <c r="AI378" i="4" s="1"/>
  <c r="AK378" i="4"/>
  <c r="AP378" i="4" s="1"/>
  <c r="E378" i="4"/>
  <c r="V378" i="4" s="1"/>
  <c r="AA378" i="4"/>
  <c r="AN377" i="4" l="1"/>
  <c r="AD378" i="4"/>
  <c r="AC378" i="4"/>
  <c r="AF378" i="4" s="1"/>
  <c r="O378" i="4"/>
  <c r="AB378" i="4"/>
  <c r="AM378" i="4"/>
  <c r="P378" i="4"/>
  <c r="AH378" i="4"/>
  <c r="U378" i="4"/>
  <c r="AL378" i="4"/>
  <c r="Y377" i="4"/>
  <c r="Z377" i="4"/>
  <c r="Q377" i="4"/>
  <c r="F379" i="4"/>
  <c r="D379" i="4"/>
  <c r="T379" i="4" s="1"/>
  <c r="B380" i="4"/>
  <c r="AK379" i="4"/>
  <c r="AP379" i="4" s="1"/>
  <c r="C379" i="4"/>
  <c r="AG379" i="4"/>
  <c r="AI379" i="4" s="1"/>
  <c r="J379" i="4"/>
  <c r="AJ379" i="4"/>
  <c r="AO379" i="4" s="1"/>
  <c r="AA379" i="4"/>
  <c r="E379" i="4"/>
  <c r="V379" i="4" s="1"/>
  <c r="M377" i="4"/>
  <c r="N377" i="4"/>
  <c r="K378" i="4"/>
  <c r="L378" i="4" s="1"/>
  <c r="G378" i="4"/>
  <c r="W378" i="4"/>
  <c r="X378" i="4" s="1"/>
  <c r="I377" i="4"/>
  <c r="H377" i="4"/>
  <c r="AQ378" i="4"/>
  <c r="AE377" i="4"/>
  <c r="AE378" i="4" l="1"/>
  <c r="Q378" i="4"/>
  <c r="R378" i="4" s="1"/>
  <c r="AQ379" i="4"/>
  <c r="N378" i="4"/>
  <c r="M378" i="4"/>
  <c r="P379" i="4"/>
  <c r="AM379" i="4"/>
  <c r="AB379" i="4"/>
  <c r="AL379" i="4"/>
  <c r="AH379" i="4"/>
  <c r="U379" i="4"/>
  <c r="O379" i="4"/>
  <c r="K379" i="4"/>
  <c r="L379" i="4" s="1"/>
  <c r="G379" i="4"/>
  <c r="W379" i="4"/>
  <c r="X379" i="4" s="1"/>
  <c r="AD379" i="4"/>
  <c r="AC379" i="4"/>
  <c r="AF379" i="4" s="1"/>
  <c r="I378" i="4"/>
  <c r="H378" i="4"/>
  <c r="D380" i="4"/>
  <c r="T380" i="4" s="1"/>
  <c r="F380" i="4"/>
  <c r="B381" i="4"/>
  <c r="C380" i="4"/>
  <c r="AJ380" i="4"/>
  <c r="AO380" i="4" s="1"/>
  <c r="J380" i="4"/>
  <c r="AG380" i="4"/>
  <c r="AI380" i="4" s="1"/>
  <c r="AK380" i="4"/>
  <c r="AP380" i="4" s="1"/>
  <c r="E380" i="4"/>
  <c r="V380" i="4" s="1"/>
  <c r="AA380" i="4"/>
  <c r="AN378" i="4"/>
  <c r="Z378" i="4"/>
  <c r="Y378" i="4"/>
  <c r="R377" i="4"/>
  <c r="S377" i="4"/>
  <c r="S378" i="4" l="1"/>
  <c r="AN379" i="4"/>
  <c r="F381" i="4"/>
  <c r="B382" i="4"/>
  <c r="D381" i="4"/>
  <c r="T381" i="4" s="1"/>
  <c r="AG381" i="4"/>
  <c r="AI381" i="4" s="1"/>
  <c r="AK381" i="4"/>
  <c r="AP381" i="4" s="1"/>
  <c r="C381" i="4"/>
  <c r="AJ381" i="4"/>
  <c r="AO381" i="4" s="1"/>
  <c r="J381" i="4"/>
  <c r="E381" i="4"/>
  <c r="V381" i="4" s="1"/>
  <c r="AA381" i="4"/>
  <c r="AQ380" i="4"/>
  <c r="AE379" i="4"/>
  <c r="AD380" i="4"/>
  <c r="AC380" i="4"/>
  <c r="AF380" i="4" s="1"/>
  <c r="P380" i="4"/>
  <c r="AM380" i="4"/>
  <c r="AH380" i="4"/>
  <c r="U380" i="4"/>
  <c r="O380" i="4"/>
  <c r="AL380" i="4"/>
  <c r="AB380" i="4"/>
  <c r="M379" i="4"/>
  <c r="N379" i="4"/>
  <c r="I379" i="4"/>
  <c r="H379" i="4"/>
  <c r="Q379" i="4"/>
  <c r="K380" i="4"/>
  <c r="L380" i="4" s="1"/>
  <c r="G380" i="4"/>
  <c r="W380" i="4"/>
  <c r="X380" i="4" s="1"/>
  <c r="Z379" i="4"/>
  <c r="Y379" i="4"/>
  <c r="AE380" i="4" l="1"/>
  <c r="AN380" i="4"/>
  <c r="K381" i="4"/>
  <c r="L381" i="4" s="1"/>
  <c r="G381" i="4"/>
  <c r="W381" i="4"/>
  <c r="X381" i="4" s="1"/>
  <c r="S379" i="4"/>
  <c r="R379" i="4"/>
  <c r="AD381" i="4"/>
  <c r="AC381" i="4"/>
  <c r="AF381" i="4" s="1"/>
  <c r="O381" i="4"/>
  <c r="AM381" i="4"/>
  <c r="P381" i="4"/>
  <c r="AH381" i="4"/>
  <c r="AB381" i="4"/>
  <c r="U381" i="4"/>
  <c r="AL381" i="4"/>
  <c r="D382" i="4"/>
  <c r="T382" i="4" s="1"/>
  <c r="B383" i="4"/>
  <c r="F382" i="4"/>
  <c r="C382" i="4"/>
  <c r="AJ382" i="4"/>
  <c r="AO382" i="4" s="1"/>
  <c r="AK382" i="4"/>
  <c r="AP382" i="4" s="1"/>
  <c r="J382" i="4"/>
  <c r="AG382" i="4"/>
  <c r="AI382" i="4" s="1"/>
  <c r="AA382" i="4"/>
  <c r="E382" i="4"/>
  <c r="V382" i="4" s="1"/>
  <c r="Z380" i="4"/>
  <c r="Y380" i="4"/>
  <c r="Q380" i="4"/>
  <c r="N380" i="4"/>
  <c r="M380" i="4"/>
  <c r="I380" i="4"/>
  <c r="H380" i="4"/>
  <c r="AQ381" i="4"/>
  <c r="AE381" i="4" l="1"/>
  <c r="Q381" i="4"/>
  <c r="S381" i="4" s="1"/>
  <c r="AD382" i="4"/>
  <c r="AC382" i="4"/>
  <c r="AF382" i="4" s="1"/>
  <c r="K382" i="4"/>
  <c r="L382" i="4" s="1"/>
  <c r="G382" i="4"/>
  <c r="W382" i="4"/>
  <c r="X382" i="4" s="1"/>
  <c r="M381" i="4"/>
  <c r="N381" i="4"/>
  <c r="O382" i="4"/>
  <c r="AH382" i="4"/>
  <c r="P382" i="4"/>
  <c r="U382" i="4"/>
  <c r="AB382" i="4"/>
  <c r="AM382" i="4"/>
  <c r="AL382" i="4"/>
  <c r="H381" i="4"/>
  <c r="I381" i="4"/>
  <c r="AQ382" i="4"/>
  <c r="S380" i="4"/>
  <c r="R380" i="4"/>
  <c r="Z381" i="4"/>
  <c r="Y381" i="4"/>
  <c r="AN381" i="4"/>
  <c r="F383" i="4"/>
  <c r="B384" i="4"/>
  <c r="D383" i="4"/>
  <c r="T383" i="4" s="1"/>
  <c r="C383" i="4"/>
  <c r="AK383" i="4"/>
  <c r="AP383" i="4" s="1"/>
  <c r="J383" i="4"/>
  <c r="AG383" i="4"/>
  <c r="AI383" i="4" s="1"/>
  <c r="AJ383" i="4"/>
  <c r="AO383" i="4" s="1"/>
  <c r="E383" i="4"/>
  <c r="V383" i="4" s="1"/>
  <c r="AA383" i="4"/>
  <c r="AE382" i="4" l="1"/>
  <c r="R381" i="4"/>
  <c r="Q382" i="4"/>
  <c r="S382" i="4" s="1"/>
  <c r="K383" i="4"/>
  <c r="L383" i="4" s="1"/>
  <c r="G383" i="4"/>
  <c r="W383" i="4"/>
  <c r="X383" i="4" s="1"/>
  <c r="Y382" i="4"/>
  <c r="Z382" i="4"/>
  <c r="AN382" i="4"/>
  <c r="F384" i="4"/>
  <c r="C384" i="4"/>
  <c r="AJ384" i="4"/>
  <c r="AO384" i="4" s="1"/>
  <c r="B385" i="4"/>
  <c r="AG384" i="4"/>
  <c r="AI384" i="4" s="1"/>
  <c r="D384" i="4"/>
  <c r="T384" i="4" s="1"/>
  <c r="E384" i="4"/>
  <c r="V384" i="4" s="1"/>
  <c r="AK384" i="4"/>
  <c r="AP384" i="4" s="1"/>
  <c r="J384" i="4"/>
  <c r="AA384" i="4"/>
  <c r="N382" i="4"/>
  <c r="M382" i="4"/>
  <c r="AD383" i="4"/>
  <c r="AC383" i="4"/>
  <c r="AF383" i="4" s="1"/>
  <c r="P383" i="4"/>
  <c r="AH383" i="4"/>
  <c r="O383" i="4"/>
  <c r="AM383" i="4"/>
  <c r="AL383" i="4"/>
  <c r="AB383" i="4"/>
  <c r="U383" i="4"/>
  <c r="I382" i="4"/>
  <c r="H382" i="4"/>
  <c r="AQ383" i="4"/>
  <c r="Q383" i="4" l="1"/>
  <c r="R383" i="4" s="1"/>
  <c r="AE383" i="4"/>
  <c r="R382" i="4"/>
  <c r="AQ384" i="4"/>
  <c r="M383" i="4"/>
  <c r="N383" i="4"/>
  <c r="F385" i="4"/>
  <c r="D385" i="4"/>
  <c r="T385" i="4" s="1"/>
  <c r="B386" i="4"/>
  <c r="AG385" i="4"/>
  <c r="AI385" i="4" s="1"/>
  <c r="AK385" i="4"/>
  <c r="AP385" i="4" s="1"/>
  <c r="C385" i="4"/>
  <c r="AJ385" i="4"/>
  <c r="AO385" i="4" s="1"/>
  <c r="E385" i="4"/>
  <c r="V385" i="4" s="1"/>
  <c r="J385" i="4"/>
  <c r="AA385" i="4"/>
  <c r="H383" i="4"/>
  <c r="I383" i="4"/>
  <c r="AN383" i="4"/>
  <c r="K384" i="4"/>
  <c r="L384" i="4" s="1"/>
  <c r="G384" i="4"/>
  <c r="W384" i="4"/>
  <c r="X384" i="4" s="1"/>
  <c r="Z383" i="4"/>
  <c r="Y383" i="4"/>
  <c r="AD384" i="4"/>
  <c r="AC384" i="4"/>
  <c r="AF384" i="4" s="1"/>
  <c r="AL384" i="4"/>
  <c r="AH384" i="4"/>
  <c r="P384" i="4"/>
  <c r="AM384" i="4"/>
  <c r="U384" i="4"/>
  <c r="O384" i="4"/>
  <c r="AB384" i="4"/>
  <c r="S383" i="4" l="1"/>
  <c r="K385" i="4"/>
  <c r="L385" i="4" s="1"/>
  <c r="G385" i="4"/>
  <c r="W385" i="4"/>
  <c r="X385" i="4" s="1"/>
  <c r="N384" i="4"/>
  <c r="M384" i="4"/>
  <c r="AN384" i="4"/>
  <c r="AD385" i="4"/>
  <c r="AC385" i="4"/>
  <c r="AF385" i="4" s="1"/>
  <c r="AM385" i="4"/>
  <c r="P385" i="4"/>
  <c r="U385" i="4"/>
  <c r="AL385" i="4"/>
  <c r="AB385" i="4"/>
  <c r="AH385" i="4"/>
  <c r="O385" i="4"/>
  <c r="H384" i="4"/>
  <c r="I384" i="4"/>
  <c r="D386" i="4"/>
  <c r="T386" i="4" s="1"/>
  <c r="B387" i="4"/>
  <c r="C386" i="4"/>
  <c r="F386" i="4"/>
  <c r="AJ386" i="4"/>
  <c r="AO386" i="4" s="1"/>
  <c r="J386" i="4"/>
  <c r="E386" i="4"/>
  <c r="V386" i="4" s="1"/>
  <c r="AA386" i="4"/>
  <c r="AG386" i="4"/>
  <c r="AI386" i="4" s="1"/>
  <c r="AK386" i="4"/>
  <c r="AP386" i="4" s="1"/>
  <c r="AE384" i="4"/>
  <c r="Q384" i="4"/>
  <c r="Y384" i="4"/>
  <c r="Z384" i="4"/>
  <c r="AQ385" i="4"/>
  <c r="AN385" i="4" l="1"/>
  <c r="AD386" i="4"/>
  <c r="AC386" i="4"/>
  <c r="AF386" i="4" s="1"/>
  <c r="K386" i="4"/>
  <c r="L386" i="4" s="1"/>
  <c r="G386" i="4"/>
  <c r="W386" i="4"/>
  <c r="X386" i="4" s="1"/>
  <c r="M385" i="4"/>
  <c r="N385" i="4"/>
  <c r="AE385" i="4"/>
  <c r="H385" i="4"/>
  <c r="I385" i="4"/>
  <c r="AQ386" i="4"/>
  <c r="Q385" i="4"/>
  <c r="S384" i="4"/>
  <c r="R384" i="4"/>
  <c r="F387" i="4"/>
  <c r="B388" i="4"/>
  <c r="D387" i="4"/>
  <c r="T387" i="4" s="1"/>
  <c r="AK387" i="4"/>
  <c r="AP387" i="4" s="1"/>
  <c r="C387" i="4"/>
  <c r="AG387" i="4"/>
  <c r="AI387" i="4" s="1"/>
  <c r="AJ387" i="4"/>
  <c r="AO387" i="4" s="1"/>
  <c r="E387" i="4"/>
  <c r="V387" i="4" s="1"/>
  <c r="AA387" i="4"/>
  <c r="J387" i="4"/>
  <c r="Y385" i="4"/>
  <c r="Z385" i="4"/>
  <c r="AM386" i="4"/>
  <c r="AB386" i="4"/>
  <c r="P386" i="4"/>
  <c r="AL386" i="4"/>
  <c r="U386" i="4"/>
  <c r="O386" i="4"/>
  <c r="AH386" i="4"/>
  <c r="Y386" i="4" l="1"/>
  <c r="Z386" i="4"/>
  <c r="AN386" i="4"/>
  <c r="Q386" i="4"/>
  <c r="AD387" i="4"/>
  <c r="AC387" i="4"/>
  <c r="AF387" i="4" s="1"/>
  <c r="AH387" i="4"/>
  <c r="AB387" i="4"/>
  <c r="P387" i="4"/>
  <c r="AM387" i="4"/>
  <c r="U387" i="4"/>
  <c r="AL387" i="4"/>
  <c r="O387" i="4"/>
  <c r="K387" i="4"/>
  <c r="L387" i="4" s="1"/>
  <c r="G387" i="4"/>
  <c r="W387" i="4"/>
  <c r="X387" i="4" s="1"/>
  <c r="N386" i="4"/>
  <c r="M386" i="4"/>
  <c r="F388" i="4"/>
  <c r="B389" i="4"/>
  <c r="D388" i="4"/>
  <c r="T388" i="4" s="1"/>
  <c r="C388" i="4"/>
  <c r="AJ388" i="4"/>
  <c r="AO388" i="4" s="1"/>
  <c r="AG388" i="4"/>
  <c r="AI388" i="4" s="1"/>
  <c r="AK388" i="4"/>
  <c r="AP388" i="4" s="1"/>
  <c r="E388" i="4"/>
  <c r="V388" i="4" s="1"/>
  <c r="J388" i="4"/>
  <c r="AA388" i="4"/>
  <c r="R385" i="4"/>
  <c r="S385" i="4"/>
  <c r="I386" i="4"/>
  <c r="H386" i="4"/>
  <c r="AE386" i="4"/>
  <c r="AQ387" i="4"/>
  <c r="Q387" i="4" l="1"/>
  <c r="O388" i="4"/>
  <c r="U388" i="4"/>
  <c r="AM388" i="4"/>
  <c r="AL388" i="4"/>
  <c r="AH388" i="4"/>
  <c r="P388" i="4"/>
  <c r="AB388" i="4"/>
  <c r="M387" i="4"/>
  <c r="N387" i="4"/>
  <c r="K388" i="4"/>
  <c r="L388" i="4" s="1"/>
  <c r="G388" i="4"/>
  <c r="W388" i="4"/>
  <c r="X388" i="4" s="1"/>
  <c r="H387" i="4"/>
  <c r="I387" i="4"/>
  <c r="AN387" i="4"/>
  <c r="AD388" i="4"/>
  <c r="AC388" i="4"/>
  <c r="AF388" i="4" s="1"/>
  <c r="F389" i="4"/>
  <c r="B390" i="4"/>
  <c r="D389" i="4"/>
  <c r="T389" i="4" s="1"/>
  <c r="AG389" i="4"/>
  <c r="AI389" i="4" s="1"/>
  <c r="J389" i="4"/>
  <c r="AK389" i="4"/>
  <c r="AP389" i="4" s="1"/>
  <c r="AJ389" i="4"/>
  <c r="AO389" i="4" s="1"/>
  <c r="E389" i="4"/>
  <c r="V389" i="4" s="1"/>
  <c r="AA389" i="4"/>
  <c r="C389" i="4"/>
  <c r="Z387" i="4"/>
  <c r="Y387" i="4"/>
  <c r="R386" i="4"/>
  <c r="S386" i="4"/>
  <c r="AQ388" i="4"/>
  <c r="AE387" i="4"/>
  <c r="Q388" i="4" l="1"/>
  <c r="S388" i="4" s="1"/>
  <c r="AE388" i="4"/>
  <c r="AN388" i="4"/>
  <c r="Z388" i="4"/>
  <c r="Y388" i="4"/>
  <c r="R387" i="4"/>
  <c r="S387" i="4"/>
  <c r="AQ389" i="4"/>
  <c r="AD389" i="4"/>
  <c r="AC389" i="4"/>
  <c r="AF389" i="4" s="1"/>
  <c r="K389" i="4"/>
  <c r="L389" i="4" s="1"/>
  <c r="G389" i="4"/>
  <c r="W389" i="4"/>
  <c r="X389" i="4" s="1"/>
  <c r="N388" i="4"/>
  <c r="M388" i="4"/>
  <c r="P389" i="4"/>
  <c r="AL389" i="4"/>
  <c r="AH389" i="4"/>
  <c r="O389" i="4"/>
  <c r="U389" i="4"/>
  <c r="AB389" i="4"/>
  <c r="AM389" i="4"/>
  <c r="D390" i="4"/>
  <c r="T390" i="4" s="1"/>
  <c r="B391" i="4"/>
  <c r="C390" i="4"/>
  <c r="AJ390" i="4"/>
  <c r="AO390" i="4" s="1"/>
  <c r="F390" i="4"/>
  <c r="J390" i="4"/>
  <c r="AK390" i="4"/>
  <c r="AP390" i="4" s="1"/>
  <c r="AA390" i="4"/>
  <c r="AG390" i="4"/>
  <c r="AI390" i="4" s="1"/>
  <c r="E390" i="4"/>
  <c r="V390" i="4" s="1"/>
  <c r="I388" i="4"/>
  <c r="H388" i="4"/>
  <c r="R388" i="4" l="1"/>
  <c r="AQ390" i="4"/>
  <c r="AE389" i="4"/>
  <c r="AD390" i="4"/>
  <c r="AC390" i="4"/>
  <c r="AF390" i="4" s="1"/>
  <c r="I389" i="4"/>
  <c r="H389" i="4"/>
  <c r="AN389" i="4"/>
  <c r="G390" i="4"/>
  <c r="K390" i="4"/>
  <c r="L390" i="4" s="1"/>
  <c r="W390" i="4"/>
  <c r="X390" i="4" s="1"/>
  <c r="Y389" i="4"/>
  <c r="Z389" i="4"/>
  <c r="F391" i="4"/>
  <c r="D391" i="4"/>
  <c r="T391" i="4" s="1"/>
  <c r="B392" i="4"/>
  <c r="C391" i="4"/>
  <c r="AK391" i="4"/>
  <c r="AP391" i="4" s="1"/>
  <c r="AG391" i="4"/>
  <c r="AI391" i="4" s="1"/>
  <c r="J391" i="4"/>
  <c r="E391" i="4"/>
  <c r="V391" i="4" s="1"/>
  <c r="AA391" i="4"/>
  <c r="AJ391" i="4"/>
  <c r="AO391" i="4" s="1"/>
  <c r="Q389" i="4"/>
  <c r="O390" i="4"/>
  <c r="P390" i="4"/>
  <c r="AB390" i="4"/>
  <c r="AM390" i="4"/>
  <c r="AL390" i="4"/>
  <c r="U390" i="4"/>
  <c r="AH390" i="4"/>
  <c r="M389" i="4"/>
  <c r="N389" i="4"/>
  <c r="Q390" i="4" l="1"/>
  <c r="R390" i="4" s="1"/>
  <c r="AN390" i="4"/>
  <c r="AE390" i="4"/>
  <c r="R389" i="4"/>
  <c r="S389" i="4"/>
  <c r="F392" i="4"/>
  <c r="B393" i="4"/>
  <c r="C392" i="4"/>
  <c r="D392" i="4"/>
  <c r="T392" i="4" s="1"/>
  <c r="J392" i="4"/>
  <c r="AJ392" i="4"/>
  <c r="AO392" i="4" s="1"/>
  <c r="AG392" i="4"/>
  <c r="AI392" i="4" s="1"/>
  <c r="AK392" i="4"/>
  <c r="AP392" i="4" s="1"/>
  <c r="E392" i="4"/>
  <c r="V392" i="4" s="1"/>
  <c r="AA392" i="4"/>
  <c r="AH391" i="4"/>
  <c r="O391" i="4"/>
  <c r="P391" i="4"/>
  <c r="AB391" i="4"/>
  <c r="AL391" i="4"/>
  <c r="U391" i="4"/>
  <c r="AM391" i="4"/>
  <c r="H390" i="4"/>
  <c r="I390" i="4"/>
  <c r="S390" i="4"/>
  <c r="K391" i="4"/>
  <c r="L391" i="4" s="1"/>
  <c r="G391" i="4"/>
  <c r="W391" i="4"/>
  <c r="X391" i="4" s="1"/>
  <c r="M390" i="4"/>
  <c r="N390" i="4"/>
  <c r="AD391" i="4"/>
  <c r="AC391" i="4"/>
  <c r="AF391" i="4" s="1"/>
  <c r="Z390" i="4"/>
  <c r="Y390" i="4"/>
  <c r="AQ391" i="4"/>
  <c r="I391" i="4" l="1"/>
  <c r="H391" i="4"/>
  <c r="AH392" i="4"/>
  <c r="P392" i="4"/>
  <c r="AM392" i="4"/>
  <c r="AL392" i="4"/>
  <c r="O392" i="4"/>
  <c r="U392" i="4"/>
  <c r="AB392" i="4"/>
  <c r="Q391" i="4"/>
  <c r="AE391" i="4"/>
  <c r="AN391" i="4"/>
  <c r="AQ392" i="4"/>
  <c r="Y391" i="4"/>
  <c r="Z391" i="4"/>
  <c r="K392" i="4"/>
  <c r="L392" i="4" s="1"/>
  <c r="G392" i="4"/>
  <c r="W392" i="4"/>
  <c r="X392" i="4" s="1"/>
  <c r="M391" i="4"/>
  <c r="N391" i="4"/>
  <c r="AD392" i="4"/>
  <c r="AC392" i="4"/>
  <c r="AF392" i="4" s="1"/>
  <c r="F393" i="4"/>
  <c r="B394" i="4"/>
  <c r="D393" i="4"/>
  <c r="T393" i="4" s="1"/>
  <c r="AG393" i="4"/>
  <c r="AI393" i="4" s="1"/>
  <c r="AK393" i="4"/>
  <c r="AP393" i="4" s="1"/>
  <c r="J393" i="4"/>
  <c r="AJ393" i="4"/>
  <c r="AO393" i="4" s="1"/>
  <c r="E393" i="4"/>
  <c r="V393" i="4" s="1"/>
  <c r="C393" i="4"/>
  <c r="AA393" i="4"/>
  <c r="AE392" i="4" l="1"/>
  <c r="H392" i="4"/>
  <c r="I392" i="4"/>
  <c r="AB393" i="4"/>
  <c r="AL393" i="4"/>
  <c r="P393" i="4"/>
  <c r="AH393" i="4"/>
  <c r="O393" i="4"/>
  <c r="U393" i="4"/>
  <c r="AM393" i="4"/>
  <c r="Z392" i="4"/>
  <c r="Y392" i="4"/>
  <c r="R391" i="4"/>
  <c r="S391" i="4"/>
  <c r="AQ393" i="4"/>
  <c r="K393" i="4"/>
  <c r="L393" i="4" s="1"/>
  <c r="G393" i="4"/>
  <c r="W393" i="4"/>
  <c r="X393" i="4" s="1"/>
  <c r="AN392" i="4"/>
  <c r="AD393" i="4"/>
  <c r="AC393" i="4"/>
  <c r="AF393" i="4" s="1"/>
  <c r="D394" i="4"/>
  <c r="T394" i="4" s="1"/>
  <c r="B395" i="4"/>
  <c r="F394" i="4"/>
  <c r="C394" i="4"/>
  <c r="AJ394" i="4"/>
  <c r="AO394" i="4" s="1"/>
  <c r="AG394" i="4"/>
  <c r="AI394" i="4" s="1"/>
  <c r="AK394" i="4"/>
  <c r="AP394" i="4" s="1"/>
  <c r="J394" i="4"/>
  <c r="E394" i="4"/>
  <c r="V394" i="4" s="1"/>
  <c r="AA394" i="4"/>
  <c r="M392" i="4"/>
  <c r="N392" i="4"/>
  <c r="Q392" i="4"/>
  <c r="R392" i="4" l="1"/>
  <c r="S392" i="4"/>
  <c r="Z393" i="4"/>
  <c r="Y393" i="4"/>
  <c r="Q393" i="4"/>
  <c r="AD394" i="4"/>
  <c r="AC394" i="4"/>
  <c r="AF394" i="4" s="1"/>
  <c r="F395" i="4"/>
  <c r="D395" i="4"/>
  <c r="T395" i="4" s="1"/>
  <c r="AK395" i="4"/>
  <c r="AP395" i="4" s="1"/>
  <c r="C395" i="4"/>
  <c r="AG395" i="4"/>
  <c r="AI395" i="4" s="1"/>
  <c r="AJ395" i="4"/>
  <c r="AO395" i="4" s="1"/>
  <c r="J395" i="4"/>
  <c r="B396" i="4"/>
  <c r="AA395" i="4"/>
  <c r="E395" i="4"/>
  <c r="V395" i="4" s="1"/>
  <c r="AQ394" i="4"/>
  <c r="AN393" i="4"/>
  <c r="K394" i="4"/>
  <c r="L394" i="4" s="1"/>
  <c r="G394" i="4"/>
  <c r="W394" i="4"/>
  <c r="X394" i="4" s="1"/>
  <c r="M393" i="4"/>
  <c r="N393" i="4"/>
  <c r="AE393" i="4"/>
  <c r="AL394" i="4"/>
  <c r="P394" i="4"/>
  <c r="U394" i="4"/>
  <c r="AH394" i="4"/>
  <c r="AM394" i="4"/>
  <c r="AB394" i="4"/>
  <c r="O394" i="4"/>
  <c r="H393" i="4"/>
  <c r="I393" i="4"/>
  <c r="AN394" i="4" l="1"/>
  <c r="R393" i="4"/>
  <c r="S393" i="4"/>
  <c r="N394" i="4"/>
  <c r="M394" i="4"/>
  <c r="H394" i="4"/>
  <c r="I394" i="4"/>
  <c r="Z394" i="4"/>
  <c r="Y394" i="4"/>
  <c r="D396" i="4"/>
  <c r="T396" i="4" s="1"/>
  <c r="F396" i="4"/>
  <c r="B397" i="4"/>
  <c r="C396" i="4"/>
  <c r="J396" i="4"/>
  <c r="AJ396" i="4"/>
  <c r="AO396" i="4" s="1"/>
  <c r="AG396" i="4"/>
  <c r="AI396" i="4" s="1"/>
  <c r="AK396" i="4"/>
  <c r="AP396" i="4" s="1"/>
  <c r="AA396" i="4"/>
  <c r="E396" i="4"/>
  <c r="V396" i="4" s="1"/>
  <c r="AM395" i="4"/>
  <c r="O395" i="4"/>
  <c r="P395" i="4"/>
  <c r="AL395" i="4"/>
  <c r="AB395" i="4"/>
  <c r="AH395" i="4"/>
  <c r="U395" i="4"/>
  <c r="AE394" i="4"/>
  <c r="Q394" i="4"/>
  <c r="AD395" i="4"/>
  <c r="AC395" i="4"/>
  <c r="AF395" i="4" s="1"/>
  <c r="K395" i="4"/>
  <c r="L395" i="4" s="1"/>
  <c r="G395" i="4"/>
  <c r="W395" i="4"/>
  <c r="X395" i="4" s="1"/>
  <c r="AQ395" i="4"/>
  <c r="Q395" i="4" l="1"/>
  <c r="S395" i="4" s="1"/>
  <c r="K396" i="4"/>
  <c r="L396" i="4" s="1"/>
  <c r="G396" i="4"/>
  <c r="W396" i="4"/>
  <c r="X396" i="4" s="1"/>
  <c r="I395" i="4"/>
  <c r="H395" i="4"/>
  <c r="R394" i="4"/>
  <c r="S394" i="4"/>
  <c r="F397" i="4"/>
  <c r="B398" i="4"/>
  <c r="D397" i="4"/>
  <c r="T397" i="4" s="1"/>
  <c r="AG397" i="4"/>
  <c r="AI397" i="4" s="1"/>
  <c r="J397" i="4"/>
  <c r="AK397" i="4"/>
  <c r="AP397" i="4" s="1"/>
  <c r="C397" i="4"/>
  <c r="AJ397" i="4"/>
  <c r="AO397" i="4" s="1"/>
  <c r="E397" i="4"/>
  <c r="V397" i="4" s="1"/>
  <c r="AA397" i="4"/>
  <c r="AE395" i="4"/>
  <c r="AQ396" i="4"/>
  <c r="AD396" i="4"/>
  <c r="AC396" i="4"/>
  <c r="AF396" i="4" s="1"/>
  <c r="N395" i="4"/>
  <c r="M395" i="4"/>
  <c r="Y395" i="4"/>
  <c r="Z395" i="4"/>
  <c r="AM396" i="4"/>
  <c r="O396" i="4"/>
  <c r="U396" i="4"/>
  <c r="AL396" i="4"/>
  <c r="P396" i="4"/>
  <c r="AB396" i="4"/>
  <c r="AH396" i="4"/>
  <c r="AN395" i="4"/>
  <c r="R395" i="4" l="1"/>
  <c r="AE396" i="4"/>
  <c r="Q396" i="4"/>
  <c r="R396" i="4" s="1"/>
  <c r="AN396" i="4"/>
  <c r="M396" i="4"/>
  <c r="N396" i="4"/>
  <c r="AQ397" i="4"/>
  <c r="K397" i="4"/>
  <c r="L397" i="4" s="1"/>
  <c r="G397" i="4"/>
  <c r="W397" i="4"/>
  <c r="X397" i="4" s="1"/>
  <c r="I396" i="4"/>
  <c r="H396" i="4"/>
  <c r="AD397" i="4"/>
  <c r="AC397" i="4"/>
  <c r="AF397" i="4" s="1"/>
  <c r="D398" i="4"/>
  <c r="T398" i="4" s="1"/>
  <c r="B399" i="4"/>
  <c r="F398" i="4"/>
  <c r="C398" i="4"/>
  <c r="AJ398" i="4"/>
  <c r="AO398" i="4" s="1"/>
  <c r="AK398" i="4"/>
  <c r="AP398" i="4" s="1"/>
  <c r="J398" i="4"/>
  <c r="AG398" i="4"/>
  <c r="AI398" i="4" s="1"/>
  <c r="E398" i="4"/>
  <c r="V398" i="4" s="1"/>
  <c r="AA398" i="4"/>
  <c r="Y396" i="4"/>
  <c r="Z396" i="4"/>
  <c r="P397" i="4"/>
  <c r="AL397" i="4"/>
  <c r="AH397" i="4"/>
  <c r="O397" i="4"/>
  <c r="AB397" i="4"/>
  <c r="AM397" i="4"/>
  <c r="U397" i="4"/>
  <c r="AE397" i="4" l="1"/>
  <c r="Q397" i="4"/>
  <c r="R397" i="4" s="1"/>
  <c r="S396" i="4"/>
  <c r="AD398" i="4"/>
  <c r="AC398" i="4"/>
  <c r="AF398" i="4" s="1"/>
  <c r="F399" i="4"/>
  <c r="B400" i="4"/>
  <c r="C399" i="4"/>
  <c r="AK399" i="4"/>
  <c r="AP399" i="4" s="1"/>
  <c r="AG399" i="4"/>
  <c r="AI399" i="4" s="1"/>
  <c r="D399" i="4"/>
  <c r="T399" i="4" s="1"/>
  <c r="J399" i="4"/>
  <c r="AJ399" i="4"/>
  <c r="AO399" i="4" s="1"/>
  <c r="AA399" i="4"/>
  <c r="E399" i="4"/>
  <c r="V399" i="4" s="1"/>
  <c r="N397" i="4"/>
  <c r="M397" i="4"/>
  <c r="K398" i="4"/>
  <c r="L398" i="4" s="1"/>
  <c r="G398" i="4"/>
  <c r="W398" i="4"/>
  <c r="X398" i="4" s="1"/>
  <c r="I397" i="4"/>
  <c r="H397" i="4"/>
  <c r="AN397" i="4"/>
  <c r="AH398" i="4"/>
  <c r="O398" i="4"/>
  <c r="AB398" i="4"/>
  <c r="AL398" i="4"/>
  <c r="U398" i="4"/>
  <c r="P398" i="4"/>
  <c r="AM398" i="4"/>
  <c r="Z397" i="4"/>
  <c r="Y397" i="4"/>
  <c r="AQ398" i="4"/>
  <c r="Q398" i="4" l="1"/>
  <c r="S398" i="4" s="1"/>
  <c r="S397" i="4"/>
  <c r="AE398" i="4"/>
  <c r="AQ399" i="4"/>
  <c r="AD399" i="4"/>
  <c r="AC399" i="4"/>
  <c r="AF399" i="4" s="1"/>
  <c r="K399" i="4"/>
  <c r="L399" i="4" s="1"/>
  <c r="G399" i="4"/>
  <c r="W399" i="4"/>
  <c r="X399" i="4" s="1"/>
  <c r="F400" i="4"/>
  <c r="D400" i="4"/>
  <c r="T400" i="4" s="1"/>
  <c r="C400" i="4"/>
  <c r="B401" i="4"/>
  <c r="AJ400" i="4"/>
  <c r="AO400" i="4" s="1"/>
  <c r="AG400" i="4"/>
  <c r="AI400" i="4" s="1"/>
  <c r="J400" i="4"/>
  <c r="E400" i="4"/>
  <c r="V400" i="4" s="1"/>
  <c r="AA400" i="4"/>
  <c r="AK400" i="4"/>
  <c r="AP400" i="4" s="1"/>
  <c r="N398" i="4"/>
  <c r="M398" i="4"/>
  <c r="Z398" i="4"/>
  <c r="Y398" i="4"/>
  <c r="P399" i="4"/>
  <c r="O399" i="4"/>
  <c r="AM399" i="4"/>
  <c r="AB399" i="4"/>
  <c r="AL399" i="4"/>
  <c r="AH399" i="4"/>
  <c r="U399" i="4"/>
  <c r="AN398" i="4"/>
  <c r="H398" i="4"/>
  <c r="I398" i="4"/>
  <c r="R398" i="4" l="1"/>
  <c r="AE399" i="4"/>
  <c r="F401" i="4"/>
  <c r="D401" i="4"/>
  <c r="T401" i="4" s="1"/>
  <c r="B402" i="4"/>
  <c r="AG401" i="4"/>
  <c r="AI401" i="4" s="1"/>
  <c r="J401" i="4"/>
  <c r="AK401" i="4"/>
  <c r="AP401" i="4" s="1"/>
  <c r="C401" i="4"/>
  <c r="AJ401" i="4"/>
  <c r="AO401" i="4" s="1"/>
  <c r="E401" i="4"/>
  <c r="V401" i="4" s="1"/>
  <c r="AA401" i="4"/>
  <c r="Y399" i="4"/>
  <c r="Z399" i="4"/>
  <c r="AN399" i="4"/>
  <c r="AD400" i="4"/>
  <c r="AC400" i="4"/>
  <c r="AF400" i="4" s="1"/>
  <c r="K400" i="4"/>
  <c r="L400" i="4" s="1"/>
  <c r="G400" i="4"/>
  <c r="W400" i="4"/>
  <c r="X400" i="4" s="1"/>
  <c r="N399" i="4"/>
  <c r="M399" i="4"/>
  <c r="AQ400" i="4"/>
  <c r="O400" i="4"/>
  <c r="P400" i="4"/>
  <c r="AM400" i="4"/>
  <c r="AL400" i="4"/>
  <c r="U400" i="4"/>
  <c r="AH400" i="4"/>
  <c r="AB400" i="4"/>
  <c r="H399" i="4"/>
  <c r="I399" i="4"/>
  <c r="Q399" i="4"/>
  <c r="K401" i="4" l="1"/>
  <c r="L401" i="4" s="1"/>
  <c r="G401" i="4"/>
  <c r="W401" i="4"/>
  <c r="X401" i="4" s="1"/>
  <c r="AD401" i="4"/>
  <c r="AC401" i="4"/>
  <c r="AF401" i="4" s="1"/>
  <c r="H400" i="4"/>
  <c r="I400" i="4"/>
  <c r="R399" i="4"/>
  <c r="S399" i="4"/>
  <c r="O401" i="4"/>
  <c r="AM401" i="4"/>
  <c r="U401" i="4"/>
  <c r="P401" i="4"/>
  <c r="AL401" i="4"/>
  <c r="AH401" i="4"/>
  <c r="AB401" i="4"/>
  <c r="D402" i="4"/>
  <c r="T402" i="4" s="1"/>
  <c r="B403" i="4"/>
  <c r="F402" i="4"/>
  <c r="C402" i="4"/>
  <c r="AJ402" i="4"/>
  <c r="AO402" i="4" s="1"/>
  <c r="J402" i="4"/>
  <c r="AG402" i="4"/>
  <c r="AI402" i="4" s="1"/>
  <c r="AK402" i="4"/>
  <c r="AP402" i="4" s="1"/>
  <c r="AA402" i="4"/>
  <c r="E402" i="4"/>
  <c r="V402" i="4" s="1"/>
  <c r="AN400" i="4"/>
  <c r="Q400" i="4"/>
  <c r="Z400" i="4"/>
  <c r="Y400" i="4"/>
  <c r="N400" i="4"/>
  <c r="M400" i="4"/>
  <c r="AE400" i="4"/>
  <c r="AQ401" i="4"/>
  <c r="Q401" i="4" l="1"/>
  <c r="S401" i="4" s="1"/>
  <c r="AE401" i="4"/>
  <c r="AN401" i="4"/>
  <c r="N401" i="4"/>
  <c r="M401" i="4"/>
  <c r="AD402" i="4"/>
  <c r="AC402" i="4"/>
  <c r="AF402" i="4" s="1"/>
  <c r="F403" i="4"/>
  <c r="B404" i="4"/>
  <c r="D403" i="4"/>
  <c r="T403" i="4" s="1"/>
  <c r="AK403" i="4"/>
  <c r="AP403" i="4" s="1"/>
  <c r="C403" i="4"/>
  <c r="AG403" i="4"/>
  <c r="AI403" i="4" s="1"/>
  <c r="AJ403" i="4"/>
  <c r="AO403" i="4" s="1"/>
  <c r="J403" i="4"/>
  <c r="E403" i="4"/>
  <c r="V403" i="4" s="1"/>
  <c r="AA403" i="4"/>
  <c r="H401" i="4"/>
  <c r="I401" i="4"/>
  <c r="K402" i="4"/>
  <c r="L402" i="4" s="1"/>
  <c r="G402" i="4"/>
  <c r="W402" i="4"/>
  <c r="X402" i="4" s="1"/>
  <c r="Z401" i="4"/>
  <c r="Y401" i="4"/>
  <c r="S400" i="4"/>
  <c r="R400" i="4"/>
  <c r="P402" i="4"/>
  <c r="O402" i="4"/>
  <c r="AM402" i="4"/>
  <c r="AL402" i="4"/>
  <c r="U402" i="4"/>
  <c r="AH402" i="4"/>
  <c r="AB402" i="4"/>
  <c r="AQ402" i="4"/>
  <c r="R401" i="4" l="1"/>
  <c r="AN402" i="4"/>
  <c r="Q402" i="4"/>
  <c r="R402" i="4" s="1"/>
  <c r="M402" i="4"/>
  <c r="N402" i="4"/>
  <c r="Y402" i="4"/>
  <c r="Z402" i="4"/>
  <c r="P403" i="4"/>
  <c r="O403" i="4"/>
  <c r="AM403" i="4"/>
  <c r="AL403" i="4"/>
  <c r="U403" i="4"/>
  <c r="AB403" i="4"/>
  <c r="AH403" i="4"/>
  <c r="K403" i="4"/>
  <c r="L403" i="4" s="1"/>
  <c r="G403" i="4"/>
  <c r="W403" i="4"/>
  <c r="X403" i="4" s="1"/>
  <c r="H402" i="4"/>
  <c r="I402" i="4"/>
  <c r="AD403" i="4"/>
  <c r="AC403" i="4"/>
  <c r="AF403" i="4" s="1"/>
  <c r="F404" i="4"/>
  <c r="B405" i="4"/>
  <c r="D404" i="4"/>
  <c r="T404" i="4" s="1"/>
  <c r="C404" i="4"/>
  <c r="AJ404" i="4"/>
  <c r="AO404" i="4" s="1"/>
  <c r="AG404" i="4"/>
  <c r="AI404" i="4" s="1"/>
  <c r="AK404" i="4"/>
  <c r="AP404" i="4" s="1"/>
  <c r="J404" i="4"/>
  <c r="E404" i="4"/>
  <c r="V404" i="4" s="1"/>
  <c r="AA404" i="4"/>
  <c r="AE402" i="4"/>
  <c r="AQ403" i="4"/>
  <c r="AE403" i="4" l="1"/>
  <c r="S402" i="4"/>
  <c r="AN403" i="4"/>
  <c r="K404" i="4"/>
  <c r="L404" i="4" s="1"/>
  <c r="G404" i="4"/>
  <c r="W404" i="4"/>
  <c r="X404" i="4" s="1"/>
  <c r="AD404" i="4"/>
  <c r="AC404" i="4"/>
  <c r="AF404" i="4" s="1"/>
  <c r="F405" i="4"/>
  <c r="B406" i="4"/>
  <c r="AG405" i="4"/>
  <c r="AI405" i="4" s="1"/>
  <c r="J405" i="4"/>
  <c r="D405" i="4"/>
  <c r="T405" i="4" s="1"/>
  <c r="AK405" i="4"/>
  <c r="AP405" i="4" s="1"/>
  <c r="AJ405" i="4"/>
  <c r="AO405" i="4" s="1"/>
  <c r="C405" i="4"/>
  <c r="E405" i="4"/>
  <c r="V405" i="4" s="1"/>
  <c r="AA405" i="4"/>
  <c r="N403" i="4"/>
  <c r="M403" i="4"/>
  <c r="AQ404" i="4"/>
  <c r="H403" i="4"/>
  <c r="I403" i="4"/>
  <c r="Q403" i="4"/>
  <c r="O404" i="4"/>
  <c r="P404" i="4"/>
  <c r="AH404" i="4"/>
  <c r="AM404" i="4"/>
  <c r="U404" i="4"/>
  <c r="AL404" i="4"/>
  <c r="AB404" i="4"/>
  <c r="Z403" i="4"/>
  <c r="Y403" i="4"/>
  <c r="S403" i="4" l="1"/>
  <c r="R403" i="4"/>
  <c r="O405" i="4"/>
  <c r="P405" i="4"/>
  <c r="AM405" i="4"/>
  <c r="AL405" i="4"/>
  <c r="AH405" i="4"/>
  <c r="U405" i="4"/>
  <c r="AB405" i="4"/>
  <c r="N404" i="4"/>
  <c r="M404" i="4"/>
  <c r="K405" i="4"/>
  <c r="L405" i="4" s="1"/>
  <c r="G405" i="4"/>
  <c r="W405" i="4"/>
  <c r="X405" i="4" s="1"/>
  <c r="H404" i="4"/>
  <c r="I404" i="4"/>
  <c r="AD405" i="4"/>
  <c r="AC405" i="4"/>
  <c r="AF405" i="4" s="1"/>
  <c r="D406" i="4"/>
  <c r="T406" i="4" s="1"/>
  <c r="B407" i="4"/>
  <c r="C406" i="4"/>
  <c r="J406" i="4"/>
  <c r="AJ406" i="4"/>
  <c r="AO406" i="4" s="1"/>
  <c r="F406" i="4"/>
  <c r="AG406" i="4"/>
  <c r="AI406" i="4" s="1"/>
  <c r="AK406" i="4"/>
  <c r="AP406" i="4" s="1"/>
  <c r="E406" i="4"/>
  <c r="V406" i="4" s="1"/>
  <c r="AA406" i="4"/>
  <c r="Y404" i="4"/>
  <c r="Z404" i="4"/>
  <c r="Q404" i="4"/>
  <c r="AE404" i="4"/>
  <c r="AN404" i="4"/>
  <c r="AQ405" i="4"/>
  <c r="AE405" i="4" l="1"/>
  <c r="Q405" i="4"/>
  <c r="R405" i="4" s="1"/>
  <c r="AN405" i="4"/>
  <c r="AD406" i="4"/>
  <c r="AC406" i="4"/>
  <c r="AF406" i="4" s="1"/>
  <c r="P406" i="4"/>
  <c r="O406" i="4"/>
  <c r="AB406" i="4"/>
  <c r="AM406" i="4"/>
  <c r="AH406" i="4"/>
  <c r="AL406" i="4"/>
  <c r="U406" i="4"/>
  <c r="I405" i="4"/>
  <c r="H405" i="4"/>
  <c r="AQ406" i="4"/>
  <c r="Y405" i="4"/>
  <c r="Z405" i="4"/>
  <c r="S404" i="4"/>
  <c r="R404" i="4"/>
  <c r="K406" i="4"/>
  <c r="L406" i="4" s="1"/>
  <c r="G406" i="4"/>
  <c r="W406" i="4"/>
  <c r="X406" i="4" s="1"/>
  <c r="F407" i="4"/>
  <c r="D407" i="4"/>
  <c r="T407" i="4" s="1"/>
  <c r="B408" i="4"/>
  <c r="C407" i="4"/>
  <c r="AK407" i="4"/>
  <c r="AP407" i="4" s="1"/>
  <c r="J407" i="4"/>
  <c r="AG407" i="4"/>
  <c r="AI407" i="4" s="1"/>
  <c r="AJ407" i="4"/>
  <c r="AO407" i="4" s="1"/>
  <c r="AA407" i="4"/>
  <c r="E407" i="4"/>
  <c r="V407" i="4" s="1"/>
  <c r="M405" i="4"/>
  <c r="N405" i="4"/>
  <c r="S405" i="4" l="1"/>
  <c r="AE406" i="4"/>
  <c r="Q406" i="4"/>
  <c r="R406" i="4" s="1"/>
  <c r="AN406" i="4"/>
  <c r="M406" i="4"/>
  <c r="N406" i="4"/>
  <c r="F408" i="4"/>
  <c r="B409" i="4"/>
  <c r="D408" i="4"/>
  <c r="T408" i="4" s="1"/>
  <c r="C408" i="4"/>
  <c r="AJ408" i="4"/>
  <c r="AO408" i="4" s="1"/>
  <c r="AK408" i="4"/>
  <c r="AP408" i="4" s="1"/>
  <c r="AG408" i="4"/>
  <c r="AI408" i="4" s="1"/>
  <c r="J408" i="4"/>
  <c r="E408" i="4"/>
  <c r="V408" i="4" s="1"/>
  <c r="AA408" i="4"/>
  <c r="H406" i="4"/>
  <c r="I406" i="4"/>
  <c r="AQ407" i="4"/>
  <c r="P407" i="4"/>
  <c r="O407" i="4"/>
  <c r="AH407" i="4"/>
  <c r="U407" i="4"/>
  <c r="AM407" i="4"/>
  <c r="AB407" i="4"/>
  <c r="AL407" i="4"/>
  <c r="Y406" i="4"/>
  <c r="Z406" i="4"/>
  <c r="AD407" i="4"/>
  <c r="AC407" i="4"/>
  <c r="AF407" i="4" s="1"/>
  <c r="K407" i="4"/>
  <c r="L407" i="4" s="1"/>
  <c r="G407" i="4"/>
  <c r="W407" i="4"/>
  <c r="X407" i="4" s="1"/>
  <c r="S406" i="4" l="1"/>
  <c r="AE407" i="4"/>
  <c r="AQ408" i="4"/>
  <c r="Q407" i="4"/>
  <c r="S407" i="4" s="1"/>
  <c r="Z407" i="4"/>
  <c r="Y407" i="4"/>
  <c r="N407" i="4"/>
  <c r="M407" i="4"/>
  <c r="H407" i="4"/>
  <c r="I407" i="4"/>
  <c r="P408" i="4"/>
  <c r="O408" i="4"/>
  <c r="AM408" i="4"/>
  <c r="U408" i="4"/>
  <c r="AL408" i="4"/>
  <c r="AB408" i="4"/>
  <c r="AH408" i="4"/>
  <c r="AN407" i="4"/>
  <c r="K408" i="4"/>
  <c r="L408" i="4" s="1"/>
  <c r="G408" i="4"/>
  <c r="W408" i="4"/>
  <c r="X408" i="4" s="1"/>
  <c r="AD408" i="4"/>
  <c r="AC408" i="4"/>
  <c r="AF408" i="4" s="1"/>
  <c r="F409" i="4"/>
  <c r="B410" i="4"/>
  <c r="D409" i="4"/>
  <c r="T409" i="4" s="1"/>
  <c r="AG409" i="4"/>
  <c r="AI409" i="4" s="1"/>
  <c r="AK409" i="4"/>
  <c r="AP409" i="4" s="1"/>
  <c r="C409" i="4"/>
  <c r="E409" i="4"/>
  <c r="V409" i="4" s="1"/>
  <c r="AA409" i="4"/>
  <c r="J409" i="4"/>
  <c r="AJ409" i="4"/>
  <c r="AO409" i="4" s="1"/>
  <c r="AE408" i="4" l="1"/>
  <c r="R407" i="4"/>
  <c r="AN408" i="4"/>
  <c r="Q408" i="4"/>
  <c r="S408" i="4" s="1"/>
  <c r="AD409" i="4"/>
  <c r="AC409" i="4"/>
  <c r="AF409" i="4" s="1"/>
  <c r="Y408" i="4"/>
  <c r="Z408" i="4"/>
  <c r="AQ409" i="4"/>
  <c r="K409" i="4"/>
  <c r="L409" i="4" s="1"/>
  <c r="G409" i="4"/>
  <c r="W409" i="4"/>
  <c r="X409" i="4" s="1"/>
  <c r="O409" i="4"/>
  <c r="P409" i="4"/>
  <c r="AM409" i="4"/>
  <c r="AL409" i="4"/>
  <c r="U409" i="4"/>
  <c r="AB409" i="4"/>
  <c r="AH409" i="4"/>
  <c r="D410" i="4"/>
  <c r="T410" i="4" s="1"/>
  <c r="B411" i="4"/>
  <c r="F410" i="4"/>
  <c r="C410" i="4"/>
  <c r="AJ410" i="4"/>
  <c r="AO410" i="4" s="1"/>
  <c r="AK410" i="4"/>
  <c r="AP410" i="4" s="1"/>
  <c r="J410" i="4"/>
  <c r="AA410" i="4"/>
  <c r="E410" i="4"/>
  <c r="V410" i="4" s="1"/>
  <c r="AG410" i="4"/>
  <c r="AI410" i="4" s="1"/>
  <c r="M408" i="4"/>
  <c r="N408" i="4"/>
  <c r="I408" i="4"/>
  <c r="H408" i="4"/>
  <c r="R408" i="4" l="1"/>
  <c r="AE409" i="4"/>
  <c r="Q409" i="4"/>
  <c r="S409" i="4" s="1"/>
  <c r="AN409" i="4"/>
  <c r="F411" i="4"/>
  <c r="D411" i="4"/>
  <c r="T411" i="4" s="1"/>
  <c r="AK411" i="4"/>
  <c r="AP411" i="4" s="1"/>
  <c r="B412" i="4"/>
  <c r="C411" i="4"/>
  <c r="AG411" i="4"/>
  <c r="AI411" i="4" s="1"/>
  <c r="J411" i="4"/>
  <c r="AJ411" i="4"/>
  <c r="AO411" i="4" s="1"/>
  <c r="E411" i="4"/>
  <c r="V411" i="4" s="1"/>
  <c r="AA411" i="4"/>
  <c r="AQ410" i="4"/>
  <c r="G410" i="4"/>
  <c r="K410" i="4"/>
  <c r="L410" i="4" s="1"/>
  <c r="W410" i="4"/>
  <c r="X410" i="4" s="1"/>
  <c r="R409" i="4"/>
  <c r="N409" i="4"/>
  <c r="M409" i="4"/>
  <c r="AD410" i="4"/>
  <c r="AC410" i="4"/>
  <c r="AF410" i="4" s="1"/>
  <c r="O410" i="4"/>
  <c r="P410" i="4"/>
  <c r="AH410" i="4"/>
  <c r="AL410" i="4"/>
  <c r="AB410" i="4"/>
  <c r="AM410" i="4"/>
  <c r="U410" i="4"/>
  <c r="I409" i="4"/>
  <c r="H409" i="4"/>
  <c r="Z409" i="4"/>
  <c r="Y409" i="4"/>
  <c r="AE410" i="4" l="1"/>
  <c r="AQ411" i="4"/>
  <c r="P411" i="4"/>
  <c r="O411" i="4"/>
  <c r="U411" i="4"/>
  <c r="AM411" i="4"/>
  <c r="AL411" i="4"/>
  <c r="AH411" i="4"/>
  <c r="AB411" i="4"/>
  <c r="K411" i="4"/>
  <c r="L411" i="4" s="1"/>
  <c r="G411" i="4"/>
  <c r="W411" i="4"/>
  <c r="X411" i="4" s="1"/>
  <c r="AD411" i="4"/>
  <c r="AC411" i="4"/>
  <c r="AF411" i="4" s="1"/>
  <c r="M410" i="4"/>
  <c r="N410" i="4"/>
  <c r="Z410" i="4"/>
  <c r="Y410" i="4"/>
  <c r="Q410" i="4"/>
  <c r="AN410" i="4"/>
  <c r="I410" i="4"/>
  <c r="H410" i="4"/>
  <c r="D412" i="4"/>
  <c r="T412" i="4" s="1"/>
  <c r="F412" i="4"/>
  <c r="B413" i="4"/>
  <c r="C412" i="4"/>
  <c r="AJ412" i="4"/>
  <c r="AO412" i="4" s="1"/>
  <c r="AG412" i="4"/>
  <c r="AI412" i="4" s="1"/>
  <c r="AK412" i="4"/>
  <c r="AP412" i="4" s="1"/>
  <c r="J412" i="4"/>
  <c r="E412" i="4"/>
  <c r="V412" i="4" s="1"/>
  <c r="AA412" i="4"/>
  <c r="AE411" i="4" l="1"/>
  <c r="Q411" i="4"/>
  <c r="S411" i="4" s="1"/>
  <c r="AN411" i="4"/>
  <c r="R410" i="4"/>
  <c r="S410" i="4"/>
  <c r="I411" i="4"/>
  <c r="H411" i="4"/>
  <c r="K412" i="4"/>
  <c r="L412" i="4" s="1"/>
  <c r="G412" i="4"/>
  <c r="W412" i="4"/>
  <c r="X412" i="4" s="1"/>
  <c r="Y411" i="4"/>
  <c r="Z411" i="4"/>
  <c r="F413" i="4"/>
  <c r="B414" i="4"/>
  <c r="AG413" i="4"/>
  <c r="AI413" i="4" s="1"/>
  <c r="AK413" i="4"/>
  <c r="AP413" i="4" s="1"/>
  <c r="D413" i="4"/>
  <c r="T413" i="4" s="1"/>
  <c r="C413" i="4"/>
  <c r="AJ413" i="4"/>
  <c r="AO413" i="4" s="1"/>
  <c r="J413" i="4"/>
  <c r="E413" i="4"/>
  <c r="V413" i="4" s="1"/>
  <c r="AA413" i="4"/>
  <c r="AQ412" i="4"/>
  <c r="AD412" i="4"/>
  <c r="AC412" i="4"/>
  <c r="AF412" i="4" s="1"/>
  <c r="AM412" i="4"/>
  <c r="AL412" i="4"/>
  <c r="AB412" i="4"/>
  <c r="AH412" i="4"/>
  <c r="P412" i="4"/>
  <c r="U412" i="4"/>
  <c r="O412" i="4"/>
  <c r="N411" i="4"/>
  <c r="M411" i="4"/>
  <c r="R411" i="4" l="1"/>
  <c r="AN412" i="4"/>
  <c r="AD413" i="4"/>
  <c r="AC413" i="4"/>
  <c r="AF413" i="4" s="1"/>
  <c r="P413" i="4"/>
  <c r="O413" i="4"/>
  <c r="AH413" i="4"/>
  <c r="AB413" i="4"/>
  <c r="AL413" i="4"/>
  <c r="U413" i="4"/>
  <c r="AM413" i="4"/>
  <c r="D414" i="4"/>
  <c r="T414" i="4" s="1"/>
  <c r="B415" i="4"/>
  <c r="F414" i="4"/>
  <c r="C414" i="4"/>
  <c r="AJ414" i="4"/>
  <c r="AO414" i="4" s="1"/>
  <c r="AK414" i="4"/>
  <c r="AP414" i="4" s="1"/>
  <c r="AG414" i="4"/>
  <c r="AI414" i="4" s="1"/>
  <c r="J414" i="4"/>
  <c r="E414" i="4"/>
  <c r="V414" i="4" s="1"/>
  <c r="AA414" i="4"/>
  <c r="Y412" i="4"/>
  <c r="Z412" i="4"/>
  <c r="Q412" i="4"/>
  <c r="AQ413" i="4"/>
  <c r="N412" i="4"/>
  <c r="M412" i="4"/>
  <c r="AE412" i="4"/>
  <c r="K413" i="4"/>
  <c r="L413" i="4" s="1"/>
  <c r="G413" i="4"/>
  <c r="W413" i="4"/>
  <c r="X413" i="4" s="1"/>
  <c r="H412" i="4"/>
  <c r="I412" i="4"/>
  <c r="Q413" i="4" l="1"/>
  <c r="R413" i="4" s="1"/>
  <c r="AE413" i="4"/>
  <c r="AQ414" i="4"/>
  <c r="R412" i="4"/>
  <c r="S412" i="4"/>
  <c r="N413" i="4"/>
  <c r="M413" i="4"/>
  <c r="H413" i="4"/>
  <c r="I413" i="4"/>
  <c r="Z413" i="4"/>
  <c r="Y413" i="4"/>
  <c r="O414" i="4"/>
  <c r="AL414" i="4"/>
  <c r="AH414" i="4"/>
  <c r="AM414" i="4"/>
  <c r="AB414" i="4"/>
  <c r="P414" i="4"/>
  <c r="U414" i="4"/>
  <c r="AN413" i="4"/>
  <c r="AD414" i="4"/>
  <c r="AC414" i="4"/>
  <c r="AF414" i="4" s="1"/>
  <c r="F415" i="4"/>
  <c r="B416" i="4"/>
  <c r="D415" i="4"/>
  <c r="T415" i="4" s="1"/>
  <c r="C415" i="4"/>
  <c r="AK415" i="4"/>
  <c r="AP415" i="4" s="1"/>
  <c r="AG415" i="4"/>
  <c r="AI415" i="4" s="1"/>
  <c r="AJ415" i="4"/>
  <c r="AO415" i="4" s="1"/>
  <c r="J415" i="4"/>
  <c r="AA415" i="4"/>
  <c r="E415" i="4"/>
  <c r="V415" i="4" s="1"/>
  <c r="K414" i="4"/>
  <c r="L414" i="4" s="1"/>
  <c r="G414" i="4"/>
  <c r="W414" i="4"/>
  <c r="X414" i="4" s="1"/>
  <c r="AE414" i="4" l="1"/>
  <c r="S413" i="4"/>
  <c r="Q414" i="4"/>
  <c r="S414" i="4" s="1"/>
  <c r="AN414" i="4"/>
  <c r="M414" i="4"/>
  <c r="N414" i="4"/>
  <c r="Z414" i="4"/>
  <c r="Y414" i="4"/>
  <c r="P415" i="4"/>
  <c r="O415" i="4"/>
  <c r="AB415" i="4"/>
  <c r="AM415" i="4"/>
  <c r="AH415" i="4"/>
  <c r="AL415" i="4"/>
  <c r="U415" i="4"/>
  <c r="AD415" i="4"/>
  <c r="AC415" i="4"/>
  <c r="AF415" i="4" s="1"/>
  <c r="G415" i="4"/>
  <c r="K415" i="4"/>
  <c r="L415" i="4" s="1"/>
  <c r="W415" i="4"/>
  <c r="X415" i="4" s="1"/>
  <c r="I414" i="4"/>
  <c r="H414" i="4"/>
  <c r="F416" i="4"/>
  <c r="D416" i="4"/>
  <c r="T416" i="4" s="1"/>
  <c r="C416" i="4"/>
  <c r="J416" i="4"/>
  <c r="AJ416" i="4"/>
  <c r="AO416" i="4" s="1"/>
  <c r="B417" i="4"/>
  <c r="AG416" i="4"/>
  <c r="AI416" i="4" s="1"/>
  <c r="AK416" i="4"/>
  <c r="AP416" i="4" s="1"/>
  <c r="E416" i="4"/>
  <c r="V416" i="4" s="1"/>
  <c r="AA416" i="4"/>
  <c r="AQ415" i="4"/>
  <c r="R414" i="4" l="1"/>
  <c r="AN415" i="4"/>
  <c r="Q415" i="4"/>
  <c r="S415" i="4" s="1"/>
  <c r="AE415" i="4"/>
  <c r="K416" i="4"/>
  <c r="L416" i="4" s="1"/>
  <c r="G416" i="4"/>
  <c r="W416" i="4"/>
  <c r="X416" i="4" s="1"/>
  <c r="M415" i="4"/>
  <c r="N415" i="4"/>
  <c r="Z415" i="4"/>
  <c r="Y415" i="4"/>
  <c r="AD416" i="4"/>
  <c r="AC416" i="4"/>
  <c r="AF416" i="4" s="1"/>
  <c r="F417" i="4"/>
  <c r="D417" i="4"/>
  <c r="T417" i="4" s="1"/>
  <c r="B418" i="4"/>
  <c r="AG417" i="4"/>
  <c r="AI417" i="4" s="1"/>
  <c r="AK417" i="4"/>
  <c r="AP417" i="4" s="1"/>
  <c r="AJ417" i="4"/>
  <c r="AO417" i="4" s="1"/>
  <c r="C417" i="4"/>
  <c r="E417" i="4"/>
  <c r="V417" i="4" s="1"/>
  <c r="AA417" i="4"/>
  <c r="J417" i="4"/>
  <c r="O416" i="4"/>
  <c r="P416" i="4"/>
  <c r="AL416" i="4"/>
  <c r="U416" i="4"/>
  <c r="AH416" i="4"/>
  <c r="AM416" i="4"/>
  <c r="AB416" i="4"/>
  <c r="AQ416" i="4"/>
  <c r="I415" i="4"/>
  <c r="H415" i="4"/>
  <c r="Q416" i="4" l="1"/>
  <c r="R416" i="4" s="1"/>
  <c r="AE416" i="4"/>
  <c r="R415" i="4"/>
  <c r="AD417" i="4"/>
  <c r="AC417" i="4"/>
  <c r="AF417" i="4" s="1"/>
  <c r="N416" i="4"/>
  <c r="M416" i="4"/>
  <c r="AH417" i="4"/>
  <c r="AL417" i="4"/>
  <c r="P417" i="4"/>
  <c r="U417" i="4"/>
  <c r="AM417" i="4"/>
  <c r="O417" i="4"/>
  <c r="AB417" i="4"/>
  <c r="D418" i="4"/>
  <c r="T418" i="4" s="1"/>
  <c r="B419" i="4"/>
  <c r="C418" i="4"/>
  <c r="F418" i="4"/>
  <c r="AJ418" i="4"/>
  <c r="AO418" i="4" s="1"/>
  <c r="AG418" i="4"/>
  <c r="AI418" i="4" s="1"/>
  <c r="J418" i="4"/>
  <c r="AA418" i="4"/>
  <c r="AK418" i="4"/>
  <c r="AP418" i="4" s="1"/>
  <c r="E418" i="4"/>
  <c r="V418" i="4" s="1"/>
  <c r="I416" i="4"/>
  <c r="H416" i="4"/>
  <c r="AN416" i="4"/>
  <c r="Z416" i="4"/>
  <c r="Y416" i="4"/>
  <c r="AQ417" i="4"/>
  <c r="K417" i="4"/>
  <c r="L417" i="4" s="1"/>
  <c r="G417" i="4"/>
  <c r="W417" i="4"/>
  <c r="X417" i="4" s="1"/>
  <c r="S416" i="4" l="1"/>
  <c r="F419" i="4"/>
  <c r="D419" i="4"/>
  <c r="T419" i="4" s="1"/>
  <c r="B420" i="4"/>
  <c r="AK419" i="4"/>
  <c r="AP419" i="4" s="1"/>
  <c r="C419" i="4"/>
  <c r="AG419" i="4"/>
  <c r="AI419" i="4" s="1"/>
  <c r="AJ419" i="4"/>
  <c r="AO419" i="4" s="1"/>
  <c r="J419" i="4"/>
  <c r="E419" i="4"/>
  <c r="V419" i="4" s="1"/>
  <c r="AA419" i="4"/>
  <c r="AQ418" i="4"/>
  <c r="AN417" i="4"/>
  <c r="H417" i="4"/>
  <c r="I417" i="4"/>
  <c r="Y417" i="4"/>
  <c r="Z417" i="4"/>
  <c r="M417" i="4"/>
  <c r="N417" i="4"/>
  <c r="O418" i="4"/>
  <c r="P418" i="4"/>
  <c r="AB418" i="4"/>
  <c r="AM418" i="4"/>
  <c r="AL418" i="4"/>
  <c r="AH418" i="4"/>
  <c r="U418" i="4"/>
  <c r="AD418" i="4"/>
  <c r="AC418" i="4"/>
  <c r="AF418" i="4" s="1"/>
  <c r="K418" i="4"/>
  <c r="L418" i="4" s="1"/>
  <c r="G418" i="4"/>
  <c r="W418" i="4"/>
  <c r="X418" i="4" s="1"/>
  <c r="AE417" i="4"/>
  <c r="Q417" i="4"/>
  <c r="AE418" i="4" l="1"/>
  <c r="Q418" i="4"/>
  <c r="S418" i="4" s="1"/>
  <c r="AN418" i="4"/>
  <c r="AQ419" i="4"/>
  <c r="R417" i="4"/>
  <c r="S417" i="4"/>
  <c r="M418" i="4"/>
  <c r="N418" i="4"/>
  <c r="O419" i="4"/>
  <c r="P419" i="4"/>
  <c r="AL419" i="4"/>
  <c r="U419" i="4"/>
  <c r="AH419" i="4"/>
  <c r="AB419" i="4"/>
  <c r="AM419" i="4"/>
  <c r="K419" i="4"/>
  <c r="L419" i="4" s="1"/>
  <c r="G419" i="4"/>
  <c r="W419" i="4"/>
  <c r="X419" i="4" s="1"/>
  <c r="H418" i="4"/>
  <c r="I418" i="4"/>
  <c r="AD419" i="4"/>
  <c r="AC419" i="4"/>
  <c r="AF419" i="4" s="1"/>
  <c r="Z418" i="4"/>
  <c r="Y418" i="4"/>
  <c r="F420" i="4"/>
  <c r="B421" i="4"/>
  <c r="C420" i="4"/>
  <c r="D420" i="4"/>
  <c r="T420" i="4" s="1"/>
  <c r="AJ420" i="4"/>
  <c r="AO420" i="4" s="1"/>
  <c r="AG420" i="4"/>
  <c r="AI420" i="4" s="1"/>
  <c r="AK420" i="4"/>
  <c r="AP420" i="4" s="1"/>
  <c r="J420" i="4"/>
  <c r="E420" i="4"/>
  <c r="V420" i="4" s="1"/>
  <c r="AA420" i="4"/>
  <c r="AE419" i="4" l="1"/>
  <c r="R418" i="4"/>
  <c r="Q419" i="4"/>
  <c r="R419" i="4" s="1"/>
  <c r="K420" i="4"/>
  <c r="L420" i="4" s="1"/>
  <c r="G420" i="4"/>
  <c r="W420" i="4"/>
  <c r="X420" i="4" s="1"/>
  <c r="I419" i="4"/>
  <c r="H419" i="4"/>
  <c r="AN419" i="4"/>
  <c r="AD420" i="4"/>
  <c r="AC420" i="4"/>
  <c r="AF420" i="4" s="1"/>
  <c r="F421" i="4"/>
  <c r="B422" i="4"/>
  <c r="D421" i="4"/>
  <c r="T421" i="4" s="1"/>
  <c r="AG421" i="4"/>
  <c r="AI421" i="4" s="1"/>
  <c r="J421" i="4"/>
  <c r="AK421" i="4"/>
  <c r="AP421" i="4" s="1"/>
  <c r="AJ421" i="4"/>
  <c r="AO421" i="4" s="1"/>
  <c r="C421" i="4"/>
  <c r="E421" i="4"/>
  <c r="V421" i="4" s="1"/>
  <c r="AA421" i="4"/>
  <c r="Z419" i="4"/>
  <c r="Y419" i="4"/>
  <c r="AQ420" i="4"/>
  <c r="AM420" i="4"/>
  <c r="O420" i="4"/>
  <c r="AL420" i="4"/>
  <c r="AH420" i="4"/>
  <c r="AB420" i="4"/>
  <c r="P420" i="4"/>
  <c r="U420" i="4"/>
  <c r="M419" i="4"/>
  <c r="N419" i="4"/>
  <c r="Q420" i="4" l="1"/>
  <c r="R420" i="4" s="1"/>
  <c r="S419" i="4"/>
  <c r="G421" i="4"/>
  <c r="K421" i="4"/>
  <c r="L421" i="4" s="1"/>
  <c r="W421" i="4"/>
  <c r="X421" i="4" s="1"/>
  <c r="M420" i="4"/>
  <c r="N420" i="4"/>
  <c r="AD421" i="4"/>
  <c r="AC421" i="4"/>
  <c r="AF421" i="4" s="1"/>
  <c r="D422" i="4"/>
  <c r="T422" i="4" s="1"/>
  <c r="B423" i="4"/>
  <c r="C422" i="4"/>
  <c r="F422" i="4"/>
  <c r="AJ422" i="4"/>
  <c r="AO422" i="4" s="1"/>
  <c r="AK422" i="4"/>
  <c r="AP422" i="4" s="1"/>
  <c r="AG422" i="4"/>
  <c r="AI422" i="4" s="1"/>
  <c r="J422" i="4"/>
  <c r="E422" i="4"/>
  <c r="V422" i="4" s="1"/>
  <c r="AA422" i="4"/>
  <c r="I420" i="4"/>
  <c r="H420" i="4"/>
  <c r="Z420" i="4"/>
  <c r="Y420" i="4"/>
  <c r="AN420" i="4"/>
  <c r="P421" i="4"/>
  <c r="AH421" i="4"/>
  <c r="U421" i="4"/>
  <c r="O421" i="4"/>
  <c r="AM421" i="4"/>
  <c r="AB421" i="4"/>
  <c r="AL421" i="4"/>
  <c r="AE420" i="4"/>
  <c r="AQ421" i="4"/>
  <c r="S420" i="4" l="1"/>
  <c r="AD422" i="4"/>
  <c r="AC422" i="4"/>
  <c r="AF422" i="4" s="1"/>
  <c r="F423" i="4"/>
  <c r="D423" i="4"/>
  <c r="T423" i="4" s="1"/>
  <c r="B424" i="4"/>
  <c r="C423" i="4"/>
  <c r="AK423" i="4"/>
  <c r="AP423" i="4" s="1"/>
  <c r="AG423" i="4"/>
  <c r="AI423" i="4" s="1"/>
  <c r="AJ423" i="4"/>
  <c r="AO423" i="4" s="1"/>
  <c r="J423" i="4"/>
  <c r="AA423" i="4"/>
  <c r="E423" i="4"/>
  <c r="V423" i="4" s="1"/>
  <c r="I421" i="4"/>
  <c r="H421" i="4"/>
  <c r="O422" i="4"/>
  <c r="P422" i="4"/>
  <c r="AH422" i="4"/>
  <c r="U422" i="4"/>
  <c r="AL422" i="4"/>
  <c r="AB422" i="4"/>
  <c r="AM422" i="4"/>
  <c r="M421" i="4"/>
  <c r="N421" i="4"/>
  <c r="Q421" i="4"/>
  <c r="AE421" i="4"/>
  <c r="AN421" i="4"/>
  <c r="AQ422" i="4"/>
  <c r="K422" i="4"/>
  <c r="L422" i="4" s="1"/>
  <c r="G422" i="4"/>
  <c r="W422" i="4"/>
  <c r="X422" i="4" s="1"/>
  <c r="Y421" i="4"/>
  <c r="Z421" i="4"/>
  <c r="AD423" i="4" l="1"/>
  <c r="AC423" i="4"/>
  <c r="AF423" i="4" s="1"/>
  <c r="M422" i="4"/>
  <c r="N422" i="4"/>
  <c r="S421" i="4"/>
  <c r="R421" i="4"/>
  <c r="I422" i="4"/>
  <c r="H422" i="4"/>
  <c r="F424" i="4"/>
  <c r="B425" i="4"/>
  <c r="D424" i="4"/>
  <c r="T424" i="4" s="1"/>
  <c r="C424" i="4"/>
  <c r="AJ424" i="4"/>
  <c r="AO424" i="4" s="1"/>
  <c r="AG424" i="4"/>
  <c r="AI424" i="4" s="1"/>
  <c r="J424" i="4"/>
  <c r="AK424" i="4"/>
  <c r="AP424" i="4" s="1"/>
  <c r="E424" i="4"/>
  <c r="V424" i="4" s="1"/>
  <c r="AA424" i="4"/>
  <c r="Q422" i="4"/>
  <c r="AQ423" i="4"/>
  <c r="AN422" i="4"/>
  <c r="Y422" i="4"/>
  <c r="Z422" i="4"/>
  <c r="O423" i="4"/>
  <c r="P423" i="4"/>
  <c r="AL423" i="4"/>
  <c r="AH423" i="4"/>
  <c r="U423" i="4"/>
  <c r="AM423" i="4"/>
  <c r="AB423" i="4"/>
  <c r="AE422" i="4"/>
  <c r="K423" i="4"/>
  <c r="L423" i="4" s="1"/>
  <c r="G423" i="4"/>
  <c r="W423" i="4"/>
  <c r="X423" i="4" s="1"/>
  <c r="Q423" i="4" l="1"/>
  <c r="S423" i="4" s="1"/>
  <c r="AE423" i="4"/>
  <c r="K424" i="4"/>
  <c r="L424" i="4" s="1"/>
  <c r="G424" i="4"/>
  <c r="W424" i="4"/>
  <c r="X424" i="4" s="1"/>
  <c r="AD424" i="4"/>
  <c r="AC424" i="4"/>
  <c r="AF424" i="4" s="1"/>
  <c r="F425" i="4"/>
  <c r="B426" i="4"/>
  <c r="D425" i="4"/>
  <c r="T425" i="4" s="1"/>
  <c r="AG425" i="4"/>
  <c r="AI425" i="4" s="1"/>
  <c r="J425" i="4"/>
  <c r="AK425" i="4"/>
  <c r="AP425" i="4" s="1"/>
  <c r="C425" i="4"/>
  <c r="AJ425" i="4"/>
  <c r="AO425" i="4" s="1"/>
  <c r="E425" i="4"/>
  <c r="V425" i="4" s="1"/>
  <c r="AA425" i="4"/>
  <c r="AQ424" i="4"/>
  <c r="I423" i="4"/>
  <c r="H423" i="4"/>
  <c r="R423" i="4"/>
  <c r="Y423" i="4"/>
  <c r="Z423" i="4"/>
  <c r="S422" i="4"/>
  <c r="R422" i="4"/>
  <c r="M423" i="4"/>
  <c r="N423" i="4"/>
  <c r="P424" i="4"/>
  <c r="O424" i="4"/>
  <c r="AH424" i="4"/>
  <c r="AB424" i="4"/>
  <c r="U424" i="4"/>
  <c r="AM424" i="4"/>
  <c r="AL424" i="4"/>
  <c r="AN423" i="4"/>
  <c r="AE424" i="4" l="1"/>
  <c r="Q424" i="4"/>
  <c r="S424" i="4" s="1"/>
  <c r="M424" i="4"/>
  <c r="N424" i="4"/>
  <c r="AN424" i="4"/>
  <c r="AQ425" i="4"/>
  <c r="G425" i="4"/>
  <c r="K425" i="4"/>
  <c r="L425" i="4" s="1"/>
  <c r="W425" i="4"/>
  <c r="X425" i="4" s="1"/>
  <c r="H424" i="4"/>
  <c r="I424" i="4"/>
  <c r="AD425" i="4"/>
  <c r="AC425" i="4"/>
  <c r="AF425" i="4" s="1"/>
  <c r="D426" i="4"/>
  <c r="T426" i="4" s="1"/>
  <c r="B427" i="4"/>
  <c r="F426" i="4"/>
  <c r="C426" i="4"/>
  <c r="AJ426" i="4"/>
  <c r="AO426" i="4" s="1"/>
  <c r="J426" i="4"/>
  <c r="AG426" i="4"/>
  <c r="AI426" i="4" s="1"/>
  <c r="AK426" i="4"/>
  <c r="AP426" i="4" s="1"/>
  <c r="E426" i="4"/>
  <c r="V426" i="4" s="1"/>
  <c r="AA426" i="4"/>
  <c r="Z424" i="4"/>
  <c r="Y424" i="4"/>
  <c r="R424" i="4"/>
  <c r="P425" i="4"/>
  <c r="O425" i="4"/>
  <c r="AH425" i="4"/>
  <c r="AB425" i="4"/>
  <c r="AM425" i="4"/>
  <c r="AL425" i="4"/>
  <c r="U425" i="4"/>
  <c r="AE425" i="4" l="1"/>
  <c r="Q425" i="4"/>
  <c r="R425" i="4" s="1"/>
  <c r="AN425" i="4"/>
  <c r="AD426" i="4"/>
  <c r="AC426" i="4"/>
  <c r="AF426" i="4" s="1"/>
  <c r="F427" i="4"/>
  <c r="AK427" i="4"/>
  <c r="AP427" i="4" s="1"/>
  <c r="C427" i="4"/>
  <c r="AG427" i="4"/>
  <c r="AI427" i="4" s="1"/>
  <c r="D427" i="4"/>
  <c r="T427" i="4" s="1"/>
  <c r="AJ427" i="4"/>
  <c r="AO427" i="4" s="1"/>
  <c r="J427" i="4"/>
  <c r="B428" i="4"/>
  <c r="AA427" i="4"/>
  <c r="E427" i="4"/>
  <c r="V427" i="4" s="1"/>
  <c r="H425" i="4"/>
  <c r="I425" i="4"/>
  <c r="S425" i="4"/>
  <c r="K426" i="4"/>
  <c r="L426" i="4" s="1"/>
  <c r="G426" i="4"/>
  <c r="W426" i="4"/>
  <c r="X426" i="4" s="1"/>
  <c r="N425" i="4"/>
  <c r="M425" i="4"/>
  <c r="AQ426" i="4"/>
  <c r="O426" i="4"/>
  <c r="P426" i="4"/>
  <c r="AL426" i="4"/>
  <c r="AH426" i="4"/>
  <c r="AB426" i="4"/>
  <c r="U426" i="4"/>
  <c r="AM426" i="4"/>
  <c r="Y425" i="4"/>
  <c r="Z425" i="4"/>
  <c r="AE426" i="4" l="1"/>
  <c r="Z426" i="4"/>
  <c r="Y426" i="4"/>
  <c r="P427" i="4"/>
  <c r="AH427" i="4"/>
  <c r="AM427" i="4"/>
  <c r="AB427" i="4"/>
  <c r="AL427" i="4"/>
  <c r="O427" i="4"/>
  <c r="U427" i="4"/>
  <c r="AD427" i="4"/>
  <c r="AC427" i="4"/>
  <c r="AF427" i="4" s="1"/>
  <c r="M426" i="4"/>
  <c r="N426" i="4"/>
  <c r="I426" i="4"/>
  <c r="H426" i="4"/>
  <c r="D428" i="4"/>
  <c r="T428" i="4" s="1"/>
  <c r="F428" i="4"/>
  <c r="B429" i="4"/>
  <c r="C428" i="4"/>
  <c r="AJ428" i="4"/>
  <c r="AO428" i="4" s="1"/>
  <c r="AG428" i="4"/>
  <c r="AI428" i="4" s="1"/>
  <c r="AK428" i="4"/>
  <c r="AP428" i="4" s="1"/>
  <c r="AA428" i="4"/>
  <c r="J428" i="4"/>
  <c r="E428" i="4"/>
  <c r="V428" i="4" s="1"/>
  <c r="Q426" i="4"/>
  <c r="AN426" i="4"/>
  <c r="AQ427" i="4"/>
  <c r="K427" i="4"/>
  <c r="L427" i="4" s="1"/>
  <c r="G427" i="4"/>
  <c r="W427" i="4"/>
  <c r="X427" i="4" s="1"/>
  <c r="M427" i="4" l="1"/>
  <c r="N427" i="4"/>
  <c r="K428" i="4"/>
  <c r="L428" i="4" s="1"/>
  <c r="G428" i="4"/>
  <c r="W428" i="4"/>
  <c r="X428" i="4" s="1"/>
  <c r="H427" i="4"/>
  <c r="I427" i="4"/>
  <c r="S426" i="4"/>
  <c r="R426" i="4"/>
  <c r="F429" i="4"/>
  <c r="B430" i="4"/>
  <c r="D429" i="4"/>
  <c r="T429" i="4" s="1"/>
  <c r="AG429" i="4"/>
  <c r="AI429" i="4" s="1"/>
  <c r="J429" i="4"/>
  <c r="AK429" i="4"/>
  <c r="AP429" i="4" s="1"/>
  <c r="C429" i="4"/>
  <c r="AJ429" i="4"/>
  <c r="AO429" i="4" s="1"/>
  <c r="E429" i="4"/>
  <c r="V429" i="4" s="1"/>
  <c r="AA429" i="4"/>
  <c r="AQ428" i="4"/>
  <c r="AE427" i="4"/>
  <c r="Y427" i="4"/>
  <c r="Z427" i="4"/>
  <c r="AD428" i="4"/>
  <c r="AC428" i="4"/>
  <c r="AF428" i="4" s="1"/>
  <c r="AM428" i="4"/>
  <c r="AH428" i="4"/>
  <c r="AB428" i="4"/>
  <c r="P428" i="4"/>
  <c r="U428" i="4"/>
  <c r="AL428" i="4"/>
  <c r="O428" i="4"/>
  <c r="Q427" i="4"/>
  <c r="AN427" i="4"/>
  <c r="O429" i="4" l="1"/>
  <c r="P429" i="4"/>
  <c r="AH429" i="4"/>
  <c r="AB429" i="4"/>
  <c r="AM429" i="4"/>
  <c r="AL429" i="4"/>
  <c r="U429" i="4"/>
  <c r="R427" i="4"/>
  <c r="S427" i="4"/>
  <c r="Y428" i="4"/>
  <c r="Z428" i="4"/>
  <c r="AN428" i="4"/>
  <c r="AE428" i="4"/>
  <c r="Q428" i="4"/>
  <c r="AQ429" i="4"/>
  <c r="K429" i="4"/>
  <c r="L429" i="4" s="1"/>
  <c r="G429" i="4"/>
  <c r="W429" i="4"/>
  <c r="X429" i="4" s="1"/>
  <c r="AD429" i="4"/>
  <c r="AC429" i="4"/>
  <c r="AF429" i="4" s="1"/>
  <c r="D430" i="4"/>
  <c r="T430" i="4" s="1"/>
  <c r="B431" i="4"/>
  <c r="F430" i="4"/>
  <c r="C430" i="4"/>
  <c r="AJ430" i="4"/>
  <c r="AO430" i="4" s="1"/>
  <c r="J430" i="4"/>
  <c r="AK430" i="4"/>
  <c r="AP430" i="4" s="1"/>
  <c r="E430" i="4"/>
  <c r="V430" i="4" s="1"/>
  <c r="AG430" i="4"/>
  <c r="AI430" i="4" s="1"/>
  <c r="AA430" i="4"/>
  <c r="N428" i="4"/>
  <c r="M428" i="4"/>
  <c r="I428" i="4"/>
  <c r="H428" i="4"/>
  <c r="Q429" i="4" l="1"/>
  <c r="R429" i="4" s="1"/>
  <c r="H429" i="4"/>
  <c r="I429" i="4"/>
  <c r="AQ430" i="4"/>
  <c r="F431" i="4"/>
  <c r="B432" i="4"/>
  <c r="D431" i="4"/>
  <c r="T431" i="4" s="1"/>
  <c r="C431" i="4"/>
  <c r="AK431" i="4"/>
  <c r="AP431" i="4" s="1"/>
  <c r="AG431" i="4"/>
  <c r="AI431" i="4" s="1"/>
  <c r="AJ431" i="4"/>
  <c r="AO431" i="4" s="1"/>
  <c r="J431" i="4"/>
  <c r="AA431" i="4"/>
  <c r="E431" i="4"/>
  <c r="V431" i="4" s="1"/>
  <c r="Z429" i="4"/>
  <c r="Y429" i="4"/>
  <c r="R428" i="4"/>
  <c r="S428" i="4"/>
  <c r="AD430" i="4"/>
  <c r="AC430" i="4"/>
  <c r="AF430" i="4" s="1"/>
  <c r="K430" i="4"/>
  <c r="L430" i="4" s="1"/>
  <c r="G430" i="4"/>
  <c r="W430" i="4"/>
  <c r="X430" i="4" s="1"/>
  <c r="AN429" i="4"/>
  <c r="O430" i="4"/>
  <c r="P430" i="4"/>
  <c r="AH430" i="4"/>
  <c r="AM430" i="4"/>
  <c r="U430" i="4"/>
  <c r="AL430" i="4"/>
  <c r="AB430" i="4"/>
  <c r="M429" i="4"/>
  <c r="N429" i="4"/>
  <c r="AE429" i="4"/>
  <c r="S429" i="4" l="1"/>
  <c r="AE430" i="4"/>
  <c r="AN430" i="4"/>
  <c r="AD431" i="4"/>
  <c r="AC431" i="4"/>
  <c r="AF431" i="4" s="1"/>
  <c r="F432" i="4"/>
  <c r="D432" i="4"/>
  <c r="T432" i="4" s="1"/>
  <c r="C432" i="4"/>
  <c r="B433" i="4"/>
  <c r="AJ432" i="4"/>
  <c r="AO432" i="4" s="1"/>
  <c r="J432" i="4"/>
  <c r="AA432" i="4"/>
  <c r="AG432" i="4"/>
  <c r="AI432" i="4" s="1"/>
  <c r="E432" i="4"/>
  <c r="V432" i="4" s="1"/>
  <c r="AK432" i="4"/>
  <c r="AP432" i="4" s="1"/>
  <c r="AQ431" i="4"/>
  <c r="N430" i="4"/>
  <c r="M430" i="4"/>
  <c r="I430" i="4"/>
  <c r="H430" i="4"/>
  <c r="AH431" i="4"/>
  <c r="U431" i="4"/>
  <c r="AM431" i="4"/>
  <c r="AL431" i="4"/>
  <c r="O431" i="4"/>
  <c r="P431" i="4"/>
  <c r="AB431" i="4"/>
  <c r="Q430" i="4"/>
  <c r="Z430" i="4"/>
  <c r="Y430" i="4"/>
  <c r="K431" i="4"/>
  <c r="L431" i="4" s="1"/>
  <c r="G431" i="4"/>
  <c r="W431" i="4"/>
  <c r="X431" i="4" s="1"/>
  <c r="Q431" i="4" l="1"/>
  <c r="R431" i="4" s="1"/>
  <c r="AE431" i="4"/>
  <c r="AD432" i="4"/>
  <c r="AC432" i="4"/>
  <c r="AF432" i="4" s="1"/>
  <c r="AM432" i="4"/>
  <c r="O432" i="4"/>
  <c r="AL432" i="4"/>
  <c r="AH432" i="4"/>
  <c r="P432" i="4"/>
  <c r="U432" i="4"/>
  <c r="AB432" i="4"/>
  <c r="N431" i="4"/>
  <c r="M431" i="4"/>
  <c r="I431" i="4"/>
  <c r="H431" i="4"/>
  <c r="R430" i="4"/>
  <c r="S430" i="4"/>
  <c r="Y431" i="4"/>
  <c r="Z431" i="4"/>
  <c r="F433" i="4"/>
  <c r="D433" i="4"/>
  <c r="T433" i="4" s="1"/>
  <c r="B434" i="4"/>
  <c r="AG433" i="4"/>
  <c r="AI433" i="4" s="1"/>
  <c r="AK433" i="4"/>
  <c r="AP433" i="4" s="1"/>
  <c r="J433" i="4"/>
  <c r="C433" i="4"/>
  <c r="E433" i="4"/>
  <c r="V433" i="4" s="1"/>
  <c r="AJ433" i="4"/>
  <c r="AO433" i="4" s="1"/>
  <c r="AA433" i="4"/>
  <c r="AN431" i="4"/>
  <c r="AQ432" i="4"/>
  <c r="K432" i="4"/>
  <c r="L432" i="4" s="1"/>
  <c r="G432" i="4"/>
  <c r="W432" i="4"/>
  <c r="X432" i="4" s="1"/>
  <c r="S431" i="4" l="1"/>
  <c r="AE432" i="4"/>
  <c r="Q432" i="4"/>
  <c r="S432" i="4" s="1"/>
  <c r="AN432" i="4"/>
  <c r="N432" i="4"/>
  <c r="M432" i="4"/>
  <c r="AQ433" i="4"/>
  <c r="K433" i="4"/>
  <c r="L433" i="4" s="1"/>
  <c r="G433" i="4"/>
  <c r="W433" i="4"/>
  <c r="X433" i="4" s="1"/>
  <c r="H432" i="4"/>
  <c r="I432" i="4"/>
  <c r="AD433" i="4"/>
  <c r="AC433" i="4"/>
  <c r="AF433" i="4" s="1"/>
  <c r="Z432" i="4"/>
  <c r="Y432" i="4"/>
  <c r="O433" i="4"/>
  <c r="P433" i="4"/>
  <c r="AM433" i="4"/>
  <c r="U433" i="4"/>
  <c r="AL433" i="4"/>
  <c r="AH433" i="4"/>
  <c r="AB433" i="4"/>
  <c r="D434" i="4"/>
  <c r="T434" i="4" s="1"/>
  <c r="B435" i="4"/>
  <c r="F434" i="4"/>
  <c r="C434" i="4"/>
  <c r="AJ434" i="4"/>
  <c r="AO434" i="4" s="1"/>
  <c r="J434" i="4"/>
  <c r="AG434" i="4"/>
  <c r="AI434" i="4" s="1"/>
  <c r="AK434" i="4"/>
  <c r="AP434" i="4" s="1"/>
  <c r="E434" i="4"/>
  <c r="V434" i="4" s="1"/>
  <c r="AA434" i="4"/>
  <c r="Q433" i="4" l="1"/>
  <c r="R433" i="4" s="1"/>
  <c r="AE433" i="4"/>
  <c r="R432" i="4"/>
  <c r="AN433" i="4"/>
  <c r="AD434" i="4"/>
  <c r="AC434" i="4"/>
  <c r="AF434" i="4" s="1"/>
  <c r="AM434" i="4"/>
  <c r="O434" i="4"/>
  <c r="AB434" i="4"/>
  <c r="AL434" i="4"/>
  <c r="U434" i="4"/>
  <c r="AH434" i="4"/>
  <c r="P434" i="4"/>
  <c r="I433" i="4"/>
  <c r="H433" i="4"/>
  <c r="AQ434" i="4"/>
  <c r="Z433" i="4"/>
  <c r="Y433" i="4"/>
  <c r="F435" i="4"/>
  <c r="B436" i="4"/>
  <c r="AK435" i="4"/>
  <c r="AP435" i="4" s="1"/>
  <c r="D435" i="4"/>
  <c r="T435" i="4" s="1"/>
  <c r="C435" i="4"/>
  <c r="AG435" i="4"/>
  <c r="AI435" i="4" s="1"/>
  <c r="AJ435" i="4"/>
  <c r="AO435" i="4" s="1"/>
  <c r="J435" i="4"/>
  <c r="AA435" i="4"/>
  <c r="E435" i="4"/>
  <c r="V435" i="4" s="1"/>
  <c r="K434" i="4"/>
  <c r="L434" i="4" s="1"/>
  <c r="G434" i="4"/>
  <c r="W434" i="4"/>
  <c r="X434" i="4" s="1"/>
  <c r="N433" i="4"/>
  <c r="M433" i="4"/>
  <c r="Q434" i="4" l="1"/>
  <c r="S433" i="4"/>
  <c r="AE434" i="4"/>
  <c r="AN434" i="4"/>
  <c r="AD435" i="4"/>
  <c r="AC435" i="4"/>
  <c r="AF435" i="4" s="1"/>
  <c r="O435" i="4"/>
  <c r="AB435" i="4"/>
  <c r="P435" i="4"/>
  <c r="AM435" i="4"/>
  <c r="AL435" i="4"/>
  <c r="AH435" i="4"/>
  <c r="U435" i="4"/>
  <c r="N434" i="4"/>
  <c r="M434" i="4"/>
  <c r="S434" i="4"/>
  <c r="R434" i="4"/>
  <c r="H434" i="4"/>
  <c r="I434" i="4"/>
  <c r="Y434" i="4"/>
  <c r="Z434" i="4"/>
  <c r="K435" i="4"/>
  <c r="L435" i="4" s="1"/>
  <c r="G435" i="4"/>
  <c r="W435" i="4"/>
  <c r="X435" i="4" s="1"/>
  <c r="F436" i="4"/>
  <c r="B437" i="4"/>
  <c r="D436" i="4"/>
  <c r="T436" i="4" s="1"/>
  <c r="C436" i="4"/>
  <c r="AJ436" i="4"/>
  <c r="AO436" i="4" s="1"/>
  <c r="AG436" i="4"/>
  <c r="AI436" i="4" s="1"/>
  <c r="AK436" i="4"/>
  <c r="AP436" i="4" s="1"/>
  <c r="J436" i="4"/>
  <c r="AA436" i="4"/>
  <c r="E436" i="4"/>
  <c r="V436" i="4" s="1"/>
  <c r="AQ435" i="4"/>
  <c r="Q435" i="4" l="1"/>
  <c r="R435" i="4" s="1"/>
  <c r="AN435" i="4"/>
  <c r="AD436" i="4"/>
  <c r="AC436" i="4"/>
  <c r="AF436" i="4" s="1"/>
  <c r="K436" i="4"/>
  <c r="L436" i="4" s="1"/>
  <c r="G436" i="4"/>
  <c r="W436" i="4"/>
  <c r="X436" i="4" s="1"/>
  <c r="F437" i="4"/>
  <c r="B438" i="4"/>
  <c r="D437" i="4"/>
  <c r="T437" i="4" s="1"/>
  <c r="AG437" i="4"/>
  <c r="AI437" i="4" s="1"/>
  <c r="AK437" i="4"/>
  <c r="AP437" i="4" s="1"/>
  <c r="AJ437" i="4"/>
  <c r="AO437" i="4" s="1"/>
  <c r="J437" i="4"/>
  <c r="E437" i="4"/>
  <c r="V437" i="4" s="1"/>
  <c r="C437" i="4"/>
  <c r="AA437" i="4"/>
  <c r="N435" i="4"/>
  <c r="M435" i="4"/>
  <c r="AQ436" i="4"/>
  <c r="I435" i="4"/>
  <c r="H435" i="4"/>
  <c r="P436" i="4"/>
  <c r="O436" i="4"/>
  <c r="U436" i="4"/>
  <c r="AM436" i="4"/>
  <c r="AL436" i="4"/>
  <c r="AH436" i="4"/>
  <c r="AB436" i="4"/>
  <c r="Y435" i="4"/>
  <c r="Z435" i="4"/>
  <c r="AE435" i="4"/>
  <c r="S435" i="4" l="1"/>
  <c r="AN436" i="4"/>
  <c r="AD437" i="4"/>
  <c r="AC437" i="4"/>
  <c r="AF437" i="4" s="1"/>
  <c r="D438" i="4"/>
  <c r="T438" i="4" s="1"/>
  <c r="B439" i="4"/>
  <c r="C438" i="4"/>
  <c r="AJ438" i="4"/>
  <c r="AO438" i="4" s="1"/>
  <c r="AG438" i="4"/>
  <c r="AI438" i="4" s="1"/>
  <c r="AK438" i="4"/>
  <c r="AP438" i="4" s="1"/>
  <c r="F438" i="4"/>
  <c r="E438" i="4"/>
  <c r="V438" i="4" s="1"/>
  <c r="AA438" i="4"/>
  <c r="J438" i="4"/>
  <c r="Y436" i="4"/>
  <c r="Z436" i="4"/>
  <c r="AE436" i="4"/>
  <c r="M436" i="4"/>
  <c r="N436" i="4"/>
  <c r="Q436" i="4"/>
  <c r="AQ437" i="4"/>
  <c r="O437" i="4"/>
  <c r="P437" i="4"/>
  <c r="AL437" i="4"/>
  <c r="U437" i="4"/>
  <c r="AB437" i="4"/>
  <c r="AM437" i="4"/>
  <c r="AH437" i="4"/>
  <c r="K437" i="4"/>
  <c r="L437" i="4" s="1"/>
  <c r="G437" i="4"/>
  <c r="W437" i="4"/>
  <c r="X437" i="4" s="1"/>
  <c r="I436" i="4"/>
  <c r="H436" i="4"/>
  <c r="AE437" i="4" l="1"/>
  <c r="AN437" i="4"/>
  <c r="AQ438" i="4"/>
  <c r="Y437" i="4"/>
  <c r="Z437" i="4"/>
  <c r="K438" i="4"/>
  <c r="L438" i="4" s="1"/>
  <c r="G438" i="4"/>
  <c r="W438" i="4"/>
  <c r="X438" i="4" s="1"/>
  <c r="AM438" i="4"/>
  <c r="O438" i="4"/>
  <c r="AB438" i="4"/>
  <c r="AL438" i="4"/>
  <c r="AH438" i="4"/>
  <c r="P438" i="4"/>
  <c r="U438" i="4"/>
  <c r="Q437" i="4"/>
  <c r="M437" i="4"/>
  <c r="N437" i="4"/>
  <c r="R436" i="4"/>
  <c r="S436" i="4"/>
  <c r="AD438" i="4"/>
  <c r="AC438" i="4"/>
  <c r="AF438" i="4" s="1"/>
  <c r="H437" i="4"/>
  <c r="I437" i="4"/>
  <c r="F439" i="4"/>
  <c r="D439" i="4"/>
  <c r="T439" i="4" s="1"/>
  <c r="B440" i="4"/>
  <c r="C439" i="4"/>
  <c r="AK439" i="4"/>
  <c r="AP439" i="4" s="1"/>
  <c r="AG439" i="4"/>
  <c r="AI439" i="4" s="1"/>
  <c r="AJ439" i="4"/>
  <c r="AO439" i="4" s="1"/>
  <c r="J439" i="4"/>
  <c r="AA439" i="4"/>
  <c r="E439" i="4"/>
  <c r="V439" i="4" s="1"/>
  <c r="Q438" i="4" l="1"/>
  <c r="R438" i="4" s="1"/>
  <c r="AE438" i="4"/>
  <c r="AN438" i="4"/>
  <c r="AH439" i="4"/>
  <c r="O439" i="4"/>
  <c r="P439" i="4"/>
  <c r="AM439" i="4"/>
  <c r="U439" i="4"/>
  <c r="AL439" i="4"/>
  <c r="AB439" i="4"/>
  <c r="S437" i="4"/>
  <c r="R437" i="4"/>
  <c r="Y438" i="4"/>
  <c r="Z438" i="4"/>
  <c r="AD439" i="4"/>
  <c r="AC439" i="4"/>
  <c r="AF439" i="4" s="1"/>
  <c r="K439" i="4"/>
  <c r="L439" i="4" s="1"/>
  <c r="G439" i="4"/>
  <c r="W439" i="4"/>
  <c r="X439" i="4" s="1"/>
  <c r="N438" i="4"/>
  <c r="M438" i="4"/>
  <c r="F440" i="4"/>
  <c r="D440" i="4"/>
  <c r="T440" i="4" s="1"/>
  <c r="B441" i="4"/>
  <c r="C440" i="4"/>
  <c r="AJ440" i="4"/>
  <c r="AO440" i="4" s="1"/>
  <c r="J440" i="4"/>
  <c r="AG440" i="4"/>
  <c r="AI440" i="4" s="1"/>
  <c r="AK440" i="4"/>
  <c r="AP440" i="4" s="1"/>
  <c r="AA440" i="4"/>
  <c r="E440" i="4"/>
  <c r="V440" i="4" s="1"/>
  <c r="H438" i="4"/>
  <c r="I438" i="4"/>
  <c r="AQ439" i="4"/>
  <c r="S438" i="4" l="1"/>
  <c r="AE439" i="4"/>
  <c r="Q439" i="4"/>
  <c r="R439" i="4" s="1"/>
  <c r="K440" i="4"/>
  <c r="L440" i="4" s="1"/>
  <c r="G440" i="4"/>
  <c r="W440" i="4"/>
  <c r="X440" i="4" s="1"/>
  <c r="AN439" i="4"/>
  <c r="AD440" i="4"/>
  <c r="AC440" i="4"/>
  <c r="AF440" i="4" s="1"/>
  <c r="M439" i="4"/>
  <c r="N439" i="4"/>
  <c r="F441" i="4"/>
  <c r="B442" i="4"/>
  <c r="AG441" i="4"/>
  <c r="AI441" i="4" s="1"/>
  <c r="AK441" i="4"/>
  <c r="AP441" i="4" s="1"/>
  <c r="D441" i="4"/>
  <c r="T441" i="4" s="1"/>
  <c r="C441" i="4"/>
  <c r="AJ441" i="4"/>
  <c r="AO441" i="4" s="1"/>
  <c r="J441" i="4"/>
  <c r="E441" i="4"/>
  <c r="V441" i="4" s="1"/>
  <c r="AA441" i="4"/>
  <c r="H439" i="4"/>
  <c r="I439" i="4"/>
  <c r="AQ440" i="4"/>
  <c r="P440" i="4"/>
  <c r="O440" i="4"/>
  <c r="AL440" i="4"/>
  <c r="AH440" i="4"/>
  <c r="U440" i="4"/>
  <c r="AM440" i="4"/>
  <c r="AB440" i="4"/>
  <c r="Y439" i="4"/>
  <c r="Z439" i="4"/>
  <c r="S439" i="4" l="1"/>
  <c r="Q440" i="4"/>
  <c r="S440" i="4" s="1"/>
  <c r="K441" i="4"/>
  <c r="L441" i="4" s="1"/>
  <c r="G441" i="4"/>
  <c r="W441" i="4"/>
  <c r="X441" i="4" s="1"/>
  <c r="M440" i="4"/>
  <c r="N440" i="4"/>
  <c r="AD441" i="4"/>
  <c r="AC441" i="4"/>
  <c r="AF441" i="4" s="1"/>
  <c r="O441" i="4"/>
  <c r="P441" i="4"/>
  <c r="AH441" i="4"/>
  <c r="AM441" i="4"/>
  <c r="U441" i="4"/>
  <c r="AL441" i="4"/>
  <c r="AB441" i="4"/>
  <c r="D442" i="4"/>
  <c r="T442" i="4" s="1"/>
  <c r="B443" i="4"/>
  <c r="F442" i="4"/>
  <c r="C442" i="4"/>
  <c r="AJ442" i="4"/>
  <c r="AO442" i="4" s="1"/>
  <c r="J442" i="4"/>
  <c r="AG442" i="4"/>
  <c r="AI442" i="4" s="1"/>
  <c r="AK442" i="4"/>
  <c r="AP442" i="4" s="1"/>
  <c r="E442" i="4"/>
  <c r="V442" i="4" s="1"/>
  <c r="AA442" i="4"/>
  <c r="I440" i="4"/>
  <c r="H440" i="4"/>
  <c r="AE440" i="4"/>
  <c r="Z440" i="4"/>
  <c r="Y440" i="4"/>
  <c r="AN440" i="4"/>
  <c r="AQ441" i="4"/>
  <c r="R440" i="4"/>
  <c r="Q441" i="4" l="1"/>
  <c r="S441" i="4" s="1"/>
  <c r="AE441" i="4"/>
  <c r="K442" i="4"/>
  <c r="L442" i="4" s="1"/>
  <c r="G442" i="4"/>
  <c r="W442" i="4"/>
  <c r="X442" i="4" s="1"/>
  <c r="M441" i="4"/>
  <c r="N441" i="4"/>
  <c r="AD442" i="4"/>
  <c r="AC442" i="4"/>
  <c r="AF442" i="4" s="1"/>
  <c r="P442" i="4"/>
  <c r="O442" i="4"/>
  <c r="AM442" i="4"/>
  <c r="U442" i="4"/>
  <c r="AL442" i="4"/>
  <c r="AB442" i="4"/>
  <c r="AE442" i="4" s="1"/>
  <c r="AH442" i="4"/>
  <c r="H441" i="4"/>
  <c r="I441" i="4"/>
  <c r="AQ442" i="4"/>
  <c r="AN441" i="4"/>
  <c r="Z441" i="4"/>
  <c r="Y441" i="4"/>
  <c r="F443" i="4"/>
  <c r="D443" i="4"/>
  <c r="T443" i="4" s="1"/>
  <c r="B444" i="4"/>
  <c r="AK443" i="4"/>
  <c r="AP443" i="4" s="1"/>
  <c r="C443" i="4"/>
  <c r="AG443" i="4"/>
  <c r="AI443" i="4" s="1"/>
  <c r="J443" i="4"/>
  <c r="AJ443" i="4"/>
  <c r="AO443" i="4" s="1"/>
  <c r="AA443" i="4"/>
  <c r="E443" i="4"/>
  <c r="V443" i="4" s="1"/>
  <c r="R441" i="4" l="1"/>
  <c r="AQ443" i="4"/>
  <c r="AD443" i="4"/>
  <c r="AC443" i="4"/>
  <c r="AF443" i="4" s="1"/>
  <c r="AM443" i="4"/>
  <c r="P443" i="4"/>
  <c r="U443" i="4"/>
  <c r="AL443" i="4"/>
  <c r="O443" i="4"/>
  <c r="AB443" i="4"/>
  <c r="AH443" i="4"/>
  <c r="D444" i="4"/>
  <c r="T444" i="4" s="1"/>
  <c r="F444" i="4"/>
  <c r="B445" i="4"/>
  <c r="C444" i="4"/>
  <c r="AJ444" i="4"/>
  <c r="AO444" i="4" s="1"/>
  <c r="AG444" i="4"/>
  <c r="AI444" i="4" s="1"/>
  <c r="AK444" i="4"/>
  <c r="AP444" i="4" s="1"/>
  <c r="J444" i="4"/>
  <c r="AA444" i="4"/>
  <c r="E444" i="4"/>
  <c r="V444" i="4" s="1"/>
  <c r="M442" i="4"/>
  <c r="N442" i="4"/>
  <c r="H442" i="4"/>
  <c r="I442" i="4"/>
  <c r="Q442" i="4"/>
  <c r="K443" i="4"/>
  <c r="L443" i="4" s="1"/>
  <c r="G443" i="4"/>
  <c r="W443" i="4"/>
  <c r="X443" i="4" s="1"/>
  <c r="Z442" i="4"/>
  <c r="Y442" i="4"/>
  <c r="AN442" i="4"/>
  <c r="AE443" i="4" l="1"/>
  <c r="AN443" i="4"/>
  <c r="H443" i="4"/>
  <c r="I443" i="4"/>
  <c r="N443" i="4"/>
  <c r="M443" i="4"/>
  <c r="P444" i="4"/>
  <c r="O444" i="4"/>
  <c r="AM444" i="4"/>
  <c r="AL444" i="4"/>
  <c r="AH444" i="4"/>
  <c r="U444" i="4"/>
  <c r="AB444" i="4"/>
  <c r="AD444" i="4"/>
  <c r="AC444" i="4"/>
  <c r="AF444" i="4" s="1"/>
  <c r="Z443" i="4"/>
  <c r="Y443" i="4"/>
  <c r="K444" i="4"/>
  <c r="L444" i="4" s="1"/>
  <c r="G444" i="4"/>
  <c r="W444" i="4"/>
  <c r="X444" i="4" s="1"/>
  <c r="S442" i="4"/>
  <c r="R442" i="4"/>
  <c r="F445" i="4"/>
  <c r="B446" i="4"/>
  <c r="D445" i="4"/>
  <c r="T445" i="4" s="1"/>
  <c r="AG445" i="4"/>
  <c r="AI445" i="4" s="1"/>
  <c r="AK445" i="4"/>
  <c r="AP445" i="4" s="1"/>
  <c r="C445" i="4"/>
  <c r="AJ445" i="4"/>
  <c r="AO445" i="4" s="1"/>
  <c r="J445" i="4"/>
  <c r="E445" i="4"/>
  <c r="V445" i="4" s="1"/>
  <c r="AA445" i="4"/>
  <c r="AQ444" i="4"/>
  <c r="Q443" i="4"/>
  <c r="AN444" i="4" l="1"/>
  <c r="Q444" i="4"/>
  <c r="R444" i="4" s="1"/>
  <c r="AE444" i="4"/>
  <c r="K445" i="4"/>
  <c r="L445" i="4" s="1"/>
  <c r="G445" i="4"/>
  <c r="W445" i="4"/>
  <c r="X445" i="4" s="1"/>
  <c r="I444" i="4"/>
  <c r="H444" i="4"/>
  <c r="AD445" i="4"/>
  <c r="AC445" i="4"/>
  <c r="AF445" i="4" s="1"/>
  <c r="O445" i="4"/>
  <c r="AM445" i="4"/>
  <c r="AB445" i="4"/>
  <c r="AL445" i="4"/>
  <c r="P445" i="4"/>
  <c r="AH445" i="4"/>
  <c r="U445" i="4"/>
  <c r="D446" i="4"/>
  <c r="T446" i="4" s="1"/>
  <c r="B447" i="4"/>
  <c r="F446" i="4"/>
  <c r="C446" i="4"/>
  <c r="AJ446" i="4"/>
  <c r="AO446" i="4" s="1"/>
  <c r="AK446" i="4"/>
  <c r="AP446" i="4" s="1"/>
  <c r="J446" i="4"/>
  <c r="AG446" i="4"/>
  <c r="AI446" i="4" s="1"/>
  <c r="E446" i="4"/>
  <c r="V446" i="4" s="1"/>
  <c r="AA446" i="4"/>
  <c r="Z444" i="4"/>
  <c r="Y444" i="4"/>
  <c r="R443" i="4"/>
  <c r="S443" i="4"/>
  <c r="M444" i="4"/>
  <c r="N444" i="4"/>
  <c r="AQ445" i="4"/>
  <c r="Q445" i="4" l="1"/>
  <c r="R445" i="4" s="1"/>
  <c r="S444" i="4"/>
  <c r="AN445" i="4"/>
  <c r="N445" i="4"/>
  <c r="M445" i="4"/>
  <c r="AD446" i="4"/>
  <c r="AC446" i="4"/>
  <c r="AF446" i="4" s="1"/>
  <c r="F447" i="4"/>
  <c r="B448" i="4"/>
  <c r="D447" i="4"/>
  <c r="T447" i="4" s="1"/>
  <c r="C447" i="4"/>
  <c r="AK447" i="4"/>
  <c r="AP447" i="4" s="1"/>
  <c r="J447" i="4"/>
  <c r="AG447" i="4"/>
  <c r="AI447" i="4" s="1"/>
  <c r="AJ447" i="4"/>
  <c r="AO447" i="4" s="1"/>
  <c r="AA447" i="4"/>
  <c r="E447" i="4"/>
  <c r="V447" i="4" s="1"/>
  <c r="I445" i="4"/>
  <c r="H445" i="4"/>
  <c r="K446" i="4"/>
  <c r="L446" i="4" s="1"/>
  <c r="G446" i="4"/>
  <c r="W446" i="4"/>
  <c r="X446" i="4" s="1"/>
  <c r="Z445" i="4"/>
  <c r="Y445" i="4"/>
  <c r="P446" i="4"/>
  <c r="O446" i="4"/>
  <c r="AM446" i="4"/>
  <c r="U446" i="4"/>
  <c r="AL446" i="4"/>
  <c r="AB446" i="4"/>
  <c r="AH446" i="4"/>
  <c r="AQ446" i="4"/>
  <c r="AE445" i="4"/>
  <c r="S445" i="4" l="1"/>
  <c r="AE446" i="4"/>
  <c r="AN446" i="4"/>
  <c r="AD447" i="4"/>
  <c r="AC447" i="4"/>
  <c r="AF447" i="4" s="1"/>
  <c r="K447" i="4"/>
  <c r="L447" i="4" s="1"/>
  <c r="G447" i="4"/>
  <c r="W447" i="4"/>
  <c r="X447" i="4" s="1"/>
  <c r="F448" i="4"/>
  <c r="C448" i="4"/>
  <c r="D448" i="4"/>
  <c r="T448" i="4" s="1"/>
  <c r="AJ448" i="4"/>
  <c r="AO448" i="4" s="1"/>
  <c r="B449" i="4"/>
  <c r="AG448" i="4"/>
  <c r="AI448" i="4" s="1"/>
  <c r="AK448" i="4"/>
  <c r="AP448" i="4" s="1"/>
  <c r="AA448" i="4"/>
  <c r="J448" i="4"/>
  <c r="E448" i="4"/>
  <c r="V448" i="4" s="1"/>
  <c r="N446" i="4"/>
  <c r="M446" i="4"/>
  <c r="Z446" i="4"/>
  <c r="Y446" i="4"/>
  <c r="H446" i="4"/>
  <c r="I446" i="4"/>
  <c r="O447" i="4"/>
  <c r="AM447" i="4"/>
  <c r="AL447" i="4"/>
  <c r="P447" i="4"/>
  <c r="AB447" i="4"/>
  <c r="AH447" i="4"/>
  <c r="U447" i="4"/>
  <c r="AQ447" i="4"/>
  <c r="Q446" i="4"/>
  <c r="AE447" i="4" l="1"/>
  <c r="AN447" i="4"/>
  <c r="AD448" i="4"/>
  <c r="AC448" i="4"/>
  <c r="AF448" i="4" s="1"/>
  <c r="Z447" i="4"/>
  <c r="Y447" i="4"/>
  <c r="Q447" i="4"/>
  <c r="S446" i="4"/>
  <c r="R446" i="4"/>
  <c r="F449" i="4"/>
  <c r="D449" i="4"/>
  <c r="T449" i="4" s="1"/>
  <c r="B450" i="4"/>
  <c r="C449" i="4"/>
  <c r="AG449" i="4"/>
  <c r="AI449" i="4" s="1"/>
  <c r="AK449" i="4"/>
  <c r="AP449" i="4" s="1"/>
  <c r="AJ449" i="4"/>
  <c r="AO449" i="4" s="1"/>
  <c r="J449" i="4"/>
  <c r="E449" i="4"/>
  <c r="V449" i="4" s="1"/>
  <c r="AA449" i="4"/>
  <c r="K448" i="4"/>
  <c r="L448" i="4" s="1"/>
  <c r="G448" i="4"/>
  <c r="W448" i="4"/>
  <c r="X448" i="4" s="1"/>
  <c r="O448" i="4"/>
  <c r="P448" i="4"/>
  <c r="AM448" i="4"/>
  <c r="AB448" i="4"/>
  <c r="AL448" i="4"/>
  <c r="AH448" i="4"/>
  <c r="U448" i="4"/>
  <c r="M447" i="4"/>
  <c r="N447" i="4"/>
  <c r="AQ448" i="4"/>
  <c r="H447" i="4"/>
  <c r="I447" i="4"/>
  <c r="AE448" i="4" l="1"/>
  <c r="Y448" i="4"/>
  <c r="Z448" i="4"/>
  <c r="AD449" i="4"/>
  <c r="AC449" i="4"/>
  <c r="AF449" i="4" s="1"/>
  <c r="S447" i="4"/>
  <c r="R447" i="4"/>
  <c r="N448" i="4"/>
  <c r="M448" i="4"/>
  <c r="D450" i="4"/>
  <c r="T450" i="4" s="1"/>
  <c r="B451" i="4"/>
  <c r="F450" i="4"/>
  <c r="AJ450" i="4"/>
  <c r="AO450" i="4" s="1"/>
  <c r="C450" i="4"/>
  <c r="J450" i="4"/>
  <c r="AG450" i="4"/>
  <c r="AI450" i="4" s="1"/>
  <c r="AA450" i="4"/>
  <c r="E450" i="4"/>
  <c r="V450" i="4" s="1"/>
  <c r="AK450" i="4"/>
  <c r="AP450" i="4" s="1"/>
  <c r="AN448" i="4"/>
  <c r="Q448" i="4"/>
  <c r="I448" i="4"/>
  <c r="H448" i="4"/>
  <c r="O449" i="4"/>
  <c r="P449" i="4"/>
  <c r="AL449" i="4"/>
  <c r="U449" i="4"/>
  <c r="AH449" i="4"/>
  <c r="AM449" i="4"/>
  <c r="AB449" i="4"/>
  <c r="K449" i="4"/>
  <c r="L449" i="4" s="1"/>
  <c r="G449" i="4"/>
  <c r="W449" i="4"/>
  <c r="X449" i="4" s="1"/>
  <c r="AQ449" i="4"/>
  <c r="AE449" i="4" l="1"/>
  <c r="Q449" i="4"/>
  <c r="R449" i="4" s="1"/>
  <c r="P450" i="4"/>
  <c r="O450" i="4"/>
  <c r="AM450" i="4"/>
  <c r="AL450" i="4"/>
  <c r="U450" i="4"/>
  <c r="AB450" i="4"/>
  <c r="AH450" i="4"/>
  <c r="F451" i="4"/>
  <c r="B452" i="4"/>
  <c r="D451" i="4"/>
  <c r="T451" i="4" s="1"/>
  <c r="C451" i="4"/>
  <c r="AK451" i="4"/>
  <c r="AP451" i="4" s="1"/>
  <c r="AG451" i="4"/>
  <c r="AI451" i="4" s="1"/>
  <c r="J451" i="4"/>
  <c r="AJ451" i="4"/>
  <c r="AO451" i="4" s="1"/>
  <c r="E451" i="4"/>
  <c r="V451" i="4" s="1"/>
  <c r="AA451" i="4"/>
  <c r="N449" i="4"/>
  <c r="M449" i="4"/>
  <c r="H449" i="4"/>
  <c r="I449" i="4"/>
  <c r="K450" i="4"/>
  <c r="L450" i="4" s="1"/>
  <c r="G450" i="4"/>
  <c r="W450" i="4"/>
  <c r="X450" i="4" s="1"/>
  <c r="AN449" i="4"/>
  <c r="AQ450" i="4"/>
  <c r="Z449" i="4"/>
  <c r="Y449" i="4"/>
  <c r="R448" i="4"/>
  <c r="S448" i="4"/>
  <c r="AD450" i="4"/>
  <c r="AC450" i="4"/>
  <c r="AF450" i="4" s="1"/>
  <c r="S449" i="4" l="1"/>
  <c r="AN450" i="4"/>
  <c r="Q450" i="4"/>
  <c r="S450" i="4" s="1"/>
  <c r="AE450" i="4"/>
  <c r="Z450" i="4"/>
  <c r="Y450" i="4"/>
  <c r="AD451" i="4"/>
  <c r="AC451" i="4"/>
  <c r="AF451" i="4" s="1"/>
  <c r="F452" i="4"/>
  <c r="B453" i="4"/>
  <c r="D452" i="4"/>
  <c r="T452" i="4" s="1"/>
  <c r="AJ452" i="4"/>
  <c r="AO452" i="4" s="1"/>
  <c r="C452" i="4"/>
  <c r="AG452" i="4"/>
  <c r="AI452" i="4" s="1"/>
  <c r="AK452" i="4"/>
  <c r="AP452" i="4" s="1"/>
  <c r="J452" i="4"/>
  <c r="E452" i="4"/>
  <c r="V452" i="4" s="1"/>
  <c r="AA452" i="4"/>
  <c r="R450" i="4"/>
  <c r="AQ451" i="4"/>
  <c r="M450" i="4"/>
  <c r="N450" i="4"/>
  <c r="I450" i="4"/>
  <c r="H450" i="4"/>
  <c r="AL451" i="4"/>
  <c r="AH451" i="4"/>
  <c r="O451" i="4"/>
  <c r="P451" i="4"/>
  <c r="AM451" i="4"/>
  <c r="AB451" i="4"/>
  <c r="U451" i="4"/>
  <c r="K451" i="4"/>
  <c r="L451" i="4" s="1"/>
  <c r="G451" i="4"/>
  <c r="W451" i="4"/>
  <c r="X451" i="4" s="1"/>
  <c r="AE451" i="4" l="1"/>
  <c r="AN451" i="4"/>
  <c r="Q451" i="4"/>
  <c r="R451" i="4" s="1"/>
  <c r="Z451" i="4"/>
  <c r="Y451" i="4"/>
  <c r="M451" i="4"/>
  <c r="N451" i="4"/>
  <c r="O452" i="4"/>
  <c r="P452" i="4"/>
  <c r="AM452" i="4"/>
  <c r="U452" i="4"/>
  <c r="AL452" i="4"/>
  <c r="AH452" i="4"/>
  <c r="AB452" i="4"/>
  <c r="K452" i="4"/>
  <c r="L452" i="4" s="1"/>
  <c r="G452" i="4"/>
  <c r="W452" i="4"/>
  <c r="X452" i="4" s="1"/>
  <c r="H451" i="4"/>
  <c r="I451" i="4"/>
  <c r="AD452" i="4"/>
  <c r="AC452" i="4"/>
  <c r="AF452" i="4" s="1"/>
  <c r="F453" i="4"/>
  <c r="B454" i="4"/>
  <c r="D453" i="4"/>
  <c r="T453" i="4" s="1"/>
  <c r="C453" i="4"/>
  <c r="AG453" i="4"/>
  <c r="AI453" i="4" s="1"/>
  <c r="AK453" i="4"/>
  <c r="AP453" i="4" s="1"/>
  <c r="AJ453" i="4"/>
  <c r="AO453" i="4" s="1"/>
  <c r="J453" i="4"/>
  <c r="E453" i="4"/>
  <c r="V453" i="4" s="1"/>
  <c r="AA453" i="4"/>
  <c r="AQ452" i="4"/>
  <c r="S451" i="4" l="1"/>
  <c r="AN452" i="4"/>
  <c r="AQ453" i="4"/>
  <c r="AE452" i="4"/>
  <c r="K453" i="4"/>
  <c r="L453" i="4" s="1"/>
  <c r="G453" i="4"/>
  <c r="W453" i="4"/>
  <c r="X453" i="4" s="1"/>
  <c r="H452" i="4"/>
  <c r="I452" i="4"/>
  <c r="AD453" i="4"/>
  <c r="AC453" i="4"/>
  <c r="AF453" i="4" s="1"/>
  <c r="D454" i="4"/>
  <c r="T454" i="4" s="1"/>
  <c r="B455" i="4"/>
  <c r="C454" i="4"/>
  <c r="AJ454" i="4"/>
  <c r="AO454" i="4" s="1"/>
  <c r="F454" i="4"/>
  <c r="J454" i="4"/>
  <c r="AK454" i="4"/>
  <c r="AP454" i="4" s="1"/>
  <c r="AA454" i="4"/>
  <c r="E454" i="4"/>
  <c r="V454" i="4" s="1"/>
  <c r="AG454" i="4"/>
  <c r="AI454" i="4" s="1"/>
  <c r="Y452" i="4"/>
  <c r="Z452" i="4"/>
  <c r="Q452" i="4"/>
  <c r="O453" i="4"/>
  <c r="P453" i="4"/>
  <c r="AM453" i="4"/>
  <c r="AB453" i="4"/>
  <c r="AL453" i="4"/>
  <c r="U453" i="4"/>
  <c r="AH453" i="4"/>
  <c r="M452" i="4"/>
  <c r="N452" i="4"/>
  <c r="AE453" i="4" l="1"/>
  <c r="AQ454" i="4"/>
  <c r="AN453" i="4"/>
  <c r="F455" i="4"/>
  <c r="D455" i="4"/>
  <c r="T455" i="4" s="1"/>
  <c r="B456" i="4"/>
  <c r="C455" i="4"/>
  <c r="AK455" i="4"/>
  <c r="AP455" i="4" s="1"/>
  <c r="AG455" i="4"/>
  <c r="AI455" i="4" s="1"/>
  <c r="AA455" i="4"/>
  <c r="AJ455" i="4"/>
  <c r="AO455" i="4" s="1"/>
  <c r="J455" i="4"/>
  <c r="E455" i="4"/>
  <c r="V455" i="4" s="1"/>
  <c r="M453" i="4"/>
  <c r="N453" i="4"/>
  <c r="S452" i="4"/>
  <c r="R452" i="4"/>
  <c r="O454" i="4"/>
  <c r="P454" i="4"/>
  <c r="AH454" i="4"/>
  <c r="AM454" i="4"/>
  <c r="U454" i="4"/>
  <c r="AL454" i="4"/>
  <c r="AB454" i="4"/>
  <c r="I453" i="4"/>
  <c r="H453" i="4"/>
  <c r="Q453" i="4"/>
  <c r="AD454" i="4"/>
  <c r="AC454" i="4"/>
  <c r="AF454" i="4" s="1"/>
  <c r="Y453" i="4"/>
  <c r="Z453" i="4"/>
  <c r="K454" i="4"/>
  <c r="L454" i="4" s="1"/>
  <c r="G454" i="4"/>
  <c r="W454" i="4"/>
  <c r="X454" i="4" s="1"/>
  <c r="AE454" i="4" l="1"/>
  <c r="AN454" i="4"/>
  <c r="N454" i="4"/>
  <c r="M454" i="4"/>
  <c r="K455" i="4"/>
  <c r="L455" i="4" s="1"/>
  <c r="G455" i="4"/>
  <c r="W455" i="4"/>
  <c r="X455" i="4" s="1"/>
  <c r="AQ455" i="4"/>
  <c r="AD455" i="4"/>
  <c r="AC455" i="4"/>
  <c r="AF455" i="4" s="1"/>
  <c r="F456" i="4"/>
  <c r="B457" i="4"/>
  <c r="AJ456" i="4"/>
  <c r="AO456" i="4" s="1"/>
  <c r="J456" i="4"/>
  <c r="AG456" i="4"/>
  <c r="AI456" i="4" s="1"/>
  <c r="C456" i="4"/>
  <c r="AK456" i="4"/>
  <c r="AP456" i="4" s="1"/>
  <c r="E456" i="4"/>
  <c r="V456" i="4" s="1"/>
  <c r="AA456" i="4"/>
  <c r="D456" i="4"/>
  <c r="T456" i="4" s="1"/>
  <c r="H454" i="4"/>
  <c r="I454" i="4"/>
  <c r="Y454" i="4"/>
  <c r="Z454" i="4"/>
  <c r="R453" i="4"/>
  <c r="S453" i="4"/>
  <c r="P455" i="4"/>
  <c r="O455" i="4"/>
  <c r="AM455" i="4"/>
  <c r="AB455" i="4"/>
  <c r="AL455" i="4"/>
  <c r="U455" i="4"/>
  <c r="AH455" i="4"/>
  <c r="Q454" i="4"/>
  <c r="Q455" i="4" l="1"/>
  <c r="R455" i="4" s="1"/>
  <c r="AE455" i="4"/>
  <c r="AQ456" i="4"/>
  <c r="AD456" i="4"/>
  <c r="AC456" i="4"/>
  <c r="AF456" i="4" s="1"/>
  <c r="G456" i="4"/>
  <c r="K456" i="4"/>
  <c r="L456" i="4" s="1"/>
  <c r="W456" i="4"/>
  <c r="X456" i="4" s="1"/>
  <c r="Y455" i="4"/>
  <c r="Z455" i="4"/>
  <c r="P456" i="4"/>
  <c r="O456" i="4"/>
  <c r="AH456" i="4"/>
  <c r="AL456" i="4"/>
  <c r="U456" i="4"/>
  <c r="AB456" i="4"/>
  <c r="AM456" i="4"/>
  <c r="F457" i="4"/>
  <c r="B458" i="4"/>
  <c r="D457" i="4"/>
  <c r="T457" i="4" s="1"/>
  <c r="C457" i="4"/>
  <c r="AG457" i="4"/>
  <c r="AI457" i="4" s="1"/>
  <c r="AK457" i="4"/>
  <c r="AP457" i="4" s="1"/>
  <c r="AJ457" i="4"/>
  <c r="AO457" i="4" s="1"/>
  <c r="E457" i="4"/>
  <c r="V457" i="4" s="1"/>
  <c r="J457" i="4"/>
  <c r="AA457" i="4"/>
  <c r="M455" i="4"/>
  <c r="N455" i="4"/>
  <c r="AN455" i="4"/>
  <c r="S454" i="4"/>
  <c r="R454" i="4"/>
  <c r="I455" i="4"/>
  <c r="H455" i="4"/>
  <c r="AE456" i="4" l="1"/>
  <c r="S455" i="4"/>
  <c r="Y456" i="4"/>
  <c r="Z456" i="4"/>
  <c r="P457" i="4"/>
  <c r="O457" i="4"/>
  <c r="AH457" i="4"/>
  <c r="AM457" i="4"/>
  <c r="AL457" i="4"/>
  <c r="U457" i="4"/>
  <c r="AB457" i="4"/>
  <c r="AN456" i="4"/>
  <c r="K457" i="4"/>
  <c r="L457" i="4" s="1"/>
  <c r="G457" i="4"/>
  <c r="W457" i="4"/>
  <c r="X457" i="4" s="1"/>
  <c r="I456" i="4"/>
  <c r="H456" i="4"/>
  <c r="AQ457" i="4"/>
  <c r="AD457" i="4"/>
  <c r="AC457" i="4"/>
  <c r="AF457" i="4" s="1"/>
  <c r="D458" i="4"/>
  <c r="T458" i="4" s="1"/>
  <c r="B459" i="4"/>
  <c r="F458" i="4"/>
  <c r="AJ458" i="4"/>
  <c r="AO458" i="4" s="1"/>
  <c r="C458" i="4"/>
  <c r="AG458" i="4"/>
  <c r="AI458" i="4" s="1"/>
  <c r="J458" i="4"/>
  <c r="AK458" i="4"/>
  <c r="AP458" i="4" s="1"/>
  <c r="AA458" i="4"/>
  <c r="E458" i="4"/>
  <c r="V458" i="4" s="1"/>
  <c r="N456" i="4"/>
  <c r="M456" i="4"/>
  <c r="Q456" i="4"/>
  <c r="AE457" i="4" l="1"/>
  <c r="Q457" i="4"/>
  <c r="R457" i="4" s="1"/>
  <c r="S456" i="4"/>
  <c r="R456" i="4"/>
  <c r="K458" i="4"/>
  <c r="L458" i="4" s="1"/>
  <c r="G458" i="4"/>
  <c r="W458" i="4"/>
  <c r="X458" i="4" s="1"/>
  <c r="Y457" i="4"/>
  <c r="Z457" i="4"/>
  <c r="AN457" i="4"/>
  <c r="AD458" i="4"/>
  <c r="AC458" i="4"/>
  <c r="AF458" i="4" s="1"/>
  <c r="P458" i="4"/>
  <c r="O458" i="4"/>
  <c r="AM458" i="4"/>
  <c r="AL458" i="4"/>
  <c r="U458" i="4"/>
  <c r="AH458" i="4"/>
  <c r="AB458" i="4"/>
  <c r="M457" i="4"/>
  <c r="N457" i="4"/>
  <c r="S457" i="4"/>
  <c r="F459" i="4"/>
  <c r="D459" i="4"/>
  <c r="T459" i="4" s="1"/>
  <c r="C459" i="4"/>
  <c r="AK459" i="4"/>
  <c r="AP459" i="4" s="1"/>
  <c r="J459" i="4"/>
  <c r="AG459" i="4"/>
  <c r="AI459" i="4" s="1"/>
  <c r="B460" i="4"/>
  <c r="AJ459" i="4"/>
  <c r="AO459" i="4" s="1"/>
  <c r="AA459" i="4"/>
  <c r="E459" i="4"/>
  <c r="V459" i="4" s="1"/>
  <c r="H457" i="4"/>
  <c r="I457" i="4"/>
  <c r="AQ458" i="4"/>
  <c r="AE458" i="4" l="1"/>
  <c r="AN458" i="4"/>
  <c r="Q458" i="4"/>
  <c r="S458" i="4" s="1"/>
  <c r="AD459" i="4"/>
  <c r="AC459" i="4"/>
  <c r="AF459" i="4" s="1"/>
  <c r="Z458" i="4"/>
  <c r="Y458" i="4"/>
  <c r="K459" i="4"/>
  <c r="L459" i="4" s="1"/>
  <c r="G459" i="4"/>
  <c r="W459" i="4"/>
  <c r="X459" i="4" s="1"/>
  <c r="R458" i="4"/>
  <c r="M458" i="4"/>
  <c r="N458" i="4"/>
  <c r="D460" i="4"/>
  <c r="T460" i="4" s="1"/>
  <c r="F460" i="4"/>
  <c r="B461" i="4"/>
  <c r="AJ460" i="4"/>
  <c r="AO460" i="4" s="1"/>
  <c r="AG460" i="4"/>
  <c r="AI460" i="4" s="1"/>
  <c r="C460" i="4"/>
  <c r="AK460" i="4"/>
  <c r="AP460" i="4" s="1"/>
  <c r="J460" i="4"/>
  <c r="E460" i="4"/>
  <c r="V460" i="4" s="1"/>
  <c r="AA460" i="4"/>
  <c r="P459" i="4"/>
  <c r="O459" i="4"/>
  <c r="AH459" i="4"/>
  <c r="U459" i="4"/>
  <c r="AM459" i="4"/>
  <c r="AB459" i="4"/>
  <c r="AL459" i="4"/>
  <c r="I458" i="4"/>
  <c r="H458" i="4"/>
  <c r="AQ459" i="4"/>
  <c r="AE459" i="4" l="1"/>
  <c r="AQ460" i="4"/>
  <c r="AN459" i="4"/>
  <c r="AD460" i="4"/>
  <c r="AC460" i="4"/>
  <c r="AF460" i="4" s="1"/>
  <c r="AL460" i="4"/>
  <c r="U460" i="4"/>
  <c r="AH460" i="4"/>
  <c r="O460" i="4"/>
  <c r="AB460" i="4"/>
  <c r="AM460" i="4"/>
  <c r="P460" i="4"/>
  <c r="K460" i="4"/>
  <c r="L460" i="4" s="1"/>
  <c r="G460" i="4"/>
  <c r="W460" i="4"/>
  <c r="X460" i="4" s="1"/>
  <c r="M459" i="4"/>
  <c r="N459" i="4"/>
  <c r="F461" i="4"/>
  <c r="B462" i="4"/>
  <c r="D461" i="4"/>
  <c r="T461" i="4" s="1"/>
  <c r="C461" i="4"/>
  <c r="AG461" i="4"/>
  <c r="AI461" i="4" s="1"/>
  <c r="AK461" i="4"/>
  <c r="AP461" i="4" s="1"/>
  <c r="AJ461" i="4"/>
  <c r="AO461" i="4" s="1"/>
  <c r="J461" i="4"/>
  <c r="E461" i="4"/>
  <c r="V461" i="4" s="1"/>
  <c r="AA461" i="4"/>
  <c r="H459" i="4"/>
  <c r="I459" i="4"/>
  <c r="Q459" i="4"/>
  <c r="Y459" i="4"/>
  <c r="Z459" i="4"/>
  <c r="AQ461" i="4" l="1"/>
  <c r="Q460" i="4"/>
  <c r="R460" i="4" s="1"/>
  <c r="AE460" i="4"/>
  <c r="S459" i="4"/>
  <c r="R459" i="4"/>
  <c r="S460" i="4"/>
  <c r="AN460" i="4"/>
  <c r="AL461" i="4"/>
  <c r="P461" i="4"/>
  <c r="U461" i="4"/>
  <c r="AH461" i="4"/>
  <c r="O461" i="4"/>
  <c r="AM461" i="4"/>
  <c r="AB461" i="4"/>
  <c r="M460" i="4"/>
  <c r="N460" i="4"/>
  <c r="K461" i="4"/>
  <c r="L461" i="4" s="1"/>
  <c r="G461" i="4"/>
  <c r="W461" i="4"/>
  <c r="X461" i="4" s="1"/>
  <c r="H460" i="4"/>
  <c r="I460" i="4"/>
  <c r="AD461" i="4"/>
  <c r="AC461" i="4"/>
  <c r="AF461" i="4" s="1"/>
  <c r="D462" i="4"/>
  <c r="T462" i="4" s="1"/>
  <c r="B463" i="4"/>
  <c r="F462" i="4"/>
  <c r="C462" i="4"/>
  <c r="AJ462" i="4"/>
  <c r="AO462" i="4" s="1"/>
  <c r="AK462" i="4"/>
  <c r="AP462" i="4" s="1"/>
  <c r="J462" i="4"/>
  <c r="AG462" i="4"/>
  <c r="AI462" i="4" s="1"/>
  <c r="AA462" i="4"/>
  <c r="E462" i="4"/>
  <c r="V462" i="4" s="1"/>
  <c r="Z460" i="4"/>
  <c r="Y460" i="4"/>
  <c r="AE461" i="4" l="1"/>
  <c r="K462" i="4"/>
  <c r="L462" i="4" s="1"/>
  <c r="G462" i="4"/>
  <c r="W462" i="4"/>
  <c r="X462" i="4" s="1"/>
  <c r="I461" i="4"/>
  <c r="H461" i="4"/>
  <c r="P462" i="4"/>
  <c r="O462" i="4"/>
  <c r="AH462" i="4"/>
  <c r="AB462" i="4"/>
  <c r="AM462" i="4"/>
  <c r="AL462" i="4"/>
  <c r="U462" i="4"/>
  <c r="Y461" i="4"/>
  <c r="Z461" i="4"/>
  <c r="AQ462" i="4"/>
  <c r="AN461" i="4"/>
  <c r="AD462" i="4"/>
  <c r="AC462" i="4"/>
  <c r="AF462" i="4" s="1"/>
  <c r="F463" i="4"/>
  <c r="B464" i="4"/>
  <c r="C463" i="4"/>
  <c r="AK463" i="4"/>
  <c r="AP463" i="4" s="1"/>
  <c r="D463" i="4"/>
  <c r="T463" i="4" s="1"/>
  <c r="AG463" i="4"/>
  <c r="AI463" i="4" s="1"/>
  <c r="AJ463" i="4"/>
  <c r="AO463" i="4" s="1"/>
  <c r="J463" i="4"/>
  <c r="AA463" i="4"/>
  <c r="E463" i="4"/>
  <c r="V463" i="4" s="1"/>
  <c r="M461" i="4"/>
  <c r="N461" i="4"/>
  <c r="Q461" i="4"/>
  <c r="AE462" i="4" l="1"/>
  <c r="O463" i="4"/>
  <c r="P463" i="4"/>
  <c r="AL463" i="4"/>
  <c r="AH463" i="4"/>
  <c r="U463" i="4"/>
  <c r="AM463" i="4"/>
  <c r="AB463" i="4"/>
  <c r="M462" i="4"/>
  <c r="N462" i="4"/>
  <c r="I462" i="4"/>
  <c r="H462" i="4"/>
  <c r="Q462" i="4"/>
  <c r="AD463" i="4"/>
  <c r="AC463" i="4"/>
  <c r="AF463" i="4" s="1"/>
  <c r="K463" i="4"/>
  <c r="L463" i="4" s="1"/>
  <c r="G463" i="4"/>
  <c r="W463" i="4"/>
  <c r="X463" i="4" s="1"/>
  <c r="Z462" i="4"/>
  <c r="Y462" i="4"/>
  <c r="S461" i="4"/>
  <c r="R461" i="4"/>
  <c r="F464" i="4"/>
  <c r="D464" i="4"/>
  <c r="T464" i="4" s="1"/>
  <c r="B465" i="4"/>
  <c r="J464" i="4"/>
  <c r="AJ464" i="4"/>
  <c r="AO464" i="4" s="1"/>
  <c r="C464" i="4"/>
  <c r="AG464" i="4"/>
  <c r="AI464" i="4" s="1"/>
  <c r="E464" i="4"/>
  <c r="V464" i="4" s="1"/>
  <c r="AA464" i="4"/>
  <c r="AK464" i="4"/>
  <c r="AP464" i="4" s="1"/>
  <c r="AQ463" i="4"/>
  <c r="AN462" i="4"/>
  <c r="Q463" i="4" l="1"/>
  <c r="S463" i="4" s="1"/>
  <c r="AE463" i="4"/>
  <c r="Y463" i="4"/>
  <c r="Z463" i="4"/>
  <c r="K464" i="4"/>
  <c r="L464" i="4" s="1"/>
  <c r="G464" i="4"/>
  <c r="W464" i="4"/>
  <c r="X464" i="4" s="1"/>
  <c r="AD464" i="4"/>
  <c r="AC464" i="4"/>
  <c r="AF464" i="4" s="1"/>
  <c r="P464" i="4"/>
  <c r="O464" i="4"/>
  <c r="AM464" i="4"/>
  <c r="AL464" i="4"/>
  <c r="U464" i="4"/>
  <c r="AH464" i="4"/>
  <c r="AB464" i="4"/>
  <c r="M463" i="4"/>
  <c r="N463" i="4"/>
  <c r="F465" i="4"/>
  <c r="D465" i="4"/>
  <c r="T465" i="4" s="1"/>
  <c r="B466" i="4"/>
  <c r="C465" i="4"/>
  <c r="AG465" i="4"/>
  <c r="AI465" i="4" s="1"/>
  <c r="AK465" i="4"/>
  <c r="AP465" i="4" s="1"/>
  <c r="AJ465" i="4"/>
  <c r="AO465" i="4" s="1"/>
  <c r="J465" i="4"/>
  <c r="E465" i="4"/>
  <c r="V465" i="4" s="1"/>
  <c r="AA465" i="4"/>
  <c r="H463" i="4"/>
  <c r="I463" i="4"/>
  <c r="S462" i="4"/>
  <c r="R462" i="4"/>
  <c r="AQ464" i="4"/>
  <c r="AN463" i="4"/>
  <c r="R463" i="4" l="1"/>
  <c r="AE464" i="4"/>
  <c r="Q464" i="4"/>
  <c r="S464" i="4" s="1"/>
  <c r="AQ465" i="4"/>
  <c r="AN464" i="4"/>
  <c r="D466" i="4"/>
  <c r="T466" i="4" s="1"/>
  <c r="B467" i="4"/>
  <c r="F466" i="4"/>
  <c r="AJ466" i="4"/>
  <c r="AO466" i="4" s="1"/>
  <c r="C466" i="4"/>
  <c r="J466" i="4"/>
  <c r="AG466" i="4"/>
  <c r="AI466" i="4" s="1"/>
  <c r="AK466" i="4"/>
  <c r="AP466" i="4" s="1"/>
  <c r="AA466" i="4"/>
  <c r="E466" i="4"/>
  <c r="V466" i="4" s="1"/>
  <c r="Z464" i="4"/>
  <c r="Y464" i="4"/>
  <c r="P465" i="4"/>
  <c r="O465" i="4"/>
  <c r="AL465" i="4"/>
  <c r="AB465" i="4"/>
  <c r="AH465" i="4"/>
  <c r="U465" i="4"/>
  <c r="AM465" i="4"/>
  <c r="G465" i="4"/>
  <c r="K465" i="4"/>
  <c r="L465" i="4" s="1"/>
  <c r="W465" i="4"/>
  <c r="X465" i="4" s="1"/>
  <c r="M464" i="4"/>
  <c r="N464" i="4"/>
  <c r="AD465" i="4"/>
  <c r="AC465" i="4"/>
  <c r="AF465" i="4" s="1"/>
  <c r="I464" i="4"/>
  <c r="H464" i="4"/>
  <c r="R464" i="4" l="1"/>
  <c r="Q465" i="4"/>
  <c r="S465" i="4" s="1"/>
  <c r="AN465" i="4"/>
  <c r="AQ466" i="4"/>
  <c r="AD466" i="4"/>
  <c r="AC466" i="4"/>
  <c r="AF466" i="4" s="1"/>
  <c r="P466" i="4"/>
  <c r="O466" i="4"/>
  <c r="AM466" i="4"/>
  <c r="AL466" i="4"/>
  <c r="AH466" i="4"/>
  <c r="U466" i="4"/>
  <c r="AB466" i="4"/>
  <c r="F467" i="4"/>
  <c r="B468" i="4"/>
  <c r="D467" i="4"/>
  <c r="T467" i="4" s="1"/>
  <c r="C467" i="4"/>
  <c r="AK467" i="4"/>
  <c r="AP467" i="4" s="1"/>
  <c r="AG467" i="4"/>
  <c r="AI467" i="4" s="1"/>
  <c r="AJ467" i="4"/>
  <c r="AO467" i="4" s="1"/>
  <c r="J467" i="4"/>
  <c r="AA467" i="4"/>
  <c r="E467" i="4"/>
  <c r="V467" i="4" s="1"/>
  <c r="H465" i="4"/>
  <c r="I465" i="4"/>
  <c r="M465" i="4"/>
  <c r="N465" i="4"/>
  <c r="K466" i="4"/>
  <c r="L466" i="4" s="1"/>
  <c r="G466" i="4"/>
  <c r="W466" i="4"/>
  <c r="X466" i="4" s="1"/>
  <c r="Y465" i="4"/>
  <c r="Z465" i="4"/>
  <c r="AE465" i="4"/>
  <c r="R465" i="4" l="1"/>
  <c r="Q466" i="4"/>
  <c r="S466" i="4" s="1"/>
  <c r="AE466" i="4"/>
  <c r="AN466" i="4"/>
  <c r="N466" i="4"/>
  <c r="M466" i="4"/>
  <c r="P467" i="4"/>
  <c r="O467" i="4"/>
  <c r="AL467" i="4"/>
  <c r="AH467" i="4"/>
  <c r="AM467" i="4"/>
  <c r="U467" i="4"/>
  <c r="AB467" i="4"/>
  <c r="K467" i="4"/>
  <c r="L467" i="4" s="1"/>
  <c r="G467" i="4"/>
  <c r="W467" i="4"/>
  <c r="X467" i="4" s="1"/>
  <c r="F468" i="4"/>
  <c r="B469" i="4"/>
  <c r="D468" i="4"/>
  <c r="T468" i="4" s="1"/>
  <c r="AJ468" i="4"/>
  <c r="AO468" i="4" s="1"/>
  <c r="C468" i="4"/>
  <c r="AG468" i="4"/>
  <c r="AI468" i="4" s="1"/>
  <c r="AK468" i="4"/>
  <c r="AP468" i="4" s="1"/>
  <c r="E468" i="4"/>
  <c r="V468" i="4" s="1"/>
  <c r="J468" i="4"/>
  <c r="AA468" i="4"/>
  <c r="AQ467" i="4"/>
  <c r="AD467" i="4"/>
  <c r="AC467" i="4"/>
  <c r="AF467" i="4" s="1"/>
  <c r="I466" i="4"/>
  <c r="H466" i="4"/>
  <c r="Y466" i="4"/>
  <c r="Z466" i="4"/>
  <c r="R466" i="4" l="1"/>
  <c r="AE467" i="4"/>
  <c r="Q467" i="4"/>
  <c r="S467" i="4" s="1"/>
  <c r="O468" i="4"/>
  <c r="P468" i="4"/>
  <c r="AL468" i="4"/>
  <c r="AH468" i="4"/>
  <c r="AM468" i="4"/>
  <c r="U468" i="4"/>
  <c r="AB468" i="4"/>
  <c r="K468" i="4"/>
  <c r="L468" i="4" s="1"/>
  <c r="G468" i="4"/>
  <c r="W468" i="4"/>
  <c r="X468" i="4" s="1"/>
  <c r="AD468" i="4"/>
  <c r="AC468" i="4"/>
  <c r="AF468" i="4" s="1"/>
  <c r="F469" i="4"/>
  <c r="B470" i="4"/>
  <c r="C469" i="4"/>
  <c r="AG469" i="4"/>
  <c r="AI469" i="4" s="1"/>
  <c r="AK469" i="4"/>
  <c r="AP469" i="4" s="1"/>
  <c r="D469" i="4"/>
  <c r="T469" i="4" s="1"/>
  <c r="AJ469" i="4"/>
  <c r="AO469" i="4" s="1"/>
  <c r="E469" i="4"/>
  <c r="V469" i="4" s="1"/>
  <c r="J469" i="4"/>
  <c r="AA469" i="4"/>
  <c r="N467" i="4"/>
  <c r="M467" i="4"/>
  <c r="AQ468" i="4"/>
  <c r="AN467" i="4"/>
  <c r="I467" i="4"/>
  <c r="H467" i="4"/>
  <c r="Y467" i="4"/>
  <c r="Z467" i="4"/>
  <c r="Q468" i="4" l="1"/>
  <c r="R468" i="4" s="1"/>
  <c r="AE468" i="4"/>
  <c r="R467" i="4"/>
  <c r="K469" i="4"/>
  <c r="L469" i="4" s="1"/>
  <c r="G469" i="4"/>
  <c r="W469" i="4"/>
  <c r="X469" i="4" s="1"/>
  <c r="H468" i="4"/>
  <c r="I468" i="4"/>
  <c r="D470" i="4"/>
  <c r="T470" i="4" s="1"/>
  <c r="B471" i="4"/>
  <c r="C470" i="4"/>
  <c r="AJ470" i="4"/>
  <c r="AO470" i="4" s="1"/>
  <c r="F470" i="4"/>
  <c r="AG470" i="4"/>
  <c r="AI470" i="4" s="1"/>
  <c r="AK470" i="4"/>
  <c r="AP470" i="4" s="1"/>
  <c r="J470" i="4"/>
  <c r="AA470" i="4"/>
  <c r="E470" i="4"/>
  <c r="V470" i="4" s="1"/>
  <c r="Z468" i="4"/>
  <c r="Y468" i="4"/>
  <c r="S468" i="4"/>
  <c r="AD469" i="4"/>
  <c r="AC469" i="4"/>
  <c r="AF469" i="4" s="1"/>
  <c r="P469" i="4"/>
  <c r="O469" i="4"/>
  <c r="AM469" i="4"/>
  <c r="AL469" i="4"/>
  <c r="AB469" i="4"/>
  <c r="AH469" i="4"/>
  <c r="U469" i="4"/>
  <c r="M468" i="4"/>
  <c r="N468" i="4"/>
  <c r="AQ469" i="4"/>
  <c r="AN468" i="4"/>
  <c r="AE469" i="4" l="1"/>
  <c r="Q469" i="4"/>
  <c r="S469" i="4" s="1"/>
  <c r="AN469" i="4"/>
  <c r="AD470" i="4"/>
  <c r="AC470" i="4"/>
  <c r="AF470" i="4" s="1"/>
  <c r="N469" i="4"/>
  <c r="M469" i="4"/>
  <c r="K470" i="4"/>
  <c r="L470" i="4" s="1"/>
  <c r="G470" i="4"/>
  <c r="W470" i="4"/>
  <c r="X470" i="4" s="1"/>
  <c r="I469" i="4"/>
  <c r="H469" i="4"/>
  <c r="F471" i="4"/>
  <c r="D471" i="4"/>
  <c r="T471" i="4" s="1"/>
  <c r="C471" i="4"/>
  <c r="B472" i="4"/>
  <c r="AK471" i="4"/>
  <c r="AP471" i="4" s="1"/>
  <c r="AG471" i="4"/>
  <c r="AI471" i="4" s="1"/>
  <c r="AJ471" i="4"/>
  <c r="AO471" i="4" s="1"/>
  <c r="J471" i="4"/>
  <c r="AA471" i="4"/>
  <c r="E471" i="4"/>
  <c r="V471" i="4" s="1"/>
  <c r="Z469" i="4"/>
  <c r="Y469" i="4"/>
  <c r="AQ470" i="4"/>
  <c r="AH470" i="4"/>
  <c r="O470" i="4"/>
  <c r="AB470" i="4"/>
  <c r="AM470" i="4"/>
  <c r="P470" i="4"/>
  <c r="U470" i="4"/>
  <c r="AL470" i="4"/>
  <c r="Q470" i="4" l="1"/>
  <c r="S470" i="4" s="1"/>
  <c r="AE470" i="4"/>
  <c r="R469" i="4"/>
  <c r="N470" i="4"/>
  <c r="M470" i="4"/>
  <c r="AN470" i="4"/>
  <c r="AQ471" i="4"/>
  <c r="P471" i="4"/>
  <c r="O471" i="4"/>
  <c r="AM471" i="4"/>
  <c r="AL471" i="4"/>
  <c r="U471" i="4"/>
  <c r="AH471" i="4"/>
  <c r="AB471" i="4"/>
  <c r="H470" i="4"/>
  <c r="I470" i="4"/>
  <c r="F472" i="4"/>
  <c r="B473" i="4"/>
  <c r="D472" i="4"/>
  <c r="T472" i="4" s="1"/>
  <c r="AJ472" i="4"/>
  <c r="AO472" i="4" s="1"/>
  <c r="C472" i="4"/>
  <c r="J472" i="4"/>
  <c r="AK472" i="4"/>
  <c r="AP472" i="4" s="1"/>
  <c r="E472" i="4"/>
  <c r="V472" i="4" s="1"/>
  <c r="AG472" i="4"/>
  <c r="AI472" i="4" s="1"/>
  <c r="AA472" i="4"/>
  <c r="Z470" i="4"/>
  <c r="Y470" i="4"/>
  <c r="AD471" i="4"/>
  <c r="AC471" i="4"/>
  <c r="AF471" i="4" s="1"/>
  <c r="K471" i="4"/>
  <c r="L471" i="4" s="1"/>
  <c r="G471" i="4"/>
  <c r="W471" i="4"/>
  <c r="X471" i="4" s="1"/>
  <c r="R470" i="4" l="1"/>
  <c r="AE471" i="4"/>
  <c r="Q471" i="4"/>
  <c r="R471" i="4" s="1"/>
  <c r="AN471" i="4"/>
  <c r="AD472" i="4"/>
  <c r="AC472" i="4"/>
  <c r="AF472" i="4" s="1"/>
  <c r="F473" i="4"/>
  <c r="B474" i="4"/>
  <c r="D473" i="4"/>
  <c r="T473" i="4" s="1"/>
  <c r="C473" i="4"/>
  <c r="AG473" i="4"/>
  <c r="AI473" i="4" s="1"/>
  <c r="AK473" i="4"/>
  <c r="AP473" i="4" s="1"/>
  <c r="J473" i="4"/>
  <c r="AJ473" i="4"/>
  <c r="AO473" i="4" s="1"/>
  <c r="E473" i="4"/>
  <c r="V473" i="4" s="1"/>
  <c r="AA473" i="4"/>
  <c r="M471" i="4"/>
  <c r="N471" i="4"/>
  <c r="H471" i="4"/>
  <c r="I471" i="4"/>
  <c r="Z471" i="4"/>
  <c r="Y471" i="4"/>
  <c r="AH472" i="4"/>
  <c r="O472" i="4"/>
  <c r="AM472" i="4"/>
  <c r="P472" i="4"/>
  <c r="U472" i="4"/>
  <c r="AL472" i="4"/>
  <c r="AB472" i="4"/>
  <c r="K472" i="4"/>
  <c r="L472" i="4" s="1"/>
  <c r="G472" i="4"/>
  <c r="W472" i="4"/>
  <c r="X472" i="4" s="1"/>
  <c r="AQ472" i="4"/>
  <c r="Q472" i="4" l="1"/>
  <c r="R472" i="4" s="1"/>
  <c r="S471" i="4"/>
  <c r="AE472" i="4"/>
  <c r="AQ473" i="4"/>
  <c r="M472" i="4"/>
  <c r="N472" i="4"/>
  <c r="I472" i="4"/>
  <c r="H472" i="4"/>
  <c r="Z472" i="4"/>
  <c r="Y472" i="4"/>
  <c r="P473" i="4"/>
  <c r="O473" i="4"/>
  <c r="AL473" i="4"/>
  <c r="U473" i="4"/>
  <c r="AH473" i="4"/>
  <c r="AB473" i="4"/>
  <c r="AM473" i="4"/>
  <c r="AN472" i="4"/>
  <c r="K473" i="4"/>
  <c r="L473" i="4" s="1"/>
  <c r="G473" i="4"/>
  <c r="W473" i="4"/>
  <c r="X473" i="4" s="1"/>
  <c r="AD473" i="4"/>
  <c r="AC473" i="4"/>
  <c r="AF473" i="4" s="1"/>
  <c r="D474" i="4"/>
  <c r="T474" i="4" s="1"/>
  <c r="B475" i="4"/>
  <c r="F474" i="4"/>
  <c r="AJ474" i="4"/>
  <c r="AO474" i="4" s="1"/>
  <c r="C474" i="4"/>
  <c r="AK474" i="4"/>
  <c r="AP474" i="4" s="1"/>
  <c r="J474" i="4"/>
  <c r="AG474" i="4"/>
  <c r="AI474" i="4" s="1"/>
  <c r="AA474" i="4"/>
  <c r="E474" i="4"/>
  <c r="V474" i="4" s="1"/>
  <c r="AE473" i="4" l="1"/>
  <c r="S472" i="4"/>
  <c r="Q473" i="4"/>
  <c r="S473" i="4" s="1"/>
  <c r="Y473" i="4"/>
  <c r="Z473" i="4"/>
  <c r="AQ474" i="4"/>
  <c r="AD474" i="4"/>
  <c r="AC474" i="4"/>
  <c r="AF474" i="4" s="1"/>
  <c r="AH474" i="4"/>
  <c r="AB474" i="4"/>
  <c r="P474" i="4"/>
  <c r="U474" i="4"/>
  <c r="AM474" i="4"/>
  <c r="AL474" i="4"/>
  <c r="O474" i="4"/>
  <c r="F475" i="4"/>
  <c r="D475" i="4"/>
  <c r="T475" i="4" s="1"/>
  <c r="C475" i="4"/>
  <c r="AK475" i="4"/>
  <c r="AP475" i="4" s="1"/>
  <c r="J475" i="4"/>
  <c r="B476" i="4"/>
  <c r="AG475" i="4"/>
  <c r="AI475" i="4" s="1"/>
  <c r="AA475" i="4"/>
  <c r="E475" i="4"/>
  <c r="V475" i="4" s="1"/>
  <c r="AJ475" i="4"/>
  <c r="AO475" i="4" s="1"/>
  <c r="M473" i="4"/>
  <c r="N473" i="4"/>
  <c r="AN473" i="4"/>
  <c r="K474" i="4"/>
  <c r="L474" i="4" s="1"/>
  <c r="G474" i="4"/>
  <c r="W474" i="4"/>
  <c r="X474" i="4" s="1"/>
  <c r="I473" i="4"/>
  <c r="H473" i="4"/>
  <c r="R473" i="4" l="1"/>
  <c r="K475" i="4"/>
  <c r="L475" i="4" s="1"/>
  <c r="G475" i="4"/>
  <c r="W475" i="4"/>
  <c r="X475" i="4" s="1"/>
  <c r="N474" i="4"/>
  <c r="M474" i="4"/>
  <c r="I474" i="4"/>
  <c r="H474" i="4"/>
  <c r="AN474" i="4"/>
  <c r="Y474" i="4"/>
  <c r="Z474" i="4"/>
  <c r="D476" i="4"/>
  <c r="T476" i="4" s="1"/>
  <c r="F476" i="4"/>
  <c r="B477" i="4"/>
  <c r="AJ476" i="4"/>
  <c r="AO476" i="4" s="1"/>
  <c r="AG476" i="4"/>
  <c r="AI476" i="4" s="1"/>
  <c r="AK476" i="4"/>
  <c r="AP476" i="4" s="1"/>
  <c r="C476" i="4"/>
  <c r="AA476" i="4"/>
  <c r="E476" i="4"/>
  <c r="V476" i="4" s="1"/>
  <c r="J476" i="4"/>
  <c r="P475" i="4"/>
  <c r="O475" i="4"/>
  <c r="AH475" i="4"/>
  <c r="AM475" i="4"/>
  <c r="AL475" i="4"/>
  <c r="U475" i="4"/>
  <c r="AB475" i="4"/>
  <c r="AQ475" i="4"/>
  <c r="AE474" i="4"/>
  <c r="AD475" i="4"/>
  <c r="AC475" i="4"/>
  <c r="AF475" i="4" s="1"/>
  <c r="Q474" i="4"/>
  <c r="AE475" i="4" l="1"/>
  <c r="AN475" i="4"/>
  <c r="R474" i="4"/>
  <c r="S474" i="4"/>
  <c r="P476" i="4"/>
  <c r="O476" i="4"/>
  <c r="AL476" i="4"/>
  <c r="AB476" i="4"/>
  <c r="AH476" i="4"/>
  <c r="U476" i="4"/>
  <c r="AM476" i="4"/>
  <c r="F477" i="4"/>
  <c r="B478" i="4"/>
  <c r="C477" i="4"/>
  <c r="D477" i="4"/>
  <c r="T477" i="4" s="1"/>
  <c r="AG477" i="4"/>
  <c r="AI477" i="4" s="1"/>
  <c r="AK477" i="4"/>
  <c r="AP477" i="4" s="1"/>
  <c r="AJ477" i="4"/>
  <c r="AO477" i="4" s="1"/>
  <c r="E477" i="4"/>
  <c r="V477" i="4" s="1"/>
  <c r="J477" i="4"/>
  <c r="AA477" i="4"/>
  <c r="M475" i="4"/>
  <c r="N475" i="4"/>
  <c r="Q475" i="4"/>
  <c r="AD476" i="4"/>
  <c r="AC476" i="4"/>
  <c r="AF476" i="4" s="1"/>
  <c r="H475" i="4"/>
  <c r="I475" i="4"/>
  <c r="Y475" i="4"/>
  <c r="Z475" i="4"/>
  <c r="AQ476" i="4"/>
  <c r="K476" i="4"/>
  <c r="L476" i="4" s="1"/>
  <c r="G476" i="4"/>
  <c r="W476" i="4"/>
  <c r="X476" i="4" s="1"/>
  <c r="AE476" i="4" l="1"/>
  <c r="Q476" i="4"/>
  <c r="R476" i="4" s="1"/>
  <c r="AQ477" i="4"/>
  <c r="M476" i="4"/>
  <c r="N476" i="4"/>
  <c r="S475" i="4"/>
  <c r="R475" i="4"/>
  <c r="K477" i="4"/>
  <c r="L477" i="4" s="1"/>
  <c r="G477" i="4"/>
  <c r="W477" i="4"/>
  <c r="X477" i="4" s="1"/>
  <c r="I476" i="4"/>
  <c r="H476" i="4"/>
  <c r="D478" i="4"/>
  <c r="T478" i="4" s="1"/>
  <c r="B479" i="4"/>
  <c r="F478" i="4"/>
  <c r="AJ478" i="4"/>
  <c r="AO478" i="4" s="1"/>
  <c r="AK478" i="4"/>
  <c r="AP478" i="4" s="1"/>
  <c r="J478" i="4"/>
  <c r="C478" i="4"/>
  <c r="AG478" i="4"/>
  <c r="AI478" i="4" s="1"/>
  <c r="E478" i="4"/>
  <c r="V478" i="4" s="1"/>
  <c r="AA478" i="4"/>
  <c r="AN476" i="4"/>
  <c r="AD477" i="4"/>
  <c r="AC477" i="4"/>
  <c r="AF477" i="4" s="1"/>
  <c r="Y476" i="4"/>
  <c r="Z476" i="4"/>
  <c r="P477" i="4"/>
  <c r="O477" i="4"/>
  <c r="AM477" i="4"/>
  <c r="AL477" i="4"/>
  <c r="U477" i="4"/>
  <c r="AH477" i="4"/>
  <c r="AB477" i="4"/>
  <c r="Q477" i="4" l="1"/>
  <c r="R477" i="4" s="1"/>
  <c r="S476" i="4"/>
  <c r="M477" i="4"/>
  <c r="N477" i="4"/>
  <c r="AN477" i="4"/>
  <c r="AE477" i="4"/>
  <c r="AQ478" i="4"/>
  <c r="H477" i="4"/>
  <c r="I477" i="4"/>
  <c r="AD478" i="4"/>
  <c r="AC478" i="4"/>
  <c r="AF478" i="4" s="1"/>
  <c r="F479" i="4"/>
  <c r="B480" i="4"/>
  <c r="D479" i="4"/>
  <c r="T479" i="4" s="1"/>
  <c r="C479" i="4"/>
  <c r="AK479" i="4"/>
  <c r="AP479" i="4" s="1"/>
  <c r="AG479" i="4"/>
  <c r="AI479" i="4" s="1"/>
  <c r="J479" i="4"/>
  <c r="AJ479" i="4"/>
  <c r="AO479" i="4" s="1"/>
  <c r="AA479" i="4"/>
  <c r="E479" i="4"/>
  <c r="V479" i="4" s="1"/>
  <c r="Y477" i="4"/>
  <c r="Z477" i="4"/>
  <c r="O478" i="4"/>
  <c r="P478" i="4"/>
  <c r="AL478" i="4"/>
  <c r="U478" i="4"/>
  <c r="AH478" i="4"/>
  <c r="AB478" i="4"/>
  <c r="AM478" i="4"/>
  <c r="K478" i="4"/>
  <c r="L478" i="4" s="1"/>
  <c r="G478" i="4"/>
  <c r="W478" i="4"/>
  <c r="X478" i="4" s="1"/>
  <c r="S477" i="4" l="1"/>
  <c r="H478" i="4"/>
  <c r="I478" i="4"/>
  <c r="Y478" i="4"/>
  <c r="Z478" i="4"/>
  <c r="AM479" i="4"/>
  <c r="O479" i="4"/>
  <c r="AB479" i="4"/>
  <c r="AL479" i="4"/>
  <c r="AH479" i="4"/>
  <c r="U479" i="4"/>
  <c r="P479" i="4"/>
  <c r="AN478" i="4"/>
  <c r="AE478" i="4"/>
  <c r="Q478" i="4"/>
  <c r="AD479" i="4"/>
  <c r="AC479" i="4"/>
  <c r="AF479" i="4" s="1"/>
  <c r="K479" i="4"/>
  <c r="L479" i="4" s="1"/>
  <c r="G479" i="4"/>
  <c r="W479" i="4"/>
  <c r="X479" i="4" s="1"/>
  <c r="N478" i="4"/>
  <c r="M478" i="4"/>
  <c r="F480" i="4"/>
  <c r="D480" i="4"/>
  <c r="T480" i="4" s="1"/>
  <c r="C480" i="4"/>
  <c r="AJ480" i="4"/>
  <c r="AO480" i="4" s="1"/>
  <c r="AG480" i="4"/>
  <c r="AI480" i="4" s="1"/>
  <c r="B481" i="4"/>
  <c r="J480" i="4"/>
  <c r="AK480" i="4"/>
  <c r="AP480" i="4" s="1"/>
  <c r="AA480" i="4"/>
  <c r="E480" i="4"/>
  <c r="V480" i="4" s="1"/>
  <c r="AQ479" i="4"/>
  <c r="Q479" i="4" l="1"/>
  <c r="R479" i="4" s="1"/>
  <c r="AN479" i="4"/>
  <c r="AQ480" i="4"/>
  <c r="N479" i="4"/>
  <c r="M479" i="4"/>
  <c r="AD480" i="4"/>
  <c r="AC480" i="4"/>
  <c r="AF480" i="4" s="1"/>
  <c r="K480" i="4"/>
  <c r="L480" i="4" s="1"/>
  <c r="G480" i="4"/>
  <c r="W480" i="4"/>
  <c r="X480" i="4" s="1"/>
  <c r="I479" i="4"/>
  <c r="H479" i="4"/>
  <c r="S478" i="4"/>
  <c r="R478" i="4"/>
  <c r="Z479" i="4"/>
  <c r="Y479" i="4"/>
  <c r="S479" i="4"/>
  <c r="AE479" i="4"/>
  <c r="F481" i="4"/>
  <c r="D481" i="4"/>
  <c r="T481" i="4" s="1"/>
  <c r="B482" i="4"/>
  <c r="C481" i="4"/>
  <c r="AG481" i="4"/>
  <c r="AI481" i="4" s="1"/>
  <c r="AK481" i="4"/>
  <c r="AP481" i="4" s="1"/>
  <c r="J481" i="4"/>
  <c r="AJ481" i="4"/>
  <c r="AO481" i="4" s="1"/>
  <c r="E481" i="4"/>
  <c r="V481" i="4" s="1"/>
  <c r="AA481" i="4"/>
  <c r="P480" i="4"/>
  <c r="O480" i="4"/>
  <c r="AH480" i="4"/>
  <c r="AB480" i="4"/>
  <c r="AM480" i="4"/>
  <c r="U480" i="4"/>
  <c r="AL480" i="4"/>
  <c r="AE480" i="4" l="1"/>
  <c r="Q480" i="4"/>
  <c r="S480" i="4" s="1"/>
  <c r="K481" i="4"/>
  <c r="L481" i="4" s="1"/>
  <c r="G481" i="4"/>
  <c r="W481" i="4"/>
  <c r="X481" i="4" s="1"/>
  <c r="N480" i="4"/>
  <c r="M480" i="4"/>
  <c r="AQ481" i="4"/>
  <c r="I480" i="4"/>
  <c r="H480" i="4"/>
  <c r="AN480" i="4"/>
  <c r="AD481" i="4"/>
  <c r="AC481" i="4"/>
  <c r="AF481" i="4" s="1"/>
  <c r="R480" i="4"/>
  <c r="D482" i="4"/>
  <c r="T482" i="4" s="1"/>
  <c r="B483" i="4"/>
  <c r="C482" i="4"/>
  <c r="F482" i="4"/>
  <c r="AJ482" i="4"/>
  <c r="AO482" i="4" s="1"/>
  <c r="J482" i="4"/>
  <c r="AG482" i="4"/>
  <c r="AI482" i="4" s="1"/>
  <c r="AK482" i="4"/>
  <c r="AP482" i="4" s="1"/>
  <c r="E482" i="4"/>
  <c r="V482" i="4" s="1"/>
  <c r="AA482" i="4"/>
  <c r="Y480" i="4"/>
  <c r="Z480" i="4"/>
  <c r="O481" i="4"/>
  <c r="P481" i="4"/>
  <c r="AL481" i="4"/>
  <c r="U481" i="4"/>
  <c r="AH481" i="4"/>
  <c r="AB481" i="4"/>
  <c r="AM481" i="4"/>
  <c r="AN481" i="4" l="1"/>
  <c r="K482" i="4"/>
  <c r="L482" i="4" s="1"/>
  <c r="G482" i="4"/>
  <c r="W482" i="4"/>
  <c r="X482" i="4" s="1"/>
  <c r="N481" i="4"/>
  <c r="M481" i="4"/>
  <c r="H481" i="4"/>
  <c r="I481" i="4"/>
  <c r="F483" i="4"/>
  <c r="D483" i="4"/>
  <c r="T483" i="4" s="1"/>
  <c r="B484" i="4"/>
  <c r="C483" i="4"/>
  <c r="AK483" i="4"/>
  <c r="AP483" i="4" s="1"/>
  <c r="AG483" i="4"/>
  <c r="AI483" i="4" s="1"/>
  <c r="J483" i="4"/>
  <c r="AJ483" i="4"/>
  <c r="AO483" i="4" s="1"/>
  <c r="AA483" i="4"/>
  <c r="E483" i="4"/>
  <c r="V483" i="4" s="1"/>
  <c r="Y481" i="4"/>
  <c r="Z481" i="4"/>
  <c r="AE481" i="4"/>
  <c r="Q481" i="4"/>
  <c r="AD482" i="4"/>
  <c r="AC482" i="4"/>
  <c r="AF482" i="4" s="1"/>
  <c r="O482" i="4"/>
  <c r="P482" i="4"/>
  <c r="AL482" i="4"/>
  <c r="AB482" i="4"/>
  <c r="AH482" i="4"/>
  <c r="U482" i="4"/>
  <c r="AM482" i="4"/>
  <c r="AQ482" i="4"/>
  <c r="AN482" i="4" l="1"/>
  <c r="R481" i="4"/>
  <c r="S481" i="4"/>
  <c r="N482" i="4"/>
  <c r="M482" i="4"/>
  <c r="Q482" i="4"/>
  <c r="AQ483" i="4"/>
  <c r="F484" i="4"/>
  <c r="B485" i="4"/>
  <c r="C484" i="4"/>
  <c r="AJ484" i="4"/>
  <c r="AO484" i="4" s="1"/>
  <c r="D484" i="4"/>
  <c r="T484" i="4" s="1"/>
  <c r="AG484" i="4"/>
  <c r="AI484" i="4" s="1"/>
  <c r="AK484" i="4"/>
  <c r="AP484" i="4" s="1"/>
  <c r="J484" i="4"/>
  <c r="AA484" i="4"/>
  <c r="E484" i="4"/>
  <c r="V484" i="4" s="1"/>
  <c r="I482" i="4"/>
  <c r="H482" i="4"/>
  <c r="O483" i="4"/>
  <c r="P483" i="4"/>
  <c r="AM483" i="4"/>
  <c r="AB483" i="4"/>
  <c r="AL483" i="4"/>
  <c r="AH483" i="4"/>
  <c r="U483" i="4"/>
  <c r="Z482" i="4"/>
  <c r="Y482" i="4"/>
  <c r="AE482" i="4"/>
  <c r="AD483" i="4"/>
  <c r="AC483" i="4"/>
  <c r="AF483" i="4" s="1"/>
  <c r="K483" i="4"/>
  <c r="L483" i="4" s="1"/>
  <c r="G483" i="4"/>
  <c r="W483" i="4"/>
  <c r="X483" i="4" s="1"/>
  <c r="Z483" i="4" l="1"/>
  <c r="Y483" i="4"/>
  <c r="AL484" i="4"/>
  <c r="O484" i="4"/>
  <c r="AB484" i="4"/>
  <c r="AH484" i="4"/>
  <c r="U484" i="4"/>
  <c r="AM484" i="4"/>
  <c r="P484" i="4"/>
  <c r="S482" i="4"/>
  <c r="R482" i="4"/>
  <c r="AN483" i="4"/>
  <c r="M483" i="4"/>
  <c r="N483" i="4"/>
  <c r="AE483" i="4"/>
  <c r="K484" i="4"/>
  <c r="L484" i="4" s="1"/>
  <c r="G484" i="4"/>
  <c r="W484" i="4"/>
  <c r="X484" i="4" s="1"/>
  <c r="AD484" i="4"/>
  <c r="AC484" i="4"/>
  <c r="AF484" i="4" s="1"/>
  <c r="I483" i="4"/>
  <c r="H483" i="4"/>
  <c r="F485" i="4"/>
  <c r="B486" i="4"/>
  <c r="D485" i="4"/>
  <c r="T485" i="4" s="1"/>
  <c r="C485" i="4"/>
  <c r="AG485" i="4"/>
  <c r="AI485" i="4" s="1"/>
  <c r="AK485" i="4"/>
  <c r="AP485" i="4" s="1"/>
  <c r="AJ485" i="4"/>
  <c r="AO485" i="4" s="1"/>
  <c r="J485" i="4"/>
  <c r="E485" i="4"/>
  <c r="V485" i="4" s="1"/>
  <c r="AA485" i="4"/>
  <c r="Q483" i="4"/>
  <c r="AQ484" i="4"/>
  <c r="Q484" i="4" l="1"/>
  <c r="R484" i="4" s="1"/>
  <c r="AQ485" i="4"/>
  <c r="AE484" i="4"/>
  <c r="H484" i="4"/>
  <c r="I484" i="4"/>
  <c r="R483" i="4"/>
  <c r="S483" i="4"/>
  <c r="P485" i="4"/>
  <c r="O485" i="4"/>
  <c r="AL485" i="4"/>
  <c r="U485" i="4"/>
  <c r="AH485" i="4"/>
  <c r="AB485" i="4"/>
  <c r="AM485" i="4"/>
  <c r="Y484" i="4"/>
  <c r="Z484" i="4"/>
  <c r="AN484" i="4"/>
  <c r="K485" i="4"/>
  <c r="L485" i="4" s="1"/>
  <c r="G485" i="4"/>
  <c r="W485" i="4"/>
  <c r="X485" i="4" s="1"/>
  <c r="AD485" i="4"/>
  <c r="AC485" i="4"/>
  <c r="AF485" i="4" s="1"/>
  <c r="D486" i="4"/>
  <c r="T486" i="4" s="1"/>
  <c r="B487" i="4"/>
  <c r="F486" i="4"/>
  <c r="AJ486" i="4"/>
  <c r="AO486" i="4" s="1"/>
  <c r="J486" i="4"/>
  <c r="C486" i="4"/>
  <c r="AK486" i="4"/>
  <c r="AP486" i="4" s="1"/>
  <c r="AG486" i="4"/>
  <c r="AI486" i="4" s="1"/>
  <c r="E486" i="4"/>
  <c r="V486" i="4" s="1"/>
  <c r="AA486" i="4"/>
  <c r="N484" i="4"/>
  <c r="M484" i="4"/>
  <c r="AE485" i="4" l="1"/>
  <c r="S484" i="4"/>
  <c r="Q485" i="4"/>
  <c r="M485" i="4"/>
  <c r="N485" i="4"/>
  <c r="AQ486" i="4"/>
  <c r="H485" i="4"/>
  <c r="I485" i="4"/>
  <c r="AD486" i="4"/>
  <c r="AC486" i="4"/>
  <c r="AF486" i="4" s="1"/>
  <c r="AL486" i="4"/>
  <c r="AH486" i="4"/>
  <c r="O486" i="4"/>
  <c r="AB486" i="4"/>
  <c r="P486" i="4"/>
  <c r="AM486" i="4"/>
  <c r="U486" i="4"/>
  <c r="F487" i="4"/>
  <c r="D487" i="4"/>
  <c r="T487" i="4" s="1"/>
  <c r="B488" i="4"/>
  <c r="AK487" i="4"/>
  <c r="AP487" i="4" s="1"/>
  <c r="J487" i="4"/>
  <c r="AG487" i="4"/>
  <c r="AI487" i="4" s="1"/>
  <c r="C487" i="4"/>
  <c r="AJ487" i="4"/>
  <c r="AO487" i="4" s="1"/>
  <c r="AA487" i="4"/>
  <c r="E487" i="4"/>
  <c r="V487" i="4" s="1"/>
  <c r="Z485" i="4"/>
  <c r="Y485" i="4"/>
  <c r="R485" i="4"/>
  <c r="S485" i="4"/>
  <c r="AN485" i="4"/>
  <c r="K486" i="4"/>
  <c r="L486" i="4" s="1"/>
  <c r="G486" i="4"/>
  <c r="W486" i="4"/>
  <c r="X486" i="4" s="1"/>
  <c r="AE486" i="4" l="1"/>
  <c r="Q486" i="4"/>
  <c r="R486" i="4" s="1"/>
  <c r="H486" i="4"/>
  <c r="I486" i="4"/>
  <c r="P487" i="4"/>
  <c r="O487" i="4"/>
  <c r="AM487" i="4"/>
  <c r="AL487" i="4"/>
  <c r="U487" i="4"/>
  <c r="AH487" i="4"/>
  <c r="AB487" i="4"/>
  <c r="F488" i="4"/>
  <c r="B489" i="4"/>
  <c r="D488" i="4"/>
  <c r="T488" i="4" s="1"/>
  <c r="C488" i="4"/>
  <c r="AJ488" i="4"/>
  <c r="AO488" i="4" s="1"/>
  <c r="AG488" i="4"/>
  <c r="AI488" i="4" s="1"/>
  <c r="AK488" i="4"/>
  <c r="AP488" i="4" s="1"/>
  <c r="J488" i="4"/>
  <c r="AA488" i="4"/>
  <c r="E488" i="4"/>
  <c r="V488" i="4" s="1"/>
  <c r="AN486" i="4"/>
  <c r="AD487" i="4"/>
  <c r="AC487" i="4"/>
  <c r="AF487" i="4" s="1"/>
  <c r="Z486" i="4"/>
  <c r="Y486" i="4"/>
  <c r="N486" i="4"/>
  <c r="M486" i="4"/>
  <c r="K487" i="4"/>
  <c r="L487" i="4" s="1"/>
  <c r="G487" i="4"/>
  <c r="W487" i="4"/>
  <c r="X487" i="4" s="1"/>
  <c r="AQ487" i="4"/>
  <c r="S486" i="4" l="1"/>
  <c r="AN487" i="4"/>
  <c r="AE487" i="4"/>
  <c r="Q487" i="4"/>
  <c r="S487" i="4" s="1"/>
  <c r="M487" i="4"/>
  <c r="N487" i="4"/>
  <c r="I487" i="4"/>
  <c r="H487" i="4"/>
  <c r="Y487" i="4"/>
  <c r="Z487" i="4"/>
  <c r="AH488" i="4"/>
  <c r="O488" i="4"/>
  <c r="AM488" i="4"/>
  <c r="P488" i="4"/>
  <c r="U488" i="4"/>
  <c r="AL488" i="4"/>
  <c r="AB488" i="4"/>
  <c r="AD488" i="4"/>
  <c r="AC488" i="4"/>
  <c r="AF488" i="4" s="1"/>
  <c r="K488" i="4"/>
  <c r="L488" i="4" s="1"/>
  <c r="G488" i="4"/>
  <c r="W488" i="4"/>
  <c r="X488" i="4" s="1"/>
  <c r="F489" i="4"/>
  <c r="B490" i="4"/>
  <c r="D489" i="4"/>
  <c r="T489" i="4" s="1"/>
  <c r="AG489" i="4"/>
  <c r="AI489" i="4" s="1"/>
  <c r="AK489" i="4"/>
  <c r="AP489" i="4" s="1"/>
  <c r="C489" i="4"/>
  <c r="AJ489" i="4"/>
  <c r="AO489" i="4" s="1"/>
  <c r="J489" i="4"/>
  <c r="E489" i="4"/>
  <c r="V489" i="4" s="1"/>
  <c r="AA489" i="4"/>
  <c r="AQ488" i="4"/>
  <c r="AE488" i="4" l="1"/>
  <c r="R487" i="4"/>
  <c r="Q488" i="4"/>
  <c r="R488" i="4" s="1"/>
  <c r="H488" i="4"/>
  <c r="I488" i="4"/>
  <c r="Y488" i="4"/>
  <c r="Z488" i="4"/>
  <c r="AQ489" i="4"/>
  <c r="K489" i="4"/>
  <c r="L489" i="4" s="1"/>
  <c r="G489" i="4"/>
  <c r="W489" i="4"/>
  <c r="X489" i="4" s="1"/>
  <c r="AN488" i="4"/>
  <c r="AD489" i="4"/>
  <c r="AC489" i="4"/>
  <c r="AF489" i="4" s="1"/>
  <c r="O489" i="4"/>
  <c r="P489" i="4"/>
  <c r="AL489" i="4"/>
  <c r="AH489" i="4"/>
  <c r="AM489" i="4"/>
  <c r="AB489" i="4"/>
  <c r="U489" i="4"/>
  <c r="D490" i="4"/>
  <c r="T490" i="4" s="1"/>
  <c r="B491" i="4"/>
  <c r="F490" i="4"/>
  <c r="AJ490" i="4"/>
  <c r="AO490" i="4" s="1"/>
  <c r="AG490" i="4"/>
  <c r="AI490" i="4" s="1"/>
  <c r="AK490" i="4"/>
  <c r="AP490" i="4" s="1"/>
  <c r="J490" i="4"/>
  <c r="E490" i="4"/>
  <c r="V490" i="4" s="1"/>
  <c r="C490" i="4"/>
  <c r="AA490" i="4"/>
  <c r="M488" i="4"/>
  <c r="N488" i="4"/>
  <c r="AE489" i="4" l="1"/>
  <c r="S488" i="4"/>
  <c r="AQ490" i="4"/>
  <c r="P490" i="4"/>
  <c r="O490" i="4"/>
  <c r="AL490" i="4"/>
  <c r="AH490" i="4"/>
  <c r="U490" i="4"/>
  <c r="AM490" i="4"/>
  <c r="AB490" i="4"/>
  <c r="H489" i="4"/>
  <c r="I489" i="4"/>
  <c r="AN489" i="4"/>
  <c r="AD490" i="4"/>
  <c r="AC490" i="4"/>
  <c r="AF490" i="4" s="1"/>
  <c r="F491" i="4"/>
  <c r="AK491" i="4"/>
  <c r="AP491" i="4" s="1"/>
  <c r="D491" i="4"/>
  <c r="T491" i="4" s="1"/>
  <c r="AG491" i="4"/>
  <c r="AI491" i="4" s="1"/>
  <c r="B492" i="4"/>
  <c r="AJ491" i="4"/>
  <c r="AO491" i="4" s="1"/>
  <c r="J491" i="4"/>
  <c r="C491" i="4"/>
  <c r="AA491" i="4"/>
  <c r="E491" i="4"/>
  <c r="V491" i="4" s="1"/>
  <c r="Y489" i="4"/>
  <c r="Z489" i="4"/>
  <c r="K490" i="4"/>
  <c r="L490" i="4" s="1"/>
  <c r="G490" i="4"/>
  <c r="W490" i="4"/>
  <c r="X490" i="4" s="1"/>
  <c r="Q489" i="4"/>
  <c r="N489" i="4"/>
  <c r="M489" i="4"/>
  <c r="Q490" i="4" l="1"/>
  <c r="R490" i="4" s="1"/>
  <c r="AE490" i="4"/>
  <c r="AD491" i="4"/>
  <c r="AC491" i="4"/>
  <c r="AF491" i="4" s="1"/>
  <c r="D492" i="4"/>
  <c r="T492" i="4" s="1"/>
  <c r="F492" i="4"/>
  <c r="B493" i="4"/>
  <c r="AJ492" i="4"/>
  <c r="AO492" i="4" s="1"/>
  <c r="AG492" i="4"/>
  <c r="AI492" i="4" s="1"/>
  <c r="AK492" i="4"/>
  <c r="AP492" i="4" s="1"/>
  <c r="C492" i="4"/>
  <c r="J492" i="4"/>
  <c r="AA492" i="4"/>
  <c r="E492" i="4"/>
  <c r="V492" i="4" s="1"/>
  <c r="K491" i="4"/>
  <c r="L491" i="4" s="1"/>
  <c r="G491" i="4"/>
  <c r="W491" i="4"/>
  <c r="X491" i="4" s="1"/>
  <c r="N490" i="4"/>
  <c r="M490" i="4"/>
  <c r="H490" i="4"/>
  <c r="I490" i="4"/>
  <c r="Y490" i="4"/>
  <c r="Z490" i="4"/>
  <c r="S489" i="4"/>
  <c r="R489" i="4"/>
  <c r="AL491" i="4"/>
  <c r="AH491" i="4"/>
  <c r="AB491" i="4"/>
  <c r="AM491" i="4"/>
  <c r="P491" i="4"/>
  <c r="O491" i="4"/>
  <c r="U491" i="4"/>
  <c r="AQ491" i="4"/>
  <c r="AN490" i="4"/>
  <c r="S490" i="4" l="1"/>
  <c r="AN491" i="4"/>
  <c r="AQ492" i="4"/>
  <c r="Y491" i="4"/>
  <c r="Z491" i="4"/>
  <c r="N491" i="4"/>
  <c r="M491" i="4"/>
  <c r="AL492" i="4"/>
  <c r="P492" i="4"/>
  <c r="AH492" i="4"/>
  <c r="AM492" i="4"/>
  <c r="U492" i="4"/>
  <c r="AB492" i="4"/>
  <c r="O492" i="4"/>
  <c r="F493" i="4"/>
  <c r="B494" i="4"/>
  <c r="D493" i="4"/>
  <c r="T493" i="4" s="1"/>
  <c r="AG493" i="4"/>
  <c r="AI493" i="4" s="1"/>
  <c r="J493" i="4"/>
  <c r="AK493" i="4"/>
  <c r="AP493" i="4" s="1"/>
  <c r="AJ493" i="4"/>
  <c r="AO493" i="4" s="1"/>
  <c r="E493" i="4"/>
  <c r="V493" i="4" s="1"/>
  <c r="C493" i="4"/>
  <c r="AA493" i="4"/>
  <c r="AE491" i="4"/>
  <c r="I491" i="4"/>
  <c r="H491" i="4"/>
  <c r="Q491" i="4"/>
  <c r="AD492" i="4"/>
  <c r="AC492" i="4"/>
  <c r="AF492" i="4" s="1"/>
  <c r="K492" i="4"/>
  <c r="L492" i="4" s="1"/>
  <c r="G492" i="4"/>
  <c r="W492" i="4"/>
  <c r="X492" i="4" s="1"/>
  <c r="AE492" i="4" l="1"/>
  <c r="AN492" i="4"/>
  <c r="AD493" i="4"/>
  <c r="AC493" i="4"/>
  <c r="AF493" i="4" s="1"/>
  <c r="D494" i="4"/>
  <c r="T494" i="4" s="1"/>
  <c r="B495" i="4"/>
  <c r="F494" i="4"/>
  <c r="AJ494" i="4"/>
  <c r="AO494" i="4" s="1"/>
  <c r="AK494" i="4"/>
  <c r="AP494" i="4" s="1"/>
  <c r="AG494" i="4"/>
  <c r="AI494" i="4" s="1"/>
  <c r="J494" i="4"/>
  <c r="C494" i="4"/>
  <c r="E494" i="4"/>
  <c r="V494" i="4" s="1"/>
  <c r="AA494" i="4"/>
  <c r="Z492" i="4"/>
  <c r="Y492" i="4"/>
  <c r="Q492" i="4"/>
  <c r="M492" i="4"/>
  <c r="N492" i="4"/>
  <c r="O493" i="4"/>
  <c r="P493" i="4"/>
  <c r="AL493" i="4"/>
  <c r="AM493" i="4"/>
  <c r="AH493" i="4"/>
  <c r="AB493" i="4"/>
  <c r="U493" i="4"/>
  <c r="I492" i="4"/>
  <c r="H492" i="4"/>
  <c r="R491" i="4"/>
  <c r="S491" i="4"/>
  <c r="AQ493" i="4"/>
  <c r="K493" i="4"/>
  <c r="L493" i="4" s="1"/>
  <c r="G493" i="4"/>
  <c r="W493" i="4"/>
  <c r="X493" i="4" s="1"/>
  <c r="AE493" i="4" l="1"/>
  <c r="Q493" i="4"/>
  <c r="S493" i="4" s="1"/>
  <c r="I493" i="4"/>
  <c r="H493" i="4"/>
  <c r="G494" i="4"/>
  <c r="K494" i="4"/>
  <c r="L494" i="4" s="1"/>
  <c r="W494" i="4"/>
  <c r="X494" i="4" s="1"/>
  <c r="N493" i="4"/>
  <c r="M493" i="4"/>
  <c r="P494" i="4"/>
  <c r="AM494" i="4"/>
  <c r="AL494" i="4"/>
  <c r="O494" i="4"/>
  <c r="AH494" i="4"/>
  <c r="U494" i="4"/>
  <c r="AB494" i="4"/>
  <c r="AN493" i="4"/>
  <c r="R493" i="4"/>
  <c r="R492" i="4"/>
  <c r="S492" i="4"/>
  <c r="Z493" i="4"/>
  <c r="Y493" i="4"/>
  <c r="AD494" i="4"/>
  <c r="AC494" i="4"/>
  <c r="AF494" i="4" s="1"/>
  <c r="F495" i="4"/>
  <c r="B496" i="4"/>
  <c r="D495" i="4"/>
  <c r="T495" i="4" s="1"/>
  <c r="AK495" i="4"/>
  <c r="AP495" i="4" s="1"/>
  <c r="AG495" i="4"/>
  <c r="AI495" i="4" s="1"/>
  <c r="J495" i="4"/>
  <c r="C495" i="4"/>
  <c r="AA495" i="4"/>
  <c r="AJ495" i="4"/>
  <c r="AO495" i="4" s="1"/>
  <c r="E495" i="4"/>
  <c r="V495" i="4" s="1"/>
  <c r="AQ494" i="4"/>
  <c r="AE494" i="4" l="1"/>
  <c r="Q494" i="4"/>
  <c r="S494" i="4" s="1"/>
  <c r="AN494" i="4"/>
  <c r="F496" i="4"/>
  <c r="D496" i="4"/>
  <c r="T496" i="4" s="1"/>
  <c r="B497" i="4"/>
  <c r="AJ496" i="4"/>
  <c r="AO496" i="4" s="1"/>
  <c r="J496" i="4"/>
  <c r="C496" i="4"/>
  <c r="AA496" i="4"/>
  <c r="E496" i="4"/>
  <c r="V496" i="4" s="1"/>
  <c r="AK496" i="4"/>
  <c r="AP496" i="4" s="1"/>
  <c r="AG496" i="4"/>
  <c r="AI496" i="4" s="1"/>
  <c r="Z494" i="4"/>
  <c r="Y494" i="4"/>
  <c r="O495" i="4"/>
  <c r="P495" i="4"/>
  <c r="AM495" i="4"/>
  <c r="AL495" i="4"/>
  <c r="AH495" i="4"/>
  <c r="AB495" i="4"/>
  <c r="U495" i="4"/>
  <c r="AD495" i="4"/>
  <c r="AC495" i="4"/>
  <c r="AF495" i="4" s="1"/>
  <c r="I494" i="4"/>
  <c r="H494" i="4"/>
  <c r="K495" i="4"/>
  <c r="L495" i="4" s="1"/>
  <c r="G495" i="4"/>
  <c r="W495" i="4"/>
  <c r="X495" i="4" s="1"/>
  <c r="R494" i="4"/>
  <c r="N494" i="4"/>
  <c r="M494" i="4"/>
  <c r="AQ495" i="4"/>
  <c r="AN495" i="4" l="1"/>
  <c r="K496" i="4"/>
  <c r="L496" i="4" s="1"/>
  <c r="G496" i="4"/>
  <c r="W496" i="4"/>
  <c r="X496" i="4" s="1"/>
  <c r="Z495" i="4"/>
  <c r="Y495" i="4"/>
  <c r="P496" i="4"/>
  <c r="AM496" i="4"/>
  <c r="U496" i="4"/>
  <c r="AL496" i="4"/>
  <c r="AH496" i="4"/>
  <c r="AB496" i="4"/>
  <c r="O496" i="4"/>
  <c r="Q495" i="4"/>
  <c r="AQ496" i="4"/>
  <c r="AD496" i="4"/>
  <c r="AC496" i="4"/>
  <c r="AF496" i="4" s="1"/>
  <c r="F497" i="4"/>
  <c r="D497" i="4"/>
  <c r="T497" i="4" s="1"/>
  <c r="B498" i="4"/>
  <c r="AG497" i="4"/>
  <c r="AI497" i="4" s="1"/>
  <c r="AK497" i="4"/>
  <c r="AP497" i="4" s="1"/>
  <c r="J497" i="4"/>
  <c r="C497" i="4"/>
  <c r="E497" i="4"/>
  <c r="V497" i="4" s="1"/>
  <c r="AJ497" i="4"/>
  <c r="AO497" i="4" s="1"/>
  <c r="AA497" i="4"/>
  <c r="H495" i="4"/>
  <c r="I495" i="4"/>
  <c r="M495" i="4"/>
  <c r="N495" i="4"/>
  <c r="AE495" i="4"/>
  <c r="AN496" i="4" l="1"/>
  <c r="AE496" i="4"/>
  <c r="K497" i="4"/>
  <c r="L497" i="4" s="1"/>
  <c r="G497" i="4"/>
  <c r="W497" i="4"/>
  <c r="X497" i="4" s="1"/>
  <c r="S495" i="4"/>
  <c r="R495" i="4"/>
  <c r="N496" i="4"/>
  <c r="M496" i="4"/>
  <c r="H496" i="4"/>
  <c r="I496" i="4"/>
  <c r="Q496" i="4"/>
  <c r="AD497" i="4"/>
  <c r="AC497" i="4"/>
  <c r="AF497" i="4" s="1"/>
  <c r="P497" i="4"/>
  <c r="AL497" i="4"/>
  <c r="O497" i="4"/>
  <c r="AH497" i="4"/>
  <c r="AB497" i="4"/>
  <c r="AM497" i="4"/>
  <c r="U497" i="4"/>
  <c r="D498" i="4"/>
  <c r="T498" i="4" s="1"/>
  <c r="B499" i="4"/>
  <c r="F498" i="4"/>
  <c r="AJ498" i="4"/>
  <c r="AO498" i="4" s="1"/>
  <c r="AG498" i="4"/>
  <c r="AI498" i="4" s="1"/>
  <c r="AK498" i="4"/>
  <c r="AP498" i="4" s="1"/>
  <c r="J498" i="4"/>
  <c r="C498" i="4"/>
  <c r="E498" i="4"/>
  <c r="V498" i="4" s="1"/>
  <c r="AA498" i="4"/>
  <c r="Y496" i="4"/>
  <c r="Z496" i="4"/>
  <c r="AQ497" i="4"/>
  <c r="AE497" i="4" l="1"/>
  <c r="AQ498" i="4"/>
  <c r="AD498" i="4"/>
  <c r="AC498" i="4"/>
  <c r="AF498" i="4" s="1"/>
  <c r="F499" i="4"/>
  <c r="B500" i="4"/>
  <c r="AK499" i="4"/>
  <c r="AP499" i="4" s="1"/>
  <c r="AG499" i="4"/>
  <c r="AI499" i="4" s="1"/>
  <c r="AJ499" i="4"/>
  <c r="AO499" i="4" s="1"/>
  <c r="J499" i="4"/>
  <c r="C499" i="4"/>
  <c r="D499" i="4"/>
  <c r="T499" i="4" s="1"/>
  <c r="AA499" i="4"/>
  <c r="E499" i="4"/>
  <c r="V499" i="4" s="1"/>
  <c r="N497" i="4"/>
  <c r="M497" i="4"/>
  <c r="Q497" i="4"/>
  <c r="K498" i="4"/>
  <c r="L498" i="4" s="1"/>
  <c r="G498" i="4"/>
  <c r="W498" i="4"/>
  <c r="X498" i="4" s="1"/>
  <c r="R496" i="4"/>
  <c r="S496" i="4"/>
  <c r="I497" i="4"/>
  <c r="H497" i="4"/>
  <c r="P498" i="4"/>
  <c r="O498" i="4"/>
  <c r="AM498" i="4"/>
  <c r="AL498" i="4"/>
  <c r="AH498" i="4"/>
  <c r="U498" i="4"/>
  <c r="AB498" i="4"/>
  <c r="Y497" i="4"/>
  <c r="Z497" i="4"/>
  <c r="AN497" i="4"/>
  <c r="Q498" i="4" l="1"/>
  <c r="R498" i="4" s="1"/>
  <c r="AN498" i="4"/>
  <c r="N498" i="4"/>
  <c r="M498" i="4"/>
  <c r="I498" i="4"/>
  <c r="H498" i="4"/>
  <c r="P499" i="4"/>
  <c r="O499" i="4"/>
  <c r="AB499" i="4"/>
  <c r="AM499" i="4"/>
  <c r="AL499" i="4"/>
  <c r="U499" i="4"/>
  <c r="AH499" i="4"/>
  <c r="AE498" i="4"/>
  <c r="Y498" i="4"/>
  <c r="Z498" i="4"/>
  <c r="AQ499" i="4"/>
  <c r="AD499" i="4"/>
  <c r="AC499" i="4"/>
  <c r="AF499" i="4" s="1"/>
  <c r="K499" i="4"/>
  <c r="L499" i="4" s="1"/>
  <c r="G499" i="4"/>
  <c r="W499" i="4"/>
  <c r="X499" i="4" s="1"/>
  <c r="S497" i="4"/>
  <c r="R497" i="4"/>
  <c r="F500" i="4"/>
  <c r="B501" i="4"/>
  <c r="D500" i="4"/>
  <c r="T500" i="4" s="1"/>
  <c r="AJ500" i="4"/>
  <c r="AO500" i="4" s="1"/>
  <c r="AG500" i="4"/>
  <c r="AI500" i="4" s="1"/>
  <c r="AK500" i="4"/>
  <c r="AP500" i="4" s="1"/>
  <c r="J500" i="4"/>
  <c r="C500" i="4"/>
  <c r="AA500" i="4"/>
  <c r="E500" i="4"/>
  <c r="V500" i="4" s="1"/>
  <c r="S498" i="4" l="1"/>
  <c r="Q499" i="4"/>
  <c r="R499" i="4" s="1"/>
  <c r="AE499" i="4"/>
  <c r="AQ500" i="4"/>
  <c r="AN499" i="4"/>
  <c r="AD500" i="4"/>
  <c r="AC500" i="4"/>
  <c r="AF500" i="4" s="1"/>
  <c r="K500" i="4"/>
  <c r="L500" i="4" s="1"/>
  <c r="G500" i="4"/>
  <c r="W500" i="4"/>
  <c r="X500" i="4" s="1"/>
  <c r="I499" i="4"/>
  <c r="H499" i="4"/>
  <c r="F501" i="4"/>
  <c r="B502" i="4"/>
  <c r="D501" i="4"/>
  <c r="T501" i="4" s="1"/>
  <c r="AG501" i="4"/>
  <c r="AI501" i="4" s="1"/>
  <c r="AK501" i="4"/>
  <c r="AP501" i="4" s="1"/>
  <c r="AJ501" i="4"/>
  <c r="AO501" i="4" s="1"/>
  <c r="E501" i="4"/>
  <c r="V501" i="4" s="1"/>
  <c r="J501" i="4"/>
  <c r="C501" i="4"/>
  <c r="AA501" i="4"/>
  <c r="Z499" i="4"/>
  <c r="Y499" i="4"/>
  <c r="O500" i="4"/>
  <c r="P500" i="4"/>
  <c r="AB500" i="4"/>
  <c r="AM500" i="4"/>
  <c r="AL500" i="4"/>
  <c r="U500" i="4"/>
  <c r="AH500" i="4"/>
  <c r="N499" i="4"/>
  <c r="M499" i="4"/>
  <c r="S499" i="4" l="1"/>
  <c r="AN500" i="4"/>
  <c r="Z500" i="4"/>
  <c r="Y500" i="4"/>
  <c r="AE500" i="4"/>
  <c r="AQ501" i="4"/>
  <c r="P501" i="4"/>
  <c r="O501" i="4"/>
  <c r="AH501" i="4"/>
  <c r="AB501" i="4"/>
  <c r="AM501" i="4"/>
  <c r="AL501" i="4"/>
  <c r="U501" i="4"/>
  <c r="K501" i="4"/>
  <c r="L501" i="4" s="1"/>
  <c r="G501" i="4"/>
  <c r="W501" i="4"/>
  <c r="X501" i="4" s="1"/>
  <c r="AD501" i="4"/>
  <c r="AC501" i="4"/>
  <c r="AF501" i="4" s="1"/>
  <c r="D502" i="4"/>
  <c r="T502" i="4" s="1"/>
  <c r="B503" i="4"/>
  <c r="AJ502" i="4"/>
  <c r="AO502" i="4" s="1"/>
  <c r="F502" i="4"/>
  <c r="AG502" i="4"/>
  <c r="AI502" i="4" s="1"/>
  <c r="AK502" i="4"/>
  <c r="AP502" i="4" s="1"/>
  <c r="J502" i="4"/>
  <c r="C502" i="4"/>
  <c r="E502" i="4"/>
  <c r="V502" i="4" s="1"/>
  <c r="AA502" i="4"/>
  <c r="M500" i="4"/>
  <c r="N500" i="4"/>
  <c r="Q500" i="4"/>
  <c r="I500" i="4"/>
  <c r="H500" i="4"/>
  <c r="Q501" i="4" l="1"/>
  <c r="R501" i="4" s="1"/>
  <c r="AQ502" i="4"/>
  <c r="S500" i="4"/>
  <c r="R500" i="4"/>
  <c r="H501" i="4"/>
  <c r="I501" i="4"/>
  <c r="F503" i="4"/>
  <c r="D503" i="4"/>
  <c r="T503" i="4" s="1"/>
  <c r="B504" i="4"/>
  <c r="AK503" i="4"/>
  <c r="AP503" i="4" s="1"/>
  <c r="AG503" i="4"/>
  <c r="AI503" i="4" s="1"/>
  <c r="AJ503" i="4"/>
  <c r="AO503" i="4" s="1"/>
  <c r="J503" i="4"/>
  <c r="C503" i="4"/>
  <c r="AA503" i="4"/>
  <c r="E503" i="4"/>
  <c r="V503" i="4" s="1"/>
  <c r="Y501" i="4"/>
  <c r="Z501" i="4"/>
  <c r="AN501" i="4"/>
  <c r="AD502" i="4"/>
  <c r="AC502" i="4"/>
  <c r="AF502" i="4" s="1"/>
  <c r="P502" i="4"/>
  <c r="AL502" i="4"/>
  <c r="AB502" i="4"/>
  <c r="AH502" i="4"/>
  <c r="U502" i="4"/>
  <c r="O502" i="4"/>
  <c r="AM502" i="4"/>
  <c r="K502" i="4"/>
  <c r="L502" i="4" s="1"/>
  <c r="G502" i="4"/>
  <c r="W502" i="4"/>
  <c r="X502" i="4" s="1"/>
  <c r="M501" i="4"/>
  <c r="N501" i="4"/>
  <c r="AE501" i="4"/>
  <c r="S501" i="4" l="1"/>
  <c r="N502" i="4"/>
  <c r="M502" i="4"/>
  <c r="F504" i="4"/>
  <c r="D504" i="4"/>
  <c r="T504" i="4" s="1"/>
  <c r="B505" i="4"/>
  <c r="AJ504" i="4"/>
  <c r="AO504" i="4" s="1"/>
  <c r="C504" i="4"/>
  <c r="AG504" i="4"/>
  <c r="AI504" i="4" s="1"/>
  <c r="AK504" i="4"/>
  <c r="AP504" i="4" s="1"/>
  <c r="AA504" i="4"/>
  <c r="E504" i="4"/>
  <c r="V504" i="4" s="1"/>
  <c r="J504" i="4"/>
  <c r="AE502" i="4"/>
  <c r="AN502" i="4"/>
  <c r="I502" i="4"/>
  <c r="H502" i="4"/>
  <c r="AH503" i="4"/>
  <c r="U503" i="4"/>
  <c r="O503" i="4"/>
  <c r="AB503" i="4"/>
  <c r="AM503" i="4"/>
  <c r="P503" i="4"/>
  <c r="AL503" i="4"/>
  <c r="Q502" i="4"/>
  <c r="Y502" i="4"/>
  <c r="Z502" i="4"/>
  <c r="AD503" i="4"/>
  <c r="AC503" i="4"/>
  <c r="AF503" i="4" s="1"/>
  <c r="K503" i="4"/>
  <c r="L503" i="4" s="1"/>
  <c r="G503" i="4"/>
  <c r="W503" i="4"/>
  <c r="X503" i="4" s="1"/>
  <c r="AQ503" i="4"/>
  <c r="AQ504" i="4" l="1"/>
  <c r="R502" i="4"/>
  <c r="S502" i="4"/>
  <c r="M503" i="4"/>
  <c r="N503" i="4"/>
  <c r="F505" i="4"/>
  <c r="B506" i="4"/>
  <c r="D505" i="4"/>
  <c r="T505" i="4" s="1"/>
  <c r="AG505" i="4"/>
  <c r="AI505" i="4" s="1"/>
  <c r="AK505" i="4"/>
  <c r="AP505" i="4" s="1"/>
  <c r="AJ505" i="4"/>
  <c r="AO505" i="4" s="1"/>
  <c r="J505" i="4"/>
  <c r="C505" i="4"/>
  <c r="E505" i="4"/>
  <c r="V505" i="4" s="1"/>
  <c r="AA505" i="4"/>
  <c r="AE503" i="4"/>
  <c r="AN503" i="4"/>
  <c r="Z503" i="4"/>
  <c r="Y503" i="4"/>
  <c r="H503" i="4"/>
  <c r="I503" i="4"/>
  <c r="AD504" i="4"/>
  <c r="AC504" i="4"/>
  <c r="AF504" i="4" s="1"/>
  <c r="Q503" i="4"/>
  <c r="O504" i="4"/>
  <c r="P504" i="4"/>
  <c r="AL504" i="4"/>
  <c r="U504" i="4"/>
  <c r="AH504" i="4"/>
  <c r="AB504" i="4"/>
  <c r="AM504" i="4"/>
  <c r="K504" i="4"/>
  <c r="L504" i="4" s="1"/>
  <c r="G504" i="4"/>
  <c r="W504" i="4"/>
  <c r="X504" i="4" s="1"/>
  <c r="AE504" i="4" l="1"/>
  <c r="Q504" i="4"/>
  <c r="R504" i="4" s="1"/>
  <c r="K505" i="4"/>
  <c r="L505" i="4" s="1"/>
  <c r="G505" i="4"/>
  <c r="W505" i="4"/>
  <c r="X505" i="4" s="1"/>
  <c r="S504" i="4"/>
  <c r="AD505" i="4"/>
  <c r="AC505" i="4"/>
  <c r="AF505" i="4" s="1"/>
  <c r="D506" i="4"/>
  <c r="T506" i="4" s="1"/>
  <c r="B507" i="4"/>
  <c r="F506" i="4"/>
  <c r="AJ506" i="4"/>
  <c r="AO506" i="4" s="1"/>
  <c r="J506" i="4"/>
  <c r="AG506" i="4"/>
  <c r="AI506" i="4" s="1"/>
  <c r="AK506" i="4"/>
  <c r="AP506" i="4" s="1"/>
  <c r="E506" i="4"/>
  <c r="V506" i="4" s="1"/>
  <c r="C506" i="4"/>
  <c r="AA506" i="4"/>
  <c r="Y504" i="4"/>
  <c r="Z504" i="4"/>
  <c r="N504" i="4"/>
  <c r="M504" i="4"/>
  <c r="S503" i="4"/>
  <c r="R503" i="4"/>
  <c r="H504" i="4"/>
  <c r="I504" i="4"/>
  <c r="AL505" i="4"/>
  <c r="P505" i="4"/>
  <c r="AH505" i="4"/>
  <c r="AM505" i="4"/>
  <c r="U505" i="4"/>
  <c r="AB505" i="4"/>
  <c r="O505" i="4"/>
  <c r="AN504" i="4"/>
  <c r="AQ505" i="4"/>
  <c r="O506" i="4" l="1"/>
  <c r="P506" i="4"/>
  <c r="AH506" i="4"/>
  <c r="U506" i="4"/>
  <c r="AB506" i="4"/>
  <c r="AM506" i="4"/>
  <c r="AL506" i="4"/>
  <c r="AD506" i="4"/>
  <c r="AC506" i="4"/>
  <c r="AF506" i="4" s="1"/>
  <c r="F507" i="4"/>
  <c r="D507" i="4"/>
  <c r="T507" i="4" s="1"/>
  <c r="B508" i="4"/>
  <c r="AK507" i="4"/>
  <c r="AP507" i="4" s="1"/>
  <c r="AG507" i="4"/>
  <c r="AI507" i="4" s="1"/>
  <c r="AJ507" i="4"/>
  <c r="AO507" i="4" s="1"/>
  <c r="J507" i="4"/>
  <c r="C507" i="4"/>
  <c r="AA507" i="4"/>
  <c r="E507" i="4"/>
  <c r="V507" i="4" s="1"/>
  <c r="M505" i="4"/>
  <c r="N505" i="4"/>
  <c r="AN505" i="4"/>
  <c r="AQ506" i="4"/>
  <c r="K506" i="4"/>
  <c r="L506" i="4" s="1"/>
  <c r="G506" i="4"/>
  <c r="W506" i="4"/>
  <c r="X506" i="4" s="1"/>
  <c r="H505" i="4"/>
  <c r="I505" i="4"/>
  <c r="Y505" i="4"/>
  <c r="Z505" i="4"/>
  <c r="AE505" i="4"/>
  <c r="Q505" i="4"/>
  <c r="AE506" i="4" l="1"/>
  <c r="Q506" i="4"/>
  <c r="S506" i="4" s="1"/>
  <c r="AQ507" i="4"/>
  <c r="H506" i="4"/>
  <c r="I506" i="4"/>
  <c r="O507" i="4"/>
  <c r="AL507" i="4"/>
  <c r="U507" i="4"/>
  <c r="AH507" i="4"/>
  <c r="P507" i="4"/>
  <c r="AB507" i="4"/>
  <c r="AM507" i="4"/>
  <c r="AD507" i="4"/>
  <c r="AC507" i="4"/>
  <c r="AF507" i="4" s="1"/>
  <c r="K507" i="4"/>
  <c r="L507" i="4" s="1"/>
  <c r="G507" i="4"/>
  <c r="W507" i="4"/>
  <c r="X507" i="4" s="1"/>
  <c r="R506" i="4"/>
  <c r="Z506" i="4"/>
  <c r="Y506" i="4"/>
  <c r="AN506" i="4"/>
  <c r="R505" i="4"/>
  <c r="S505" i="4"/>
  <c r="N506" i="4"/>
  <c r="M506" i="4"/>
  <c r="D508" i="4"/>
  <c r="T508" i="4" s="1"/>
  <c r="F508" i="4"/>
  <c r="B509" i="4"/>
  <c r="AJ508" i="4"/>
  <c r="AO508" i="4" s="1"/>
  <c r="J508" i="4"/>
  <c r="AG508" i="4"/>
  <c r="AI508" i="4" s="1"/>
  <c r="AK508" i="4"/>
  <c r="AP508" i="4" s="1"/>
  <c r="C508" i="4"/>
  <c r="AA508" i="4"/>
  <c r="E508" i="4"/>
  <c r="V508" i="4" s="1"/>
  <c r="Q507" i="4" l="1"/>
  <c r="R507" i="4" s="1"/>
  <c r="AE507" i="4"/>
  <c r="AQ508" i="4"/>
  <c r="AD508" i="4"/>
  <c r="AC508" i="4"/>
  <c r="AF508" i="4" s="1"/>
  <c r="K508" i="4"/>
  <c r="L508" i="4" s="1"/>
  <c r="G508" i="4"/>
  <c r="W508" i="4"/>
  <c r="X508" i="4" s="1"/>
  <c r="I507" i="4"/>
  <c r="H507" i="4"/>
  <c r="F509" i="4"/>
  <c r="B510" i="4"/>
  <c r="D509" i="4"/>
  <c r="T509" i="4" s="1"/>
  <c r="AG509" i="4"/>
  <c r="AI509" i="4" s="1"/>
  <c r="AK509" i="4"/>
  <c r="AP509" i="4" s="1"/>
  <c r="J509" i="4"/>
  <c r="AJ509" i="4"/>
  <c r="AO509" i="4" s="1"/>
  <c r="E509" i="4"/>
  <c r="V509" i="4" s="1"/>
  <c r="C509" i="4"/>
  <c r="AA509" i="4"/>
  <c r="Y507" i="4"/>
  <c r="Z507" i="4"/>
  <c r="AN507" i="4"/>
  <c r="P508" i="4"/>
  <c r="AB508" i="4"/>
  <c r="AH508" i="4"/>
  <c r="AM508" i="4"/>
  <c r="AL508" i="4"/>
  <c r="U508" i="4"/>
  <c r="O508" i="4"/>
  <c r="M507" i="4"/>
  <c r="N507" i="4"/>
  <c r="Q508" i="4" l="1"/>
  <c r="S508" i="4" s="1"/>
  <c r="S507" i="4"/>
  <c r="AD509" i="4"/>
  <c r="AC509" i="4"/>
  <c r="AF509" i="4" s="1"/>
  <c r="D510" i="4"/>
  <c r="T510" i="4" s="1"/>
  <c r="B511" i="4"/>
  <c r="F510" i="4"/>
  <c r="AJ510" i="4"/>
  <c r="AO510" i="4" s="1"/>
  <c r="AK510" i="4"/>
  <c r="AP510" i="4" s="1"/>
  <c r="AG510" i="4"/>
  <c r="AI510" i="4" s="1"/>
  <c r="J510" i="4"/>
  <c r="C510" i="4"/>
  <c r="E510" i="4"/>
  <c r="V510" i="4" s="1"/>
  <c r="AA510" i="4"/>
  <c r="Y508" i="4"/>
  <c r="Z508" i="4"/>
  <c r="AE508" i="4"/>
  <c r="M508" i="4"/>
  <c r="N508" i="4"/>
  <c r="AN508" i="4"/>
  <c r="AQ509" i="4"/>
  <c r="O509" i="4"/>
  <c r="P509" i="4"/>
  <c r="AM509" i="4"/>
  <c r="AB509" i="4"/>
  <c r="AL509" i="4"/>
  <c r="AH509" i="4"/>
  <c r="U509" i="4"/>
  <c r="K509" i="4"/>
  <c r="L509" i="4" s="1"/>
  <c r="G509" i="4"/>
  <c r="W509" i="4"/>
  <c r="X509" i="4" s="1"/>
  <c r="I508" i="4"/>
  <c r="H508" i="4"/>
  <c r="R508" i="4" l="1"/>
  <c r="AE509" i="4"/>
  <c r="AD510" i="4"/>
  <c r="AC510" i="4"/>
  <c r="AF510" i="4" s="1"/>
  <c r="F511" i="4"/>
  <c r="B512" i="4"/>
  <c r="D511" i="4"/>
  <c r="T511" i="4" s="1"/>
  <c r="AK511" i="4"/>
  <c r="AP511" i="4" s="1"/>
  <c r="AG511" i="4"/>
  <c r="AI511" i="4" s="1"/>
  <c r="J511" i="4"/>
  <c r="AJ511" i="4"/>
  <c r="AO511" i="4" s="1"/>
  <c r="C511" i="4"/>
  <c r="AA511" i="4"/>
  <c r="E511" i="4"/>
  <c r="V511" i="4" s="1"/>
  <c r="AQ510" i="4"/>
  <c r="H509" i="4"/>
  <c r="I509" i="4"/>
  <c r="Z509" i="4"/>
  <c r="Y509" i="4"/>
  <c r="K510" i="4"/>
  <c r="L510" i="4" s="1"/>
  <c r="G510" i="4"/>
  <c r="W510" i="4"/>
  <c r="X510" i="4" s="1"/>
  <c r="N509" i="4"/>
  <c r="M509" i="4"/>
  <c r="O510" i="4"/>
  <c r="P510" i="4"/>
  <c r="AB510" i="4"/>
  <c r="AM510" i="4"/>
  <c r="AL510" i="4"/>
  <c r="U510" i="4"/>
  <c r="AH510" i="4"/>
  <c r="AN509" i="4"/>
  <c r="Q509" i="4"/>
  <c r="S509" i="4" l="1"/>
  <c r="R509" i="4"/>
  <c r="AN510" i="4"/>
  <c r="Y510" i="4"/>
  <c r="Z510" i="4"/>
  <c r="N510" i="4"/>
  <c r="M510" i="4"/>
  <c r="O511" i="4"/>
  <c r="P511" i="4"/>
  <c r="AL511" i="4"/>
  <c r="AH511" i="4"/>
  <c r="U511" i="4"/>
  <c r="AM511" i="4"/>
  <c r="AB511" i="4"/>
  <c r="Q510" i="4"/>
  <c r="AE510" i="4"/>
  <c r="AD511" i="4"/>
  <c r="AC511" i="4"/>
  <c r="AF511" i="4" s="1"/>
  <c r="K511" i="4"/>
  <c r="L511" i="4" s="1"/>
  <c r="G511" i="4"/>
  <c r="W511" i="4"/>
  <c r="X511" i="4" s="1"/>
  <c r="AQ511" i="4"/>
  <c r="I510" i="4"/>
  <c r="H510" i="4"/>
  <c r="F512" i="4"/>
  <c r="AJ512" i="4"/>
  <c r="AO512" i="4" s="1"/>
  <c r="AG512" i="4"/>
  <c r="AI512" i="4" s="1"/>
  <c r="D512" i="4"/>
  <c r="T512" i="4" s="1"/>
  <c r="C512" i="4"/>
  <c r="J512" i="4"/>
  <c r="B513" i="4"/>
  <c r="AK512" i="4"/>
  <c r="AP512" i="4" s="1"/>
  <c r="AA512" i="4"/>
  <c r="E512" i="4"/>
  <c r="V512" i="4" s="1"/>
  <c r="Q511" i="4" l="1"/>
  <c r="S511" i="4" s="1"/>
  <c r="AE511" i="4"/>
  <c r="K512" i="4"/>
  <c r="L512" i="4" s="1"/>
  <c r="G512" i="4"/>
  <c r="W512" i="4"/>
  <c r="X512" i="4" s="1"/>
  <c r="Y511" i="4"/>
  <c r="Z511" i="4"/>
  <c r="AD512" i="4"/>
  <c r="AC512" i="4"/>
  <c r="AF512" i="4" s="1"/>
  <c r="O512" i="4"/>
  <c r="AL512" i="4"/>
  <c r="AH512" i="4"/>
  <c r="AB512" i="4"/>
  <c r="P512" i="4"/>
  <c r="AM512" i="4"/>
  <c r="U512" i="4"/>
  <c r="F513" i="4"/>
  <c r="D513" i="4"/>
  <c r="T513" i="4" s="1"/>
  <c r="B514" i="4"/>
  <c r="AG513" i="4"/>
  <c r="AI513" i="4" s="1"/>
  <c r="AK513" i="4"/>
  <c r="AP513" i="4" s="1"/>
  <c r="J513" i="4"/>
  <c r="AJ513" i="4"/>
  <c r="AO513" i="4" s="1"/>
  <c r="C513" i="4"/>
  <c r="E513" i="4"/>
  <c r="V513" i="4" s="1"/>
  <c r="AA513" i="4"/>
  <c r="N511" i="4"/>
  <c r="M511" i="4"/>
  <c r="S510" i="4"/>
  <c r="R510" i="4"/>
  <c r="AQ512" i="4"/>
  <c r="AN511" i="4"/>
  <c r="I511" i="4"/>
  <c r="H511" i="4"/>
  <c r="AE512" i="4" l="1"/>
  <c r="Q512" i="4"/>
  <c r="S512" i="4" s="1"/>
  <c r="R511" i="4"/>
  <c r="K513" i="4"/>
  <c r="L513" i="4" s="1"/>
  <c r="G513" i="4"/>
  <c r="W513" i="4"/>
  <c r="X513" i="4" s="1"/>
  <c r="N512" i="4"/>
  <c r="M512" i="4"/>
  <c r="I512" i="4"/>
  <c r="H512" i="4"/>
  <c r="AD513" i="4"/>
  <c r="AC513" i="4"/>
  <c r="AF513" i="4" s="1"/>
  <c r="D514" i="4"/>
  <c r="T514" i="4" s="1"/>
  <c r="B515" i="4"/>
  <c r="F514" i="4"/>
  <c r="AJ514" i="4"/>
  <c r="AO514" i="4" s="1"/>
  <c r="J514" i="4"/>
  <c r="C514" i="4"/>
  <c r="AG514" i="4"/>
  <c r="AI514" i="4" s="1"/>
  <c r="E514" i="4"/>
  <c r="V514" i="4" s="1"/>
  <c r="AK514" i="4"/>
  <c r="AP514" i="4" s="1"/>
  <c r="AA514" i="4"/>
  <c r="Y512" i="4"/>
  <c r="Z512" i="4"/>
  <c r="P513" i="4"/>
  <c r="AH513" i="4"/>
  <c r="U513" i="4"/>
  <c r="O513" i="4"/>
  <c r="AB513" i="4"/>
  <c r="AM513" i="4"/>
  <c r="AL513" i="4"/>
  <c r="AQ513" i="4"/>
  <c r="AN512" i="4"/>
  <c r="AE513" i="4" l="1"/>
  <c r="R512" i="4"/>
  <c r="Q513" i="4"/>
  <c r="R513" i="4" s="1"/>
  <c r="AD514" i="4"/>
  <c r="AC514" i="4"/>
  <c r="AF514" i="4" s="1"/>
  <c r="O514" i="4"/>
  <c r="P514" i="4"/>
  <c r="AB514" i="4"/>
  <c r="AM514" i="4"/>
  <c r="AL514" i="4"/>
  <c r="U514" i="4"/>
  <c r="AH514" i="4"/>
  <c r="F515" i="4"/>
  <c r="B516" i="4"/>
  <c r="D515" i="4"/>
  <c r="T515" i="4" s="1"/>
  <c r="AK515" i="4"/>
  <c r="AP515" i="4" s="1"/>
  <c r="AG515" i="4"/>
  <c r="AI515" i="4" s="1"/>
  <c r="J515" i="4"/>
  <c r="C515" i="4"/>
  <c r="AJ515" i="4"/>
  <c r="AO515" i="4" s="1"/>
  <c r="AA515" i="4"/>
  <c r="E515" i="4"/>
  <c r="V515" i="4" s="1"/>
  <c r="N513" i="4"/>
  <c r="M513" i="4"/>
  <c r="AN513" i="4"/>
  <c r="K514" i="4"/>
  <c r="L514" i="4" s="1"/>
  <c r="G514" i="4"/>
  <c r="W514" i="4"/>
  <c r="X514" i="4" s="1"/>
  <c r="I513" i="4"/>
  <c r="H513" i="4"/>
  <c r="AQ514" i="4"/>
  <c r="Y513" i="4"/>
  <c r="Z513" i="4"/>
  <c r="AN514" i="4" l="1"/>
  <c r="S513" i="4"/>
  <c r="Q514" i="4"/>
  <c r="S514" i="4" s="1"/>
  <c r="AE514" i="4"/>
  <c r="F516" i="4"/>
  <c r="B517" i="4"/>
  <c r="D516" i="4"/>
  <c r="T516" i="4" s="1"/>
  <c r="AJ516" i="4"/>
  <c r="AO516" i="4" s="1"/>
  <c r="AG516" i="4"/>
  <c r="AI516" i="4" s="1"/>
  <c r="AK516" i="4"/>
  <c r="AP516" i="4" s="1"/>
  <c r="C516" i="4"/>
  <c r="J516" i="4"/>
  <c r="AA516" i="4"/>
  <c r="E516" i="4"/>
  <c r="V516" i="4" s="1"/>
  <c r="M514" i="4"/>
  <c r="N514" i="4"/>
  <c r="H514" i="4"/>
  <c r="I514" i="4"/>
  <c r="P515" i="4"/>
  <c r="AM515" i="4"/>
  <c r="AB515" i="4"/>
  <c r="O515" i="4"/>
  <c r="AL515" i="4"/>
  <c r="AH515" i="4"/>
  <c r="U515" i="4"/>
  <c r="Z514" i="4"/>
  <c r="Y514" i="4"/>
  <c r="AD515" i="4"/>
  <c r="AC515" i="4"/>
  <c r="AF515" i="4" s="1"/>
  <c r="K515" i="4"/>
  <c r="L515" i="4" s="1"/>
  <c r="G515" i="4"/>
  <c r="W515" i="4"/>
  <c r="X515" i="4" s="1"/>
  <c r="AQ515" i="4"/>
  <c r="R514" i="4" l="1"/>
  <c r="Q515" i="4"/>
  <c r="S515" i="4" s="1"/>
  <c r="AQ516" i="4"/>
  <c r="AD516" i="4"/>
  <c r="AC516" i="4"/>
  <c r="AF516" i="4" s="1"/>
  <c r="K516" i="4"/>
  <c r="L516" i="4" s="1"/>
  <c r="G516" i="4"/>
  <c r="W516" i="4"/>
  <c r="X516" i="4" s="1"/>
  <c r="I515" i="4"/>
  <c r="H515" i="4"/>
  <c r="F517" i="4"/>
  <c r="B518" i="4"/>
  <c r="D517" i="4"/>
  <c r="T517" i="4" s="1"/>
  <c r="AG517" i="4"/>
  <c r="AI517" i="4" s="1"/>
  <c r="J517" i="4"/>
  <c r="AK517" i="4"/>
  <c r="AP517" i="4" s="1"/>
  <c r="AJ517" i="4"/>
  <c r="AO517" i="4" s="1"/>
  <c r="E517" i="4"/>
  <c r="V517" i="4" s="1"/>
  <c r="C517" i="4"/>
  <c r="AA517" i="4"/>
  <c r="Y515" i="4"/>
  <c r="Z515" i="4"/>
  <c r="O516" i="4"/>
  <c r="P516" i="4"/>
  <c r="AL516" i="4"/>
  <c r="AH516" i="4"/>
  <c r="U516" i="4"/>
  <c r="AM516" i="4"/>
  <c r="AB516" i="4"/>
  <c r="AE515" i="4"/>
  <c r="N515" i="4"/>
  <c r="M515" i="4"/>
  <c r="AN515" i="4"/>
  <c r="R515" i="4" l="1"/>
  <c r="AE516" i="4"/>
  <c r="AD517" i="4"/>
  <c r="AC517" i="4"/>
  <c r="AF517" i="4" s="1"/>
  <c r="D518" i="4"/>
  <c r="T518" i="4" s="1"/>
  <c r="B519" i="4"/>
  <c r="AJ518" i="4"/>
  <c r="AO518" i="4" s="1"/>
  <c r="J518" i="4"/>
  <c r="F518" i="4"/>
  <c r="AK518" i="4"/>
  <c r="AP518" i="4" s="1"/>
  <c r="AG518" i="4"/>
  <c r="AI518" i="4" s="1"/>
  <c r="C518" i="4"/>
  <c r="E518" i="4"/>
  <c r="V518" i="4" s="1"/>
  <c r="AA518" i="4"/>
  <c r="Z516" i="4"/>
  <c r="Y516" i="4"/>
  <c r="AN516" i="4"/>
  <c r="N516" i="4"/>
  <c r="M516" i="4"/>
  <c r="Q516" i="4"/>
  <c r="AQ517" i="4"/>
  <c r="O517" i="4"/>
  <c r="P517" i="4"/>
  <c r="U517" i="4"/>
  <c r="AM517" i="4"/>
  <c r="AL517" i="4"/>
  <c r="AB517" i="4"/>
  <c r="AH517" i="4"/>
  <c r="K517" i="4"/>
  <c r="L517" i="4" s="1"/>
  <c r="G517" i="4"/>
  <c r="W517" i="4"/>
  <c r="X517" i="4" s="1"/>
  <c r="I516" i="4"/>
  <c r="H516" i="4"/>
  <c r="I517" i="4" l="1"/>
  <c r="H517" i="4"/>
  <c r="Y517" i="4"/>
  <c r="Z517" i="4"/>
  <c r="AE517" i="4"/>
  <c r="Q517" i="4"/>
  <c r="AQ518" i="4"/>
  <c r="R516" i="4"/>
  <c r="S516" i="4"/>
  <c r="P518" i="4"/>
  <c r="AL518" i="4"/>
  <c r="U518" i="4"/>
  <c r="AB518" i="4"/>
  <c r="AH518" i="4"/>
  <c r="O518" i="4"/>
  <c r="AM518" i="4"/>
  <c r="AN517" i="4"/>
  <c r="M517" i="4"/>
  <c r="N517" i="4"/>
  <c r="K518" i="4"/>
  <c r="L518" i="4" s="1"/>
  <c r="G518" i="4"/>
  <c r="W518" i="4"/>
  <c r="X518" i="4" s="1"/>
  <c r="AD518" i="4"/>
  <c r="AC518" i="4"/>
  <c r="AF518" i="4" s="1"/>
  <c r="F519" i="4"/>
  <c r="D519" i="4"/>
  <c r="T519" i="4" s="1"/>
  <c r="B520" i="4"/>
  <c r="AK519" i="4"/>
  <c r="AP519" i="4" s="1"/>
  <c r="AG519" i="4"/>
  <c r="AI519" i="4" s="1"/>
  <c r="J519" i="4"/>
  <c r="C519" i="4"/>
  <c r="AA519" i="4"/>
  <c r="AJ519" i="4"/>
  <c r="AO519" i="4" s="1"/>
  <c r="E519" i="4"/>
  <c r="V519" i="4" s="1"/>
  <c r="AN518" i="4" l="1"/>
  <c r="K519" i="4"/>
  <c r="L519" i="4" s="1"/>
  <c r="G519" i="4"/>
  <c r="W519" i="4"/>
  <c r="X519" i="4" s="1"/>
  <c r="H518" i="4"/>
  <c r="I518" i="4"/>
  <c r="AQ519" i="4"/>
  <c r="AE518" i="4"/>
  <c r="Z518" i="4"/>
  <c r="Y518" i="4"/>
  <c r="R517" i="4"/>
  <c r="S517" i="4"/>
  <c r="Q518" i="4"/>
  <c r="AB519" i="4"/>
  <c r="AL519" i="4"/>
  <c r="AH519" i="4"/>
  <c r="P519" i="4"/>
  <c r="U519" i="4"/>
  <c r="O519" i="4"/>
  <c r="AM519" i="4"/>
  <c r="F520" i="4"/>
  <c r="B521" i="4"/>
  <c r="J520" i="4"/>
  <c r="D520" i="4"/>
  <c r="T520" i="4" s="1"/>
  <c r="AJ520" i="4"/>
  <c r="AO520" i="4" s="1"/>
  <c r="AG520" i="4"/>
  <c r="AI520" i="4" s="1"/>
  <c r="AK520" i="4"/>
  <c r="AP520" i="4" s="1"/>
  <c r="C520" i="4"/>
  <c r="AA520" i="4"/>
  <c r="E520" i="4"/>
  <c r="V520" i="4" s="1"/>
  <c r="AD519" i="4"/>
  <c r="AC519" i="4"/>
  <c r="AF519" i="4" s="1"/>
  <c r="N518" i="4"/>
  <c r="M518" i="4"/>
  <c r="F521" i="4" l="1"/>
  <c r="B522" i="4"/>
  <c r="D521" i="4"/>
  <c r="T521" i="4" s="1"/>
  <c r="AG521" i="4"/>
  <c r="AI521" i="4" s="1"/>
  <c r="AK521" i="4"/>
  <c r="AP521" i="4" s="1"/>
  <c r="AJ521" i="4"/>
  <c r="AO521" i="4" s="1"/>
  <c r="C521" i="4"/>
  <c r="E521" i="4"/>
  <c r="V521" i="4" s="1"/>
  <c r="AA521" i="4"/>
  <c r="J521" i="4"/>
  <c r="N519" i="4"/>
  <c r="M519" i="4"/>
  <c r="AQ520" i="4"/>
  <c r="AE519" i="4"/>
  <c r="I519" i="4"/>
  <c r="H519" i="4"/>
  <c r="P520" i="4"/>
  <c r="O520" i="4"/>
  <c r="AL520" i="4"/>
  <c r="AH520" i="4"/>
  <c r="AM520" i="4"/>
  <c r="U520" i="4"/>
  <c r="AB520" i="4"/>
  <c r="Z519" i="4"/>
  <c r="Y519" i="4"/>
  <c r="AN519" i="4"/>
  <c r="AD520" i="4"/>
  <c r="AC520" i="4"/>
  <c r="AF520" i="4" s="1"/>
  <c r="K520" i="4"/>
  <c r="L520" i="4" s="1"/>
  <c r="G520" i="4"/>
  <c r="W520" i="4"/>
  <c r="X520" i="4" s="1"/>
  <c r="S518" i="4"/>
  <c r="R518" i="4"/>
  <c r="Q519" i="4"/>
  <c r="Q520" i="4" l="1"/>
  <c r="S520" i="4" s="1"/>
  <c r="AE520" i="4"/>
  <c r="AD521" i="4"/>
  <c r="AC521" i="4"/>
  <c r="AF521" i="4" s="1"/>
  <c r="K521" i="4"/>
  <c r="L521" i="4" s="1"/>
  <c r="G521" i="4"/>
  <c r="W521" i="4"/>
  <c r="X521" i="4" s="1"/>
  <c r="M520" i="4"/>
  <c r="N520" i="4"/>
  <c r="D522" i="4"/>
  <c r="T522" i="4" s="1"/>
  <c r="B523" i="4"/>
  <c r="F522" i="4"/>
  <c r="AJ522" i="4"/>
  <c r="AO522" i="4" s="1"/>
  <c r="J522" i="4"/>
  <c r="AG522" i="4"/>
  <c r="AI522" i="4" s="1"/>
  <c r="AK522" i="4"/>
  <c r="AP522" i="4" s="1"/>
  <c r="C522" i="4"/>
  <c r="E522" i="4"/>
  <c r="V522" i="4" s="1"/>
  <c r="AA522" i="4"/>
  <c r="P521" i="4"/>
  <c r="O521" i="4"/>
  <c r="U521" i="4"/>
  <c r="AL521" i="4"/>
  <c r="AB521" i="4"/>
  <c r="AM521" i="4"/>
  <c r="AH521" i="4"/>
  <c r="R519" i="4"/>
  <c r="S519" i="4"/>
  <c r="I520" i="4"/>
  <c r="H520" i="4"/>
  <c r="Y520" i="4"/>
  <c r="Z520" i="4"/>
  <c r="AN520" i="4"/>
  <c r="AQ521" i="4"/>
  <c r="AE521" i="4" l="1"/>
  <c r="R520" i="4"/>
  <c r="Q521" i="4"/>
  <c r="R521" i="4" s="1"/>
  <c r="AN521" i="4"/>
  <c r="AD522" i="4"/>
  <c r="AC522" i="4"/>
  <c r="AF522" i="4" s="1"/>
  <c r="F523" i="4"/>
  <c r="D523" i="4"/>
  <c r="T523" i="4" s="1"/>
  <c r="AK523" i="4"/>
  <c r="AP523" i="4" s="1"/>
  <c r="AG523" i="4"/>
  <c r="AI523" i="4" s="1"/>
  <c r="J523" i="4"/>
  <c r="AJ523" i="4"/>
  <c r="AO523" i="4" s="1"/>
  <c r="B524" i="4"/>
  <c r="AA523" i="4"/>
  <c r="E523" i="4"/>
  <c r="V523" i="4" s="1"/>
  <c r="C523" i="4"/>
  <c r="Y521" i="4"/>
  <c r="Z521" i="4"/>
  <c r="AQ522" i="4"/>
  <c r="K522" i="4"/>
  <c r="L522" i="4" s="1"/>
  <c r="G522" i="4"/>
  <c r="W522" i="4"/>
  <c r="X522" i="4" s="1"/>
  <c r="S521" i="4"/>
  <c r="O522" i="4"/>
  <c r="P522" i="4"/>
  <c r="U522" i="4"/>
  <c r="AL522" i="4"/>
  <c r="AB522" i="4"/>
  <c r="AM522" i="4"/>
  <c r="AH522" i="4"/>
  <c r="M521" i="4"/>
  <c r="N521" i="4"/>
  <c r="H521" i="4"/>
  <c r="I521" i="4"/>
  <c r="AE522" i="4" l="1"/>
  <c r="Q522" i="4"/>
  <c r="S522" i="4" s="1"/>
  <c r="AQ523" i="4"/>
  <c r="H522" i="4"/>
  <c r="I522" i="4"/>
  <c r="D524" i="4"/>
  <c r="T524" i="4" s="1"/>
  <c r="F524" i="4"/>
  <c r="B525" i="4"/>
  <c r="AJ524" i="4"/>
  <c r="AO524" i="4" s="1"/>
  <c r="AG524" i="4"/>
  <c r="AI524" i="4" s="1"/>
  <c r="AK524" i="4"/>
  <c r="AP524" i="4" s="1"/>
  <c r="J524" i="4"/>
  <c r="AA524" i="4"/>
  <c r="C524" i="4"/>
  <c r="E524" i="4"/>
  <c r="V524" i="4" s="1"/>
  <c r="AD523" i="4"/>
  <c r="AC523" i="4"/>
  <c r="AF523" i="4" s="1"/>
  <c r="K523" i="4"/>
  <c r="L523" i="4" s="1"/>
  <c r="G523" i="4"/>
  <c r="W523" i="4"/>
  <c r="X523" i="4" s="1"/>
  <c r="AN522" i="4"/>
  <c r="R522" i="4"/>
  <c r="Z522" i="4"/>
  <c r="Y522" i="4"/>
  <c r="N522" i="4"/>
  <c r="M522" i="4"/>
  <c r="O523" i="4"/>
  <c r="P523" i="4"/>
  <c r="AH523" i="4"/>
  <c r="AM523" i="4"/>
  <c r="U523" i="4"/>
  <c r="AL523" i="4"/>
  <c r="AB523" i="4"/>
  <c r="Q523" i="4" l="1"/>
  <c r="R523" i="4" s="1"/>
  <c r="AE523" i="4"/>
  <c r="H523" i="4"/>
  <c r="I523" i="4"/>
  <c r="Y523" i="4"/>
  <c r="Z523" i="4"/>
  <c r="F525" i="4"/>
  <c r="B526" i="4"/>
  <c r="D525" i="4"/>
  <c r="T525" i="4" s="1"/>
  <c r="AG525" i="4"/>
  <c r="AI525" i="4" s="1"/>
  <c r="AK525" i="4"/>
  <c r="AP525" i="4" s="1"/>
  <c r="J525" i="4"/>
  <c r="AJ525" i="4"/>
  <c r="AO525" i="4" s="1"/>
  <c r="C525" i="4"/>
  <c r="E525" i="4"/>
  <c r="V525" i="4" s="1"/>
  <c r="AA525" i="4"/>
  <c r="S523" i="4"/>
  <c r="AD524" i="4"/>
  <c r="AC524" i="4"/>
  <c r="AF524" i="4" s="1"/>
  <c r="N523" i="4"/>
  <c r="M523" i="4"/>
  <c r="AL524" i="4"/>
  <c r="AB524" i="4"/>
  <c r="P524" i="4"/>
  <c r="AM524" i="4"/>
  <c r="O524" i="4"/>
  <c r="AH524" i="4"/>
  <c r="U524" i="4"/>
  <c r="AN523" i="4"/>
  <c r="AQ524" i="4"/>
  <c r="K524" i="4"/>
  <c r="L524" i="4" s="1"/>
  <c r="G524" i="4"/>
  <c r="W524" i="4"/>
  <c r="X524" i="4" s="1"/>
  <c r="K525" i="4" l="1"/>
  <c r="L525" i="4" s="1"/>
  <c r="G525" i="4"/>
  <c r="W525" i="4"/>
  <c r="X525" i="4" s="1"/>
  <c r="AD525" i="4"/>
  <c r="AC525" i="4"/>
  <c r="AF525" i="4" s="1"/>
  <c r="D526" i="4"/>
  <c r="T526" i="4" s="1"/>
  <c r="B527" i="4"/>
  <c r="F526" i="4"/>
  <c r="AJ526" i="4"/>
  <c r="AO526" i="4" s="1"/>
  <c r="AK526" i="4"/>
  <c r="AP526" i="4" s="1"/>
  <c r="J526" i="4"/>
  <c r="C526" i="4"/>
  <c r="AG526" i="4"/>
  <c r="AI526" i="4" s="1"/>
  <c r="E526" i="4"/>
  <c r="V526" i="4" s="1"/>
  <c r="AA526" i="4"/>
  <c r="H524" i="4"/>
  <c r="I524" i="4"/>
  <c r="AN524" i="4"/>
  <c r="Q524" i="4"/>
  <c r="N524" i="4"/>
  <c r="M524" i="4"/>
  <c r="Y524" i="4"/>
  <c r="Z524" i="4"/>
  <c r="O525" i="4"/>
  <c r="AB525" i="4"/>
  <c r="P525" i="4"/>
  <c r="AL525" i="4"/>
  <c r="U525" i="4"/>
  <c r="AM525" i="4"/>
  <c r="AH525" i="4"/>
  <c r="AE524" i="4"/>
  <c r="AQ525" i="4"/>
  <c r="Q525" i="4" l="1"/>
  <c r="S525" i="4" s="1"/>
  <c r="AN525" i="4"/>
  <c r="R524" i="4"/>
  <c r="S524" i="4"/>
  <c r="N525" i="4"/>
  <c r="M525" i="4"/>
  <c r="AE525" i="4"/>
  <c r="AQ526" i="4"/>
  <c r="I525" i="4"/>
  <c r="H525" i="4"/>
  <c r="AD526" i="4"/>
  <c r="AC526" i="4"/>
  <c r="AF526" i="4" s="1"/>
  <c r="F527" i="4"/>
  <c r="B528" i="4"/>
  <c r="AK527" i="4"/>
  <c r="AP527" i="4" s="1"/>
  <c r="J527" i="4"/>
  <c r="AG527" i="4"/>
  <c r="AI527" i="4" s="1"/>
  <c r="D527" i="4"/>
  <c r="T527" i="4" s="1"/>
  <c r="AJ527" i="4"/>
  <c r="AO527" i="4" s="1"/>
  <c r="C527" i="4"/>
  <c r="AA527" i="4"/>
  <c r="E527" i="4"/>
  <c r="V527" i="4" s="1"/>
  <c r="Y525" i="4"/>
  <c r="Z525" i="4"/>
  <c r="R525" i="4"/>
  <c r="O526" i="4"/>
  <c r="P526" i="4"/>
  <c r="AL526" i="4"/>
  <c r="U526" i="4"/>
  <c r="AM526" i="4"/>
  <c r="AB526" i="4"/>
  <c r="AH526" i="4"/>
  <c r="K526" i="4"/>
  <c r="L526" i="4" s="1"/>
  <c r="G526" i="4"/>
  <c r="W526" i="4"/>
  <c r="X526" i="4" s="1"/>
  <c r="AE526" i="4" l="1"/>
  <c r="Q526" i="4"/>
  <c r="R526" i="4" s="1"/>
  <c r="AN526" i="4"/>
  <c r="AQ527" i="4"/>
  <c r="I526" i="4"/>
  <c r="H526" i="4"/>
  <c r="M526" i="4"/>
  <c r="N526" i="4"/>
  <c r="Z526" i="4"/>
  <c r="Y526" i="4"/>
  <c r="O527" i="4"/>
  <c r="P527" i="4"/>
  <c r="U527" i="4"/>
  <c r="AL527" i="4"/>
  <c r="AB527" i="4"/>
  <c r="AM527" i="4"/>
  <c r="AH527" i="4"/>
  <c r="AD527" i="4"/>
  <c r="AC527" i="4"/>
  <c r="AF527" i="4" s="1"/>
  <c r="K527" i="4"/>
  <c r="L527" i="4" s="1"/>
  <c r="G527" i="4"/>
  <c r="W527" i="4"/>
  <c r="X527" i="4" s="1"/>
  <c r="F528" i="4"/>
  <c r="D528" i="4"/>
  <c r="T528" i="4" s="1"/>
  <c r="B529" i="4"/>
  <c r="J528" i="4"/>
  <c r="AJ528" i="4"/>
  <c r="AO528" i="4" s="1"/>
  <c r="AG528" i="4"/>
  <c r="AI528" i="4" s="1"/>
  <c r="AA528" i="4"/>
  <c r="E528" i="4"/>
  <c r="V528" i="4" s="1"/>
  <c r="C528" i="4"/>
  <c r="AK528" i="4"/>
  <c r="AP528" i="4" s="1"/>
  <c r="AE527" i="4" l="1"/>
  <c r="Q527" i="4"/>
  <c r="R527" i="4" s="1"/>
  <c r="S526" i="4"/>
  <c r="K528" i="4"/>
  <c r="L528" i="4" s="1"/>
  <c r="G528" i="4"/>
  <c r="W528" i="4"/>
  <c r="X528" i="4" s="1"/>
  <c r="M527" i="4"/>
  <c r="N527" i="4"/>
  <c r="P528" i="4"/>
  <c r="O528" i="4"/>
  <c r="AH528" i="4"/>
  <c r="AB528" i="4"/>
  <c r="AM528" i="4"/>
  <c r="U528" i="4"/>
  <c r="AL528" i="4"/>
  <c r="AD528" i="4"/>
  <c r="AC528" i="4"/>
  <c r="AF528" i="4" s="1"/>
  <c r="F529" i="4"/>
  <c r="D529" i="4"/>
  <c r="T529" i="4" s="1"/>
  <c r="B530" i="4"/>
  <c r="AG529" i="4"/>
  <c r="AI529" i="4" s="1"/>
  <c r="AK529" i="4"/>
  <c r="AP529" i="4" s="1"/>
  <c r="AJ529" i="4"/>
  <c r="AO529" i="4" s="1"/>
  <c r="C529" i="4"/>
  <c r="E529" i="4"/>
  <c r="V529" i="4" s="1"/>
  <c r="J529" i="4"/>
  <c r="AA529" i="4"/>
  <c r="H527" i="4"/>
  <c r="I527" i="4"/>
  <c r="AQ528" i="4"/>
  <c r="AN527" i="4"/>
  <c r="Y527" i="4"/>
  <c r="Z527" i="4"/>
  <c r="S527" i="4" l="1"/>
  <c r="AE528" i="4"/>
  <c r="K529" i="4"/>
  <c r="L529" i="4" s="1"/>
  <c r="G529" i="4"/>
  <c r="W529" i="4"/>
  <c r="X529" i="4" s="1"/>
  <c r="N528" i="4"/>
  <c r="M528" i="4"/>
  <c r="AD529" i="4"/>
  <c r="AC529" i="4"/>
  <c r="AF529" i="4" s="1"/>
  <c r="I528" i="4"/>
  <c r="H528" i="4"/>
  <c r="AN528" i="4"/>
  <c r="P529" i="4"/>
  <c r="AB529" i="4"/>
  <c r="O529" i="4"/>
  <c r="AL529" i="4"/>
  <c r="U529" i="4"/>
  <c r="AM529" i="4"/>
  <c r="AH529" i="4"/>
  <c r="D530" i="4"/>
  <c r="T530" i="4" s="1"/>
  <c r="B531" i="4"/>
  <c r="F530" i="4"/>
  <c r="AJ530" i="4"/>
  <c r="AO530" i="4" s="1"/>
  <c r="AG530" i="4"/>
  <c r="AI530" i="4" s="1"/>
  <c r="C530" i="4"/>
  <c r="AK530" i="4"/>
  <c r="AP530" i="4" s="1"/>
  <c r="J530" i="4"/>
  <c r="E530" i="4"/>
  <c r="V530" i="4" s="1"/>
  <c r="AA530" i="4"/>
  <c r="Z528" i="4"/>
  <c r="Y528" i="4"/>
  <c r="AQ529" i="4"/>
  <c r="Q528" i="4"/>
  <c r="Q529" i="4" l="1"/>
  <c r="S529" i="4" s="1"/>
  <c r="AN529" i="4"/>
  <c r="M529" i="4"/>
  <c r="N529" i="4"/>
  <c r="H529" i="4"/>
  <c r="I529" i="4"/>
  <c r="AQ530" i="4"/>
  <c r="S528" i="4"/>
  <c r="R528" i="4"/>
  <c r="AD530" i="4"/>
  <c r="AC530" i="4"/>
  <c r="AF530" i="4" s="1"/>
  <c r="O530" i="4"/>
  <c r="P530" i="4"/>
  <c r="AL530" i="4"/>
  <c r="AH530" i="4"/>
  <c r="U530" i="4"/>
  <c r="AB530" i="4"/>
  <c r="AM530" i="4"/>
  <c r="F531" i="4"/>
  <c r="B532" i="4"/>
  <c r="D531" i="4"/>
  <c r="T531" i="4" s="1"/>
  <c r="AK531" i="4"/>
  <c r="AP531" i="4" s="1"/>
  <c r="AG531" i="4"/>
  <c r="AI531" i="4" s="1"/>
  <c r="AJ531" i="4"/>
  <c r="AO531" i="4" s="1"/>
  <c r="J531" i="4"/>
  <c r="AA531" i="4"/>
  <c r="C531" i="4"/>
  <c r="E531" i="4"/>
  <c r="V531" i="4" s="1"/>
  <c r="R529" i="4"/>
  <c r="Y529" i="4"/>
  <c r="Z529" i="4"/>
  <c r="K530" i="4"/>
  <c r="L530" i="4" s="1"/>
  <c r="G530" i="4"/>
  <c r="W530" i="4"/>
  <c r="X530" i="4" s="1"/>
  <c r="AE529" i="4"/>
  <c r="AE530" i="4" l="1"/>
  <c r="AQ531" i="4"/>
  <c r="I530" i="4"/>
  <c r="H530" i="4"/>
  <c r="Z530" i="4"/>
  <c r="Y530" i="4"/>
  <c r="O531" i="4"/>
  <c r="U531" i="4"/>
  <c r="AL531" i="4"/>
  <c r="AB531" i="4"/>
  <c r="P531" i="4"/>
  <c r="AM531" i="4"/>
  <c r="AH531" i="4"/>
  <c r="K531" i="4"/>
  <c r="L531" i="4" s="1"/>
  <c r="G531" i="4"/>
  <c r="W531" i="4"/>
  <c r="X531" i="4" s="1"/>
  <c r="AN530" i="4"/>
  <c r="F532" i="4"/>
  <c r="B533" i="4"/>
  <c r="D532" i="4"/>
  <c r="T532" i="4" s="1"/>
  <c r="AJ532" i="4"/>
  <c r="AO532" i="4" s="1"/>
  <c r="J532" i="4"/>
  <c r="AG532" i="4"/>
  <c r="AI532" i="4" s="1"/>
  <c r="AK532" i="4"/>
  <c r="AP532" i="4" s="1"/>
  <c r="AA532" i="4"/>
  <c r="C532" i="4"/>
  <c r="E532" i="4"/>
  <c r="V532" i="4" s="1"/>
  <c r="N530" i="4"/>
  <c r="M530" i="4"/>
  <c r="Q530" i="4"/>
  <c r="AD531" i="4"/>
  <c r="AC531" i="4"/>
  <c r="AF531" i="4" s="1"/>
  <c r="Q531" i="4" l="1"/>
  <c r="R531" i="4" s="1"/>
  <c r="AN531" i="4"/>
  <c r="R530" i="4"/>
  <c r="S530" i="4"/>
  <c r="O532" i="4"/>
  <c r="P532" i="4"/>
  <c r="AH532" i="4"/>
  <c r="AM532" i="4"/>
  <c r="U532" i="4"/>
  <c r="AB532" i="4"/>
  <c r="AL532" i="4"/>
  <c r="F533" i="4"/>
  <c r="B534" i="4"/>
  <c r="D533" i="4"/>
  <c r="T533" i="4" s="1"/>
  <c r="AG533" i="4"/>
  <c r="AI533" i="4" s="1"/>
  <c r="J533" i="4"/>
  <c r="AK533" i="4"/>
  <c r="AP533" i="4" s="1"/>
  <c r="AJ533" i="4"/>
  <c r="AO533" i="4" s="1"/>
  <c r="C533" i="4"/>
  <c r="E533" i="4"/>
  <c r="V533" i="4" s="1"/>
  <c r="AA533" i="4"/>
  <c r="I531" i="4"/>
  <c r="H531" i="4"/>
  <c r="AQ532" i="4"/>
  <c r="Y531" i="4"/>
  <c r="Z531" i="4"/>
  <c r="AD532" i="4"/>
  <c r="AC532" i="4"/>
  <c r="AF532" i="4" s="1"/>
  <c r="K532" i="4"/>
  <c r="L532" i="4" s="1"/>
  <c r="G532" i="4"/>
  <c r="W532" i="4"/>
  <c r="X532" i="4" s="1"/>
  <c r="N531" i="4"/>
  <c r="M531" i="4"/>
  <c r="AE531" i="4"/>
  <c r="S531" i="4" l="1"/>
  <c r="AE532" i="4"/>
  <c r="AD533" i="4"/>
  <c r="AC533" i="4"/>
  <c r="AF533" i="4" s="1"/>
  <c r="M532" i="4"/>
  <c r="N532" i="4"/>
  <c r="P533" i="4"/>
  <c r="AH533" i="4"/>
  <c r="O533" i="4"/>
  <c r="AM533" i="4"/>
  <c r="AB533" i="4"/>
  <c r="AL533" i="4"/>
  <c r="U533" i="4"/>
  <c r="AQ533" i="4"/>
  <c r="AN532" i="4"/>
  <c r="K533" i="4"/>
  <c r="L533" i="4" s="1"/>
  <c r="G533" i="4"/>
  <c r="W533" i="4"/>
  <c r="X533" i="4" s="1"/>
  <c r="Y532" i="4"/>
  <c r="Z532" i="4"/>
  <c r="D534" i="4"/>
  <c r="T534" i="4" s="1"/>
  <c r="B535" i="4"/>
  <c r="AJ534" i="4"/>
  <c r="AO534" i="4" s="1"/>
  <c r="J534" i="4"/>
  <c r="F534" i="4"/>
  <c r="AG534" i="4"/>
  <c r="AI534" i="4" s="1"/>
  <c r="AK534" i="4"/>
  <c r="AP534" i="4" s="1"/>
  <c r="C534" i="4"/>
  <c r="E534" i="4"/>
  <c r="V534" i="4" s="1"/>
  <c r="AA534" i="4"/>
  <c r="I532" i="4"/>
  <c r="H532" i="4"/>
  <c r="Q532" i="4"/>
  <c r="AE533" i="4" l="1"/>
  <c r="Q533" i="4"/>
  <c r="S533" i="4" s="1"/>
  <c r="R532" i="4"/>
  <c r="S532" i="4"/>
  <c r="O534" i="4"/>
  <c r="P534" i="4"/>
  <c r="U534" i="4"/>
  <c r="AL534" i="4"/>
  <c r="AB534" i="4"/>
  <c r="AM534" i="4"/>
  <c r="AH534" i="4"/>
  <c r="M533" i="4"/>
  <c r="N533" i="4"/>
  <c r="AN533" i="4"/>
  <c r="I533" i="4"/>
  <c r="H533" i="4"/>
  <c r="K534" i="4"/>
  <c r="L534" i="4" s="1"/>
  <c r="G534" i="4"/>
  <c r="W534" i="4"/>
  <c r="X534" i="4" s="1"/>
  <c r="AD534" i="4"/>
  <c r="AC534" i="4"/>
  <c r="AF534" i="4" s="1"/>
  <c r="F535" i="4"/>
  <c r="D535" i="4"/>
  <c r="T535" i="4" s="1"/>
  <c r="B536" i="4"/>
  <c r="AK535" i="4"/>
  <c r="AP535" i="4" s="1"/>
  <c r="AG535" i="4"/>
  <c r="AI535" i="4" s="1"/>
  <c r="AJ535" i="4"/>
  <c r="AO535" i="4" s="1"/>
  <c r="J535" i="4"/>
  <c r="AA535" i="4"/>
  <c r="C535" i="4"/>
  <c r="E535" i="4"/>
  <c r="V535" i="4" s="1"/>
  <c r="Y533" i="4"/>
  <c r="Z533" i="4"/>
  <c r="AQ534" i="4"/>
  <c r="AE534" i="4" l="1"/>
  <c r="AQ535" i="4"/>
  <c r="R533" i="4"/>
  <c r="AD535" i="4"/>
  <c r="AC535" i="4"/>
  <c r="AF535" i="4" s="1"/>
  <c r="N534" i="4"/>
  <c r="M534" i="4"/>
  <c r="K535" i="4"/>
  <c r="L535" i="4" s="1"/>
  <c r="G535" i="4"/>
  <c r="W535" i="4"/>
  <c r="X535" i="4" s="1"/>
  <c r="I534" i="4"/>
  <c r="H534" i="4"/>
  <c r="Q534" i="4"/>
  <c r="P535" i="4"/>
  <c r="AL535" i="4"/>
  <c r="O535" i="4"/>
  <c r="AM535" i="4"/>
  <c r="AB535" i="4"/>
  <c r="AH535" i="4"/>
  <c r="U535" i="4"/>
  <c r="Z534" i="4"/>
  <c r="Y534" i="4"/>
  <c r="AN534" i="4"/>
  <c r="F536" i="4"/>
  <c r="B537" i="4"/>
  <c r="D536" i="4"/>
  <c r="T536" i="4" s="1"/>
  <c r="AJ536" i="4"/>
  <c r="AO536" i="4" s="1"/>
  <c r="J536" i="4"/>
  <c r="AK536" i="4"/>
  <c r="AP536" i="4" s="1"/>
  <c r="AG536" i="4"/>
  <c r="AI536" i="4" s="1"/>
  <c r="C536" i="4"/>
  <c r="AA536" i="4"/>
  <c r="E536" i="4"/>
  <c r="V536" i="4" s="1"/>
  <c r="AE535" i="4" l="1"/>
  <c r="Q535" i="4"/>
  <c r="S535" i="4" s="1"/>
  <c r="AN535" i="4"/>
  <c r="AQ536" i="4"/>
  <c r="AD536" i="4"/>
  <c r="AC536" i="4"/>
  <c r="AF536" i="4" s="1"/>
  <c r="K536" i="4"/>
  <c r="L536" i="4" s="1"/>
  <c r="G536" i="4"/>
  <c r="W536" i="4"/>
  <c r="X536" i="4" s="1"/>
  <c r="N535" i="4"/>
  <c r="M535" i="4"/>
  <c r="F537" i="4"/>
  <c r="B538" i="4"/>
  <c r="D537" i="4"/>
  <c r="T537" i="4" s="1"/>
  <c r="AG537" i="4"/>
  <c r="AI537" i="4" s="1"/>
  <c r="AK537" i="4"/>
  <c r="AP537" i="4" s="1"/>
  <c r="J537" i="4"/>
  <c r="E537" i="4"/>
  <c r="V537" i="4" s="1"/>
  <c r="AJ537" i="4"/>
  <c r="AO537" i="4" s="1"/>
  <c r="AA537" i="4"/>
  <c r="C537" i="4"/>
  <c r="R534" i="4"/>
  <c r="S534" i="4"/>
  <c r="H535" i="4"/>
  <c r="I535" i="4"/>
  <c r="R535" i="4"/>
  <c r="Z535" i="4"/>
  <c r="Y535" i="4"/>
  <c r="P536" i="4"/>
  <c r="AH536" i="4"/>
  <c r="O536" i="4"/>
  <c r="AM536" i="4"/>
  <c r="AB536" i="4"/>
  <c r="AE536" i="4" s="1"/>
  <c r="AL536" i="4"/>
  <c r="U536" i="4"/>
  <c r="AD537" i="4" l="1"/>
  <c r="AC537" i="4"/>
  <c r="AF537" i="4" s="1"/>
  <c r="O537" i="4"/>
  <c r="AB537" i="4"/>
  <c r="P537" i="4"/>
  <c r="AL537" i="4"/>
  <c r="U537" i="4"/>
  <c r="AM537" i="4"/>
  <c r="AH537" i="4"/>
  <c r="D538" i="4"/>
  <c r="T538" i="4" s="1"/>
  <c r="B539" i="4"/>
  <c r="F538" i="4"/>
  <c r="AJ538" i="4"/>
  <c r="AO538" i="4" s="1"/>
  <c r="AK538" i="4"/>
  <c r="AP538" i="4" s="1"/>
  <c r="J538" i="4"/>
  <c r="C538" i="4"/>
  <c r="AG538" i="4"/>
  <c r="AI538" i="4" s="1"/>
  <c r="E538" i="4"/>
  <c r="V538" i="4" s="1"/>
  <c r="AA538" i="4"/>
  <c r="Z536" i="4"/>
  <c r="Y536" i="4"/>
  <c r="N536" i="4"/>
  <c r="M536" i="4"/>
  <c r="Q536" i="4"/>
  <c r="AN536" i="4"/>
  <c r="AQ537" i="4"/>
  <c r="K537" i="4"/>
  <c r="L537" i="4" s="1"/>
  <c r="G537" i="4"/>
  <c r="W537" i="4"/>
  <c r="X537" i="4" s="1"/>
  <c r="I536" i="4"/>
  <c r="H536" i="4"/>
  <c r="Q537" i="4" l="1"/>
  <c r="S537" i="4" s="1"/>
  <c r="AD538" i="4"/>
  <c r="AC538" i="4"/>
  <c r="AF538" i="4" s="1"/>
  <c r="H537" i="4"/>
  <c r="I537" i="4"/>
  <c r="R536" i="4"/>
  <c r="S536" i="4"/>
  <c r="O538" i="4"/>
  <c r="P538" i="4"/>
  <c r="AL538" i="4"/>
  <c r="AM538" i="4"/>
  <c r="AH538" i="4"/>
  <c r="U538" i="4"/>
  <c r="AB538" i="4"/>
  <c r="Y537" i="4"/>
  <c r="Z537" i="4"/>
  <c r="R537" i="4"/>
  <c r="AQ538" i="4"/>
  <c r="AN537" i="4"/>
  <c r="M537" i="4"/>
  <c r="N537" i="4"/>
  <c r="F539" i="4"/>
  <c r="D539" i="4"/>
  <c r="T539" i="4" s="1"/>
  <c r="AK539" i="4"/>
  <c r="AP539" i="4" s="1"/>
  <c r="B540" i="4"/>
  <c r="AG539" i="4"/>
  <c r="AI539" i="4" s="1"/>
  <c r="J539" i="4"/>
  <c r="C539" i="4"/>
  <c r="AJ539" i="4"/>
  <c r="AO539" i="4" s="1"/>
  <c r="AA539" i="4"/>
  <c r="E539" i="4"/>
  <c r="V539" i="4" s="1"/>
  <c r="K538" i="4"/>
  <c r="L538" i="4" s="1"/>
  <c r="G538" i="4"/>
  <c r="W538" i="4"/>
  <c r="X538" i="4" s="1"/>
  <c r="AE537" i="4"/>
  <c r="AE538" i="4" l="1"/>
  <c r="Q538" i="4"/>
  <c r="S538" i="4" s="1"/>
  <c r="AQ539" i="4"/>
  <c r="AN538" i="4"/>
  <c r="N538" i="4"/>
  <c r="M538" i="4"/>
  <c r="O539" i="4"/>
  <c r="P539" i="4"/>
  <c r="AB539" i="4"/>
  <c r="AL539" i="4"/>
  <c r="U539" i="4"/>
  <c r="AM539" i="4"/>
  <c r="AH539" i="4"/>
  <c r="H538" i="4"/>
  <c r="I538" i="4"/>
  <c r="D540" i="4"/>
  <c r="T540" i="4" s="1"/>
  <c r="F540" i="4"/>
  <c r="B541" i="4"/>
  <c r="J540" i="4"/>
  <c r="AJ540" i="4"/>
  <c r="AO540" i="4" s="1"/>
  <c r="AG540" i="4"/>
  <c r="AI540" i="4" s="1"/>
  <c r="AK540" i="4"/>
  <c r="AP540" i="4" s="1"/>
  <c r="AA540" i="4"/>
  <c r="E540" i="4"/>
  <c r="V540" i="4" s="1"/>
  <c r="C540" i="4"/>
  <c r="AD539" i="4"/>
  <c r="AC539" i="4"/>
  <c r="AF539" i="4" s="1"/>
  <c r="K539" i="4"/>
  <c r="L539" i="4" s="1"/>
  <c r="G539" i="4"/>
  <c r="W539" i="4"/>
  <c r="X539" i="4" s="1"/>
  <c r="Z538" i="4"/>
  <c r="Y538" i="4"/>
  <c r="R538" i="4" l="1"/>
  <c r="AE539" i="4"/>
  <c r="N539" i="4"/>
  <c r="M539" i="4"/>
  <c r="K540" i="4"/>
  <c r="L540" i="4" s="1"/>
  <c r="G540" i="4"/>
  <c r="W540" i="4"/>
  <c r="X540" i="4" s="1"/>
  <c r="AN539" i="4"/>
  <c r="I539" i="4"/>
  <c r="H539" i="4"/>
  <c r="P540" i="4"/>
  <c r="AL540" i="4"/>
  <c r="O540" i="4"/>
  <c r="AM540" i="4"/>
  <c r="U540" i="4"/>
  <c r="AH540" i="4"/>
  <c r="AB540" i="4"/>
  <c r="Z539" i="4"/>
  <c r="Y539" i="4"/>
  <c r="F541" i="4"/>
  <c r="B542" i="4"/>
  <c r="AG541" i="4"/>
  <c r="AI541" i="4" s="1"/>
  <c r="AK541" i="4"/>
  <c r="AP541" i="4" s="1"/>
  <c r="D541" i="4"/>
  <c r="T541" i="4" s="1"/>
  <c r="AJ541" i="4"/>
  <c r="AO541" i="4" s="1"/>
  <c r="E541" i="4"/>
  <c r="V541" i="4" s="1"/>
  <c r="C541" i="4"/>
  <c r="J541" i="4"/>
  <c r="AA541" i="4"/>
  <c r="AQ540" i="4"/>
  <c r="AD540" i="4"/>
  <c r="AC540" i="4"/>
  <c r="AF540" i="4" s="1"/>
  <c r="Q539" i="4"/>
  <c r="AE540" i="4" l="1"/>
  <c r="Q540" i="4"/>
  <c r="R540" i="4" s="1"/>
  <c r="AN540" i="4"/>
  <c r="S539" i="4"/>
  <c r="R539" i="4"/>
  <c r="AL541" i="4"/>
  <c r="AB541" i="4"/>
  <c r="O541" i="4"/>
  <c r="U541" i="4"/>
  <c r="AM541" i="4"/>
  <c r="AH541" i="4"/>
  <c r="P541" i="4"/>
  <c r="Y540" i="4"/>
  <c r="Z540" i="4"/>
  <c r="K541" i="4"/>
  <c r="L541" i="4" s="1"/>
  <c r="G541" i="4"/>
  <c r="W541" i="4"/>
  <c r="X541" i="4" s="1"/>
  <c r="AD541" i="4"/>
  <c r="AC541" i="4"/>
  <c r="AF541" i="4" s="1"/>
  <c r="D542" i="4"/>
  <c r="T542" i="4" s="1"/>
  <c r="B543" i="4"/>
  <c r="F542" i="4"/>
  <c r="AJ542" i="4"/>
  <c r="AO542" i="4" s="1"/>
  <c r="AK542" i="4"/>
  <c r="AP542" i="4" s="1"/>
  <c r="AG542" i="4"/>
  <c r="AI542" i="4" s="1"/>
  <c r="C542" i="4"/>
  <c r="J542" i="4"/>
  <c r="E542" i="4"/>
  <c r="V542" i="4" s="1"/>
  <c r="AA542" i="4"/>
  <c r="M540" i="4"/>
  <c r="N540" i="4"/>
  <c r="I540" i="4"/>
  <c r="H540" i="4"/>
  <c r="AQ541" i="4"/>
  <c r="Q541" i="4" l="1"/>
  <c r="S541" i="4" s="1"/>
  <c r="S540" i="4"/>
  <c r="AN541" i="4"/>
  <c r="K542" i="4"/>
  <c r="L542" i="4" s="1"/>
  <c r="G542" i="4"/>
  <c r="W542" i="4"/>
  <c r="X542" i="4" s="1"/>
  <c r="O542" i="4"/>
  <c r="P542" i="4"/>
  <c r="AL542" i="4"/>
  <c r="AM542" i="4"/>
  <c r="AH542" i="4"/>
  <c r="U542" i="4"/>
  <c r="AB542" i="4"/>
  <c r="N541" i="4"/>
  <c r="M541" i="4"/>
  <c r="I541" i="4"/>
  <c r="H541" i="4"/>
  <c r="AD542" i="4"/>
  <c r="AC542" i="4"/>
  <c r="AF542" i="4" s="1"/>
  <c r="F543" i="4"/>
  <c r="B544" i="4"/>
  <c r="D543" i="4"/>
  <c r="T543" i="4" s="1"/>
  <c r="AK543" i="4"/>
  <c r="AP543" i="4" s="1"/>
  <c r="AG543" i="4"/>
  <c r="AI543" i="4" s="1"/>
  <c r="AJ543" i="4"/>
  <c r="AO543" i="4" s="1"/>
  <c r="J543" i="4"/>
  <c r="C543" i="4"/>
  <c r="AA543" i="4"/>
  <c r="E543" i="4"/>
  <c r="V543" i="4" s="1"/>
  <c r="Z541" i="4"/>
  <c r="Y541" i="4"/>
  <c r="AQ542" i="4"/>
  <c r="AE541" i="4"/>
  <c r="R541" i="4" l="1"/>
  <c r="AN542" i="4"/>
  <c r="AQ543" i="4"/>
  <c r="Q542" i="4"/>
  <c r="S542" i="4" s="1"/>
  <c r="AE542" i="4"/>
  <c r="N542" i="4"/>
  <c r="M542" i="4"/>
  <c r="AD543" i="4"/>
  <c r="AC543" i="4"/>
  <c r="AF543" i="4" s="1"/>
  <c r="O543" i="4"/>
  <c r="P543" i="4"/>
  <c r="AH543" i="4"/>
  <c r="AM543" i="4"/>
  <c r="U543" i="4"/>
  <c r="AB543" i="4"/>
  <c r="AL543" i="4"/>
  <c r="I542" i="4"/>
  <c r="H542" i="4"/>
  <c r="K543" i="4"/>
  <c r="L543" i="4" s="1"/>
  <c r="G543" i="4"/>
  <c r="W543" i="4"/>
  <c r="X543" i="4" s="1"/>
  <c r="Y542" i="4"/>
  <c r="Z542" i="4"/>
  <c r="F544" i="4"/>
  <c r="D544" i="4"/>
  <c r="T544" i="4" s="1"/>
  <c r="J544" i="4"/>
  <c r="AJ544" i="4"/>
  <c r="AO544" i="4" s="1"/>
  <c r="B545" i="4"/>
  <c r="AG544" i="4"/>
  <c r="AI544" i="4" s="1"/>
  <c r="AK544" i="4"/>
  <c r="AP544" i="4" s="1"/>
  <c r="C544" i="4"/>
  <c r="AA544" i="4"/>
  <c r="E544" i="4"/>
  <c r="V544" i="4" s="1"/>
  <c r="R542" i="4" l="1"/>
  <c r="AE543" i="4"/>
  <c r="AQ544" i="4"/>
  <c r="Q543" i="4"/>
  <c r="R543" i="4" s="1"/>
  <c r="K544" i="4"/>
  <c r="L544" i="4" s="1"/>
  <c r="G544" i="4"/>
  <c r="W544" i="4"/>
  <c r="X544" i="4" s="1"/>
  <c r="M543" i="4"/>
  <c r="N543" i="4"/>
  <c r="AD544" i="4"/>
  <c r="AC544" i="4"/>
  <c r="AF544" i="4" s="1"/>
  <c r="F545" i="4"/>
  <c r="D545" i="4"/>
  <c r="T545" i="4" s="1"/>
  <c r="B546" i="4"/>
  <c r="AG545" i="4"/>
  <c r="AI545" i="4" s="1"/>
  <c r="AK545" i="4"/>
  <c r="AP545" i="4" s="1"/>
  <c r="AJ545" i="4"/>
  <c r="AO545" i="4" s="1"/>
  <c r="J545" i="4"/>
  <c r="E545" i="4"/>
  <c r="V545" i="4" s="1"/>
  <c r="AA545" i="4"/>
  <c r="C545" i="4"/>
  <c r="AN543" i="4"/>
  <c r="H543" i="4"/>
  <c r="I543" i="4"/>
  <c r="O544" i="4"/>
  <c r="AL544" i="4"/>
  <c r="P544" i="4"/>
  <c r="U544" i="4"/>
  <c r="AM544" i="4"/>
  <c r="AH544" i="4"/>
  <c r="AB544" i="4"/>
  <c r="Z543" i="4"/>
  <c r="Y543" i="4"/>
  <c r="AE544" i="4" l="1"/>
  <c r="S543" i="4"/>
  <c r="M544" i="4"/>
  <c r="N544" i="4"/>
  <c r="Q544" i="4"/>
  <c r="AQ545" i="4"/>
  <c r="AD545" i="4"/>
  <c r="AC545" i="4"/>
  <c r="AF545" i="4" s="1"/>
  <c r="K545" i="4"/>
  <c r="L545" i="4" s="1"/>
  <c r="G545" i="4"/>
  <c r="W545" i="4"/>
  <c r="X545" i="4" s="1"/>
  <c r="I544" i="4"/>
  <c r="H544" i="4"/>
  <c r="O545" i="4"/>
  <c r="P545" i="4"/>
  <c r="AL545" i="4"/>
  <c r="AM545" i="4"/>
  <c r="AH545" i="4"/>
  <c r="U545" i="4"/>
  <c r="AB545" i="4"/>
  <c r="Z544" i="4"/>
  <c r="Y544" i="4"/>
  <c r="D546" i="4"/>
  <c r="T546" i="4" s="1"/>
  <c r="B547" i="4"/>
  <c r="F546" i="4"/>
  <c r="AJ546" i="4"/>
  <c r="AO546" i="4" s="1"/>
  <c r="AG546" i="4"/>
  <c r="AI546" i="4" s="1"/>
  <c r="C546" i="4"/>
  <c r="J546" i="4"/>
  <c r="AA546" i="4"/>
  <c r="AK546" i="4"/>
  <c r="AP546" i="4" s="1"/>
  <c r="E546" i="4"/>
  <c r="V546" i="4" s="1"/>
  <c r="AN544" i="4"/>
  <c r="Q545" i="4" l="1"/>
  <c r="R545" i="4" s="1"/>
  <c r="AE545" i="4"/>
  <c r="AN545" i="4"/>
  <c r="Z545" i="4"/>
  <c r="Y545" i="4"/>
  <c r="O546" i="4"/>
  <c r="AB546" i="4"/>
  <c r="AL546" i="4"/>
  <c r="U546" i="4"/>
  <c r="AM546" i="4"/>
  <c r="P546" i="4"/>
  <c r="AH546" i="4"/>
  <c r="F547" i="4"/>
  <c r="D547" i="4"/>
  <c r="T547" i="4" s="1"/>
  <c r="B548" i="4"/>
  <c r="AK547" i="4"/>
  <c r="AP547" i="4" s="1"/>
  <c r="AG547" i="4"/>
  <c r="AI547" i="4" s="1"/>
  <c r="J547" i="4"/>
  <c r="C547" i="4"/>
  <c r="AJ547" i="4"/>
  <c r="AO547" i="4" s="1"/>
  <c r="E547" i="4"/>
  <c r="V547" i="4" s="1"/>
  <c r="AA547" i="4"/>
  <c r="AQ546" i="4"/>
  <c r="K546" i="4"/>
  <c r="L546" i="4" s="1"/>
  <c r="G546" i="4"/>
  <c r="W546" i="4"/>
  <c r="X546" i="4" s="1"/>
  <c r="M545" i="4"/>
  <c r="N545" i="4"/>
  <c r="S544" i="4"/>
  <c r="R544" i="4"/>
  <c r="AD546" i="4"/>
  <c r="AC546" i="4"/>
  <c r="AF546" i="4" s="1"/>
  <c r="I545" i="4"/>
  <c r="H545" i="4"/>
  <c r="Q546" i="4" l="1"/>
  <c r="R546" i="4" s="1"/>
  <c r="S545" i="4"/>
  <c r="AE546" i="4"/>
  <c r="AN546" i="4"/>
  <c r="I546" i="4"/>
  <c r="H546" i="4"/>
  <c r="Y546" i="4"/>
  <c r="Z546" i="4"/>
  <c r="P547" i="4"/>
  <c r="O547" i="4"/>
  <c r="AH547" i="4"/>
  <c r="AM547" i="4"/>
  <c r="AL547" i="4"/>
  <c r="U547" i="4"/>
  <c r="AB547" i="4"/>
  <c r="F548" i="4"/>
  <c r="B549" i="4"/>
  <c r="D548" i="4"/>
  <c r="T548" i="4" s="1"/>
  <c r="AJ548" i="4"/>
  <c r="AO548" i="4" s="1"/>
  <c r="AG548" i="4"/>
  <c r="AI548" i="4" s="1"/>
  <c r="AK548" i="4"/>
  <c r="AP548" i="4" s="1"/>
  <c r="C548" i="4"/>
  <c r="J548" i="4"/>
  <c r="E548" i="4"/>
  <c r="V548" i="4" s="1"/>
  <c r="AA548" i="4"/>
  <c r="AD547" i="4"/>
  <c r="AC547" i="4"/>
  <c r="AF547" i="4" s="1"/>
  <c r="N546" i="4"/>
  <c r="M546" i="4"/>
  <c r="K547" i="4"/>
  <c r="L547" i="4" s="1"/>
  <c r="G547" i="4"/>
  <c r="W547" i="4"/>
  <c r="X547" i="4" s="1"/>
  <c r="AQ547" i="4"/>
  <c r="S546" i="4" l="1"/>
  <c r="AQ548" i="4"/>
  <c r="Q547" i="4"/>
  <c r="R547" i="4" s="1"/>
  <c r="AE547" i="4"/>
  <c r="AD548" i="4"/>
  <c r="AC548" i="4"/>
  <c r="AF548" i="4" s="1"/>
  <c r="F549" i="4"/>
  <c r="B550" i="4"/>
  <c r="D549" i="4"/>
  <c r="T549" i="4" s="1"/>
  <c r="AG549" i="4"/>
  <c r="AI549" i="4" s="1"/>
  <c r="AK549" i="4"/>
  <c r="AP549" i="4" s="1"/>
  <c r="AJ549" i="4"/>
  <c r="AO549" i="4" s="1"/>
  <c r="J549" i="4"/>
  <c r="C549" i="4"/>
  <c r="E549" i="4"/>
  <c r="V549" i="4" s="1"/>
  <c r="AA549" i="4"/>
  <c r="M547" i="4"/>
  <c r="N547" i="4"/>
  <c r="I547" i="4"/>
  <c r="H547" i="4"/>
  <c r="Z547" i="4"/>
  <c r="Y547" i="4"/>
  <c r="P548" i="4"/>
  <c r="U548" i="4"/>
  <c r="AL548" i="4"/>
  <c r="AB548" i="4"/>
  <c r="O548" i="4"/>
  <c r="AM548" i="4"/>
  <c r="AH548" i="4"/>
  <c r="AN547" i="4"/>
  <c r="K548" i="4"/>
  <c r="L548" i="4" s="1"/>
  <c r="G548" i="4"/>
  <c r="W548" i="4"/>
  <c r="X548" i="4" s="1"/>
  <c r="S547" i="4" l="1"/>
  <c r="AN548" i="4"/>
  <c r="N548" i="4"/>
  <c r="M548" i="4"/>
  <c r="I548" i="4"/>
  <c r="H548" i="4"/>
  <c r="O549" i="4"/>
  <c r="AB549" i="4"/>
  <c r="P549" i="4"/>
  <c r="AL549" i="4"/>
  <c r="U549" i="4"/>
  <c r="AM549" i="4"/>
  <c r="AH549" i="4"/>
  <c r="Q548" i="4"/>
  <c r="AQ549" i="4"/>
  <c r="K549" i="4"/>
  <c r="L549" i="4" s="1"/>
  <c r="G549" i="4"/>
  <c r="W549" i="4"/>
  <c r="X549" i="4" s="1"/>
  <c r="Y548" i="4"/>
  <c r="Z548" i="4"/>
  <c r="AD549" i="4"/>
  <c r="AC549" i="4"/>
  <c r="AF549" i="4" s="1"/>
  <c r="D550" i="4"/>
  <c r="T550" i="4" s="1"/>
  <c r="B551" i="4"/>
  <c r="F550" i="4"/>
  <c r="AJ550" i="4"/>
  <c r="AO550" i="4" s="1"/>
  <c r="AK550" i="4"/>
  <c r="AP550" i="4" s="1"/>
  <c r="AG550" i="4"/>
  <c r="AI550" i="4" s="1"/>
  <c r="C550" i="4"/>
  <c r="AA550" i="4"/>
  <c r="J550" i="4"/>
  <c r="E550" i="4"/>
  <c r="V550" i="4" s="1"/>
  <c r="AE548" i="4"/>
  <c r="AE549" i="4" l="1"/>
  <c r="AN549" i="4"/>
  <c r="F551" i="4"/>
  <c r="D551" i="4"/>
  <c r="T551" i="4" s="1"/>
  <c r="B552" i="4"/>
  <c r="AK551" i="4"/>
  <c r="AP551" i="4" s="1"/>
  <c r="AG551" i="4"/>
  <c r="AI551" i="4" s="1"/>
  <c r="J551" i="4"/>
  <c r="AJ551" i="4"/>
  <c r="AO551" i="4" s="1"/>
  <c r="C551" i="4"/>
  <c r="AA551" i="4"/>
  <c r="E551" i="4"/>
  <c r="V551" i="4" s="1"/>
  <c r="N549" i="4"/>
  <c r="M549" i="4"/>
  <c r="AQ550" i="4"/>
  <c r="K550" i="4"/>
  <c r="L550" i="4" s="1"/>
  <c r="G550" i="4"/>
  <c r="W550" i="4"/>
  <c r="X550" i="4" s="1"/>
  <c r="H549" i="4"/>
  <c r="I549" i="4"/>
  <c r="Q549" i="4"/>
  <c r="P550" i="4"/>
  <c r="O550" i="4"/>
  <c r="AH550" i="4"/>
  <c r="AM550" i="4"/>
  <c r="AL550" i="4"/>
  <c r="U550" i="4"/>
  <c r="AB550" i="4"/>
  <c r="AD550" i="4"/>
  <c r="AC550" i="4"/>
  <c r="AF550" i="4" s="1"/>
  <c r="Y549" i="4"/>
  <c r="Z549" i="4"/>
  <c r="R548" i="4"/>
  <c r="S548" i="4"/>
  <c r="AQ551" i="4" l="1"/>
  <c r="AN550" i="4"/>
  <c r="AD551" i="4"/>
  <c r="AC551" i="4"/>
  <c r="AF551" i="4" s="1"/>
  <c r="K551" i="4"/>
  <c r="L551" i="4" s="1"/>
  <c r="G551" i="4"/>
  <c r="W551" i="4"/>
  <c r="X551" i="4" s="1"/>
  <c r="M550" i="4"/>
  <c r="N550" i="4"/>
  <c r="S549" i="4"/>
  <c r="R549" i="4"/>
  <c r="H550" i="4"/>
  <c r="I550" i="4"/>
  <c r="F552" i="4"/>
  <c r="B553" i="4"/>
  <c r="D552" i="4"/>
  <c r="T552" i="4" s="1"/>
  <c r="AJ552" i="4"/>
  <c r="AO552" i="4" s="1"/>
  <c r="AG552" i="4"/>
  <c r="AI552" i="4" s="1"/>
  <c r="AK552" i="4"/>
  <c r="AP552" i="4" s="1"/>
  <c r="J552" i="4"/>
  <c r="E552" i="4"/>
  <c r="V552" i="4" s="1"/>
  <c r="C552" i="4"/>
  <c r="AA552" i="4"/>
  <c r="Y550" i="4"/>
  <c r="Z550" i="4"/>
  <c r="O551" i="4"/>
  <c r="P551" i="4"/>
  <c r="AL551" i="4"/>
  <c r="AM551" i="4"/>
  <c r="AH551" i="4"/>
  <c r="AB551" i="4"/>
  <c r="U551" i="4"/>
  <c r="AE550" i="4"/>
  <c r="Q550" i="4"/>
  <c r="AE551" i="4" l="1"/>
  <c r="Q551" i="4"/>
  <c r="S551" i="4" s="1"/>
  <c r="AN551" i="4"/>
  <c r="AQ552" i="4"/>
  <c r="AD552" i="4"/>
  <c r="AC552" i="4"/>
  <c r="AF552" i="4" s="1"/>
  <c r="F553" i="4"/>
  <c r="B554" i="4"/>
  <c r="D553" i="4"/>
  <c r="T553" i="4" s="1"/>
  <c r="AG553" i="4"/>
  <c r="AI553" i="4" s="1"/>
  <c r="AK553" i="4"/>
  <c r="AP553" i="4" s="1"/>
  <c r="AJ553" i="4"/>
  <c r="AO553" i="4" s="1"/>
  <c r="E553" i="4"/>
  <c r="V553" i="4" s="1"/>
  <c r="J553" i="4"/>
  <c r="C553" i="4"/>
  <c r="AA553" i="4"/>
  <c r="Z551" i="4"/>
  <c r="Y551" i="4"/>
  <c r="R550" i="4"/>
  <c r="S550" i="4"/>
  <c r="M551" i="4"/>
  <c r="N551" i="4"/>
  <c r="AL552" i="4"/>
  <c r="P552" i="4"/>
  <c r="AB552" i="4"/>
  <c r="AM552" i="4"/>
  <c r="O552" i="4"/>
  <c r="AH552" i="4"/>
  <c r="U552" i="4"/>
  <c r="K552" i="4"/>
  <c r="L552" i="4" s="1"/>
  <c r="G552" i="4"/>
  <c r="W552" i="4"/>
  <c r="X552" i="4" s="1"/>
  <c r="H551" i="4"/>
  <c r="I551" i="4"/>
  <c r="R551" i="4" l="1"/>
  <c r="AN552" i="4"/>
  <c r="O553" i="4"/>
  <c r="P553" i="4"/>
  <c r="AM553" i="4"/>
  <c r="AH553" i="4"/>
  <c r="AL553" i="4"/>
  <c r="U553" i="4"/>
  <c r="AB553" i="4"/>
  <c r="K553" i="4"/>
  <c r="L553" i="4" s="1"/>
  <c r="G553" i="4"/>
  <c r="W553" i="4"/>
  <c r="X553" i="4" s="1"/>
  <c r="Z552" i="4"/>
  <c r="Y552" i="4"/>
  <c r="AD553" i="4"/>
  <c r="AC553" i="4"/>
  <c r="AF553" i="4" s="1"/>
  <c r="D554" i="4"/>
  <c r="T554" i="4" s="1"/>
  <c r="B555" i="4"/>
  <c r="F554" i="4"/>
  <c r="AJ554" i="4"/>
  <c r="AO554" i="4" s="1"/>
  <c r="J554" i="4"/>
  <c r="AG554" i="4"/>
  <c r="AI554" i="4" s="1"/>
  <c r="AK554" i="4"/>
  <c r="AP554" i="4" s="1"/>
  <c r="C554" i="4"/>
  <c r="AA554" i="4"/>
  <c r="E554" i="4"/>
  <c r="V554" i="4" s="1"/>
  <c r="Q552" i="4"/>
  <c r="H552" i="4"/>
  <c r="I552" i="4"/>
  <c r="N552" i="4"/>
  <c r="M552" i="4"/>
  <c r="AE552" i="4"/>
  <c r="AQ553" i="4"/>
  <c r="Q553" i="4" l="1"/>
  <c r="R553" i="4" s="1"/>
  <c r="AE553" i="4"/>
  <c r="AD554" i="4"/>
  <c r="AC554" i="4"/>
  <c r="AF554" i="4" s="1"/>
  <c r="R552" i="4"/>
  <c r="S552" i="4"/>
  <c r="K554" i="4"/>
  <c r="L554" i="4" s="1"/>
  <c r="G554" i="4"/>
  <c r="W554" i="4"/>
  <c r="X554" i="4" s="1"/>
  <c r="H553" i="4"/>
  <c r="I553" i="4"/>
  <c r="O554" i="4"/>
  <c r="P554" i="4"/>
  <c r="AB554" i="4"/>
  <c r="AL554" i="4"/>
  <c r="U554" i="4"/>
  <c r="AM554" i="4"/>
  <c r="AH554" i="4"/>
  <c r="Z553" i="4"/>
  <c r="Y553" i="4"/>
  <c r="S553" i="4"/>
  <c r="F555" i="4"/>
  <c r="AK555" i="4"/>
  <c r="AP555" i="4" s="1"/>
  <c r="AG555" i="4"/>
  <c r="AI555" i="4" s="1"/>
  <c r="B556" i="4"/>
  <c r="D555" i="4"/>
  <c r="T555" i="4" s="1"/>
  <c r="AJ555" i="4"/>
  <c r="AO555" i="4" s="1"/>
  <c r="C555" i="4"/>
  <c r="J555" i="4"/>
  <c r="E555" i="4"/>
  <c r="V555" i="4" s="1"/>
  <c r="AA555" i="4"/>
  <c r="M553" i="4"/>
  <c r="N553" i="4"/>
  <c r="AQ554" i="4"/>
  <c r="AN553" i="4"/>
  <c r="K555" i="4" l="1"/>
  <c r="L555" i="4" s="1"/>
  <c r="G555" i="4"/>
  <c r="W555" i="4"/>
  <c r="X555" i="4" s="1"/>
  <c r="M554" i="4"/>
  <c r="N554" i="4"/>
  <c r="I554" i="4"/>
  <c r="H554" i="4"/>
  <c r="AD555" i="4"/>
  <c r="AC555" i="4"/>
  <c r="AF555" i="4" s="1"/>
  <c r="AL555" i="4"/>
  <c r="P555" i="4"/>
  <c r="AM555" i="4"/>
  <c r="O555" i="4"/>
  <c r="AH555" i="4"/>
  <c r="U555" i="4"/>
  <c r="AB555" i="4"/>
  <c r="Z554" i="4"/>
  <c r="Y554" i="4"/>
  <c r="AQ555" i="4"/>
  <c r="Q554" i="4"/>
  <c r="D556" i="4"/>
  <c r="T556" i="4" s="1"/>
  <c r="F556" i="4"/>
  <c r="B557" i="4"/>
  <c r="AJ556" i="4"/>
  <c r="AO556" i="4" s="1"/>
  <c r="AG556" i="4"/>
  <c r="AI556" i="4" s="1"/>
  <c r="AK556" i="4"/>
  <c r="AP556" i="4" s="1"/>
  <c r="C556" i="4"/>
  <c r="E556" i="4"/>
  <c r="V556" i="4" s="1"/>
  <c r="J556" i="4"/>
  <c r="AA556" i="4"/>
  <c r="AN554" i="4"/>
  <c r="AE554" i="4"/>
  <c r="AQ556" i="4" l="1"/>
  <c r="AN555" i="4"/>
  <c r="AE555" i="4"/>
  <c r="N555" i="4"/>
  <c r="M555" i="4"/>
  <c r="K556" i="4"/>
  <c r="L556" i="4" s="1"/>
  <c r="G556" i="4"/>
  <c r="W556" i="4"/>
  <c r="X556" i="4" s="1"/>
  <c r="I555" i="4"/>
  <c r="H555" i="4"/>
  <c r="AD556" i="4"/>
  <c r="AC556" i="4"/>
  <c r="AF556" i="4" s="1"/>
  <c r="O556" i="4"/>
  <c r="AB556" i="4"/>
  <c r="P556" i="4"/>
  <c r="AL556" i="4"/>
  <c r="U556" i="4"/>
  <c r="AM556" i="4"/>
  <c r="AH556" i="4"/>
  <c r="F557" i="4"/>
  <c r="B558" i="4"/>
  <c r="D557" i="4"/>
  <c r="T557" i="4" s="1"/>
  <c r="AG557" i="4"/>
  <c r="AI557" i="4" s="1"/>
  <c r="AK557" i="4"/>
  <c r="AP557" i="4" s="1"/>
  <c r="AJ557" i="4"/>
  <c r="AO557" i="4" s="1"/>
  <c r="E557" i="4"/>
  <c r="V557" i="4" s="1"/>
  <c r="J557" i="4"/>
  <c r="AA557" i="4"/>
  <c r="C557" i="4"/>
  <c r="Y555" i="4"/>
  <c r="Z555" i="4"/>
  <c r="Q555" i="4"/>
  <c r="R554" i="4"/>
  <c r="S554" i="4"/>
  <c r="AE556" i="4" l="1"/>
  <c r="Q556" i="4"/>
  <c r="R556" i="4" s="1"/>
  <c r="AN556" i="4"/>
  <c r="AD557" i="4"/>
  <c r="AC557" i="4"/>
  <c r="AF557" i="4" s="1"/>
  <c r="K557" i="4"/>
  <c r="L557" i="4" s="1"/>
  <c r="G557" i="4"/>
  <c r="W557" i="4"/>
  <c r="X557" i="4" s="1"/>
  <c r="Z556" i="4"/>
  <c r="Y556" i="4"/>
  <c r="R555" i="4"/>
  <c r="S555" i="4"/>
  <c r="U557" i="4"/>
  <c r="AL557" i="4"/>
  <c r="O557" i="4"/>
  <c r="AB557" i="4"/>
  <c r="AM557" i="4"/>
  <c r="AH557" i="4"/>
  <c r="P557" i="4"/>
  <c r="D558" i="4"/>
  <c r="T558" i="4" s="1"/>
  <c r="B559" i="4"/>
  <c r="F558" i="4"/>
  <c r="AJ558" i="4"/>
  <c r="AO558" i="4" s="1"/>
  <c r="AK558" i="4"/>
  <c r="AP558" i="4" s="1"/>
  <c r="C558" i="4"/>
  <c r="AA558" i="4"/>
  <c r="J558" i="4"/>
  <c r="AG558" i="4"/>
  <c r="AI558" i="4" s="1"/>
  <c r="E558" i="4"/>
  <c r="V558" i="4" s="1"/>
  <c r="M556" i="4"/>
  <c r="N556" i="4"/>
  <c r="I556" i="4"/>
  <c r="H556" i="4"/>
  <c r="AQ557" i="4"/>
  <c r="Q557" i="4" l="1"/>
  <c r="S557" i="4" s="1"/>
  <c r="S556" i="4"/>
  <c r="AE557" i="4"/>
  <c r="Y557" i="4"/>
  <c r="Z557" i="4"/>
  <c r="O558" i="4"/>
  <c r="P558" i="4"/>
  <c r="AL558" i="4"/>
  <c r="U558" i="4"/>
  <c r="AM558" i="4"/>
  <c r="AH558" i="4"/>
  <c r="AB558" i="4"/>
  <c r="F559" i="4"/>
  <c r="B560" i="4"/>
  <c r="D559" i="4"/>
  <c r="T559" i="4" s="1"/>
  <c r="AK559" i="4"/>
  <c r="AP559" i="4" s="1"/>
  <c r="J559" i="4"/>
  <c r="AG559" i="4"/>
  <c r="AI559" i="4" s="1"/>
  <c r="C559" i="4"/>
  <c r="AJ559" i="4"/>
  <c r="AO559" i="4" s="1"/>
  <c r="AA559" i="4"/>
  <c r="E559" i="4"/>
  <c r="V559" i="4" s="1"/>
  <c r="AQ558" i="4"/>
  <c r="AD558" i="4"/>
  <c r="AC558" i="4"/>
  <c r="AF558" i="4" s="1"/>
  <c r="K558" i="4"/>
  <c r="L558" i="4" s="1"/>
  <c r="G558" i="4"/>
  <c r="W558" i="4"/>
  <c r="X558" i="4" s="1"/>
  <c r="N557" i="4"/>
  <c r="M557" i="4"/>
  <c r="AN557" i="4"/>
  <c r="I557" i="4"/>
  <c r="H557" i="4"/>
  <c r="R557" i="4" l="1"/>
  <c r="AE558" i="4"/>
  <c r="Q558" i="4"/>
  <c r="R558" i="4" s="1"/>
  <c r="AN558" i="4"/>
  <c r="Y558" i="4"/>
  <c r="Z558" i="4"/>
  <c r="K559" i="4"/>
  <c r="L559" i="4" s="1"/>
  <c r="G559" i="4"/>
  <c r="W559" i="4"/>
  <c r="X559" i="4" s="1"/>
  <c r="F560" i="4"/>
  <c r="D560" i="4"/>
  <c r="T560" i="4" s="1"/>
  <c r="B561" i="4"/>
  <c r="AJ560" i="4"/>
  <c r="AO560" i="4" s="1"/>
  <c r="J560" i="4"/>
  <c r="AG560" i="4"/>
  <c r="AI560" i="4" s="1"/>
  <c r="E560" i="4"/>
  <c r="V560" i="4" s="1"/>
  <c r="AK560" i="4"/>
  <c r="AP560" i="4" s="1"/>
  <c r="C560" i="4"/>
  <c r="AA560" i="4"/>
  <c r="AQ559" i="4"/>
  <c r="AD559" i="4"/>
  <c r="AC559" i="4"/>
  <c r="AF559" i="4" s="1"/>
  <c r="N558" i="4"/>
  <c r="M558" i="4"/>
  <c r="H558" i="4"/>
  <c r="I558" i="4"/>
  <c r="P559" i="4"/>
  <c r="AM559" i="4"/>
  <c r="AL559" i="4"/>
  <c r="AB559" i="4"/>
  <c r="U559" i="4"/>
  <c r="O559" i="4"/>
  <c r="AH559" i="4"/>
  <c r="S558" i="4"/>
  <c r="Q559" i="4" l="1"/>
  <c r="S559" i="4" s="1"/>
  <c r="AE559" i="4"/>
  <c r="AN559" i="4"/>
  <c r="AQ560" i="4"/>
  <c r="Z559" i="4"/>
  <c r="Y559" i="4"/>
  <c r="O560" i="4"/>
  <c r="P560" i="4"/>
  <c r="AB560" i="4"/>
  <c r="AH560" i="4"/>
  <c r="AL560" i="4"/>
  <c r="U560" i="4"/>
  <c r="AM560" i="4"/>
  <c r="K560" i="4"/>
  <c r="L560" i="4" s="1"/>
  <c r="G560" i="4"/>
  <c r="W560" i="4"/>
  <c r="X560" i="4" s="1"/>
  <c r="AD560" i="4"/>
  <c r="AC560" i="4"/>
  <c r="AF560" i="4" s="1"/>
  <c r="M559" i="4"/>
  <c r="N559" i="4"/>
  <c r="F561" i="4"/>
  <c r="D561" i="4"/>
  <c r="T561" i="4" s="1"/>
  <c r="B562" i="4"/>
  <c r="AG561" i="4"/>
  <c r="AI561" i="4" s="1"/>
  <c r="J561" i="4"/>
  <c r="AK561" i="4"/>
  <c r="AP561" i="4" s="1"/>
  <c r="C561" i="4"/>
  <c r="E561" i="4"/>
  <c r="V561" i="4" s="1"/>
  <c r="AA561" i="4"/>
  <c r="AJ561" i="4"/>
  <c r="AO561" i="4" s="1"/>
  <c r="H559" i="4"/>
  <c r="I559" i="4"/>
  <c r="R559" i="4" l="1"/>
  <c r="Q560" i="4"/>
  <c r="R560" i="4" s="1"/>
  <c r="AE560" i="4"/>
  <c r="O561" i="4"/>
  <c r="P561" i="4"/>
  <c r="U561" i="4"/>
  <c r="AL561" i="4"/>
  <c r="AB561" i="4"/>
  <c r="AM561" i="4"/>
  <c r="AH561" i="4"/>
  <c r="D562" i="4"/>
  <c r="T562" i="4" s="1"/>
  <c r="B563" i="4"/>
  <c r="F562" i="4"/>
  <c r="AJ562" i="4"/>
  <c r="AO562" i="4" s="1"/>
  <c r="J562" i="4"/>
  <c r="AG562" i="4"/>
  <c r="AI562" i="4" s="1"/>
  <c r="C562" i="4"/>
  <c r="AA562" i="4"/>
  <c r="AK562" i="4"/>
  <c r="AP562" i="4" s="1"/>
  <c r="E562" i="4"/>
  <c r="V562" i="4" s="1"/>
  <c r="H560" i="4"/>
  <c r="I560" i="4"/>
  <c r="Y560" i="4"/>
  <c r="Z560" i="4"/>
  <c r="AQ561" i="4"/>
  <c r="K561" i="4"/>
  <c r="L561" i="4" s="1"/>
  <c r="G561" i="4"/>
  <c r="W561" i="4"/>
  <c r="X561" i="4" s="1"/>
  <c r="AD561" i="4"/>
  <c r="AC561" i="4"/>
  <c r="AF561" i="4" s="1"/>
  <c r="M560" i="4"/>
  <c r="N560" i="4"/>
  <c r="AN560" i="4"/>
  <c r="AE561" i="4" l="1"/>
  <c r="S560" i="4"/>
  <c r="F563" i="4"/>
  <c r="B564" i="4"/>
  <c r="D563" i="4"/>
  <c r="T563" i="4" s="1"/>
  <c r="AK563" i="4"/>
  <c r="AP563" i="4" s="1"/>
  <c r="AG563" i="4"/>
  <c r="AI563" i="4" s="1"/>
  <c r="AJ563" i="4"/>
  <c r="AO563" i="4" s="1"/>
  <c r="J563" i="4"/>
  <c r="C563" i="4"/>
  <c r="E563" i="4"/>
  <c r="V563" i="4" s="1"/>
  <c r="AA563" i="4"/>
  <c r="AQ562" i="4"/>
  <c r="N561" i="4"/>
  <c r="M561" i="4"/>
  <c r="I561" i="4"/>
  <c r="H561" i="4"/>
  <c r="O562" i="4"/>
  <c r="P562" i="4"/>
  <c r="AL562" i="4"/>
  <c r="AM562" i="4"/>
  <c r="U562" i="4"/>
  <c r="AH562" i="4"/>
  <c r="AB562" i="4"/>
  <c r="K562" i="4"/>
  <c r="L562" i="4" s="1"/>
  <c r="G562" i="4"/>
  <c r="W562" i="4"/>
  <c r="X562" i="4" s="1"/>
  <c r="Q561" i="4"/>
  <c r="Z561" i="4"/>
  <c r="Y561" i="4"/>
  <c r="AD562" i="4"/>
  <c r="AC562" i="4"/>
  <c r="AF562" i="4" s="1"/>
  <c r="AN561" i="4"/>
  <c r="Q562" i="4" l="1"/>
  <c r="R562" i="4" s="1"/>
  <c r="AE562" i="4"/>
  <c r="AN562" i="4"/>
  <c r="AQ563" i="4"/>
  <c r="K563" i="4"/>
  <c r="L563" i="4" s="1"/>
  <c r="G563" i="4"/>
  <c r="W563" i="4"/>
  <c r="X563" i="4" s="1"/>
  <c r="Z562" i="4"/>
  <c r="Y562" i="4"/>
  <c r="AD563" i="4"/>
  <c r="AC563" i="4"/>
  <c r="AF563" i="4" s="1"/>
  <c r="F564" i="4"/>
  <c r="B565" i="4"/>
  <c r="D564" i="4"/>
  <c r="T564" i="4" s="1"/>
  <c r="AJ564" i="4"/>
  <c r="AO564" i="4" s="1"/>
  <c r="J564" i="4"/>
  <c r="AG564" i="4"/>
  <c r="AI564" i="4" s="1"/>
  <c r="AK564" i="4"/>
  <c r="AP564" i="4" s="1"/>
  <c r="E564" i="4"/>
  <c r="V564" i="4" s="1"/>
  <c r="C564" i="4"/>
  <c r="AA564" i="4"/>
  <c r="S561" i="4"/>
  <c r="R561" i="4"/>
  <c r="N562" i="4"/>
  <c r="M562" i="4"/>
  <c r="H562" i="4"/>
  <c r="I562" i="4"/>
  <c r="O563" i="4"/>
  <c r="P563" i="4"/>
  <c r="AH563" i="4"/>
  <c r="U563" i="4"/>
  <c r="AM563" i="4"/>
  <c r="AB563" i="4"/>
  <c r="AL563" i="4"/>
  <c r="S562" i="4" l="1"/>
  <c r="AE563" i="4"/>
  <c r="O564" i="4"/>
  <c r="AL564" i="4"/>
  <c r="P564" i="4"/>
  <c r="AH564" i="4"/>
  <c r="U564" i="4"/>
  <c r="AB564" i="4"/>
  <c r="AM564" i="4"/>
  <c r="AD564" i="4"/>
  <c r="AC564" i="4"/>
  <c r="AF564" i="4" s="1"/>
  <c r="F565" i="4"/>
  <c r="B566" i="4"/>
  <c r="D565" i="4"/>
  <c r="T565" i="4" s="1"/>
  <c r="AG565" i="4"/>
  <c r="AI565" i="4" s="1"/>
  <c r="AK565" i="4"/>
  <c r="AP565" i="4" s="1"/>
  <c r="AJ565" i="4"/>
  <c r="AO565" i="4" s="1"/>
  <c r="J565" i="4"/>
  <c r="E565" i="4"/>
  <c r="V565" i="4" s="1"/>
  <c r="C565" i="4"/>
  <c r="AA565" i="4"/>
  <c r="M563" i="4"/>
  <c r="N563" i="4"/>
  <c r="AN563" i="4"/>
  <c r="AQ564" i="4"/>
  <c r="I563" i="4"/>
  <c r="H563" i="4"/>
  <c r="Y563" i="4"/>
  <c r="Z563" i="4"/>
  <c r="Q563" i="4"/>
  <c r="K564" i="4"/>
  <c r="L564" i="4" s="1"/>
  <c r="G564" i="4"/>
  <c r="W564" i="4"/>
  <c r="X564" i="4" s="1"/>
  <c r="AE564" i="4" l="1"/>
  <c r="AQ565" i="4"/>
  <c r="K565" i="4"/>
  <c r="L565" i="4" s="1"/>
  <c r="G565" i="4"/>
  <c r="W565" i="4"/>
  <c r="X565" i="4" s="1"/>
  <c r="S563" i="4"/>
  <c r="R563" i="4"/>
  <c r="N564" i="4"/>
  <c r="M564" i="4"/>
  <c r="I564" i="4"/>
  <c r="H564" i="4"/>
  <c r="AL565" i="4"/>
  <c r="AB565" i="4"/>
  <c r="AH565" i="4"/>
  <c r="U565" i="4"/>
  <c r="P565" i="4"/>
  <c r="AM565" i="4"/>
  <c r="O565" i="4"/>
  <c r="Z564" i="4"/>
  <c r="Y564" i="4"/>
  <c r="AD565" i="4"/>
  <c r="AC565" i="4"/>
  <c r="AF565" i="4" s="1"/>
  <c r="D566" i="4"/>
  <c r="T566" i="4" s="1"/>
  <c r="B567" i="4"/>
  <c r="AJ566" i="4"/>
  <c r="AO566" i="4" s="1"/>
  <c r="J566" i="4"/>
  <c r="AG566" i="4"/>
  <c r="AI566" i="4" s="1"/>
  <c r="AK566" i="4"/>
  <c r="AP566" i="4" s="1"/>
  <c r="C566" i="4"/>
  <c r="AA566" i="4"/>
  <c r="E566" i="4"/>
  <c r="V566" i="4" s="1"/>
  <c r="F566" i="4"/>
  <c r="Q564" i="4"/>
  <c r="AN564" i="4"/>
  <c r="AQ566" i="4" l="1"/>
  <c r="AN565" i="4"/>
  <c r="AD566" i="4"/>
  <c r="AC566" i="4"/>
  <c r="AF566" i="4" s="1"/>
  <c r="M565" i="4"/>
  <c r="N565" i="4"/>
  <c r="F567" i="4"/>
  <c r="D567" i="4"/>
  <c r="T567" i="4" s="1"/>
  <c r="B568" i="4"/>
  <c r="AK567" i="4"/>
  <c r="AP567" i="4" s="1"/>
  <c r="AG567" i="4"/>
  <c r="AI567" i="4" s="1"/>
  <c r="J567" i="4"/>
  <c r="AJ567" i="4"/>
  <c r="AO567" i="4" s="1"/>
  <c r="C567" i="4"/>
  <c r="AA567" i="4"/>
  <c r="E567" i="4"/>
  <c r="V567" i="4" s="1"/>
  <c r="H565" i="4"/>
  <c r="I565" i="4"/>
  <c r="Q565" i="4"/>
  <c r="K566" i="4"/>
  <c r="L566" i="4" s="1"/>
  <c r="G566" i="4"/>
  <c r="W566" i="4"/>
  <c r="X566" i="4" s="1"/>
  <c r="S564" i="4"/>
  <c r="R564" i="4"/>
  <c r="P566" i="4"/>
  <c r="AL566" i="4"/>
  <c r="U566" i="4"/>
  <c r="AB566" i="4"/>
  <c r="AM566" i="4"/>
  <c r="AH566" i="4"/>
  <c r="O566" i="4"/>
  <c r="Y565" i="4"/>
  <c r="Z565" i="4"/>
  <c r="AE565" i="4"/>
  <c r="AN566" i="4" l="1"/>
  <c r="AQ567" i="4"/>
  <c r="R565" i="4"/>
  <c r="S565" i="4"/>
  <c r="N566" i="4"/>
  <c r="M566" i="4"/>
  <c r="Z566" i="4"/>
  <c r="Y566" i="4"/>
  <c r="AB567" i="4"/>
  <c r="AM567" i="4"/>
  <c r="P567" i="4"/>
  <c r="U567" i="4"/>
  <c r="O567" i="4"/>
  <c r="AH567" i="4"/>
  <c r="AL567" i="4"/>
  <c r="AE566" i="4"/>
  <c r="AD567" i="4"/>
  <c r="AC567" i="4"/>
  <c r="AF567" i="4" s="1"/>
  <c r="K567" i="4"/>
  <c r="L567" i="4" s="1"/>
  <c r="G567" i="4"/>
  <c r="W567" i="4"/>
  <c r="X567" i="4" s="1"/>
  <c r="I566" i="4"/>
  <c r="H566" i="4"/>
  <c r="F568" i="4"/>
  <c r="D568" i="4"/>
  <c r="T568" i="4" s="1"/>
  <c r="B569" i="4"/>
  <c r="AJ568" i="4"/>
  <c r="AO568" i="4" s="1"/>
  <c r="J568" i="4"/>
  <c r="AG568" i="4"/>
  <c r="AI568" i="4" s="1"/>
  <c r="AK568" i="4"/>
  <c r="AP568" i="4" s="1"/>
  <c r="C568" i="4"/>
  <c r="E568" i="4"/>
  <c r="V568" i="4" s="1"/>
  <c r="AA568" i="4"/>
  <c r="Q566" i="4"/>
  <c r="AD568" i="4" l="1"/>
  <c r="AC568" i="4"/>
  <c r="AF568" i="4" s="1"/>
  <c r="R566" i="4"/>
  <c r="S566" i="4"/>
  <c r="O568" i="4"/>
  <c r="P568" i="4"/>
  <c r="AM568" i="4"/>
  <c r="AH568" i="4"/>
  <c r="AL568" i="4"/>
  <c r="U568" i="4"/>
  <c r="AB568" i="4"/>
  <c r="N567" i="4"/>
  <c r="M567" i="4"/>
  <c r="AQ568" i="4"/>
  <c r="Q567" i="4"/>
  <c r="K568" i="4"/>
  <c r="L568" i="4" s="1"/>
  <c r="G568" i="4"/>
  <c r="W568" i="4"/>
  <c r="X568" i="4" s="1"/>
  <c r="I567" i="4"/>
  <c r="H567" i="4"/>
  <c r="Y567" i="4"/>
  <c r="Z567" i="4"/>
  <c r="AE567" i="4"/>
  <c r="F569" i="4"/>
  <c r="B570" i="4"/>
  <c r="AG569" i="4"/>
  <c r="AI569" i="4" s="1"/>
  <c r="AK569" i="4"/>
  <c r="AP569" i="4" s="1"/>
  <c r="J569" i="4"/>
  <c r="D569" i="4"/>
  <c r="T569" i="4" s="1"/>
  <c r="AJ569" i="4"/>
  <c r="AO569" i="4" s="1"/>
  <c r="E569" i="4"/>
  <c r="V569" i="4" s="1"/>
  <c r="AA569" i="4"/>
  <c r="C569" i="4"/>
  <c r="AN567" i="4"/>
  <c r="Q568" i="4" l="1"/>
  <c r="R568" i="4" s="1"/>
  <c r="AE568" i="4"/>
  <c r="D570" i="4"/>
  <c r="T570" i="4" s="1"/>
  <c r="B571" i="4"/>
  <c r="F570" i="4"/>
  <c r="AJ570" i="4"/>
  <c r="AO570" i="4" s="1"/>
  <c r="J570" i="4"/>
  <c r="AG570" i="4"/>
  <c r="AI570" i="4" s="1"/>
  <c r="AK570" i="4"/>
  <c r="AP570" i="4" s="1"/>
  <c r="AA570" i="4"/>
  <c r="C570" i="4"/>
  <c r="E570" i="4"/>
  <c r="V570" i="4" s="1"/>
  <c r="I568" i="4"/>
  <c r="H568" i="4"/>
  <c r="AD569" i="4"/>
  <c r="AC569" i="4"/>
  <c r="AF569" i="4" s="1"/>
  <c r="O569" i="4"/>
  <c r="AB569" i="4"/>
  <c r="AM569" i="4"/>
  <c r="AH569" i="4"/>
  <c r="U569" i="4"/>
  <c r="P569" i="4"/>
  <c r="AL569" i="4"/>
  <c r="Z568" i="4"/>
  <c r="Y568" i="4"/>
  <c r="AQ569" i="4"/>
  <c r="R567" i="4"/>
  <c r="S567" i="4"/>
  <c r="K569" i="4"/>
  <c r="L569" i="4" s="1"/>
  <c r="G569" i="4"/>
  <c r="W569" i="4"/>
  <c r="X569" i="4" s="1"/>
  <c r="M568" i="4"/>
  <c r="N568" i="4"/>
  <c r="AN568" i="4"/>
  <c r="S568" i="4" l="1"/>
  <c r="O570" i="4"/>
  <c r="P570" i="4"/>
  <c r="AL570" i="4"/>
  <c r="AM570" i="4"/>
  <c r="U570" i="4"/>
  <c r="AH570" i="4"/>
  <c r="AB570" i="4"/>
  <c r="H569" i="4"/>
  <c r="I569" i="4"/>
  <c r="F571" i="4"/>
  <c r="D571" i="4"/>
  <c r="T571" i="4" s="1"/>
  <c r="B572" i="4"/>
  <c r="AK571" i="4"/>
  <c r="AP571" i="4" s="1"/>
  <c r="J571" i="4"/>
  <c r="AG571" i="4"/>
  <c r="AI571" i="4" s="1"/>
  <c r="AJ571" i="4"/>
  <c r="AO571" i="4" s="1"/>
  <c r="C571" i="4"/>
  <c r="E571" i="4"/>
  <c r="V571" i="4" s="1"/>
  <c r="AA571" i="4"/>
  <c r="AN569" i="4"/>
  <c r="AQ570" i="4"/>
  <c r="K570" i="4"/>
  <c r="L570" i="4" s="1"/>
  <c r="G570" i="4"/>
  <c r="W570" i="4"/>
  <c r="X570" i="4" s="1"/>
  <c r="M569" i="4"/>
  <c r="N569" i="4"/>
  <c r="Y569" i="4"/>
  <c r="Z569" i="4"/>
  <c r="AD570" i="4"/>
  <c r="AC570" i="4"/>
  <c r="AF570" i="4" s="1"/>
  <c r="Q569" i="4"/>
  <c r="AE569" i="4"/>
  <c r="Q570" i="4" l="1"/>
  <c r="S570" i="4" s="1"/>
  <c r="AE570" i="4"/>
  <c r="AN570" i="4"/>
  <c r="S569" i="4"/>
  <c r="R569" i="4"/>
  <c r="H570" i="4"/>
  <c r="I570" i="4"/>
  <c r="O571" i="4"/>
  <c r="P571" i="4"/>
  <c r="AL571" i="4"/>
  <c r="AM571" i="4"/>
  <c r="U571" i="4"/>
  <c r="AH571" i="4"/>
  <c r="AB571" i="4"/>
  <c r="N570" i="4"/>
  <c r="M570" i="4"/>
  <c r="K571" i="4"/>
  <c r="L571" i="4" s="1"/>
  <c r="G571" i="4"/>
  <c r="W571" i="4"/>
  <c r="X571" i="4" s="1"/>
  <c r="AD571" i="4"/>
  <c r="AC571" i="4"/>
  <c r="AF571" i="4" s="1"/>
  <c r="AQ571" i="4"/>
  <c r="Y570" i="4"/>
  <c r="Z570" i="4"/>
  <c r="D572" i="4"/>
  <c r="T572" i="4" s="1"/>
  <c r="F572" i="4"/>
  <c r="B573" i="4"/>
  <c r="AJ572" i="4"/>
  <c r="AO572" i="4" s="1"/>
  <c r="AG572" i="4"/>
  <c r="AI572" i="4" s="1"/>
  <c r="J572" i="4"/>
  <c r="AK572" i="4"/>
  <c r="AP572" i="4" s="1"/>
  <c r="C572" i="4"/>
  <c r="E572" i="4"/>
  <c r="V572" i="4" s="1"/>
  <c r="AA572" i="4"/>
  <c r="R570" i="4" l="1"/>
  <c r="Q571" i="4"/>
  <c r="R571" i="4" s="1"/>
  <c r="AE571" i="4"/>
  <c r="AQ572" i="4"/>
  <c r="AN571" i="4"/>
  <c r="K572" i="4"/>
  <c r="L572" i="4" s="1"/>
  <c r="G572" i="4"/>
  <c r="W572" i="4"/>
  <c r="X572" i="4" s="1"/>
  <c r="AD572" i="4"/>
  <c r="AC572" i="4"/>
  <c r="AF572" i="4" s="1"/>
  <c r="F573" i="4"/>
  <c r="B574" i="4"/>
  <c r="D573" i="4"/>
  <c r="T573" i="4" s="1"/>
  <c r="AG573" i="4"/>
  <c r="AI573" i="4" s="1"/>
  <c r="AK573" i="4"/>
  <c r="AP573" i="4" s="1"/>
  <c r="AJ573" i="4"/>
  <c r="AO573" i="4" s="1"/>
  <c r="J573" i="4"/>
  <c r="C573" i="4"/>
  <c r="E573" i="4"/>
  <c r="V573" i="4" s="1"/>
  <c r="AA573" i="4"/>
  <c r="M571" i="4"/>
  <c r="N571" i="4"/>
  <c r="O572" i="4"/>
  <c r="P572" i="4"/>
  <c r="AL572" i="4"/>
  <c r="AH572" i="4"/>
  <c r="AB572" i="4"/>
  <c r="U572" i="4"/>
  <c r="AM572" i="4"/>
  <c r="H571" i="4"/>
  <c r="I571" i="4"/>
  <c r="Y571" i="4"/>
  <c r="Z571" i="4"/>
  <c r="S571" i="4" l="1"/>
  <c r="AE572" i="4"/>
  <c r="P573" i="4"/>
  <c r="O573" i="4"/>
  <c r="AH573" i="4"/>
  <c r="AL573" i="4"/>
  <c r="AM573" i="4"/>
  <c r="AB573" i="4"/>
  <c r="U573" i="4"/>
  <c r="M572" i="4"/>
  <c r="N572" i="4"/>
  <c r="Q572" i="4"/>
  <c r="AQ573" i="4"/>
  <c r="K573" i="4"/>
  <c r="L573" i="4" s="1"/>
  <c r="G573" i="4"/>
  <c r="W573" i="4"/>
  <c r="X573" i="4" s="1"/>
  <c r="H572" i="4"/>
  <c r="I572" i="4"/>
  <c r="AD573" i="4"/>
  <c r="AC573" i="4"/>
  <c r="AF573" i="4" s="1"/>
  <c r="D574" i="4"/>
  <c r="T574" i="4" s="1"/>
  <c r="B575" i="4"/>
  <c r="F574" i="4"/>
  <c r="AJ574" i="4"/>
  <c r="AO574" i="4" s="1"/>
  <c r="AK574" i="4"/>
  <c r="AP574" i="4" s="1"/>
  <c r="AG574" i="4"/>
  <c r="AI574" i="4" s="1"/>
  <c r="J574" i="4"/>
  <c r="C574" i="4"/>
  <c r="AA574" i="4"/>
  <c r="E574" i="4"/>
  <c r="V574" i="4" s="1"/>
  <c r="Y572" i="4"/>
  <c r="Z572" i="4"/>
  <c r="AN572" i="4"/>
  <c r="AE573" i="4" l="1"/>
  <c r="Q573" i="4"/>
  <c r="S573" i="4" s="1"/>
  <c r="K574" i="4"/>
  <c r="L574" i="4" s="1"/>
  <c r="G574" i="4"/>
  <c r="W574" i="4"/>
  <c r="X574" i="4" s="1"/>
  <c r="I573" i="4"/>
  <c r="H573" i="4"/>
  <c r="O574" i="4"/>
  <c r="AL574" i="4"/>
  <c r="AB574" i="4"/>
  <c r="AM574" i="4"/>
  <c r="P574" i="4"/>
  <c r="AH574" i="4"/>
  <c r="U574" i="4"/>
  <c r="Y573" i="4"/>
  <c r="Z573" i="4"/>
  <c r="R572" i="4"/>
  <c r="S572" i="4"/>
  <c r="AD574" i="4"/>
  <c r="AC574" i="4"/>
  <c r="AF574" i="4" s="1"/>
  <c r="AN573" i="4"/>
  <c r="F575" i="4"/>
  <c r="B576" i="4"/>
  <c r="D575" i="4"/>
  <c r="T575" i="4" s="1"/>
  <c r="AK575" i="4"/>
  <c r="AP575" i="4" s="1"/>
  <c r="J575" i="4"/>
  <c r="AG575" i="4"/>
  <c r="AI575" i="4" s="1"/>
  <c r="AJ575" i="4"/>
  <c r="AO575" i="4" s="1"/>
  <c r="AA575" i="4"/>
  <c r="C575" i="4"/>
  <c r="E575" i="4"/>
  <c r="V575" i="4" s="1"/>
  <c r="N573" i="4"/>
  <c r="M573" i="4"/>
  <c r="AQ574" i="4"/>
  <c r="Q574" i="4" l="1"/>
  <c r="R574" i="4" s="1"/>
  <c r="R573" i="4"/>
  <c r="AE574" i="4"/>
  <c r="AN574" i="4"/>
  <c r="AD575" i="4"/>
  <c r="AC575" i="4"/>
  <c r="AF575" i="4" s="1"/>
  <c r="M574" i="4"/>
  <c r="N574" i="4"/>
  <c r="O575" i="4"/>
  <c r="P575" i="4"/>
  <c r="AB575" i="4"/>
  <c r="AL575" i="4"/>
  <c r="U575" i="4"/>
  <c r="AM575" i="4"/>
  <c r="AH575" i="4"/>
  <c r="K575" i="4"/>
  <c r="L575" i="4" s="1"/>
  <c r="G575" i="4"/>
  <c r="W575" i="4"/>
  <c r="X575" i="4" s="1"/>
  <c r="H574" i="4"/>
  <c r="I574" i="4"/>
  <c r="F576" i="4"/>
  <c r="D576" i="4"/>
  <c r="T576" i="4" s="1"/>
  <c r="AJ576" i="4"/>
  <c r="AO576" i="4" s="1"/>
  <c r="B577" i="4"/>
  <c r="AG576" i="4"/>
  <c r="AI576" i="4" s="1"/>
  <c r="AK576" i="4"/>
  <c r="AP576" i="4" s="1"/>
  <c r="C576" i="4"/>
  <c r="E576" i="4"/>
  <c r="V576" i="4" s="1"/>
  <c r="J576" i="4"/>
  <c r="AA576" i="4"/>
  <c r="Y574" i="4"/>
  <c r="Z574" i="4"/>
  <c r="AQ575" i="4"/>
  <c r="S574" i="4" l="1"/>
  <c r="Q575" i="4"/>
  <c r="R575" i="4" s="1"/>
  <c r="AQ576" i="4"/>
  <c r="K576" i="4"/>
  <c r="L576" i="4" s="1"/>
  <c r="G576" i="4"/>
  <c r="W576" i="4"/>
  <c r="X576" i="4" s="1"/>
  <c r="H575" i="4"/>
  <c r="I575" i="4"/>
  <c r="Y575" i="4"/>
  <c r="Z575" i="4"/>
  <c r="AM576" i="4"/>
  <c r="P576" i="4"/>
  <c r="U576" i="4"/>
  <c r="AH576" i="4"/>
  <c r="O576" i="4"/>
  <c r="AL576" i="4"/>
  <c r="AB576" i="4"/>
  <c r="AN575" i="4"/>
  <c r="AE575" i="4"/>
  <c r="AD576" i="4"/>
  <c r="AC576" i="4"/>
  <c r="AF576" i="4" s="1"/>
  <c r="F577" i="4"/>
  <c r="D577" i="4"/>
  <c r="T577" i="4" s="1"/>
  <c r="B578" i="4"/>
  <c r="AG577" i="4"/>
  <c r="AI577" i="4" s="1"/>
  <c r="AK577" i="4"/>
  <c r="AP577" i="4" s="1"/>
  <c r="AJ577" i="4"/>
  <c r="AO577" i="4" s="1"/>
  <c r="J577" i="4"/>
  <c r="C577" i="4"/>
  <c r="E577" i="4"/>
  <c r="V577" i="4" s="1"/>
  <c r="AA577" i="4"/>
  <c r="M575" i="4"/>
  <c r="N575" i="4"/>
  <c r="AE576" i="4" l="1"/>
  <c r="S575" i="4"/>
  <c r="K577" i="4"/>
  <c r="L577" i="4" s="1"/>
  <c r="G577" i="4"/>
  <c r="W577" i="4"/>
  <c r="X577" i="4" s="1"/>
  <c r="M576" i="4"/>
  <c r="N576" i="4"/>
  <c r="AN576" i="4"/>
  <c r="I576" i="4"/>
  <c r="H576" i="4"/>
  <c r="D578" i="4"/>
  <c r="T578" i="4" s="1"/>
  <c r="B579" i="4"/>
  <c r="F578" i="4"/>
  <c r="AJ578" i="4"/>
  <c r="AO578" i="4" s="1"/>
  <c r="J578" i="4"/>
  <c r="C578" i="4"/>
  <c r="AG578" i="4"/>
  <c r="AI578" i="4" s="1"/>
  <c r="AA578" i="4"/>
  <c r="E578" i="4"/>
  <c r="V578" i="4" s="1"/>
  <c r="AK578" i="4"/>
  <c r="AP578" i="4" s="1"/>
  <c r="Z576" i="4"/>
  <c r="Y576" i="4"/>
  <c r="Q576" i="4"/>
  <c r="AD577" i="4"/>
  <c r="AC577" i="4"/>
  <c r="AF577" i="4" s="1"/>
  <c r="P577" i="4"/>
  <c r="U577" i="4"/>
  <c r="O577" i="4"/>
  <c r="AB577" i="4"/>
  <c r="AH577" i="4"/>
  <c r="AL577" i="4"/>
  <c r="AM577" i="4"/>
  <c r="AQ577" i="4"/>
  <c r="AE577" i="4" l="1"/>
  <c r="Q577" i="4"/>
  <c r="R577" i="4" s="1"/>
  <c r="AQ578" i="4"/>
  <c r="N577" i="4"/>
  <c r="M577" i="4"/>
  <c r="O578" i="4"/>
  <c r="AB578" i="4"/>
  <c r="AL578" i="4"/>
  <c r="U578" i="4"/>
  <c r="AM578" i="4"/>
  <c r="P578" i="4"/>
  <c r="AH578" i="4"/>
  <c r="F579" i="4"/>
  <c r="B580" i="4"/>
  <c r="D579" i="4"/>
  <c r="T579" i="4" s="1"/>
  <c r="AK579" i="4"/>
  <c r="AP579" i="4" s="1"/>
  <c r="AG579" i="4"/>
  <c r="AI579" i="4" s="1"/>
  <c r="J579" i="4"/>
  <c r="C579" i="4"/>
  <c r="E579" i="4"/>
  <c r="V579" i="4" s="1"/>
  <c r="AJ579" i="4"/>
  <c r="AO579" i="4" s="1"/>
  <c r="AA579" i="4"/>
  <c r="H577" i="4"/>
  <c r="I577" i="4"/>
  <c r="S576" i="4"/>
  <c r="R576" i="4"/>
  <c r="K578" i="4"/>
  <c r="L578" i="4" s="1"/>
  <c r="G578" i="4"/>
  <c r="W578" i="4"/>
  <c r="X578" i="4" s="1"/>
  <c r="Y577" i="4"/>
  <c r="Z577" i="4"/>
  <c r="AD578" i="4"/>
  <c r="AC578" i="4"/>
  <c r="AF578" i="4" s="1"/>
  <c r="AN577" i="4"/>
  <c r="S577" i="4" l="1"/>
  <c r="Q578" i="4"/>
  <c r="R578" i="4" s="1"/>
  <c r="AE578" i="4"/>
  <c r="AN578" i="4"/>
  <c r="H578" i="4"/>
  <c r="I578" i="4"/>
  <c r="K579" i="4"/>
  <c r="L579" i="4" s="1"/>
  <c r="G579" i="4"/>
  <c r="W579" i="4"/>
  <c r="X579" i="4" s="1"/>
  <c r="AQ579" i="4"/>
  <c r="AD579" i="4"/>
  <c r="AC579" i="4"/>
  <c r="AF579" i="4" s="1"/>
  <c r="F580" i="4"/>
  <c r="B581" i="4"/>
  <c r="D580" i="4"/>
  <c r="T580" i="4" s="1"/>
  <c r="AJ580" i="4"/>
  <c r="AO580" i="4" s="1"/>
  <c r="AG580" i="4"/>
  <c r="AI580" i="4" s="1"/>
  <c r="AK580" i="4"/>
  <c r="AP580" i="4" s="1"/>
  <c r="J580" i="4"/>
  <c r="E580" i="4"/>
  <c r="V580" i="4" s="1"/>
  <c r="C580" i="4"/>
  <c r="AA580" i="4"/>
  <c r="Z578" i="4"/>
  <c r="Y578" i="4"/>
  <c r="N578" i="4"/>
  <c r="M578" i="4"/>
  <c r="O579" i="4"/>
  <c r="AM579" i="4"/>
  <c r="U579" i="4"/>
  <c r="P579" i="4"/>
  <c r="AH579" i="4"/>
  <c r="AB579" i="4"/>
  <c r="AL579" i="4"/>
  <c r="S578" i="4"/>
  <c r="AQ580" i="4" l="1"/>
  <c r="AN579" i="4"/>
  <c r="AH580" i="4"/>
  <c r="AM580" i="4"/>
  <c r="AB580" i="4"/>
  <c r="O580" i="4"/>
  <c r="U580" i="4"/>
  <c r="AL580" i="4"/>
  <c r="P580" i="4"/>
  <c r="K580" i="4"/>
  <c r="L580" i="4" s="1"/>
  <c r="G580" i="4"/>
  <c r="W580" i="4"/>
  <c r="X580" i="4" s="1"/>
  <c r="Z579" i="4"/>
  <c r="Y579" i="4"/>
  <c r="AD580" i="4"/>
  <c r="AC580" i="4"/>
  <c r="AF580" i="4" s="1"/>
  <c r="F581" i="4"/>
  <c r="B582" i="4"/>
  <c r="D581" i="4"/>
  <c r="T581" i="4" s="1"/>
  <c r="AG581" i="4"/>
  <c r="AI581" i="4" s="1"/>
  <c r="J581" i="4"/>
  <c r="AK581" i="4"/>
  <c r="AP581" i="4" s="1"/>
  <c r="AJ581" i="4"/>
  <c r="AO581" i="4" s="1"/>
  <c r="E581" i="4"/>
  <c r="V581" i="4" s="1"/>
  <c r="AA581" i="4"/>
  <c r="C581" i="4"/>
  <c r="Q579" i="4"/>
  <c r="M579" i="4"/>
  <c r="N579" i="4"/>
  <c r="H579" i="4"/>
  <c r="I579" i="4"/>
  <c r="AE579" i="4"/>
  <c r="Q580" i="4" l="1"/>
  <c r="S580" i="4" s="1"/>
  <c r="I580" i="4"/>
  <c r="H580" i="4"/>
  <c r="AN580" i="4"/>
  <c r="Y580" i="4"/>
  <c r="Z580" i="4"/>
  <c r="AQ581" i="4"/>
  <c r="AD581" i="4"/>
  <c r="AC581" i="4"/>
  <c r="AF581" i="4" s="1"/>
  <c r="K581" i="4"/>
  <c r="L581" i="4" s="1"/>
  <c r="G581" i="4"/>
  <c r="W581" i="4"/>
  <c r="X581" i="4" s="1"/>
  <c r="R580" i="4"/>
  <c r="AE580" i="4"/>
  <c r="S579" i="4"/>
  <c r="R579" i="4"/>
  <c r="O581" i="4"/>
  <c r="P581" i="4"/>
  <c r="AL581" i="4"/>
  <c r="U581" i="4"/>
  <c r="AB581" i="4"/>
  <c r="AM581" i="4"/>
  <c r="AH581" i="4"/>
  <c r="D582" i="4"/>
  <c r="T582" i="4" s="1"/>
  <c r="B583" i="4"/>
  <c r="AJ582" i="4"/>
  <c r="AO582" i="4" s="1"/>
  <c r="F582" i="4"/>
  <c r="AK582" i="4"/>
  <c r="AP582" i="4" s="1"/>
  <c r="J582" i="4"/>
  <c r="C582" i="4"/>
  <c r="AA582" i="4"/>
  <c r="E582" i="4"/>
  <c r="V582" i="4" s="1"/>
  <c r="AG582" i="4"/>
  <c r="AI582" i="4" s="1"/>
  <c r="M580" i="4"/>
  <c r="N580" i="4"/>
  <c r="AE581" i="4" l="1"/>
  <c r="AN581" i="4"/>
  <c r="Q581" i="4"/>
  <c r="S581" i="4" s="1"/>
  <c r="AD582" i="4"/>
  <c r="AC582" i="4"/>
  <c r="AF582" i="4" s="1"/>
  <c r="F583" i="4"/>
  <c r="D583" i="4"/>
  <c r="T583" i="4" s="1"/>
  <c r="B584" i="4"/>
  <c r="AK583" i="4"/>
  <c r="AP583" i="4" s="1"/>
  <c r="J583" i="4"/>
  <c r="AG583" i="4"/>
  <c r="AI583" i="4" s="1"/>
  <c r="C583" i="4"/>
  <c r="AJ583" i="4"/>
  <c r="AO583" i="4" s="1"/>
  <c r="AA583" i="4"/>
  <c r="E583" i="4"/>
  <c r="V583" i="4" s="1"/>
  <c r="N581" i="4"/>
  <c r="M581" i="4"/>
  <c r="O582" i="4"/>
  <c r="AH582" i="4"/>
  <c r="P582" i="4"/>
  <c r="AM582" i="4"/>
  <c r="AL582" i="4"/>
  <c r="U582" i="4"/>
  <c r="AB582" i="4"/>
  <c r="I581" i="4"/>
  <c r="H581" i="4"/>
  <c r="AQ582" i="4"/>
  <c r="K582" i="4"/>
  <c r="L582" i="4" s="1"/>
  <c r="G582" i="4"/>
  <c r="W582" i="4"/>
  <c r="X582" i="4" s="1"/>
  <c r="Y581" i="4"/>
  <c r="Z581" i="4"/>
  <c r="R581" i="4" l="1"/>
  <c r="AQ583" i="4"/>
  <c r="N582" i="4"/>
  <c r="M582" i="4"/>
  <c r="Z582" i="4"/>
  <c r="Y582" i="4"/>
  <c r="O583" i="4"/>
  <c r="U583" i="4"/>
  <c r="P583" i="4"/>
  <c r="AL583" i="4"/>
  <c r="AB583" i="4"/>
  <c r="AE583" i="4" s="1"/>
  <c r="AM583" i="4"/>
  <c r="AH583" i="4"/>
  <c r="F584" i="4"/>
  <c r="B585" i="4"/>
  <c r="AJ584" i="4"/>
  <c r="AO584" i="4" s="1"/>
  <c r="D584" i="4"/>
  <c r="T584" i="4" s="1"/>
  <c r="AG584" i="4"/>
  <c r="AI584" i="4" s="1"/>
  <c r="C584" i="4"/>
  <c r="AK584" i="4"/>
  <c r="AP584" i="4" s="1"/>
  <c r="J584" i="4"/>
  <c r="E584" i="4"/>
  <c r="V584" i="4" s="1"/>
  <c r="AA584" i="4"/>
  <c r="AE582" i="4"/>
  <c r="Q582" i="4"/>
  <c r="K583" i="4"/>
  <c r="L583" i="4" s="1"/>
  <c r="G583" i="4"/>
  <c r="W583" i="4"/>
  <c r="X583" i="4" s="1"/>
  <c r="AD583" i="4"/>
  <c r="AC583" i="4"/>
  <c r="AF583" i="4" s="1"/>
  <c r="I582" i="4"/>
  <c r="H582" i="4"/>
  <c r="AN582" i="4"/>
  <c r="H583" i="4" l="1"/>
  <c r="I583" i="4"/>
  <c r="AD584" i="4"/>
  <c r="AC584" i="4"/>
  <c r="AF584" i="4" s="1"/>
  <c r="P584" i="4"/>
  <c r="O584" i="4"/>
  <c r="AL584" i="4"/>
  <c r="AB584" i="4"/>
  <c r="AM584" i="4"/>
  <c r="AH584" i="4"/>
  <c r="U584" i="4"/>
  <c r="F585" i="4"/>
  <c r="B586" i="4"/>
  <c r="D585" i="4"/>
  <c r="T585" i="4" s="1"/>
  <c r="AG585" i="4"/>
  <c r="AI585" i="4" s="1"/>
  <c r="AK585" i="4"/>
  <c r="AP585" i="4" s="1"/>
  <c r="AJ585" i="4"/>
  <c r="AO585" i="4" s="1"/>
  <c r="E585" i="4"/>
  <c r="V585" i="4" s="1"/>
  <c r="AA585" i="4"/>
  <c r="C585" i="4"/>
  <c r="J585" i="4"/>
  <c r="M583" i="4"/>
  <c r="N583" i="4"/>
  <c r="Y583" i="4"/>
  <c r="Z583" i="4"/>
  <c r="S582" i="4"/>
  <c r="R582" i="4"/>
  <c r="AN583" i="4"/>
  <c r="Q583" i="4"/>
  <c r="K584" i="4"/>
  <c r="L584" i="4" s="1"/>
  <c r="G584" i="4"/>
  <c r="W584" i="4"/>
  <c r="X584" i="4" s="1"/>
  <c r="AQ584" i="4"/>
  <c r="AE584" i="4" l="1"/>
  <c r="AN584" i="4"/>
  <c r="O585" i="4"/>
  <c r="P585" i="4"/>
  <c r="AL585" i="4"/>
  <c r="U585" i="4"/>
  <c r="AB585" i="4"/>
  <c r="AM585" i="4"/>
  <c r="AH585" i="4"/>
  <c r="R583" i="4"/>
  <c r="S583" i="4"/>
  <c r="D586" i="4"/>
  <c r="T586" i="4" s="1"/>
  <c r="B587" i="4"/>
  <c r="F586" i="4"/>
  <c r="AJ586" i="4"/>
  <c r="AO586" i="4" s="1"/>
  <c r="AG586" i="4"/>
  <c r="AI586" i="4" s="1"/>
  <c r="AK586" i="4"/>
  <c r="AP586" i="4" s="1"/>
  <c r="J586" i="4"/>
  <c r="AA586" i="4"/>
  <c r="C586" i="4"/>
  <c r="E586" i="4"/>
  <c r="V586" i="4" s="1"/>
  <c r="Q584" i="4"/>
  <c r="M584" i="4"/>
  <c r="N584" i="4"/>
  <c r="I584" i="4"/>
  <c r="H584" i="4"/>
  <c r="AD585" i="4"/>
  <c r="AC585" i="4"/>
  <c r="AF585" i="4" s="1"/>
  <c r="AQ585" i="4"/>
  <c r="Y584" i="4"/>
  <c r="Z584" i="4"/>
  <c r="K585" i="4"/>
  <c r="L585" i="4" s="1"/>
  <c r="G585" i="4"/>
  <c r="W585" i="4"/>
  <c r="X585" i="4" s="1"/>
  <c r="AE585" i="4" l="1"/>
  <c r="AQ586" i="4"/>
  <c r="I585" i="4"/>
  <c r="H585" i="4"/>
  <c r="Z585" i="4"/>
  <c r="Y585" i="4"/>
  <c r="R584" i="4"/>
  <c r="S584" i="4"/>
  <c r="AD586" i="4"/>
  <c r="AC586" i="4"/>
  <c r="AF586" i="4" s="1"/>
  <c r="M585" i="4"/>
  <c r="N585" i="4"/>
  <c r="AH586" i="4"/>
  <c r="O586" i="4"/>
  <c r="AM586" i="4"/>
  <c r="P586" i="4"/>
  <c r="U586" i="4"/>
  <c r="AB586" i="4"/>
  <c r="AL586" i="4"/>
  <c r="Q585" i="4"/>
  <c r="F587" i="4"/>
  <c r="D587" i="4"/>
  <c r="T587" i="4" s="1"/>
  <c r="AK587" i="4"/>
  <c r="AP587" i="4" s="1"/>
  <c r="AG587" i="4"/>
  <c r="AI587" i="4" s="1"/>
  <c r="B588" i="4"/>
  <c r="AJ587" i="4"/>
  <c r="AO587" i="4" s="1"/>
  <c r="C587" i="4"/>
  <c r="E587" i="4"/>
  <c r="V587" i="4" s="1"/>
  <c r="J587" i="4"/>
  <c r="AA587" i="4"/>
  <c r="AN585" i="4"/>
  <c r="G586" i="4"/>
  <c r="K586" i="4"/>
  <c r="L586" i="4" s="1"/>
  <c r="W586" i="4"/>
  <c r="X586" i="4" s="1"/>
  <c r="AE586" i="4" l="1"/>
  <c r="M586" i="4"/>
  <c r="N586" i="4"/>
  <c r="Y586" i="4"/>
  <c r="Z586" i="4"/>
  <c r="O587" i="4"/>
  <c r="P587" i="4"/>
  <c r="AH587" i="4"/>
  <c r="AM587" i="4"/>
  <c r="AB587" i="4"/>
  <c r="AL587" i="4"/>
  <c r="U587" i="4"/>
  <c r="AD587" i="4"/>
  <c r="AC587" i="4"/>
  <c r="AF587" i="4" s="1"/>
  <c r="I586" i="4"/>
  <c r="H586" i="4"/>
  <c r="R585" i="4"/>
  <c r="S585" i="4"/>
  <c r="AQ587" i="4"/>
  <c r="Q586" i="4"/>
  <c r="D588" i="4"/>
  <c r="T588" i="4" s="1"/>
  <c r="F588" i="4"/>
  <c r="B589" i="4"/>
  <c r="AJ588" i="4"/>
  <c r="AO588" i="4" s="1"/>
  <c r="AG588" i="4"/>
  <c r="AI588" i="4" s="1"/>
  <c r="AK588" i="4"/>
  <c r="AP588" i="4" s="1"/>
  <c r="C588" i="4"/>
  <c r="J588" i="4"/>
  <c r="E588" i="4"/>
  <c r="V588" i="4" s="1"/>
  <c r="AA588" i="4"/>
  <c r="K587" i="4"/>
  <c r="L587" i="4" s="1"/>
  <c r="G587" i="4"/>
  <c r="W587" i="4"/>
  <c r="X587" i="4" s="1"/>
  <c r="AN586" i="4"/>
  <c r="AE587" i="4" l="1"/>
  <c r="Q587" i="4"/>
  <c r="R587" i="4" s="1"/>
  <c r="AQ588" i="4"/>
  <c r="AD588" i="4"/>
  <c r="AC588" i="4"/>
  <c r="AF588" i="4" s="1"/>
  <c r="H587" i="4"/>
  <c r="I587" i="4"/>
  <c r="Z587" i="4"/>
  <c r="Y587" i="4"/>
  <c r="K588" i="4"/>
  <c r="L588" i="4" s="1"/>
  <c r="G588" i="4"/>
  <c r="W588" i="4"/>
  <c r="X588" i="4" s="1"/>
  <c r="M587" i="4"/>
  <c r="N587" i="4"/>
  <c r="P588" i="4"/>
  <c r="O588" i="4"/>
  <c r="AH588" i="4"/>
  <c r="AM588" i="4"/>
  <c r="U588" i="4"/>
  <c r="AB588" i="4"/>
  <c r="AL588" i="4"/>
  <c r="F589" i="4"/>
  <c r="B590" i="4"/>
  <c r="D589" i="4"/>
  <c r="T589" i="4" s="1"/>
  <c r="AG589" i="4"/>
  <c r="AI589" i="4" s="1"/>
  <c r="AK589" i="4"/>
  <c r="AP589" i="4" s="1"/>
  <c r="AJ589" i="4"/>
  <c r="AO589" i="4" s="1"/>
  <c r="C589" i="4"/>
  <c r="E589" i="4"/>
  <c r="V589" i="4" s="1"/>
  <c r="AA589" i="4"/>
  <c r="J589" i="4"/>
  <c r="S586" i="4"/>
  <c r="R586" i="4"/>
  <c r="AN587" i="4"/>
  <c r="AE588" i="4" l="1"/>
  <c r="S587" i="4"/>
  <c r="AD589" i="4"/>
  <c r="AC589" i="4"/>
  <c r="AF589" i="4" s="1"/>
  <c r="O589" i="4"/>
  <c r="P589" i="4"/>
  <c r="AL589" i="4"/>
  <c r="AM589" i="4"/>
  <c r="U589" i="4"/>
  <c r="AH589" i="4"/>
  <c r="AB589" i="4"/>
  <c r="Z588" i="4"/>
  <c r="Y588" i="4"/>
  <c r="AQ589" i="4"/>
  <c r="AN588" i="4"/>
  <c r="K589" i="4"/>
  <c r="L589" i="4" s="1"/>
  <c r="G589" i="4"/>
  <c r="W589" i="4"/>
  <c r="X589" i="4" s="1"/>
  <c r="N588" i="4"/>
  <c r="M588" i="4"/>
  <c r="D590" i="4"/>
  <c r="T590" i="4" s="1"/>
  <c r="B591" i="4"/>
  <c r="F590" i="4"/>
  <c r="AJ590" i="4"/>
  <c r="AO590" i="4" s="1"/>
  <c r="J590" i="4"/>
  <c r="AK590" i="4"/>
  <c r="AP590" i="4" s="1"/>
  <c r="AG590" i="4"/>
  <c r="AI590" i="4" s="1"/>
  <c r="AA590" i="4"/>
  <c r="E590" i="4"/>
  <c r="V590" i="4" s="1"/>
  <c r="C590" i="4"/>
  <c r="H588" i="4"/>
  <c r="I588" i="4"/>
  <c r="Q588" i="4"/>
  <c r="AE589" i="4" l="1"/>
  <c r="AQ590" i="4"/>
  <c r="AN589" i="4"/>
  <c r="K590" i="4"/>
  <c r="L590" i="4" s="1"/>
  <c r="G590" i="4"/>
  <c r="W590" i="4"/>
  <c r="X590" i="4" s="1"/>
  <c r="AD590" i="4"/>
  <c r="AC590" i="4"/>
  <c r="AF590" i="4" s="1"/>
  <c r="M589" i="4"/>
  <c r="N589" i="4"/>
  <c r="S588" i="4"/>
  <c r="R588" i="4"/>
  <c r="I589" i="4"/>
  <c r="H589" i="4"/>
  <c r="O590" i="4"/>
  <c r="P590" i="4"/>
  <c r="U590" i="4"/>
  <c r="AL590" i="4"/>
  <c r="AB590" i="4"/>
  <c r="AM590" i="4"/>
  <c r="AH590" i="4"/>
  <c r="F591" i="4"/>
  <c r="B592" i="4"/>
  <c r="D591" i="4"/>
  <c r="T591" i="4" s="1"/>
  <c r="AK591" i="4"/>
  <c r="AP591" i="4" s="1"/>
  <c r="AG591" i="4"/>
  <c r="AI591" i="4" s="1"/>
  <c r="J591" i="4"/>
  <c r="AJ591" i="4"/>
  <c r="AO591" i="4" s="1"/>
  <c r="C591" i="4"/>
  <c r="AA591" i="4"/>
  <c r="E591" i="4"/>
  <c r="V591" i="4" s="1"/>
  <c r="Z589" i="4"/>
  <c r="Y589" i="4"/>
  <c r="Q589" i="4"/>
  <c r="AE590" i="4" l="1"/>
  <c r="Q590" i="4"/>
  <c r="S590" i="4" s="1"/>
  <c r="N590" i="4"/>
  <c r="M590" i="4"/>
  <c r="O591" i="4"/>
  <c r="AB591" i="4"/>
  <c r="AL591" i="4"/>
  <c r="U591" i="4"/>
  <c r="AM591" i="4"/>
  <c r="AH591" i="4"/>
  <c r="P591" i="4"/>
  <c r="H590" i="4"/>
  <c r="I590" i="4"/>
  <c r="AN590" i="4"/>
  <c r="AD591" i="4"/>
  <c r="AC591" i="4"/>
  <c r="AF591" i="4" s="1"/>
  <c r="K591" i="4"/>
  <c r="L591" i="4" s="1"/>
  <c r="G591" i="4"/>
  <c r="W591" i="4"/>
  <c r="X591" i="4" s="1"/>
  <c r="Y590" i="4"/>
  <c r="Z590" i="4"/>
  <c r="AQ591" i="4"/>
  <c r="R589" i="4"/>
  <c r="S589" i="4"/>
  <c r="F592" i="4"/>
  <c r="D592" i="4"/>
  <c r="T592" i="4" s="1"/>
  <c r="B593" i="4"/>
  <c r="AJ592" i="4"/>
  <c r="AO592" i="4" s="1"/>
  <c r="J592" i="4"/>
  <c r="AG592" i="4"/>
  <c r="AI592" i="4" s="1"/>
  <c r="C592" i="4"/>
  <c r="E592" i="4"/>
  <c r="V592" i="4" s="1"/>
  <c r="AK592" i="4"/>
  <c r="AP592" i="4" s="1"/>
  <c r="AA592" i="4"/>
  <c r="R590" i="4" l="1"/>
  <c r="AE591" i="4"/>
  <c r="AN591" i="4"/>
  <c r="Q591" i="4"/>
  <c r="R591" i="4" s="1"/>
  <c r="K592" i="4"/>
  <c r="L592" i="4" s="1"/>
  <c r="G592" i="4"/>
  <c r="W592" i="4"/>
  <c r="X592" i="4" s="1"/>
  <c r="N591" i="4"/>
  <c r="M591" i="4"/>
  <c r="H591" i="4"/>
  <c r="I591" i="4"/>
  <c r="AD592" i="4"/>
  <c r="AC592" i="4"/>
  <c r="AF592" i="4" s="1"/>
  <c r="P592" i="4"/>
  <c r="O592" i="4"/>
  <c r="AH592" i="4"/>
  <c r="AM592" i="4"/>
  <c r="U592" i="4"/>
  <c r="AL592" i="4"/>
  <c r="AB592" i="4"/>
  <c r="F593" i="4"/>
  <c r="D593" i="4"/>
  <c r="T593" i="4" s="1"/>
  <c r="B594" i="4"/>
  <c r="AG593" i="4"/>
  <c r="AI593" i="4" s="1"/>
  <c r="AK593" i="4"/>
  <c r="AP593" i="4" s="1"/>
  <c r="AJ593" i="4"/>
  <c r="AO593" i="4" s="1"/>
  <c r="J593" i="4"/>
  <c r="E593" i="4"/>
  <c r="V593" i="4" s="1"/>
  <c r="AA593" i="4"/>
  <c r="C593" i="4"/>
  <c r="Z591" i="4"/>
  <c r="Y591" i="4"/>
  <c r="AQ592" i="4"/>
  <c r="S591" i="4" l="1"/>
  <c r="AE592" i="4"/>
  <c r="K593" i="4"/>
  <c r="L593" i="4" s="1"/>
  <c r="G593" i="4"/>
  <c r="W593" i="4"/>
  <c r="X593" i="4" s="1"/>
  <c r="N592" i="4"/>
  <c r="M592" i="4"/>
  <c r="AD593" i="4"/>
  <c r="AC593" i="4"/>
  <c r="AF593" i="4" s="1"/>
  <c r="P593" i="4"/>
  <c r="O593" i="4"/>
  <c r="AB593" i="4"/>
  <c r="AL593" i="4"/>
  <c r="U593" i="4"/>
  <c r="AM593" i="4"/>
  <c r="AH593" i="4"/>
  <c r="I592" i="4"/>
  <c r="H592" i="4"/>
  <c r="Q592" i="4"/>
  <c r="D594" i="4"/>
  <c r="T594" i="4" s="1"/>
  <c r="B595" i="4"/>
  <c r="F594" i="4"/>
  <c r="AJ594" i="4"/>
  <c r="AO594" i="4" s="1"/>
  <c r="AG594" i="4"/>
  <c r="AI594" i="4" s="1"/>
  <c r="J594" i="4"/>
  <c r="AA594" i="4"/>
  <c r="AK594" i="4"/>
  <c r="AP594" i="4" s="1"/>
  <c r="C594" i="4"/>
  <c r="E594" i="4"/>
  <c r="V594" i="4" s="1"/>
  <c r="Z592" i="4"/>
  <c r="Y592" i="4"/>
  <c r="AQ593" i="4"/>
  <c r="AN592" i="4"/>
  <c r="AQ594" i="4" l="1"/>
  <c r="AD594" i="4"/>
  <c r="AC594" i="4"/>
  <c r="AF594" i="4" s="1"/>
  <c r="S592" i="4"/>
  <c r="R592" i="4"/>
  <c r="M593" i="4"/>
  <c r="N593" i="4"/>
  <c r="O594" i="4"/>
  <c r="P594" i="4"/>
  <c r="AL594" i="4"/>
  <c r="U594" i="4"/>
  <c r="AB594" i="4"/>
  <c r="AM594" i="4"/>
  <c r="AH594" i="4"/>
  <c r="I593" i="4"/>
  <c r="H593" i="4"/>
  <c r="AN593" i="4"/>
  <c r="AE593" i="4"/>
  <c r="F595" i="4"/>
  <c r="B596" i="4"/>
  <c r="D595" i="4"/>
  <c r="T595" i="4" s="1"/>
  <c r="AK595" i="4"/>
  <c r="AP595" i="4" s="1"/>
  <c r="AG595" i="4"/>
  <c r="AI595" i="4" s="1"/>
  <c r="AJ595" i="4"/>
  <c r="AO595" i="4" s="1"/>
  <c r="J595" i="4"/>
  <c r="C595" i="4"/>
  <c r="E595" i="4"/>
  <c r="V595" i="4" s="1"/>
  <c r="AA595" i="4"/>
  <c r="Z593" i="4"/>
  <c r="Y593" i="4"/>
  <c r="K594" i="4"/>
  <c r="L594" i="4" s="1"/>
  <c r="G594" i="4"/>
  <c r="W594" i="4"/>
  <c r="X594" i="4" s="1"/>
  <c r="Q593" i="4"/>
  <c r="AE594" i="4" l="1"/>
  <c r="AQ595" i="4"/>
  <c r="AN594" i="4"/>
  <c r="Q594" i="4"/>
  <c r="S594" i="4" s="1"/>
  <c r="S593" i="4"/>
  <c r="R593" i="4"/>
  <c r="O595" i="4"/>
  <c r="P595" i="4"/>
  <c r="AH595" i="4"/>
  <c r="AB595" i="4"/>
  <c r="AM595" i="4"/>
  <c r="U595" i="4"/>
  <c r="AL595" i="4"/>
  <c r="K595" i="4"/>
  <c r="L595" i="4" s="1"/>
  <c r="G595" i="4"/>
  <c r="W595" i="4"/>
  <c r="X595" i="4" s="1"/>
  <c r="AD595" i="4"/>
  <c r="AC595" i="4"/>
  <c r="AF595" i="4" s="1"/>
  <c r="F596" i="4"/>
  <c r="B597" i="4"/>
  <c r="D596" i="4"/>
  <c r="T596" i="4" s="1"/>
  <c r="AJ596" i="4"/>
  <c r="AO596" i="4" s="1"/>
  <c r="AG596" i="4"/>
  <c r="AI596" i="4" s="1"/>
  <c r="AK596" i="4"/>
  <c r="AP596" i="4" s="1"/>
  <c r="J596" i="4"/>
  <c r="E596" i="4"/>
  <c r="V596" i="4" s="1"/>
  <c r="AA596" i="4"/>
  <c r="C596" i="4"/>
  <c r="N594" i="4"/>
  <c r="M594" i="4"/>
  <c r="I594" i="4"/>
  <c r="H594" i="4"/>
  <c r="Z594" i="4"/>
  <c r="Y594" i="4"/>
  <c r="R594" i="4" l="1"/>
  <c r="AE595" i="4"/>
  <c r="AQ596" i="4"/>
  <c r="AN595" i="4"/>
  <c r="N595" i="4"/>
  <c r="M595" i="4"/>
  <c r="AD596" i="4"/>
  <c r="AC596" i="4"/>
  <c r="AF596" i="4" s="1"/>
  <c r="K596" i="4"/>
  <c r="L596" i="4" s="1"/>
  <c r="G596" i="4"/>
  <c r="W596" i="4"/>
  <c r="X596" i="4" s="1"/>
  <c r="I595" i="4"/>
  <c r="H595" i="4"/>
  <c r="O596" i="4"/>
  <c r="P596" i="4"/>
  <c r="AB596" i="4"/>
  <c r="AL596" i="4"/>
  <c r="U596" i="4"/>
  <c r="AM596" i="4"/>
  <c r="AH596" i="4"/>
  <c r="F597" i="4"/>
  <c r="B598" i="4"/>
  <c r="AG597" i="4"/>
  <c r="AI597" i="4" s="1"/>
  <c r="AK597" i="4"/>
  <c r="AP597" i="4" s="1"/>
  <c r="D597" i="4"/>
  <c r="T597" i="4" s="1"/>
  <c r="AJ597" i="4"/>
  <c r="AO597" i="4" s="1"/>
  <c r="J597" i="4"/>
  <c r="C597" i="4"/>
  <c r="E597" i="4"/>
  <c r="V597" i="4" s="1"/>
  <c r="AA597" i="4"/>
  <c r="Y595" i="4"/>
  <c r="Z595" i="4"/>
  <c r="Q595" i="4"/>
  <c r="Q596" i="4" l="1"/>
  <c r="R596" i="4" s="1"/>
  <c r="AE596" i="4"/>
  <c r="AN596" i="4"/>
  <c r="O597" i="4"/>
  <c r="P597" i="4"/>
  <c r="U597" i="4"/>
  <c r="AL597" i="4"/>
  <c r="AB597" i="4"/>
  <c r="AM597" i="4"/>
  <c r="AH597" i="4"/>
  <c r="K597" i="4"/>
  <c r="L597" i="4" s="1"/>
  <c r="G597" i="4"/>
  <c r="W597" i="4"/>
  <c r="X597" i="4" s="1"/>
  <c r="N596" i="4"/>
  <c r="M596" i="4"/>
  <c r="S595" i="4"/>
  <c r="R595" i="4"/>
  <c r="AD597" i="4"/>
  <c r="AC597" i="4"/>
  <c r="AF597" i="4" s="1"/>
  <c r="D598" i="4"/>
  <c r="T598" i="4" s="1"/>
  <c r="B599" i="4"/>
  <c r="AJ598" i="4"/>
  <c r="AO598" i="4" s="1"/>
  <c r="AG598" i="4"/>
  <c r="AI598" i="4" s="1"/>
  <c r="AK598" i="4"/>
  <c r="AP598" i="4" s="1"/>
  <c r="J598" i="4"/>
  <c r="C598" i="4"/>
  <c r="F598" i="4"/>
  <c r="AA598" i="4"/>
  <c r="E598" i="4"/>
  <c r="V598" i="4" s="1"/>
  <c r="H596" i="4"/>
  <c r="I596" i="4"/>
  <c r="Y596" i="4"/>
  <c r="Z596" i="4"/>
  <c r="AQ597" i="4"/>
  <c r="AE597" i="4" l="1"/>
  <c r="S596" i="4"/>
  <c r="H597" i="4"/>
  <c r="I597" i="4"/>
  <c r="AD598" i="4"/>
  <c r="AC598" i="4"/>
  <c r="AF598" i="4" s="1"/>
  <c r="F599" i="4"/>
  <c r="D599" i="4"/>
  <c r="T599" i="4" s="1"/>
  <c r="B600" i="4"/>
  <c r="AK599" i="4"/>
  <c r="AP599" i="4" s="1"/>
  <c r="J599" i="4"/>
  <c r="AG599" i="4"/>
  <c r="AI599" i="4" s="1"/>
  <c r="AJ599" i="4"/>
  <c r="AO599" i="4" s="1"/>
  <c r="AA599" i="4"/>
  <c r="C599" i="4"/>
  <c r="E599" i="4"/>
  <c r="V599" i="4" s="1"/>
  <c r="Y597" i="4"/>
  <c r="Z597" i="4"/>
  <c r="Q597" i="4"/>
  <c r="O598" i="4"/>
  <c r="P598" i="4"/>
  <c r="AB598" i="4"/>
  <c r="AL598" i="4"/>
  <c r="U598" i="4"/>
  <c r="AM598" i="4"/>
  <c r="AH598" i="4"/>
  <c r="AN597" i="4"/>
  <c r="K598" i="4"/>
  <c r="L598" i="4" s="1"/>
  <c r="G598" i="4"/>
  <c r="W598" i="4"/>
  <c r="X598" i="4" s="1"/>
  <c r="N597" i="4"/>
  <c r="M597" i="4"/>
  <c r="AQ598" i="4"/>
  <c r="AE598" i="4" l="1"/>
  <c r="AN598" i="4"/>
  <c r="AQ599" i="4"/>
  <c r="R597" i="4"/>
  <c r="S597" i="4"/>
  <c r="P599" i="4"/>
  <c r="U599" i="4"/>
  <c r="AL599" i="4"/>
  <c r="AB599" i="4"/>
  <c r="O599" i="4"/>
  <c r="AM599" i="4"/>
  <c r="AH599" i="4"/>
  <c r="K599" i="4"/>
  <c r="L599" i="4" s="1"/>
  <c r="G599" i="4"/>
  <c r="W599" i="4"/>
  <c r="X599" i="4" s="1"/>
  <c r="Z598" i="4"/>
  <c r="Y598" i="4"/>
  <c r="N598" i="4"/>
  <c r="M598" i="4"/>
  <c r="H598" i="4"/>
  <c r="I598" i="4"/>
  <c r="F600" i="4"/>
  <c r="B601" i="4"/>
  <c r="D600" i="4"/>
  <c r="T600" i="4" s="1"/>
  <c r="AJ600" i="4"/>
  <c r="AO600" i="4" s="1"/>
  <c r="J600" i="4"/>
  <c r="AK600" i="4"/>
  <c r="AP600" i="4" s="1"/>
  <c r="C600" i="4"/>
  <c r="E600" i="4"/>
  <c r="V600" i="4" s="1"/>
  <c r="AG600" i="4"/>
  <c r="AI600" i="4" s="1"/>
  <c r="AA600" i="4"/>
  <c r="Q598" i="4"/>
  <c r="AD599" i="4"/>
  <c r="AC599" i="4"/>
  <c r="AF599" i="4" s="1"/>
  <c r="AQ600" i="4" l="1"/>
  <c r="AN599" i="4"/>
  <c r="R598" i="4"/>
  <c r="S598" i="4"/>
  <c r="P600" i="4"/>
  <c r="AL600" i="4"/>
  <c r="U600" i="4"/>
  <c r="AB600" i="4"/>
  <c r="O600" i="4"/>
  <c r="AH600" i="4"/>
  <c r="AM600" i="4"/>
  <c r="N599" i="4"/>
  <c r="M599" i="4"/>
  <c r="AE599" i="4"/>
  <c r="K600" i="4"/>
  <c r="L600" i="4" s="1"/>
  <c r="G600" i="4"/>
  <c r="W600" i="4"/>
  <c r="X600" i="4" s="1"/>
  <c r="H599" i="4"/>
  <c r="I599" i="4"/>
  <c r="Q599" i="4"/>
  <c r="AD600" i="4"/>
  <c r="AC600" i="4"/>
  <c r="AF600" i="4" s="1"/>
  <c r="F601" i="4"/>
  <c r="B602" i="4"/>
  <c r="D601" i="4"/>
  <c r="T601" i="4" s="1"/>
  <c r="AG601" i="4"/>
  <c r="AI601" i="4" s="1"/>
  <c r="AK601" i="4"/>
  <c r="AP601" i="4" s="1"/>
  <c r="J601" i="4"/>
  <c r="C601" i="4"/>
  <c r="AJ601" i="4"/>
  <c r="AO601" i="4" s="1"/>
  <c r="E601" i="4"/>
  <c r="V601" i="4" s="1"/>
  <c r="AA601" i="4"/>
  <c r="Y599" i="4"/>
  <c r="Z599" i="4"/>
  <c r="AN600" i="4" l="1"/>
  <c r="O601" i="4"/>
  <c r="P601" i="4"/>
  <c r="AH601" i="4"/>
  <c r="AB601" i="4"/>
  <c r="AM601" i="4"/>
  <c r="U601" i="4"/>
  <c r="AL601" i="4"/>
  <c r="AQ601" i="4"/>
  <c r="K601" i="4"/>
  <c r="L601" i="4" s="1"/>
  <c r="G601" i="4"/>
  <c r="W601" i="4"/>
  <c r="X601" i="4" s="1"/>
  <c r="M600" i="4"/>
  <c r="N600" i="4"/>
  <c r="AD601" i="4"/>
  <c r="AC601" i="4"/>
  <c r="AF601" i="4" s="1"/>
  <c r="B603" i="4"/>
  <c r="F602" i="4"/>
  <c r="D602" i="4"/>
  <c r="T602" i="4" s="1"/>
  <c r="AJ602" i="4"/>
  <c r="AO602" i="4" s="1"/>
  <c r="J602" i="4"/>
  <c r="AK602" i="4"/>
  <c r="AP602" i="4" s="1"/>
  <c r="C602" i="4"/>
  <c r="AA602" i="4"/>
  <c r="AG602" i="4"/>
  <c r="AI602" i="4" s="1"/>
  <c r="E602" i="4"/>
  <c r="V602" i="4" s="1"/>
  <c r="R599" i="4"/>
  <c r="S599" i="4"/>
  <c r="H600" i="4"/>
  <c r="I600" i="4"/>
  <c r="AE600" i="4"/>
  <c r="Z600" i="4"/>
  <c r="Y600" i="4"/>
  <c r="Q600" i="4"/>
  <c r="K602" i="4" l="1"/>
  <c r="L602" i="4" s="1"/>
  <c r="G602" i="4"/>
  <c r="W602" i="4"/>
  <c r="X602" i="4" s="1"/>
  <c r="N601" i="4"/>
  <c r="M601" i="4"/>
  <c r="R600" i="4"/>
  <c r="S600" i="4"/>
  <c r="H601" i="4"/>
  <c r="I601" i="4"/>
  <c r="Q601" i="4"/>
  <c r="AD602" i="4"/>
  <c r="AC602" i="4"/>
  <c r="AF602" i="4" s="1"/>
  <c r="Y601" i="4"/>
  <c r="Z601" i="4"/>
  <c r="AN601" i="4"/>
  <c r="O602" i="4"/>
  <c r="U602" i="4"/>
  <c r="P602" i="4"/>
  <c r="AL602" i="4"/>
  <c r="AB602" i="4"/>
  <c r="AM602" i="4"/>
  <c r="AH602" i="4"/>
  <c r="F603" i="4"/>
  <c r="D603" i="4"/>
  <c r="T603" i="4" s="1"/>
  <c r="AK603" i="4"/>
  <c r="AP603" i="4" s="1"/>
  <c r="B604" i="4"/>
  <c r="AG603" i="4"/>
  <c r="AI603" i="4" s="1"/>
  <c r="C603" i="4"/>
  <c r="AJ603" i="4"/>
  <c r="AO603" i="4" s="1"/>
  <c r="E603" i="4"/>
  <c r="V603" i="4" s="1"/>
  <c r="AA603" i="4"/>
  <c r="J603" i="4"/>
  <c r="AQ602" i="4"/>
  <c r="AE601" i="4"/>
  <c r="AE602" i="4" l="1"/>
  <c r="AN602" i="4"/>
  <c r="P603" i="4"/>
  <c r="AB603" i="4"/>
  <c r="O603" i="4"/>
  <c r="AL603" i="4"/>
  <c r="U603" i="4"/>
  <c r="AM603" i="4"/>
  <c r="AH603" i="4"/>
  <c r="M602" i="4"/>
  <c r="N602" i="4"/>
  <c r="F604" i="4"/>
  <c r="B605" i="4"/>
  <c r="D604" i="4"/>
  <c r="T604" i="4" s="1"/>
  <c r="AJ604" i="4"/>
  <c r="AO604" i="4" s="1"/>
  <c r="AG604" i="4"/>
  <c r="AI604" i="4" s="1"/>
  <c r="AK604" i="4"/>
  <c r="AP604" i="4" s="1"/>
  <c r="C604" i="4"/>
  <c r="J604" i="4"/>
  <c r="E604" i="4"/>
  <c r="V604" i="4" s="1"/>
  <c r="AA604" i="4"/>
  <c r="R601" i="4"/>
  <c r="S601" i="4"/>
  <c r="H602" i="4"/>
  <c r="I602" i="4"/>
  <c r="Q602" i="4"/>
  <c r="AD603" i="4"/>
  <c r="AC603" i="4"/>
  <c r="AF603" i="4" s="1"/>
  <c r="K603" i="4"/>
  <c r="L603" i="4" s="1"/>
  <c r="G603" i="4"/>
  <c r="W603" i="4"/>
  <c r="X603" i="4" s="1"/>
  <c r="Y602" i="4"/>
  <c r="Z602" i="4"/>
  <c r="AQ603" i="4"/>
  <c r="Q603" i="4" l="1"/>
  <c r="S603" i="4" s="1"/>
  <c r="AQ604" i="4"/>
  <c r="K604" i="4"/>
  <c r="L604" i="4" s="1"/>
  <c r="G604" i="4"/>
  <c r="W604" i="4"/>
  <c r="X604" i="4" s="1"/>
  <c r="AE603" i="4"/>
  <c r="AD604" i="4"/>
  <c r="AC604" i="4"/>
  <c r="AF604" i="4" s="1"/>
  <c r="F605" i="4"/>
  <c r="B606" i="4"/>
  <c r="D605" i="4"/>
  <c r="T605" i="4" s="1"/>
  <c r="AG605" i="4"/>
  <c r="AI605" i="4" s="1"/>
  <c r="AK605" i="4"/>
  <c r="AP605" i="4" s="1"/>
  <c r="J605" i="4"/>
  <c r="AJ605" i="4"/>
  <c r="AO605" i="4" s="1"/>
  <c r="E605" i="4"/>
  <c r="V605" i="4" s="1"/>
  <c r="AA605" i="4"/>
  <c r="C605" i="4"/>
  <c r="AN603" i="4"/>
  <c r="Z603" i="4"/>
  <c r="Y603" i="4"/>
  <c r="N603" i="4"/>
  <c r="M603" i="4"/>
  <c r="I603" i="4"/>
  <c r="H603" i="4"/>
  <c r="R602" i="4"/>
  <c r="S602" i="4"/>
  <c r="O604" i="4"/>
  <c r="P604" i="4"/>
  <c r="AH604" i="4"/>
  <c r="AM604" i="4"/>
  <c r="U604" i="4"/>
  <c r="AB604" i="4"/>
  <c r="AL604" i="4"/>
  <c r="R603" i="4" l="1"/>
  <c r="Q604" i="4"/>
  <c r="R604" i="4" s="1"/>
  <c r="AE604" i="4"/>
  <c r="AD605" i="4"/>
  <c r="AC605" i="4"/>
  <c r="AF605" i="4" s="1"/>
  <c r="K605" i="4"/>
  <c r="L605" i="4" s="1"/>
  <c r="G605" i="4"/>
  <c r="W605" i="4"/>
  <c r="X605" i="4" s="1"/>
  <c r="Z604" i="4"/>
  <c r="Y604" i="4"/>
  <c r="O605" i="4"/>
  <c r="P605" i="4"/>
  <c r="AL605" i="4"/>
  <c r="AM605" i="4"/>
  <c r="U605" i="4"/>
  <c r="AH605" i="4"/>
  <c r="AB605" i="4"/>
  <c r="B607" i="4"/>
  <c r="F606" i="4"/>
  <c r="D606" i="4"/>
  <c r="T606" i="4" s="1"/>
  <c r="AJ606" i="4"/>
  <c r="AO606" i="4" s="1"/>
  <c r="AK606" i="4"/>
  <c r="AP606" i="4" s="1"/>
  <c r="AG606" i="4"/>
  <c r="AI606" i="4" s="1"/>
  <c r="J606" i="4"/>
  <c r="AA606" i="4"/>
  <c r="C606" i="4"/>
  <c r="E606" i="4"/>
  <c r="V606" i="4" s="1"/>
  <c r="AN604" i="4"/>
  <c r="M604" i="4"/>
  <c r="N604" i="4"/>
  <c r="I604" i="4"/>
  <c r="H604" i="4"/>
  <c r="AQ605" i="4"/>
  <c r="S604" i="4" l="1"/>
  <c r="Q605" i="4"/>
  <c r="S605" i="4" s="1"/>
  <c r="AN605" i="4"/>
  <c r="AQ606" i="4"/>
  <c r="AE605" i="4"/>
  <c r="R605" i="4"/>
  <c r="Y605" i="4"/>
  <c r="Z605" i="4"/>
  <c r="AD606" i="4"/>
  <c r="AC606" i="4"/>
  <c r="AF606" i="4" s="1"/>
  <c r="AH606" i="4"/>
  <c r="AB606" i="4"/>
  <c r="AM606" i="4"/>
  <c r="P606" i="4"/>
  <c r="AL606" i="4"/>
  <c r="O606" i="4"/>
  <c r="U606" i="4"/>
  <c r="F607" i="4"/>
  <c r="D607" i="4"/>
  <c r="T607" i="4" s="1"/>
  <c r="B608" i="4"/>
  <c r="AK607" i="4"/>
  <c r="AP607" i="4" s="1"/>
  <c r="AG607" i="4"/>
  <c r="AI607" i="4" s="1"/>
  <c r="AJ607" i="4"/>
  <c r="AO607" i="4" s="1"/>
  <c r="J607" i="4"/>
  <c r="C607" i="4"/>
  <c r="AA607" i="4"/>
  <c r="E607" i="4"/>
  <c r="V607" i="4" s="1"/>
  <c r="M605" i="4"/>
  <c r="N605" i="4"/>
  <c r="K606" i="4"/>
  <c r="L606" i="4" s="1"/>
  <c r="G606" i="4"/>
  <c r="W606" i="4"/>
  <c r="X606" i="4" s="1"/>
  <c r="I605" i="4"/>
  <c r="H605" i="4"/>
  <c r="M606" i="4" l="1"/>
  <c r="N606" i="4"/>
  <c r="I606" i="4"/>
  <c r="H606" i="4"/>
  <c r="Y606" i="4"/>
  <c r="Z606" i="4"/>
  <c r="P607" i="4"/>
  <c r="O607" i="4"/>
  <c r="AB607" i="4"/>
  <c r="AL607" i="4"/>
  <c r="U607" i="4"/>
  <c r="AM607" i="4"/>
  <c r="AH607" i="4"/>
  <c r="AD607" i="4"/>
  <c r="AC607" i="4"/>
  <c r="AF607" i="4" s="1"/>
  <c r="K607" i="4"/>
  <c r="L607" i="4" s="1"/>
  <c r="G607" i="4"/>
  <c r="W607" i="4"/>
  <c r="X607" i="4" s="1"/>
  <c r="AQ607" i="4"/>
  <c r="Q606" i="4"/>
  <c r="AN606" i="4"/>
  <c r="F608" i="4"/>
  <c r="D608" i="4"/>
  <c r="T608" i="4" s="1"/>
  <c r="J608" i="4"/>
  <c r="AJ608" i="4"/>
  <c r="AO608" i="4" s="1"/>
  <c r="AG608" i="4"/>
  <c r="AI608" i="4" s="1"/>
  <c r="B609" i="4"/>
  <c r="C608" i="4"/>
  <c r="AK608" i="4"/>
  <c r="AP608" i="4" s="1"/>
  <c r="E608" i="4"/>
  <c r="V608" i="4" s="1"/>
  <c r="AA608" i="4"/>
  <c r="AE606" i="4"/>
  <c r="AE607" i="4" l="1"/>
  <c r="Q607" i="4"/>
  <c r="S607" i="4" s="1"/>
  <c r="AD608" i="4"/>
  <c r="AC608" i="4"/>
  <c r="AF608" i="4" s="1"/>
  <c r="F609" i="4"/>
  <c r="B610" i="4"/>
  <c r="AG609" i="4"/>
  <c r="AI609" i="4" s="1"/>
  <c r="AK609" i="4"/>
  <c r="AP609" i="4" s="1"/>
  <c r="AJ609" i="4"/>
  <c r="AO609" i="4" s="1"/>
  <c r="D609" i="4"/>
  <c r="T609" i="4" s="1"/>
  <c r="J609" i="4"/>
  <c r="C609" i="4"/>
  <c r="E609" i="4"/>
  <c r="V609" i="4" s="1"/>
  <c r="AA609" i="4"/>
  <c r="P608" i="4"/>
  <c r="O608" i="4"/>
  <c r="U608" i="4"/>
  <c r="AL608" i="4"/>
  <c r="AB608" i="4"/>
  <c r="AM608" i="4"/>
  <c r="AH608" i="4"/>
  <c r="I607" i="4"/>
  <c r="H607" i="4"/>
  <c r="AN607" i="4"/>
  <c r="K608" i="4"/>
  <c r="L608" i="4" s="1"/>
  <c r="G608" i="4"/>
  <c r="W608" i="4"/>
  <c r="X608" i="4" s="1"/>
  <c r="Z607" i="4"/>
  <c r="Y607" i="4"/>
  <c r="AQ608" i="4"/>
  <c r="R606" i="4"/>
  <c r="S606" i="4"/>
  <c r="N607" i="4"/>
  <c r="M607" i="4"/>
  <c r="AE608" i="4" l="1"/>
  <c r="Q608" i="4"/>
  <c r="R608" i="4" s="1"/>
  <c r="R607" i="4"/>
  <c r="AN608" i="4"/>
  <c r="M608" i="4"/>
  <c r="N608" i="4"/>
  <c r="Y608" i="4"/>
  <c r="Z608" i="4"/>
  <c r="AQ609" i="4"/>
  <c r="O609" i="4"/>
  <c r="P609" i="4"/>
  <c r="AL609" i="4"/>
  <c r="AM609" i="4"/>
  <c r="AH609" i="4"/>
  <c r="U609" i="4"/>
  <c r="AB609" i="4"/>
  <c r="K609" i="4"/>
  <c r="L609" i="4" s="1"/>
  <c r="G609" i="4"/>
  <c r="W609" i="4"/>
  <c r="X609" i="4" s="1"/>
  <c r="I608" i="4"/>
  <c r="H608" i="4"/>
  <c r="AD609" i="4"/>
  <c r="AC609" i="4"/>
  <c r="AF609" i="4" s="1"/>
  <c r="B611" i="4"/>
  <c r="D610" i="4"/>
  <c r="T610" i="4" s="1"/>
  <c r="F610" i="4"/>
  <c r="AJ610" i="4"/>
  <c r="AO610" i="4" s="1"/>
  <c r="J610" i="4"/>
  <c r="AG610" i="4"/>
  <c r="AI610" i="4" s="1"/>
  <c r="AA610" i="4"/>
  <c r="AK610" i="4"/>
  <c r="AP610" i="4" s="1"/>
  <c r="C610" i="4"/>
  <c r="E610" i="4"/>
  <c r="V610" i="4" s="1"/>
  <c r="S608" i="4" l="1"/>
  <c r="AE609" i="4"/>
  <c r="AN609" i="4"/>
  <c r="Y609" i="4"/>
  <c r="Z609" i="4"/>
  <c r="Q609" i="4"/>
  <c r="O610" i="4"/>
  <c r="AL610" i="4"/>
  <c r="P610" i="4"/>
  <c r="AM610" i="4"/>
  <c r="U610" i="4"/>
  <c r="AH610" i="4"/>
  <c r="AB610" i="4"/>
  <c r="AE610" i="4" s="1"/>
  <c r="F611" i="4"/>
  <c r="D611" i="4"/>
  <c r="T611" i="4" s="1"/>
  <c r="B612" i="4"/>
  <c r="AK611" i="4"/>
  <c r="AP611" i="4" s="1"/>
  <c r="AG611" i="4"/>
  <c r="AI611" i="4" s="1"/>
  <c r="AJ611" i="4"/>
  <c r="AO611" i="4" s="1"/>
  <c r="C611" i="4"/>
  <c r="J611" i="4"/>
  <c r="E611" i="4"/>
  <c r="V611" i="4" s="1"/>
  <c r="AA611" i="4"/>
  <c r="M609" i="4"/>
  <c r="N609" i="4"/>
  <c r="AQ610" i="4"/>
  <c r="AD610" i="4"/>
  <c r="AC610" i="4"/>
  <c r="AF610" i="4" s="1"/>
  <c r="K610" i="4"/>
  <c r="L610" i="4" s="1"/>
  <c r="G610" i="4"/>
  <c r="W610" i="4"/>
  <c r="X610" i="4" s="1"/>
  <c r="I609" i="4"/>
  <c r="H609" i="4"/>
  <c r="AN610" i="4" l="1"/>
  <c r="AQ611" i="4"/>
  <c r="Q610" i="4"/>
  <c r="S610" i="4" s="1"/>
  <c r="AD611" i="4"/>
  <c r="AC611" i="4"/>
  <c r="AF611" i="4" s="1"/>
  <c r="O611" i="4"/>
  <c r="P611" i="4"/>
  <c r="AL611" i="4"/>
  <c r="AM611" i="4"/>
  <c r="U611" i="4"/>
  <c r="AH611" i="4"/>
  <c r="AB611" i="4"/>
  <c r="F612" i="4"/>
  <c r="B613" i="4"/>
  <c r="D612" i="4"/>
  <c r="T612" i="4" s="1"/>
  <c r="AJ612" i="4"/>
  <c r="AO612" i="4" s="1"/>
  <c r="AG612" i="4"/>
  <c r="AI612" i="4" s="1"/>
  <c r="AK612" i="4"/>
  <c r="AP612" i="4" s="1"/>
  <c r="J612" i="4"/>
  <c r="C612" i="4"/>
  <c r="E612" i="4"/>
  <c r="V612" i="4" s="1"/>
  <c r="AA612" i="4"/>
  <c r="R610" i="4"/>
  <c r="K611" i="4"/>
  <c r="L611" i="4" s="1"/>
  <c r="G611" i="4"/>
  <c r="W611" i="4"/>
  <c r="X611" i="4" s="1"/>
  <c r="R609" i="4"/>
  <c r="S609" i="4"/>
  <c r="N610" i="4"/>
  <c r="M610" i="4"/>
  <c r="I610" i="4"/>
  <c r="H610" i="4"/>
  <c r="Z610" i="4"/>
  <c r="Y610" i="4"/>
  <c r="AQ612" i="4" l="1"/>
  <c r="AE611" i="4"/>
  <c r="M611" i="4"/>
  <c r="N611" i="4"/>
  <c r="AM612" i="4"/>
  <c r="AH612" i="4"/>
  <c r="AB612" i="4"/>
  <c r="AL612" i="4"/>
  <c r="P612" i="4"/>
  <c r="O612" i="4"/>
  <c r="U612" i="4"/>
  <c r="AD612" i="4"/>
  <c r="AC612" i="4"/>
  <c r="AF612" i="4" s="1"/>
  <c r="F613" i="4"/>
  <c r="B614" i="4"/>
  <c r="D613" i="4"/>
  <c r="T613" i="4" s="1"/>
  <c r="AG613" i="4"/>
  <c r="AI613" i="4" s="1"/>
  <c r="J613" i="4"/>
  <c r="AK613" i="4"/>
  <c r="AP613" i="4" s="1"/>
  <c r="AJ613" i="4"/>
  <c r="AO613" i="4" s="1"/>
  <c r="C613" i="4"/>
  <c r="E613" i="4"/>
  <c r="V613" i="4" s="1"/>
  <c r="AA613" i="4"/>
  <c r="K612" i="4"/>
  <c r="L612" i="4" s="1"/>
  <c r="G612" i="4"/>
  <c r="W612" i="4"/>
  <c r="X612" i="4" s="1"/>
  <c r="I611" i="4"/>
  <c r="H611" i="4"/>
  <c r="Z611" i="4"/>
  <c r="Y611" i="4"/>
  <c r="AN611" i="4"/>
  <c r="Q611" i="4"/>
  <c r="Q612" i="4" l="1"/>
  <c r="R612" i="4" s="1"/>
  <c r="B615" i="4"/>
  <c r="F614" i="4"/>
  <c r="D614" i="4"/>
  <c r="T614" i="4" s="1"/>
  <c r="AJ614" i="4"/>
  <c r="AO614" i="4" s="1"/>
  <c r="AK614" i="4"/>
  <c r="AP614" i="4" s="1"/>
  <c r="AG614" i="4"/>
  <c r="AI614" i="4" s="1"/>
  <c r="J614" i="4"/>
  <c r="AA614" i="4"/>
  <c r="E614" i="4"/>
  <c r="V614" i="4" s="1"/>
  <c r="C614" i="4"/>
  <c r="AE612" i="4"/>
  <c r="AD613" i="4"/>
  <c r="AC613" i="4"/>
  <c r="AF613" i="4" s="1"/>
  <c r="R611" i="4"/>
  <c r="S611" i="4"/>
  <c r="M612" i="4"/>
  <c r="N612" i="4"/>
  <c r="H612" i="4"/>
  <c r="I612" i="4"/>
  <c r="P613" i="4"/>
  <c r="AL613" i="4"/>
  <c r="U613" i="4"/>
  <c r="O613" i="4"/>
  <c r="AB613" i="4"/>
  <c r="AM613" i="4"/>
  <c r="AH613" i="4"/>
  <c r="AQ613" i="4"/>
  <c r="Y612" i="4"/>
  <c r="Z612" i="4"/>
  <c r="K613" i="4"/>
  <c r="L613" i="4" s="1"/>
  <c r="G613" i="4"/>
  <c r="W613" i="4"/>
  <c r="X613" i="4" s="1"/>
  <c r="AN612" i="4"/>
  <c r="S612" i="4" l="1"/>
  <c r="AQ614" i="4"/>
  <c r="F615" i="4"/>
  <c r="D615" i="4"/>
  <c r="T615" i="4" s="1"/>
  <c r="B616" i="4"/>
  <c r="AK615" i="4"/>
  <c r="AP615" i="4" s="1"/>
  <c r="AG615" i="4"/>
  <c r="AI615" i="4" s="1"/>
  <c r="J615" i="4"/>
  <c r="AJ615" i="4"/>
  <c r="AO615" i="4" s="1"/>
  <c r="C615" i="4"/>
  <c r="AA615" i="4"/>
  <c r="E615" i="4"/>
  <c r="V615" i="4" s="1"/>
  <c r="P614" i="4"/>
  <c r="O614" i="4"/>
  <c r="AL614" i="4"/>
  <c r="AH614" i="4"/>
  <c r="U614" i="4"/>
  <c r="AB614" i="4"/>
  <c r="AM614" i="4"/>
  <c r="K614" i="4"/>
  <c r="L614" i="4" s="1"/>
  <c r="G614" i="4"/>
  <c r="W614" i="4"/>
  <c r="X614" i="4" s="1"/>
  <c r="AN613" i="4"/>
  <c r="H613" i="4"/>
  <c r="I613" i="4"/>
  <c r="Z613" i="4"/>
  <c r="Y613" i="4"/>
  <c r="N613" i="4"/>
  <c r="M613" i="4"/>
  <c r="AD614" i="4"/>
  <c r="AC614" i="4"/>
  <c r="AF614" i="4" s="1"/>
  <c r="AE613" i="4"/>
  <c r="Q613" i="4"/>
  <c r="AE614" i="4" l="1"/>
  <c r="AQ615" i="4"/>
  <c r="AD615" i="4"/>
  <c r="AC615" i="4"/>
  <c r="AF615" i="4" s="1"/>
  <c r="K615" i="4"/>
  <c r="L615" i="4" s="1"/>
  <c r="G615" i="4"/>
  <c r="W615" i="4"/>
  <c r="X615" i="4" s="1"/>
  <c r="N614" i="4"/>
  <c r="M614" i="4"/>
  <c r="S613" i="4"/>
  <c r="R613" i="4"/>
  <c r="I614" i="4"/>
  <c r="H614" i="4"/>
  <c r="F616" i="4"/>
  <c r="B617" i="4"/>
  <c r="D616" i="4"/>
  <c r="T616" i="4" s="1"/>
  <c r="AJ616" i="4"/>
  <c r="AO616" i="4" s="1"/>
  <c r="J616" i="4"/>
  <c r="AG616" i="4"/>
  <c r="AI616" i="4" s="1"/>
  <c r="C616" i="4"/>
  <c r="AK616" i="4"/>
  <c r="AP616" i="4" s="1"/>
  <c r="E616" i="4"/>
  <c r="V616" i="4" s="1"/>
  <c r="AA616" i="4"/>
  <c r="Q614" i="4"/>
  <c r="Z614" i="4"/>
  <c r="Y614" i="4"/>
  <c r="P615" i="4"/>
  <c r="O615" i="4"/>
  <c r="AL615" i="4"/>
  <c r="AM615" i="4"/>
  <c r="AH615" i="4"/>
  <c r="U615" i="4"/>
  <c r="AB615" i="4"/>
  <c r="AN614" i="4"/>
  <c r="Q615" i="4" l="1"/>
  <c r="S615" i="4" s="1"/>
  <c r="AE615" i="4"/>
  <c r="AD616" i="4"/>
  <c r="AC616" i="4"/>
  <c r="AF616" i="4" s="1"/>
  <c r="F617" i="4"/>
  <c r="B618" i="4"/>
  <c r="D617" i="4"/>
  <c r="T617" i="4" s="1"/>
  <c r="AG617" i="4"/>
  <c r="AI617" i="4" s="1"/>
  <c r="AK617" i="4"/>
  <c r="AP617" i="4" s="1"/>
  <c r="J617" i="4"/>
  <c r="AJ617" i="4"/>
  <c r="AO617" i="4" s="1"/>
  <c r="E617" i="4"/>
  <c r="V617" i="4" s="1"/>
  <c r="AA617" i="4"/>
  <c r="C617" i="4"/>
  <c r="Y615" i="4"/>
  <c r="Z615" i="4"/>
  <c r="AN615" i="4"/>
  <c r="AQ616" i="4"/>
  <c r="S614" i="4"/>
  <c r="R614" i="4"/>
  <c r="O616" i="4"/>
  <c r="AM616" i="4"/>
  <c r="U616" i="4"/>
  <c r="P616" i="4"/>
  <c r="AH616" i="4"/>
  <c r="AB616" i="4"/>
  <c r="AL616" i="4"/>
  <c r="N615" i="4"/>
  <c r="M615" i="4"/>
  <c r="K616" i="4"/>
  <c r="L616" i="4" s="1"/>
  <c r="G616" i="4"/>
  <c r="W616" i="4"/>
  <c r="X616" i="4" s="1"/>
  <c r="I615" i="4"/>
  <c r="H615" i="4"/>
  <c r="R615" i="4" l="1"/>
  <c r="AN616" i="4"/>
  <c r="AD617" i="4"/>
  <c r="AC617" i="4"/>
  <c r="AF617" i="4" s="1"/>
  <c r="K617" i="4"/>
  <c r="L617" i="4" s="1"/>
  <c r="G617" i="4"/>
  <c r="W617" i="4"/>
  <c r="X617" i="4" s="1"/>
  <c r="AL617" i="4"/>
  <c r="O617" i="4"/>
  <c r="P617" i="4"/>
  <c r="U617" i="4"/>
  <c r="AB617" i="4"/>
  <c r="AM617" i="4"/>
  <c r="AH617" i="4"/>
  <c r="B619" i="4"/>
  <c r="F618" i="4"/>
  <c r="D618" i="4"/>
  <c r="T618" i="4" s="1"/>
  <c r="AJ618" i="4"/>
  <c r="AO618" i="4" s="1"/>
  <c r="AG618" i="4"/>
  <c r="AI618" i="4" s="1"/>
  <c r="J618" i="4"/>
  <c r="AK618" i="4"/>
  <c r="AP618" i="4" s="1"/>
  <c r="AA618" i="4"/>
  <c r="C618" i="4"/>
  <c r="E618" i="4"/>
  <c r="V618" i="4" s="1"/>
  <c r="AE616" i="4"/>
  <c r="M616" i="4"/>
  <c r="N616" i="4"/>
  <c r="H616" i="4"/>
  <c r="I616" i="4"/>
  <c r="Z616" i="4"/>
  <c r="Y616" i="4"/>
  <c r="Q616" i="4"/>
  <c r="AQ617" i="4"/>
  <c r="AE617" i="4" l="1"/>
  <c r="Q617" i="4"/>
  <c r="S617" i="4" s="1"/>
  <c r="O618" i="4"/>
  <c r="AM618" i="4"/>
  <c r="P618" i="4"/>
  <c r="AH618" i="4"/>
  <c r="AL618" i="4"/>
  <c r="AB618" i="4"/>
  <c r="U618" i="4"/>
  <c r="F619" i="4"/>
  <c r="D619" i="4"/>
  <c r="T619" i="4" s="1"/>
  <c r="AK619" i="4"/>
  <c r="AP619" i="4" s="1"/>
  <c r="AG619" i="4"/>
  <c r="AI619" i="4" s="1"/>
  <c r="B620" i="4"/>
  <c r="AJ619" i="4"/>
  <c r="AO619" i="4" s="1"/>
  <c r="C619" i="4"/>
  <c r="E619" i="4"/>
  <c r="V619" i="4" s="1"/>
  <c r="AA619" i="4"/>
  <c r="J619" i="4"/>
  <c r="Z617" i="4"/>
  <c r="Y617" i="4"/>
  <c r="AQ618" i="4"/>
  <c r="R616" i="4"/>
  <c r="S616" i="4"/>
  <c r="K618" i="4"/>
  <c r="L618" i="4" s="1"/>
  <c r="G618" i="4"/>
  <c r="W618" i="4"/>
  <c r="X618" i="4" s="1"/>
  <c r="N617" i="4"/>
  <c r="M617" i="4"/>
  <c r="AD618" i="4"/>
  <c r="AC618" i="4"/>
  <c r="AF618" i="4" s="1"/>
  <c r="I617" i="4"/>
  <c r="H617" i="4"/>
  <c r="AN617" i="4"/>
  <c r="R617" i="4" l="1"/>
  <c r="AE618" i="4"/>
  <c r="M618" i="4"/>
  <c r="N618" i="4"/>
  <c r="H618" i="4"/>
  <c r="I618" i="4"/>
  <c r="Y618" i="4"/>
  <c r="Z618" i="4"/>
  <c r="AH619" i="4"/>
  <c r="AM619" i="4"/>
  <c r="AB619" i="4"/>
  <c r="P619" i="4"/>
  <c r="O619" i="4"/>
  <c r="AL619" i="4"/>
  <c r="U619" i="4"/>
  <c r="AQ619" i="4"/>
  <c r="Q618" i="4"/>
  <c r="AD619" i="4"/>
  <c r="AC619" i="4"/>
  <c r="AF619" i="4" s="1"/>
  <c r="F620" i="4"/>
  <c r="B621" i="4"/>
  <c r="J620" i="4"/>
  <c r="AJ620" i="4"/>
  <c r="AO620" i="4" s="1"/>
  <c r="AG620" i="4"/>
  <c r="AI620" i="4" s="1"/>
  <c r="D620" i="4"/>
  <c r="T620" i="4" s="1"/>
  <c r="AK620" i="4"/>
  <c r="AP620" i="4" s="1"/>
  <c r="C620" i="4"/>
  <c r="E620" i="4"/>
  <c r="V620" i="4" s="1"/>
  <c r="AA620" i="4"/>
  <c r="K619" i="4"/>
  <c r="L619" i="4" s="1"/>
  <c r="G619" i="4"/>
  <c r="W619" i="4"/>
  <c r="X619" i="4" s="1"/>
  <c r="AN618" i="4"/>
  <c r="Y619" i="4" l="1"/>
  <c r="Z619" i="4"/>
  <c r="H619" i="4"/>
  <c r="I619" i="4"/>
  <c r="O620" i="4"/>
  <c r="P620" i="4"/>
  <c r="AH620" i="4"/>
  <c r="U620" i="4"/>
  <c r="AM620" i="4"/>
  <c r="AB620" i="4"/>
  <c r="AL620" i="4"/>
  <c r="AE619" i="4"/>
  <c r="K620" i="4"/>
  <c r="L620" i="4" s="1"/>
  <c r="G620" i="4"/>
  <c r="W620" i="4"/>
  <c r="X620" i="4" s="1"/>
  <c r="AQ620" i="4"/>
  <c r="Q619" i="4"/>
  <c r="F621" i="4"/>
  <c r="B622" i="4"/>
  <c r="D621" i="4"/>
  <c r="T621" i="4" s="1"/>
  <c r="AG621" i="4"/>
  <c r="AI621" i="4" s="1"/>
  <c r="AK621" i="4"/>
  <c r="AP621" i="4" s="1"/>
  <c r="AJ621" i="4"/>
  <c r="AO621" i="4" s="1"/>
  <c r="J621" i="4"/>
  <c r="C621" i="4"/>
  <c r="E621" i="4"/>
  <c r="V621" i="4" s="1"/>
  <c r="AA621" i="4"/>
  <c r="S618" i="4"/>
  <c r="R618" i="4"/>
  <c r="AN619" i="4"/>
  <c r="AD620" i="4"/>
  <c r="AC620" i="4"/>
  <c r="AF620" i="4" s="1"/>
  <c r="M619" i="4"/>
  <c r="N619" i="4"/>
  <c r="AE620" i="4" l="1"/>
  <c r="P621" i="4"/>
  <c r="O621" i="4"/>
  <c r="AM621" i="4"/>
  <c r="AB621" i="4"/>
  <c r="AH621" i="4"/>
  <c r="U621" i="4"/>
  <c r="AL621" i="4"/>
  <c r="R619" i="4"/>
  <c r="S619" i="4"/>
  <c r="N620" i="4"/>
  <c r="M620" i="4"/>
  <c r="AQ621" i="4"/>
  <c r="K621" i="4"/>
  <c r="L621" i="4" s="1"/>
  <c r="G621" i="4"/>
  <c r="W621" i="4"/>
  <c r="X621" i="4" s="1"/>
  <c r="I620" i="4"/>
  <c r="H620" i="4"/>
  <c r="Q620" i="4"/>
  <c r="AD621" i="4"/>
  <c r="AC621" i="4"/>
  <c r="AF621" i="4" s="1"/>
  <c r="B623" i="4"/>
  <c r="F622" i="4"/>
  <c r="D622" i="4"/>
  <c r="T622" i="4" s="1"/>
  <c r="AJ622" i="4"/>
  <c r="AO622" i="4" s="1"/>
  <c r="AK622" i="4"/>
  <c r="AP622" i="4" s="1"/>
  <c r="AG622" i="4"/>
  <c r="AI622" i="4" s="1"/>
  <c r="J622" i="4"/>
  <c r="AA622" i="4"/>
  <c r="E622" i="4"/>
  <c r="V622" i="4" s="1"/>
  <c r="C622" i="4"/>
  <c r="Y620" i="4"/>
  <c r="Z620" i="4"/>
  <c r="AN620" i="4"/>
  <c r="AE621" i="4" l="1"/>
  <c r="Q621" i="4"/>
  <c r="S621" i="4" s="1"/>
  <c r="AN621" i="4"/>
  <c r="AQ622" i="4"/>
  <c r="F623" i="4"/>
  <c r="D623" i="4"/>
  <c r="T623" i="4" s="1"/>
  <c r="B624" i="4"/>
  <c r="J623" i="4"/>
  <c r="AK623" i="4"/>
  <c r="AP623" i="4" s="1"/>
  <c r="AG623" i="4"/>
  <c r="AI623" i="4" s="1"/>
  <c r="C623" i="4"/>
  <c r="AJ623" i="4"/>
  <c r="AO623" i="4" s="1"/>
  <c r="AA623" i="4"/>
  <c r="E623" i="4"/>
  <c r="V623" i="4" s="1"/>
  <c r="M621" i="4"/>
  <c r="N621" i="4"/>
  <c r="G622" i="4"/>
  <c r="K622" i="4"/>
  <c r="L622" i="4" s="1"/>
  <c r="W622" i="4"/>
  <c r="X622" i="4" s="1"/>
  <c r="R620" i="4"/>
  <c r="S620" i="4"/>
  <c r="I621" i="4"/>
  <c r="H621" i="4"/>
  <c r="AL622" i="4"/>
  <c r="AB622" i="4"/>
  <c r="AH622" i="4"/>
  <c r="O622" i="4"/>
  <c r="U622" i="4"/>
  <c r="AM622" i="4"/>
  <c r="P622" i="4"/>
  <c r="Z621" i="4"/>
  <c r="Y621" i="4"/>
  <c r="AD622" i="4"/>
  <c r="AC622" i="4"/>
  <c r="AF622" i="4" s="1"/>
  <c r="R621" i="4" l="1"/>
  <c r="AD623" i="4"/>
  <c r="AC623" i="4"/>
  <c r="AF623" i="4" s="1"/>
  <c r="K623" i="4"/>
  <c r="L623" i="4" s="1"/>
  <c r="G623" i="4"/>
  <c r="W623" i="4"/>
  <c r="X623" i="4" s="1"/>
  <c r="AQ623" i="4"/>
  <c r="Y622" i="4"/>
  <c r="Z622" i="4"/>
  <c r="I622" i="4"/>
  <c r="H622" i="4"/>
  <c r="O623" i="4"/>
  <c r="P623" i="4"/>
  <c r="AL623" i="4"/>
  <c r="AM623" i="4"/>
  <c r="U623" i="4"/>
  <c r="AH623" i="4"/>
  <c r="AB623" i="4"/>
  <c r="F624" i="4"/>
  <c r="D624" i="4"/>
  <c r="T624" i="4" s="1"/>
  <c r="B625" i="4"/>
  <c r="AJ624" i="4"/>
  <c r="AO624" i="4" s="1"/>
  <c r="C624" i="4"/>
  <c r="AK624" i="4"/>
  <c r="AP624" i="4" s="1"/>
  <c r="AG624" i="4"/>
  <c r="AI624" i="4" s="1"/>
  <c r="J624" i="4"/>
  <c r="E624" i="4"/>
  <c r="V624" i="4" s="1"/>
  <c r="AA624" i="4"/>
  <c r="AE622" i="4"/>
  <c r="M622" i="4"/>
  <c r="N622" i="4"/>
  <c r="Q622" i="4"/>
  <c r="AN622" i="4"/>
  <c r="AE623" i="4" l="1"/>
  <c r="Q623" i="4"/>
  <c r="R623" i="4" s="1"/>
  <c r="AN623" i="4"/>
  <c r="Y623" i="4"/>
  <c r="Z623" i="4"/>
  <c r="AL624" i="4"/>
  <c r="O624" i="4"/>
  <c r="P624" i="4"/>
  <c r="U624" i="4"/>
  <c r="AB624" i="4"/>
  <c r="AM624" i="4"/>
  <c r="AH624" i="4"/>
  <c r="K624" i="4"/>
  <c r="L624" i="4" s="1"/>
  <c r="G624" i="4"/>
  <c r="W624" i="4"/>
  <c r="X624" i="4" s="1"/>
  <c r="R622" i="4"/>
  <c r="S622" i="4"/>
  <c r="M623" i="4"/>
  <c r="N623" i="4"/>
  <c r="AD624" i="4"/>
  <c r="AC624" i="4"/>
  <c r="AF624" i="4" s="1"/>
  <c r="F625" i="4"/>
  <c r="B626" i="4"/>
  <c r="AG625" i="4"/>
  <c r="AI625" i="4" s="1"/>
  <c r="D625" i="4"/>
  <c r="T625" i="4" s="1"/>
  <c r="AK625" i="4"/>
  <c r="AP625" i="4" s="1"/>
  <c r="AJ625" i="4"/>
  <c r="AO625" i="4" s="1"/>
  <c r="E625" i="4"/>
  <c r="V625" i="4" s="1"/>
  <c r="AA625" i="4"/>
  <c r="J625" i="4"/>
  <c r="C625" i="4"/>
  <c r="H623" i="4"/>
  <c r="I623" i="4"/>
  <c r="AQ624" i="4"/>
  <c r="S623" i="4" l="1"/>
  <c r="Q624" i="4"/>
  <c r="S624" i="4" s="1"/>
  <c r="AE624" i="4"/>
  <c r="AN624" i="4"/>
  <c r="AQ625" i="4"/>
  <c r="AD625" i="4"/>
  <c r="AC625" i="4"/>
  <c r="AF625" i="4" s="1"/>
  <c r="N624" i="4"/>
  <c r="M624" i="4"/>
  <c r="K625" i="4"/>
  <c r="L625" i="4" s="1"/>
  <c r="G625" i="4"/>
  <c r="W625" i="4"/>
  <c r="X625" i="4" s="1"/>
  <c r="H624" i="4"/>
  <c r="I624" i="4"/>
  <c r="O625" i="4"/>
  <c r="P625" i="4"/>
  <c r="AL625" i="4"/>
  <c r="AM625" i="4"/>
  <c r="U625" i="4"/>
  <c r="AH625" i="4"/>
  <c r="AB625" i="4"/>
  <c r="B627" i="4"/>
  <c r="F626" i="4"/>
  <c r="D626" i="4"/>
  <c r="T626" i="4" s="1"/>
  <c r="AJ626" i="4"/>
  <c r="AO626" i="4" s="1"/>
  <c r="AG626" i="4"/>
  <c r="AI626" i="4" s="1"/>
  <c r="C626" i="4"/>
  <c r="E626" i="4"/>
  <c r="V626" i="4" s="1"/>
  <c r="AA626" i="4"/>
  <c r="AK626" i="4"/>
  <c r="AP626" i="4" s="1"/>
  <c r="J626" i="4"/>
  <c r="Z624" i="4"/>
  <c r="Y624" i="4"/>
  <c r="R624" i="4" l="1"/>
  <c r="Q625" i="4"/>
  <c r="S625" i="4" s="1"/>
  <c r="AN625" i="4"/>
  <c r="AE625" i="4"/>
  <c r="O626" i="4"/>
  <c r="P626" i="4"/>
  <c r="AL626" i="4"/>
  <c r="AM626" i="4"/>
  <c r="AB626" i="4"/>
  <c r="AH626" i="4"/>
  <c r="U626" i="4"/>
  <c r="K626" i="4"/>
  <c r="L626" i="4" s="1"/>
  <c r="G626" i="4"/>
  <c r="W626" i="4"/>
  <c r="X626" i="4" s="1"/>
  <c r="H625" i="4"/>
  <c r="I625" i="4"/>
  <c r="R625" i="4"/>
  <c r="Y625" i="4"/>
  <c r="Z625" i="4"/>
  <c r="AD626" i="4"/>
  <c r="AC626" i="4"/>
  <c r="AF626" i="4" s="1"/>
  <c r="F627" i="4"/>
  <c r="D627" i="4"/>
  <c r="T627" i="4" s="1"/>
  <c r="B628" i="4"/>
  <c r="AK627" i="4"/>
  <c r="AP627" i="4" s="1"/>
  <c r="AG627" i="4"/>
  <c r="AI627" i="4" s="1"/>
  <c r="AJ627" i="4"/>
  <c r="AO627" i="4" s="1"/>
  <c r="C627" i="4"/>
  <c r="E627" i="4"/>
  <c r="V627" i="4" s="1"/>
  <c r="AA627" i="4"/>
  <c r="J627" i="4"/>
  <c r="M625" i="4"/>
  <c r="N625" i="4"/>
  <c r="AQ626" i="4"/>
  <c r="AE626" i="4" l="1"/>
  <c r="Q626" i="4"/>
  <c r="S626" i="4" s="1"/>
  <c r="AN626" i="4"/>
  <c r="AQ627" i="4"/>
  <c r="P627" i="4"/>
  <c r="AH627" i="4"/>
  <c r="U627" i="4"/>
  <c r="AM627" i="4"/>
  <c r="AB627" i="4"/>
  <c r="O627" i="4"/>
  <c r="AL627" i="4"/>
  <c r="F628" i="4"/>
  <c r="B629" i="4"/>
  <c r="D628" i="4"/>
  <c r="T628" i="4" s="1"/>
  <c r="J628" i="4"/>
  <c r="AJ628" i="4"/>
  <c r="AO628" i="4" s="1"/>
  <c r="AG628" i="4"/>
  <c r="AI628" i="4" s="1"/>
  <c r="AK628" i="4"/>
  <c r="AP628" i="4" s="1"/>
  <c r="E628" i="4"/>
  <c r="V628" i="4" s="1"/>
  <c r="AA628" i="4"/>
  <c r="C628" i="4"/>
  <c r="I626" i="4"/>
  <c r="H626" i="4"/>
  <c r="Z626" i="4"/>
  <c r="Y626" i="4"/>
  <c r="R626" i="4"/>
  <c r="K627" i="4"/>
  <c r="L627" i="4" s="1"/>
  <c r="G627" i="4"/>
  <c r="W627" i="4"/>
  <c r="X627" i="4" s="1"/>
  <c r="AD627" i="4"/>
  <c r="AC627" i="4"/>
  <c r="AF627" i="4" s="1"/>
  <c r="N626" i="4"/>
  <c r="M626" i="4"/>
  <c r="M627" i="4" l="1"/>
  <c r="N627" i="4"/>
  <c r="I627" i="4"/>
  <c r="H627" i="4"/>
  <c r="O628" i="4"/>
  <c r="AL628" i="4"/>
  <c r="P628" i="4"/>
  <c r="U628" i="4"/>
  <c r="AB628" i="4"/>
  <c r="AM628" i="4"/>
  <c r="AH628" i="4"/>
  <c r="F629" i="4"/>
  <c r="B630" i="4"/>
  <c r="D629" i="4"/>
  <c r="T629" i="4" s="1"/>
  <c r="AG629" i="4"/>
  <c r="AI629" i="4" s="1"/>
  <c r="AK629" i="4"/>
  <c r="AP629" i="4" s="1"/>
  <c r="AJ629" i="4"/>
  <c r="AO629" i="4" s="1"/>
  <c r="C629" i="4"/>
  <c r="J629" i="4"/>
  <c r="E629" i="4"/>
  <c r="V629" i="4" s="1"/>
  <c r="AA629" i="4"/>
  <c r="AQ628" i="4"/>
  <c r="AE627" i="4"/>
  <c r="Q627" i="4"/>
  <c r="Z627" i="4"/>
  <c r="Y627" i="4"/>
  <c r="AN627" i="4"/>
  <c r="AD628" i="4"/>
  <c r="AC628" i="4"/>
  <c r="AF628" i="4" s="1"/>
  <c r="K628" i="4"/>
  <c r="L628" i="4" s="1"/>
  <c r="G628" i="4"/>
  <c r="W628" i="4"/>
  <c r="X628" i="4" s="1"/>
  <c r="AE628" i="4" l="1"/>
  <c r="AN628" i="4"/>
  <c r="Q628" i="4"/>
  <c r="R628" i="4" s="1"/>
  <c r="H628" i="4"/>
  <c r="I628" i="4"/>
  <c r="AD629" i="4"/>
  <c r="AC629" i="4"/>
  <c r="AF629" i="4" s="1"/>
  <c r="B631" i="4"/>
  <c r="AJ630" i="4"/>
  <c r="AO630" i="4" s="1"/>
  <c r="J630" i="4"/>
  <c r="F630" i="4"/>
  <c r="D630" i="4"/>
  <c r="T630" i="4" s="1"/>
  <c r="AG630" i="4"/>
  <c r="AI630" i="4" s="1"/>
  <c r="AK630" i="4"/>
  <c r="AP630" i="4" s="1"/>
  <c r="E630" i="4"/>
  <c r="V630" i="4" s="1"/>
  <c r="AA630" i="4"/>
  <c r="C630" i="4"/>
  <c r="M628" i="4"/>
  <c r="N628" i="4"/>
  <c r="O629" i="4"/>
  <c r="P629" i="4"/>
  <c r="AH629" i="4"/>
  <c r="AB629" i="4"/>
  <c r="AM629" i="4"/>
  <c r="U629" i="4"/>
  <c r="AL629" i="4"/>
  <c r="S628" i="4"/>
  <c r="AQ629" i="4"/>
  <c r="Z628" i="4"/>
  <c r="Y628" i="4"/>
  <c r="R627" i="4"/>
  <c r="S627" i="4"/>
  <c r="K629" i="4"/>
  <c r="L629" i="4" s="1"/>
  <c r="G629" i="4"/>
  <c r="W629" i="4"/>
  <c r="X629" i="4" s="1"/>
  <c r="AE629" i="4" l="1"/>
  <c r="AD630" i="4"/>
  <c r="AC630" i="4"/>
  <c r="AF630" i="4" s="1"/>
  <c r="F631" i="4"/>
  <c r="D631" i="4"/>
  <c r="T631" i="4" s="1"/>
  <c r="B632" i="4"/>
  <c r="AK631" i="4"/>
  <c r="AP631" i="4" s="1"/>
  <c r="AG631" i="4"/>
  <c r="AI631" i="4" s="1"/>
  <c r="J631" i="4"/>
  <c r="C631" i="4"/>
  <c r="AJ631" i="4"/>
  <c r="AO631" i="4" s="1"/>
  <c r="E631" i="4"/>
  <c r="V631" i="4" s="1"/>
  <c r="AA631" i="4"/>
  <c r="H629" i="4"/>
  <c r="I629" i="4"/>
  <c r="Z629" i="4"/>
  <c r="Y629" i="4"/>
  <c r="P630" i="4"/>
  <c r="AH630" i="4"/>
  <c r="U630" i="4"/>
  <c r="AB630" i="4"/>
  <c r="AM630" i="4"/>
  <c r="O630" i="4"/>
  <c r="AL630" i="4"/>
  <c r="Q629" i="4"/>
  <c r="AQ630" i="4"/>
  <c r="M629" i="4"/>
  <c r="N629" i="4"/>
  <c r="AN629" i="4"/>
  <c r="K630" i="4"/>
  <c r="L630" i="4" s="1"/>
  <c r="G630" i="4"/>
  <c r="W630" i="4"/>
  <c r="X630" i="4" s="1"/>
  <c r="AE630" i="4" l="1"/>
  <c r="AQ631" i="4"/>
  <c r="AD631" i="4"/>
  <c r="AC631" i="4"/>
  <c r="AF631" i="4" s="1"/>
  <c r="M630" i="4"/>
  <c r="N630" i="4"/>
  <c r="O631" i="4"/>
  <c r="P631" i="4"/>
  <c r="AH631" i="4"/>
  <c r="AM631" i="4"/>
  <c r="U631" i="4"/>
  <c r="AB631" i="4"/>
  <c r="AL631" i="4"/>
  <c r="F632" i="4"/>
  <c r="B633" i="4"/>
  <c r="D632" i="4"/>
  <c r="T632" i="4" s="1"/>
  <c r="AJ632" i="4"/>
  <c r="AO632" i="4" s="1"/>
  <c r="J632" i="4"/>
  <c r="AG632" i="4"/>
  <c r="AI632" i="4" s="1"/>
  <c r="AK632" i="4"/>
  <c r="AP632" i="4" s="1"/>
  <c r="C632" i="4"/>
  <c r="E632" i="4"/>
  <c r="V632" i="4" s="1"/>
  <c r="AA632" i="4"/>
  <c r="Q630" i="4"/>
  <c r="S629" i="4"/>
  <c r="R629" i="4"/>
  <c r="I630" i="4"/>
  <c r="H630" i="4"/>
  <c r="AN630" i="4"/>
  <c r="Y630" i="4"/>
  <c r="Z630" i="4"/>
  <c r="K631" i="4"/>
  <c r="L631" i="4" s="1"/>
  <c r="G631" i="4"/>
  <c r="W631" i="4"/>
  <c r="X631" i="4" s="1"/>
  <c r="AE631" i="4" l="1"/>
  <c r="Q631" i="4"/>
  <c r="S631" i="4" s="1"/>
  <c r="AD632" i="4"/>
  <c r="AC632" i="4"/>
  <c r="AF632" i="4" s="1"/>
  <c r="F633" i="4"/>
  <c r="B634" i="4"/>
  <c r="D633" i="4"/>
  <c r="T633" i="4" s="1"/>
  <c r="AG633" i="4"/>
  <c r="AI633" i="4" s="1"/>
  <c r="J633" i="4"/>
  <c r="AK633" i="4"/>
  <c r="AP633" i="4" s="1"/>
  <c r="AJ633" i="4"/>
  <c r="AO633" i="4" s="1"/>
  <c r="C633" i="4"/>
  <c r="E633" i="4"/>
  <c r="V633" i="4" s="1"/>
  <c r="AA633" i="4"/>
  <c r="AQ632" i="4"/>
  <c r="Y631" i="4"/>
  <c r="Z631" i="4"/>
  <c r="R631" i="4"/>
  <c r="M631" i="4"/>
  <c r="N631" i="4"/>
  <c r="R630" i="4"/>
  <c r="S630" i="4"/>
  <c r="I631" i="4"/>
  <c r="H631" i="4"/>
  <c r="O632" i="4"/>
  <c r="P632" i="4"/>
  <c r="AL632" i="4"/>
  <c r="AB632" i="4"/>
  <c r="AM632" i="4"/>
  <c r="AH632" i="4"/>
  <c r="U632" i="4"/>
  <c r="AN631" i="4"/>
  <c r="K632" i="4"/>
  <c r="L632" i="4" s="1"/>
  <c r="G632" i="4"/>
  <c r="W632" i="4"/>
  <c r="X632" i="4" s="1"/>
  <c r="AE632" i="4" l="1"/>
  <c r="H632" i="4"/>
  <c r="I632" i="4"/>
  <c r="Q632" i="4"/>
  <c r="M632" i="4"/>
  <c r="N632" i="4"/>
  <c r="Z632" i="4"/>
  <c r="Y632" i="4"/>
  <c r="P633" i="4"/>
  <c r="O633" i="4"/>
  <c r="AH633" i="4"/>
  <c r="U633" i="4"/>
  <c r="AM633" i="4"/>
  <c r="AB633" i="4"/>
  <c r="AL633" i="4"/>
  <c r="AN632" i="4"/>
  <c r="AQ633" i="4"/>
  <c r="K633" i="4"/>
  <c r="L633" i="4" s="1"/>
  <c r="G633" i="4"/>
  <c r="W633" i="4"/>
  <c r="X633" i="4" s="1"/>
  <c r="AD633" i="4"/>
  <c r="AC633" i="4"/>
  <c r="AF633" i="4" s="1"/>
  <c r="B635" i="4"/>
  <c r="F634" i="4"/>
  <c r="D634" i="4"/>
  <c r="T634" i="4" s="1"/>
  <c r="AJ634" i="4"/>
  <c r="AO634" i="4" s="1"/>
  <c r="J634" i="4"/>
  <c r="AG634" i="4"/>
  <c r="AI634" i="4" s="1"/>
  <c r="AK634" i="4"/>
  <c r="AP634" i="4" s="1"/>
  <c r="C634" i="4"/>
  <c r="E634" i="4"/>
  <c r="V634" i="4" s="1"/>
  <c r="AA634" i="4"/>
  <c r="AE633" i="4" l="1"/>
  <c r="AL634" i="4"/>
  <c r="AB634" i="4"/>
  <c r="O634" i="4"/>
  <c r="U634" i="4"/>
  <c r="AM634" i="4"/>
  <c r="AH634" i="4"/>
  <c r="P634" i="4"/>
  <c r="N633" i="4"/>
  <c r="M633" i="4"/>
  <c r="F635" i="4"/>
  <c r="D635" i="4"/>
  <c r="T635" i="4" s="1"/>
  <c r="B636" i="4"/>
  <c r="AK635" i="4"/>
  <c r="AP635" i="4" s="1"/>
  <c r="AG635" i="4"/>
  <c r="AI635" i="4" s="1"/>
  <c r="AJ635" i="4"/>
  <c r="AO635" i="4" s="1"/>
  <c r="C635" i="4"/>
  <c r="J635" i="4"/>
  <c r="AA635" i="4"/>
  <c r="E635" i="4"/>
  <c r="V635" i="4" s="1"/>
  <c r="I633" i="4"/>
  <c r="H633" i="4"/>
  <c r="AN633" i="4"/>
  <c r="AD634" i="4"/>
  <c r="AC634" i="4"/>
  <c r="AF634" i="4" s="1"/>
  <c r="K634" i="4"/>
  <c r="L634" i="4" s="1"/>
  <c r="G634" i="4"/>
  <c r="W634" i="4"/>
  <c r="X634" i="4" s="1"/>
  <c r="Z633" i="4"/>
  <c r="Y633" i="4"/>
  <c r="S632" i="4"/>
  <c r="R632" i="4"/>
  <c r="AQ634" i="4"/>
  <c r="Q633" i="4"/>
  <c r="Q634" i="4" l="1"/>
  <c r="S634" i="4" s="1"/>
  <c r="AN634" i="4"/>
  <c r="AQ635" i="4"/>
  <c r="R633" i="4"/>
  <c r="S633" i="4"/>
  <c r="M634" i="4"/>
  <c r="N634" i="4"/>
  <c r="I634" i="4"/>
  <c r="H634" i="4"/>
  <c r="K635" i="4"/>
  <c r="L635" i="4" s="1"/>
  <c r="G635" i="4"/>
  <c r="W635" i="4"/>
  <c r="X635" i="4" s="1"/>
  <c r="AE634" i="4"/>
  <c r="AD635" i="4"/>
  <c r="AC635" i="4"/>
  <c r="AF635" i="4" s="1"/>
  <c r="Z634" i="4"/>
  <c r="Y634" i="4"/>
  <c r="O635" i="4"/>
  <c r="P635" i="4"/>
  <c r="U635" i="4"/>
  <c r="AL635" i="4"/>
  <c r="AB635" i="4"/>
  <c r="AM635" i="4"/>
  <c r="AH635" i="4"/>
  <c r="F636" i="4"/>
  <c r="B637" i="4"/>
  <c r="D636" i="4"/>
  <c r="T636" i="4" s="1"/>
  <c r="AJ636" i="4"/>
  <c r="AO636" i="4" s="1"/>
  <c r="AG636" i="4"/>
  <c r="AI636" i="4" s="1"/>
  <c r="AK636" i="4"/>
  <c r="AP636" i="4" s="1"/>
  <c r="J636" i="4"/>
  <c r="C636" i="4"/>
  <c r="AA636" i="4"/>
  <c r="E636" i="4"/>
  <c r="V636" i="4" s="1"/>
  <c r="AE635" i="4" l="1"/>
  <c r="R634" i="4"/>
  <c r="AQ636" i="4"/>
  <c r="F637" i="4"/>
  <c r="B638" i="4"/>
  <c r="D637" i="4"/>
  <c r="T637" i="4" s="1"/>
  <c r="AG637" i="4"/>
  <c r="AI637" i="4" s="1"/>
  <c r="AK637" i="4"/>
  <c r="AP637" i="4" s="1"/>
  <c r="J637" i="4"/>
  <c r="E637" i="4"/>
  <c r="V637" i="4" s="1"/>
  <c r="AA637" i="4"/>
  <c r="AJ637" i="4"/>
  <c r="AO637" i="4" s="1"/>
  <c r="C637" i="4"/>
  <c r="Z635" i="4"/>
  <c r="Y635" i="4"/>
  <c r="Q635" i="4"/>
  <c r="O636" i="4"/>
  <c r="AB636" i="4"/>
  <c r="AL636" i="4"/>
  <c r="U636" i="4"/>
  <c r="P636" i="4"/>
  <c r="AM636" i="4"/>
  <c r="AH636" i="4"/>
  <c r="N635" i="4"/>
  <c r="M635" i="4"/>
  <c r="AN635" i="4"/>
  <c r="AD636" i="4"/>
  <c r="AC636" i="4"/>
  <c r="AF636" i="4" s="1"/>
  <c r="K636" i="4"/>
  <c r="L636" i="4" s="1"/>
  <c r="G636" i="4"/>
  <c r="W636" i="4"/>
  <c r="X636" i="4" s="1"/>
  <c r="H635" i="4"/>
  <c r="I635" i="4"/>
  <c r="Q636" i="4" l="1"/>
  <c r="S636" i="4" s="1"/>
  <c r="AE636" i="4"/>
  <c r="H636" i="4"/>
  <c r="I636" i="4"/>
  <c r="S635" i="4"/>
  <c r="R635" i="4"/>
  <c r="K637" i="4"/>
  <c r="L637" i="4" s="1"/>
  <c r="G637" i="4"/>
  <c r="W637" i="4"/>
  <c r="X637" i="4" s="1"/>
  <c r="Z636" i="4"/>
  <c r="Y636" i="4"/>
  <c r="M636" i="4"/>
  <c r="N636" i="4"/>
  <c r="AM637" i="4"/>
  <c r="O637" i="4"/>
  <c r="AH637" i="4"/>
  <c r="P637" i="4"/>
  <c r="U637" i="4"/>
  <c r="AL637" i="4"/>
  <c r="AB637" i="4"/>
  <c r="B639" i="4"/>
  <c r="F638" i="4"/>
  <c r="D638" i="4"/>
  <c r="T638" i="4" s="1"/>
  <c r="AJ638" i="4"/>
  <c r="AO638" i="4" s="1"/>
  <c r="AK638" i="4"/>
  <c r="AP638" i="4" s="1"/>
  <c r="J638" i="4"/>
  <c r="C638" i="4"/>
  <c r="E638" i="4"/>
  <c r="V638" i="4" s="1"/>
  <c r="AG638" i="4"/>
  <c r="AI638" i="4" s="1"/>
  <c r="AA638" i="4"/>
  <c r="AD637" i="4"/>
  <c r="AC637" i="4"/>
  <c r="AF637" i="4" s="1"/>
  <c r="AN636" i="4"/>
  <c r="AQ637" i="4"/>
  <c r="R636" i="4" l="1"/>
  <c r="AQ638" i="4"/>
  <c r="AE637" i="4"/>
  <c r="AH638" i="4"/>
  <c r="O638" i="4"/>
  <c r="AM638" i="4"/>
  <c r="P638" i="4"/>
  <c r="U638" i="4"/>
  <c r="AL638" i="4"/>
  <c r="AB638" i="4"/>
  <c r="F639" i="4"/>
  <c r="D639" i="4"/>
  <c r="T639" i="4" s="1"/>
  <c r="B640" i="4"/>
  <c r="AK639" i="4"/>
  <c r="AP639" i="4" s="1"/>
  <c r="AG639" i="4"/>
  <c r="AI639" i="4" s="1"/>
  <c r="AJ639" i="4"/>
  <c r="AO639" i="4" s="1"/>
  <c r="C639" i="4"/>
  <c r="J639" i="4"/>
  <c r="AA639" i="4"/>
  <c r="E639" i="4"/>
  <c r="V639" i="4" s="1"/>
  <c r="N637" i="4"/>
  <c r="M637" i="4"/>
  <c r="Q637" i="4"/>
  <c r="K638" i="4"/>
  <c r="L638" i="4" s="1"/>
  <c r="G638" i="4"/>
  <c r="W638" i="4"/>
  <c r="X638" i="4" s="1"/>
  <c r="I637" i="4"/>
  <c r="H637" i="4"/>
  <c r="AD638" i="4"/>
  <c r="AC638" i="4"/>
  <c r="AF638" i="4" s="1"/>
  <c r="Z637" i="4"/>
  <c r="Y637" i="4"/>
  <c r="AN637" i="4"/>
  <c r="AE638" i="4" l="1"/>
  <c r="AQ639" i="4"/>
  <c r="Y638" i="4"/>
  <c r="Z638" i="4"/>
  <c r="S637" i="4"/>
  <c r="R637" i="4"/>
  <c r="M638" i="4"/>
  <c r="N638" i="4"/>
  <c r="AN638" i="4"/>
  <c r="H638" i="4"/>
  <c r="I638" i="4"/>
  <c r="P639" i="4"/>
  <c r="AM639" i="4"/>
  <c r="O639" i="4"/>
  <c r="AH639" i="4"/>
  <c r="U639" i="4"/>
  <c r="AL639" i="4"/>
  <c r="AB639" i="4"/>
  <c r="F640" i="4"/>
  <c r="D640" i="4"/>
  <c r="T640" i="4" s="1"/>
  <c r="AJ640" i="4"/>
  <c r="AO640" i="4" s="1"/>
  <c r="B641" i="4"/>
  <c r="AK640" i="4"/>
  <c r="AP640" i="4" s="1"/>
  <c r="J640" i="4"/>
  <c r="C640" i="4"/>
  <c r="AA640" i="4"/>
  <c r="AG640" i="4"/>
  <c r="AI640" i="4" s="1"/>
  <c r="E640" i="4"/>
  <c r="V640" i="4" s="1"/>
  <c r="AD639" i="4"/>
  <c r="AC639" i="4"/>
  <c r="AF639" i="4" s="1"/>
  <c r="K639" i="4"/>
  <c r="L639" i="4" s="1"/>
  <c r="G639" i="4"/>
  <c r="W639" i="4"/>
  <c r="X639" i="4" s="1"/>
  <c r="Q638" i="4"/>
  <c r="AE639" i="4" l="1"/>
  <c r="Q639" i="4"/>
  <c r="R639" i="4" s="1"/>
  <c r="AQ640" i="4"/>
  <c r="M639" i="4"/>
  <c r="N639" i="4"/>
  <c r="K640" i="4"/>
  <c r="L640" i="4" s="1"/>
  <c r="G640" i="4"/>
  <c r="W640" i="4"/>
  <c r="X640" i="4" s="1"/>
  <c r="AN639" i="4"/>
  <c r="H639" i="4"/>
  <c r="I639" i="4"/>
  <c r="Y639" i="4"/>
  <c r="Z639" i="4"/>
  <c r="O640" i="4"/>
  <c r="U640" i="4"/>
  <c r="P640" i="4"/>
  <c r="AL640" i="4"/>
  <c r="AB640" i="4"/>
  <c r="AM640" i="4"/>
  <c r="AH640" i="4"/>
  <c r="S638" i="4"/>
  <c r="R638" i="4"/>
  <c r="AD640" i="4"/>
  <c r="AC640" i="4"/>
  <c r="AF640" i="4" s="1"/>
  <c r="F641" i="4"/>
  <c r="B642" i="4"/>
  <c r="AG641" i="4"/>
  <c r="AI641" i="4" s="1"/>
  <c r="AK641" i="4"/>
  <c r="AP641" i="4" s="1"/>
  <c r="D641" i="4"/>
  <c r="T641" i="4" s="1"/>
  <c r="AJ641" i="4"/>
  <c r="AO641" i="4" s="1"/>
  <c r="J641" i="4"/>
  <c r="C641" i="4"/>
  <c r="E641" i="4"/>
  <c r="V641" i="4" s="1"/>
  <c r="AA641" i="4"/>
  <c r="AE640" i="4" l="1"/>
  <c r="S639" i="4"/>
  <c r="AN640" i="4"/>
  <c r="AD641" i="4"/>
  <c r="AC641" i="4"/>
  <c r="AF641" i="4" s="1"/>
  <c r="B643" i="4"/>
  <c r="D642" i="4"/>
  <c r="T642" i="4" s="1"/>
  <c r="F642" i="4"/>
  <c r="AJ642" i="4"/>
  <c r="AO642" i="4" s="1"/>
  <c r="AG642" i="4"/>
  <c r="AI642" i="4" s="1"/>
  <c r="J642" i="4"/>
  <c r="AK642" i="4"/>
  <c r="AP642" i="4" s="1"/>
  <c r="C642" i="4"/>
  <c r="E642" i="4"/>
  <c r="V642" i="4" s="1"/>
  <c r="AA642" i="4"/>
  <c r="Z640" i="4"/>
  <c r="Y640" i="4"/>
  <c r="AQ641" i="4"/>
  <c r="O641" i="4"/>
  <c r="AL641" i="4"/>
  <c r="P641" i="4"/>
  <c r="AM641" i="4"/>
  <c r="U641" i="4"/>
  <c r="AH641" i="4"/>
  <c r="AB641" i="4"/>
  <c r="N640" i="4"/>
  <c r="M640" i="4"/>
  <c r="Q640" i="4"/>
  <c r="K641" i="4"/>
  <c r="L641" i="4" s="1"/>
  <c r="G641" i="4"/>
  <c r="W641" i="4"/>
  <c r="X641" i="4" s="1"/>
  <c r="I640" i="4"/>
  <c r="H640" i="4"/>
  <c r="AN641" i="4" l="1"/>
  <c r="Y641" i="4"/>
  <c r="Z641" i="4"/>
  <c r="K642" i="4"/>
  <c r="L642" i="4" s="1"/>
  <c r="G642" i="4"/>
  <c r="W642" i="4"/>
  <c r="X642" i="4" s="1"/>
  <c r="N641" i="4"/>
  <c r="M641" i="4"/>
  <c r="P642" i="4"/>
  <c r="AH642" i="4"/>
  <c r="AB642" i="4"/>
  <c r="O642" i="4"/>
  <c r="AM642" i="4"/>
  <c r="U642" i="4"/>
  <c r="AL642" i="4"/>
  <c r="AE641" i="4"/>
  <c r="Q641" i="4"/>
  <c r="AD642" i="4"/>
  <c r="AC642" i="4"/>
  <c r="AF642" i="4" s="1"/>
  <c r="R640" i="4"/>
  <c r="S640" i="4"/>
  <c r="I641" i="4"/>
  <c r="H641" i="4"/>
  <c r="F643" i="4"/>
  <c r="D643" i="4"/>
  <c r="T643" i="4" s="1"/>
  <c r="B644" i="4"/>
  <c r="AK643" i="4"/>
  <c r="AP643" i="4" s="1"/>
  <c r="AG643" i="4"/>
  <c r="AI643" i="4" s="1"/>
  <c r="J643" i="4"/>
  <c r="AJ643" i="4"/>
  <c r="AO643" i="4" s="1"/>
  <c r="C643" i="4"/>
  <c r="AA643" i="4"/>
  <c r="E643" i="4"/>
  <c r="V643" i="4" s="1"/>
  <c r="AQ642" i="4"/>
  <c r="Q642" i="4" l="1"/>
  <c r="S642" i="4" s="1"/>
  <c r="AE642" i="4"/>
  <c r="AQ643" i="4"/>
  <c r="F644" i="4"/>
  <c r="B645" i="4"/>
  <c r="D644" i="4"/>
  <c r="T644" i="4" s="1"/>
  <c r="AJ644" i="4"/>
  <c r="AO644" i="4" s="1"/>
  <c r="AG644" i="4"/>
  <c r="AI644" i="4" s="1"/>
  <c r="AK644" i="4"/>
  <c r="AP644" i="4" s="1"/>
  <c r="J644" i="4"/>
  <c r="C644" i="4"/>
  <c r="AA644" i="4"/>
  <c r="E644" i="4"/>
  <c r="V644" i="4" s="1"/>
  <c r="Y642" i="4"/>
  <c r="Z642" i="4"/>
  <c r="AN642" i="4"/>
  <c r="P643" i="4"/>
  <c r="U643" i="4"/>
  <c r="O643" i="4"/>
  <c r="AL643" i="4"/>
  <c r="AB643" i="4"/>
  <c r="AM643" i="4"/>
  <c r="AH643" i="4"/>
  <c r="AD643" i="4"/>
  <c r="AC643" i="4"/>
  <c r="AF643" i="4" s="1"/>
  <c r="K643" i="4"/>
  <c r="L643" i="4" s="1"/>
  <c r="G643" i="4"/>
  <c r="W643" i="4"/>
  <c r="X643" i="4" s="1"/>
  <c r="N642" i="4"/>
  <c r="M642" i="4"/>
  <c r="S641" i="4"/>
  <c r="R641" i="4"/>
  <c r="R642" i="4"/>
  <c r="H642" i="4"/>
  <c r="I642" i="4"/>
  <c r="AE643" i="4" l="1"/>
  <c r="Q643" i="4"/>
  <c r="R643" i="4" s="1"/>
  <c r="AQ644" i="4"/>
  <c r="AD644" i="4"/>
  <c r="AC644" i="4"/>
  <c r="AF644" i="4" s="1"/>
  <c r="K644" i="4"/>
  <c r="L644" i="4" s="1"/>
  <c r="G644" i="4"/>
  <c r="W644" i="4"/>
  <c r="X644" i="4" s="1"/>
  <c r="F645" i="4"/>
  <c r="B646" i="4"/>
  <c r="D645" i="4"/>
  <c r="T645" i="4" s="1"/>
  <c r="AG645" i="4"/>
  <c r="AI645" i="4" s="1"/>
  <c r="AK645" i="4"/>
  <c r="AP645" i="4" s="1"/>
  <c r="AJ645" i="4"/>
  <c r="AO645" i="4" s="1"/>
  <c r="C645" i="4"/>
  <c r="J645" i="4"/>
  <c r="E645" i="4"/>
  <c r="V645" i="4" s="1"/>
  <c r="AA645" i="4"/>
  <c r="M643" i="4"/>
  <c r="N643" i="4"/>
  <c r="Y643" i="4"/>
  <c r="Z643" i="4"/>
  <c r="I643" i="4"/>
  <c r="H643" i="4"/>
  <c r="O644" i="4"/>
  <c r="P644" i="4"/>
  <c r="AM644" i="4"/>
  <c r="AB644" i="4"/>
  <c r="AH644" i="4"/>
  <c r="U644" i="4"/>
  <c r="AL644" i="4"/>
  <c r="AN643" i="4"/>
  <c r="S643" i="4" l="1"/>
  <c r="Q644" i="4"/>
  <c r="S644" i="4" s="1"/>
  <c r="AE644" i="4"/>
  <c r="Y644" i="4"/>
  <c r="Z644" i="4"/>
  <c r="AQ645" i="4"/>
  <c r="K645" i="4"/>
  <c r="L645" i="4" s="1"/>
  <c r="G645" i="4"/>
  <c r="W645" i="4"/>
  <c r="X645" i="4" s="1"/>
  <c r="AD645" i="4"/>
  <c r="AC645" i="4"/>
  <c r="AF645" i="4" s="1"/>
  <c r="B647" i="4"/>
  <c r="AJ646" i="4"/>
  <c r="AO646" i="4" s="1"/>
  <c r="F646" i="4"/>
  <c r="D646" i="4"/>
  <c r="T646" i="4" s="1"/>
  <c r="J646" i="4"/>
  <c r="AK646" i="4"/>
  <c r="AP646" i="4" s="1"/>
  <c r="AG646" i="4"/>
  <c r="AI646" i="4" s="1"/>
  <c r="C646" i="4"/>
  <c r="E646" i="4"/>
  <c r="V646" i="4" s="1"/>
  <c r="AA646" i="4"/>
  <c r="M644" i="4"/>
  <c r="N644" i="4"/>
  <c r="AL645" i="4"/>
  <c r="P645" i="4"/>
  <c r="AB645" i="4"/>
  <c r="AM645" i="4"/>
  <c r="O645" i="4"/>
  <c r="AH645" i="4"/>
  <c r="U645" i="4"/>
  <c r="H644" i="4"/>
  <c r="I644" i="4"/>
  <c r="AN644" i="4"/>
  <c r="AQ646" i="4" l="1"/>
  <c r="R644" i="4"/>
  <c r="K646" i="4"/>
  <c r="L646" i="4" s="1"/>
  <c r="G646" i="4"/>
  <c r="W646" i="4"/>
  <c r="X646" i="4" s="1"/>
  <c r="Q645" i="4"/>
  <c r="AE645" i="4"/>
  <c r="P646" i="4"/>
  <c r="U646" i="4"/>
  <c r="AL646" i="4"/>
  <c r="O646" i="4"/>
  <c r="AM646" i="4"/>
  <c r="AH646" i="4"/>
  <c r="AB646" i="4"/>
  <c r="N645" i="4"/>
  <c r="M645" i="4"/>
  <c r="AN645" i="4"/>
  <c r="F647" i="4"/>
  <c r="D647" i="4"/>
  <c r="T647" i="4" s="1"/>
  <c r="B648" i="4"/>
  <c r="AK647" i="4"/>
  <c r="AP647" i="4" s="1"/>
  <c r="AG647" i="4"/>
  <c r="AI647" i="4" s="1"/>
  <c r="AJ647" i="4"/>
  <c r="AO647" i="4" s="1"/>
  <c r="J647" i="4"/>
  <c r="AA647" i="4"/>
  <c r="E647" i="4"/>
  <c r="V647" i="4" s="1"/>
  <c r="C647" i="4"/>
  <c r="I645" i="4"/>
  <c r="H645" i="4"/>
  <c r="AD646" i="4"/>
  <c r="AC646" i="4"/>
  <c r="AF646" i="4" s="1"/>
  <c r="Z645" i="4"/>
  <c r="Y645" i="4"/>
  <c r="AE646" i="4" l="1"/>
  <c r="AN646" i="4"/>
  <c r="AQ647" i="4"/>
  <c r="Q646" i="4"/>
  <c r="R646" i="4" s="1"/>
  <c r="M646" i="4"/>
  <c r="N646" i="4"/>
  <c r="O647" i="4"/>
  <c r="AL647" i="4"/>
  <c r="P647" i="4"/>
  <c r="AB647" i="4"/>
  <c r="AM647" i="4"/>
  <c r="AH647" i="4"/>
  <c r="U647" i="4"/>
  <c r="F648" i="4"/>
  <c r="B649" i="4"/>
  <c r="D648" i="4"/>
  <c r="T648" i="4" s="1"/>
  <c r="J648" i="4"/>
  <c r="AJ648" i="4"/>
  <c r="AO648" i="4" s="1"/>
  <c r="AG648" i="4"/>
  <c r="AI648" i="4" s="1"/>
  <c r="C648" i="4"/>
  <c r="AK648" i="4"/>
  <c r="AP648" i="4" s="1"/>
  <c r="AA648" i="4"/>
  <c r="E648" i="4"/>
  <c r="V648" i="4" s="1"/>
  <c r="I646" i="4"/>
  <c r="H646" i="4"/>
  <c r="AD647" i="4"/>
  <c r="AC647" i="4"/>
  <c r="AF647" i="4" s="1"/>
  <c r="Y646" i="4"/>
  <c r="Z646" i="4"/>
  <c r="K647" i="4"/>
  <c r="L647" i="4" s="1"/>
  <c r="G647" i="4"/>
  <c r="W647" i="4"/>
  <c r="X647" i="4" s="1"/>
  <c r="R645" i="4"/>
  <c r="S645" i="4"/>
  <c r="S646" i="4" l="1"/>
  <c r="Q647" i="4"/>
  <c r="R647" i="4" s="1"/>
  <c r="AN647" i="4"/>
  <c r="I647" i="4"/>
  <c r="H647" i="4"/>
  <c r="Z647" i="4"/>
  <c r="Y647" i="4"/>
  <c r="K648" i="4"/>
  <c r="L648" i="4" s="1"/>
  <c r="G648" i="4"/>
  <c r="W648" i="4"/>
  <c r="X648" i="4" s="1"/>
  <c r="AE647" i="4"/>
  <c r="F649" i="4"/>
  <c r="B650" i="4"/>
  <c r="D649" i="4"/>
  <c r="T649" i="4" s="1"/>
  <c r="AG649" i="4"/>
  <c r="AI649" i="4" s="1"/>
  <c r="AK649" i="4"/>
  <c r="AP649" i="4" s="1"/>
  <c r="AJ649" i="4"/>
  <c r="AO649" i="4" s="1"/>
  <c r="J649" i="4"/>
  <c r="C649" i="4"/>
  <c r="E649" i="4"/>
  <c r="V649" i="4" s="1"/>
  <c r="AA649" i="4"/>
  <c r="AQ648" i="4"/>
  <c r="AD648" i="4"/>
  <c r="AC648" i="4"/>
  <c r="AF648" i="4" s="1"/>
  <c r="N647" i="4"/>
  <c r="M647" i="4"/>
  <c r="O648" i="4"/>
  <c r="P648" i="4"/>
  <c r="AL648" i="4"/>
  <c r="AB648" i="4"/>
  <c r="AM648" i="4"/>
  <c r="AH648" i="4"/>
  <c r="U648" i="4"/>
  <c r="AE648" i="4" l="1"/>
  <c r="Q648" i="4"/>
  <c r="S648" i="4" s="1"/>
  <c r="S647" i="4"/>
  <c r="AN648" i="4"/>
  <c r="Z648" i="4"/>
  <c r="Y648" i="4"/>
  <c r="O649" i="4"/>
  <c r="P649" i="4"/>
  <c r="AL649" i="4"/>
  <c r="AM649" i="4"/>
  <c r="U649" i="4"/>
  <c r="AH649" i="4"/>
  <c r="AB649" i="4"/>
  <c r="AQ649" i="4"/>
  <c r="K649" i="4"/>
  <c r="L649" i="4" s="1"/>
  <c r="G649" i="4"/>
  <c r="W649" i="4"/>
  <c r="X649" i="4" s="1"/>
  <c r="M648" i="4"/>
  <c r="N648" i="4"/>
  <c r="AD649" i="4"/>
  <c r="AC649" i="4"/>
  <c r="AF649" i="4" s="1"/>
  <c r="B651" i="4"/>
  <c r="F650" i="4"/>
  <c r="D650" i="4"/>
  <c r="T650" i="4" s="1"/>
  <c r="AJ650" i="4"/>
  <c r="AO650" i="4" s="1"/>
  <c r="AG650" i="4"/>
  <c r="AI650" i="4" s="1"/>
  <c r="J650" i="4"/>
  <c r="E650" i="4"/>
  <c r="V650" i="4" s="1"/>
  <c r="C650" i="4"/>
  <c r="AA650" i="4"/>
  <c r="AK650" i="4"/>
  <c r="AP650" i="4" s="1"/>
  <c r="I648" i="4"/>
  <c r="H648" i="4"/>
  <c r="R648" i="4" l="1"/>
  <c r="AE649" i="4"/>
  <c r="AN649" i="4"/>
  <c r="K650" i="4"/>
  <c r="L650" i="4" s="1"/>
  <c r="G650" i="4"/>
  <c r="W650" i="4"/>
  <c r="X650" i="4" s="1"/>
  <c r="M649" i="4"/>
  <c r="N649" i="4"/>
  <c r="I649" i="4"/>
  <c r="H649" i="4"/>
  <c r="Q649" i="4"/>
  <c r="O650" i="4"/>
  <c r="P650" i="4"/>
  <c r="AM650" i="4"/>
  <c r="AH650" i="4"/>
  <c r="AL650" i="4"/>
  <c r="U650" i="4"/>
  <c r="AB650" i="4"/>
  <c r="Y649" i="4"/>
  <c r="Z649" i="4"/>
  <c r="AD650" i="4"/>
  <c r="AC650" i="4"/>
  <c r="AF650" i="4" s="1"/>
  <c r="F651" i="4"/>
  <c r="D651" i="4"/>
  <c r="T651" i="4" s="1"/>
  <c r="AK651" i="4"/>
  <c r="AP651" i="4" s="1"/>
  <c r="AG651" i="4"/>
  <c r="AI651" i="4" s="1"/>
  <c r="J651" i="4"/>
  <c r="B652" i="4"/>
  <c r="C651" i="4"/>
  <c r="AA651" i="4"/>
  <c r="AJ651" i="4"/>
  <c r="AO651" i="4" s="1"/>
  <c r="E651" i="4"/>
  <c r="V651" i="4" s="1"/>
  <c r="AQ650" i="4"/>
  <c r="AE650" i="4" l="1"/>
  <c r="Q650" i="4"/>
  <c r="R650" i="4" s="1"/>
  <c r="M650" i="4"/>
  <c r="N650" i="4"/>
  <c r="F652" i="4"/>
  <c r="B653" i="4"/>
  <c r="J652" i="4"/>
  <c r="AJ652" i="4"/>
  <c r="AO652" i="4" s="1"/>
  <c r="D652" i="4"/>
  <c r="T652" i="4" s="1"/>
  <c r="AG652" i="4"/>
  <c r="AI652" i="4" s="1"/>
  <c r="AK652" i="4"/>
  <c r="AP652" i="4" s="1"/>
  <c r="C652" i="4"/>
  <c r="AA652" i="4"/>
  <c r="E652" i="4"/>
  <c r="V652" i="4" s="1"/>
  <c r="AH651" i="4"/>
  <c r="AM651" i="4"/>
  <c r="AB651" i="4"/>
  <c r="P651" i="4"/>
  <c r="O651" i="4"/>
  <c r="AL651" i="4"/>
  <c r="U651" i="4"/>
  <c r="S650" i="4"/>
  <c r="I650" i="4"/>
  <c r="H650" i="4"/>
  <c r="AD651" i="4"/>
  <c r="AC651" i="4"/>
  <c r="AF651" i="4" s="1"/>
  <c r="Y650" i="4"/>
  <c r="Z650" i="4"/>
  <c r="AQ651" i="4"/>
  <c r="K651" i="4"/>
  <c r="L651" i="4" s="1"/>
  <c r="G651" i="4"/>
  <c r="W651" i="4"/>
  <c r="X651" i="4" s="1"/>
  <c r="S649" i="4"/>
  <c r="R649" i="4"/>
  <c r="AN650" i="4"/>
  <c r="AE651" i="4" l="1"/>
  <c r="Q651" i="4"/>
  <c r="S651" i="4" s="1"/>
  <c r="AN651" i="4"/>
  <c r="AD652" i="4"/>
  <c r="AC652" i="4"/>
  <c r="AF652" i="4" s="1"/>
  <c r="M651" i="4"/>
  <c r="N651" i="4"/>
  <c r="Y651" i="4"/>
  <c r="Z651" i="4"/>
  <c r="I651" i="4"/>
  <c r="H651" i="4"/>
  <c r="AH652" i="4"/>
  <c r="P652" i="4"/>
  <c r="U652" i="4"/>
  <c r="AM652" i="4"/>
  <c r="O652" i="4"/>
  <c r="AL652" i="4"/>
  <c r="AB652" i="4"/>
  <c r="K652" i="4"/>
  <c r="L652" i="4" s="1"/>
  <c r="G652" i="4"/>
  <c r="W652" i="4"/>
  <c r="X652" i="4" s="1"/>
  <c r="R651" i="4"/>
  <c r="F653" i="4"/>
  <c r="B654" i="4"/>
  <c r="D653" i="4"/>
  <c r="T653" i="4" s="1"/>
  <c r="AG653" i="4"/>
  <c r="AI653" i="4" s="1"/>
  <c r="AK653" i="4"/>
  <c r="AP653" i="4" s="1"/>
  <c r="J653" i="4"/>
  <c r="C653" i="4"/>
  <c r="AJ653" i="4"/>
  <c r="AO653" i="4" s="1"/>
  <c r="E653" i="4"/>
  <c r="V653" i="4" s="1"/>
  <c r="AA653" i="4"/>
  <c r="AQ652" i="4"/>
  <c r="AE652" i="4" l="1"/>
  <c r="K653" i="4"/>
  <c r="L653" i="4" s="1"/>
  <c r="G653" i="4"/>
  <c r="W653" i="4"/>
  <c r="X653" i="4" s="1"/>
  <c r="H652" i="4"/>
  <c r="I652" i="4"/>
  <c r="AN652" i="4"/>
  <c r="D654" i="4"/>
  <c r="T654" i="4" s="1"/>
  <c r="B655" i="4"/>
  <c r="AJ654" i="4"/>
  <c r="AO654" i="4" s="1"/>
  <c r="F654" i="4"/>
  <c r="AK654" i="4"/>
  <c r="AP654" i="4" s="1"/>
  <c r="J654" i="4"/>
  <c r="AG654" i="4"/>
  <c r="AI654" i="4" s="1"/>
  <c r="C654" i="4"/>
  <c r="E654" i="4"/>
  <c r="V654" i="4" s="1"/>
  <c r="AA654" i="4"/>
  <c r="Z652" i="4"/>
  <c r="Y652" i="4"/>
  <c r="Q652" i="4"/>
  <c r="AD653" i="4"/>
  <c r="AC653" i="4"/>
  <c r="AF653" i="4" s="1"/>
  <c r="O653" i="4"/>
  <c r="P653" i="4"/>
  <c r="AL653" i="4"/>
  <c r="U653" i="4"/>
  <c r="AB653" i="4"/>
  <c r="AH653" i="4"/>
  <c r="AM653" i="4"/>
  <c r="N652" i="4"/>
  <c r="M652" i="4"/>
  <c r="AQ653" i="4"/>
  <c r="AE653" i="4" l="1"/>
  <c r="Q653" i="4"/>
  <c r="R653" i="4" s="1"/>
  <c r="AN653" i="4"/>
  <c r="AD654" i="4"/>
  <c r="AC654" i="4"/>
  <c r="AF654" i="4" s="1"/>
  <c r="M653" i="4"/>
  <c r="N653" i="4"/>
  <c r="AQ654" i="4"/>
  <c r="S652" i="4"/>
  <c r="R652" i="4"/>
  <c r="O654" i="4"/>
  <c r="P654" i="4"/>
  <c r="U654" i="4"/>
  <c r="AL654" i="4"/>
  <c r="AB654" i="4"/>
  <c r="AM654" i="4"/>
  <c r="AH654" i="4"/>
  <c r="K654" i="4"/>
  <c r="L654" i="4" s="1"/>
  <c r="G654" i="4"/>
  <c r="W654" i="4"/>
  <c r="X654" i="4" s="1"/>
  <c r="H653" i="4"/>
  <c r="I653" i="4"/>
  <c r="Y653" i="4"/>
  <c r="Z653" i="4"/>
  <c r="B656" i="4"/>
  <c r="D655" i="4"/>
  <c r="T655" i="4" s="1"/>
  <c r="F655" i="4"/>
  <c r="AG655" i="4"/>
  <c r="AI655" i="4" s="1"/>
  <c r="AJ655" i="4"/>
  <c r="AO655" i="4" s="1"/>
  <c r="AK655" i="4"/>
  <c r="AP655" i="4" s="1"/>
  <c r="J655" i="4"/>
  <c r="AA655" i="4"/>
  <c r="E655" i="4"/>
  <c r="V655" i="4" s="1"/>
  <c r="C655" i="4"/>
  <c r="AE654" i="4" l="1"/>
  <c r="S653" i="4"/>
  <c r="N654" i="4"/>
  <c r="M654" i="4"/>
  <c r="K655" i="4"/>
  <c r="L655" i="4" s="1"/>
  <c r="G655" i="4"/>
  <c r="W655" i="4"/>
  <c r="X655" i="4" s="1"/>
  <c r="H654" i="4"/>
  <c r="I654" i="4"/>
  <c r="AD655" i="4"/>
  <c r="AC655" i="4"/>
  <c r="AF655" i="4" s="1"/>
  <c r="Y654" i="4"/>
  <c r="Z654" i="4"/>
  <c r="AQ655" i="4"/>
  <c r="Q654" i="4"/>
  <c r="P655" i="4"/>
  <c r="AL655" i="4"/>
  <c r="O655" i="4"/>
  <c r="U655" i="4"/>
  <c r="AB655" i="4"/>
  <c r="AM655" i="4"/>
  <c r="AH655" i="4"/>
  <c r="F656" i="4"/>
  <c r="D656" i="4"/>
  <c r="T656" i="4" s="1"/>
  <c r="J656" i="4"/>
  <c r="B657" i="4"/>
  <c r="AJ656" i="4"/>
  <c r="AO656" i="4" s="1"/>
  <c r="AK656" i="4"/>
  <c r="AP656" i="4" s="1"/>
  <c r="C656" i="4"/>
  <c r="AA656" i="4"/>
  <c r="AG656" i="4"/>
  <c r="AI656" i="4" s="1"/>
  <c r="E656" i="4"/>
  <c r="V656" i="4" s="1"/>
  <c r="AN654" i="4"/>
  <c r="AE655" i="4" l="1"/>
  <c r="Q655" i="4"/>
  <c r="R655" i="4" s="1"/>
  <c r="K656" i="4"/>
  <c r="L656" i="4" s="1"/>
  <c r="G656" i="4"/>
  <c r="W656" i="4"/>
  <c r="X656" i="4" s="1"/>
  <c r="S654" i="4"/>
  <c r="R654" i="4"/>
  <c r="Y655" i="4"/>
  <c r="Z655" i="4"/>
  <c r="S655" i="4"/>
  <c r="AQ656" i="4"/>
  <c r="O656" i="4"/>
  <c r="AM656" i="4"/>
  <c r="P656" i="4"/>
  <c r="AH656" i="4"/>
  <c r="AL656" i="4"/>
  <c r="U656" i="4"/>
  <c r="AB656" i="4"/>
  <c r="M655" i="4"/>
  <c r="N655" i="4"/>
  <c r="AD656" i="4"/>
  <c r="AC656" i="4"/>
  <c r="AF656" i="4" s="1"/>
  <c r="B658" i="4"/>
  <c r="F657" i="4"/>
  <c r="AG657" i="4"/>
  <c r="AI657" i="4" s="1"/>
  <c r="AJ657" i="4"/>
  <c r="AO657" i="4" s="1"/>
  <c r="AK657" i="4"/>
  <c r="AP657" i="4" s="1"/>
  <c r="D657" i="4"/>
  <c r="T657" i="4" s="1"/>
  <c r="J657" i="4"/>
  <c r="E657" i="4"/>
  <c r="V657" i="4" s="1"/>
  <c r="C657" i="4"/>
  <c r="AA657" i="4"/>
  <c r="H655" i="4"/>
  <c r="I655" i="4"/>
  <c r="AN655" i="4"/>
  <c r="AE656" i="4" l="1"/>
  <c r="N656" i="4"/>
  <c r="M656" i="4"/>
  <c r="Q656" i="4"/>
  <c r="P657" i="4"/>
  <c r="O657" i="4"/>
  <c r="AL657" i="4"/>
  <c r="AM657" i="4"/>
  <c r="U657" i="4"/>
  <c r="AH657" i="4"/>
  <c r="AB657" i="4"/>
  <c r="B659" i="4"/>
  <c r="F658" i="4"/>
  <c r="D658" i="4"/>
  <c r="T658" i="4" s="1"/>
  <c r="J658" i="4"/>
  <c r="AG658" i="4"/>
  <c r="AI658" i="4" s="1"/>
  <c r="AK658" i="4"/>
  <c r="AP658" i="4" s="1"/>
  <c r="AJ658" i="4"/>
  <c r="AO658" i="4" s="1"/>
  <c r="C658" i="4"/>
  <c r="E658" i="4"/>
  <c r="V658" i="4" s="1"/>
  <c r="AA658" i="4"/>
  <c r="H656" i="4"/>
  <c r="I656" i="4"/>
  <c r="AN656" i="4"/>
  <c r="AD657" i="4"/>
  <c r="AC657" i="4"/>
  <c r="AF657" i="4" s="1"/>
  <c r="K657" i="4"/>
  <c r="L657" i="4" s="1"/>
  <c r="G657" i="4"/>
  <c r="W657" i="4"/>
  <c r="X657" i="4" s="1"/>
  <c r="Y656" i="4"/>
  <c r="Z656" i="4"/>
  <c r="AQ657" i="4"/>
  <c r="AE657" i="4" l="1"/>
  <c r="AN657" i="4"/>
  <c r="AD658" i="4"/>
  <c r="AC658" i="4"/>
  <c r="AF658" i="4" s="1"/>
  <c r="M657" i="4"/>
  <c r="N657" i="4"/>
  <c r="O658" i="4"/>
  <c r="P658" i="4"/>
  <c r="AL658" i="4"/>
  <c r="AB658" i="4"/>
  <c r="U658" i="4"/>
  <c r="AM658" i="4"/>
  <c r="AH658" i="4"/>
  <c r="Z657" i="4"/>
  <c r="Y657" i="4"/>
  <c r="H657" i="4"/>
  <c r="I657" i="4"/>
  <c r="B660" i="4"/>
  <c r="D659" i="4"/>
  <c r="T659" i="4" s="1"/>
  <c r="AG659" i="4"/>
  <c r="AI659" i="4" s="1"/>
  <c r="AJ659" i="4"/>
  <c r="AO659" i="4" s="1"/>
  <c r="AK659" i="4"/>
  <c r="AP659" i="4" s="1"/>
  <c r="J659" i="4"/>
  <c r="C659" i="4"/>
  <c r="AA659" i="4"/>
  <c r="F659" i="4"/>
  <c r="E659" i="4"/>
  <c r="V659" i="4" s="1"/>
  <c r="R656" i="4"/>
  <c r="S656" i="4"/>
  <c r="AQ658" i="4"/>
  <c r="K658" i="4"/>
  <c r="L658" i="4" s="1"/>
  <c r="G658" i="4"/>
  <c r="W658" i="4"/>
  <c r="X658" i="4" s="1"/>
  <c r="Q657" i="4"/>
  <c r="Q658" i="4" l="1"/>
  <c r="S658" i="4" s="1"/>
  <c r="H658" i="4"/>
  <c r="I658" i="4"/>
  <c r="P659" i="4"/>
  <c r="AL659" i="4"/>
  <c r="O659" i="4"/>
  <c r="AH659" i="4"/>
  <c r="AB659" i="4"/>
  <c r="AM659" i="4"/>
  <c r="U659" i="4"/>
  <c r="AQ659" i="4"/>
  <c r="S657" i="4"/>
  <c r="R657" i="4"/>
  <c r="N658" i="4"/>
  <c r="M658" i="4"/>
  <c r="Y658" i="4"/>
  <c r="Z658" i="4"/>
  <c r="AD659" i="4"/>
  <c r="AC659" i="4"/>
  <c r="AF659" i="4" s="1"/>
  <c r="AN658" i="4"/>
  <c r="K659" i="4"/>
  <c r="L659" i="4" s="1"/>
  <c r="G659" i="4"/>
  <c r="W659" i="4"/>
  <c r="X659" i="4" s="1"/>
  <c r="B661" i="4"/>
  <c r="D660" i="4"/>
  <c r="T660" i="4" s="1"/>
  <c r="F660" i="4"/>
  <c r="AG660" i="4"/>
  <c r="AI660" i="4" s="1"/>
  <c r="AK660" i="4"/>
  <c r="AP660" i="4" s="1"/>
  <c r="J660" i="4"/>
  <c r="C660" i="4"/>
  <c r="AA660" i="4"/>
  <c r="E660" i="4"/>
  <c r="V660" i="4" s="1"/>
  <c r="AJ660" i="4"/>
  <c r="AO660" i="4" s="1"/>
  <c r="AE658" i="4"/>
  <c r="R658" i="4" l="1"/>
  <c r="AE659" i="4"/>
  <c r="B662" i="4"/>
  <c r="F661" i="4"/>
  <c r="D661" i="4"/>
  <c r="T661" i="4" s="1"/>
  <c r="AG661" i="4"/>
  <c r="AI661" i="4" s="1"/>
  <c r="AJ661" i="4"/>
  <c r="AO661" i="4" s="1"/>
  <c r="AK661" i="4"/>
  <c r="AP661" i="4" s="1"/>
  <c r="J661" i="4"/>
  <c r="E661" i="4"/>
  <c r="V661" i="4" s="1"/>
  <c r="C661" i="4"/>
  <c r="AA661" i="4"/>
  <c r="M659" i="4"/>
  <c r="N659" i="4"/>
  <c r="AN659" i="4"/>
  <c r="O660" i="4"/>
  <c r="P660" i="4"/>
  <c r="AM660" i="4"/>
  <c r="AH660" i="4"/>
  <c r="AL660" i="4"/>
  <c r="AB660" i="4"/>
  <c r="U660" i="4"/>
  <c r="K660" i="4"/>
  <c r="L660" i="4" s="1"/>
  <c r="G660" i="4"/>
  <c r="W660" i="4"/>
  <c r="X660" i="4" s="1"/>
  <c r="H659" i="4"/>
  <c r="I659" i="4"/>
  <c r="Q659" i="4"/>
  <c r="AD660" i="4"/>
  <c r="AC660" i="4"/>
  <c r="AF660" i="4" s="1"/>
  <c r="Y659" i="4"/>
  <c r="Z659" i="4"/>
  <c r="AQ660" i="4"/>
  <c r="N660" i="4" l="1"/>
  <c r="M660" i="4"/>
  <c r="P661" i="4"/>
  <c r="U661" i="4"/>
  <c r="AL661" i="4"/>
  <c r="AB661" i="4"/>
  <c r="O661" i="4"/>
  <c r="AM661" i="4"/>
  <c r="AH661" i="4"/>
  <c r="B663" i="4"/>
  <c r="F662" i="4"/>
  <c r="D662" i="4"/>
  <c r="T662" i="4" s="1"/>
  <c r="J662" i="4"/>
  <c r="AJ662" i="4"/>
  <c r="AO662" i="4" s="1"/>
  <c r="C662" i="4"/>
  <c r="AG662" i="4"/>
  <c r="AI662" i="4" s="1"/>
  <c r="AK662" i="4"/>
  <c r="AP662" i="4" s="1"/>
  <c r="E662" i="4"/>
  <c r="V662" i="4" s="1"/>
  <c r="AA662" i="4"/>
  <c r="AN660" i="4"/>
  <c r="K661" i="4"/>
  <c r="L661" i="4" s="1"/>
  <c r="G661" i="4"/>
  <c r="W661" i="4"/>
  <c r="X661" i="4" s="1"/>
  <c r="AD661" i="4"/>
  <c r="AC661" i="4"/>
  <c r="AF661" i="4" s="1"/>
  <c r="Z660" i="4"/>
  <c r="Y660" i="4"/>
  <c r="Q660" i="4"/>
  <c r="R659" i="4"/>
  <c r="S659" i="4"/>
  <c r="H660" i="4"/>
  <c r="I660" i="4"/>
  <c r="AE660" i="4"/>
  <c r="AQ661" i="4"/>
  <c r="AN661" i="4" l="1"/>
  <c r="Z661" i="4"/>
  <c r="Y661" i="4"/>
  <c r="R660" i="4"/>
  <c r="S660" i="4"/>
  <c r="N661" i="4"/>
  <c r="M661" i="4"/>
  <c r="I661" i="4"/>
  <c r="H661" i="4"/>
  <c r="B664" i="4"/>
  <c r="D663" i="4"/>
  <c r="T663" i="4" s="1"/>
  <c r="F663" i="4"/>
  <c r="AG663" i="4"/>
  <c r="AI663" i="4" s="1"/>
  <c r="AJ663" i="4"/>
  <c r="AO663" i="4" s="1"/>
  <c r="AK663" i="4"/>
  <c r="AP663" i="4" s="1"/>
  <c r="J663" i="4"/>
  <c r="AA663" i="4"/>
  <c r="C663" i="4"/>
  <c r="E663" i="4"/>
  <c r="V663" i="4" s="1"/>
  <c r="AE661" i="4"/>
  <c r="AD662" i="4"/>
  <c r="AC662" i="4"/>
  <c r="AF662" i="4" s="1"/>
  <c r="AL662" i="4"/>
  <c r="O662" i="4"/>
  <c r="P662" i="4"/>
  <c r="U662" i="4"/>
  <c r="AH662" i="4"/>
  <c r="AB662" i="4"/>
  <c r="AM662" i="4"/>
  <c r="K662" i="4"/>
  <c r="L662" i="4" s="1"/>
  <c r="G662" i="4"/>
  <c r="W662" i="4"/>
  <c r="X662" i="4" s="1"/>
  <c r="Q661" i="4"/>
  <c r="AQ662" i="4"/>
  <c r="AE662" i="4" l="1"/>
  <c r="AN662" i="4"/>
  <c r="S661" i="4"/>
  <c r="R661" i="4"/>
  <c r="M662" i="4"/>
  <c r="N662" i="4"/>
  <c r="O663" i="4"/>
  <c r="P663" i="4"/>
  <c r="AH663" i="4"/>
  <c r="AB663" i="4"/>
  <c r="AM663" i="4"/>
  <c r="U663" i="4"/>
  <c r="AL663" i="4"/>
  <c r="F664" i="4"/>
  <c r="D664" i="4"/>
  <c r="T664" i="4" s="1"/>
  <c r="J664" i="4"/>
  <c r="AJ664" i="4"/>
  <c r="AO664" i="4" s="1"/>
  <c r="B665" i="4"/>
  <c r="AG664" i="4"/>
  <c r="AI664" i="4" s="1"/>
  <c r="AA664" i="4"/>
  <c r="C664" i="4"/>
  <c r="E664" i="4"/>
  <c r="V664" i="4" s="1"/>
  <c r="AK664" i="4"/>
  <c r="AP664" i="4" s="1"/>
  <c r="Q662" i="4"/>
  <c r="H662" i="4"/>
  <c r="I662" i="4"/>
  <c r="K663" i="4"/>
  <c r="L663" i="4" s="1"/>
  <c r="G663" i="4"/>
  <c r="W663" i="4"/>
  <c r="X663" i="4" s="1"/>
  <c r="Z662" i="4"/>
  <c r="Y662" i="4"/>
  <c r="AD663" i="4"/>
  <c r="AC663" i="4"/>
  <c r="AF663" i="4" s="1"/>
  <c r="AQ663" i="4"/>
  <c r="Q663" i="4" l="1"/>
  <c r="S663" i="4" s="1"/>
  <c r="N663" i="4"/>
  <c r="M663" i="4"/>
  <c r="H663" i="4"/>
  <c r="I663" i="4"/>
  <c r="S662" i="4"/>
  <c r="R662" i="4"/>
  <c r="AQ664" i="4"/>
  <c r="AD664" i="4"/>
  <c r="AC664" i="4"/>
  <c r="AF664" i="4" s="1"/>
  <c r="Y663" i="4"/>
  <c r="Z663" i="4"/>
  <c r="P664" i="4"/>
  <c r="U664" i="4"/>
  <c r="AL664" i="4"/>
  <c r="O664" i="4"/>
  <c r="AM664" i="4"/>
  <c r="AH664" i="4"/>
  <c r="AB664" i="4"/>
  <c r="AN663" i="4"/>
  <c r="B666" i="4"/>
  <c r="D665" i="4"/>
  <c r="T665" i="4" s="1"/>
  <c r="F665" i="4"/>
  <c r="AG665" i="4"/>
  <c r="AI665" i="4" s="1"/>
  <c r="AJ665" i="4"/>
  <c r="AO665" i="4" s="1"/>
  <c r="AK665" i="4"/>
  <c r="AP665" i="4" s="1"/>
  <c r="C665" i="4"/>
  <c r="J665" i="4"/>
  <c r="E665" i="4"/>
  <c r="V665" i="4" s="1"/>
  <c r="AA665" i="4"/>
  <c r="K664" i="4"/>
  <c r="L664" i="4" s="1"/>
  <c r="G664" i="4"/>
  <c r="W664" i="4"/>
  <c r="X664" i="4" s="1"/>
  <c r="AE663" i="4"/>
  <c r="R663" i="4" l="1"/>
  <c r="Q664" i="4"/>
  <c r="S664" i="4" s="1"/>
  <c r="AN664" i="4"/>
  <c r="AE664" i="4"/>
  <c r="Z664" i="4"/>
  <c r="Y664" i="4"/>
  <c r="H664" i="4"/>
  <c r="I664" i="4"/>
  <c r="AQ665" i="4"/>
  <c r="B667" i="4"/>
  <c r="D666" i="4"/>
  <c r="T666" i="4" s="1"/>
  <c r="F666" i="4"/>
  <c r="AG666" i="4"/>
  <c r="AI666" i="4" s="1"/>
  <c r="AK666" i="4"/>
  <c r="AP666" i="4" s="1"/>
  <c r="AJ666" i="4"/>
  <c r="AO666" i="4" s="1"/>
  <c r="C666" i="4"/>
  <c r="J666" i="4"/>
  <c r="E666" i="4"/>
  <c r="V666" i="4" s="1"/>
  <c r="AA666" i="4"/>
  <c r="AD665" i="4"/>
  <c r="AC665" i="4"/>
  <c r="AF665" i="4" s="1"/>
  <c r="N664" i="4"/>
  <c r="M664" i="4"/>
  <c r="P665" i="4"/>
  <c r="AL665" i="4"/>
  <c r="O665" i="4"/>
  <c r="AM665" i="4"/>
  <c r="AH665" i="4"/>
  <c r="U665" i="4"/>
  <c r="AB665" i="4"/>
  <c r="K665" i="4"/>
  <c r="L665" i="4" s="1"/>
  <c r="G665" i="4"/>
  <c r="W665" i="4"/>
  <c r="X665" i="4" s="1"/>
  <c r="R664" i="4" l="1"/>
  <c r="Q665" i="4"/>
  <c r="R665" i="4" s="1"/>
  <c r="AN665" i="4"/>
  <c r="AE665" i="4"/>
  <c r="N665" i="4"/>
  <c r="M665" i="4"/>
  <c r="AQ666" i="4"/>
  <c r="H665" i="4"/>
  <c r="I665" i="4"/>
  <c r="B668" i="4"/>
  <c r="D667" i="4"/>
  <c r="T667" i="4" s="1"/>
  <c r="J667" i="4"/>
  <c r="F667" i="4"/>
  <c r="AG667" i="4"/>
  <c r="AI667" i="4" s="1"/>
  <c r="AJ667" i="4"/>
  <c r="AO667" i="4" s="1"/>
  <c r="AK667" i="4"/>
  <c r="AP667" i="4" s="1"/>
  <c r="C667" i="4"/>
  <c r="AA667" i="4"/>
  <c r="E667" i="4"/>
  <c r="V667" i="4" s="1"/>
  <c r="AD666" i="4"/>
  <c r="AC666" i="4"/>
  <c r="AF666" i="4" s="1"/>
  <c r="Y665" i="4"/>
  <c r="Z665" i="4"/>
  <c r="P666" i="4"/>
  <c r="O666" i="4"/>
  <c r="AB666" i="4"/>
  <c r="AL666" i="4"/>
  <c r="U666" i="4"/>
  <c r="AM666" i="4"/>
  <c r="AH666" i="4"/>
  <c r="K666" i="4"/>
  <c r="L666" i="4" s="1"/>
  <c r="G666" i="4"/>
  <c r="W666" i="4"/>
  <c r="X666" i="4" s="1"/>
  <c r="S665" i="4" l="1"/>
  <c r="AE666" i="4"/>
  <c r="Q666" i="4"/>
  <c r="S666" i="4" s="1"/>
  <c r="H666" i="4"/>
  <c r="I666" i="4"/>
  <c r="N666" i="4"/>
  <c r="M666" i="4"/>
  <c r="Y666" i="4"/>
  <c r="Z666" i="4"/>
  <c r="P667" i="4"/>
  <c r="O667" i="4"/>
  <c r="AM667" i="4"/>
  <c r="AB667" i="4"/>
  <c r="AH667" i="4"/>
  <c r="U667" i="4"/>
  <c r="AL667" i="4"/>
  <c r="K667" i="4"/>
  <c r="L667" i="4" s="1"/>
  <c r="G667" i="4"/>
  <c r="W667" i="4"/>
  <c r="X667" i="4" s="1"/>
  <c r="AD667" i="4"/>
  <c r="AC667" i="4"/>
  <c r="AF667" i="4" s="1"/>
  <c r="B669" i="4"/>
  <c r="F668" i="4"/>
  <c r="D668" i="4"/>
  <c r="T668" i="4" s="1"/>
  <c r="AG668" i="4"/>
  <c r="AI668" i="4" s="1"/>
  <c r="AK668" i="4"/>
  <c r="AP668" i="4" s="1"/>
  <c r="AJ668" i="4"/>
  <c r="AO668" i="4" s="1"/>
  <c r="J668" i="4"/>
  <c r="C668" i="4"/>
  <c r="AA668" i="4"/>
  <c r="E668" i="4"/>
  <c r="V668" i="4" s="1"/>
  <c r="AN666" i="4"/>
  <c r="AQ667" i="4"/>
  <c r="AE667" i="4" l="1"/>
  <c r="AN667" i="4"/>
  <c r="R666" i="4"/>
  <c r="AD668" i="4"/>
  <c r="AC668" i="4"/>
  <c r="AF668" i="4" s="1"/>
  <c r="B670" i="4"/>
  <c r="F669" i="4"/>
  <c r="D669" i="4"/>
  <c r="T669" i="4" s="1"/>
  <c r="AG669" i="4"/>
  <c r="AI669" i="4" s="1"/>
  <c r="AJ669" i="4"/>
  <c r="AO669" i="4" s="1"/>
  <c r="AK669" i="4"/>
  <c r="AP669" i="4" s="1"/>
  <c r="J669" i="4"/>
  <c r="E669" i="4"/>
  <c r="V669" i="4" s="1"/>
  <c r="AA669" i="4"/>
  <c r="C669" i="4"/>
  <c r="H667" i="4"/>
  <c r="I667" i="4"/>
  <c r="Q667" i="4"/>
  <c r="K668" i="4"/>
  <c r="L668" i="4" s="1"/>
  <c r="G668" i="4"/>
  <c r="W668" i="4"/>
  <c r="X668" i="4" s="1"/>
  <c r="Z667" i="4"/>
  <c r="Y667" i="4"/>
  <c r="P668" i="4"/>
  <c r="O668" i="4"/>
  <c r="AH668" i="4"/>
  <c r="AM668" i="4"/>
  <c r="U668" i="4"/>
  <c r="AB668" i="4"/>
  <c r="AL668" i="4"/>
  <c r="M667" i="4"/>
  <c r="N667" i="4"/>
  <c r="AQ668" i="4"/>
  <c r="Q668" i="4" l="1"/>
  <c r="S668" i="4" s="1"/>
  <c r="AE668" i="4"/>
  <c r="Z668" i="4"/>
  <c r="Y668" i="4"/>
  <c r="AQ669" i="4"/>
  <c r="I668" i="4"/>
  <c r="H668" i="4"/>
  <c r="R667" i="4"/>
  <c r="S667" i="4"/>
  <c r="AD669" i="4"/>
  <c r="AC669" i="4"/>
  <c r="AF669" i="4" s="1"/>
  <c r="D670" i="4"/>
  <c r="T670" i="4" s="1"/>
  <c r="B671" i="4"/>
  <c r="F670" i="4"/>
  <c r="AJ670" i="4"/>
  <c r="AO670" i="4" s="1"/>
  <c r="J670" i="4"/>
  <c r="AK670" i="4"/>
  <c r="AP670" i="4" s="1"/>
  <c r="C670" i="4"/>
  <c r="AG670" i="4"/>
  <c r="AI670" i="4" s="1"/>
  <c r="E670" i="4"/>
  <c r="V670" i="4" s="1"/>
  <c r="AA670" i="4"/>
  <c r="AN668" i="4"/>
  <c r="M668" i="4"/>
  <c r="N668" i="4"/>
  <c r="O669" i="4"/>
  <c r="P669" i="4"/>
  <c r="AL669" i="4"/>
  <c r="AB669" i="4"/>
  <c r="U669" i="4"/>
  <c r="AM669" i="4"/>
  <c r="AH669" i="4"/>
  <c r="K669" i="4"/>
  <c r="L669" i="4" s="1"/>
  <c r="G669" i="4"/>
  <c r="W669" i="4"/>
  <c r="X669" i="4" s="1"/>
  <c r="AE669" i="4" l="1"/>
  <c r="R668" i="4"/>
  <c r="N669" i="4"/>
  <c r="M669" i="4"/>
  <c r="AD670" i="4"/>
  <c r="AC670" i="4"/>
  <c r="AF670" i="4" s="1"/>
  <c r="B672" i="4"/>
  <c r="D671" i="4"/>
  <c r="T671" i="4" s="1"/>
  <c r="F671" i="4"/>
  <c r="AG671" i="4"/>
  <c r="AI671" i="4" s="1"/>
  <c r="AJ671" i="4"/>
  <c r="AO671" i="4" s="1"/>
  <c r="AK671" i="4"/>
  <c r="AP671" i="4" s="1"/>
  <c r="J671" i="4"/>
  <c r="C671" i="4"/>
  <c r="AA671" i="4"/>
  <c r="E671" i="4"/>
  <c r="V671" i="4" s="1"/>
  <c r="Y669" i="4"/>
  <c r="Z669" i="4"/>
  <c r="O670" i="4"/>
  <c r="AH670" i="4"/>
  <c r="AB670" i="4"/>
  <c r="AM670" i="4"/>
  <c r="U670" i="4"/>
  <c r="P670" i="4"/>
  <c r="AL670" i="4"/>
  <c r="K670" i="4"/>
  <c r="L670" i="4" s="1"/>
  <c r="G670" i="4"/>
  <c r="W670" i="4"/>
  <c r="X670" i="4" s="1"/>
  <c r="Q669" i="4"/>
  <c r="I669" i="4"/>
  <c r="H669" i="4"/>
  <c r="AN669" i="4"/>
  <c r="AQ670" i="4"/>
  <c r="Q670" i="4" l="1"/>
  <c r="S670" i="4" s="1"/>
  <c r="AN670" i="4"/>
  <c r="H670" i="4"/>
  <c r="I670" i="4"/>
  <c r="AD671" i="4"/>
  <c r="AC671" i="4"/>
  <c r="AF671" i="4" s="1"/>
  <c r="F672" i="4"/>
  <c r="D672" i="4"/>
  <c r="T672" i="4" s="1"/>
  <c r="B673" i="4"/>
  <c r="AJ672" i="4"/>
  <c r="AO672" i="4" s="1"/>
  <c r="AK672" i="4"/>
  <c r="AP672" i="4" s="1"/>
  <c r="AA672" i="4"/>
  <c r="AG672" i="4"/>
  <c r="AI672" i="4" s="1"/>
  <c r="E672" i="4"/>
  <c r="V672" i="4" s="1"/>
  <c r="J672" i="4"/>
  <c r="C672" i="4"/>
  <c r="Z670" i="4"/>
  <c r="Y670" i="4"/>
  <c r="R669" i="4"/>
  <c r="S669" i="4"/>
  <c r="K671" i="4"/>
  <c r="L671" i="4" s="1"/>
  <c r="G671" i="4"/>
  <c r="W671" i="4"/>
  <c r="X671" i="4" s="1"/>
  <c r="AE670" i="4"/>
  <c r="M670" i="4"/>
  <c r="N670" i="4"/>
  <c r="O671" i="4"/>
  <c r="AL671" i="4"/>
  <c r="AB671" i="4"/>
  <c r="P671" i="4"/>
  <c r="U671" i="4"/>
  <c r="AH671" i="4"/>
  <c r="AM671" i="4"/>
  <c r="AQ671" i="4"/>
  <c r="R670" i="4" l="1"/>
  <c r="AN671" i="4"/>
  <c r="AD672" i="4"/>
  <c r="AC672" i="4"/>
  <c r="AF672" i="4" s="1"/>
  <c r="N671" i="4"/>
  <c r="M671" i="4"/>
  <c r="B674" i="4"/>
  <c r="F673" i="4"/>
  <c r="AG673" i="4"/>
  <c r="AI673" i="4" s="1"/>
  <c r="AJ673" i="4"/>
  <c r="AO673" i="4" s="1"/>
  <c r="AK673" i="4"/>
  <c r="AP673" i="4" s="1"/>
  <c r="D673" i="4"/>
  <c r="T673" i="4" s="1"/>
  <c r="J673" i="4"/>
  <c r="C673" i="4"/>
  <c r="E673" i="4"/>
  <c r="V673" i="4" s="1"/>
  <c r="AA673" i="4"/>
  <c r="AE671" i="4"/>
  <c r="AQ672" i="4"/>
  <c r="Y671" i="4"/>
  <c r="Z671" i="4"/>
  <c r="I671" i="4"/>
  <c r="H671" i="4"/>
  <c r="Q671" i="4"/>
  <c r="K672" i="4"/>
  <c r="L672" i="4" s="1"/>
  <c r="G672" i="4"/>
  <c r="W672" i="4"/>
  <c r="X672" i="4" s="1"/>
  <c r="O672" i="4"/>
  <c r="P672" i="4"/>
  <c r="AM672" i="4"/>
  <c r="AH672" i="4"/>
  <c r="U672" i="4"/>
  <c r="AL672" i="4"/>
  <c r="AB672" i="4"/>
  <c r="R671" i="4" l="1"/>
  <c r="S671" i="4"/>
  <c r="B675" i="4"/>
  <c r="F674" i="4"/>
  <c r="D674" i="4"/>
  <c r="T674" i="4" s="1"/>
  <c r="AG674" i="4"/>
  <c r="AI674" i="4" s="1"/>
  <c r="AK674" i="4"/>
  <c r="AP674" i="4" s="1"/>
  <c r="J674" i="4"/>
  <c r="AJ674" i="4"/>
  <c r="AO674" i="4" s="1"/>
  <c r="E674" i="4"/>
  <c r="V674" i="4" s="1"/>
  <c r="AA674" i="4"/>
  <c r="C674" i="4"/>
  <c r="AD673" i="4"/>
  <c r="AC673" i="4"/>
  <c r="AF673" i="4" s="1"/>
  <c r="K673" i="4"/>
  <c r="L673" i="4" s="1"/>
  <c r="G673" i="4"/>
  <c r="W673" i="4"/>
  <c r="X673" i="4" s="1"/>
  <c r="M672" i="4"/>
  <c r="N672" i="4"/>
  <c r="Q672" i="4"/>
  <c r="AQ673" i="4"/>
  <c r="I672" i="4"/>
  <c r="H672" i="4"/>
  <c r="Z672" i="4"/>
  <c r="Y672" i="4"/>
  <c r="O673" i="4"/>
  <c r="P673" i="4"/>
  <c r="AL673" i="4"/>
  <c r="AH673" i="4"/>
  <c r="U673" i="4"/>
  <c r="AB673" i="4"/>
  <c r="AM673" i="4"/>
  <c r="AE672" i="4"/>
  <c r="AN672" i="4"/>
  <c r="AE673" i="4" l="1"/>
  <c r="Q673" i="4"/>
  <c r="S673" i="4" s="1"/>
  <c r="S672" i="4"/>
  <c r="R672" i="4"/>
  <c r="I673" i="4"/>
  <c r="H673" i="4"/>
  <c r="O674" i="4"/>
  <c r="P674" i="4"/>
  <c r="AL674" i="4"/>
  <c r="U674" i="4"/>
  <c r="AB674" i="4"/>
  <c r="AH674" i="4"/>
  <c r="AM674" i="4"/>
  <c r="Y673" i="4"/>
  <c r="Z673" i="4"/>
  <c r="AN673" i="4"/>
  <c r="AQ674" i="4"/>
  <c r="R673" i="4"/>
  <c r="M673" i="4"/>
  <c r="N673" i="4"/>
  <c r="AD674" i="4"/>
  <c r="AC674" i="4"/>
  <c r="AF674" i="4" s="1"/>
  <c r="B676" i="4"/>
  <c r="D675" i="4"/>
  <c r="T675" i="4" s="1"/>
  <c r="AG675" i="4"/>
  <c r="AI675" i="4" s="1"/>
  <c r="AJ675" i="4"/>
  <c r="AO675" i="4" s="1"/>
  <c r="AK675" i="4"/>
  <c r="AP675" i="4" s="1"/>
  <c r="F675" i="4"/>
  <c r="J675" i="4"/>
  <c r="C675" i="4"/>
  <c r="AA675" i="4"/>
  <c r="E675" i="4"/>
  <c r="V675" i="4" s="1"/>
  <c r="K674" i="4"/>
  <c r="L674" i="4" s="1"/>
  <c r="G674" i="4"/>
  <c r="W674" i="4"/>
  <c r="X674" i="4" s="1"/>
  <c r="AE674" i="4" l="1"/>
  <c r="Q674" i="4"/>
  <c r="S674" i="4" s="1"/>
  <c r="AN674" i="4"/>
  <c r="K675" i="4"/>
  <c r="L675" i="4" s="1"/>
  <c r="G675" i="4"/>
  <c r="W675" i="4"/>
  <c r="X675" i="4" s="1"/>
  <c r="M674" i="4"/>
  <c r="N674" i="4"/>
  <c r="I674" i="4"/>
  <c r="H674" i="4"/>
  <c r="AL675" i="4"/>
  <c r="AB675" i="4"/>
  <c r="O675" i="4"/>
  <c r="U675" i="4"/>
  <c r="AM675" i="4"/>
  <c r="AH675" i="4"/>
  <c r="P675" i="4"/>
  <c r="AD675" i="4"/>
  <c r="AC675" i="4"/>
  <c r="AF675" i="4" s="1"/>
  <c r="B677" i="4"/>
  <c r="D676" i="4"/>
  <c r="T676" i="4" s="1"/>
  <c r="F676" i="4"/>
  <c r="AG676" i="4"/>
  <c r="AI676" i="4" s="1"/>
  <c r="AK676" i="4"/>
  <c r="AP676" i="4" s="1"/>
  <c r="J676" i="4"/>
  <c r="C676" i="4"/>
  <c r="AA676" i="4"/>
  <c r="AJ676" i="4"/>
  <c r="AO676" i="4" s="1"/>
  <c r="E676" i="4"/>
  <c r="V676" i="4" s="1"/>
  <c r="R674" i="4"/>
  <c r="Z674" i="4"/>
  <c r="Y674" i="4"/>
  <c r="AQ675" i="4"/>
  <c r="Q675" i="4" l="1"/>
  <c r="R675" i="4" s="1"/>
  <c r="AE675" i="4"/>
  <c r="AN675" i="4"/>
  <c r="B678" i="4"/>
  <c r="F677" i="4"/>
  <c r="D677" i="4"/>
  <c r="T677" i="4" s="1"/>
  <c r="AG677" i="4"/>
  <c r="AI677" i="4" s="1"/>
  <c r="AJ677" i="4"/>
  <c r="AO677" i="4" s="1"/>
  <c r="AK677" i="4"/>
  <c r="AP677" i="4" s="1"/>
  <c r="C677" i="4"/>
  <c r="E677" i="4"/>
  <c r="V677" i="4" s="1"/>
  <c r="J677" i="4"/>
  <c r="AA677" i="4"/>
  <c r="N675" i="4"/>
  <c r="M675" i="4"/>
  <c r="I675" i="4"/>
  <c r="H675" i="4"/>
  <c r="P676" i="4"/>
  <c r="O676" i="4"/>
  <c r="AL676" i="4"/>
  <c r="AM676" i="4"/>
  <c r="AB676" i="4"/>
  <c r="AH676" i="4"/>
  <c r="U676" i="4"/>
  <c r="K676" i="4"/>
  <c r="L676" i="4" s="1"/>
  <c r="G676" i="4"/>
  <c r="W676" i="4"/>
  <c r="X676" i="4" s="1"/>
  <c r="Z675" i="4"/>
  <c r="Y675" i="4"/>
  <c r="AD676" i="4"/>
  <c r="AC676" i="4"/>
  <c r="AF676" i="4" s="1"/>
  <c r="AQ676" i="4"/>
  <c r="S675" i="4" l="1"/>
  <c r="AN676" i="4"/>
  <c r="Z676" i="4"/>
  <c r="Y676" i="4"/>
  <c r="H676" i="4"/>
  <c r="I676" i="4"/>
  <c r="B679" i="4"/>
  <c r="F678" i="4"/>
  <c r="J678" i="4"/>
  <c r="D678" i="4"/>
  <c r="T678" i="4" s="1"/>
  <c r="AJ678" i="4"/>
  <c r="AO678" i="4" s="1"/>
  <c r="AG678" i="4"/>
  <c r="AI678" i="4" s="1"/>
  <c r="C678" i="4"/>
  <c r="AK678" i="4"/>
  <c r="AP678" i="4" s="1"/>
  <c r="AA678" i="4"/>
  <c r="E678" i="4"/>
  <c r="V678" i="4" s="1"/>
  <c r="AE676" i="4"/>
  <c r="Q676" i="4"/>
  <c r="AD677" i="4"/>
  <c r="AC677" i="4"/>
  <c r="AF677" i="4" s="1"/>
  <c r="K677" i="4"/>
  <c r="L677" i="4" s="1"/>
  <c r="G677" i="4"/>
  <c r="W677" i="4"/>
  <c r="X677" i="4" s="1"/>
  <c r="O677" i="4"/>
  <c r="P677" i="4"/>
  <c r="AL677" i="4"/>
  <c r="AH677" i="4"/>
  <c r="AB677" i="4"/>
  <c r="AM677" i="4"/>
  <c r="U677" i="4"/>
  <c r="M676" i="4"/>
  <c r="N676" i="4"/>
  <c r="AQ677" i="4"/>
  <c r="AE677" i="4" l="1"/>
  <c r="H677" i="4"/>
  <c r="I677" i="4"/>
  <c r="S676" i="4"/>
  <c r="R676" i="4"/>
  <c r="Y677" i="4"/>
  <c r="Z677" i="4"/>
  <c r="AD678" i="4"/>
  <c r="AC678" i="4"/>
  <c r="AF678" i="4" s="1"/>
  <c r="B680" i="4"/>
  <c r="D679" i="4"/>
  <c r="T679" i="4" s="1"/>
  <c r="F679" i="4"/>
  <c r="AG679" i="4"/>
  <c r="AI679" i="4" s="1"/>
  <c r="AJ679" i="4"/>
  <c r="AO679" i="4" s="1"/>
  <c r="AK679" i="4"/>
  <c r="AP679" i="4" s="1"/>
  <c r="J679" i="4"/>
  <c r="AA679" i="4"/>
  <c r="C679" i="4"/>
  <c r="E679" i="4"/>
  <c r="V679" i="4" s="1"/>
  <c r="AN677" i="4"/>
  <c r="K678" i="4"/>
  <c r="L678" i="4" s="1"/>
  <c r="G678" i="4"/>
  <c r="W678" i="4"/>
  <c r="X678" i="4" s="1"/>
  <c r="AQ678" i="4"/>
  <c r="N677" i="4"/>
  <c r="M677" i="4"/>
  <c r="O678" i="4"/>
  <c r="AM678" i="4"/>
  <c r="U678" i="4"/>
  <c r="P678" i="4"/>
  <c r="AH678" i="4"/>
  <c r="AB678" i="4"/>
  <c r="AL678" i="4"/>
  <c r="Q677" i="4"/>
  <c r="AN678" i="4" l="1"/>
  <c r="M678" i="4"/>
  <c r="N678" i="4"/>
  <c r="R677" i="4"/>
  <c r="S677" i="4"/>
  <c r="I678" i="4"/>
  <c r="H678" i="4"/>
  <c r="O679" i="4"/>
  <c r="P679" i="4"/>
  <c r="AM679" i="4"/>
  <c r="AH679" i="4"/>
  <c r="AL679" i="4"/>
  <c r="U679" i="4"/>
  <c r="AB679" i="4"/>
  <c r="F680" i="4"/>
  <c r="D680" i="4"/>
  <c r="T680" i="4" s="1"/>
  <c r="J680" i="4"/>
  <c r="B681" i="4"/>
  <c r="AJ680" i="4"/>
  <c r="AO680" i="4" s="1"/>
  <c r="AG680" i="4"/>
  <c r="AI680" i="4" s="1"/>
  <c r="C680" i="4"/>
  <c r="AK680" i="4"/>
  <c r="AP680" i="4" s="1"/>
  <c r="E680" i="4"/>
  <c r="V680" i="4" s="1"/>
  <c r="AA680" i="4"/>
  <c r="AE678" i="4"/>
  <c r="Q678" i="4"/>
  <c r="Y678" i="4"/>
  <c r="Z678" i="4"/>
  <c r="K679" i="4"/>
  <c r="L679" i="4" s="1"/>
  <c r="G679" i="4"/>
  <c r="W679" i="4"/>
  <c r="X679" i="4" s="1"/>
  <c r="AD679" i="4"/>
  <c r="AC679" i="4"/>
  <c r="AF679" i="4" s="1"/>
  <c r="AQ679" i="4"/>
  <c r="Q679" i="4" l="1"/>
  <c r="S679" i="4" s="1"/>
  <c r="AE679" i="4"/>
  <c r="AQ680" i="4"/>
  <c r="M679" i="4"/>
  <c r="N679" i="4"/>
  <c r="P680" i="4"/>
  <c r="U680" i="4"/>
  <c r="AL680" i="4"/>
  <c r="AB680" i="4"/>
  <c r="O680" i="4"/>
  <c r="AM680" i="4"/>
  <c r="AH680" i="4"/>
  <c r="H679" i="4"/>
  <c r="I679" i="4"/>
  <c r="R678" i="4"/>
  <c r="S678" i="4"/>
  <c r="B682" i="4"/>
  <c r="D681" i="4"/>
  <c r="T681" i="4" s="1"/>
  <c r="F681" i="4"/>
  <c r="AG681" i="4"/>
  <c r="AI681" i="4" s="1"/>
  <c r="AJ681" i="4"/>
  <c r="AO681" i="4" s="1"/>
  <c r="AK681" i="4"/>
  <c r="AP681" i="4" s="1"/>
  <c r="J681" i="4"/>
  <c r="C681" i="4"/>
  <c r="E681" i="4"/>
  <c r="V681" i="4" s="1"/>
  <c r="AA681" i="4"/>
  <c r="K680" i="4"/>
  <c r="L680" i="4" s="1"/>
  <c r="G680" i="4"/>
  <c r="W680" i="4"/>
  <c r="X680" i="4" s="1"/>
  <c r="AN679" i="4"/>
  <c r="Y679" i="4"/>
  <c r="Z679" i="4"/>
  <c r="AD680" i="4"/>
  <c r="AC680" i="4"/>
  <c r="AF680" i="4" s="1"/>
  <c r="R679" i="4" l="1"/>
  <c r="I680" i="4"/>
  <c r="H680" i="4"/>
  <c r="O681" i="4"/>
  <c r="P681" i="4"/>
  <c r="AL681" i="4"/>
  <c r="AM681" i="4"/>
  <c r="U681" i="4"/>
  <c r="AH681" i="4"/>
  <c r="AB681" i="4"/>
  <c r="AQ681" i="4"/>
  <c r="AN680" i="4"/>
  <c r="AD681" i="4"/>
  <c r="AC681" i="4"/>
  <c r="AF681" i="4" s="1"/>
  <c r="Z680" i="4"/>
  <c r="Y680" i="4"/>
  <c r="B683" i="4"/>
  <c r="D682" i="4"/>
  <c r="T682" i="4" s="1"/>
  <c r="F682" i="4"/>
  <c r="AG682" i="4"/>
  <c r="AI682" i="4" s="1"/>
  <c r="AK682" i="4"/>
  <c r="AP682" i="4" s="1"/>
  <c r="AJ682" i="4"/>
  <c r="AO682" i="4" s="1"/>
  <c r="J682" i="4"/>
  <c r="AA682" i="4"/>
  <c r="C682" i="4"/>
  <c r="E682" i="4"/>
  <c r="V682" i="4" s="1"/>
  <c r="AE680" i="4"/>
  <c r="Q680" i="4"/>
  <c r="M680" i="4"/>
  <c r="N680" i="4"/>
  <c r="K681" i="4"/>
  <c r="L681" i="4" s="1"/>
  <c r="G681" i="4"/>
  <c r="W681" i="4"/>
  <c r="X681" i="4" s="1"/>
  <c r="AE681" i="4" l="1"/>
  <c r="AN681" i="4"/>
  <c r="K682" i="4"/>
  <c r="L682" i="4" s="1"/>
  <c r="G682" i="4"/>
  <c r="W682" i="4"/>
  <c r="X682" i="4" s="1"/>
  <c r="AD682" i="4"/>
  <c r="AC682" i="4"/>
  <c r="AF682" i="4" s="1"/>
  <c r="AQ682" i="4"/>
  <c r="N681" i="4"/>
  <c r="M681" i="4"/>
  <c r="I681" i="4"/>
  <c r="H681" i="4"/>
  <c r="R680" i="4"/>
  <c r="S680" i="4"/>
  <c r="Z681" i="4"/>
  <c r="Y681" i="4"/>
  <c r="P682" i="4"/>
  <c r="O682" i="4"/>
  <c r="AL682" i="4"/>
  <c r="AM682" i="4"/>
  <c r="U682" i="4"/>
  <c r="AH682" i="4"/>
  <c r="AB682" i="4"/>
  <c r="B684" i="4"/>
  <c r="D683" i="4"/>
  <c r="T683" i="4" s="1"/>
  <c r="F683" i="4"/>
  <c r="AG683" i="4"/>
  <c r="AI683" i="4" s="1"/>
  <c r="AJ683" i="4"/>
  <c r="AO683" i="4" s="1"/>
  <c r="AK683" i="4"/>
  <c r="AP683" i="4" s="1"/>
  <c r="J683" i="4"/>
  <c r="AA683" i="4"/>
  <c r="C683" i="4"/>
  <c r="E683" i="4"/>
  <c r="V683" i="4" s="1"/>
  <c r="Q681" i="4"/>
  <c r="Q682" i="4" l="1"/>
  <c r="AE682" i="4"/>
  <c r="AN682" i="4"/>
  <c r="AD683" i="4"/>
  <c r="AC683" i="4"/>
  <c r="AF683" i="4" s="1"/>
  <c r="N682" i="4"/>
  <c r="M682" i="4"/>
  <c r="P683" i="4"/>
  <c r="O683" i="4"/>
  <c r="AB683" i="4"/>
  <c r="AL683" i="4"/>
  <c r="U683" i="4"/>
  <c r="AM683" i="4"/>
  <c r="AH683" i="4"/>
  <c r="B685" i="4"/>
  <c r="F684" i="4"/>
  <c r="D684" i="4"/>
  <c r="T684" i="4" s="1"/>
  <c r="J684" i="4"/>
  <c r="AG684" i="4"/>
  <c r="AI684" i="4" s="1"/>
  <c r="AK684" i="4"/>
  <c r="AP684" i="4" s="1"/>
  <c r="AJ684" i="4"/>
  <c r="AO684" i="4" s="1"/>
  <c r="C684" i="4"/>
  <c r="E684" i="4"/>
  <c r="V684" i="4" s="1"/>
  <c r="AA684" i="4"/>
  <c r="H682" i="4"/>
  <c r="I682" i="4"/>
  <c r="AQ683" i="4"/>
  <c r="R682" i="4"/>
  <c r="S682" i="4"/>
  <c r="Z682" i="4"/>
  <c r="Y682" i="4"/>
  <c r="S681" i="4"/>
  <c r="R681" i="4"/>
  <c r="K683" i="4"/>
  <c r="L683" i="4" s="1"/>
  <c r="G683" i="4"/>
  <c r="W683" i="4"/>
  <c r="X683" i="4" s="1"/>
  <c r="K684" i="4" l="1"/>
  <c r="L684" i="4" s="1"/>
  <c r="G684" i="4"/>
  <c r="W684" i="4"/>
  <c r="X684" i="4" s="1"/>
  <c r="Q683" i="4"/>
  <c r="Y683" i="4"/>
  <c r="Z683" i="4"/>
  <c r="AD684" i="4"/>
  <c r="AC684" i="4"/>
  <c r="AF684" i="4" s="1"/>
  <c r="AN683" i="4"/>
  <c r="AE683" i="4"/>
  <c r="N683" i="4"/>
  <c r="M683" i="4"/>
  <c r="O684" i="4"/>
  <c r="AL684" i="4"/>
  <c r="U684" i="4"/>
  <c r="P684" i="4"/>
  <c r="AB684" i="4"/>
  <c r="AM684" i="4"/>
  <c r="AH684" i="4"/>
  <c r="H683" i="4"/>
  <c r="I683" i="4"/>
  <c r="B686" i="4"/>
  <c r="F685" i="4"/>
  <c r="D685" i="4"/>
  <c r="T685" i="4" s="1"/>
  <c r="J685" i="4"/>
  <c r="AG685" i="4"/>
  <c r="AI685" i="4" s="1"/>
  <c r="AJ685" i="4"/>
  <c r="AO685" i="4" s="1"/>
  <c r="AK685" i="4"/>
  <c r="AP685" i="4" s="1"/>
  <c r="C685" i="4"/>
  <c r="E685" i="4"/>
  <c r="V685" i="4" s="1"/>
  <c r="AA685" i="4"/>
  <c r="AQ684" i="4"/>
  <c r="AE684" i="4" l="1"/>
  <c r="AN684" i="4"/>
  <c r="Q684" i="4"/>
  <c r="R684" i="4" s="1"/>
  <c r="O685" i="4"/>
  <c r="U685" i="4"/>
  <c r="AL685" i="4"/>
  <c r="AB685" i="4"/>
  <c r="P685" i="4"/>
  <c r="AM685" i="4"/>
  <c r="AH685" i="4"/>
  <c r="N684" i="4"/>
  <c r="M684" i="4"/>
  <c r="D686" i="4"/>
  <c r="T686" i="4" s="1"/>
  <c r="B687" i="4"/>
  <c r="AJ686" i="4"/>
  <c r="AO686" i="4" s="1"/>
  <c r="F686" i="4"/>
  <c r="AK686" i="4"/>
  <c r="AP686" i="4" s="1"/>
  <c r="J686" i="4"/>
  <c r="AG686" i="4"/>
  <c r="AI686" i="4" s="1"/>
  <c r="C686" i="4"/>
  <c r="AA686" i="4"/>
  <c r="E686" i="4"/>
  <c r="V686" i="4" s="1"/>
  <c r="I684" i="4"/>
  <c r="H684" i="4"/>
  <c r="AQ685" i="4"/>
  <c r="AD685" i="4"/>
  <c r="AC685" i="4"/>
  <c r="AF685" i="4" s="1"/>
  <c r="K685" i="4"/>
  <c r="L685" i="4" s="1"/>
  <c r="G685" i="4"/>
  <c r="W685" i="4"/>
  <c r="X685" i="4" s="1"/>
  <c r="Z684" i="4"/>
  <c r="Y684" i="4"/>
  <c r="S683" i="4"/>
  <c r="R683" i="4"/>
  <c r="Q685" i="4" l="1"/>
  <c r="R685" i="4" s="1"/>
  <c r="S684" i="4"/>
  <c r="AN685" i="4"/>
  <c r="M685" i="4"/>
  <c r="N685" i="4"/>
  <c r="O686" i="4"/>
  <c r="AM686" i="4"/>
  <c r="P686" i="4"/>
  <c r="AH686" i="4"/>
  <c r="U686" i="4"/>
  <c r="AL686" i="4"/>
  <c r="AB686" i="4"/>
  <c r="K686" i="4"/>
  <c r="L686" i="4" s="1"/>
  <c r="G686" i="4"/>
  <c r="W686" i="4"/>
  <c r="X686" i="4" s="1"/>
  <c r="I685" i="4"/>
  <c r="H685" i="4"/>
  <c r="AD686" i="4"/>
  <c r="AC686" i="4"/>
  <c r="AF686" i="4" s="1"/>
  <c r="Z685" i="4"/>
  <c r="Y685" i="4"/>
  <c r="B688" i="4"/>
  <c r="D687" i="4"/>
  <c r="T687" i="4" s="1"/>
  <c r="F687" i="4"/>
  <c r="AG687" i="4"/>
  <c r="AI687" i="4" s="1"/>
  <c r="AJ687" i="4"/>
  <c r="AO687" i="4" s="1"/>
  <c r="AK687" i="4"/>
  <c r="AP687" i="4" s="1"/>
  <c r="J687" i="4"/>
  <c r="AA687" i="4"/>
  <c r="E687" i="4"/>
  <c r="V687" i="4" s="1"/>
  <c r="C687" i="4"/>
  <c r="AQ686" i="4"/>
  <c r="AE685" i="4"/>
  <c r="S685" i="4" l="1"/>
  <c r="AE686" i="4"/>
  <c r="Q686" i="4"/>
  <c r="R686" i="4" s="1"/>
  <c r="F688" i="4"/>
  <c r="D688" i="4"/>
  <c r="T688" i="4" s="1"/>
  <c r="J688" i="4"/>
  <c r="B689" i="4"/>
  <c r="AJ688" i="4"/>
  <c r="AO688" i="4" s="1"/>
  <c r="AK688" i="4"/>
  <c r="AP688" i="4" s="1"/>
  <c r="C688" i="4"/>
  <c r="E688" i="4"/>
  <c r="V688" i="4" s="1"/>
  <c r="AA688" i="4"/>
  <c r="AG688" i="4"/>
  <c r="AI688" i="4" s="1"/>
  <c r="M686" i="4"/>
  <c r="N686" i="4"/>
  <c r="AN686" i="4"/>
  <c r="K687" i="4"/>
  <c r="L687" i="4" s="1"/>
  <c r="G687" i="4"/>
  <c r="W687" i="4"/>
  <c r="X687" i="4" s="1"/>
  <c r="I686" i="4"/>
  <c r="H686" i="4"/>
  <c r="P687" i="4"/>
  <c r="AM687" i="4"/>
  <c r="AB687" i="4"/>
  <c r="AH687" i="4"/>
  <c r="U687" i="4"/>
  <c r="O687" i="4"/>
  <c r="AL687" i="4"/>
  <c r="AD687" i="4"/>
  <c r="AC687" i="4"/>
  <c r="AF687" i="4" s="1"/>
  <c r="Y686" i="4"/>
  <c r="Z686" i="4"/>
  <c r="AQ687" i="4"/>
  <c r="S686" i="4" l="1"/>
  <c r="Q687" i="4"/>
  <c r="S687" i="4" s="1"/>
  <c r="AD688" i="4"/>
  <c r="AC688" i="4"/>
  <c r="AF688" i="4" s="1"/>
  <c r="K688" i="4"/>
  <c r="L688" i="4" s="1"/>
  <c r="G688" i="4"/>
  <c r="W688" i="4"/>
  <c r="X688" i="4" s="1"/>
  <c r="AM688" i="4"/>
  <c r="AH688" i="4"/>
  <c r="P688" i="4"/>
  <c r="O688" i="4"/>
  <c r="U688" i="4"/>
  <c r="AL688" i="4"/>
  <c r="AB688" i="4"/>
  <c r="AE687" i="4"/>
  <c r="H687" i="4"/>
  <c r="I687" i="4"/>
  <c r="Y687" i="4"/>
  <c r="Z687" i="4"/>
  <c r="N687" i="4"/>
  <c r="M687" i="4"/>
  <c r="B690" i="4"/>
  <c r="F689" i="4"/>
  <c r="AG689" i="4"/>
  <c r="AI689" i="4" s="1"/>
  <c r="AJ689" i="4"/>
  <c r="AO689" i="4" s="1"/>
  <c r="AK689" i="4"/>
  <c r="AP689" i="4" s="1"/>
  <c r="J689" i="4"/>
  <c r="C689" i="4"/>
  <c r="D689" i="4"/>
  <c r="T689" i="4" s="1"/>
  <c r="AA689" i="4"/>
  <c r="E689" i="4"/>
  <c r="V689" i="4" s="1"/>
  <c r="AQ688" i="4"/>
  <c r="AN687" i="4"/>
  <c r="AE688" i="4" l="1"/>
  <c r="R687" i="4"/>
  <c r="Y688" i="4"/>
  <c r="Z688" i="4"/>
  <c r="AD689" i="4"/>
  <c r="AC689" i="4"/>
  <c r="AF689" i="4" s="1"/>
  <c r="B691" i="4"/>
  <c r="F690" i="4"/>
  <c r="D690" i="4"/>
  <c r="T690" i="4" s="1"/>
  <c r="AG690" i="4"/>
  <c r="AI690" i="4" s="1"/>
  <c r="AK690" i="4"/>
  <c r="AP690" i="4" s="1"/>
  <c r="J690" i="4"/>
  <c r="AJ690" i="4"/>
  <c r="AO690" i="4" s="1"/>
  <c r="AA690" i="4"/>
  <c r="E690" i="4"/>
  <c r="V690" i="4" s="1"/>
  <c r="C690" i="4"/>
  <c r="K689" i="4"/>
  <c r="L689" i="4" s="1"/>
  <c r="G689" i="4"/>
  <c r="W689" i="4"/>
  <c r="X689" i="4" s="1"/>
  <c r="M688" i="4"/>
  <c r="N688" i="4"/>
  <c r="AN688" i="4"/>
  <c r="AH689" i="4"/>
  <c r="O689" i="4"/>
  <c r="AB689" i="4"/>
  <c r="AM689" i="4"/>
  <c r="U689" i="4"/>
  <c r="P689" i="4"/>
  <c r="AL689" i="4"/>
  <c r="I688" i="4"/>
  <c r="H688" i="4"/>
  <c r="AQ689" i="4"/>
  <c r="Q688" i="4"/>
  <c r="Q689" i="4" l="1"/>
  <c r="R689" i="4" s="1"/>
  <c r="AN689" i="4"/>
  <c r="Y689" i="4"/>
  <c r="Z689" i="4"/>
  <c r="B692" i="4"/>
  <c r="D691" i="4"/>
  <c r="T691" i="4" s="1"/>
  <c r="AG691" i="4"/>
  <c r="AI691" i="4" s="1"/>
  <c r="AJ691" i="4"/>
  <c r="AO691" i="4" s="1"/>
  <c r="AK691" i="4"/>
  <c r="AP691" i="4" s="1"/>
  <c r="F691" i="4"/>
  <c r="J691" i="4"/>
  <c r="AA691" i="4"/>
  <c r="C691" i="4"/>
  <c r="E691" i="4"/>
  <c r="V691" i="4" s="1"/>
  <c r="K690" i="4"/>
  <c r="L690" i="4" s="1"/>
  <c r="G690" i="4"/>
  <c r="W690" i="4"/>
  <c r="X690" i="4" s="1"/>
  <c r="P690" i="4"/>
  <c r="U690" i="4"/>
  <c r="AL690" i="4"/>
  <c r="O690" i="4"/>
  <c r="AM690" i="4"/>
  <c r="AH690" i="4"/>
  <c r="AB690" i="4"/>
  <c r="R688" i="4"/>
  <c r="S688" i="4"/>
  <c r="M689" i="4"/>
  <c r="N689" i="4"/>
  <c r="AE689" i="4"/>
  <c r="H689" i="4"/>
  <c r="I689" i="4"/>
  <c r="AD690" i="4"/>
  <c r="AC690" i="4"/>
  <c r="AF690" i="4" s="1"/>
  <c r="AQ690" i="4"/>
  <c r="S689" i="4" l="1"/>
  <c r="AE690" i="4"/>
  <c r="Y690" i="4"/>
  <c r="Z690" i="4"/>
  <c r="AQ691" i="4"/>
  <c r="H690" i="4"/>
  <c r="I690" i="4"/>
  <c r="AD691" i="4"/>
  <c r="AC691" i="4"/>
  <c r="AF691" i="4" s="1"/>
  <c r="Q690" i="4"/>
  <c r="N690" i="4"/>
  <c r="M690" i="4"/>
  <c r="O691" i="4"/>
  <c r="P691" i="4"/>
  <c r="AB691" i="4"/>
  <c r="AL691" i="4"/>
  <c r="U691" i="4"/>
  <c r="AM691" i="4"/>
  <c r="AH691" i="4"/>
  <c r="B693" i="4"/>
  <c r="D692" i="4"/>
  <c r="T692" i="4" s="1"/>
  <c r="F692" i="4"/>
  <c r="AG692" i="4"/>
  <c r="AI692" i="4" s="1"/>
  <c r="AK692" i="4"/>
  <c r="AP692" i="4" s="1"/>
  <c r="J692" i="4"/>
  <c r="C692" i="4"/>
  <c r="E692" i="4"/>
  <c r="V692" i="4" s="1"/>
  <c r="AA692" i="4"/>
  <c r="AJ692" i="4"/>
  <c r="AO692" i="4" s="1"/>
  <c r="AN690" i="4"/>
  <c r="K691" i="4"/>
  <c r="L691" i="4" s="1"/>
  <c r="G691" i="4"/>
  <c r="W691" i="4"/>
  <c r="X691" i="4" s="1"/>
  <c r="AQ692" i="4" l="1"/>
  <c r="AN691" i="4"/>
  <c r="AE691" i="4"/>
  <c r="Y691" i="4"/>
  <c r="Z691" i="4"/>
  <c r="N691" i="4"/>
  <c r="M691" i="4"/>
  <c r="H691" i="4"/>
  <c r="I691" i="4"/>
  <c r="AD692" i="4"/>
  <c r="AC692" i="4"/>
  <c r="AF692" i="4" s="1"/>
  <c r="B694" i="4"/>
  <c r="F693" i="4"/>
  <c r="D693" i="4"/>
  <c r="T693" i="4" s="1"/>
  <c r="AG693" i="4"/>
  <c r="AI693" i="4" s="1"/>
  <c r="AJ693" i="4"/>
  <c r="AO693" i="4" s="1"/>
  <c r="AK693" i="4"/>
  <c r="AP693" i="4" s="1"/>
  <c r="C693" i="4"/>
  <c r="J693" i="4"/>
  <c r="E693" i="4"/>
  <c r="V693" i="4" s="1"/>
  <c r="AA693" i="4"/>
  <c r="AH692" i="4"/>
  <c r="P692" i="4"/>
  <c r="AM692" i="4"/>
  <c r="O692" i="4"/>
  <c r="U692" i="4"/>
  <c r="AL692" i="4"/>
  <c r="AB692" i="4"/>
  <c r="K692" i="4"/>
  <c r="L692" i="4" s="1"/>
  <c r="G692" i="4"/>
  <c r="W692" i="4"/>
  <c r="X692" i="4" s="1"/>
  <c r="S690" i="4"/>
  <c r="R690" i="4"/>
  <c r="Q691" i="4"/>
  <c r="AD693" i="4" l="1"/>
  <c r="AC693" i="4"/>
  <c r="AF693" i="4" s="1"/>
  <c r="K693" i="4"/>
  <c r="L693" i="4" s="1"/>
  <c r="G693" i="4"/>
  <c r="W693" i="4"/>
  <c r="X693" i="4" s="1"/>
  <c r="S691" i="4"/>
  <c r="R691" i="4"/>
  <c r="I692" i="4"/>
  <c r="H692" i="4"/>
  <c r="P693" i="4"/>
  <c r="O693" i="4"/>
  <c r="AM693" i="4"/>
  <c r="AH693" i="4"/>
  <c r="AL693" i="4"/>
  <c r="U693" i="4"/>
  <c r="AB693" i="4"/>
  <c r="AN692" i="4"/>
  <c r="M692" i="4"/>
  <c r="N692" i="4"/>
  <c r="Q692" i="4"/>
  <c r="AQ693" i="4"/>
  <c r="Z692" i="4"/>
  <c r="Y692" i="4"/>
  <c r="B695" i="4"/>
  <c r="F694" i="4"/>
  <c r="D694" i="4"/>
  <c r="T694" i="4" s="1"/>
  <c r="J694" i="4"/>
  <c r="AJ694" i="4"/>
  <c r="AO694" i="4" s="1"/>
  <c r="AG694" i="4"/>
  <c r="AI694" i="4" s="1"/>
  <c r="AK694" i="4"/>
  <c r="AP694" i="4" s="1"/>
  <c r="C694" i="4"/>
  <c r="AA694" i="4"/>
  <c r="E694" i="4"/>
  <c r="V694" i="4" s="1"/>
  <c r="AE692" i="4"/>
  <c r="Q693" i="4" l="1"/>
  <c r="S693" i="4" s="1"/>
  <c r="AE693" i="4"/>
  <c r="K694" i="4"/>
  <c r="L694" i="4" s="1"/>
  <c r="G694" i="4"/>
  <c r="W694" i="4"/>
  <c r="X694" i="4" s="1"/>
  <c r="Y693" i="4"/>
  <c r="Z693" i="4"/>
  <c r="AQ694" i="4"/>
  <c r="AN693" i="4"/>
  <c r="O694" i="4"/>
  <c r="P694" i="4"/>
  <c r="AL694" i="4"/>
  <c r="U694" i="4"/>
  <c r="AB694" i="4"/>
  <c r="AH694" i="4"/>
  <c r="AM694" i="4"/>
  <c r="N693" i="4"/>
  <c r="M693" i="4"/>
  <c r="AD694" i="4"/>
  <c r="AC694" i="4"/>
  <c r="AF694" i="4" s="1"/>
  <c r="B696" i="4"/>
  <c r="D695" i="4"/>
  <c r="T695" i="4" s="1"/>
  <c r="F695" i="4"/>
  <c r="AG695" i="4"/>
  <c r="AI695" i="4" s="1"/>
  <c r="AJ695" i="4"/>
  <c r="AO695" i="4" s="1"/>
  <c r="AK695" i="4"/>
  <c r="AP695" i="4" s="1"/>
  <c r="J695" i="4"/>
  <c r="AA695" i="4"/>
  <c r="E695" i="4"/>
  <c r="V695" i="4" s="1"/>
  <c r="C695" i="4"/>
  <c r="R692" i="4"/>
  <c r="S692" i="4"/>
  <c r="I693" i="4"/>
  <c r="H693" i="4"/>
  <c r="AE694" i="4" l="1"/>
  <c r="Q694" i="4"/>
  <c r="R693" i="4"/>
  <c r="AN694" i="4"/>
  <c r="F696" i="4"/>
  <c r="D696" i="4"/>
  <c r="T696" i="4" s="1"/>
  <c r="J696" i="4"/>
  <c r="B697" i="4"/>
  <c r="AJ696" i="4"/>
  <c r="AO696" i="4" s="1"/>
  <c r="AG696" i="4"/>
  <c r="AI696" i="4" s="1"/>
  <c r="C696" i="4"/>
  <c r="E696" i="4"/>
  <c r="V696" i="4" s="1"/>
  <c r="AA696" i="4"/>
  <c r="AK696" i="4"/>
  <c r="AP696" i="4" s="1"/>
  <c r="N694" i="4"/>
  <c r="M694" i="4"/>
  <c r="O695" i="4"/>
  <c r="P695" i="4"/>
  <c r="AM695" i="4"/>
  <c r="U695" i="4"/>
  <c r="AH695" i="4"/>
  <c r="AB695" i="4"/>
  <c r="AL695" i="4"/>
  <c r="H694" i="4"/>
  <c r="I694" i="4"/>
  <c r="K695" i="4"/>
  <c r="L695" i="4" s="1"/>
  <c r="G695" i="4"/>
  <c r="W695" i="4"/>
  <c r="X695" i="4" s="1"/>
  <c r="R694" i="4"/>
  <c r="S694" i="4"/>
  <c r="Z694" i="4"/>
  <c r="Y694" i="4"/>
  <c r="AD695" i="4"/>
  <c r="AC695" i="4"/>
  <c r="AF695" i="4" s="1"/>
  <c r="AQ695" i="4"/>
  <c r="AN695" i="4" l="1"/>
  <c r="AD696" i="4"/>
  <c r="AC696" i="4"/>
  <c r="AF696" i="4" s="1"/>
  <c r="K696" i="4"/>
  <c r="L696" i="4" s="1"/>
  <c r="G696" i="4"/>
  <c r="W696" i="4"/>
  <c r="X696" i="4" s="1"/>
  <c r="AQ696" i="4"/>
  <c r="P696" i="4"/>
  <c r="U696" i="4"/>
  <c r="AL696" i="4"/>
  <c r="O696" i="4"/>
  <c r="AM696" i="4"/>
  <c r="AH696" i="4"/>
  <c r="AB696" i="4"/>
  <c r="AE695" i="4"/>
  <c r="M695" i="4"/>
  <c r="N695" i="4"/>
  <c r="H695" i="4"/>
  <c r="I695" i="4"/>
  <c r="Z695" i="4"/>
  <c r="Y695" i="4"/>
  <c r="B698" i="4"/>
  <c r="D697" i="4"/>
  <c r="T697" i="4" s="1"/>
  <c r="F697" i="4"/>
  <c r="AG697" i="4"/>
  <c r="AI697" i="4" s="1"/>
  <c r="AJ697" i="4"/>
  <c r="AO697" i="4" s="1"/>
  <c r="AK697" i="4"/>
  <c r="AP697" i="4" s="1"/>
  <c r="C697" i="4"/>
  <c r="J697" i="4"/>
  <c r="AA697" i="4"/>
  <c r="E697" i="4"/>
  <c r="V697" i="4" s="1"/>
  <c r="Q695" i="4"/>
  <c r="AE696" i="4" l="1"/>
  <c r="AN696" i="4"/>
  <c r="AD697" i="4"/>
  <c r="AC697" i="4"/>
  <c r="AF697" i="4" s="1"/>
  <c r="B699" i="4"/>
  <c r="D698" i="4"/>
  <c r="T698" i="4" s="1"/>
  <c r="F698" i="4"/>
  <c r="J698" i="4"/>
  <c r="AG698" i="4"/>
  <c r="AI698" i="4" s="1"/>
  <c r="AK698" i="4"/>
  <c r="AP698" i="4" s="1"/>
  <c r="AJ698" i="4"/>
  <c r="AO698" i="4" s="1"/>
  <c r="AA698" i="4"/>
  <c r="C698" i="4"/>
  <c r="E698" i="4"/>
  <c r="V698" i="4" s="1"/>
  <c r="Y696" i="4"/>
  <c r="Z696" i="4"/>
  <c r="S695" i="4"/>
  <c r="R695" i="4"/>
  <c r="AM697" i="4"/>
  <c r="P697" i="4"/>
  <c r="AH697" i="4"/>
  <c r="AL697" i="4"/>
  <c r="O697" i="4"/>
  <c r="U697" i="4"/>
  <c r="AB697" i="4"/>
  <c r="K697" i="4"/>
  <c r="L697" i="4" s="1"/>
  <c r="G697" i="4"/>
  <c r="W697" i="4"/>
  <c r="X697" i="4" s="1"/>
  <c r="M696" i="4"/>
  <c r="N696" i="4"/>
  <c r="Q696" i="4"/>
  <c r="H696" i="4"/>
  <c r="I696" i="4"/>
  <c r="AQ697" i="4"/>
  <c r="K698" i="4" l="1"/>
  <c r="L698" i="4" s="1"/>
  <c r="G698" i="4"/>
  <c r="W698" i="4"/>
  <c r="X698" i="4" s="1"/>
  <c r="N697" i="4"/>
  <c r="M697" i="4"/>
  <c r="AD698" i="4"/>
  <c r="AC698" i="4"/>
  <c r="AF698" i="4" s="1"/>
  <c r="S696" i="4"/>
  <c r="R696" i="4"/>
  <c r="H697" i="4"/>
  <c r="I697" i="4"/>
  <c r="Y697" i="4"/>
  <c r="Z697" i="4"/>
  <c r="O698" i="4"/>
  <c r="AL698" i="4"/>
  <c r="AB698" i="4"/>
  <c r="U698" i="4"/>
  <c r="P698" i="4"/>
  <c r="AM698" i="4"/>
  <c r="AH698" i="4"/>
  <c r="B700" i="4"/>
  <c r="D699" i="4"/>
  <c r="T699" i="4" s="1"/>
  <c r="J699" i="4"/>
  <c r="F699" i="4"/>
  <c r="AG699" i="4"/>
  <c r="AI699" i="4" s="1"/>
  <c r="AJ699" i="4"/>
  <c r="AO699" i="4" s="1"/>
  <c r="AK699" i="4"/>
  <c r="AP699" i="4" s="1"/>
  <c r="AA699" i="4"/>
  <c r="C699" i="4"/>
  <c r="E699" i="4"/>
  <c r="V699" i="4" s="1"/>
  <c r="Q697" i="4"/>
  <c r="AE697" i="4"/>
  <c r="AN697" i="4"/>
  <c r="AQ698" i="4"/>
  <c r="Q698" i="4" l="1"/>
  <c r="R698" i="4" s="1"/>
  <c r="K699" i="4"/>
  <c r="L699" i="4" s="1"/>
  <c r="G699" i="4"/>
  <c r="W699" i="4"/>
  <c r="X699" i="4" s="1"/>
  <c r="O699" i="4"/>
  <c r="P699" i="4"/>
  <c r="AM699" i="4"/>
  <c r="AB699" i="4"/>
  <c r="AH699" i="4"/>
  <c r="U699" i="4"/>
  <c r="AL699" i="4"/>
  <c r="B701" i="4"/>
  <c r="F700" i="4"/>
  <c r="D700" i="4"/>
  <c r="T700" i="4" s="1"/>
  <c r="AG700" i="4"/>
  <c r="AI700" i="4" s="1"/>
  <c r="AK700" i="4"/>
  <c r="AP700" i="4" s="1"/>
  <c r="AJ700" i="4"/>
  <c r="AO700" i="4" s="1"/>
  <c r="J700" i="4"/>
  <c r="C700" i="4"/>
  <c r="E700" i="4"/>
  <c r="V700" i="4" s="1"/>
  <c r="AA700" i="4"/>
  <c r="M698" i="4"/>
  <c r="N698" i="4"/>
  <c r="AQ699" i="4"/>
  <c r="S698" i="4"/>
  <c r="I698" i="4"/>
  <c r="H698" i="4"/>
  <c r="Y698" i="4"/>
  <c r="Z698" i="4"/>
  <c r="R697" i="4"/>
  <c r="S697" i="4"/>
  <c r="AD699" i="4"/>
  <c r="AC699" i="4"/>
  <c r="AF699" i="4" s="1"/>
  <c r="AN698" i="4"/>
  <c r="AE698" i="4"/>
  <c r="AE699" i="4" l="1"/>
  <c r="Q699" i="4"/>
  <c r="S699" i="4" s="1"/>
  <c r="AN699" i="4"/>
  <c r="AD700" i="4"/>
  <c r="AC700" i="4"/>
  <c r="AF700" i="4" s="1"/>
  <c r="R699" i="4"/>
  <c r="N699" i="4"/>
  <c r="M699" i="4"/>
  <c r="P700" i="4"/>
  <c r="AL700" i="4"/>
  <c r="U700" i="4"/>
  <c r="O700" i="4"/>
  <c r="AB700" i="4"/>
  <c r="AM700" i="4"/>
  <c r="AH700" i="4"/>
  <c r="H699" i="4"/>
  <c r="I699" i="4"/>
  <c r="AQ700" i="4"/>
  <c r="B702" i="4"/>
  <c r="F701" i="4"/>
  <c r="D701" i="4"/>
  <c r="T701" i="4" s="1"/>
  <c r="AG701" i="4"/>
  <c r="AI701" i="4" s="1"/>
  <c r="AJ701" i="4"/>
  <c r="AO701" i="4" s="1"/>
  <c r="AK701" i="4"/>
  <c r="AP701" i="4" s="1"/>
  <c r="J701" i="4"/>
  <c r="C701" i="4"/>
  <c r="E701" i="4"/>
  <c r="V701" i="4" s="1"/>
  <c r="AA701" i="4"/>
  <c r="Z699" i="4"/>
  <c r="Y699" i="4"/>
  <c r="K700" i="4"/>
  <c r="L700" i="4" s="1"/>
  <c r="G700" i="4"/>
  <c r="W700" i="4"/>
  <c r="X700" i="4" s="1"/>
  <c r="AN700" i="4" l="1"/>
  <c r="AE700" i="4"/>
  <c r="D702" i="4"/>
  <c r="T702" i="4" s="1"/>
  <c r="B703" i="4"/>
  <c r="AJ702" i="4"/>
  <c r="AO702" i="4" s="1"/>
  <c r="F702" i="4"/>
  <c r="AK702" i="4"/>
  <c r="AP702" i="4" s="1"/>
  <c r="J702" i="4"/>
  <c r="C702" i="4"/>
  <c r="E702" i="4"/>
  <c r="V702" i="4" s="1"/>
  <c r="AG702" i="4"/>
  <c r="AI702" i="4" s="1"/>
  <c r="AA702" i="4"/>
  <c r="G701" i="4"/>
  <c r="K701" i="4"/>
  <c r="L701" i="4" s="1"/>
  <c r="W701" i="4"/>
  <c r="X701" i="4" s="1"/>
  <c r="AD701" i="4"/>
  <c r="AC701" i="4"/>
  <c r="AF701" i="4" s="1"/>
  <c r="Y700" i="4"/>
  <c r="Z700" i="4"/>
  <c r="Q700" i="4"/>
  <c r="N700" i="4"/>
  <c r="M700" i="4"/>
  <c r="H700" i="4"/>
  <c r="I700" i="4"/>
  <c r="P701" i="4"/>
  <c r="O701" i="4"/>
  <c r="AH701" i="4"/>
  <c r="AM701" i="4"/>
  <c r="AL701" i="4"/>
  <c r="U701" i="4"/>
  <c r="AB701" i="4"/>
  <c r="AQ701" i="4"/>
  <c r="AN701" i="4" l="1"/>
  <c r="AQ702" i="4"/>
  <c r="Z701" i="4"/>
  <c r="Y701" i="4"/>
  <c r="M701" i="4"/>
  <c r="N701" i="4"/>
  <c r="AD702" i="4"/>
  <c r="AC702" i="4"/>
  <c r="AF702" i="4" s="1"/>
  <c r="B704" i="4"/>
  <c r="D703" i="4"/>
  <c r="T703" i="4" s="1"/>
  <c r="F703" i="4"/>
  <c r="AG703" i="4"/>
  <c r="AI703" i="4" s="1"/>
  <c r="AJ703" i="4"/>
  <c r="AO703" i="4" s="1"/>
  <c r="AK703" i="4"/>
  <c r="AP703" i="4" s="1"/>
  <c r="J703" i="4"/>
  <c r="C703" i="4"/>
  <c r="AA703" i="4"/>
  <c r="E703" i="4"/>
  <c r="V703" i="4" s="1"/>
  <c r="R700" i="4"/>
  <c r="S700" i="4"/>
  <c r="H701" i="4"/>
  <c r="I701" i="4"/>
  <c r="O702" i="4"/>
  <c r="P702" i="4"/>
  <c r="AL702" i="4"/>
  <c r="AM702" i="4"/>
  <c r="U702" i="4"/>
  <c r="AH702" i="4"/>
  <c r="AB702" i="4"/>
  <c r="AE701" i="4"/>
  <c r="Q701" i="4"/>
  <c r="K702" i="4"/>
  <c r="L702" i="4" s="1"/>
  <c r="G702" i="4"/>
  <c r="W702" i="4"/>
  <c r="X702" i="4" s="1"/>
  <c r="AE702" i="4" l="1"/>
  <c r="K703" i="4"/>
  <c r="L703" i="4" s="1"/>
  <c r="G703" i="4"/>
  <c r="W703" i="4"/>
  <c r="X703" i="4" s="1"/>
  <c r="S701" i="4"/>
  <c r="R701" i="4"/>
  <c r="M702" i="4"/>
  <c r="N702" i="4"/>
  <c r="O703" i="4"/>
  <c r="P703" i="4"/>
  <c r="AL703" i="4"/>
  <c r="AH703" i="4"/>
  <c r="U703" i="4"/>
  <c r="AB703" i="4"/>
  <c r="AM703" i="4"/>
  <c r="AN702" i="4"/>
  <c r="Q702" i="4"/>
  <c r="AQ703" i="4"/>
  <c r="Z702" i="4"/>
  <c r="Y702" i="4"/>
  <c r="H702" i="4"/>
  <c r="I702" i="4"/>
  <c r="AD703" i="4"/>
  <c r="AC703" i="4"/>
  <c r="AF703" i="4" s="1"/>
  <c r="F704" i="4"/>
  <c r="D704" i="4"/>
  <c r="T704" i="4" s="1"/>
  <c r="B705" i="4"/>
  <c r="AJ704" i="4"/>
  <c r="AO704" i="4" s="1"/>
  <c r="AK704" i="4"/>
  <c r="AP704" i="4" s="1"/>
  <c r="AA704" i="4"/>
  <c r="C704" i="4"/>
  <c r="AG704" i="4"/>
  <c r="AI704" i="4" s="1"/>
  <c r="J704" i="4"/>
  <c r="E704" i="4"/>
  <c r="V704" i="4" s="1"/>
  <c r="Q703" i="4" l="1"/>
  <c r="S703" i="4" s="1"/>
  <c r="AE703" i="4"/>
  <c r="N703" i="4"/>
  <c r="M703" i="4"/>
  <c r="AD704" i="4"/>
  <c r="AC704" i="4"/>
  <c r="AF704" i="4" s="1"/>
  <c r="P704" i="4"/>
  <c r="AL704" i="4"/>
  <c r="O704" i="4"/>
  <c r="AH704" i="4"/>
  <c r="AB704" i="4"/>
  <c r="AM704" i="4"/>
  <c r="U704" i="4"/>
  <c r="B706" i="4"/>
  <c r="F705" i="4"/>
  <c r="D705" i="4"/>
  <c r="T705" i="4" s="1"/>
  <c r="AG705" i="4"/>
  <c r="AI705" i="4" s="1"/>
  <c r="AJ705" i="4"/>
  <c r="AO705" i="4" s="1"/>
  <c r="AK705" i="4"/>
  <c r="AP705" i="4" s="1"/>
  <c r="J705" i="4"/>
  <c r="C705" i="4"/>
  <c r="AA705" i="4"/>
  <c r="E705" i="4"/>
  <c r="V705" i="4" s="1"/>
  <c r="H703" i="4"/>
  <c r="I703" i="4"/>
  <c r="Z703" i="4"/>
  <c r="Y703" i="4"/>
  <c r="AQ704" i="4"/>
  <c r="AN703" i="4"/>
  <c r="K704" i="4"/>
  <c r="L704" i="4" s="1"/>
  <c r="G704" i="4"/>
  <c r="W704" i="4"/>
  <c r="X704" i="4" s="1"/>
  <c r="R702" i="4"/>
  <c r="S702" i="4"/>
  <c r="AE704" i="4" l="1"/>
  <c r="R703" i="4"/>
  <c r="Q704" i="4"/>
  <c r="R704" i="4" s="1"/>
  <c r="P705" i="4"/>
  <c r="AH705" i="4"/>
  <c r="U705" i="4"/>
  <c r="O705" i="4"/>
  <c r="AM705" i="4"/>
  <c r="AB705" i="4"/>
  <c r="AL705" i="4"/>
  <c r="AQ705" i="4"/>
  <c r="Z704" i="4"/>
  <c r="Y704" i="4"/>
  <c r="N704" i="4"/>
  <c r="M704" i="4"/>
  <c r="AD705" i="4"/>
  <c r="AC705" i="4"/>
  <c r="AF705" i="4" s="1"/>
  <c r="B707" i="4"/>
  <c r="F706" i="4"/>
  <c r="D706" i="4"/>
  <c r="T706" i="4" s="1"/>
  <c r="J706" i="4"/>
  <c r="AG706" i="4"/>
  <c r="AI706" i="4" s="1"/>
  <c r="AK706" i="4"/>
  <c r="AP706" i="4" s="1"/>
  <c r="C706" i="4"/>
  <c r="AA706" i="4"/>
  <c r="E706" i="4"/>
  <c r="V706" i="4" s="1"/>
  <c r="AJ706" i="4"/>
  <c r="AO706" i="4" s="1"/>
  <c r="AN704" i="4"/>
  <c r="K705" i="4"/>
  <c r="L705" i="4" s="1"/>
  <c r="G705" i="4"/>
  <c r="W705" i="4"/>
  <c r="X705" i="4" s="1"/>
  <c r="H704" i="4"/>
  <c r="I704" i="4"/>
  <c r="S704" i="4" l="1"/>
  <c r="AE705" i="4"/>
  <c r="Q705" i="4"/>
  <c r="S705" i="4" s="1"/>
  <c r="P706" i="4"/>
  <c r="O706" i="4"/>
  <c r="U706" i="4"/>
  <c r="AL706" i="4"/>
  <c r="AB706" i="4"/>
  <c r="AM706" i="4"/>
  <c r="AH706" i="4"/>
  <c r="R705" i="4"/>
  <c r="AD706" i="4"/>
  <c r="AC706" i="4"/>
  <c r="AF706" i="4" s="1"/>
  <c r="AN705" i="4"/>
  <c r="N705" i="4"/>
  <c r="M705" i="4"/>
  <c r="I705" i="4"/>
  <c r="H705" i="4"/>
  <c r="B708" i="4"/>
  <c r="D707" i="4"/>
  <c r="T707" i="4" s="1"/>
  <c r="AG707" i="4"/>
  <c r="AI707" i="4" s="1"/>
  <c r="AJ707" i="4"/>
  <c r="AO707" i="4" s="1"/>
  <c r="AK707" i="4"/>
  <c r="AP707" i="4" s="1"/>
  <c r="J707" i="4"/>
  <c r="F707" i="4"/>
  <c r="C707" i="4"/>
  <c r="AA707" i="4"/>
  <c r="E707" i="4"/>
  <c r="V707" i="4" s="1"/>
  <c r="AQ706" i="4"/>
  <c r="Z705" i="4"/>
  <c r="Y705" i="4"/>
  <c r="K706" i="4"/>
  <c r="L706" i="4" s="1"/>
  <c r="G706" i="4"/>
  <c r="W706" i="4"/>
  <c r="X706" i="4" s="1"/>
  <c r="AE706" i="4" l="1"/>
  <c r="Q706" i="4"/>
  <c r="S706" i="4" s="1"/>
  <c r="AD707" i="4"/>
  <c r="AC707" i="4"/>
  <c r="AF707" i="4" s="1"/>
  <c r="B709" i="4"/>
  <c r="D708" i="4"/>
  <c r="T708" i="4" s="1"/>
  <c r="F708" i="4"/>
  <c r="AG708" i="4"/>
  <c r="AI708" i="4" s="1"/>
  <c r="AK708" i="4"/>
  <c r="AP708" i="4" s="1"/>
  <c r="AA708" i="4"/>
  <c r="J708" i="4"/>
  <c r="AJ708" i="4"/>
  <c r="AO708" i="4" s="1"/>
  <c r="C708" i="4"/>
  <c r="E708" i="4"/>
  <c r="V708" i="4" s="1"/>
  <c r="M706" i="4"/>
  <c r="N706" i="4"/>
  <c r="K707" i="4"/>
  <c r="L707" i="4" s="1"/>
  <c r="G707" i="4"/>
  <c r="W707" i="4"/>
  <c r="X707" i="4" s="1"/>
  <c r="AN706" i="4"/>
  <c r="I706" i="4"/>
  <c r="H706" i="4"/>
  <c r="Y706" i="4"/>
  <c r="Z706" i="4"/>
  <c r="O707" i="4"/>
  <c r="AH707" i="4"/>
  <c r="AB707" i="4"/>
  <c r="AM707" i="4"/>
  <c r="U707" i="4"/>
  <c r="P707" i="4"/>
  <c r="AL707" i="4"/>
  <c r="AQ707" i="4"/>
  <c r="R706" i="4" l="1"/>
  <c r="K708" i="4"/>
  <c r="L708" i="4" s="1"/>
  <c r="G708" i="4"/>
  <c r="W708" i="4"/>
  <c r="X708" i="4" s="1"/>
  <c r="M707" i="4"/>
  <c r="N707" i="4"/>
  <c r="I707" i="4"/>
  <c r="H707" i="4"/>
  <c r="Q707" i="4"/>
  <c r="AN707" i="4"/>
  <c r="AQ708" i="4"/>
  <c r="Z707" i="4"/>
  <c r="Y707" i="4"/>
  <c r="O708" i="4"/>
  <c r="P708" i="4"/>
  <c r="AH708" i="4"/>
  <c r="AB708" i="4"/>
  <c r="AM708" i="4"/>
  <c r="U708" i="4"/>
  <c r="AL708" i="4"/>
  <c r="B710" i="4"/>
  <c r="F709" i="4"/>
  <c r="D709" i="4"/>
  <c r="T709" i="4" s="1"/>
  <c r="AG709" i="4"/>
  <c r="AI709" i="4" s="1"/>
  <c r="AJ709" i="4"/>
  <c r="AO709" i="4" s="1"/>
  <c r="AK709" i="4"/>
  <c r="AP709" i="4" s="1"/>
  <c r="C709" i="4"/>
  <c r="AA709" i="4"/>
  <c r="J709" i="4"/>
  <c r="E709" i="4"/>
  <c r="V709" i="4" s="1"/>
  <c r="AE707" i="4"/>
  <c r="AD708" i="4"/>
  <c r="AC708" i="4"/>
  <c r="AF708" i="4" s="1"/>
  <c r="Q708" i="4" l="1"/>
  <c r="R708" i="4" s="1"/>
  <c r="AE708" i="4"/>
  <c r="K709" i="4"/>
  <c r="L709" i="4" s="1"/>
  <c r="G709" i="4"/>
  <c r="W709" i="4"/>
  <c r="X709" i="4" s="1"/>
  <c r="N708" i="4"/>
  <c r="M708" i="4"/>
  <c r="H708" i="4"/>
  <c r="I708" i="4"/>
  <c r="AD709" i="4"/>
  <c r="AC709" i="4"/>
  <c r="AF709" i="4" s="1"/>
  <c r="Z708" i="4"/>
  <c r="Y708" i="4"/>
  <c r="AQ709" i="4"/>
  <c r="AN708" i="4"/>
  <c r="P709" i="4"/>
  <c r="O709" i="4"/>
  <c r="U709" i="4"/>
  <c r="AL709" i="4"/>
  <c r="AB709" i="4"/>
  <c r="AM709" i="4"/>
  <c r="AH709" i="4"/>
  <c r="B711" i="4"/>
  <c r="F710" i="4"/>
  <c r="D710" i="4"/>
  <c r="T710" i="4" s="1"/>
  <c r="AJ710" i="4"/>
  <c r="AO710" i="4" s="1"/>
  <c r="J710" i="4"/>
  <c r="AG710" i="4"/>
  <c r="AI710" i="4" s="1"/>
  <c r="C710" i="4"/>
  <c r="E710" i="4"/>
  <c r="V710" i="4" s="1"/>
  <c r="AA710" i="4"/>
  <c r="AK710" i="4"/>
  <c r="AP710" i="4" s="1"/>
  <c r="R707" i="4"/>
  <c r="S707" i="4"/>
  <c r="AE709" i="4" l="1"/>
  <c r="S708" i="4"/>
  <c r="AN709" i="4"/>
  <c r="P710" i="4"/>
  <c r="O710" i="4"/>
  <c r="AL710" i="4"/>
  <c r="U710" i="4"/>
  <c r="AM710" i="4"/>
  <c r="AB710" i="4"/>
  <c r="AH710" i="4"/>
  <c r="M709" i="4"/>
  <c r="N709" i="4"/>
  <c r="H709" i="4"/>
  <c r="I709" i="4"/>
  <c r="AD710" i="4"/>
  <c r="AC710" i="4"/>
  <c r="AF710" i="4" s="1"/>
  <c r="B712" i="4"/>
  <c r="F711" i="4"/>
  <c r="D711" i="4"/>
  <c r="T711" i="4" s="1"/>
  <c r="AG711" i="4"/>
  <c r="AI711" i="4" s="1"/>
  <c r="AJ711" i="4"/>
  <c r="AO711" i="4" s="1"/>
  <c r="AK711" i="4"/>
  <c r="AP711" i="4" s="1"/>
  <c r="AA711" i="4"/>
  <c r="E711" i="4"/>
  <c r="V711" i="4" s="1"/>
  <c r="J711" i="4"/>
  <c r="C711" i="4"/>
  <c r="Y709" i="4"/>
  <c r="Z709" i="4"/>
  <c r="K710" i="4"/>
  <c r="L710" i="4" s="1"/>
  <c r="G710" i="4"/>
  <c r="W710" i="4"/>
  <c r="X710" i="4" s="1"/>
  <c r="AQ710" i="4"/>
  <c r="Q709" i="4"/>
  <c r="AE710" i="4" l="1"/>
  <c r="Q710" i="4"/>
  <c r="R710" i="4" s="1"/>
  <c r="AN710" i="4"/>
  <c r="AQ711" i="4"/>
  <c r="I710" i="4"/>
  <c r="H710" i="4"/>
  <c r="AM711" i="4"/>
  <c r="P711" i="4"/>
  <c r="U711" i="4"/>
  <c r="AH711" i="4"/>
  <c r="O711" i="4"/>
  <c r="AB711" i="4"/>
  <c r="AL711" i="4"/>
  <c r="Z710" i="4"/>
  <c r="Y710" i="4"/>
  <c r="R709" i="4"/>
  <c r="S709" i="4"/>
  <c r="M710" i="4"/>
  <c r="N710" i="4"/>
  <c r="B713" i="4"/>
  <c r="D712" i="4"/>
  <c r="T712" i="4" s="1"/>
  <c r="F712" i="4"/>
  <c r="AJ712" i="4"/>
  <c r="AO712" i="4" s="1"/>
  <c r="AG712" i="4"/>
  <c r="AI712" i="4" s="1"/>
  <c r="AA712" i="4"/>
  <c r="C712" i="4"/>
  <c r="J712" i="4"/>
  <c r="AK712" i="4"/>
  <c r="AP712" i="4" s="1"/>
  <c r="E712" i="4"/>
  <c r="V712" i="4" s="1"/>
  <c r="K711" i="4"/>
  <c r="L711" i="4" s="1"/>
  <c r="G711" i="4"/>
  <c r="W711" i="4"/>
  <c r="X711" i="4" s="1"/>
  <c r="AD711" i="4"/>
  <c r="AC711" i="4"/>
  <c r="AF711" i="4" s="1"/>
  <c r="S710" i="4" l="1"/>
  <c r="AD712" i="4"/>
  <c r="AC712" i="4"/>
  <c r="AF712" i="4" s="1"/>
  <c r="N711" i="4"/>
  <c r="M711" i="4"/>
  <c r="O712" i="4"/>
  <c r="P712" i="4"/>
  <c r="AL712" i="4"/>
  <c r="AM712" i="4"/>
  <c r="U712" i="4"/>
  <c r="AH712" i="4"/>
  <c r="AB712" i="4"/>
  <c r="K712" i="4"/>
  <c r="L712" i="4" s="1"/>
  <c r="G712" i="4"/>
  <c r="W712" i="4"/>
  <c r="X712" i="4" s="1"/>
  <c r="AN711" i="4"/>
  <c r="I711" i="4"/>
  <c r="H711" i="4"/>
  <c r="Z711" i="4"/>
  <c r="Y711" i="4"/>
  <c r="B714" i="4"/>
  <c r="D713" i="4"/>
  <c r="T713" i="4" s="1"/>
  <c r="F713" i="4"/>
  <c r="AG713" i="4"/>
  <c r="AI713" i="4" s="1"/>
  <c r="AJ713" i="4"/>
  <c r="AO713" i="4" s="1"/>
  <c r="AK713" i="4"/>
  <c r="AP713" i="4" s="1"/>
  <c r="J713" i="4"/>
  <c r="C713" i="4"/>
  <c r="AA713" i="4"/>
  <c r="E713" i="4"/>
  <c r="V713" i="4" s="1"/>
  <c r="AQ712" i="4"/>
  <c r="AE711" i="4"/>
  <c r="Q711" i="4"/>
  <c r="Q712" i="4" l="1"/>
  <c r="S712" i="4" s="1"/>
  <c r="AE712" i="4"/>
  <c r="AN712" i="4"/>
  <c r="I712" i="4"/>
  <c r="H712" i="4"/>
  <c r="Z712" i="4"/>
  <c r="Y712" i="4"/>
  <c r="K713" i="4"/>
  <c r="L713" i="4" s="1"/>
  <c r="G713" i="4"/>
  <c r="W713" i="4"/>
  <c r="X713" i="4" s="1"/>
  <c r="P713" i="4"/>
  <c r="O713" i="4"/>
  <c r="AM713" i="4"/>
  <c r="AH713" i="4"/>
  <c r="AL713" i="4"/>
  <c r="U713" i="4"/>
  <c r="AB713" i="4"/>
  <c r="AQ713" i="4"/>
  <c r="S711" i="4"/>
  <c r="R711" i="4"/>
  <c r="AD713" i="4"/>
  <c r="AC713" i="4"/>
  <c r="AF713" i="4" s="1"/>
  <c r="B715" i="4"/>
  <c r="F714" i="4"/>
  <c r="D714" i="4"/>
  <c r="T714" i="4" s="1"/>
  <c r="AG714" i="4"/>
  <c r="AI714" i="4" s="1"/>
  <c r="AK714" i="4"/>
  <c r="AP714" i="4" s="1"/>
  <c r="AJ714" i="4"/>
  <c r="AO714" i="4" s="1"/>
  <c r="C714" i="4"/>
  <c r="AA714" i="4"/>
  <c r="E714" i="4"/>
  <c r="V714" i="4" s="1"/>
  <c r="J714" i="4"/>
  <c r="M712" i="4"/>
  <c r="N712" i="4"/>
  <c r="R712" i="4" l="1"/>
  <c r="Q713" i="4"/>
  <c r="R713" i="4" s="1"/>
  <c r="AE713" i="4"/>
  <c r="O714" i="4"/>
  <c r="AB714" i="4"/>
  <c r="P714" i="4"/>
  <c r="AM714" i="4"/>
  <c r="U714" i="4"/>
  <c r="AH714" i="4"/>
  <c r="AL714" i="4"/>
  <c r="AD714" i="4"/>
  <c r="AC714" i="4"/>
  <c r="AF714" i="4" s="1"/>
  <c r="Z713" i="4"/>
  <c r="Y713" i="4"/>
  <c r="AQ714" i="4"/>
  <c r="AN713" i="4"/>
  <c r="B716" i="4"/>
  <c r="AG715" i="4"/>
  <c r="AI715" i="4" s="1"/>
  <c r="AK715" i="4"/>
  <c r="AP715" i="4" s="1"/>
  <c r="F715" i="4"/>
  <c r="C715" i="4"/>
  <c r="D715" i="4"/>
  <c r="T715" i="4" s="1"/>
  <c r="AJ715" i="4"/>
  <c r="AO715" i="4" s="1"/>
  <c r="J715" i="4"/>
  <c r="E715" i="4"/>
  <c r="V715" i="4" s="1"/>
  <c r="AA715" i="4"/>
  <c r="K714" i="4"/>
  <c r="L714" i="4" s="1"/>
  <c r="G714" i="4"/>
  <c r="W714" i="4"/>
  <c r="X714" i="4" s="1"/>
  <c r="M713" i="4"/>
  <c r="N713" i="4"/>
  <c r="H713" i="4"/>
  <c r="I713" i="4"/>
  <c r="AE714" i="4" l="1"/>
  <c r="S713" i="4"/>
  <c r="K715" i="4"/>
  <c r="L715" i="4" s="1"/>
  <c r="G715" i="4"/>
  <c r="W715" i="4"/>
  <c r="X715" i="4" s="1"/>
  <c r="H714" i="4"/>
  <c r="I714" i="4"/>
  <c r="M714" i="4"/>
  <c r="N714" i="4"/>
  <c r="AB715" i="4"/>
  <c r="AL715" i="4"/>
  <c r="P715" i="4"/>
  <c r="O715" i="4"/>
  <c r="AM715" i="4"/>
  <c r="U715" i="4"/>
  <c r="AH715" i="4"/>
  <c r="B717" i="4"/>
  <c r="D716" i="4"/>
  <c r="T716" i="4" s="1"/>
  <c r="F716" i="4"/>
  <c r="AJ716" i="4"/>
  <c r="AO716" i="4" s="1"/>
  <c r="J716" i="4"/>
  <c r="AK716" i="4"/>
  <c r="AP716" i="4" s="1"/>
  <c r="AG716" i="4"/>
  <c r="AI716" i="4" s="1"/>
  <c r="C716" i="4"/>
  <c r="E716" i="4"/>
  <c r="V716" i="4" s="1"/>
  <c r="AA716" i="4"/>
  <c r="AN714" i="4"/>
  <c r="AQ715" i="4"/>
  <c r="Q714" i="4"/>
  <c r="AD715" i="4"/>
  <c r="AC715" i="4"/>
  <c r="AF715" i="4" s="1"/>
  <c r="Y714" i="4"/>
  <c r="Z714" i="4"/>
  <c r="AN715" i="4" l="1"/>
  <c r="AD716" i="4"/>
  <c r="AC716" i="4"/>
  <c r="AF716" i="4" s="1"/>
  <c r="K716" i="4"/>
  <c r="L716" i="4" s="1"/>
  <c r="G716" i="4"/>
  <c r="W716" i="4"/>
  <c r="X716" i="4" s="1"/>
  <c r="M715" i="4"/>
  <c r="N715" i="4"/>
  <c r="O716" i="4"/>
  <c r="AB716" i="4"/>
  <c r="AL716" i="4"/>
  <c r="U716" i="4"/>
  <c r="AM716" i="4"/>
  <c r="P716" i="4"/>
  <c r="AH716" i="4"/>
  <c r="I715" i="4"/>
  <c r="H715" i="4"/>
  <c r="AQ716" i="4"/>
  <c r="Q715" i="4"/>
  <c r="B718" i="4"/>
  <c r="F717" i="4"/>
  <c r="D717" i="4"/>
  <c r="T717" i="4" s="1"/>
  <c r="AK717" i="4"/>
  <c r="AP717" i="4" s="1"/>
  <c r="AG717" i="4"/>
  <c r="AI717" i="4" s="1"/>
  <c r="AJ717" i="4"/>
  <c r="AO717" i="4" s="1"/>
  <c r="J717" i="4"/>
  <c r="C717" i="4"/>
  <c r="E717" i="4"/>
  <c r="V717" i="4" s="1"/>
  <c r="AA717" i="4"/>
  <c r="Z715" i="4"/>
  <c r="Y715" i="4"/>
  <c r="R714" i="4"/>
  <c r="S714" i="4"/>
  <c r="AE715" i="4"/>
  <c r="AE716" i="4" l="1"/>
  <c r="Q716" i="4"/>
  <c r="S716" i="4" s="1"/>
  <c r="AN716" i="4"/>
  <c r="Z716" i="4"/>
  <c r="Y716" i="4"/>
  <c r="P717" i="4"/>
  <c r="AL717" i="4"/>
  <c r="AB717" i="4"/>
  <c r="U717" i="4"/>
  <c r="O717" i="4"/>
  <c r="AM717" i="4"/>
  <c r="AH717" i="4"/>
  <c r="R715" i="4"/>
  <c r="S715" i="4"/>
  <c r="B719" i="4"/>
  <c r="F718" i="4"/>
  <c r="AJ718" i="4"/>
  <c r="AO718" i="4" s="1"/>
  <c r="D718" i="4"/>
  <c r="T718" i="4" s="1"/>
  <c r="J718" i="4"/>
  <c r="AG718" i="4"/>
  <c r="AI718" i="4" s="1"/>
  <c r="C718" i="4"/>
  <c r="E718" i="4"/>
  <c r="V718" i="4" s="1"/>
  <c r="AA718" i="4"/>
  <c r="AK718" i="4"/>
  <c r="AP718" i="4" s="1"/>
  <c r="N716" i="4"/>
  <c r="M716" i="4"/>
  <c r="AQ717" i="4"/>
  <c r="AD717" i="4"/>
  <c r="AC717" i="4"/>
  <c r="AF717" i="4" s="1"/>
  <c r="K717" i="4"/>
  <c r="L717" i="4" s="1"/>
  <c r="G717" i="4"/>
  <c r="W717" i="4"/>
  <c r="X717" i="4" s="1"/>
  <c r="I716" i="4"/>
  <c r="H716" i="4"/>
  <c r="R716" i="4" l="1"/>
  <c r="AN717" i="4"/>
  <c r="Q717" i="4"/>
  <c r="N717" i="4"/>
  <c r="M717" i="4"/>
  <c r="B720" i="4"/>
  <c r="B721" i="4" s="1"/>
  <c r="D719" i="4"/>
  <c r="T719" i="4" s="1"/>
  <c r="F719" i="4"/>
  <c r="AG719" i="4"/>
  <c r="AI719" i="4" s="1"/>
  <c r="AJ719" i="4"/>
  <c r="AO719" i="4" s="1"/>
  <c r="J719" i="4"/>
  <c r="C719" i="4"/>
  <c r="E719" i="4"/>
  <c r="V719" i="4" s="1"/>
  <c r="AA719" i="4"/>
  <c r="AK719" i="4"/>
  <c r="AP719" i="4" s="1"/>
  <c r="AD718" i="4"/>
  <c r="AC718" i="4"/>
  <c r="AF718" i="4" s="1"/>
  <c r="AQ718" i="4"/>
  <c r="AE717" i="4"/>
  <c r="I717" i="4"/>
  <c r="H717" i="4"/>
  <c r="Z717" i="4"/>
  <c r="Y717" i="4"/>
  <c r="K718" i="4"/>
  <c r="L718" i="4" s="1"/>
  <c r="G718" i="4"/>
  <c r="W718" i="4"/>
  <c r="X718" i="4" s="1"/>
  <c r="AM718" i="4"/>
  <c r="P718" i="4"/>
  <c r="U718" i="4"/>
  <c r="AH718" i="4"/>
  <c r="O718" i="4"/>
  <c r="AB718" i="4"/>
  <c r="AL718" i="4"/>
  <c r="F721" i="4" l="1"/>
  <c r="AA721" i="4"/>
  <c r="AJ721" i="4"/>
  <c r="C721" i="4"/>
  <c r="E721" i="4"/>
  <c r="J721" i="4"/>
  <c r="AG721" i="4"/>
  <c r="AK721" i="4"/>
  <c r="B722" i="4"/>
  <c r="D721" i="4"/>
  <c r="S717" i="4"/>
  <c r="R717" i="4"/>
  <c r="N718" i="4"/>
  <c r="M718" i="4"/>
  <c r="AM719" i="4"/>
  <c r="P719" i="4"/>
  <c r="AH719" i="4"/>
  <c r="AL719" i="4"/>
  <c r="O719" i="4"/>
  <c r="U719" i="4"/>
  <c r="AB719" i="4"/>
  <c r="K719" i="4"/>
  <c r="L719" i="4" s="1"/>
  <c r="G719" i="4"/>
  <c r="W719" i="4"/>
  <c r="X719" i="4" s="1"/>
  <c r="AE718" i="4"/>
  <c r="Q718" i="4"/>
  <c r="H718" i="4"/>
  <c r="I718" i="4"/>
  <c r="AQ719" i="4"/>
  <c r="Y718" i="4"/>
  <c r="Z718" i="4"/>
  <c r="AD719" i="4"/>
  <c r="AC719" i="4"/>
  <c r="AF719" i="4" s="1"/>
  <c r="D720" i="4"/>
  <c r="AJ720" i="4"/>
  <c r="AG720" i="4"/>
  <c r="E720" i="4"/>
  <c r="AK720" i="4"/>
  <c r="C720" i="4"/>
  <c r="AA720" i="4"/>
  <c r="F720" i="4"/>
  <c r="J720" i="4"/>
  <c r="AN718" i="4"/>
  <c r="AD721" i="4" l="1"/>
  <c r="B723" i="4"/>
  <c r="F722" i="4"/>
  <c r="AA722" i="4"/>
  <c r="AJ722" i="4"/>
  <c r="D722" i="4"/>
  <c r="AD722" i="4" s="1"/>
  <c r="J722" i="4"/>
  <c r="AG722" i="4"/>
  <c r="AK722" i="4"/>
  <c r="C722" i="4"/>
  <c r="E722" i="4"/>
  <c r="G721" i="4"/>
  <c r="K721" i="4"/>
  <c r="L721" i="4" s="1"/>
  <c r="AC722" i="4"/>
  <c r="AC721" i="4"/>
  <c r="AB722" i="4"/>
  <c r="AB721" i="4"/>
  <c r="W722" i="4"/>
  <c r="W721" i="4"/>
  <c r="P721" i="4"/>
  <c r="P722" i="4"/>
  <c r="T720" i="4"/>
  <c r="T721" i="4"/>
  <c r="T722" i="4"/>
  <c r="O722" i="4"/>
  <c r="O721" i="4"/>
  <c r="AP720" i="4"/>
  <c r="AP722" i="4"/>
  <c r="AP721" i="4"/>
  <c r="AM721" i="4"/>
  <c r="AM722" i="4"/>
  <c r="AO720" i="4"/>
  <c r="AO721" i="4"/>
  <c r="AO722" i="4"/>
  <c r="AL722" i="4"/>
  <c r="AL721" i="4"/>
  <c r="AI720" i="4"/>
  <c r="AI721" i="4"/>
  <c r="AI722" i="4"/>
  <c r="AH722" i="4"/>
  <c r="AH721" i="4"/>
  <c r="AN721" i="4" s="1"/>
  <c r="V720" i="4"/>
  <c r="V722" i="4"/>
  <c r="V721" i="4"/>
  <c r="U721" i="4"/>
  <c r="U722" i="4"/>
  <c r="AE719" i="4"/>
  <c r="AN719" i="4"/>
  <c r="K720" i="4"/>
  <c r="L720" i="4" s="1"/>
  <c r="G720" i="4"/>
  <c r="W720" i="4"/>
  <c r="O720" i="4"/>
  <c r="P720" i="4"/>
  <c r="AL720" i="4"/>
  <c r="AM720" i="4"/>
  <c r="AH720" i="4"/>
  <c r="U720" i="4"/>
  <c r="AB720" i="4"/>
  <c r="H719" i="4"/>
  <c r="I719" i="4"/>
  <c r="AD720" i="4"/>
  <c r="AC720" i="4"/>
  <c r="AF720" i="4" s="1"/>
  <c r="Y719" i="4"/>
  <c r="Z719" i="4"/>
  <c r="Q719" i="4"/>
  <c r="S718" i="4"/>
  <c r="R718" i="4"/>
  <c r="N719" i="4"/>
  <c r="M719" i="4"/>
  <c r="H721" i="4" l="1"/>
  <c r="I721" i="4"/>
  <c r="B724" i="4"/>
  <c r="F723" i="4"/>
  <c r="AA723" i="4"/>
  <c r="AJ723" i="4"/>
  <c r="C723" i="4"/>
  <c r="E723" i="4"/>
  <c r="J723" i="4"/>
  <c r="AG723" i="4"/>
  <c r="AK723" i="4"/>
  <c r="D723" i="4"/>
  <c r="N721" i="4"/>
  <c r="M721" i="4"/>
  <c r="K722" i="4"/>
  <c r="L722" i="4" s="1"/>
  <c r="G722" i="4"/>
  <c r="X720" i="4"/>
  <c r="Y720" i="4" s="1"/>
  <c r="X722" i="4"/>
  <c r="AE721" i="4"/>
  <c r="AE722" i="4"/>
  <c r="AF722" i="4"/>
  <c r="Q722" i="4"/>
  <c r="Q721" i="4"/>
  <c r="X721" i="4"/>
  <c r="AF721" i="4"/>
  <c r="AQ720" i="4"/>
  <c r="AQ722" i="4"/>
  <c r="AQ721" i="4"/>
  <c r="AN722" i="4"/>
  <c r="AE720" i="4"/>
  <c r="Q720" i="4"/>
  <c r="R720" i="4" s="1"/>
  <c r="AN720" i="4"/>
  <c r="N720" i="4"/>
  <c r="M720" i="4"/>
  <c r="I720" i="4"/>
  <c r="H720" i="4"/>
  <c r="R719" i="4"/>
  <c r="S719" i="4"/>
  <c r="T723" i="4" l="1"/>
  <c r="AI723" i="4"/>
  <c r="V723" i="4"/>
  <c r="AO723" i="4"/>
  <c r="G723" i="4"/>
  <c r="K723" i="4"/>
  <c r="L723" i="4" s="1"/>
  <c r="W723" i="4"/>
  <c r="X723" i="4" s="1"/>
  <c r="H722" i="4"/>
  <c r="I722" i="4"/>
  <c r="M722" i="4"/>
  <c r="N722" i="4"/>
  <c r="AP723" i="4"/>
  <c r="O723" i="4"/>
  <c r="AM723" i="4"/>
  <c r="AB723" i="4"/>
  <c r="AE723" i="4" s="1"/>
  <c r="P723" i="4"/>
  <c r="AL723" i="4"/>
  <c r="AH723" i="4"/>
  <c r="AN723" i="4" s="1"/>
  <c r="U723" i="4"/>
  <c r="AD723" i="4"/>
  <c r="AC723" i="4"/>
  <c r="AF723" i="4" s="1"/>
  <c r="B725" i="4"/>
  <c r="F724" i="4"/>
  <c r="AA724" i="4"/>
  <c r="AJ724" i="4"/>
  <c r="D724" i="4"/>
  <c r="J724" i="4"/>
  <c r="AG724" i="4"/>
  <c r="AK724" i="4"/>
  <c r="E724" i="4"/>
  <c r="C724" i="4"/>
  <c r="Z720" i="4"/>
  <c r="Y723" i="4"/>
  <c r="Z723" i="4"/>
  <c r="S722" i="4"/>
  <c r="R722" i="4"/>
  <c r="R721" i="4"/>
  <c r="S721" i="4"/>
  <c r="Y722" i="4"/>
  <c r="Z722" i="4"/>
  <c r="Z721" i="4"/>
  <c r="Y721" i="4"/>
  <c r="S720" i="4"/>
  <c r="AT2" i="2"/>
  <c r="P724" i="4" l="1"/>
  <c r="O724" i="4"/>
  <c r="AH724" i="4"/>
  <c r="AB724" i="4"/>
  <c r="AE724" i="4" s="1"/>
  <c r="AM724" i="4"/>
  <c r="AL724" i="4"/>
  <c r="U724" i="4"/>
  <c r="G724" i="4"/>
  <c r="K724" i="4"/>
  <c r="L724" i="4" s="1"/>
  <c r="AC724" i="4"/>
  <c r="Q723" i="4"/>
  <c r="N723" i="4"/>
  <c r="M723" i="4"/>
  <c r="AO724" i="4"/>
  <c r="V724" i="4"/>
  <c r="AI724" i="4"/>
  <c r="AQ723" i="4"/>
  <c r="AD724" i="4"/>
  <c r="B726" i="4"/>
  <c r="F725" i="4"/>
  <c r="AA725" i="4"/>
  <c r="AJ725" i="4"/>
  <c r="C725" i="4"/>
  <c r="E725" i="4"/>
  <c r="J725" i="4"/>
  <c r="AG725" i="4"/>
  <c r="AK725" i="4"/>
  <c r="D725" i="4"/>
  <c r="T725" i="4" s="1"/>
  <c r="AC725" i="4"/>
  <c r="AP725" i="4"/>
  <c r="AP724" i="4"/>
  <c r="W725" i="4"/>
  <c r="W724" i="4"/>
  <c r="H723" i="4"/>
  <c r="I723" i="4"/>
  <c r="AO725" i="4"/>
  <c r="T724" i="4"/>
  <c r="AS2" i="2"/>
  <c r="X724" i="4" l="1"/>
  <c r="X725" i="4"/>
  <c r="AF725" i="4"/>
  <c r="P725" i="4"/>
  <c r="AM725" i="4"/>
  <c r="U725" i="4"/>
  <c r="AB725" i="4"/>
  <c r="O725" i="4"/>
  <c r="AL725" i="4"/>
  <c r="AH725" i="4"/>
  <c r="AN725" i="4" s="1"/>
  <c r="AD725" i="4"/>
  <c r="B727" i="4"/>
  <c r="F726" i="4"/>
  <c r="AA726" i="4"/>
  <c r="AJ726" i="4"/>
  <c r="D726" i="4"/>
  <c r="T726" i="4" s="1"/>
  <c r="J726" i="4"/>
  <c r="AG726" i="4"/>
  <c r="AK726" i="4"/>
  <c r="C726" i="4"/>
  <c r="E726" i="4"/>
  <c r="AI725" i="4"/>
  <c r="AQ725" i="4" s="1"/>
  <c r="AP726" i="4"/>
  <c r="S723" i="4"/>
  <c r="R723" i="4"/>
  <c r="H724" i="4"/>
  <c r="I724" i="4"/>
  <c r="G725" i="4"/>
  <c r="K725" i="4"/>
  <c r="L725" i="4" s="1"/>
  <c r="AQ724" i="4"/>
  <c r="V725" i="4"/>
  <c r="W726" i="4"/>
  <c r="AF724" i="4"/>
  <c r="M724" i="4"/>
  <c r="N724" i="4"/>
  <c r="AN724" i="4"/>
  <c r="Q724" i="4"/>
  <c r="X726" i="4" l="1"/>
  <c r="Y726" i="4" s="1"/>
  <c r="N725" i="4"/>
  <c r="M725" i="4"/>
  <c r="AB726" i="4"/>
  <c r="P726" i="4"/>
  <c r="AL726" i="4"/>
  <c r="O726" i="4"/>
  <c r="AM726" i="4"/>
  <c r="AH726" i="4"/>
  <c r="AN726" i="4" s="1"/>
  <c r="U726" i="4"/>
  <c r="AI726" i="4"/>
  <c r="AD726" i="4"/>
  <c r="AC726" i="4"/>
  <c r="AF726" i="4" s="1"/>
  <c r="F727" i="4"/>
  <c r="AA727" i="4"/>
  <c r="AJ727" i="4"/>
  <c r="C727" i="4"/>
  <c r="E727" i="4"/>
  <c r="B728" i="4"/>
  <c r="AG727" i="4"/>
  <c r="D727" i="4"/>
  <c r="J727" i="4"/>
  <c r="AK727" i="4"/>
  <c r="Q725" i="4"/>
  <c r="Y725" i="4"/>
  <c r="Z725" i="4"/>
  <c r="R724" i="4"/>
  <c r="S724" i="4"/>
  <c r="H725" i="4"/>
  <c r="I725" i="4"/>
  <c r="V727" i="4"/>
  <c r="AP727" i="4"/>
  <c r="AO726" i="4"/>
  <c r="K726" i="4"/>
  <c r="L726" i="4" s="1"/>
  <c r="G726" i="4"/>
  <c r="W727" i="4"/>
  <c r="AE725" i="4"/>
  <c r="Y724" i="4"/>
  <c r="Z724" i="4"/>
  <c r="V726" i="4"/>
  <c r="Z726" i="4" l="1"/>
  <c r="M726" i="4"/>
  <c r="N726" i="4"/>
  <c r="R725" i="4"/>
  <c r="S725" i="4"/>
  <c r="G727" i="4"/>
  <c r="K727" i="4"/>
  <c r="L727" i="4" s="1"/>
  <c r="AQ726" i="4"/>
  <c r="AE726" i="4"/>
  <c r="H726" i="4"/>
  <c r="I726" i="4"/>
  <c r="T727" i="4"/>
  <c r="X727" i="4" s="1"/>
  <c r="B729" i="4"/>
  <c r="F728" i="4"/>
  <c r="AA728" i="4"/>
  <c r="AJ728" i="4"/>
  <c r="D728" i="4"/>
  <c r="J728" i="4"/>
  <c r="AK728" i="4"/>
  <c r="E728" i="4"/>
  <c r="AG728" i="4"/>
  <c r="AI728" i="4" s="1"/>
  <c r="C728" i="4"/>
  <c r="AL727" i="4"/>
  <c r="AH727" i="4"/>
  <c r="U727" i="4"/>
  <c r="AB727" i="4"/>
  <c r="P727" i="4"/>
  <c r="O727" i="4"/>
  <c r="AM727" i="4"/>
  <c r="AD727" i="4"/>
  <c r="AC727" i="4"/>
  <c r="AF727" i="4" s="1"/>
  <c r="AC728" i="4"/>
  <c r="AI727" i="4"/>
  <c r="Q726" i="4"/>
  <c r="AO727" i="4"/>
  <c r="Y727" i="4" l="1"/>
  <c r="Z727" i="4"/>
  <c r="S726" i="4"/>
  <c r="R726" i="4"/>
  <c r="AE727" i="4"/>
  <c r="AN727" i="4"/>
  <c r="AB728" i="4"/>
  <c r="P728" i="4"/>
  <c r="AL728" i="4"/>
  <c r="AH728" i="4"/>
  <c r="U728" i="4"/>
  <c r="O728" i="4"/>
  <c r="AM728" i="4"/>
  <c r="G728" i="4"/>
  <c r="K728" i="4"/>
  <c r="L728" i="4" s="1"/>
  <c r="T728" i="4"/>
  <c r="AF728" i="4" s="1"/>
  <c r="H727" i="4"/>
  <c r="I727" i="4"/>
  <c r="AO728" i="4"/>
  <c r="AQ728" i="4" s="1"/>
  <c r="V728" i="4"/>
  <c r="AQ727" i="4"/>
  <c r="Q727" i="4"/>
  <c r="AP728" i="4"/>
  <c r="AD728" i="4"/>
  <c r="B730" i="4"/>
  <c r="F729" i="4"/>
  <c r="AA729" i="4"/>
  <c r="AJ729" i="4"/>
  <c r="C729" i="4"/>
  <c r="E729" i="4"/>
  <c r="AG729" i="4"/>
  <c r="J729" i="4"/>
  <c r="AK729" i="4"/>
  <c r="AP729" i="4" s="1"/>
  <c r="D729" i="4"/>
  <c r="T729" i="4" s="1"/>
  <c r="W728" i="4"/>
  <c r="X728" i="4" s="1"/>
  <c r="N727" i="4"/>
  <c r="M727" i="4"/>
  <c r="AO729" i="4"/>
  <c r="Y728" i="4" l="1"/>
  <c r="Z728" i="4"/>
  <c r="P729" i="4"/>
  <c r="AM729" i="4"/>
  <c r="AL729" i="4"/>
  <c r="U729" i="4"/>
  <c r="AB729" i="4"/>
  <c r="O729" i="4"/>
  <c r="AH729" i="4"/>
  <c r="AN729" i="4" s="1"/>
  <c r="AD729" i="4"/>
  <c r="AC729" i="4"/>
  <c r="AF729" i="4" s="1"/>
  <c r="B731" i="4"/>
  <c r="F730" i="4"/>
  <c r="AA730" i="4"/>
  <c r="AC730" i="4" s="1"/>
  <c r="AJ730" i="4"/>
  <c r="AO730" i="4" s="1"/>
  <c r="D730" i="4"/>
  <c r="T730" i="4" s="1"/>
  <c r="J730" i="4"/>
  <c r="AK730" i="4"/>
  <c r="AP730" i="4" s="1"/>
  <c r="C730" i="4"/>
  <c r="AG730" i="4"/>
  <c r="AI730" i="4" s="1"/>
  <c r="AQ730" i="4" s="1"/>
  <c r="E730" i="4"/>
  <c r="V730" i="4" s="1"/>
  <c r="R727" i="4"/>
  <c r="S727" i="4"/>
  <c r="V729" i="4"/>
  <c r="W729" i="4"/>
  <c r="X729" i="4" s="1"/>
  <c r="H728" i="4"/>
  <c r="I728" i="4"/>
  <c r="AN728" i="4"/>
  <c r="Q728" i="4"/>
  <c r="G729" i="4"/>
  <c r="K729" i="4"/>
  <c r="L729" i="4" s="1"/>
  <c r="AI729" i="4"/>
  <c r="AQ729" i="4" s="1"/>
  <c r="M728" i="4"/>
  <c r="N728" i="4"/>
  <c r="AE728" i="4"/>
  <c r="AF730" i="4" l="1"/>
  <c r="H729" i="4"/>
  <c r="I729" i="4"/>
  <c r="AB730" i="4"/>
  <c r="O730" i="4"/>
  <c r="AL730" i="4"/>
  <c r="AH730" i="4"/>
  <c r="P730" i="4"/>
  <c r="Q730" i="4" s="1"/>
  <c r="AM730" i="4"/>
  <c r="U730" i="4"/>
  <c r="G730" i="4"/>
  <c r="K730" i="4"/>
  <c r="L730" i="4" s="1"/>
  <c r="W730" i="4"/>
  <c r="X730" i="4" s="1"/>
  <c r="N729" i="4"/>
  <c r="M729" i="4"/>
  <c r="R728" i="4"/>
  <c r="S728" i="4"/>
  <c r="Y729" i="4"/>
  <c r="Z729" i="4"/>
  <c r="AD730" i="4"/>
  <c r="F731" i="4"/>
  <c r="AA731" i="4"/>
  <c r="AJ731" i="4"/>
  <c r="AO731" i="4" s="1"/>
  <c r="C731" i="4"/>
  <c r="E731" i="4"/>
  <c r="V731" i="4" s="1"/>
  <c r="AG731" i="4"/>
  <c r="AI731" i="4" s="1"/>
  <c r="D731" i="4"/>
  <c r="T731" i="4" s="1"/>
  <c r="J731" i="4"/>
  <c r="AK731" i="4"/>
  <c r="AP731" i="4" s="1"/>
  <c r="B732" i="4"/>
  <c r="AE729" i="4"/>
  <c r="Q729" i="4"/>
  <c r="G731" i="4" l="1"/>
  <c r="K731" i="4"/>
  <c r="L731" i="4" s="1"/>
  <c r="W731" i="4"/>
  <c r="X731" i="4" s="1"/>
  <c r="Y730" i="4"/>
  <c r="Z730" i="4"/>
  <c r="I730" i="4"/>
  <c r="H730" i="4"/>
  <c r="AN730" i="4"/>
  <c r="S729" i="4"/>
  <c r="R729" i="4"/>
  <c r="F732" i="4"/>
  <c r="AA732" i="4"/>
  <c r="AJ732" i="4"/>
  <c r="AO732" i="4" s="1"/>
  <c r="D732" i="4"/>
  <c r="T732" i="4" s="1"/>
  <c r="J732" i="4"/>
  <c r="AK732" i="4"/>
  <c r="AP732" i="4" s="1"/>
  <c r="E732" i="4"/>
  <c r="V732" i="4" s="1"/>
  <c r="AG732" i="4"/>
  <c r="AI732" i="4" s="1"/>
  <c r="AQ732" i="4" s="1"/>
  <c r="C732" i="4"/>
  <c r="AQ731" i="4"/>
  <c r="AB731" i="4"/>
  <c r="AE731" i="4" s="1"/>
  <c r="O731" i="4"/>
  <c r="AM731" i="4"/>
  <c r="AH731" i="4"/>
  <c r="P731" i="4"/>
  <c r="Q731" i="4" s="1"/>
  <c r="AL731" i="4"/>
  <c r="U731" i="4"/>
  <c r="AD731" i="4"/>
  <c r="AC731" i="4"/>
  <c r="AF731" i="4" s="1"/>
  <c r="M730" i="4"/>
  <c r="N730" i="4"/>
  <c r="S730" i="4"/>
  <c r="R730" i="4"/>
  <c r="AE730" i="4"/>
  <c r="AN731" i="4" l="1"/>
  <c r="AD732" i="4"/>
  <c r="AC732" i="4"/>
  <c r="AF732" i="4" s="1"/>
  <c r="N731" i="4"/>
  <c r="M731" i="4"/>
  <c r="R731" i="4"/>
  <c r="S731" i="4"/>
  <c r="P732" i="4"/>
  <c r="AM732" i="4"/>
  <c r="AB732" i="4"/>
  <c r="O732" i="4"/>
  <c r="AL732" i="4"/>
  <c r="AH732" i="4"/>
  <c r="AN732" i="4" s="1"/>
  <c r="U732" i="4"/>
  <c r="G732" i="4"/>
  <c r="K732" i="4"/>
  <c r="L732" i="4" s="1"/>
  <c r="W732" i="4"/>
  <c r="X732" i="4" s="1"/>
  <c r="Y731" i="4"/>
  <c r="Z731" i="4"/>
  <c r="I731" i="4"/>
  <c r="H731" i="4"/>
  <c r="AE732" i="4" l="1"/>
  <c r="Q732" i="4"/>
  <c r="M732" i="4"/>
  <c r="N732" i="4"/>
  <c r="Y732" i="4"/>
  <c r="Z732" i="4"/>
  <c r="H732" i="4"/>
  <c r="I732" i="4"/>
  <c r="S732" i="4" l="1"/>
  <c r="R732" i="4"/>
</calcChain>
</file>

<file path=xl/sharedStrings.xml><?xml version="1.0" encoding="utf-8"?>
<sst xmlns="http://schemas.openxmlformats.org/spreadsheetml/2006/main" count="1786" uniqueCount="433">
  <si>
    <t>Date</t>
  </si>
  <si>
    <t>Name of Ship</t>
  </si>
  <si>
    <t>Commodity</t>
  </si>
  <si>
    <t>Customer</t>
  </si>
  <si>
    <t>Type</t>
  </si>
  <si>
    <t>Berthing Time</t>
  </si>
  <si>
    <t>Custom Inspection Time</t>
  </si>
  <si>
    <t>Clearance Time</t>
  </si>
  <si>
    <t>Completion Time</t>
  </si>
  <si>
    <t>Ship Sailing Time</t>
  </si>
  <si>
    <t>Balance Cargo (mt)</t>
  </si>
  <si>
    <t>Total Operational Hours during the day</t>
  </si>
  <si>
    <t>Delay account vessel</t>
  </si>
  <si>
    <t>ELECTRICAL FAULT (Nos.)</t>
  </si>
  <si>
    <t>ELECTRICAL FAULT (Hrs:min)</t>
  </si>
  <si>
    <t>MECHANICAL FAULT (Nos.)</t>
  </si>
  <si>
    <t>MECHANICAL FAULT (Hrs:Min)</t>
  </si>
  <si>
    <t>AUTOMATION FAULT (Nos.)</t>
  </si>
  <si>
    <t>AUTOMATION FAULT (Hrs:Min)</t>
  </si>
  <si>
    <t>CHECKING AND CLEANING (Nos.)</t>
  </si>
  <si>
    <t>CHECKING AND CLEANING (Hrs:Min)</t>
  </si>
  <si>
    <t>PAYLODER AND POCLAIN SHIFTING (Nos.)</t>
  </si>
  <si>
    <t>PAYLODER AND POCLAIN SHIFTING (Hrs:Min)</t>
  </si>
  <si>
    <t>Weather Delays (Hrs:Min)</t>
  </si>
  <si>
    <t>UL</t>
  </si>
  <si>
    <t>Grade</t>
  </si>
  <si>
    <t>COAL</t>
  </si>
  <si>
    <t>IMPORT</t>
  </si>
  <si>
    <t>Qty unloaded for the  day</t>
  </si>
  <si>
    <t>Berth</t>
  </si>
  <si>
    <t>Cummulative Quantity Unloaded during the year</t>
  </si>
  <si>
    <t>TSL,JSR</t>
  </si>
  <si>
    <t>TIME TAKEN FOR FILLING UP THE SILO</t>
  </si>
  <si>
    <t>TIME TAKEN FOR WAGON REPAIR</t>
  </si>
  <si>
    <t>MANUAL LOADING DURATION</t>
  </si>
  <si>
    <t>RLS FAULT DURATION</t>
  </si>
  <si>
    <t>TIME TAKEN FOR TRACK CLEANING</t>
  </si>
  <si>
    <t xml:space="preserve">TRIMMING DURATION AT THE TIME OF LOADING </t>
  </si>
  <si>
    <t>ACTUAL TIME TAKEN FOR LOADING</t>
  </si>
  <si>
    <t>TOTAL TURNAROUND TIME</t>
  </si>
  <si>
    <t>DIESEL LOCO DECOUPLING DURATION</t>
  </si>
  <si>
    <t>DIESEL LOCO DECOUPLING (TO)</t>
  </si>
  <si>
    <t>DIESEL LOCO DECOUPLING (FROM)</t>
  </si>
  <si>
    <t>TIME TAKEN FROM IMWB TO DTY</t>
  </si>
  <si>
    <t>ARRIVAL AT DTY</t>
  </si>
  <si>
    <t>TIME TAKEN FROM RLS  TO IMWB</t>
  </si>
  <si>
    <t>ARRIVAL AT IMWB</t>
  </si>
  <si>
    <t>TRIMMING DURATION</t>
  </si>
  <si>
    <t>TRIMMING COMPLETE</t>
  </si>
  <si>
    <t xml:space="preserve">TRIMMING START  </t>
  </si>
  <si>
    <t>RAKE LOADING DURATION</t>
  </si>
  <si>
    <t>RAKE LOADING FINISH</t>
  </si>
  <si>
    <t>TIME DELAY TO START LOADING</t>
  </si>
  <si>
    <t>RAKE LOADING START</t>
  </si>
  <si>
    <t>RAKE PLACEMENT DURATION AT RLS</t>
  </si>
  <si>
    <t>SURVEYOR CLEARANCE DURATION</t>
  </si>
  <si>
    <t>SURVEYOR CLEARANCE COMPLETE</t>
  </si>
  <si>
    <t>SURVEYOR CLEARANCE START</t>
  </si>
  <si>
    <t>WAGON CLEANING DURATION</t>
  </si>
  <si>
    <t>WAGON CLEANING COMPLETE</t>
  </si>
  <si>
    <t>WAGON CLEANING START</t>
  </si>
  <si>
    <t>TIME DELAY TO START HAULING</t>
  </si>
  <si>
    <t>HAULING START</t>
  </si>
  <si>
    <t>DIESEL LOCO COUPLING DURATION</t>
  </si>
  <si>
    <t>DIESEL LOCO COUPLING (TO)</t>
  </si>
  <si>
    <t xml:space="preserve">ELECTRIC LOCO DECOUPLING (TO) </t>
  </si>
  <si>
    <t>ELECTRIC LOCO DECOUPLING (FROM)</t>
  </si>
  <si>
    <t>SICK WAGONS</t>
  </si>
  <si>
    <t>IMWB READING</t>
  </si>
  <si>
    <t>COMMODITY</t>
  </si>
  <si>
    <t>RAKE TO</t>
  </si>
  <si>
    <t>RAKE NO.</t>
  </si>
  <si>
    <t>DATE</t>
  </si>
  <si>
    <t>duration to wcs</t>
  </si>
  <si>
    <t>TIME TAKEN FROM IMWB TO DTY (Hrs)</t>
  </si>
  <si>
    <t>TIME TAKEN FROM IMWB TO DTY (Min)</t>
  </si>
  <si>
    <t>TOTAL TURNAROUND TIME (Hrs)</t>
  </si>
  <si>
    <t>TOTAL TURNAROUND TIME (Mins)</t>
  </si>
  <si>
    <t>ACTUAL TIME TAKEN FOR LOADING (Hrs)</t>
  </si>
  <si>
    <t>ACTUAL TIME TAKEN FOR LOADING (Mins)</t>
  </si>
  <si>
    <t>RLS FAULT DURATION (Hrs)</t>
  </si>
  <si>
    <t>RLS FAULT DURATION (Mins)</t>
  </si>
  <si>
    <t>MANUAL LOADING DURATION (Mins)</t>
  </si>
  <si>
    <t>MANUAL LOADING DURATION (Hrs)</t>
  </si>
  <si>
    <t>TIME TAKEN FOR WAGON REPAIR (Hrs)</t>
  </si>
  <si>
    <t>TIME TAKEN FOR WAGON REPAIR (Mins)</t>
  </si>
  <si>
    <t>TIME TAKEN FOR FILLING UP THE SILO (Hrs)</t>
  </si>
  <si>
    <t>TIME TAKEN FOR FILLING UP THE SILO (Mins)</t>
  </si>
  <si>
    <t>Custom Inspection Time (Hrs)</t>
  </si>
  <si>
    <t>Custom Inspection Time (Mins)</t>
  </si>
  <si>
    <t>Total Operational Hours during the day (Hrs)</t>
  </si>
  <si>
    <t>Total Operational Hours during the day (Mins)</t>
  </si>
  <si>
    <t>ELECTRICAL FAULT (Hrs)</t>
  </si>
  <si>
    <t>ELECTRICAL FAULT (min)</t>
  </si>
  <si>
    <t>MECHANICAL FAULT (Hrs)</t>
  </si>
  <si>
    <t>MECHANICAL FAULT (Min)</t>
  </si>
  <si>
    <t>AUTOMATION FAULT (Hrs)</t>
  </si>
  <si>
    <t>AUTOMATION FAULT (Min)</t>
  </si>
  <si>
    <t>CHECKING AND CLEANING (Hrs)</t>
  </si>
  <si>
    <t>CHECKING AND CLEANING (Min)</t>
  </si>
  <si>
    <t>PAYLODER AND POCLAIN SHIFTING (Hrs)</t>
  </si>
  <si>
    <t>PAYLODER AND POCLAIN SHIFTING (Min)</t>
  </si>
  <si>
    <t>STOCKPILE CHANGING ETC. (Hrs)</t>
  </si>
  <si>
    <t>STOCKPILE CHANGING ETC. (Mins)</t>
  </si>
  <si>
    <t>POWER FAILURE (Hrs)</t>
  </si>
  <si>
    <t>POWER FAILURE (Mins)</t>
  </si>
  <si>
    <t>Weather Delays (Hrs)</t>
  </si>
  <si>
    <t>Weather Delays (Min)</t>
  </si>
  <si>
    <t>Other delays (Hrs)</t>
  </si>
  <si>
    <t>Other delays (mins)</t>
  </si>
  <si>
    <t>Delay account vessel (Hrs)</t>
  </si>
  <si>
    <t>Delay account vessel (Mins)</t>
  </si>
  <si>
    <t>Delay account vessel (Nos.)</t>
  </si>
  <si>
    <t>Total delays (Duration)</t>
  </si>
  <si>
    <t>Total delays (Hrs)</t>
  </si>
  <si>
    <t>Total delays (mins)</t>
  </si>
  <si>
    <t>Total delays (Nos.)</t>
  </si>
  <si>
    <t>Weather Delays (Nos.)</t>
  </si>
  <si>
    <t>POWER FAILURE (Nos.)</t>
  </si>
  <si>
    <t>POWER FAILURE (Duration)</t>
  </si>
  <si>
    <t>STOCKPILE CHANGING ETC. (Duration)</t>
  </si>
  <si>
    <t>Other delays (Nos.)</t>
  </si>
  <si>
    <t>Other delays (Time)</t>
  </si>
  <si>
    <t>Cummulative Operational days during the year</t>
  </si>
  <si>
    <t>Record no.</t>
  </si>
  <si>
    <t>ROT No.</t>
  </si>
  <si>
    <t>`</t>
  </si>
  <si>
    <t>Record No.</t>
  </si>
  <si>
    <t>Rakes loaded during the day</t>
  </si>
  <si>
    <t>Cumm. No. Of Rakes Loaded Till Date During The Month</t>
  </si>
  <si>
    <t>Avg. Time Taken Per Rake Till Today For Current Month</t>
  </si>
  <si>
    <t>Cumm. No. Of Rakes Handled Till Date During The Current Financial Year</t>
  </si>
  <si>
    <t>Cumm. Quantity Loaded Till Date During The Month</t>
  </si>
  <si>
    <t>Cumm. Quantity Loaded Till Date During The Current Financial Year</t>
  </si>
  <si>
    <t>Cumm. Quantity Unloaded Till Date During The Month</t>
  </si>
  <si>
    <t>Berth Day Output For Current Month</t>
  </si>
  <si>
    <t>Berth Day Output For Current Financial Year</t>
  </si>
  <si>
    <t xml:space="preserve">Rakes Unloaded 1St Shift : </t>
  </si>
  <si>
    <t xml:space="preserve"> Rakes Unloaded 2Nd Shift:</t>
  </si>
  <si>
    <t xml:space="preserve"> Rakes Unloaded 3Rd Shift: </t>
  </si>
  <si>
    <t xml:space="preserve">Rakes Loaded 1St Shift : </t>
  </si>
  <si>
    <t xml:space="preserve"> Rakes Loaded 2Nd Shift:</t>
  </si>
  <si>
    <t xml:space="preserve"> Rakes Loaded 3Rd Shift: </t>
  </si>
  <si>
    <t xml:space="preserve">Ship Unloaded 1St Shift : </t>
  </si>
  <si>
    <t xml:space="preserve"> Ship Unloaded 2Nd Shift:</t>
  </si>
  <si>
    <t xml:space="preserve"> Ship Unloaded 3Rd Shift: </t>
  </si>
  <si>
    <t xml:space="preserve">Ship Loaded 1St Shift : </t>
  </si>
  <si>
    <t xml:space="preserve"> Ship Loaded 2Nd Shift:</t>
  </si>
  <si>
    <t xml:space="preserve"> Ship Loaded 3Rd Shift: </t>
  </si>
  <si>
    <t xml:space="preserve">Quantity Loaded During The Day (Q) = </t>
  </si>
  <si>
    <t>Total Oprn. Time From 06.00 Hrs To 06.00 Hrs(T1) =</t>
  </si>
  <si>
    <t>Avg. Loading Rate(Q/T1)=</t>
  </si>
  <si>
    <t>Total Stoppage On O&amp;M Account=</t>
  </si>
  <si>
    <t>Total Stoppage On Others Account(T2)=</t>
  </si>
  <si>
    <t>Net Time Taken (T)=(T1-T2)=</t>
  </si>
  <si>
    <t>Time Excluding Stoppages (T3)=</t>
  </si>
  <si>
    <t>Loading Rate Excluding Stoppages(Q/T3)=</t>
  </si>
  <si>
    <t>Berth Day O/P (Q/T)=</t>
  </si>
  <si>
    <t xml:space="preserve">Quantity Unloaded During The Day In Mt(Q') = </t>
  </si>
  <si>
    <t>Total Oprn. Time From 06.00 Hrs To 06.00 Hrs(T1') =</t>
  </si>
  <si>
    <t>Avg. Unloading Rate(Q'/T1')=</t>
  </si>
  <si>
    <t>Net Time Taken (T')=(T1'-T2')=</t>
  </si>
  <si>
    <t>Time Excluding Stoppages (T3')=</t>
  </si>
  <si>
    <t>Unloading Rate Excluding Stoppages(Q'/T3')=</t>
  </si>
  <si>
    <t>Berth Day O/P (Q'/T') =</t>
  </si>
  <si>
    <t/>
  </si>
  <si>
    <t>Rly. Fault, Bad Weather Conditions etc. Duration</t>
  </si>
  <si>
    <t>Rly. Fault, Bad Weather ( Hrs)</t>
  </si>
  <si>
    <t>Month</t>
  </si>
  <si>
    <t>Cumm. Time for Rakes Loaded Till Date During The Month</t>
  </si>
  <si>
    <t>Qty Loaded during the day</t>
  </si>
  <si>
    <t>Quantity Unloaded During The Day In Mt</t>
  </si>
  <si>
    <t>Cumm. Quantity Unloaded Till Date During The Year</t>
  </si>
  <si>
    <t>Non Port Stoppages during the day (Hours)</t>
  </si>
  <si>
    <t>Operational Hours during the day (hours)</t>
  </si>
  <si>
    <t>Total Operation Hours for the month</t>
  </si>
  <si>
    <t>Total Stoppages - non Port for the month</t>
  </si>
  <si>
    <t>Total Stoppages - non Port for the year</t>
  </si>
  <si>
    <t>Total Operation Hours for the year</t>
  </si>
  <si>
    <t>Total rake loading time taken for day</t>
  </si>
  <si>
    <t>Avg. Time for rake loading - day</t>
  </si>
  <si>
    <t>Avg. rake loading time-day (Hrs)</t>
  </si>
  <si>
    <t>Avg. rake loading time-day (Min)</t>
  </si>
  <si>
    <t>Total Stoppages time weather &amp; railway fault</t>
  </si>
  <si>
    <t>Effective total Time Taken For rake Loading-day</t>
  </si>
  <si>
    <t>Effective avg. Time Taken For rake Loading-day</t>
  </si>
  <si>
    <t>Effective avg. Time Taken For rake Loading-day (Hrs)</t>
  </si>
  <si>
    <t>Effective avg. Time Taken For rake Loading-day (Mins)</t>
  </si>
  <si>
    <t>Avg. Time Per Rake For Current Month (Hr)</t>
  </si>
  <si>
    <t>Avg. Time Per Rake For Current Month (mIN)</t>
  </si>
  <si>
    <t>Cumm. Loading time YTD</t>
  </si>
  <si>
    <t>Avg. Loading time YTD</t>
  </si>
  <si>
    <t>Avg. Loading time YTD (Hrs)</t>
  </si>
  <si>
    <t>Avg. Loading time YTD (Mins)</t>
  </si>
  <si>
    <t>Total TRD for the day</t>
  </si>
  <si>
    <t>CUMM TRD for the month</t>
  </si>
  <si>
    <t>CUMM TRD for the Year</t>
  </si>
  <si>
    <t>Avg TRD for the day</t>
  </si>
  <si>
    <t>Avg TRD for the Month</t>
  </si>
  <si>
    <t>Avg TRD for the Year</t>
  </si>
  <si>
    <t>No. Of Rakes Unloaded For The Month</t>
  </si>
  <si>
    <t xml:space="preserve">Hrs/Rake (For Unloading) For The Month </t>
  </si>
  <si>
    <t xml:space="preserve">Avg. Turn Around Time For The Month </t>
  </si>
  <si>
    <t xml:space="preserve">No. Of Ships Unloaded For The Month </t>
  </si>
  <si>
    <t xml:space="preserve">Total Quantity Unloaded For The Month </t>
  </si>
  <si>
    <t xml:space="preserve">Avg. Unloading  Rate/Hr. For The Month </t>
  </si>
  <si>
    <t xml:space="preserve">B.Day O/P For The Month </t>
  </si>
  <si>
    <t>B.Day O/P For The Day</t>
  </si>
  <si>
    <t>TOTAL WAGONS LOADED</t>
  </si>
  <si>
    <t>Total Quantity loaded till date (MT)</t>
  </si>
  <si>
    <t>Total wagons loaded till date</t>
  </si>
  <si>
    <t>Cummulative Operational hours during the year</t>
  </si>
  <si>
    <t>Cummulative Operational minutes during the year</t>
  </si>
  <si>
    <t>Load per wagon</t>
  </si>
  <si>
    <t>CURRAGH SS</t>
  </si>
  <si>
    <t xml:space="preserve">NON COKING </t>
  </si>
  <si>
    <t>NON COKING</t>
  </si>
  <si>
    <t>BL Quantity</t>
  </si>
  <si>
    <t>STEAM NON COKING</t>
  </si>
  <si>
    <t>VISA STEEL</t>
  </si>
  <si>
    <t>Cumulative Hours during the day due to other delays in the current year</t>
  </si>
  <si>
    <t>cumulative operational hours till date during the current financial year</t>
  </si>
  <si>
    <t xml:space="preserve">Cumulative operational hours - cumulative hours due to other delays </t>
  </si>
  <si>
    <t>Berth Day O/P for the current financial year till date</t>
  </si>
  <si>
    <t>Berth Day O/P for the current month till date</t>
  </si>
  <si>
    <t xml:space="preserve">Cumulative operational hours - cumulative hours due to other delays for the current month </t>
  </si>
  <si>
    <t>Operational hours excluding delays</t>
  </si>
  <si>
    <t>Berth day output(TPH)</t>
  </si>
  <si>
    <t>Cumulative Operational hours during the month</t>
  </si>
  <si>
    <t>Cumulative other delays during the month</t>
  </si>
  <si>
    <t>Cumulative discharge during the month</t>
  </si>
  <si>
    <t>Average discharge rate for the day in the current month till the last ship unloaded</t>
  </si>
  <si>
    <t>Average Discharge Rate for the day(TPH)</t>
  </si>
  <si>
    <t>Average Discharge Rate for the day (per day)</t>
  </si>
  <si>
    <t>Effective Discharge rate( TPH)</t>
  </si>
  <si>
    <t>Effective discharge rate(perday)MT</t>
  </si>
  <si>
    <t>Vessel no.for the current financial year</t>
  </si>
  <si>
    <t>STOCKPILE CHANGING ETC. (Nos.)</t>
  </si>
  <si>
    <t>L</t>
  </si>
  <si>
    <t>IRONORE</t>
  </si>
  <si>
    <t>EXPORT</t>
  </si>
  <si>
    <t>Cummulative Quantity loaded during the year</t>
  </si>
  <si>
    <t>Qty loaded for the  day</t>
  </si>
  <si>
    <t>Engagement Qty</t>
  </si>
  <si>
    <t>Cumulative loading during the month</t>
  </si>
  <si>
    <t>Average Loading Rate for the day(TPH)</t>
  </si>
  <si>
    <t>Average Loading Rate for the day (per day)</t>
  </si>
  <si>
    <t>Average loading rate for the day in the current month till the last ship loaded</t>
  </si>
  <si>
    <t>HATCH CHANGE ETC. (Nos.)</t>
  </si>
  <si>
    <t>HATCH CHANGE ETC. (Duration)</t>
  </si>
  <si>
    <t>HATCH CHANGE ETC. (Hrs)</t>
  </si>
  <si>
    <t>HATCH CHANGE  ETC. (Mins)</t>
  </si>
  <si>
    <t>Effective loading rate( TPH)</t>
  </si>
  <si>
    <t>Effective loading rate(perday)MT</t>
  </si>
  <si>
    <t>Total no. of hatches</t>
  </si>
  <si>
    <t>No. of hatch completion</t>
  </si>
  <si>
    <t>Row Labels</t>
  </si>
  <si>
    <t>Grand Total</t>
  </si>
  <si>
    <t>Rly. Fault, Bad Weather (Min)</t>
  </si>
  <si>
    <t>RAKE PLACEMENT AT RLS/IMWB</t>
  </si>
  <si>
    <t>ARRIVAL AT WCS/IMWB</t>
  </si>
  <si>
    <t>TSL,HALDIA</t>
  </si>
  <si>
    <t>OKEY NORTH/KESTRAL</t>
  </si>
  <si>
    <t>OKEY NORTH</t>
  </si>
  <si>
    <t>BEL</t>
  </si>
  <si>
    <t>UML</t>
  </si>
  <si>
    <t>BSL</t>
  </si>
  <si>
    <t>COLLINSVILLE</t>
  </si>
  <si>
    <t>WOLLOMBI</t>
  </si>
  <si>
    <t>Okey North</t>
  </si>
  <si>
    <t>Okey North/Hail Creek</t>
  </si>
  <si>
    <t>CURRAGH SS/Hail Creek</t>
  </si>
  <si>
    <t>CP Oman</t>
  </si>
  <si>
    <t>Goonyella</t>
  </si>
  <si>
    <t>MV CIC ELLIS</t>
  </si>
  <si>
    <t>CONCAST INDIA LTD.</t>
  </si>
  <si>
    <t>2 Apr 12 AT  09:24</t>
  </si>
  <si>
    <t>2 Apr 12 AT 11:00</t>
  </si>
  <si>
    <t>TATA METALLICKS</t>
  </si>
  <si>
    <t>WELLMAN</t>
  </si>
  <si>
    <t>JAL</t>
  </si>
  <si>
    <t>UML,DGPR</t>
  </si>
  <si>
    <t>PCI</t>
  </si>
  <si>
    <t>PCI/SS Newzealand</t>
  </si>
  <si>
    <t>GYP COKING COAL</t>
  </si>
  <si>
    <t>Hard Coking Coal</t>
  </si>
  <si>
    <t>STERLITE ENERGY</t>
  </si>
  <si>
    <t>KOL</t>
  </si>
  <si>
    <t>SUPL</t>
  </si>
  <si>
    <t>CAROBOROUGH/WOLLOMBI</t>
  </si>
  <si>
    <t>Hail Creek</t>
  </si>
  <si>
    <t>LOW VOLATILE COAL</t>
  </si>
  <si>
    <t>STEAM COAL</t>
  </si>
  <si>
    <t>HIND ENERGY</t>
  </si>
  <si>
    <t xml:space="preserve">6 Apr 12 AT  17:42 </t>
  </si>
  <si>
    <t>MV MP PANAMAX 6</t>
  </si>
  <si>
    <t>LIMESTONE</t>
  </si>
  <si>
    <t>CP OMAN</t>
  </si>
  <si>
    <t>TATA STEEL</t>
  </si>
  <si>
    <t>9 Apr 12 AT  07:40</t>
  </si>
  <si>
    <t>BLENDED PCI</t>
  </si>
  <si>
    <t>CP Oman/CURRAGH SS</t>
  </si>
  <si>
    <t>SP LIMESTONE</t>
  </si>
  <si>
    <t>HAIL CREEK/CURRAGH SS</t>
  </si>
  <si>
    <t>Hail Creek/OKEY NORTH</t>
  </si>
  <si>
    <t>Coking Coal</t>
  </si>
  <si>
    <t>Hind Energy</t>
  </si>
  <si>
    <t>Steam Coal</t>
  </si>
  <si>
    <t>08 Apr 12 AT 10:00</t>
  </si>
  <si>
    <t>Maithon Ispat Ltd</t>
  </si>
  <si>
    <t>MV MOON GLOBE</t>
  </si>
  <si>
    <t>COKING COAL</t>
  </si>
  <si>
    <t>10 Apr 12 AT 13:20</t>
  </si>
  <si>
    <t>VEDANTA ALUMINIUM</t>
  </si>
  <si>
    <t>CURRAGH SS/SS Newzealand</t>
  </si>
  <si>
    <t>6 Apr 12 AT  19:15</t>
  </si>
  <si>
    <t>11 Apr 12 AT 09:55</t>
  </si>
  <si>
    <t>10 Apr 12 AT 04:30</t>
  </si>
  <si>
    <t>MV CONTILAPISLAZULI</t>
  </si>
  <si>
    <t>OKEY NORTH/CURRAGH SS</t>
  </si>
  <si>
    <t>10 Apr 12 AT 14:40</t>
  </si>
  <si>
    <t>13 Apr 12 AT 09:00</t>
  </si>
  <si>
    <t>MV MARVELLOUS</t>
  </si>
  <si>
    <t>RCL/SUPL</t>
  </si>
  <si>
    <t xml:space="preserve">12 APR 12 AT 15:30 </t>
  </si>
  <si>
    <t>12 Apr 12 AT 17:15</t>
  </si>
  <si>
    <t>Adhunik Metallics</t>
  </si>
  <si>
    <t>Hail Creek/ Oaky North</t>
  </si>
  <si>
    <t>SS Newzealand</t>
  </si>
  <si>
    <t>RCL</t>
  </si>
  <si>
    <t>17 APR 12 AT  09:36</t>
  </si>
  <si>
    <t>17 Apr 12 AT 11:45</t>
  </si>
  <si>
    <t>CP Oman/SS Newzealand</t>
  </si>
  <si>
    <t>CARROBOROUGH</t>
  </si>
  <si>
    <t>18 Apr 12 AT 19:30</t>
  </si>
  <si>
    <t>MV KIRAN TURKEY</t>
  </si>
  <si>
    <t>19 APR 12 AT 13:10</t>
  </si>
  <si>
    <t>19 APR 12 AT 11:10</t>
  </si>
  <si>
    <t>Curragh SS</t>
  </si>
  <si>
    <t>WOLLOMBI/CAROBOROUGH</t>
  </si>
  <si>
    <t>Commencement of Discharge</t>
  </si>
  <si>
    <t>08 Apr 12 AT 12:00</t>
  </si>
  <si>
    <t>09 Apr 12 AT 09:15</t>
  </si>
  <si>
    <t>9 Apr 12 AT 09:15</t>
  </si>
  <si>
    <t>13 Apr 12 AT 11:35</t>
  </si>
  <si>
    <t>ADANI ENTERPRISES LTD.</t>
  </si>
  <si>
    <t>MV FRONTIER KOTABUKI</t>
  </si>
  <si>
    <t>Mitred PCI/Okey North</t>
  </si>
  <si>
    <t>SS Newzealand/Curragh SS</t>
  </si>
  <si>
    <t>Curragh HCC/Okey North</t>
  </si>
  <si>
    <t>23 Apr 12 AT 07:15</t>
  </si>
  <si>
    <t>Adani Enterprises</t>
  </si>
  <si>
    <t>MV CAPE MATHILDE</t>
  </si>
  <si>
    <t>HINDALCO INDIA LTD.</t>
  </si>
  <si>
    <t>29 APR 12 AT  16:42</t>
  </si>
  <si>
    <t>29 APR 12 AT  18:45</t>
  </si>
  <si>
    <t>OKey North/CURRAGH HCC</t>
  </si>
  <si>
    <t>PISTI</t>
  </si>
  <si>
    <t>JSW</t>
  </si>
  <si>
    <t>CARROBOROUGH/WOLLOMBI</t>
  </si>
  <si>
    <t>CURRAGH SS/BLENDED PCI</t>
  </si>
  <si>
    <t>SHYAM STEEL</t>
  </si>
  <si>
    <t>POITREL</t>
  </si>
  <si>
    <t>TECK COAL</t>
  </si>
  <si>
    <t>29 Apr 12 AT 06:30</t>
  </si>
  <si>
    <t xml:space="preserve"> </t>
  </si>
  <si>
    <t>JELLINBAH PCI/CURRAGH SS/CURRAGH HCC</t>
  </si>
  <si>
    <t>Adhunik Alloys</t>
  </si>
  <si>
    <t>SS NEWZEALAND/MITRADE PCI</t>
  </si>
  <si>
    <t>SS Newzealand/Blended PCI</t>
  </si>
  <si>
    <t>STEAM NON COKING/NON COKING</t>
  </si>
  <si>
    <t>WOLLOMBI/COLLINSVILLE</t>
  </si>
  <si>
    <t>BLENDED PCI/CURRAGH SS</t>
  </si>
  <si>
    <t>SP LIMESTONE/GYP COKING COAL</t>
  </si>
  <si>
    <t>S S Newzealand/Curragh SS/Hail Creek</t>
  </si>
  <si>
    <t>MV GLORY ENERGY</t>
  </si>
  <si>
    <t>OCL INDIA LTD./AMBUJA CEMENTS LTD.</t>
  </si>
  <si>
    <t>07 MAY 12 AT  18:54</t>
  </si>
  <si>
    <t>07 MAY 12 AT 21:00</t>
  </si>
  <si>
    <t>Hindalco India Ltd.</t>
  </si>
  <si>
    <t>MV GREAT PROSPERITY</t>
  </si>
  <si>
    <t>RCL/GIL</t>
  </si>
  <si>
    <t>06 MAY 12 AT 18:12</t>
  </si>
  <si>
    <t>06 MAY 12 AT 19:15</t>
  </si>
  <si>
    <t>SS NEWZEALAND/CURRAGH HCC</t>
  </si>
  <si>
    <t>7 May 12 AT 01:40</t>
  </si>
  <si>
    <t>29 APR 12 AT 18:45</t>
  </si>
  <si>
    <t>Blended PCI/CURRAGH HCC</t>
  </si>
  <si>
    <t>GYP Coking Coal</t>
  </si>
  <si>
    <t>SS NEWZEALAND</t>
  </si>
  <si>
    <t>11 May 12 AT 11:45</t>
  </si>
  <si>
    <t>MV TOP FLIGHT</t>
  </si>
  <si>
    <t>09 MAY 12 AT  13:54</t>
  </si>
  <si>
    <t>09 MAY 12 AT 15:00</t>
  </si>
  <si>
    <t>CURRAGH HCC</t>
  </si>
  <si>
    <t>08 MAY 12 AT 00:56</t>
  </si>
  <si>
    <t>07 MAY 12 AT 11:00</t>
  </si>
  <si>
    <t>11 MAY 12 AT 10:10</t>
  </si>
  <si>
    <t>12 May 12 AT 21:00</t>
  </si>
  <si>
    <t>CP Dubai</t>
  </si>
  <si>
    <t>OCL</t>
  </si>
  <si>
    <t>MV CORONIS</t>
  </si>
  <si>
    <t>12 MAY 12 AT 21:15</t>
  </si>
  <si>
    <t>12 MAY 12 AT 23:00</t>
  </si>
  <si>
    <t>13 MAY 12 AT 06:30</t>
  </si>
  <si>
    <t>Sum of IMWB READING</t>
  </si>
  <si>
    <t>BS01MBM</t>
  </si>
  <si>
    <t>16 May 12 AT 12:30</t>
  </si>
  <si>
    <t>MV POS WINNER</t>
  </si>
  <si>
    <t>BENGAL ENERGY</t>
  </si>
  <si>
    <t>14 MAY 12 AT 18:10</t>
  </si>
  <si>
    <t>14 MAY 12 AT 20:30</t>
  </si>
  <si>
    <t>16 MAY 12 AT 19:40</t>
  </si>
  <si>
    <t>CP Dubai/ CURRAGH SS</t>
  </si>
  <si>
    <t>Blended PCI/ SS NewZealand</t>
  </si>
  <si>
    <t>(blank)</t>
  </si>
  <si>
    <t>Column Labels</t>
  </si>
  <si>
    <t>AMBUJA CEMENTS</t>
  </si>
  <si>
    <t>ACC Cements</t>
  </si>
  <si>
    <t>VISA RESOURCES</t>
  </si>
  <si>
    <t>CURRAGH HCC/BLENDED PCI</t>
  </si>
  <si>
    <t>22 May 12 AT 20:30</t>
  </si>
  <si>
    <t>MV LOWLANDS ORCHID</t>
  </si>
  <si>
    <t>CURRAGH SS/CURRAGH HCC/JELLINBAH PCI</t>
  </si>
  <si>
    <t>22 MAY 12 AT 12:18</t>
  </si>
  <si>
    <t>22 MAY 12 AT 14:20</t>
  </si>
  <si>
    <t>JELLINBAH PCI/CURRAGH HCC</t>
  </si>
  <si>
    <t>JELLINBAH PCI</t>
  </si>
  <si>
    <t>JELLINBAH PCI/SS NEWZEALAND</t>
  </si>
  <si>
    <t>ROHIT FERROTECH</t>
  </si>
  <si>
    <t xml:space="preserve">23 MAY 12 AT 03:30 </t>
  </si>
  <si>
    <t>NEWZEALAND/PCI</t>
  </si>
  <si>
    <t>BLENDED PCI/HCC CURRAGH PRIME/PCI JELLINABAH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</si>
</sst>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dd\ mmm\ yy\ \A\T\ \ h:mm\ "/>
    <numFmt numFmtId="166" formatCode="[h]:mm"/>
    <numFmt numFmtId="167" formatCode="[$-14009]hh:mm:ss;@"/>
    <numFmt numFmtId="168" formatCode="_(* #,##0_);_(* \(#,##0\);_(* &quot;-&quot;??_);_(@_)"/>
    <numFmt numFmtId="169" formatCode="[hh]:mm"/>
    <numFmt numFmtId="171" formatCode="[$-F800]dddd\,\ mmmm\ dd\,\ yyyy"/>
    <numFmt numFmtId="172" formatCode="_ [$₹-4009]\ * #,##0.00_ ;_ [$₹-4009]\ * \-#,##0.00_ ;_ [$₹-4009]\ * &quot;-&quot;??_ ;_ @_ 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167" fontId="0" fillId="0" borderId="0"/>
    <xf numFmtId="164" fontId="2" fillId="0" borderId="0" applyFont="0" applyFill="0" applyBorder="0" applyAlignment="0" applyProtection="0"/>
  </cellStyleXfs>
  <cellXfs count="236">
    <xf numFmtId="167" fontId="0" fillId="0" borderId="0" xfId="0"/>
    <xf numFmtId="167" fontId="1" fillId="0" borderId="0" xfId="0" applyFont="1" applyAlignment="1">
      <alignment horizontal="center" vertical="center" wrapText="1"/>
    </xf>
    <xf numFmtId="167" fontId="0" fillId="0" borderId="0" xfId="0" applyAlignment="1">
      <alignment horizontal="center" vertical="center" wrapText="1"/>
    </xf>
    <xf numFmtId="167" fontId="3" fillId="5" borderId="1" xfId="0" applyFont="1" applyFill="1" applyBorder="1" applyAlignment="1">
      <alignment horizontal="center" vertical="center" wrapText="1"/>
    </xf>
    <xf numFmtId="167" fontId="3" fillId="6" borderId="1" xfId="0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 vertical="center" wrapText="1"/>
    </xf>
    <xf numFmtId="167" fontId="0" fillId="0" borderId="1" xfId="0" applyBorder="1" applyAlignment="1">
      <alignment horizontal="center" vertical="center" wrapText="1"/>
    </xf>
    <xf numFmtId="20" fontId="0" fillId="6" borderId="1" xfId="0" applyNumberFormat="1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horizontal="center" vertical="center" wrapText="1"/>
    </xf>
    <xf numFmtId="164" fontId="3" fillId="6" borderId="1" xfId="1" applyFont="1" applyFill="1" applyBorder="1" applyAlignment="1">
      <alignment horizontal="center" vertical="center" wrapText="1"/>
    </xf>
    <xf numFmtId="167" fontId="0" fillId="0" borderId="1" xfId="0" applyBorder="1"/>
    <xf numFmtId="167" fontId="0" fillId="0" borderId="0" xfId="0" applyAlignment="1">
      <alignment horizontal="center"/>
    </xf>
    <xf numFmtId="167" fontId="0" fillId="2" borderId="0" xfId="0" applyFill="1" applyAlignment="1">
      <alignment horizontal="center" vertical="center" wrapText="1"/>
    </xf>
    <xf numFmtId="167" fontId="0" fillId="9" borderId="0" xfId="0" applyFill="1" applyAlignment="1">
      <alignment horizontal="center" vertical="center" wrapText="1"/>
    </xf>
    <xf numFmtId="167" fontId="0" fillId="0" borderId="0" xfId="0" applyAlignment="1">
      <alignment vertical="center"/>
    </xf>
    <xf numFmtId="167" fontId="0" fillId="0" borderId="0" xfId="0" applyAlignment="1">
      <alignment horizontal="center" vertical="center"/>
    </xf>
    <xf numFmtId="20" fontId="3" fillId="5" borderId="1" xfId="0" applyNumberFormat="1" applyFont="1" applyFill="1" applyBorder="1" applyAlignment="1">
      <alignment horizontal="center" vertical="center" wrapText="1"/>
    </xf>
    <xf numFmtId="168" fontId="3" fillId="6" borderId="1" xfId="1" applyNumberFormat="1" applyFont="1" applyFill="1" applyBorder="1" applyAlignment="1">
      <alignment horizontal="center" vertical="center" wrapText="1"/>
    </xf>
    <xf numFmtId="168" fontId="0" fillId="0" borderId="0" xfId="1" applyNumberFormat="1" applyFont="1" applyAlignment="1">
      <alignment vertical="center"/>
    </xf>
    <xf numFmtId="167" fontId="0" fillId="10" borderId="1" xfId="0" applyFill="1" applyBorder="1" applyAlignment="1">
      <alignment horizontal="center" vertical="center" wrapText="1"/>
    </xf>
    <xf numFmtId="168" fontId="0" fillId="10" borderId="1" xfId="1" applyNumberFormat="1" applyFont="1" applyFill="1" applyBorder="1" applyAlignment="1">
      <alignment horizontal="center" vertical="center" wrapText="1"/>
    </xf>
    <xf numFmtId="164" fontId="0" fillId="0" borderId="1" xfId="1" applyFont="1" applyBorder="1" applyAlignment="1">
      <alignment vertical="center"/>
    </xf>
    <xf numFmtId="167" fontId="0" fillId="0" borderId="1" xfId="0" applyBorder="1" applyAlignment="1">
      <alignment horizontal="center" vertical="center"/>
    </xf>
    <xf numFmtId="167" fontId="0" fillId="7" borderId="1" xfId="1" applyNumberFormat="1" applyFont="1" applyFill="1" applyBorder="1" applyAlignment="1">
      <alignment vertical="center"/>
    </xf>
    <xf numFmtId="167" fontId="0" fillId="7" borderId="1" xfId="0" applyFill="1" applyBorder="1" applyAlignment="1">
      <alignment vertical="center"/>
    </xf>
    <xf numFmtId="20" fontId="0" fillId="0" borderId="1" xfId="0" applyNumberFormat="1" applyBorder="1" applyAlignment="1">
      <alignment vertical="center"/>
    </xf>
    <xf numFmtId="168" fontId="0" fillId="0" borderId="1" xfId="1" applyNumberFormat="1" applyFont="1" applyBorder="1" applyAlignment="1">
      <alignment vertical="center"/>
    </xf>
    <xf numFmtId="168" fontId="0" fillId="0" borderId="1" xfId="1" applyNumberFormat="1" applyFont="1" applyBorder="1" applyAlignment="1">
      <alignment horizontal="center" vertical="center" wrapText="1"/>
    </xf>
    <xf numFmtId="169" fontId="0" fillId="0" borderId="0" xfId="1" applyNumberFormat="1" applyFont="1" applyBorder="1" applyAlignment="1">
      <alignment vertical="center"/>
    </xf>
    <xf numFmtId="167" fontId="0" fillId="0" borderId="1" xfId="0" applyBorder="1" applyAlignment="1">
      <alignment vertical="center"/>
    </xf>
    <xf numFmtId="169" fontId="0" fillId="10" borderId="1" xfId="0" applyNumberFormat="1" applyFill="1" applyBorder="1" applyAlignment="1">
      <alignment horizontal="center" vertical="center" wrapText="1"/>
    </xf>
    <xf numFmtId="169" fontId="0" fillId="0" borderId="1" xfId="1" applyNumberFormat="1" applyFont="1" applyBorder="1" applyAlignment="1">
      <alignment vertical="center"/>
    </xf>
    <xf numFmtId="169" fontId="0" fillId="0" borderId="0" xfId="0" applyNumberFormat="1" applyAlignment="1">
      <alignment vertical="center"/>
    </xf>
    <xf numFmtId="20" fontId="1" fillId="0" borderId="1" xfId="0" applyNumberFormat="1" applyFont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/>
    </xf>
    <xf numFmtId="167" fontId="0" fillId="7" borderId="1" xfId="0" applyFill="1" applyBorder="1" applyAlignment="1">
      <alignment horizontal="center" vertical="center"/>
    </xf>
    <xf numFmtId="167" fontId="0" fillId="8" borderId="1" xfId="0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67" fontId="1" fillId="11" borderId="0" xfId="0" applyFont="1" applyFill="1" applyAlignment="1">
      <alignment horizontal="center" vertical="center" wrapText="1"/>
    </xf>
    <xf numFmtId="167" fontId="0" fillId="11" borderId="0" xfId="0" applyFill="1" applyAlignment="1">
      <alignment horizontal="center" vertical="center" wrapText="1"/>
    </xf>
    <xf numFmtId="167" fontId="0" fillId="8" borderId="0" xfId="0" applyFill="1" applyAlignment="1">
      <alignment horizontal="center" vertical="center" wrapText="1"/>
    </xf>
    <xf numFmtId="2" fontId="0" fillId="8" borderId="1" xfId="1" applyNumberFormat="1" applyFont="1" applyFill="1" applyBorder="1" applyAlignment="1">
      <alignment horizontal="center" vertical="center" wrapText="1"/>
    </xf>
    <xf numFmtId="2" fontId="0" fillId="8" borderId="1" xfId="0" applyNumberFormat="1" applyFill="1" applyBorder="1" applyAlignment="1">
      <alignment horizontal="center" vertical="center" wrapText="1"/>
    </xf>
    <xf numFmtId="15" fontId="0" fillId="8" borderId="1" xfId="0" applyNumberFormat="1" applyFill="1" applyBorder="1" applyAlignment="1">
      <alignment horizontal="center" vertical="center" wrapText="1"/>
    </xf>
    <xf numFmtId="167" fontId="0" fillId="12" borderId="0" xfId="0" applyFill="1" applyAlignment="1">
      <alignment horizontal="center" vertical="center" wrapText="1"/>
    </xf>
    <xf numFmtId="166" fontId="0" fillId="0" borderId="0" xfId="0" applyNumberFormat="1"/>
    <xf numFmtId="2" fontId="0" fillId="0" borderId="0" xfId="0" applyNumberFormat="1"/>
    <xf numFmtId="0" fontId="0" fillId="0" borderId="1" xfId="0" applyNumberFormat="1" applyBorder="1" applyAlignment="1">
      <alignment horizontal="center" vertical="center" wrapText="1"/>
    </xf>
    <xf numFmtId="0" fontId="3" fillId="5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8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2" fontId="3" fillId="5" borderId="1" xfId="1" applyNumberFormat="1" applyFon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0" fontId="0" fillId="0" borderId="0" xfId="0" applyNumberFormat="1"/>
    <xf numFmtId="20" fontId="3" fillId="6" borderId="1" xfId="0" applyNumberFormat="1" applyFont="1" applyFill="1" applyBorder="1" applyAlignment="1">
      <alignment horizontal="center" vertical="center" wrapText="1"/>
    </xf>
    <xf numFmtId="20" fontId="0" fillId="6" borderId="0" xfId="0" applyNumberFormat="1" applyFill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0" fillId="6" borderId="0" xfId="0" applyNumberFormat="1" applyFill="1" applyAlignment="1">
      <alignment horizontal="center" vertical="center" wrapText="1"/>
    </xf>
    <xf numFmtId="2" fontId="3" fillId="5" borderId="1" xfId="0" applyNumberFormat="1" applyFont="1" applyFill="1" applyBorder="1" applyAlignment="1">
      <alignment horizontal="center" vertical="center" wrapText="1"/>
    </xf>
    <xf numFmtId="167" fontId="0" fillId="13" borderId="0" xfId="0" applyFill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20" fontId="0" fillId="6" borderId="3" xfId="0" applyNumberFormat="1" applyFill="1" applyBorder="1" applyAlignment="1">
      <alignment horizontal="center" vertical="center" wrapText="1"/>
    </xf>
    <xf numFmtId="164" fontId="0" fillId="6" borderId="3" xfId="1" applyFont="1" applyFill="1" applyBorder="1" applyAlignment="1">
      <alignment horizontal="center" vertical="center" wrapText="1"/>
    </xf>
    <xf numFmtId="166" fontId="0" fillId="6" borderId="3" xfId="0" applyNumberFormat="1" applyFill="1" applyBorder="1" applyAlignment="1">
      <alignment horizontal="center" vertical="center" wrapText="1"/>
    </xf>
    <xf numFmtId="167" fontId="0" fillId="14" borderId="0" xfId="0" applyFill="1" applyAlignment="1">
      <alignment horizontal="center" vertical="center" wrapText="1"/>
    </xf>
    <xf numFmtId="167" fontId="0" fillId="15" borderId="1" xfId="0" applyFill="1" applyBorder="1" applyAlignment="1">
      <alignment horizontal="center" vertical="center" wrapText="1"/>
    </xf>
    <xf numFmtId="167" fontId="0" fillId="15" borderId="0" xfId="0" applyFill="1" applyAlignment="1">
      <alignment horizontal="center" vertical="center" wrapText="1"/>
    </xf>
    <xf numFmtId="164" fontId="4" fillId="6" borderId="1" xfId="1" applyFont="1" applyFill="1" applyBorder="1" applyAlignment="1">
      <alignment vertical="center" wrapText="1"/>
    </xf>
    <xf numFmtId="164" fontId="4" fillId="6" borderId="2" xfId="1" applyFont="1" applyFill="1" applyBorder="1" applyAlignment="1">
      <alignment vertical="center" wrapText="1"/>
    </xf>
    <xf numFmtId="164" fontId="1" fillId="6" borderId="1" xfId="1" applyFont="1" applyFill="1" applyBorder="1" applyAlignment="1">
      <alignment vertical="center" wrapText="1"/>
    </xf>
    <xf numFmtId="164" fontId="1" fillId="6" borderId="1" xfId="1" applyFont="1" applyFill="1" applyBorder="1" applyAlignment="1">
      <alignment horizontal="center" vertical="center" wrapText="1"/>
    </xf>
    <xf numFmtId="164" fontId="4" fillId="6" borderId="1" xfId="1" applyFont="1" applyFill="1" applyBorder="1" applyAlignment="1">
      <alignment horizontal="center" vertical="center" wrapText="1"/>
    </xf>
    <xf numFmtId="20" fontId="1" fillId="6" borderId="1" xfId="0" applyNumberFormat="1" applyFont="1" applyFill="1" applyBorder="1" applyAlignment="1">
      <alignment horizontal="center" vertical="center" wrapText="1"/>
    </xf>
    <xf numFmtId="164" fontId="4" fillId="6" borderId="2" xfId="1" applyFont="1" applyFill="1" applyBorder="1" applyAlignment="1">
      <alignment horizontal="center" vertical="center" wrapText="1"/>
    </xf>
    <xf numFmtId="167" fontId="0" fillId="6" borderId="1" xfId="0" applyFill="1" applyBorder="1"/>
    <xf numFmtId="167" fontId="0" fillId="6" borderId="0" xfId="0" applyFill="1"/>
    <xf numFmtId="168" fontId="1" fillId="6" borderId="1" xfId="1" applyNumberFormat="1" applyFont="1" applyFill="1" applyBorder="1" applyAlignment="1">
      <alignment horizontal="center" vertical="center" wrapText="1"/>
    </xf>
    <xf numFmtId="168" fontId="0" fillId="6" borderId="0" xfId="1" applyNumberFormat="1" applyFont="1" applyFill="1" applyAlignment="1">
      <alignment horizontal="center" vertical="center"/>
    </xf>
    <xf numFmtId="167" fontId="0" fillId="6" borderId="0" xfId="0" applyFill="1" applyAlignment="1">
      <alignment horizontal="center"/>
    </xf>
    <xf numFmtId="167" fontId="3" fillId="2" borderId="1" xfId="0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0" fontId="5" fillId="4" borderId="1" xfId="0" applyNumberFormat="1" applyFont="1" applyFill="1" applyBorder="1" applyAlignment="1">
      <alignment horizontal="center" vertical="center" wrapText="1"/>
    </xf>
    <xf numFmtId="167" fontId="5" fillId="4" borderId="1" xfId="0" applyFont="1" applyFill="1" applyBorder="1" applyAlignment="1">
      <alignment horizontal="center" vertical="center" wrapText="1"/>
    </xf>
    <xf numFmtId="20" fontId="5" fillId="4" borderId="1" xfId="0" applyNumberFormat="1" applyFont="1" applyFill="1" applyBorder="1" applyAlignment="1">
      <alignment horizontal="center" vertical="center" wrapText="1"/>
    </xf>
    <xf numFmtId="20" fontId="5" fillId="4" borderId="1" xfId="0" applyNumberFormat="1" applyFont="1" applyFill="1" applyBorder="1" applyAlignment="1">
      <alignment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20" fontId="5" fillId="3" borderId="1" xfId="0" applyNumberFormat="1" applyFont="1" applyFill="1" applyBorder="1" applyAlignment="1">
      <alignment horizontal="center" vertical="center" wrapText="1"/>
    </xf>
    <xf numFmtId="20" fontId="5" fillId="3" borderId="1" xfId="0" applyNumberFormat="1" applyFont="1" applyFill="1" applyBorder="1" applyAlignment="1">
      <alignment vertical="center" wrapText="1"/>
    </xf>
    <xf numFmtId="167" fontId="5" fillId="3" borderId="1" xfId="0" applyFont="1" applyFill="1" applyBorder="1" applyAlignment="1">
      <alignment horizontal="center" vertical="center" wrapText="1"/>
    </xf>
    <xf numFmtId="164" fontId="6" fillId="6" borderId="1" xfId="1" applyFont="1" applyFill="1" applyBorder="1" applyAlignment="1">
      <alignment vertical="center" wrapText="1"/>
    </xf>
    <xf numFmtId="167" fontId="6" fillId="6" borderId="1" xfId="0" applyFont="1" applyFill="1" applyBorder="1" applyAlignment="1">
      <alignment vertical="center" wrapText="1"/>
    </xf>
    <xf numFmtId="164" fontId="6" fillId="6" borderId="2" xfId="1" applyFont="1" applyFill="1" applyBorder="1" applyAlignment="1">
      <alignment vertical="center" wrapText="1"/>
    </xf>
    <xf numFmtId="167" fontId="3" fillId="0" borderId="0" xfId="0" applyFont="1" applyAlignment="1">
      <alignment vertical="center" wrapText="1"/>
    </xf>
    <xf numFmtId="167" fontId="0" fillId="6" borderId="0" xfId="0" applyFill="1" applyAlignment="1">
      <alignment horizontal="center" vertical="center"/>
    </xf>
    <xf numFmtId="164" fontId="6" fillId="6" borderId="1" xfId="1" applyFont="1" applyFill="1" applyBorder="1" applyAlignment="1">
      <alignment horizontal="center" vertical="center" wrapText="1"/>
    </xf>
    <xf numFmtId="1" fontId="1" fillId="16" borderId="1" xfId="0" applyNumberFormat="1" applyFont="1" applyFill="1" applyBorder="1" applyAlignment="1">
      <alignment horizontal="center" vertical="center" wrapText="1"/>
    </xf>
    <xf numFmtId="167" fontId="0" fillId="17" borderId="1" xfId="0" applyFill="1" applyBorder="1" applyAlignment="1">
      <alignment horizontal="center" vertical="center" wrapText="1"/>
    </xf>
    <xf numFmtId="20" fontId="0" fillId="17" borderId="1" xfId="0" applyNumberFormat="1" applyFill="1" applyBorder="1" applyAlignment="1">
      <alignment horizontal="center" vertical="center" wrapText="1"/>
    </xf>
    <xf numFmtId="164" fontId="0" fillId="17" borderId="1" xfId="1" applyFont="1" applyFill="1" applyBorder="1" applyAlignment="1">
      <alignment horizontal="center" vertical="center" wrapText="1"/>
    </xf>
    <xf numFmtId="166" fontId="0" fillId="17" borderId="1" xfId="0" applyNumberFormat="1" applyFill="1" applyBorder="1" applyAlignment="1">
      <alignment horizontal="center" vertical="center" wrapText="1"/>
    </xf>
    <xf numFmtId="167" fontId="0" fillId="16" borderId="0" xfId="0" applyFill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 wrapText="1"/>
    </xf>
    <xf numFmtId="2" fontId="0" fillId="6" borderId="4" xfId="0" applyNumberFormat="1" applyFill="1" applyBorder="1" applyAlignment="1">
      <alignment horizontal="center" vertical="center" wrapText="1"/>
    </xf>
    <xf numFmtId="169" fontId="0" fillId="6" borderId="1" xfId="0" applyNumberFormat="1" applyFill="1" applyBorder="1" applyAlignment="1">
      <alignment horizontal="center" vertical="center" wrapText="1"/>
    </xf>
    <xf numFmtId="14" fontId="1" fillId="18" borderId="1" xfId="0" applyNumberFormat="1" applyFont="1" applyFill="1" applyBorder="1" applyAlignment="1">
      <alignment horizontal="center" vertical="center"/>
    </xf>
    <xf numFmtId="1" fontId="1" fillId="18" borderId="1" xfId="0" applyNumberFormat="1" applyFont="1" applyFill="1" applyBorder="1" applyAlignment="1">
      <alignment horizontal="center" vertical="center" wrapText="1"/>
    </xf>
    <xf numFmtId="167" fontId="1" fillId="18" borderId="1" xfId="0" applyFont="1" applyFill="1" applyBorder="1" applyAlignment="1">
      <alignment horizontal="center" vertical="center"/>
    </xf>
    <xf numFmtId="2" fontId="1" fillId="18" borderId="1" xfId="0" applyNumberFormat="1" applyFont="1" applyFill="1" applyBorder="1" applyAlignment="1">
      <alignment horizontal="center" vertical="center" wrapText="1"/>
    </xf>
    <xf numFmtId="171" fontId="0" fillId="0" borderId="1" xfId="0" applyNumberFormat="1" applyBorder="1" applyAlignment="1">
      <alignment horizontal="center" vertical="center" wrapText="1"/>
    </xf>
    <xf numFmtId="171" fontId="0" fillId="0" borderId="1" xfId="0" applyNumberFormat="1" applyBorder="1" applyAlignment="1">
      <alignment vertical="center"/>
    </xf>
    <xf numFmtId="171" fontId="0" fillId="0" borderId="0" xfId="0" applyNumberFormat="1" applyAlignment="1">
      <alignment vertical="center"/>
    </xf>
    <xf numFmtId="0" fontId="0" fillId="0" borderId="1" xfId="0" applyNumberFormat="1" applyBorder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0" fontId="0" fillId="10" borderId="1" xfId="0" applyNumberFormat="1" applyFill="1" applyBorder="1" applyAlignment="1">
      <alignment horizontal="center" vertical="center" wrapText="1"/>
    </xf>
    <xf numFmtId="0" fontId="0" fillId="0" borderId="4" xfId="0" applyNumberFormat="1" applyBorder="1" applyAlignment="1">
      <alignment horizontal="center" vertical="center"/>
    </xf>
    <xf numFmtId="164" fontId="0" fillId="0" borderId="4" xfId="1" applyFont="1" applyBorder="1" applyAlignment="1">
      <alignment vertical="center"/>
    </xf>
    <xf numFmtId="167" fontId="0" fillId="7" borderId="4" xfId="1" applyNumberFormat="1" applyFont="1" applyFill="1" applyBorder="1" applyAlignment="1">
      <alignment vertical="center"/>
    </xf>
    <xf numFmtId="167" fontId="0" fillId="7" borderId="4" xfId="0" applyFill="1" applyBorder="1" applyAlignment="1">
      <alignment vertical="center"/>
    </xf>
    <xf numFmtId="167" fontId="0" fillId="0" borderId="4" xfId="0" applyBorder="1" applyAlignment="1">
      <alignment vertical="center"/>
    </xf>
    <xf numFmtId="167" fontId="0" fillId="7" borderId="4" xfId="0" applyFill="1" applyBorder="1" applyAlignment="1">
      <alignment horizontal="center" vertical="center"/>
    </xf>
    <xf numFmtId="0" fontId="0" fillId="0" borderId="4" xfId="0" applyNumberFormat="1" applyBorder="1" applyAlignment="1">
      <alignment vertical="center"/>
    </xf>
    <xf numFmtId="20" fontId="0" fillId="0" borderId="4" xfId="0" applyNumberFormat="1" applyBorder="1" applyAlignment="1">
      <alignment vertical="center"/>
    </xf>
    <xf numFmtId="168" fontId="0" fillId="0" borderId="4" xfId="1" applyNumberFormat="1" applyFont="1" applyBorder="1" applyAlignment="1">
      <alignment vertical="center"/>
    </xf>
    <xf numFmtId="169" fontId="0" fillId="0" borderId="4" xfId="1" applyNumberFormat="1" applyFont="1" applyBorder="1" applyAlignment="1">
      <alignment vertical="center"/>
    </xf>
    <xf numFmtId="0" fontId="0" fillId="0" borderId="4" xfId="0" applyNumberFormat="1" applyBorder="1" applyAlignment="1">
      <alignment horizontal="center" vertical="center" wrapText="1"/>
    </xf>
    <xf numFmtId="167" fontId="0" fillId="18" borderId="1" xfId="0" applyFill="1" applyBorder="1" applyAlignment="1">
      <alignment horizontal="center" vertical="center"/>
    </xf>
    <xf numFmtId="166" fontId="3" fillId="6" borderId="1" xfId="0" applyNumberFormat="1" applyFont="1" applyFill="1" applyBorder="1" applyAlignment="1">
      <alignment vertical="center" wrapText="1"/>
    </xf>
    <xf numFmtId="2" fontId="3" fillId="6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horizontal="center" vertical="center" wrapText="1"/>
    </xf>
    <xf numFmtId="166" fontId="1" fillId="6" borderId="1" xfId="0" applyNumberFormat="1" applyFont="1" applyFill="1" applyBorder="1" applyAlignment="1">
      <alignment horizontal="center" vertical="center"/>
    </xf>
    <xf numFmtId="46" fontId="1" fillId="18" borderId="1" xfId="0" applyNumberFormat="1" applyFont="1" applyFill="1" applyBorder="1" applyAlignment="1">
      <alignment horizontal="center" vertical="center"/>
    </xf>
    <xf numFmtId="167" fontId="1" fillId="0" borderId="1" xfId="0" applyFont="1" applyBorder="1" applyAlignment="1">
      <alignment horizontal="center" vertical="center"/>
    </xf>
    <xf numFmtId="167" fontId="0" fillId="0" borderId="0" xfId="0" pivotButton="1"/>
    <xf numFmtId="167" fontId="0" fillId="0" borderId="0" xfId="0" applyAlignment="1">
      <alignment horizontal="left"/>
    </xf>
    <xf numFmtId="15" fontId="3" fillId="5" borderId="1" xfId="0" applyNumberFormat="1" applyFont="1" applyFill="1" applyBorder="1" applyAlignment="1">
      <alignment horizontal="center" vertical="center" wrapText="1"/>
    </xf>
    <xf numFmtId="2" fontId="3" fillId="8" borderId="0" xfId="0" applyNumberFormat="1" applyFont="1" applyFill="1" applyAlignment="1">
      <alignment vertical="center" wrapText="1"/>
    </xf>
    <xf numFmtId="167" fontId="3" fillId="8" borderId="0" xfId="0" applyFont="1" applyFill="1" applyAlignment="1">
      <alignment vertical="center" wrapText="1"/>
    </xf>
    <xf numFmtId="0" fontId="0" fillId="8" borderId="2" xfId="0" applyNumberFormat="1" applyFill="1" applyBorder="1" applyAlignment="1">
      <alignment horizontal="center" vertical="center" wrapText="1"/>
    </xf>
    <xf numFmtId="0" fontId="0" fillId="8" borderId="1" xfId="0" applyNumberFormat="1" applyFill="1" applyBorder="1" applyAlignment="1">
      <alignment horizontal="center" vertical="center"/>
    </xf>
    <xf numFmtId="0" fontId="0" fillId="8" borderId="0" xfId="0" applyNumberFormat="1" applyFill="1" applyAlignment="1">
      <alignment horizontal="center" vertical="center" wrapText="1"/>
    </xf>
    <xf numFmtId="167" fontId="0" fillId="8" borderId="1" xfId="0" applyFill="1" applyBorder="1" applyAlignment="1">
      <alignment horizontal="center" vertical="center"/>
    </xf>
    <xf numFmtId="20" fontId="0" fillId="8" borderId="1" xfId="0" quotePrefix="1" applyNumberFormat="1" applyFill="1" applyBorder="1" applyAlignment="1">
      <alignment horizontal="center" vertical="center" wrapText="1"/>
    </xf>
    <xf numFmtId="0" fontId="0" fillId="8" borderId="3" xfId="0" applyNumberFormat="1" applyFill="1" applyBorder="1" applyAlignment="1">
      <alignment horizontal="center" vertical="center" wrapText="1"/>
    </xf>
    <xf numFmtId="2" fontId="0" fillId="8" borderId="3" xfId="0" applyNumberFormat="1" applyFill="1" applyBorder="1" applyAlignment="1">
      <alignment horizontal="center" vertical="center" wrapText="1"/>
    </xf>
    <xf numFmtId="167" fontId="0" fillId="8" borderId="3" xfId="0" applyFill="1" applyBorder="1" applyAlignment="1">
      <alignment horizontal="center" vertical="center" wrapText="1"/>
    </xf>
    <xf numFmtId="20" fontId="0" fillId="8" borderId="3" xfId="0" applyNumberFormat="1" applyFill="1" applyBorder="1" applyAlignment="1">
      <alignment horizontal="center" vertical="center" wrapText="1"/>
    </xf>
    <xf numFmtId="2" fontId="0" fillId="8" borderId="3" xfId="1" applyNumberFormat="1" applyFont="1" applyFill="1" applyBorder="1" applyAlignment="1">
      <alignment horizontal="center" vertical="center" wrapText="1"/>
    </xf>
    <xf numFmtId="2" fontId="0" fillId="8" borderId="0" xfId="1" applyNumberFormat="1" applyFont="1" applyFill="1" applyAlignment="1">
      <alignment horizontal="center" vertical="center" wrapText="1"/>
    </xf>
    <xf numFmtId="2" fontId="0" fillId="8" borderId="0" xfId="0" applyNumberFormat="1" applyFill="1" applyAlignment="1">
      <alignment horizontal="center" vertical="center" wrapText="1"/>
    </xf>
    <xf numFmtId="15" fontId="0" fillId="8" borderId="0" xfId="0" applyNumberFormat="1" applyFill="1" applyAlignment="1">
      <alignment horizontal="center" vertical="center" wrapText="1"/>
    </xf>
    <xf numFmtId="2" fontId="0" fillId="8" borderId="2" xfId="0" applyNumberFormat="1" applyFill="1" applyBorder="1" applyAlignment="1">
      <alignment horizontal="center" vertical="center" wrapText="1"/>
    </xf>
    <xf numFmtId="1" fontId="1" fillId="19" borderId="1" xfId="0" applyNumberFormat="1" applyFont="1" applyFill="1" applyBorder="1" applyAlignment="1">
      <alignment horizontal="center" vertical="center" wrapText="1"/>
    </xf>
    <xf numFmtId="14" fontId="1" fillId="19" borderId="1" xfId="0" applyNumberFormat="1" applyFont="1" applyFill="1" applyBorder="1" applyAlignment="1">
      <alignment horizontal="center" vertical="center"/>
    </xf>
    <xf numFmtId="167" fontId="1" fillId="19" borderId="1" xfId="0" applyFont="1" applyFill="1" applyBorder="1" applyAlignment="1">
      <alignment horizontal="center" vertical="center" wrapText="1"/>
    </xf>
    <xf numFmtId="2" fontId="1" fillId="19" borderId="1" xfId="0" applyNumberFormat="1" applyFont="1" applyFill="1" applyBorder="1" applyAlignment="1">
      <alignment horizontal="center" vertical="center" wrapText="1"/>
    </xf>
    <xf numFmtId="167" fontId="1" fillId="19" borderId="1" xfId="0" applyFont="1" applyFill="1" applyBorder="1" applyAlignment="1">
      <alignment horizontal="center" vertical="center"/>
    </xf>
    <xf numFmtId="2" fontId="1" fillId="19" borderId="1" xfId="0" applyNumberFormat="1" applyFont="1" applyFill="1" applyBorder="1" applyAlignment="1">
      <alignment horizontal="center" vertical="center"/>
    </xf>
    <xf numFmtId="2" fontId="0" fillId="19" borderId="1" xfId="0" applyNumberFormat="1" applyFill="1" applyBorder="1" applyAlignment="1">
      <alignment horizontal="center"/>
    </xf>
    <xf numFmtId="2" fontId="1" fillId="19" borderId="4" xfId="0" applyNumberFormat="1" applyFont="1" applyFill="1" applyBorder="1" applyAlignment="1">
      <alignment vertical="center"/>
    </xf>
    <xf numFmtId="20" fontId="1" fillId="19" borderId="1" xfId="0" applyNumberFormat="1" applyFont="1" applyFill="1" applyBorder="1" applyAlignment="1">
      <alignment horizontal="center" vertical="center"/>
    </xf>
    <xf numFmtId="166" fontId="1" fillId="19" borderId="1" xfId="0" applyNumberFormat="1" applyFont="1" applyFill="1" applyBorder="1" applyAlignment="1">
      <alignment horizontal="center" vertical="center" wrapText="1"/>
    </xf>
    <xf numFmtId="167" fontId="1" fillId="19" borderId="1" xfId="0" applyFont="1" applyFill="1" applyBorder="1" applyAlignment="1">
      <alignment horizontal="center"/>
    </xf>
    <xf numFmtId="167" fontId="0" fillId="19" borderId="1" xfId="0" applyFill="1" applyBorder="1"/>
    <xf numFmtId="0" fontId="1" fillId="19" borderId="1" xfId="0" applyNumberFormat="1" applyFont="1" applyFill="1" applyBorder="1" applyAlignment="1">
      <alignment horizontal="center" vertical="center"/>
    </xf>
    <xf numFmtId="20" fontId="1" fillId="19" borderId="1" xfId="0" applyNumberFormat="1" applyFont="1" applyFill="1" applyBorder="1" applyAlignment="1">
      <alignment horizontal="center" vertical="center" wrapText="1"/>
    </xf>
    <xf numFmtId="20" fontId="1" fillId="19" borderId="1" xfId="0" applyNumberFormat="1" applyFont="1" applyFill="1" applyBorder="1" applyAlignment="1">
      <alignment vertical="center"/>
    </xf>
    <xf numFmtId="0" fontId="1" fillId="19" borderId="1" xfId="0" applyNumberFormat="1" applyFont="1" applyFill="1" applyBorder="1" applyAlignment="1">
      <alignment horizontal="center" vertical="center" wrapText="1"/>
    </xf>
    <xf numFmtId="164" fontId="4" fillId="19" borderId="1" xfId="1" applyFont="1" applyFill="1" applyBorder="1" applyAlignment="1">
      <alignment horizontal="center" vertical="center" wrapText="1"/>
    </xf>
    <xf numFmtId="166" fontId="1" fillId="19" borderId="1" xfId="0" applyNumberFormat="1" applyFont="1" applyFill="1" applyBorder="1" applyAlignment="1">
      <alignment horizontal="center" vertical="center"/>
    </xf>
    <xf numFmtId="20" fontId="0" fillId="8" borderId="0" xfId="0" applyNumberFormat="1" applyFill="1" applyAlignment="1">
      <alignment horizontal="center" vertical="center" wrapText="1"/>
    </xf>
    <xf numFmtId="2" fontId="0" fillId="8" borderId="4" xfId="0" applyNumberFormat="1" applyFill="1" applyBorder="1" applyAlignment="1">
      <alignment horizontal="center" vertical="center" wrapText="1"/>
    </xf>
    <xf numFmtId="20" fontId="7" fillId="8" borderId="4" xfId="0" applyNumberFormat="1" applyFont="1" applyFill="1" applyBorder="1" applyAlignment="1">
      <alignment horizontal="center" vertical="center"/>
    </xf>
    <xf numFmtId="20" fontId="7" fillId="8" borderId="1" xfId="0" applyNumberFormat="1" applyFont="1" applyFill="1" applyBorder="1" applyAlignment="1">
      <alignment horizontal="center" vertical="center"/>
    </xf>
    <xf numFmtId="20" fontId="7" fillId="0" borderId="1" xfId="0" applyNumberFormat="1" applyFont="1" applyBorder="1" applyAlignment="1">
      <alignment horizontal="center" vertical="center" wrapText="1"/>
    </xf>
    <xf numFmtId="172" fontId="0" fillId="8" borderId="1" xfId="0" applyNumberFormat="1" applyFill="1" applyBorder="1" applyAlignment="1">
      <alignment horizontal="center" vertical="center" wrapText="1"/>
    </xf>
    <xf numFmtId="167" fontId="3" fillId="5" borderId="1" xfId="0" applyFont="1" applyFill="1" applyBorder="1" applyAlignment="1" applyProtection="1">
      <alignment horizontal="center" vertical="center" wrapText="1"/>
      <protection locked="0"/>
    </xf>
    <xf numFmtId="2" fontId="0" fillId="8" borderId="2" xfId="1" applyNumberFormat="1" applyFont="1" applyFill="1" applyBorder="1" applyAlignment="1">
      <alignment horizontal="center" vertical="center" wrapText="1"/>
    </xf>
    <xf numFmtId="20" fontId="0" fillId="8" borderId="4" xfId="0" applyNumberFormat="1" applyFill="1" applyBorder="1" applyAlignment="1">
      <alignment horizontal="center" vertical="center"/>
    </xf>
    <xf numFmtId="1" fontId="1" fillId="9" borderId="1" xfId="0" applyNumberFormat="1" applyFont="1" applyFill="1" applyBorder="1" applyAlignment="1">
      <alignment horizontal="center" vertical="center" wrapText="1"/>
    </xf>
    <xf numFmtId="14" fontId="1" fillId="9" borderId="1" xfId="0" applyNumberFormat="1" applyFont="1" applyFill="1" applyBorder="1" applyAlignment="1">
      <alignment horizontal="center" vertical="center"/>
    </xf>
    <xf numFmtId="167" fontId="1" fillId="9" borderId="1" xfId="0" applyFont="1" applyFill="1" applyBorder="1" applyAlignment="1">
      <alignment horizontal="center" vertical="center" wrapText="1"/>
    </xf>
    <xf numFmtId="2" fontId="1" fillId="9" borderId="1" xfId="0" applyNumberFormat="1" applyFont="1" applyFill="1" applyBorder="1" applyAlignment="1">
      <alignment horizontal="center" vertical="center" wrapText="1"/>
    </xf>
    <xf numFmtId="167" fontId="1" fillId="9" borderId="1" xfId="0" applyFont="1" applyFill="1" applyBorder="1" applyAlignment="1">
      <alignment horizontal="center" vertical="center"/>
    </xf>
    <xf numFmtId="2" fontId="1" fillId="9" borderId="1" xfId="0" applyNumberFormat="1" applyFon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/>
    </xf>
    <xf numFmtId="2" fontId="1" fillId="9" borderId="4" xfId="0" applyNumberFormat="1" applyFont="1" applyFill="1" applyBorder="1" applyAlignment="1">
      <alignment vertical="center"/>
    </xf>
    <xf numFmtId="20" fontId="1" fillId="9" borderId="1" xfId="0" applyNumberFormat="1" applyFont="1" applyFill="1" applyBorder="1" applyAlignment="1">
      <alignment horizontal="center" vertical="center"/>
    </xf>
    <xf numFmtId="166" fontId="1" fillId="9" borderId="1" xfId="0" applyNumberFormat="1" applyFont="1" applyFill="1" applyBorder="1" applyAlignment="1">
      <alignment horizontal="center" vertical="center" wrapText="1"/>
    </xf>
    <xf numFmtId="167" fontId="1" fillId="9" borderId="1" xfId="0" applyFont="1" applyFill="1" applyBorder="1" applyAlignment="1">
      <alignment horizontal="center"/>
    </xf>
    <xf numFmtId="167" fontId="0" fillId="9" borderId="1" xfId="0" applyFill="1" applyBorder="1"/>
    <xf numFmtId="0" fontId="1" fillId="9" borderId="1" xfId="0" applyNumberFormat="1" applyFont="1" applyFill="1" applyBorder="1" applyAlignment="1">
      <alignment horizontal="center" vertical="center"/>
    </xf>
    <xf numFmtId="20" fontId="1" fillId="9" borderId="1" xfId="0" applyNumberFormat="1" applyFont="1" applyFill="1" applyBorder="1" applyAlignment="1">
      <alignment horizontal="center" vertical="center" wrapText="1"/>
    </xf>
    <xf numFmtId="20" fontId="1" fillId="9" borderId="1" xfId="0" applyNumberFormat="1" applyFont="1" applyFill="1" applyBorder="1" applyAlignment="1">
      <alignment vertical="center"/>
    </xf>
    <xf numFmtId="0" fontId="1" fillId="9" borderId="1" xfId="0" applyNumberFormat="1" applyFont="1" applyFill="1" applyBorder="1" applyAlignment="1">
      <alignment horizontal="center" vertical="center" wrapText="1"/>
    </xf>
    <xf numFmtId="164" fontId="4" fillId="9" borderId="1" xfId="1" applyFont="1" applyFill="1" applyBorder="1" applyAlignment="1">
      <alignment horizontal="center" vertical="center" wrapText="1"/>
    </xf>
    <xf numFmtId="166" fontId="1" fillId="9" borderId="1" xfId="0" applyNumberFormat="1" applyFont="1" applyFill="1" applyBorder="1" applyAlignment="1">
      <alignment horizontal="center" vertical="center"/>
    </xf>
    <xf numFmtId="46" fontId="1" fillId="6" borderId="5" xfId="0" applyNumberFormat="1" applyFont="1" applyFill="1" applyBorder="1" applyAlignment="1">
      <alignment vertical="center" wrapText="1"/>
    </xf>
    <xf numFmtId="46" fontId="6" fillId="6" borderId="1" xfId="0" applyNumberFormat="1" applyFont="1" applyFill="1" applyBorder="1" applyAlignment="1">
      <alignment vertical="center" wrapText="1"/>
    </xf>
    <xf numFmtId="46" fontId="1" fillId="6" borderId="1" xfId="0" applyNumberFormat="1" applyFont="1" applyFill="1" applyBorder="1" applyAlignment="1">
      <alignment vertical="center" wrapText="1"/>
    </xf>
    <xf numFmtId="46" fontId="0" fillId="6" borderId="0" xfId="0" applyNumberFormat="1" applyFill="1"/>
    <xf numFmtId="4" fontId="0" fillId="0" borderId="1" xfId="0" applyNumberFormat="1" applyBorder="1" applyAlignment="1">
      <alignment horizontal="center"/>
    </xf>
    <xf numFmtId="167" fontId="0" fillId="0" borderId="1" xfId="0" applyBorder="1" applyAlignment="1">
      <alignment horizontal="center"/>
    </xf>
    <xf numFmtId="4" fontId="0" fillId="0" borderId="4" xfId="0" applyNumberFormat="1" applyBorder="1" applyAlignment="1">
      <alignment horizontal="center"/>
    </xf>
    <xf numFmtId="167" fontId="0" fillId="0" borderId="4" xfId="0" applyBorder="1" applyAlignment="1">
      <alignment horizontal="center"/>
    </xf>
    <xf numFmtId="4" fontId="0" fillId="0" borderId="0" xfId="0" applyNumberFormat="1" applyAlignment="1">
      <alignment horizontal="center"/>
    </xf>
    <xf numFmtId="167" fontId="0" fillId="0" borderId="0" xfId="0" pivotButton="1" applyAlignment="1">
      <alignment horizontal="center"/>
    </xf>
    <xf numFmtId="167" fontId="0" fillId="0" borderId="4" xfId="0" applyBorder="1" applyAlignment="1">
      <alignment horizontal="center" wrapText="1"/>
    </xf>
    <xf numFmtId="167" fontId="0" fillId="0" borderId="0" xfId="0" applyAlignment="1">
      <alignment wrapText="1"/>
    </xf>
    <xf numFmtId="20" fontId="9" fillId="5" borderId="1" xfId="0" applyNumberFormat="1" applyFont="1" applyFill="1" applyBorder="1" applyAlignment="1">
      <alignment horizontal="center" vertical="center" wrapText="1"/>
    </xf>
    <xf numFmtId="167" fontId="9" fillId="6" borderId="1" xfId="0" applyFont="1" applyFill="1" applyBorder="1" applyAlignment="1">
      <alignment horizontal="center" vertical="center" wrapText="1"/>
    </xf>
    <xf numFmtId="168" fontId="9" fillId="6" borderId="1" xfId="1" applyNumberFormat="1" applyFont="1" applyFill="1" applyBorder="1" applyAlignment="1">
      <alignment horizontal="center" vertical="center" wrapText="1"/>
    </xf>
    <xf numFmtId="168" fontId="9" fillId="6" borderId="2" xfId="1" applyNumberFormat="1" applyFont="1" applyFill="1" applyBorder="1" applyAlignment="1">
      <alignment horizontal="center" vertical="center" wrapText="1"/>
    </xf>
    <xf numFmtId="20" fontId="8" fillId="8" borderId="1" xfId="0" applyNumberFormat="1" applyFont="1" applyFill="1" applyBorder="1" applyAlignment="1">
      <alignment horizontal="center" vertical="center" wrapText="1"/>
    </xf>
    <xf numFmtId="164" fontId="8" fillId="6" borderId="1" xfId="1" applyFont="1" applyFill="1" applyBorder="1" applyAlignment="1">
      <alignment horizontal="center" vertical="center" wrapText="1"/>
    </xf>
    <xf numFmtId="168" fontId="8" fillId="6" borderId="1" xfId="1" applyNumberFormat="1" applyFont="1" applyFill="1" applyBorder="1" applyAlignment="1">
      <alignment horizontal="center" vertical="center" wrapText="1"/>
    </xf>
    <xf numFmtId="164" fontId="8" fillId="6" borderId="2" xfId="1" applyFont="1" applyFill="1" applyBorder="1" applyAlignment="1">
      <alignment horizontal="center" vertical="center" wrapText="1"/>
    </xf>
    <xf numFmtId="2" fontId="8" fillId="6" borderId="1" xfId="0" applyNumberFormat="1" applyFont="1" applyFill="1" applyBorder="1" applyAlignment="1">
      <alignment horizontal="center" vertical="center" wrapText="1"/>
    </xf>
    <xf numFmtId="1" fontId="8" fillId="6" borderId="1" xfId="0" applyNumberFormat="1" applyFont="1" applyFill="1" applyBorder="1" applyAlignment="1">
      <alignment horizontal="center" vertical="center" wrapText="1"/>
    </xf>
    <xf numFmtId="20" fontId="8" fillId="8" borderId="1" xfId="0" applyNumberFormat="1" applyFont="1" applyFill="1" applyBorder="1" applyAlignment="1">
      <alignment horizontal="center" vertical="center"/>
    </xf>
    <xf numFmtId="167" fontId="8" fillId="8" borderId="1" xfId="0" applyFont="1" applyFill="1" applyBorder="1" applyAlignment="1">
      <alignment horizontal="center" vertical="center" wrapText="1"/>
    </xf>
    <xf numFmtId="20" fontId="8" fillId="8" borderId="0" xfId="0" applyNumberFormat="1" applyFont="1" applyFill="1" applyAlignment="1">
      <alignment horizontal="center" vertical="center" wrapText="1"/>
    </xf>
    <xf numFmtId="167" fontId="8" fillId="6" borderId="0" xfId="0" applyFont="1" applyFill="1" applyAlignment="1">
      <alignment horizontal="center" vertical="center" wrapText="1"/>
    </xf>
    <xf numFmtId="168" fontId="8" fillId="6" borderId="0" xfId="1" applyNumberFormat="1" applyFont="1" applyFill="1" applyAlignment="1">
      <alignment horizontal="center" vertical="center" wrapText="1"/>
    </xf>
    <xf numFmtId="167" fontId="8" fillId="6" borderId="1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9">
    <dxf>
      <alignment wrapText="1" readingOrder="0"/>
    </dxf>
    <dxf>
      <alignment wrapText="1" readingOrder="0"/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numFmt numFmtId="4" formatCode="#,##0.00"/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numFmt numFmtId="2" formatCode="0.00"/>
    </dxf>
  </dxfs>
  <tableStyles count="0" defaultTableStyle="TableStyleMedium9" defaultPivotStyle="PivotStyleLight16"/>
  <colors>
    <mruColors>
      <color rgb="FFCC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DHAMRA-3" refreshedDate="40935.718488194441" createdVersion="3" refreshedVersion="3" minRefreshableVersion="3" recordCount="838" xr:uid="{00000000-000A-0000-FFFF-FFFF00000000}">
  <cacheSource type="worksheet">
    <worksheetSource ref="A1:BN1048576" sheet="Rake Load"/>
  </cacheSource>
  <cacheFields count="126">
    <cacheField name="Record no." numFmtId="0">
      <sharedItems containsString="0" containsBlank="1" containsNumber="1" containsInteger="1" minValue="1" maxValue="823"/>
    </cacheField>
    <cacheField name="Serial no." numFmtId="0">
      <sharedItems containsString="0" containsBlank="1" containsNumber="1" containsInteger="1" minValue="1" maxValue="140"/>
    </cacheField>
    <cacheField name="DATE" numFmtId="0">
      <sharedItems containsNonDate="0" containsDate="1" containsString="0" containsBlank="1" minDate="2011-05-07T00:00:00" maxDate="2012-01-26T00:00:00"/>
    </cacheField>
    <cacheField name="Month" numFmtId="2">
      <sharedItems containsString="0" containsBlank="1" containsNumber="1" containsInteger="1" minValue="1" maxValue="12"/>
    </cacheField>
    <cacheField name="RAKE CODE" numFmtId="0">
      <sharedItems containsBlank="1" count="74">
        <s v="NDT"/>
        <s v="NDH"/>
        <s v="NDD"/>
        <s v="NDN"/>
        <s v="NDTA"/>
        <s v="NDT "/>
        <s v="NDPM"/>
        <s v="NDJ"/>
        <s v="NDDG"/>
        <s v="NDHS"/>
        <s v="NDIC"/>
        <s v="NDBB"/>
        <s v="NDPR"/>
        <s v="NDB"/>
        <s v="NDK"/>
        <s v="NDSR"/>
        <s v="NDHK"/>
        <s v="NDSK"/>
        <s v="NDMB"/>
        <s v="NDSN"/>
        <s v="NDGK"/>
        <s v="NDBB "/>
        <s v="NDMS"/>
        <s v="NDSS"/>
        <s v="NDNK"/>
        <s v="NDU"/>
        <s v="NDBR"/>
        <s v="NDAC"/>
        <s v="NDCN"/>
        <s v="NDPS"/>
        <s v="NDTO"/>
        <s v="NDJP"/>
        <s v="NDM"/>
        <s v="NDMC"/>
        <s v="NDV"/>
        <s v="NDMG"/>
        <s v="NDMJ"/>
        <s v="NDKN"/>
        <s v="NDTM"/>
        <s v="NDGT"/>
        <s v="NDBP"/>
        <s v="KNDH"/>
        <s v="WNDNK"/>
        <s v="NDJA12MJA"/>
        <s v="JA12PDL"/>
        <s v="JA01BEH"/>
        <s v="TS01TWS"/>
        <s v="TS01HDC"/>
        <s v="JA01PDL"/>
        <s v="JA01MJA"/>
        <s v="WC01SKN"/>
        <s v="UM01DCO"/>
        <s v="UM01SKN"/>
        <s v="KO01UML"/>
        <s v="HE01GTW"/>
        <s v="UM01UML"/>
        <s v="BS01MBM"/>
        <s v="TM01TMG"/>
        <s v="BE01MBE"/>
        <s v="KO01NGI"/>
        <s v="JA01JBRT"/>
        <s v="JA01JPDL"/>
        <s v="WC01NKK"/>
        <s v="KO01NKK"/>
        <s v="RC01NKK"/>
        <s v="JP01JPRC"/>
        <s v="VS01JKP"/>
        <s v="SU01JKP"/>
        <s v="HE01KHF"/>
        <s v="JA01JBR"/>
        <s v="TS01TSW"/>
        <s v="JA01JPR"/>
        <s v="KO01MGI"/>
        <m/>
      </sharedItems>
    </cacheField>
    <cacheField name="RAKE NO." numFmtId="0">
      <sharedItems containsString="0" containsBlank="1" containsNumber="1" containsInteger="1" minValue="1" maxValue="74"/>
    </cacheField>
    <cacheField name="RAKE TO" numFmtId="0">
      <sharedItems containsBlank="1"/>
    </cacheField>
    <cacheField name="COMMODITY" numFmtId="167">
      <sharedItems containsBlank="1"/>
    </cacheField>
    <cacheField name="CARGO LOADED" numFmtId="167">
      <sharedItems containsBlank="1"/>
    </cacheField>
    <cacheField name="ARRIVAL AT DTY" numFmtId="20">
      <sharedItems containsNonDate="0" containsDate="1" containsString="0" containsBlank="1" minDate="1899-12-30T00:05:00" maxDate="2011-06-17T17:05:00"/>
    </cacheField>
    <cacheField name="IMWB READING" numFmtId="2">
      <sharedItems containsString="0" containsBlank="1" containsNumber="1" minValue="1243.96" maxValue="4230.79" count="805">
        <n v="3373.54"/>
        <n v="3468.6699999999996"/>
        <n v="3341.74"/>
        <n v="3364.2"/>
        <n v="3391.11"/>
        <n v="3343.3"/>
        <n v="3337.25"/>
        <n v="3490.85"/>
        <n v="3455.65"/>
        <n v="3579.57"/>
        <n v="3531.08"/>
        <n v="3552.52"/>
        <n v="3525.33"/>
        <n v="3187.87"/>
        <n v="3581.43"/>
        <n v="3574.91"/>
        <n v="3630.31"/>
        <n v="3677.18"/>
        <n v="3505.56"/>
        <n v="3372.7"/>
        <n v="3498.72"/>
        <n v="3592.81"/>
        <n v="3714.88"/>
        <n v="3553.69"/>
        <n v="3468.22"/>
        <n v="3500.13"/>
        <n v="3488.95"/>
        <n v="3510.08"/>
        <n v="3408.96"/>
        <n v="3484.06"/>
        <n v="3565.78"/>
        <n v="3590.35"/>
        <n v="3571.64"/>
        <n v="3629.13"/>
        <m/>
        <n v="3576.02"/>
        <n v="3364.41"/>
        <n v="3465.61"/>
        <n v="3337.62"/>
        <n v="3505.77"/>
        <n v="3574.06"/>
        <n v="3695.42"/>
        <n v="3652.06"/>
        <n v="3477.86"/>
        <n v="3674.55"/>
        <n v="3594.89"/>
        <n v="3760.25"/>
        <n v="3589.12"/>
        <n v="3719.36"/>
        <n v="3392.42"/>
        <n v="3655.35"/>
        <n v="3418.62"/>
        <n v="3548.51"/>
        <n v="3643.16"/>
        <n v="3688.55"/>
        <n v="3603.6"/>
        <n v="3711.14"/>
        <n v="3602.28"/>
        <n v="3585.56"/>
        <n v="3724.31"/>
        <n v="3631.87"/>
        <n v="3647.7"/>
        <n v="3657.15"/>
        <n v="3486.6"/>
        <n v="3621.78"/>
        <n v="2893.46"/>
        <n v="3611.49"/>
        <n v="3756.9"/>
        <n v="3605.29"/>
        <n v="3163.44"/>
        <n v="3502.08"/>
        <n v="3687.15"/>
        <n v="3682.21"/>
        <n v="3667.39"/>
        <n v="3599.21"/>
        <n v="3408.93"/>
        <n v="3690.87"/>
        <n v="2617.92"/>
        <n v="2557.36"/>
        <n v="3567.74"/>
        <n v="3705.48"/>
        <n v="2484.42"/>
        <n v="3502.13"/>
        <n v="2772.32"/>
        <n v="3538.26"/>
        <n v="3622.77"/>
        <n v="3620.06"/>
        <n v="3488.48"/>
        <n v="3671.78"/>
        <n v="3686.34"/>
        <n v="3403.32"/>
        <n v="3670.36"/>
        <n v="3561.03"/>
        <n v="3611.91"/>
        <n v="3596.8"/>
        <n v="3612.89"/>
        <n v="3722.91"/>
        <n v="3623"/>
        <n v="3564.31"/>
        <n v="3609.95"/>
        <n v="3668.73"/>
        <n v="3480.32"/>
        <n v="3631.57"/>
        <n v="3288.53"/>
        <n v="3553.63"/>
        <n v="3650.31"/>
        <n v="3512.34"/>
        <n v="3654.44"/>
        <n v="3670.89"/>
        <n v="3678.18"/>
        <n v="2733.9"/>
        <n v="3419.83"/>
        <n v="2603"/>
        <n v="3211.4"/>
        <n v="2725.27"/>
        <n v="3598.51"/>
        <n v="3302.6"/>
        <n v="3624.52"/>
        <n v="3672.52"/>
        <n v="3638.12"/>
        <n v="3585.15"/>
        <n v="3686.18"/>
        <n v="3648"/>
        <n v="3749"/>
        <n v="3587"/>
        <n v="3706.58"/>
        <n v="3652.99"/>
        <n v="3677.27"/>
        <n v="3555"/>
        <n v="3722.63"/>
        <n v="3760"/>
        <n v="3606"/>
        <n v="3632"/>
        <n v="3366"/>
        <n v="3640"/>
        <n v="3644.55"/>
        <n v="3323.94"/>
        <n v="3401.2"/>
        <n v="3601.14"/>
        <n v="3409.28"/>
        <n v="3604.87"/>
        <n v="3563.39"/>
        <n v="3622.21"/>
        <n v="3471.64"/>
        <n v="3445.31"/>
        <n v="3668.3"/>
        <n v="3672.02"/>
        <n v="3540.03"/>
        <n v="3639.55"/>
        <n v="3690.51"/>
        <n v="3649.98"/>
        <n v="3633.88"/>
        <n v="3649.84"/>
        <n v="3101.03"/>
        <n v="2549.5300000000002"/>
        <n v="3728.73"/>
        <n v="3405.03"/>
        <n v="3648.83"/>
        <n v="3519.09"/>
        <n v="3761.65"/>
        <n v="3584.64"/>
        <n v="3314.19"/>
        <n v="3738.72"/>
        <n v="3171.31"/>
        <n v="3731.68"/>
        <n v="3649.86"/>
        <n v="3651.68"/>
        <n v="3522.15"/>
        <n v="3707.18"/>
        <n v="3589.1"/>
        <n v="3427.51"/>
        <n v="3542.28"/>
        <n v="3525.26"/>
        <n v="3579.16"/>
        <n v="3651.23"/>
        <n v="3612.88"/>
        <n v="3659.83"/>
        <n v="3316.9"/>
        <n v="3486.58"/>
        <n v="3763.04"/>
        <n v="3704.2"/>
        <n v="2947.03"/>
        <n v="3517.74"/>
        <n v="3699.48"/>
        <n v="3519.89"/>
        <n v="3811.53"/>
        <n v="3625.44"/>
        <n v="3509.28"/>
        <n v="3447.72"/>
        <n v="3713.5"/>
        <n v="3437.46"/>
        <n v="3873.88"/>
        <n v="3398.71"/>
        <n v="3590.14"/>
        <n v="3628.23"/>
        <n v="3721.95"/>
        <n v="3592.46"/>
        <n v="3660.68"/>
        <n v="3672.7"/>
        <n v="3684.98"/>
        <n v="3386.7"/>
        <n v="3428.19"/>
        <n v="3629.61"/>
        <n v="3683.09"/>
        <n v="3536.42"/>
        <n v="3522.22"/>
        <n v="3856.39"/>
        <n v="3545.98"/>
        <n v="3639.45"/>
        <n v="3719.41"/>
        <n v="3637.7"/>
        <n v="3745.61"/>
        <n v="3645.47"/>
        <n v="3719.35"/>
        <n v="3599.18"/>
        <n v="3398.74"/>
        <n v="3280.08"/>
        <n v="3685.03"/>
        <n v="3675.12"/>
        <n v="3634.31"/>
        <n v="3563.37"/>
        <n v="3611.46"/>
        <n v="3509.87"/>
        <n v="3777.6"/>
        <n v="3540.4"/>
        <n v="3762.78"/>
        <n v="3682.29"/>
        <n v="3664.05"/>
        <n v="3505.51"/>
        <n v="3670.16"/>
        <n v="3308.72"/>
        <n v="3306.88"/>
        <n v="3728.15"/>
        <n v="3432.03"/>
        <n v="3498.01"/>
        <n v="3713.64"/>
        <n v="3662.44"/>
        <n v="3625.74"/>
        <n v="3565.83"/>
        <n v="3619.84"/>
        <n v="3561.11"/>
        <n v="3419.64"/>
        <n v="3627.26"/>
        <n v="3660.59"/>
        <n v="3171.73"/>
        <n v="3225.92"/>
        <n v="3716"/>
        <n v="3527.02"/>
        <n v="3712.51"/>
        <n v="3502.92"/>
        <n v="3614.24"/>
        <n v="3391.95"/>
        <n v="3646.72"/>
        <n v="3666.78"/>
        <n v="3678.61"/>
        <n v="3546.2"/>
        <n v="3396.4"/>
        <n v="3141.85"/>
        <n v="4033.5"/>
        <n v="3621.68"/>
        <n v="3750.17"/>
        <n v="3491.07"/>
        <n v="3523.73"/>
        <n v="3563.07"/>
        <n v="3528.35"/>
        <n v="3307.15"/>
        <n v="3745.55"/>
        <n v="3354.82"/>
        <n v="3682.83"/>
        <n v="3834.51"/>
        <n v="3484.24"/>
        <n v="3756.12"/>
        <n v="3691.56"/>
        <n v="3650.16"/>
        <n v="3644.42"/>
        <n v="3679.08"/>
        <n v="3561.45"/>
        <n v="3641.34"/>
        <n v="3696.91"/>
        <n v="3739.14"/>
        <n v="3685.29"/>
        <n v="3699.56"/>
        <n v="3601.08"/>
        <n v="3500.6"/>
        <n v="3753.23"/>
        <n v="3752.36"/>
        <n v="3634.29"/>
        <n v="3627.22"/>
        <n v="3731.22"/>
        <n v="3149.84"/>
        <n v="3288.68"/>
        <n v="3758.02"/>
        <n v="3487.78"/>
        <n v="3745.71"/>
        <n v="3365.24"/>
        <n v="3581.64"/>
        <n v="3624"/>
        <n v="3554.27"/>
        <n v="3500.45"/>
        <n v="3714.5"/>
        <n v="3704.3"/>
        <n v="3411.13"/>
        <n v="3625.49"/>
        <n v="3473.88"/>
        <n v="3456.48"/>
        <n v="3602.16"/>
        <n v="3561.77"/>
        <n v="3760.31"/>
        <n v="3629.43"/>
        <n v="3552.5"/>
        <n v="3588.79"/>
        <n v="3621.42"/>
        <n v="3625.13"/>
        <n v="3645.56"/>
        <n v="3495.52"/>
        <n v="3501.61"/>
        <n v="3829.21"/>
        <n v="3572.5"/>
        <n v="3629.77"/>
        <n v="3661.04"/>
        <n v="1820.2360000000001"/>
        <n v="3648.59"/>
        <n v="3607.96"/>
        <n v="3456.23"/>
        <n v="2344.58"/>
        <n v="3561.46"/>
        <n v="3566.34"/>
        <n v="3329.22"/>
        <n v="3574.19"/>
        <n v="2843.01"/>
        <n v="3679.72"/>
        <n v="3688.7"/>
        <n v="3590.93"/>
        <n v="3655.97"/>
        <n v="3591.93"/>
        <n v="3702.46"/>
        <n v="3618.41"/>
        <n v="3698.63"/>
        <n v="3574.42"/>
        <n v="3604.34"/>
        <n v="3593.04"/>
        <n v="3607.8"/>
        <n v="3298.14"/>
        <n v="3659.93"/>
        <n v="3518.88"/>
        <n v="3264.88"/>
        <n v="3463.12"/>
        <n v="3403.66"/>
        <n v="3717.08"/>
        <n v="3585.57"/>
        <n v="3518.82"/>
        <n v="3283.59"/>
        <n v="3700.04"/>
        <n v="3610.69"/>
        <n v="3636.84"/>
        <n v="3704.65"/>
        <n v="3358.57"/>
        <n v="3772.11"/>
        <n v="3586.93"/>
        <n v="3673.41"/>
        <n v="3627.54"/>
        <n v="3655.88"/>
        <n v="3752.76"/>
        <n v="3755.22"/>
        <n v="3893.03"/>
        <n v="3589.91"/>
        <n v="3413.2"/>
        <n v="3529.97"/>
        <n v="3419.99"/>
        <n v="3682.5"/>
        <n v="3632.88"/>
        <n v="3240.97"/>
        <n v="3696.84"/>
        <n v="3599.32"/>
        <n v="3426.95"/>
        <n v="3607.75"/>
        <n v="3566.04"/>
        <n v="3222.44"/>
        <n v="3507.49"/>
        <n v="3178.01"/>
        <n v="3625.36"/>
        <n v="3731.21"/>
        <n v="3682.44"/>
        <n v="3669.81"/>
        <n v="3724.06"/>
        <n v="3574.98"/>
        <n v="3391.01"/>
        <n v="3694.91"/>
        <n v="3421.06"/>
        <n v="3355.38"/>
        <n v="3216.96"/>
        <n v="3714.82"/>
        <n v="3553.15"/>
        <n v="3602.13"/>
        <n v="3545.96"/>
        <n v="3557.8"/>
        <n v="3266.04"/>
        <n v="3549.29"/>
        <n v="3746.42"/>
        <n v="3424.72"/>
        <n v="3439.83"/>
        <n v="3413.34"/>
        <n v="3722.28"/>
        <n v="3437.08"/>
        <n v="3697.57"/>
        <n v="3511.36"/>
        <n v="3534.02"/>
        <n v="3633.93"/>
        <n v="4170.84"/>
        <n v="4230.79"/>
        <n v="3575.29"/>
        <n v="3499.8"/>
        <n v="3726.95"/>
        <n v="3400.4"/>
        <n v="3709.54"/>
        <n v="3658.57"/>
        <n v="3486.07"/>
        <n v="3555.62"/>
        <n v="3696.41"/>
        <n v="3353.74"/>
        <n v="3552.67"/>
        <n v="3493.22"/>
        <n v="3655.73"/>
        <n v="3317.94"/>
        <n v="3194.04"/>
        <n v="3323.89"/>
        <n v="3623.09"/>
        <n v="3662.62"/>
        <n v="3710.62"/>
        <n v="3793.81"/>
        <n v="3650.75"/>
        <n v="3529.78"/>
        <n v="3679.82"/>
        <n v="3543.14"/>
        <n v="3642.39"/>
        <n v="3520.3"/>
        <n v="3427.13"/>
        <n v="3376.49"/>
        <n v="3712.26"/>
        <n v="3613.32"/>
        <n v="3705.45"/>
        <n v="3695.34"/>
        <n v="3328.96"/>
        <n v="3388.71"/>
        <n v="3627.18"/>
        <n v="3604.32"/>
        <n v="3765.68"/>
        <n v="3503.64"/>
        <n v="3403.33"/>
        <n v="3490.05"/>
        <n v="3676.3"/>
        <n v="3771.53"/>
        <n v="3761.48"/>
        <n v="3339.85"/>
        <n v="3601.25"/>
        <n v="3765.71"/>
        <n v="3718.43"/>
        <n v="3696.81"/>
        <n v="3518.54"/>
        <n v="3537.74"/>
        <n v="3842.56"/>
        <n v="3642.28"/>
        <n v="3611.54"/>
        <n v="3640.79"/>
        <n v="3545.21"/>
        <n v="3484.71"/>
        <n v="3278.98"/>
        <n v="3566.14"/>
        <n v="3821.61"/>
        <n v="3838.36"/>
        <n v="3859.96"/>
        <n v="3395.26"/>
        <n v="3805.86"/>
        <n v="3734.24"/>
        <n v="3341.08"/>
        <n v="3668.99"/>
        <n v="3058.62"/>
        <n v="3917.9"/>
        <n v="3779.54"/>
        <n v="3749.43"/>
        <n v="3520.04"/>
        <n v="3670.99"/>
        <n v="3632.96"/>
        <n v="3461.46"/>
        <n v="3422.81"/>
        <n v="3846.13"/>
        <n v="3488.45"/>
        <n v="3767.21"/>
        <n v="3873.9"/>
        <n v="3685.35"/>
        <n v="3671.62"/>
        <n v="3505.94"/>
        <n v="3578.98"/>
        <n v="3731.09"/>
        <n v="3604.46"/>
        <n v="3565.04"/>
        <n v="3675.26"/>
        <n v="3454.3"/>
        <n v="3700.45"/>
        <n v="3536.26"/>
        <n v="3499.6"/>
        <n v="3730.36"/>
        <n v="3492.9"/>
        <n v="3429.15"/>
        <n v="3656.52"/>
        <n v="3653.14"/>
        <n v="3372.27"/>
        <n v="3840.34"/>
        <n v="3405.71"/>
        <n v="2904.66"/>
        <n v="3357.41"/>
        <n v="3500.29"/>
        <n v="3439.62"/>
        <n v="3540.07"/>
        <n v="3408.74"/>
        <n v="3683.32"/>
        <n v="3368.74"/>
        <n v="3529.21"/>
        <n v="3600.87"/>
        <n v="3566.89"/>
        <n v="3554.67"/>
        <n v="3397.83"/>
        <n v="3393.84"/>
        <n v="3855.06"/>
        <n v="3488.88"/>
        <n v="3416.36"/>
        <n v="3313.62"/>
        <n v="3468.25"/>
        <n v="3519.17"/>
        <n v="3571.98"/>
        <n v="3231.49"/>
        <n v="3663.01"/>
        <n v="3421.88"/>
        <n v="3524.78"/>
        <n v="3434.43"/>
        <n v="3645.92"/>
        <n v="3711.22"/>
        <n v="3678.4"/>
        <n v="3508.83"/>
        <n v="3886.53"/>
        <n v="3604.93"/>
        <n v="3428.42"/>
        <n v="3521.58"/>
        <n v="3507.06"/>
        <n v="3325.76"/>
        <n v="3569.45"/>
        <n v="3387.39"/>
        <n v="3473.92"/>
        <n v="3651.72"/>
        <n v="3910.74"/>
        <n v="3375.67"/>
        <n v="3416.54"/>
        <n v="3802.7"/>
        <n v="3418.83"/>
        <n v="3385.8"/>
        <n v="3668.94"/>
        <n v="3423.62"/>
        <n v="2888.12"/>
        <n v="3525.57"/>
        <n v="3747"/>
        <n v="3430.2"/>
        <n v="3665.85"/>
        <n v="3558.09"/>
        <n v="3702.62"/>
        <n v="3316.26"/>
        <n v="3357.87"/>
        <n v="3674.03"/>
        <n v="3338.26"/>
        <n v="3462.92"/>
        <n v="3649.21"/>
        <n v="3478.16"/>
        <n v="3627.36"/>
        <n v="3526.01"/>
        <n v="3578.44"/>
        <n v="3593.45"/>
        <n v="3478.43"/>
        <n v="3704.36"/>
        <n v="3271.05"/>
        <n v="3757.78"/>
        <n v="3442.69"/>
        <n v="2781.42"/>
        <n v="3578.06"/>
        <n v="3322.2"/>
        <n v="3246.53"/>
        <n v="3172.1"/>
        <n v="3321.03"/>
        <n v="3710.71"/>
        <n v="3787.63"/>
        <n v="3662.54"/>
        <n v="3689.53"/>
        <n v="3710.73"/>
        <n v="3723.36"/>
        <n v="3368.33"/>
        <n v="3453.61"/>
        <n v="3488.98"/>
        <n v="3524.62"/>
        <n v="3139.77"/>
        <n v="3502.43"/>
        <n v="3576.32"/>
        <n v="3746.64"/>
        <n v="3662.24"/>
        <n v="3568.4"/>
        <n v="3407.62"/>
        <n v="3456.97"/>
        <n v="3566.11"/>
        <n v="3347.1"/>
        <n v="3607.18"/>
        <n v="3516.6"/>
        <n v="3738.56"/>
        <n v="3638.19"/>
        <n v="3591.77"/>
        <n v="3723.25"/>
        <n v="3626.41"/>
        <n v="3570.92"/>
        <n v="3385.54"/>
        <n v="1243.96"/>
        <n v="3605.3"/>
        <n v="3599.35"/>
        <n v="3393.54"/>
        <n v="3733.96"/>
        <n v="3658.58"/>
        <n v="3589.24"/>
        <n v="3598.97"/>
        <n v="3351.72"/>
        <n v="3532.21"/>
        <n v="3354.11"/>
        <n v="3193.62"/>
        <n v="3586.53"/>
        <n v="3471.74"/>
        <n v="3569.79"/>
        <n v="3439.46"/>
        <n v="3247.63"/>
        <n v="3491.34"/>
        <n v="3642.79"/>
        <n v="3433.51"/>
        <n v="3155.74"/>
        <n v="3673.37"/>
        <n v="3366.37"/>
        <n v="3534.38"/>
        <n v="3700.53"/>
        <n v="3631.06"/>
        <n v="3541.99"/>
        <n v="3198.36"/>
        <n v="3604.27"/>
        <n v="3586.27"/>
        <n v="3500.95"/>
        <n v="3656.92"/>
        <n v="2781.48"/>
        <n v="3730.12"/>
        <n v="3737.09"/>
        <n v="3731.29"/>
        <n v="3673.46"/>
        <n v="3633.74"/>
        <n v="3778.1"/>
        <n v="3309.33"/>
        <n v="3851.14"/>
        <n v="2860.62"/>
        <n v="3726.14"/>
        <n v="3665.08"/>
        <n v="3638.92"/>
        <n v="3380.95"/>
        <n v="3519.74"/>
        <n v="3697.54"/>
        <n v="3297.06"/>
        <n v="3510.99"/>
        <n v="2747.82"/>
        <n v="3543.16"/>
        <n v="3396.96"/>
        <n v="3751.22"/>
        <n v="3784.63"/>
        <n v="3786.64"/>
        <n v="3734.33"/>
        <n v="3566.84"/>
        <n v="3275.5"/>
        <n v="3781.32"/>
        <n v="3461.94"/>
        <n v="3600.93"/>
        <n v="3500.65"/>
        <n v="3329.27"/>
        <n v="3567.88"/>
        <n v="3761.06"/>
        <n v="3465.44"/>
        <n v="3385.5"/>
        <n v="3860.29"/>
        <n v="3710.41"/>
        <n v="3622.49"/>
        <n v="3593.83"/>
        <n v="3655.2"/>
        <n v="3645.68"/>
        <n v="3565.94"/>
        <n v="3285.16"/>
        <n v="3626.3"/>
        <n v="3522.87"/>
        <n v="3813.87"/>
        <n v="3662.7"/>
        <n v="3693.73"/>
        <n v="3277.09"/>
        <n v="3399.75"/>
        <n v="1845"/>
        <n v="3571"/>
        <n v="3415.42"/>
        <n v="3619"/>
        <n v="3869"/>
        <n v="3704"/>
        <n v="3584"/>
        <n v="3613"/>
        <n v="3152"/>
        <n v="3633.49"/>
        <n v="2685.38"/>
        <n v="3607.86"/>
        <n v="3508.7"/>
        <n v="3764.55"/>
        <n v="3625.94"/>
        <n v="3828"/>
        <n v="3235"/>
        <n v="3486"/>
        <n v="3688"/>
        <n v="3661"/>
        <n v="2769"/>
        <n v="3641.5"/>
        <n v="3752"/>
        <n v="3674.19"/>
        <n v="3477.15"/>
        <n v="3673.53"/>
        <n v="3901"/>
        <n v="3627"/>
        <n v="3849"/>
        <n v="3342"/>
        <n v="3583"/>
        <n v="3393"/>
        <n v="3741"/>
        <n v="3807"/>
        <n v="3692"/>
        <n v="3652"/>
        <n v="3349"/>
        <n v="3817"/>
        <n v="3589"/>
        <n v="3671"/>
        <n v="3637"/>
        <n v="3534"/>
        <n v="3780"/>
        <n v="3585"/>
        <n v="3608"/>
        <n v="3831"/>
        <n v="3525"/>
        <n v="3614"/>
        <n v="3288"/>
        <n v="3809.28"/>
        <n v="3799.49"/>
        <n v="3559"/>
        <n v="3457"/>
        <n v="3875"/>
        <n v="3683"/>
        <n v="3886"/>
        <n v="3729"/>
        <n v="3547"/>
        <n v="3540"/>
        <n v="3693"/>
        <n v="3580"/>
        <n v="3395"/>
        <n v="3616"/>
        <n v="2719"/>
        <n v="3713"/>
        <n v="3963"/>
        <n v="3444"/>
        <n v="3771"/>
        <n v="3487"/>
        <n v="3603"/>
        <n v="3913"/>
        <n v="3551"/>
        <n v="3522"/>
        <n v="3482"/>
        <n v="3460"/>
        <n v="3575"/>
        <n v="3516"/>
        <n v="3830"/>
        <n v="3588.24"/>
        <n v="3694.72"/>
        <n v="3723.48"/>
        <n v="3784.53"/>
        <n v="3559.47"/>
        <n v="3674.47"/>
        <n v="3617.62"/>
        <n v="3854.24"/>
        <n v="3453.58"/>
        <n v="3696.3"/>
        <n v="3297.6"/>
        <n v="3602.07"/>
        <n v="3694.42"/>
        <n v="3931.32"/>
        <n v="3873.12"/>
        <n v="3577.8"/>
        <n v="3494.64"/>
        <n v="3691.65"/>
        <n v="3919.68"/>
        <n v="3703.61"/>
        <n v="3838.84"/>
        <n v="3779.32"/>
        <n v="3712.74"/>
        <n v="3600.42"/>
        <n v="3854.61"/>
        <n v="3775.4"/>
        <n v="3653.18"/>
        <n v="3632.91"/>
        <n v="3526.61"/>
      </sharedItems>
    </cacheField>
    <cacheField name="RAIL LOOP" numFmtId="167">
      <sharedItems containsBlank="1"/>
    </cacheField>
    <cacheField name="TOTAL WAGONS LOADED" numFmtId="0">
      <sharedItems containsString="0" containsBlank="1" containsNumber="1" containsInteger="1" minValue="25" maxValue="60"/>
    </cacheField>
    <cacheField name="SICK WAGONS" numFmtId="0">
      <sharedItems containsString="0" containsBlank="1" containsNumber="1" containsInteger="1" minValue="0" maxValue="14"/>
    </cacheField>
    <cacheField name="DIESEL LOCO COUPLED" numFmtId="0">
      <sharedItems containsBlank="1"/>
    </cacheField>
    <cacheField name="ELECTRIC LOCO DECOUPLING (FROM)" numFmtId="20">
      <sharedItems containsNonDate="0" containsDate="1" containsString="0" containsBlank="1" minDate="1899-12-30T00:05:00" maxDate="2011-06-17T17:05:00"/>
    </cacheField>
    <cacheField name="ELECTRIC LOCO DECOUPLING (TO) " numFmtId="20">
      <sharedItems containsNonDate="0" containsDate="1" containsString="0" containsBlank="1" minDate="1899-12-30T00:05:00" maxDate="2011-06-17T17:05:00"/>
    </cacheField>
    <cacheField name="ELECTRIC LOCO DECOUPLING  DURATION " numFmtId="0">
      <sharedItems containsNonDate="0" containsDate="1" containsString="0" containsBlank="1" minDate="1899-12-30T00:00:00" maxDate="1899-12-31T00:00:00"/>
    </cacheField>
    <cacheField name="ELECTRIC LOCO DECOUPLING  DURATION  (HRS)" numFmtId="0">
      <sharedItems containsString="0" containsBlank="1" containsNumber="1" containsInteger="1" minValue="0" maxValue="0"/>
    </cacheField>
    <cacheField name="ELECTRIC LOCO DECOUPLING  DURATION  (Mins)" numFmtId="0">
      <sharedItems containsString="0" containsBlank="1" containsNumber="1" containsInteger="1" minValue="0" maxValue="0"/>
    </cacheField>
    <cacheField name="DIESEL LOCO COUPLING (TO)" numFmtId="20">
      <sharedItems containsNonDate="0" containsDate="1" containsString="0" containsBlank="1" minDate="1899-12-30T00:07:00" maxDate="2011-06-17T17:15:00"/>
    </cacheField>
    <cacheField name="DIESEL LOCO COUPLING DURATION" numFmtId="0">
      <sharedItems containsDate="1" containsString="0" containsBlank="1" containsMixedTypes="1" minDate="1899-12-30T00:00:00" maxDate="1900-01-01T02:15:00"/>
    </cacheField>
    <cacheField name="DIESEL LOCO COUPLING DURATION (Hrs)" numFmtId="0">
      <sharedItems containsBlank="1" containsMixedTypes="1" containsNumber="1" containsInteger="1" minValue="0" maxValue="23"/>
    </cacheField>
    <cacheField name="DIESEL LOCO COUPLING DURATION (Min)" numFmtId="0">
      <sharedItems containsBlank="1" containsMixedTypes="1" containsNumber="1" containsInteger="1" minValue="0" maxValue="59"/>
    </cacheField>
    <cacheField name="HAULING START" numFmtId="20">
      <sharedItems containsNonDate="0" containsDate="1" containsString="0" containsBlank="1" minDate="1899-12-30T00:10:00" maxDate="2011-06-17T17:20:00"/>
    </cacheField>
    <cacheField name="TIME DELAY TO START HAULING" numFmtId="20">
      <sharedItems containsNonDate="0" containsDate="1" containsString="0" containsBlank="1" minDate="1899-12-30T00:00:00" maxDate="1899-12-31T00:00:00"/>
    </cacheField>
    <cacheField name="TIME DELAY TO START HAULING (Hr)" numFmtId="0">
      <sharedItems containsString="0" containsBlank="1" containsNumber="1" containsInteger="1" minValue="0" maxValue="6"/>
    </cacheField>
    <cacheField name="TIME DELAY TO START HAULING (Min)" numFmtId="0">
      <sharedItems containsString="0" containsBlank="1" containsNumber="1" containsInteger="1" minValue="0" maxValue="55"/>
    </cacheField>
    <cacheField name="ARRIVAL AT WCS" numFmtId="20">
      <sharedItems containsNonDate="0" containsDate="1" containsString="0" containsBlank="1" minDate="1899-12-30T00:25:00" maxDate="2011-06-17T17:40:00"/>
    </cacheField>
    <cacheField name="duration to wcs" numFmtId="0">
      <sharedItems containsNonDate="0" containsDate="1" containsString="0" containsBlank="1" minDate="1899-12-30T00:00:00" maxDate="2011-05-07T01:25:00"/>
    </cacheField>
    <cacheField name="duration to wcs (Hr)" numFmtId="0">
      <sharedItems containsString="0" containsBlank="1" containsNumber="1" containsInteger="1" minValue="0" maxValue="38"/>
    </cacheField>
    <cacheField name="duration to wcs (Min)" numFmtId="0">
      <sharedItems containsString="0" containsBlank="1" containsNumber="1" containsInteger="1" minValue="0" maxValue="59"/>
    </cacheField>
    <cacheField name="WAGON CLEANING START" numFmtId="20">
      <sharedItems containsNonDate="0" containsDate="1" containsString="0" containsBlank="1" minDate="1899-12-30T00:20:00" maxDate="2011-06-17T17:42:00"/>
    </cacheField>
    <cacheField name="WAGON CLEANING COMPLETE" numFmtId="20">
      <sharedItems containsNonDate="0" containsDate="1" containsString="0" containsBlank="1" minDate="1899-12-30T00:40:00" maxDate="2011-06-17T18:54:00"/>
    </cacheField>
    <cacheField name="WAGON CLEANING DURATION" numFmtId="20">
      <sharedItems containsNonDate="0" containsDate="1" containsString="0" containsBlank="1" minDate="1899-12-30T00:00:00" maxDate="1899-12-30T07:26:00"/>
    </cacheField>
    <cacheField name="wagon cleaning duration (hrs)" numFmtId="164">
      <sharedItems containsString="0" containsBlank="1" containsNumber="1" containsInteger="1" minValue="0" maxValue="7"/>
    </cacheField>
    <cacheField name="wagon cleaning duration (mins)" numFmtId="164">
      <sharedItems containsString="0" containsBlank="1" containsNumber="1" containsInteger="1" minValue="0" maxValue="59"/>
    </cacheField>
    <cacheField name="SURVEYOR CLEARANCE START" numFmtId="20">
      <sharedItems containsNonDate="0" containsDate="1" containsString="0" containsBlank="1" minDate="1899-12-30T00:25:00" maxDate="2011-06-17T17:42:00"/>
    </cacheField>
    <cacheField name="SURVEYOR CLEARANCE COMPLETE" numFmtId="20">
      <sharedItems containsNonDate="0" containsDate="1" containsString="0" containsBlank="1" minDate="1899-12-30T00:40:00" maxDate="2011-06-17T18:54:00"/>
    </cacheField>
    <cacheField name="SURVEYOR CLEARANCE DURATION" numFmtId="20">
      <sharedItems containsNonDate="0" containsDate="1" containsString="0" containsBlank="1" minDate="1899-12-30T00:00:00" maxDate="1899-12-30T07:15:00"/>
    </cacheField>
    <cacheField name="survey clearance duration(hrs)" numFmtId="0">
      <sharedItems containsString="0" containsBlank="1" containsNumber="1" containsInteger="1" minValue="0" maxValue="7"/>
    </cacheField>
    <cacheField name="survey clearance duration(mins)" numFmtId="0">
      <sharedItems containsString="0" containsBlank="1" containsNumber="1" containsInteger="1" minValue="0" maxValue="59"/>
    </cacheField>
    <cacheField name="RAKE PLACEMENT AT RLS" numFmtId="20">
      <sharedItems containsNonDate="0" containsDate="1" containsString="0" containsBlank="1" minDate="1899-12-30T00:40:00" maxDate="2011-06-17T19:08:00"/>
    </cacheField>
    <cacheField name="RAKE PLACEMENT DURATION AT RLS" numFmtId="0">
      <sharedItems containsDate="1" containsString="0" containsBlank="1" containsMixedTypes="1" minDate="1900-01-03T22:15:11" maxDate="1899-12-31T02:55:00"/>
    </cacheField>
    <cacheField name="rake placement duration(hrs)" numFmtId="164">
      <sharedItems containsBlank="1" containsMixedTypes="1" containsNumber="1" containsInteger="1" minValue="0" maxValue="10"/>
    </cacheField>
    <cacheField name="rake placement duration(mins)" numFmtId="0">
      <sharedItems containsBlank="1" containsMixedTypes="1" containsNumber="1" containsInteger="1" minValue="0" maxValue="59"/>
    </cacheField>
    <cacheField name="RAKE LOADING START" numFmtId="20">
      <sharedItems containsNonDate="0" containsDate="1" containsString="0" containsBlank="1" minDate="1899-12-30T01:03:00" maxDate="2011-06-18T18:40:00"/>
    </cacheField>
    <cacheField name="TIME DELAY TO START LOADING" numFmtId="0">
      <sharedItems containsDate="1" containsString="0" containsBlank="1" containsMixedTypes="1" minDate="1900-01-06T13:01:11" maxDate="1900-01-01T13:08:00"/>
    </cacheField>
    <cacheField name="TIME DELAY TO START LOADING (Hrs)" numFmtId="164">
      <sharedItems containsBlank="1" containsMixedTypes="1" containsNumber="1" containsInteger="1" minValue="0" maxValue="23"/>
    </cacheField>
    <cacheField name="TIME DELAY TO START LOADING (Mins)" numFmtId="164">
      <sharedItems containsBlank="1" containsMixedTypes="1" containsNumber="1" containsInteger="1" minValue="0" maxValue="59"/>
    </cacheField>
    <cacheField name="RAKE LOADING FINISH" numFmtId="20">
      <sharedItems containsNonDate="0" containsDate="1" containsString="0" containsBlank="1" minDate="1899-12-30T03:42:00" maxDate="2011-06-18T21:49:00"/>
    </cacheField>
    <cacheField name="RAKE LOADING DURATION" numFmtId="0">
      <sharedItems containsNonDate="0" containsDate="1" containsString="0" containsBlank="1" minDate="1899-12-30T00:00:00" maxDate="2011-06-08T05:55:00"/>
    </cacheField>
    <cacheField name="rake loading duration(hrs)" numFmtId="164">
      <sharedItems containsString="0" containsBlank="1" containsNumber="1" containsInteger="1" minValue="0" maxValue="28"/>
    </cacheField>
    <cacheField name="rake loading duration(mins)" numFmtId="164">
      <sharedItems containsString="0" containsBlank="1" containsNumber="1" containsInteger="1" minValue="0" maxValue="59"/>
    </cacheField>
    <cacheField name="TRIMMING START  " numFmtId="20">
      <sharedItems containsNonDate="0" containsDate="1" containsString="0" containsBlank="1" minDate="1899-12-30T01:20:00" maxDate="2011-06-18T21:49:00"/>
    </cacheField>
    <cacheField name="TRIMMING COMPLETE" numFmtId="20">
      <sharedItems containsNonDate="0" containsDate="1" containsString="0" containsBlank="1" minDate="1899-12-30T01:20:00" maxDate="2011-06-18T21:49:00"/>
    </cacheField>
    <cacheField name="TRIMMING DURATION" numFmtId="0">
      <sharedItems containsNonDate="0" containsDate="1" containsString="0" containsBlank="1" minDate="1899-12-30T00:00:00" maxDate="2011-06-08T05:55:00"/>
    </cacheField>
    <cacheField name="trimming duration(hrs)" numFmtId="0">
      <sharedItems containsString="0" containsBlank="1" containsNumber="1" containsInteger="1" minValue="0" maxValue="7"/>
    </cacheField>
    <cacheField name="trimming duration(mins)" numFmtId="0">
      <sharedItems containsString="0" containsBlank="1" containsNumber="1" containsInteger="1" minValue="0" maxValue="58"/>
    </cacheField>
    <cacheField name="WAGON COVERING START" numFmtId="0">
      <sharedItems containsNonDate="0" containsDate="1" containsString="0" containsBlank="1" minDate="1899-12-30T00:00:00" maxDate="1900-01-03T11:30:00"/>
    </cacheField>
    <cacheField name="WAGON COVERING COMPLETE" numFmtId="0">
      <sharedItems containsNonDate="0" containsDate="1" containsString="0" containsBlank="1" minDate="1899-12-30T00:00:00" maxDate="1900-01-03T11:30:00"/>
    </cacheField>
    <cacheField name="WAGON COVERING NO." numFmtId="0">
      <sharedItems containsString="0" containsBlank="1" containsNumber="1" containsInteger="1" minValue="1" maxValue="63"/>
    </cacheField>
    <cacheField name="WAGON COVERING DURATION" numFmtId="0">
      <sharedItems containsDate="1" containsBlank="1" containsMixedTypes="1" minDate="1899-12-30T00:00:00" maxDate="1899-12-30T07:15:00"/>
    </cacheField>
    <cacheField name="WAGON COVERING DURATION(HRS)" numFmtId="0">
      <sharedItems containsBlank="1" containsMixedTypes="1" containsNumber="1" containsInteger="1" minValue="0" maxValue="7"/>
    </cacheField>
    <cacheField name="WAGON COVERING DURATION(MINS)" numFmtId="0">
      <sharedItems containsBlank="1" containsMixedTypes="1" containsNumber="1" containsInteger="1" minValue="0" maxValue="58"/>
    </cacheField>
    <cacheField name="ARRIVAL AT IMWB" numFmtId="20">
      <sharedItems containsNonDate="0" containsDate="1" containsString="0" containsBlank="1" minDate="1899-12-30T02:00:00" maxDate="2011-06-19T03:30:00"/>
    </cacheField>
    <cacheField name="TIME TAKEN FROM RLS  TO IMWB" numFmtId="20">
      <sharedItems containsDate="1" containsString="0" containsBlank="1" containsMixedTypes="1" minDate="1899-12-30T00:00:00" maxDate="2011-06-16T15:07:00"/>
    </cacheField>
    <cacheField name="TIME TAKEN FROM RLS  TO IMWB (Hrs)" numFmtId="164">
      <sharedItems containsBlank="1" containsMixedTypes="1" containsNumber="1" containsInteger="1" minValue="0" maxValue="15"/>
    </cacheField>
    <cacheField name="TIME TAKEN FROM RLS  TO IMWB (Min)" numFmtId="164">
      <sharedItems containsBlank="1" containsMixedTypes="1" containsNumber="1" containsInteger="1" minValue="0" maxValue="59"/>
    </cacheField>
    <cacheField name="ARRIVAL AT DTY2" numFmtId="20">
      <sharedItems containsNonDate="0" containsDate="1" containsString="0" containsBlank="1" minDate="1899-12-30T02:15:00" maxDate="2011-06-19T04:25:00"/>
    </cacheField>
    <cacheField name="TIME TAKEN FROM IMWB TO DTY" numFmtId="20">
      <sharedItems containsNonDate="0" containsDate="1" containsString="0" containsBlank="1" minDate="1899-12-30T00:00:00" maxDate="1899-12-31T00:10:00"/>
    </cacheField>
    <cacheField name="TIME TAKEN FROM IMWB TO DTY (Hrs)" numFmtId="164">
      <sharedItems containsString="0" containsBlank="1" containsNumber="1" containsInteger="1" minValue="0" maxValue="23"/>
    </cacheField>
    <cacheField name="TIME TAKEN FROM IMWB TO DTY (Min)" numFmtId="164">
      <sharedItems containsString="0" containsBlank="1" containsNumber="1" containsInteger="1" minValue="0" maxValue="55"/>
    </cacheField>
    <cacheField name="DIESEL LOCO DECOUPLING (FROM)" numFmtId="20">
      <sharedItems containsNonDate="0" containsDate="1" containsString="0" containsBlank="1" minDate="1899-12-30T02:00:00" maxDate="2011-06-19T04:25:00"/>
    </cacheField>
    <cacheField name="DIESEL LOCO DECOUPLING (TO)" numFmtId="20">
      <sharedItems containsNonDate="0" containsDate="1" containsString="0" containsBlank="1" minDate="1899-12-30T04:05:00" maxDate="2011-06-19T04:25:00"/>
    </cacheField>
    <cacheField name="DIESEL LOCO DECOUPLING DURATION" numFmtId="0">
      <sharedItems containsNonDate="0" containsDate="1" containsString="0" containsBlank="1" minDate="1899-12-30T00:00:00" maxDate="1899-12-31T00:20:00"/>
    </cacheField>
    <cacheField name="DIESEL LOCO DECOUPLING DURATION (Hrs)" numFmtId="0">
      <sharedItems containsString="0" containsBlank="1" containsNumber="1" containsInteger="1" minValue="0" maxValue="9"/>
    </cacheField>
    <cacheField name="DIESEL LOCO DECOUPLING DURATION (Min)" numFmtId="0">
      <sharedItems containsString="0" containsBlank="1" containsNumber="1" containsInteger="1" minValue="0" maxValue="55"/>
    </cacheField>
    <cacheField name="TOTAL TURNAROUND TIME" numFmtId="0">
      <sharedItems containsDate="1" containsString="0" containsBlank="1" containsMixedTypes="1" minDate="1899-12-30T02:50:00" maxDate="2011-06-08T08:25:00"/>
    </cacheField>
    <cacheField name="TOTAL TURNAROUND TIME (Hrs)" numFmtId="0">
      <sharedItems containsBlank="1" containsMixedTypes="1" containsNumber="1" containsInteger="1" minValue="0" maxValue="31"/>
    </cacheField>
    <cacheField name="TOTAL TURNAROUND TIME (Mins)" numFmtId="0">
      <sharedItems containsBlank="1" containsMixedTypes="1" containsNumber="1" containsInteger="1" minValue="0" maxValue="58"/>
    </cacheField>
    <cacheField name="TIME A (HRS:MINS) " numFmtId="0">
      <sharedItems containsDate="1" containsString="0" containsBlank="1" containsMixedTypes="1" minDate="1900-01-10T07:16:11" maxDate="2011-06-16T17:03:00"/>
    </cacheField>
    <cacheField name="TIME A (HRS) " numFmtId="0">
      <sharedItems containsBlank="1" containsMixedTypes="1" containsNumber="1" containsInteger="1" minValue="0" maxValue="22"/>
    </cacheField>
    <cacheField name="TIME A (MINS) " numFmtId="0">
      <sharedItems containsBlank="1" containsMixedTypes="1" containsNumber="1" containsInteger="1" minValue="0" maxValue="59"/>
    </cacheField>
    <cacheField name="TIME B (HRS:MINS) " numFmtId="0">
      <sharedItems containsNonDate="0" containsDate="1" containsString="0" containsBlank="1" minDate="1899-12-30T00:00:00" maxDate="1899-12-30T07:26:00"/>
    </cacheField>
    <cacheField name="TIME B (HRS) " numFmtId="0">
      <sharedItems containsString="0" containsBlank="1" containsNumber="1" containsInteger="1" minValue="0" maxValue="7"/>
    </cacheField>
    <cacheField name="TIME B (MINS) " numFmtId="0">
      <sharedItems containsString="0" containsBlank="1" containsNumber="1" containsInteger="1" minValue="0" maxValue="59"/>
    </cacheField>
    <cacheField name="TIME C (HRS:MINS) " numFmtId="0">
      <sharedItems containsNonDate="0" containsDate="1" containsString="0" containsBlank="1" minDate="1899-12-30T00:00:00" maxDate="2011-06-08T05:55:00"/>
    </cacheField>
    <cacheField name="TIME C (HRS) " numFmtId="0">
      <sharedItems containsString="0" containsBlank="1" containsNumber="1" containsInteger="1" minValue="0" maxValue="16"/>
    </cacheField>
    <cacheField name="TIME C (MINS) " numFmtId="0">
      <sharedItems containsString="0" containsBlank="1" containsNumber="1" containsInteger="1" minValue="0" maxValue="59"/>
    </cacheField>
    <cacheField name="TIME D (HRS:MINS) " numFmtId="0">
      <sharedItems containsDate="1" containsBlank="1" containsMixedTypes="1" minDate="1899-12-30T00:00:00" maxDate="1899-12-30T07:15:00"/>
    </cacheField>
    <cacheField name="TIME D (HRS) " numFmtId="0">
      <sharedItems containsBlank="1" containsMixedTypes="1" containsNumber="1" containsInteger="1" minValue="0" maxValue="7"/>
    </cacheField>
    <cacheField name="TIME D (MINS) " numFmtId="0">
      <sharedItems containsBlank="1" containsMixedTypes="1" containsNumber="1" containsInteger="1" minValue="0" maxValue="58"/>
    </cacheField>
    <cacheField name="ACTUAL TIME TAKEN FOR LOADING" numFmtId="0">
      <sharedItems containsDate="1" containsBlank="1" containsMixedTypes="1" minDate="1900-01-10T07:00:11" maxDate="2011-06-08T02:03:00"/>
    </cacheField>
    <cacheField name="ACTUAL TIME TAKEN FOR LOADING (Hrs)" numFmtId="0">
      <sharedItems containsBlank="1" containsMixedTypes="1" containsNumber="1" containsInteger="1" minValue="0" maxValue="16"/>
    </cacheField>
    <cacheField name="ACTUAL TIME TAKEN FOR LOADING (Mins)" numFmtId="0">
      <sharedItems containsBlank="1" containsMixedTypes="1" containsNumber="1" containsInteger="1" minValue="0" maxValue="59"/>
    </cacheField>
    <cacheField name="TRIMMING DURATION AT THE TIME OF LOADING " numFmtId="0">
      <sharedItems containsNonDate="0" containsDate="1" containsString="0" containsBlank="1" minDate="1899-12-30T00:00:00" maxDate="1899-12-31T00:00:00"/>
    </cacheField>
    <cacheField name="TRIMMING DURATION AT THE TIME OF LOADING (Hrs)" numFmtId="0">
      <sharedItems containsString="0" containsBlank="1" containsNumber="1" containsInteger="1" minValue="0" maxValue="0"/>
    </cacheField>
    <cacheField name="TRIMMING DURATION AT THE TIME OF LOADING (Mins)" numFmtId="0">
      <sharedItems containsString="0" containsBlank="1" containsNumber="1" containsInteger="1" minValue="0" maxValue="15"/>
    </cacheField>
    <cacheField name="TIME TAKEN FOR TRACK CLEANING" numFmtId="20">
      <sharedItems containsNonDate="0" containsDate="1" containsString="0" containsBlank="1" minDate="1899-12-30T00:00:00" maxDate="1899-12-31T00:00:00"/>
    </cacheField>
    <cacheField name="TIME TAKEN FOR TRACK CLEANING (Hrs)" numFmtId="0">
      <sharedItems containsString="0" containsBlank="1" containsNumber="1" containsInteger="1" minValue="0" maxValue="5"/>
    </cacheField>
    <cacheField name="TIME TAKEN FOR TRACK CLEANING (Mins)" numFmtId="0">
      <sharedItems containsString="0" containsBlank="1" containsNumber="1" containsInteger="1" minValue="0" maxValue="59"/>
    </cacheField>
    <cacheField name="RLS FAULT DURATION" numFmtId="20">
      <sharedItems containsNonDate="0" containsDate="1" containsString="0" containsBlank="1" minDate="1899-12-30T00:00:00" maxDate="1899-12-31T00:00:00"/>
    </cacheField>
    <cacheField name="RLS FAULT DURATION (Hrs)" numFmtId="0">
      <sharedItems containsBlank="1" containsMixedTypes="1" containsNumber="1" containsInteger="1" minValue="0" maxValue="5"/>
    </cacheField>
    <cacheField name="RLS FAULT DURATION (Mins)" numFmtId="0">
      <sharedItems containsBlank="1" containsMixedTypes="1" containsNumber="1" containsInteger="1" minValue="0" maxValue="56"/>
    </cacheField>
    <cacheField name="MANUAL LOADING DURATION" numFmtId="20">
      <sharedItems containsNonDate="0" containsDate="1" containsString="0" containsBlank="1" minDate="1899-12-30T00:00:00" maxDate="1899-12-31T00:00:00"/>
    </cacheField>
    <cacheField name="MANUAL LOADING DURATION (Hrs)" numFmtId="0">
      <sharedItems containsString="0" containsBlank="1" containsNumber="1" containsInteger="1" minValue="0" maxValue="16"/>
    </cacheField>
    <cacheField name="MANUAL LOADING DURATION (Mins)" numFmtId="0">
      <sharedItems containsString="0" containsBlank="1" containsNumber="1" containsInteger="1" minValue="0" maxValue="55"/>
    </cacheField>
    <cacheField name="TIME TAKEN FOR WAGON REPAIR" numFmtId="20">
      <sharedItems containsNonDate="0" containsDate="1" containsString="0" containsBlank="1" minDate="1899-12-30T00:00:00" maxDate="1899-12-31T00:00:00"/>
    </cacheField>
    <cacheField name="TIME TAKEN FOR WAGON REPAIR (Hrs)" numFmtId="0">
      <sharedItems containsBlank="1" containsMixedTypes="1" containsNumber="1" containsInteger="1" minValue="0" maxValue="2"/>
    </cacheField>
    <cacheField name="TIME TAKEN FOR WAGON REPAIR (Mins)" numFmtId="0">
      <sharedItems containsString="0" containsBlank="1" containsNumber="1" containsInteger="1" minValue="0" maxValue="59"/>
    </cacheField>
    <cacheField name="TIME TAKEN FOR FILLING UP THE SILO" numFmtId="20">
      <sharedItems containsNonDate="0" containsDate="1" containsString="0" containsBlank="1" minDate="1899-12-30T00:00:00" maxDate="1899-12-31T00:00:00"/>
    </cacheField>
    <cacheField name="TIME TAKEN FOR FILLING UP THE SILO (Hrs)" numFmtId="0">
      <sharedItems containsString="0" containsBlank="1" containsNumber="1" containsInteger="1" minValue="0" maxValue="13"/>
    </cacheField>
    <cacheField name="TIME TAKEN FOR FILLING UP THE SILO (Mins)" numFmtId="0">
      <sharedItems containsString="0" containsBlank="1" containsNumber="1" containsInteger="1" minValue="0" maxValue="59"/>
    </cacheField>
    <cacheField name="Rly. Fault, Bad Weather Conditions etc. Duration" numFmtId="20">
      <sharedItems containsNonDate="0" containsDate="1" containsString="0" containsBlank="1" minDate="1899-12-30T00:00:00" maxDate="1899-12-31T00:00:00"/>
    </cacheField>
    <cacheField name="Rly. Fault, Bad Weather ( Hrs)" numFmtId="168">
      <sharedItems containsString="0" containsBlank="1" containsNumber="1" containsInteger="1" minValue="0" maxValue="4"/>
    </cacheField>
    <cacheField name="Rly. Fault, Bad Weathe (Min)" numFmtId="0">
      <sharedItems containsString="0" containsBlank="1" containsNumber="1" containsInteger="1" minValue="0" maxValue="52"/>
    </cacheField>
    <cacheField name="Total Quantity loaded till date (MT)" numFmtId="0">
      <sharedItems containsString="0" containsBlank="1" containsNumber="1" minValue="3373.54" maxValue="2903837.9160000035"/>
    </cacheField>
    <cacheField name="Total wagons loaded till date" numFmtId="0">
      <sharedItems containsString="0" containsBlank="1" containsNumber="1" containsInteger="1" minValue="58" maxValue="46630"/>
    </cacheField>
    <cacheField name="Load per wagon" numFmtId="2">
      <sharedItems containsBlank="1" containsMixedTypes="1" containsNumber="1" minValue="42.906976744186046" maxValue="71.911034482758623"/>
    </cacheField>
    <cacheField name="Load per wagon till date" numFmtId="0">
      <sharedItems containsString="0" containsBlank="1" containsNumber="1" minValue="57.616530612244894" maxValue="62.274027793266214"/>
    </cacheField>
    <cacheField name="Cumulative Time A (hrs)" numFmtId="0">
      <sharedItems containsBlank="1" containsMixedTypes="1" containsNumber="1" containsInteger="1" minValue="0" maxValue="109"/>
    </cacheField>
    <cacheField name="Cumulative Time A (mins)" numFmtId="0">
      <sharedItems containsBlank="1" containsMixedTypes="1" containsNumber="1" containsInteger="1" minValue="33" maxValue="1472"/>
    </cacheField>
    <cacheField name="Time A(FROM MINS TO HRS)" numFmtId="0">
      <sharedItems containsBlank="1" containsMixedTypes="1" containsNumber="1" minValue="0.55000000000000004" maxValue="24.533333333333335"/>
    </cacheField>
    <cacheField name="Time A(hrs:mins in terms of hrs)" numFmtId="0">
      <sharedItems containsBlank="1" containsMixedTypes="1" containsNumber="1" minValue="0.98333333333333328" maxValue="133.53333333333333"/>
    </cacheField>
    <cacheField name="Time A(Avg hrs duration)" numFmtId="0">
      <sharedItems containsString="0" containsBlank="1" containsNumber="1" minValue="0.98333333333333328" maxValue="3.883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DHAMRA-3" refreshedDate="41046.544341898145" createdVersion="3" refreshedVersion="3" minRefreshableVersion="3" recordCount="1168" xr:uid="{00000000-000A-0000-FFFF-FFFF01000000}">
  <cacheSource type="worksheet">
    <worksheetSource ref="A1:F1048576" sheet="Rake Load"/>
  </cacheSource>
  <cacheFields count="12">
    <cacheField name="Record no." numFmtId="0">
      <sharedItems containsString="0" containsBlank="1" containsNumber="1" containsInteger="1" minValue="1" maxValue="364"/>
    </cacheField>
    <cacheField name="Serial no." numFmtId="0">
      <sharedItems containsString="0" containsBlank="1" containsNumber="1" containsInteger="1" minValue="1" maxValue="178"/>
    </cacheField>
    <cacheField name="DATE" numFmtId="15">
      <sharedItems containsNonDate="0" containsDate="1" containsString="0" containsBlank="1" minDate="2012-04-01T00:00:00" maxDate="2012-05-17T00:00:00"/>
    </cacheField>
    <cacheField name="Month" numFmtId="2">
      <sharedItems containsString="0" containsBlank="1" containsNumber="1" containsInteger="1" minValue="4" maxValue="5" count="3">
        <n v="4"/>
        <n v="5"/>
        <m/>
      </sharedItems>
    </cacheField>
    <cacheField name="RAKE CODE" numFmtId="0">
      <sharedItems containsBlank="1" count="88">
        <s v="VR04BRK"/>
        <s v="SE04SEB"/>
        <s v="TS04TWS"/>
        <s v="VR04BJM"/>
        <s v="TS04HDC"/>
        <s v="BE04SKN"/>
        <s v="UM04UML"/>
        <s v="BE04MBE"/>
        <s v="BS04MBM"/>
        <s v="JA04JPR"/>
        <s v="JA04BEH"/>
        <s v="JA04JBR"/>
        <s v="UM04DCO"/>
        <s v="TM04TMG"/>
        <s v="WC04NKK"/>
        <s v="BE04DCO"/>
        <s v="KO04MGI"/>
        <s v="SU04KHF"/>
        <s v="KO04TAT"/>
        <s v="VR04JKP"/>
        <s v="CB04VSU"/>
        <s v="VR04VAA"/>
        <s v="SU04RXL"/>
        <s v="BE04JKP"/>
        <s v="VR04DGR"/>
        <s v="HE04SGR"/>
        <s v="SU04TAT"/>
        <s v="MI04JKP"/>
        <s v="JA04PDL"/>
        <s v="VA04MAV"/>
        <s v="HE04HAC"/>
        <s v="CB04DGR"/>
        <s v="AM04PMA"/>
        <s v="SU04NKK"/>
        <s v="RC04NKK"/>
        <s v="SU04SRB"/>
        <s v="AE04NTK"/>
        <s v="AE04FST"/>
        <s v="KO04NJI"/>
        <s v="HE04GTW"/>
        <s v="VR04MSP"/>
        <s v="KO04BRK"/>
        <s v="SU04DGR"/>
        <s v="BE04MIS"/>
        <s v="VR04KEA"/>
        <s v="SU04ICC"/>
        <s v="VR05VAA"/>
        <s v="TS05HDC"/>
        <s v="VR05DGR"/>
        <s v="CB05VSU"/>
        <s v="UM05UML"/>
        <s v="BE05MBE"/>
        <s v="TS05TWS"/>
        <s v="SU05ASN"/>
        <s v="UM05DCO"/>
        <s v="BE05MSI"/>
        <s v="SU05SRB"/>
        <s v="VR05BJM"/>
        <s v="JA05MJA"/>
        <s v="SM05HKG"/>
        <s v="BS05MBM"/>
        <s v="CB05RUI"/>
        <s v="WC05NKK"/>
        <s v="JA05PDL"/>
        <s v="AA05KND"/>
        <s v="SU05PRN"/>
        <s v="RC05NKK"/>
        <s v="AE05FST"/>
        <s v="AE05NTK"/>
        <s v="SS05ASN"/>
        <s v="MI05JKP"/>
        <s v="HI05SGR"/>
        <s v="SU05ICC"/>
        <s v="SU05OCI"/>
        <s v="SU05NKK"/>
        <s v="VR05MSP"/>
        <s v="KO05VSU"/>
        <s v="AM05PMA"/>
        <s v="WC05SKN"/>
        <s v="SU05PMS"/>
        <s v="SE05DGR"/>
        <s v="OC05OCI"/>
        <s v="SU05TMS"/>
        <s v="KO05TAT"/>
        <s v="SU05BRM"/>
        <s v="KO05NKK"/>
        <s v="VR05PDL"/>
        <m/>
      </sharedItems>
    </cacheField>
    <cacheField name="RAKE NO." numFmtId="0">
      <sharedItems containsString="0" containsBlank="1" containsNumber="1" containsInteger="1" minValue="1" maxValue="43" count="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m/>
      </sharedItems>
    </cacheField>
    <cacheField name="RAKE TO" numFmtId="0">
      <sharedItems containsBlank="1" count="25">
        <s v="VISA STEEL"/>
        <s v="STERLITE ENERGY"/>
        <s v="TSL,JSR"/>
        <s v="TSL,HALDIA"/>
        <s v="BEL"/>
        <s v="UML"/>
        <s v="BSL"/>
        <s v="JAL"/>
        <s v="UML,DGPR"/>
        <s v="TATA METALLICKS"/>
        <s v="WELLMAN"/>
        <s v="KOL"/>
        <s v="SUPL"/>
        <s v="CONCAST INDIA LTD."/>
        <s v="Hind Energy"/>
        <s v="Maithon Ispat Ltd"/>
        <s v="VEDANTA ALUMINIUM"/>
        <s v="Adhunik Metallics"/>
        <s v="RCL"/>
        <s v="Adani Enterprises"/>
        <s v="SHYAM STEEL"/>
        <s v="Adhunik Alloys"/>
        <s v="Hindalco India Ltd."/>
        <s v="OCL"/>
        <m/>
      </sharedItems>
    </cacheField>
    <cacheField name="COMMODITY" numFmtId="0">
      <sharedItems containsBlank="1" count="54">
        <s v="NON COKING"/>
        <s v="STEAM NON COKING"/>
        <s v="CURRAGH SS"/>
        <s v="OKEY NORTH/KESTRAL"/>
        <s v="OKEY NORTH"/>
        <s v="COLLINSVILLE"/>
        <s v="CP Oman"/>
        <s v="CURRAGH SS/Hail Creek"/>
        <s v="Okey North/Hail Creek"/>
        <s v="WOLLOMBI"/>
        <s v="Goonyella"/>
        <s v="STEAM NON COKING/NON COKING"/>
        <s v="PCI"/>
        <s v="PCI/SS Newzealand"/>
        <s v="GYP COKING COAL"/>
        <s v="WOLLOMBI/COLLINSVILLE"/>
        <s v="Hard Coking Coal"/>
        <s v="CAROBOROUGH/WOLLOMBI"/>
        <s v="Hail Creek"/>
        <s v="LOW VOLATILE COAL"/>
        <s v="HAIL CREEK/CURRAGH SS"/>
        <s v="BLENDED PCI"/>
        <s v="SP LIMESTONE"/>
        <s v="CP Oman/CURRAGH SS"/>
        <s v="Hail Creek/OKEY NORTH"/>
        <s v="Coking Coal"/>
        <s v="Steam Coal"/>
        <s v="CURRAGH SS/SS Newzealand"/>
        <s v="OKEY NORTH/CURRAGH SS"/>
        <s v="CP Dubai"/>
        <s v="S S Newzealand/Curragh SS/Hail Creek"/>
        <s v="Hail Creek/ Oaky North"/>
        <s v="SS Newzealand"/>
        <s v="CP Oman/SS Newzealand"/>
        <s v="CARROBOROUGH"/>
        <s v="SP LIMESTONE/GYP COKING COAL"/>
        <s v="WOLLOMBI/CAROBOROUGH"/>
        <s v="Mitred PCI/Okey North"/>
        <s v="SS Newzealand/Curragh SS"/>
        <s v="Curragh HCC/Okey North"/>
        <s v="BLENDED PCI/CURRAGH SS"/>
        <s v="OKey North/CURRAGH HCC"/>
        <s v="CARROBOROUGH/WOLLOMBI"/>
        <s v="CURRAGH SS/BLENDED PCI"/>
        <s v="POITREL"/>
        <s v="TECK COAL"/>
        <s v="SS NEWZEALAND/MITRADE PCI"/>
        <s v="SS Newzealand/Blended PCI"/>
        <s v="SS NEWZEALAND/CURRAGH HCC"/>
        <s v="Blended PCI/CURRAGH HCC"/>
        <s v="Blended PCI/ SS NewZealand"/>
        <s v="CURRAGH HCC"/>
        <s v="CP Dubai/ CURRAGH SS"/>
        <m/>
      </sharedItems>
    </cacheField>
    <cacheField name="Single/Double Grade" numFmtId="0">
      <sharedItems containsBlank="1" count="3">
        <s v="S"/>
        <s v="D"/>
        <m/>
      </sharedItems>
    </cacheField>
    <cacheField name="CARGO LOADED" numFmtId="0">
      <sharedItems containsBlank="1"/>
    </cacheField>
    <cacheField name="ARRIVAL AT DTY" numFmtId="20">
      <sharedItems containsNonDate="0" containsDate="1" containsString="0" containsBlank="1" minDate="1899-12-30T00:15:00" maxDate="1900-01-01T00:00:00"/>
    </cacheField>
    <cacheField name="IMWB READING" numFmtId="0">
      <sharedItems containsString="0" containsBlank="1" containsNumber="1" minValue="2540.71" maxValue="3931.38" count="284">
        <n v="3529.06"/>
        <n v="3342.98"/>
        <n v="3714.38"/>
        <n v="3592.75"/>
        <n v="3595.17"/>
        <n v="3622.26"/>
        <n v="2993.89"/>
        <n v="3681.27"/>
        <n v="3893.3"/>
        <n v="3468.31"/>
        <n v="3688.81"/>
        <n v="3587.56"/>
        <n v="3752.61"/>
        <n v="3673.32"/>
        <n v="3524.15"/>
        <n v="3672.53"/>
        <n v="3771.48"/>
        <n v="3764.51"/>
        <n v="3717.95"/>
        <n v="3488.9"/>
        <n v="3571.29"/>
        <n v="3687.23"/>
        <n v="3585.4"/>
        <n v="3443.13"/>
        <n v="3713.35"/>
        <n v="2600.8000000000002"/>
        <n v="3766.71"/>
        <n v="3699.01"/>
        <n v="3272.13"/>
        <n v="3715.37"/>
        <n v="3337.35"/>
        <n v="3639.06"/>
        <n v="3789.63"/>
        <n v="3427.07"/>
        <n v="3463.03"/>
        <n v="3598.44"/>
        <n v="3786.98"/>
        <n v="3658.49"/>
        <n v="3642.24"/>
        <n v="3562.36"/>
        <n v="3329.93"/>
        <n v="3637.06"/>
        <n v="3459.07"/>
        <n v="3830.24"/>
        <n v="3273.16"/>
        <n v="2985.43"/>
        <n v="3822.17"/>
        <n v="3655.44"/>
        <n v="3537.08"/>
        <n v="3716.55"/>
        <n v="3806.91"/>
        <n v="3400.13"/>
        <n v="3729.18"/>
        <n v="3681.99"/>
        <n v="2574.2800000000002"/>
        <n v="3701.41"/>
        <n v="3580.84"/>
        <n v="3624.36"/>
        <n v="3292.12"/>
        <n v="3478.65"/>
        <n v="3713.13"/>
        <n v="3609.47"/>
        <n v="3749.3"/>
        <n v="3575.04"/>
        <n v="3427.35"/>
        <n v="3084.2"/>
        <n v="3610.6"/>
        <n v="3763.39"/>
        <n v="3797.41"/>
        <n v="3591.89"/>
        <n v="3800.1"/>
        <n v="3456.1"/>
        <n v="3628.41"/>
        <n v="3405.4"/>
        <n v="3581.62"/>
        <n v="3132.48"/>
        <n v="3401.18"/>
        <n v="3596.9"/>
        <n v="3485.02"/>
        <n v="3385.33"/>
        <n v="3573.05"/>
        <n v="3683.21"/>
        <n v="3723.89"/>
        <n v="3541.58"/>
        <n v="3579.88"/>
        <n v="3377.94"/>
        <n v="3807.58"/>
        <n v="3495.75"/>
        <n v="3554.71"/>
        <n v="3235.47"/>
        <n v="3203.25"/>
        <n v="3633"/>
        <n v="3635.67"/>
        <n v="3695.16"/>
        <n v="3846.71"/>
        <n v="3748.88"/>
        <n v="3789.44"/>
        <n v="3710.12"/>
        <n v="3335.41"/>
        <n v="3422.33"/>
        <n v="3746.23"/>
        <n v="3636.48"/>
        <n v="3553.39"/>
        <n v="3783.99"/>
        <n v="3853.32"/>
        <n v="3576.18"/>
        <n v="3575.03"/>
        <n v="3447.67"/>
        <n v="3748.38"/>
        <n v="3721.23"/>
        <n v="3659.2"/>
        <n v="3449.51"/>
        <n v="3741.12"/>
        <n v="3651.39"/>
        <n v="3655.29"/>
        <n v="3833.82"/>
        <n v="3556.72"/>
        <n v="3294.84"/>
        <n v="3641.32"/>
        <n v="3684.42"/>
        <n v="3466.95"/>
        <n v="3698.21"/>
        <n v="3471.95"/>
        <n v="3562.01"/>
        <n v="3753.89"/>
        <n v="3625.48"/>
        <n v="3157"/>
        <n v="3646.86"/>
        <n v="3549.08"/>
        <n v="3429.96"/>
        <n v="3588.47"/>
        <n v="3648.81"/>
        <n v="3143.79"/>
        <n v="3614.27"/>
        <n v="3592.05"/>
        <n v="3162.54"/>
        <n v="3780.45"/>
        <n v="2671.45"/>
        <n v="3398.45"/>
        <n v="3576.59"/>
        <n v="3714.74"/>
        <n v="3675.01"/>
        <n v="3745.44"/>
        <n v="3377.47"/>
        <n v="3828.33"/>
        <n v="3931.38"/>
        <n v="2808.46"/>
        <n v="3809.95"/>
        <n v="3576.69"/>
        <n v="3332.52"/>
        <n v="3604.48"/>
        <n v="3633.42"/>
        <n v="3338.44"/>
        <n v="3238.7"/>
        <n v="3298.23"/>
        <n v="3684.52"/>
        <n v="3696.61"/>
        <n v="3466.51"/>
        <n v="3838.9"/>
        <n v="3442.24"/>
        <n v="3388.23"/>
        <n v="2888.79"/>
        <n v="3447.71"/>
        <n v="3730.91"/>
        <n v="3465.53"/>
        <n v="3574.19"/>
        <n v="3324.34"/>
        <n v="3369.28"/>
        <n v="3441.18"/>
        <n v="2728.86"/>
        <n v="3657.1"/>
        <n v="3609.08"/>
        <n v="3380.88"/>
        <n v="3696.82"/>
        <n v="3758.88"/>
        <n v="3728.82"/>
        <n v="3709.47"/>
        <n v="3731.6"/>
        <n v="3805.05"/>
        <n v="3418.05"/>
        <n v="3764.86"/>
        <n v="3621.57"/>
        <n v="3663.41"/>
        <n v="3028.19"/>
        <n v="3716.86"/>
        <n v="3792.43"/>
        <n v="3761.38"/>
        <n v="3653.37"/>
        <n v="3634.41"/>
        <n v="3670.5"/>
        <n v="3735.86"/>
        <n v="3723.08"/>
        <n v="3720.35"/>
        <n v="3510.72"/>
        <n v="3646.66"/>
        <n v="3262.48"/>
        <n v="2976.66"/>
        <n v="3519.57"/>
        <n v="3523.96"/>
        <n v="3232.72"/>
        <n v="3635.73"/>
        <n v="3515.08"/>
        <n v="3384.52"/>
        <n v="3774.59"/>
        <n v="3590.81"/>
        <n v="3484.75"/>
        <n v="3752.4"/>
        <n v="3572.56"/>
        <n v="3616"/>
        <n v="3640.5"/>
        <n v="3372.28"/>
        <n v="3349.09"/>
        <n v="3260.3"/>
        <n v="3372.75"/>
        <n v="3237.02"/>
        <n v="3698.81"/>
        <n v="3344.4"/>
        <n v="3486.05"/>
        <n v="3668.93"/>
        <n v="3443.46"/>
        <n v="3734.5"/>
        <n v="3694.05"/>
        <n v="3461.47"/>
        <n v="3321.98"/>
        <n v="3520"/>
        <n v="3663.67"/>
        <n v="3639.56"/>
        <n v="3784.48"/>
        <n v="3515.45"/>
        <n v="3654.32"/>
        <n v="3467.85"/>
        <n v="3783.18"/>
        <n v="3733.67"/>
        <n v="3439.07"/>
        <n v="3625.38"/>
        <n v="3389.63"/>
        <n v="3119.39"/>
        <n v="3645.87"/>
        <n v="3755.09"/>
        <n v="3747.44"/>
        <n v="3385.98"/>
        <n v="3657.27"/>
        <n v="3504.02"/>
        <n v="3712.03"/>
        <n v="3510.87"/>
        <n v="2540.71"/>
        <n v="3596.86"/>
        <n v="3733.85"/>
        <n v="3678.77"/>
        <n v="3681.63"/>
        <n v="3673.65"/>
        <n v="3202"/>
        <n v="3357.14"/>
        <n v="3294.33"/>
        <n v="3551.61"/>
        <n v="3465.51"/>
        <n v="3591.61"/>
        <n v="3497.53"/>
        <n v="3541.54"/>
        <n v="3823.07"/>
        <n v="3743.81"/>
        <n v="3382.85"/>
        <n v="3171.98"/>
        <n v="3607.53"/>
        <n v="3297.15"/>
        <n v="3410.36"/>
        <n v="3619.85"/>
        <n v="3440.11"/>
        <n v="3647.71"/>
        <n v="3676.28"/>
        <n v="3718.84"/>
        <n v="3690.32"/>
        <n v="3571.37"/>
        <n v="3627.87"/>
        <n v="3641.3"/>
        <n v="3338.75"/>
        <n v="3741.64"/>
        <n v="3544.27"/>
        <n v="3613.73"/>
        <n v="3445.09"/>
        <n v="3506.41"/>
        <n v="3783.69"/>
        <n v="3284.7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n v="1"/>
    <n v="1"/>
    <d v="2011-05-07T00:00:00"/>
    <n v="5"/>
    <x v="0"/>
    <n v="1"/>
    <s v="TSL,JSR"/>
    <s v="COAL-OAKY NORTH"/>
    <s v="NEW LEAD TOMI"/>
    <d v="1899-12-30T13:40:00"/>
    <x v="0"/>
    <s v="DTY-WT 1-WCS-RLS 1-IMWB 1-DTY"/>
    <n v="58"/>
    <n v="1"/>
    <m/>
    <d v="1899-12-30T13:40:00"/>
    <d v="1899-12-30T13:40:00"/>
    <d v="1899-12-30T00:00:00"/>
    <n v="0"/>
    <n v="0"/>
    <d v="1899-12-30T13:40:00"/>
    <d v="1899-12-30T00:00:00"/>
    <n v="0"/>
    <n v="0"/>
    <d v="1899-12-30T13:40:00"/>
    <d v="1899-12-30T00:00:00"/>
    <n v="0"/>
    <n v="0"/>
    <d v="2011-05-07T15:05:00"/>
    <d v="2011-05-07T01:25:00"/>
    <n v="1"/>
    <n v="25"/>
    <d v="2011-05-07T15:05:00"/>
    <d v="2011-05-07T17:30:00"/>
    <d v="1899-12-30T02:25:00"/>
    <n v="2"/>
    <n v="25"/>
    <d v="2011-05-07T15:05:00"/>
    <d v="2011-05-07T17:30:00"/>
    <d v="1899-12-30T02:25:00"/>
    <n v="2"/>
    <n v="25"/>
    <d v="2011-05-07T17:58:00"/>
    <d v="1899-12-30T00:28:00"/>
    <n v="0"/>
    <n v="28"/>
    <d v="2011-05-07T17:58:00"/>
    <d v="1899-12-30T00:00:00"/>
    <n v="0"/>
    <n v="0"/>
    <d v="2011-05-08T03:53:00"/>
    <d v="1899-12-30T09:55:00"/>
    <n v="9"/>
    <n v="55"/>
    <d v="2011-05-08T04:05:00"/>
    <d v="2011-05-08T06:00:00"/>
    <d v="1899-12-30T01:55:00"/>
    <n v="1"/>
    <n v="55"/>
    <m/>
    <m/>
    <m/>
    <m/>
    <m/>
    <m/>
    <d v="2011-05-08T06:15:00"/>
    <d v="1899-12-30T00:15:00"/>
    <n v="0"/>
    <n v="15"/>
    <d v="2011-05-08T07:40:00"/>
    <d v="1899-12-30T01:25:00"/>
    <n v="1"/>
    <n v="25"/>
    <d v="2011-05-08T07:40:00"/>
    <d v="2011-05-08T07:40:00"/>
    <d v="1899-12-30T00:00:00"/>
    <n v="0"/>
    <n v="0"/>
    <d v="2011-05-07T18:00:00"/>
    <n v="18"/>
    <n v="0"/>
    <d v="2011-05-07T03:33:00"/>
    <n v="3"/>
    <n v="33"/>
    <d v="1899-12-30T02:25:00"/>
    <n v="2"/>
    <n v="25"/>
    <d v="1899-12-30T09:55:00"/>
    <n v="9"/>
    <n v="55"/>
    <m/>
    <m/>
    <m/>
    <d v="1899-12-30T09:55:00"/>
    <n v="9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3373.54"/>
    <n v="58"/>
    <n v="58.164482758620686"/>
    <n v="58.164482758620686"/>
    <n v="3"/>
    <n v="33"/>
    <n v="0.55000000000000004"/>
    <n v="3.55"/>
    <n v="3.55"/>
  </r>
  <r>
    <n v="2"/>
    <n v="2"/>
    <d v="2011-05-09T00:00:00"/>
    <n v="5"/>
    <x v="0"/>
    <n v="2"/>
    <s v="TSL,JSR"/>
    <s v="COAL-OAKY NORTH"/>
    <s v="NEW LEAD TOMI"/>
    <d v="2011-05-09T13:20:00"/>
    <x v="1"/>
    <s v="DTY-WT 1-WCS-RLS 1-IMWB 1-DTY"/>
    <n v="59"/>
    <n v="0"/>
    <m/>
    <d v="2011-05-09T13:50:00"/>
    <d v="2011-05-09T13:50:00"/>
    <d v="1899-12-30T00:00:00"/>
    <n v="0"/>
    <n v="0"/>
    <d v="2011-05-09T15:20:00"/>
    <d v="1899-12-30T01:30:00"/>
    <n v="1"/>
    <n v="30"/>
    <d v="2011-05-09T15:50:00"/>
    <d v="1899-12-30T00:30:00"/>
    <n v="0"/>
    <n v="30"/>
    <d v="2011-05-09T16:05:00"/>
    <d v="1899-12-30T00:15:00"/>
    <n v="0"/>
    <n v="15"/>
    <d v="2011-05-09T16:05:00"/>
    <d v="2011-05-09T19:15:00"/>
    <d v="1899-12-30T03:10:00"/>
    <n v="3"/>
    <n v="10"/>
    <d v="2011-05-09T16:05:00"/>
    <d v="2011-05-09T19:15:00"/>
    <d v="1899-12-30T03:10:00"/>
    <n v="3"/>
    <n v="10"/>
    <d v="2011-05-09T20:15:00"/>
    <d v="1899-12-30T01:00:00"/>
    <n v="1"/>
    <n v="0"/>
    <d v="2011-05-09T20:15:00"/>
    <d v="1899-12-30T00:00:00"/>
    <n v="0"/>
    <n v="0"/>
    <d v="2011-05-10T00:20:00"/>
    <d v="1899-12-30T04:05:00"/>
    <n v="4"/>
    <n v="5"/>
    <d v="2011-05-10T01:15:00"/>
    <d v="2011-05-10T02:00:00"/>
    <d v="1899-12-30T00:45:00"/>
    <n v="0"/>
    <n v="45"/>
    <m/>
    <m/>
    <m/>
    <m/>
    <m/>
    <m/>
    <d v="2011-05-10T02:25:00"/>
    <d v="1899-12-30T00:25:00"/>
    <n v="0"/>
    <n v="25"/>
    <d v="2011-05-10T03:40:00"/>
    <d v="1899-12-30T01:15:00"/>
    <n v="1"/>
    <n v="15"/>
    <d v="2011-05-10T03:40:00"/>
    <d v="2011-05-10T03:40:00"/>
    <d v="1899-12-30T00:00:00"/>
    <n v="0"/>
    <n v="0"/>
    <d v="1899-12-30T13:50:00"/>
    <n v="13"/>
    <n v="50"/>
    <d v="1899-12-30T02:55:00"/>
    <n v="2"/>
    <n v="55"/>
    <d v="1899-12-30T03:10:00"/>
    <n v="3"/>
    <n v="10"/>
    <d v="1899-12-30T04:05:00"/>
    <n v="4"/>
    <n v="5"/>
    <m/>
    <m/>
    <m/>
    <d v="1899-12-30T04:05:00"/>
    <n v="4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6842.2099999999991"/>
    <n v="117"/>
    <n v="58.791016949152535"/>
    <n v="58.480427350427341"/>
    <n v="5"/>
    <n v="88"/>
    <n v="1.4666666666666666"/>
    <n v="6.4666666666666668"/>
    <n v="3.2333333333333334"/>
  </r>
  <r>
    <n v="3"/>
    <n v="3"/>
    <d v="2011-05-11T00:00:00"/>
    <n v="5"/>
    <x v="0"/>
    <n v="3"/>
    <s v="TSL,JSR"/>
    <s v="COAL NEWZEALAND"/>
    <s v="WREN"/>
    <d v="2011-05-11T09:40:00"/>
    <x v="2"/>
    <m/>
    <n v="59"/>
    <n v="0"/>
    <m/>
    <d v="2011-05-11T09:50:00"/>
    <d v="2011-05-11T09:50:00"/>
    <d v="1899-12-30T00:00:00"/>
    <n v="0"/>
    <n v="0"/>
    <d v="2011-05-11T11:00:00"/>
    <d v="1899-12-30T01:10:00"/>
    <n v="1"/>
    <n v="10"/>
    <d v="2011-05-11T11:15:00"/>
    <d v="1899-12-30T00:15:00"/>
    <n v="0"/>
    <n v="15"/>
    <d v="2011-05-11T12:00:00"/>
    <d v="1899-12-30T00:45:00"/>
    <n v="0"/>
    <n v="45"/>
    <d v="2011-05-11T12:00:00"/>
    <d v="2011-05-11T15:10:00"/>
    <d v="1899-12-30T03:10:00"/>
    <n v="3"/>
    <n v="10"/>
    <d v="2011-05-11T12:00:00"/>
    <d v="2011-05-11T15:10:00"/>
    <d v="1899-12-30T03:10:00"/>
    <n v="3"/>
    <n v="10"/>
    <d v="2011-05-11T15:50:00"/>
    <d v="1899-12-30T00:40:00"/>
    <n v="0"/>
    <n v="40"/>
    <d v="2011-05-11T15:50:00"/>
    <d v="1899-12-30T00:00:00"/>
    <n v="0"/>
    <n v="0"/>
    <d v="2011-05-12T02:10:00"/>
    <d v="1899-12-30T10:20:00"/>
    <n v="10"/>
    <n v="20"/>
    <d v="2011-05-12T02:40:00"/>
    <d v="2011-05-12T03:30:00"/>
    <d v="1899-12-30T00:50:00"/>
    <n v="0"/>
    <n v="50"/>
    <m/>
    <m/>
    <m/>
    <m/>
    <m/>
    <m/>
    <d v="2011-05-12T04:00:00"/>
    <d v="1899-12-30T00:30:00"/>
    <n v="0"/>
    <n v="30"/>
    <d v="2011-05-12T05:29:00"/>
    <d v="1899-12-30T01:29:00"/>
    <n v="1"/>
    <n v="29"/>
    <d v="2011-05-12T05:29:00"/>
    <d v="2011-05-12T05:29:00"/>
    <d v="1899-12-30T00:00:00"/>
    <n v="0"/>
    <n v="0"/>
    <d v="1899-12-30T19:39:00"/>
    <n v="19"/>
    <n v="39"/>
    <d v="1899-12-30T03:24:00"/>
    <n v="3"/>
    <n v="24"/>
    <d v="1899-12-30T03:10:00"/>
    <n v="3"/>
    <n v="10"/>
    <d v="1899-12-30T10:20:00"/>
    <n v="10"/>
    <n v="20"/>
    <m/>
    <m/>
    <m/>
    <d v="1899-12-30T10:20:00"/>
    <n v="10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183.949999999999"/>
    <n v="176"/>
    <n v="56.639661016949148"/>
    <n v="57.863352272727269"/>
    <n v="8"/>
    <n v="112"/>
    <n v="1.8666666666666667"/>
    <n v="9.8666666666666671"/>
    <n v="3.2888888888888892"/>
  </r>
  <r>
    <n v="4"/>
    <n v="4"/>
    <d v="2011-05-12T00:00:00"/>
    <n v="5"/>
    <x v="0"/>
    <n v="4"/>
    <s v="TSL,JSR"/>
    <s v="COAL NEWZEALAND"/>
    <s v="WREN"/>
    <d v="2011-05-12T02:40:00"/>
    <x v="3"/>
    <m/>
    <n v="59"/>
    <n v="0"/>
    <m/>
    <d v="2011-05-12T02:50:00"/>
    <d v="2011-05-12T02:50:00"/>
    <d v="1899-12-30T00:00:00"/>
    <n v="0"/>
    <n v="0"/>
    <d v="2011-05-12T03:05:00"/>
    <d v="1899-12-30T00:15:00"/>
    <n v="0"/>
    <n v="15"/>
    <d v="2011-05-12T04:05:00"/>
    <d v="1899-12-30T01:00:00"/>
    <n v="1"/>
    <n v="0"/>
    <d v="2011-05-12T05:00:00"/>
    <d v="1899-12-30T00:55:00"/>
    <n v="0"/>
    <n v="55"/>
    <d v="2011-05-12T05:00:00"/>
    <d v="2011-05-12T07:00:00"/>
    <d v="1899-12-30T02:00:00"/>
    <n v="2"/>
    <n v="0"/>
    <d v="2011-05-12T05:00:00"/>
    <d v="2011-05-12T07:00:00"/>
    <d v="1899-12-30T02:00:00"/>
    <n v="2"/>
    <n v="0"/>
    <d v="2011-05-12T07:20:00"/>
    <d v="1899-12-30T00:20:00"/>
    <n v="0"/>
    <n v="20"/>
    <d v="2011-05-12T07:20:00"/>
    <d v="1899-12-30T00:00:00"/>
    <n v="0"/>
    <n v="0"/>
    <d v="2011-05-12T09:05:00"/>
    <d v="1899-12-30T01:45:00"/>
    <n v="1"/>
    <n v="45"/>
    <d v="2011-05-12T13:10:00"/>
    <d v="2011-05-12T13:30:00"/>
    <d v="1899-12-30T00:20:00"/>
    <n v="0"/>
    <n v="20"/>
    <m/>
    <m/>
    <m/>
    <m/>
    <m/>
    <m/>
    <d v="2011-05-12T13:34:00"/>
    <d v="1899-12-30T00:04:00"/>
    <n v="0"/>
    <n v="4"/>
    <d v="2011-05-12T13:34:00"/>
    <d v="1899-12-30T00:00:00"/>
    <n v="0"/>
    <n v="0"/>
    <d v="2011-05-12T13:34:00"/>
    <d v="2011-05-12T13:34:00"/>
    <d v="1899-12-30T00:00:00"/>
    <n v="0"/>
    <n v="0"/>
    <d v="1899-12-30T10:44:00"/>
    <n v="10"/>
    <n v="44"/>
    <d v="1899-12-30T01:19:00"/>
    <n v="1"/>
    <n v="19"/>
    <d v="1899-12-30T02:00:00"/>
    <n v="2"/>
    <n v="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48.149999999998"/>
    <n v="235"/>
    <n v="57.020338983050841"/>
    <n v="57.651702127659568"/>
    <n v="9"/>
    <n v="131"/>
    <n v="2.1833333333333331"/>
    <n v="11.183333333333334"/>
    <n v="2.7958333333333334"/>
  </r>
  <r>
    <n v="5"/>
    <n v="5"/>
    <d v="2011-05-13T00:00:00"/>
    <n v="5"/>
    <x v="0"/>
    <n v="5"/>
    <s v="TSL,JSR"/>
    <s v="COAL SS IPC"/>
    <s v="SAGAR RATAN"/>
    <d v="2011-05-13T05:20:00"/>
    <x v="4"/>
    <m/>
    <n v="59"/>
    <n v="0"/>
    <m/>
    <d v="2011-05-13T05:30:00"/>
    <d v="2011-05-13T05:30:00"/>
    <d v="1899-12-30T00:00:00"/>
    <n v="0"/>
    <n v="0"/>
    <d v="2011-05-13T05:45:00"/>
    <d v="1899-12-30T00:15:00"/>
    <n v="0"/>
    <n v="15"/>
    <d v="2011-05-13T05:50:00"/>
    <d v="1899-12-30T00:05:00"/>
    <n v="0"/>
    <n v="5"/>
    <d v="2011-05-13T06:40:00"/>
    <d v="1899-12-30T00:50:00"/>
    <n v="0"/>
    <n v="50"/>
    <d v="2011-05-13T06:40:00"/>
    <d v="2011-05-13T08:30:00"/>
    <d v="1899-12-30T01:50:00"/>
    <n v="1"/>
    <n v="50"/>
    <d v="2011-05-13T06:40:00"/>
    <d v="2011-05-13T08:30:00"/>
    <d v="1899-12-30T01:50:00"/>
    <n v="1"/>
    <n v="50"/>
    <d v="2011-05-13T09:00:00"/>
    <d v="1899-12-30T00:30:00"/>
    <n v="0"/>
    <n v="30"/>
    <d v="2011-05-13T09:00:00"/>
    <d v="1899-12-30T00:00:00"/>
    <n v="0"/>
    <n v="0"/>
    <d v="2011-05-13T13:40:00"/>
    <d v="1899-12-30T04:40:00"/>
    <n v="4"/>
    <n v="40"/>
    <d v="2011-05-13T13:40:00"/>
    <d v="2011-05-13T13:40:00"/>
    <d v="1899-12-30T00:00:00"/>
    <n v="0"/>
    <n v="0"/>
    <m/>
    <m/>
    <m/>
    <m/>
    <m/>
    <m/>
    <d v="2011-05-13T14:12:00"/>
    <d v="1899-12-30T00:32:00"/>
    <n v="0"/>
    <n v="32"/>
    <d v="2011-05-13T14:20:00"/>
    <d v="1899-12-30T00:08:00"/>
    <n v="0"/>
    <n v="8"/>
    <d v="2011-05-13T14:20:00"/>
    <d v="2011-05-13T14:20:00"/>
    <d v="1899-12-30T00:00:00"/>
    <n v="0"/>
    <n v="0"/>
    <d v="1899-12-30T08:50:00"/>
    <n v="8"/>
    <n v="50"/>
    <d v="1899-12-30T02:00:00"/>
    <n v="2"/>
    <n v="0"/>
    <d v="1899-12-30T01:50:00"/>
    <n v="1"/>
    <n v="50"/>
    <d v="1899-12-30T04:40:00"/>
    <n v="4"/>
    <n v="40"/>
    <m/>
    <m/>
    <m/>
    <d v="1899-12-30T04:40:00"/>
    <n v="4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9.259999999998"/>
    <n v="294"/>
    <n v="57.476440677966103"/>
    <n v="57.616530612244894"/>
    <n v="11"/>
    <n v="131"/>
    <n v="2.1833333333333331"/>
    <n v="13.183333333333334"/>
    <n v="2.6366666666666667"/>
  </r>
  <r>
    <n v="6"/>
    <n v="6"/>
    <d v="2011-05-14T00:00:00"/>
    <n v="5"/>
    <x v="0"/>
    <n v="6"/>
    <s v="TSL,JSR"/>
    <s v="COAL SS IPC"/>
    <s v="SAGAR RATAN"/>
    <d v="2011-05-14T07:50:00"/>
    <x v="5"/>
    <m/>
    <n v="56"/>
    <n v="0"/>
    <m/>
    <d v="2011-05-14T07:55:00"/>
    <d v="2011-05-14T07:55:00"/>
    <d v="1899-12-30T00:00:00"/>
    <n v="0"/>
    <n v="0"/>
    <d v="2011-05-14T08:30:00"/>
    <d v="1899-12-30T00:35:00"/>
    <n v="0"/>
    <n v="35"/>
    <d v="2011-05-14T08:40:00"/>
    <d v="1899-12-30T00:10:00"/>
    <n v="0"/>
    <n v="10"/>
    <d v="2011-05-14T09:05:00"/>
    <d v="1899-12-30T00:25:00"/>
    <n v="0"/>
    <n v="25"/>
    <d v="2011-05-14T09:05:00"/>
    <d v="2011-05-14T12:45:00"/>
    <d v="1899-12-30T03:40:00"/>
    <n v="3"/>
    <n v="40"/>
    <d v="2011-05-14T09:05:00"/>
    <d v="2011-05-14T12:45:00"/>
    <d v="1899-12-30T03:40:00"/>
    <n v="3"/>
    <n v="40"/>
    <d v="2011-05-14T13:00:00"/>
    <d v="1899-12-30T00:15:00"/>
    <n v="0"/>
    <n v="15"/>
    <d v="2011-05-14T13:00:00"/>
    <d v="1899-12-30T00:00:00"/>
    <n v="0"/>
    <n v="0"/>
    <d v="2011-05-14T17:20:00"/>
    <d v="1899-12-30T04:20:00"/>
    <n v="4"/>
    <n v="20"/>
    <d v="2011-05-14T17:20:00"/>
    <d v="2011-05-14T17:20:00"/>
    <d v="1899-12-30T00:00:00"/>
    <n v="0"/>
    <n v="0"/>
    <m/>
    <m/>
    <m/>
    <m/>
    <m/>
    <m/>
    <d v="2011-05-14T17:25:00"/>
    <d v="1899-12-30T00:05:00"/>
    <n v="0"/>
    <n v="5"/>
    <d v="2011-05-14T18:25:00"/>
    <d v="1899-12-30T01:00:00"/>
    <n v="1"/>
    <n v="0"/>
    <d v="2011-05-14T18:25:00"/>
    <d v="2011-05-14T18:25:00"/>
    <d v="1899-12-30T00:00:00"/>
    <n v="0"/>
    <n v="0"/>
    <d v="1899-12-30T10:30:00"/>
    <n v="10"/>
    <n v="30"/>
    <d v="1899-12-30T01:45:00"/>
    <n v="1"/>
    <n v="45"/>
    <d v="1899-12-30T03:40:00"/>
    <n v="3"/>
    <n v="40"/>
    <d v="1899-12-30T04:20:00"/>
    <n v="4"/>
    <n v="20"/>
    <m/>
    <m/>
    <m/>
    <d v="1899-12-30T04:20:00"/>
    <n v="4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0282.559999999998"/>
    <n v="350"/>
    <n v="59.70178571428572"/>
    <n v="57.950171428571423"/>
    <n v="12"/>
    <n v="176"/>
    <n v="2.9333333333333331"/>
    <n v="14.933333333333334"/>
    <n v="2.4888888888888889"/>
  </r>
  <r>
    <n v="7"/>
    <n v="7"/>
    <d v="2011-05-16T00:00:00"/>
    <n v="5"/>
    <x v="0"/>
    <n v="7"/>
    <s v="TSL,JSR"/>
    <s v="COAL NEWZEALAND"/>
    <s v="WREN"/>
    <d v="2011-05-16T04:00:00"/>
    <x v="6"/>
    <m/>
    <n v="59"/>
    <n v="0"/>
    <m/>
    <d v="2011-05-16T04:20:00"/>
    <d v="2011-05-16T04:20:00"/>
    <d v="1899-12-30T00:00:00"/>
    <n v="0"/>
    <n v="0"/>
    <d v="2011-05-16T05:15:00"/>
    <d v="1899-12-30T00:55:00"/>
    <n v="0"/>
    <n v="55"/>
    <d v="2011-05-16T05:30:00"/>
    <d v="1899-12-30T00:15:00"/>
    <n v="0"/>
    <n v="15"/>
    <d v="2011-05-16T05:45:00"/>
    <d v="1899-12-30T00:15:00"/>
    <n v="0"/>
    <n v="15"/>
    <d v="2011-05-16T05:45:00"/>
    <d v="2011-05-16T06:45:00"/>
    <d v="1899-12-30T01:00:00"/>
    <n v="1"/>
    <n v="0"/>
    <d v="2011-05-16T05:45:00"/>
    <d v="2011-05-16T06:45:00"/>
    <d v="1899-12-30T01:00:00"/>
    <n v="1"/>
    <n v="0"/>
    <d v="2011-05-16T08:15:00"/>
    <d v="1899-12-30T01:30:00"/>
    <n v="1"/>
    <n v="30"/>
    <d v="2011-05-16T08:15:00"/>
    <d v="1899-12-30T00:00:00"/>
    <n v="0"/>
    <n v="0"/>
    <d v="2011-05-16T13:55:00"/>
    <d v="1899-12-30T05:40:00"/>
    <n v="5"/>
    <n v="40"/>
    <d v="2011-05-16T13:55:00"/>
    <d v="2011-05-16T13:55:00"/>
    <d v="1899-12-30T00:00:00"/>
    <n v="0"/>
    <n v="0"/>
    <m/>
    <m/>
    <m/>
    <m/>
    <m/>
    <m/>
    <d v="2011-05-16T14:09:00"/>
    <d v="1899-12-30T00:14:00"/>
    <n v="0"/>
    <n v="14"/>
    <d v="2011-05-16T14:25:00"/>
    <d v="1899-12-30T00:16:00"/>
    <n v="0"/>
    <n v="16"/>
    <d v="2011-05-16T14:25:00"/>
    <d v="2011-05-16T14:25:00"/>
    <d v="1899-12-30T00:00:00"/>
    <n v="0"/>
    <n v="0"/>
    <d v="1899-12-30T10:05:00"/>
    <n v="10"/>
    <n v="5"/>
    <d v="1899-12-30T02:15:00"/>
    <n v="2"/>
    <n v="15"/>
    <d v="1899-12-30T01:00:00"/>
    <n v="1"/>
    <n v="0"/>
    <d v="1899-12-30T05:40:00"/>
    <n v="5"/>
    <n v="40"/>
    <m/>
    <m/>
    <m/>
    <d v="1899-12-30T05:40:00"/>
    <n v="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3619.809999999998"/>
    <n v="409"/>
    <n v="56.563559322033896"/>
    <n v="57.750146699266494"/>
    <n v="14"/>
    <n v="191"/>
    <n v="3.1833333333333331"/>
    <n v="17.183333333333334"/>
    <n v="2.4547619047619049"/>
  </r>
  <r>
    <n v="8"/>
    <n v="8"/>
    <d v="2011-05-17T00:00:00"/>
    <n v="5"/>
    <x v="0"/>
    <n v="8"/>
    <s v="TSL,JSR"/>
    <s v="COAL SS IPC"/>
    <s v="SAGAR RATAN"/>
    <d v="2011-05-17T05:25:00"/>
    <x v="7"/>
    <m/>
    <n v="59"/>
    <n v="0"/>
    <m/>
    <d v="2011-05-17T05:30:00"/>
    <d v="2011-05-17T05:30:00"/>
    <d v="1899-12-30T00:00:00"/>
    <n v="0"/>
    <n v="0"/>
    <d v="2011-05-17T05:55:00"/>
    <d v="1899-12-30T00:25:00"/>
    <n v="0"/>
    <n v="25"/>
    <d v="2011-05-17T06:15:00"/>
    <d v="1899-12-30T00:20:00"/>
    <n v="0"/>
    <n v="20"/>
    <d v="2011-05-17T06:30:00"/>
    <d v="1899-12-30T00:15:00"/>
    <n v="0"/>
    <n v="15"/>
    <d v="2011-05-17T06:30:00"/>
    <d v="2011-05-17T08:50:00"/>
    <d v="1899-12-30T02:20:00"/>
    <n v="2"/>
    <n v="20"/>
    <d v="2011-05-17T06:30:00"/>
    <d v="2011-05-17T08:50:00"/>
    <d v="1899-12-30T02:20:00"/>
    <n v="2"/>
    <n v="20"/>
    <d v="2011-05-17T09:05:00"/>
    <d v="1899-12-30T00:15:00"/>
    <n v="0"/>
    <n v="15"/>
    <d v="2011-05-17T09:05:00"/>
    <d v="1899-12-30T00:00:00"/>
    <n v="0"/>
    <n v="0"/>
    <d v="2011-05-17T12:15:00"/>
    <d v="1899-12-30T03:10:00"/>
    <n v="3"/>
    <n v="10"/>
    <d v="2011-05-17T12:15:00"/>
    <d v="2011-05-17T12:15:00"/>
    <d v="1899-12-30T00:00:00"/>
    <n v="0"/>
    <n v="0"/>
    <m/>
    <m/>
    <m/>
    <m/>
    <m/>
    <m/>
    <d v="2011-05-17T12:43:00"/>
    <d v="1899-12-30T00:28:00"/>
    <n v="0"/>
    <n v="28"/>
    <d v="2011-05-17T13:20:00"/>
    <d v="1899-12-30T00:37:00"/>
    <n v="0"/>
    <n v="37"/>
    <d v="2011-05-17T13:20:00"/>
    <d v="2011-05-17T13:20:00"/>
    <d v="1899-12-30T00:00:00"/>
    <n v="0"/>
    <n v="0"/>
    <d v="1899-12-30T07:50:00"/>
    <n v="7"/>
    <n v="50"/>
    <d v="1899-12-30T01:35:00"/>
    <n v="1"/>
    <n v="35"/>
    <d v="1899-12-30T02:20:00"/>
    <n v="2"/>
    <n v="20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7110.659999999996"/>
    <n v="468"/>
    <n v="59.166949152542372"/>
    <n v="57.928760683760679"/>
    <n v="15"/>
    <n v="226"/>
    <n v="3.7666666666666666"/>
    <n v="18.766666666666666"/>
    <n v="2.3458333333333332"/>
  </r>
  <r>
    <n v="9"/>
    <n v="9"/>
    <d v="2011-05-18T00:00:00"/>
    <n v="5"/>
    <x v="0"/>
    <n v="9"/>
    <s v="TSL,JSR"/>
    <s v="COAL SS IPC"/>
    <s v="SAGAR RATAN"/>
    <d v="2011-05-18T11:20:00"/>
    <x v="8"/>
    <s v="DTY-WT 1-WCS-RLS 1-IMWB 1-DTY"/>
    <n v="59"/>
    <n v="0"/>
    <m/>
    <d v="2011-05-18T11:35:00"/>
    <d v="2011-05-18T11:35:00"/>
    <d v="1899-12-30T00:00:00"/>
    <n v="0"/>
    <n v="0"/>
    <d v="2011-05-18T11:45:00"/>
    <d v="1899-12-30T00:10:00"/>
    <n v="0"/>
    <n v="10"/>
    <d v="2011-05-18T11:50:00"/>
    <d v="1899-12-30T00:05:00"/>
    <n v="0"/>
    <n v="5"/>
    <d v="2011-05-18T12:15:00"/>
    <d v="1899-12-30T00:25:00"/>
    <n v="0"/>
    <n v="25"/>
    <d v="2011-05-18T12:15:00"/>
    <d v="2011-05-18T14:00:00"/>
    <d v="1899-12-30T01:45:00"/>
    <n v="1"/>
    <n v="45"/>
    <d v="2011-05-18T12:15:00"/>
    <d v="2011-05-18T14:00:00"/>
    <d v="1899-12-30T01:45:00"/>
    <n v="1"/>
    <n v="45"/>
    <d v="2011-05-18T14:00:00"/>
    <d v="1899-12-30T00:00:00"/>
    <n v="0"/>
    <n v="0"/>
    <d v="2011-05-18T14:08:00"/>
    <d v="1899-12-30T00:08:00"/>
    <n v="0"/>
    <n v="8"/>
    <d v="2011-05-18T17:20:00"/>
    <d v="1899-12-30T03:12:00"/>
    <n v="3"/>
    <n v="12"/>
    <d v="2011-05-18T17:20:00"/>
    <d v="2011-05-18T17:20:00"/>
    <d v="1899-12-30T00:00:00"/>
    <n v="0"/>
    <n v="0"/>
    <m/>
    <m/>
    <m/>
    <m/>
    <m/>
    <m/>
    <d v="2011-05-18T17:28:00"/>
    <d v="1899-12-30T00:08:00"/>
    <n v="0"/>
    <n v="8"/>
    <d v="2011-05-18T17:45:00"/>
    <d v="1899-12-30T00:17:00"/>
    <n v="0"/>
    <n v="17"/>
    <d v="2011-05-18T17:45:00"/>
    <d v="2011-05-18T17:45:00"/>
    <d v="1899-12-30T00:00:00"/>
    <n v="0"/>
    <n v="0"/>
    <d v="1899-12-30T06:10:00"/>
    <n v="6"/>
    <n v="10"/>
    <d v="1899-12-30T00:50:00"/>
    <n v="0"/>
    <n v="50"/>
    <d v="1899-12-30T01:45:00"/>
    <n v="1"/>
    <n v="45"/>
    <d v="1899-12-30T03:12:00"/>
    <n v="3"/>
    <n v="12"/>
    <m/>
    <m/>
    <m/>
    <d v="1899-12-30T02:52:00"/>
    <n v="2"/>
    <n v="52"/>
    <d v="1899-12-30T00:00:00"/>
    <n v="0"/>
    <n v="0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05:00"/>
    <n v="1"/>
    <n v="5"/>
    <n v="30566.309999999998"/>
    <n v="527"/>
    <n v="58.570338983050846"/>
    <n v="58.00058823529411"/>
    <n v="15"/>
    <n v="276"/>
    <n v="4.5999999999999996"/>
    <n v="19.600000000000001"/>
    <n v="2.177777777777778"/>
  </r>
  <r>
    <n v="10"/>
    <n v="10"/>
    <d v="2011-05-19T00:00:00"/>
    <n v="5"/>
    <x v="0"/>
    <n v="10"/>
    <s v="TSL,JSR"/>
    <s v="COAL SS IPC"/>
    <s v="SAGAR RATAN"/>
    <d v="2011-05-19T13:30:00"/>
    <x v="9"/>
    <s v="DTY-WT 1-WCS-RLS 1-IMWB 1-DTY"/>
    <n v="59"/>
    <n v="0"/>
    <m/>
    <d v="2011-05-19T13:30:00"/>
    <d v="2011-05-19T13:30:00"/>
    <d v="1899-12-30T00:00:00"/>
    <n v="0"/>
    <n v="0"/>
    <d v="2011-05-19T13:40:00"/>
    <d v="1899-12-30T00:10:00"/>
    <n v="0"/>
    <n v="10"/>
    <d v="2011-05-19T13:50:00"/>
    <d v="1899-12-30T00:10:00"/>
    <n v="0"/>
    <n v="10"/>
    <d v="2011-05-19T14:10:00"/>
    <d v="1899-12-30T00:20:00"/>
    <n v="0"/>
    <n v="20"/>
    <d v="2011-05-19T14:10:00"/>
    <d v="2011-05-19T15:30:00"/>
    <d v="1899-12-30T01:20:00"/>
    <n v="1"/>
    <n v="20"/>
    <d v="2011-05-19T14:10:00"/>
    <d v="2011-05-19T15:30:00"/>
    <d v="1899-12-30T01:20:00"/>
    <n v="1"/>
    <n v="20"/>
    <d v="2011-05-19T15:55:00"/>
    <d v="1899-12-30T00:25:00"/>
    <n v="0"/>
    <n v="25"/>
    <d v="2011-05-19T15:55:00"/>
    <d v="1899-12-30T00:00:00"/>
    <n v="0"/>
    <n v="0"/>
    <d v="2011-05-19T21:35:00"/>
    <d v="1899-12-30T05:40:00"/>
    <n v="5"/>
    <n v="40"/>
    <d v="2011-05-19T21:35:00"/>
    <d v="2011-05-19T21:35:00"/>
    <d v="1899-12-30T00:00:00"/>
    <n v="0"/>
    <n v="0"/>
    <m/>
    <m/>
    <m/>
    <m/>
    <m/>
    <m/>
    <d v="2011-05-19T22:11:00"/>
    <d v="1899-12-30T00:36:00"/>
    <n v="0"/>
    <n v="36"/>
    <d v="2011-05-19T22:25:00"/>
    <d v="1899-12-30T00:14:00"/>
    <n v="0"/>
    <n v="14"/>
    <d v="2011-05-19T22:25:00"/>
    <d v="2011-05-19T22:25:00"/>
    <d v="1899-12-30T00:00:00"/>
    <n v="0"/>
    <n v="0"/>
    <d v="1899-12-30T08:55:00"/>
    <n v="8"/>
    <n v="55"/>
    <d v="1899-12-30T01:35:00"/>
    <n v="1"/>
    <n v="35"/>
    <d v="1899-12-30T01:20:00"/>
    <n v="1"/>
    <n v="20"/>
    <d v="1899-12-30T05:40:00"/>
    <n v="5"/>
    <n v="40"/>
    <m/>
    <m/>
    <m/>
    <d v="1899-12-30T04:09:00"/>
    <n v="4"/>
    <n v="9"/>
    <d v="1899-12-30T00:00:00"/>
    <n v="0"/>
    <n v="0"/>
    <d v="1899-12-30T00:18:00"/>
    <n v="0"/>
    <n v="18"/>
    <d v="1899-12-30T01:13:00"/>
    <n v="1"/>
    <n v="13"/>
    <d v="1899-12-30T00:00:00"/>
    <n v="0"/>
    <n v="0"/>
    <d v="1899-12-30T00:00:00"/>
    <n v="0"/>
    <n v="0"/>
    <d v="1899-12-30T00:00:00"/>
    <n v="0"/>
    <n v="0"/>
    <d v="1899-12-30T01:44:00"/>
    <n v="1"/>
    <n v="44"/>
    <n v="34145.879999999997"/>
    <n v="586"/>
    <n v="60.670677966101699"/>
    <n v="58.269419795221836"/>
    <n v="16"/>
    <n v="311"/>
    <n v="5.1833333333333336"/>
    <n v="21.183333333333334"/>
    <n v="2.1183333333333332"/>
  </r>
  <r>
    <n v="11"/>
    <n v="11"/>
    <d v="2011-05-19T00:00:00"/>
    <n v="5"/>
    <x v="0"/>
    <n v="11"/>
    <s v="TSL,JSR"/>
    <s v="COAL SS IPC"/>
    <s v="SAGAR RATAN"/>
    <d v="2011-05-19T18:15:00"/>
    <x v="10"/>
    <s v="DTY-WT 1-WCS-RLS 1-IMWB 1-DTY"/>
    <n v="58"/>
    <n v="1"/>
    <m/>
    <d v="2011-05-19T18:15:00"/>
    <d v="2011-05-19T18:15:00"/>
    <d v="1899-12-30T00:00:00"/>
    <n v="0"/>
    <n v="0"/>
    <d v="2011-05-19T18:20:00"/>
    <d v="1899-12-30T00:05:00"/>
    <n v="0"/>
    <n v="5"/>
    <d v="2011-05-19T18:30:00"/>
    <d v="1899-12-30T00:10:00"/>
    <n v="0"/>
    <n v="10"/>
    <d v="2011-05-19T18:45:00"/>
    <d v="1899-12-30T00:15:00"/>
    <n v="0"/>
    <n v="15"/>
    <d v="2011-05-19T18:45:00"/>
    <d v="2011-05-19T21:45:00"/>
    <d v="1899-12-30T03:00:00"/>
    <n v="3"/>
    <n v="0"/>
    <d v="2011-05-19T18:45:00"/>
    <d v="2011-05-19T21:45:00"/>
    <d v="1899-12-30T03:00:00"/>
    <n v="3"/>
    <n v="0"/>
    <d v="2011-05-19T22:01:00"/>
    <d v="1899-12-30T00:16:00"/>
    <n v="0"/>
    <n v="16"/>
    <d v="2011-05-19T22:01:00"/>
    <d v="1899-12-30T00:00:00"/>
    <n v="0"/>
    <n v="0"/>
    <d v="2011-05-20T02:33:00"/>
    <d v="1899-12-30T04:32:00"/>
    <n v="4"/>
    <n v="32"/>
    <d v="2011-05-19T02:33:00"/>
    <d v="2011-05-19T02:33:00"/>
    <d v="1899-12-30T00:00:00"/>
    <n v="0"/>
    <n v="0"/>
    <m/>
    <m/>
    <m/>
    <m/>
    <m/>
    <m/>
    <d v="2011-05-19T03:49:00"/>
    <d v="1899-12-30T01:16:00"/>
    <n v="1"/>
    <n v="16"/>
    <d v="2011-05-19T03:58:00"/>
    <d v="1899-12-30T00:09:00"/>
    <n v="0"/>
    <n v="9"/>
    <d v="2011-05-20T03:58:00"/>
    <d v="2011-05-20T03:58:00"/>
    <d v="1899-12-30T00:00:00"/>
    <n v="0"/>
    <n v="0"/>
    <d v="1899-12-30T09:43:00"/>
    <n v="9"/>
    <n v="43"/>
    <d v="1899-12-30T01:56:00"/>
    <n v="1"/>
    <n v="56"/>
    <d v="1899-12-30T03:00:00"/>
    <n v="3"/>
    <n v="0"/>
    <d v="1899-12-30T04:32:00"/>
    <n v="4"/>
    <n v="32"/>
    <m/>
    <m/>
    <m/>
    <d v="1899-12-30T03:40:00"/>
    <n v="3"/>
    <n v="40"/>
    <d v="1899-12-30T00:00:00"/>
    <n v="0"/>
    <n v="0"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n v="37676.959999999999"/>
    <n v="644"/>
    <n v="60.880689655172411"/>
    <n v="58.504596273291924"/>
    <n v="17"/>
    <n v="367"/>
    <n v="6.1166666666666663"/>
    <n v="23.116666666666667"/>
    <n v="2.1015151515151516"/>
  </r>
  <r>
    <n v="12"/>
    <n v="12"/>
    <d v="2011-05-20T00:00:00"/>
    <n v="5"/>
    <x v="0"/>
    <n v="12"/>
    <s v="TSL,JSR"/>
    <s v="COAL NEWZEALAND"/>
    <s v="WREN"/>
    <d v="1899-12-30T20:26:00"/>
    <x v="11"/>
    <s v="DTY-WT 1-WCS-RLS 1-IMWB 1-DTY"/>
    <n v="59"/>
    <n v="0"/>
    <m/>
    <d v="1899-12-30T20:26:00"/>
    <d v="1899-12-30T20:26:00"/>
    <d v="1899-12-30T00:00:00"/>
    <n v="0"/>
    <n v="0"/>
    <d v="1899-12-30T20:26:00"/>
    <d v="1899-12-30T00:00:00"/>
    <n v="0"/>
    <n v="0"/>
    <d v="1899-12-30T20:30:00"/>
    <d v="1899-12-30T00:04:00"/>
    <n v="0"/>
    <n v="4"/>
    <d v="1899-12-30T23:05:00"/>
    <d v="1899-12-30T02:35:00"/>
    <n v="2"/>
    <n v="35"/>
    <d v="1899-12-30T23:05:00"/>
    <d v="1899-12-31T01:00:00"/>
    <d v="1899-12-30T01:55:00"/>
    <n v="1"/>
    <n v="55"/>
    <d v="1899-12-30T23:05:00"/>
    <d v="1899-12-31T01:00:00"/>
    <d v="1899-12-30T01:55:00"/>
    <n v="1"/>
    <n v="55"/>
    <d v="1899-12-31T01:12:00"/>
    <d v="1899-12-30T00:12:00"/>
    <n v="0"/>
    <n v="12"/>
    <d v="1899-12-31T01:13:00"/>
    <d v="1899-12-30T00:01:00"/>
    <n v="0"/>
    <n v="1"/>
    <d v="1899-12-31T03:42:00"/>
    <d v="1899-12-30T02:29:00"/>
    <n v="2"/>
    <n v="29"/>
    <d v="1899-12-31T03:42:00"/>
    <d v="1899-12-31T03:42:00"/>
    <d v="1899-12-30T00:00:00"/>
    <n v="0"/>
    <n v="0"/>
    <m/>
    <m/>
    <m/>
    <m/>
    <m/>
    <m/>
    <d v="2011-05-20T04:04:00"/>
    <d v="2011-05-19T00:22:00"/>
    <n v="0"/>
    <n v="22"/>
    <d v="2011-05-20T04:20:00"/>
    <d v="1899-12-30T00:16:00"/>
    <n v="0"/>
    <n v="16"/>
    <d v="1899-12-31T04:20:00"/>
    <d v="1899-12-31T04:20:00"/>
    <d v="1899-12-30T00:00:00"/>
    <n v="0"/>
    <n v="0"/>
    <d v="1899-12-30T07:54:00"/>
    <n v="7"/>
    <n v="54"/>
    <d v="2011-05-19T03:25:00"/>
    <n v="3"/>
    <n v="25"/>
    <d v="1899-12-30T01:55:00"/>
    <n v="1"/>
    <n v="55"/>
    <d v="1899-12-30T02:29:00"/>
    <n v="2"/>
    <n v="29"/>
    <m/>
    <m/>
    <m/>
    <d v="1899-12-30T01:47:00"/>
    <n v="1"/>
    <n v="47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n v="41229.479999999996"/>
    <n v="703"/>
    <n v="60.212203389830506"/>
    <n v="58.647908961593167"/>
    <n v="20"/>
    <n v="392"/>
    <n v="6.5333333333333332"/>
    <n v="26.533333333333331"/>
    <n v="2.2111111111111108"/>
  </r>
  <r>
    <n v="13"/>
    <n v="13"/>
    <d v="2011-05-21T00:00:00"/>
    <n v="5"/>
    <x v="0"/>
    <n v="13"/>
    <s v="TSL,JSR"/>
    <s v="COAL NEWZEALAND"/>
    <s v="WREN"/>
    <d v="1899-12-30T05:30:00"/>
    <x v="12"/>
    <s v="DTY-WT 1-WCS-RLS 1-IMWB 1-DTY"/>
    <n v="59"/>
    <n v="0"/>
    <m/>
    <d v="1899-12-30T05:30:00"/>
    <d v="1899-12-30T05:30:00"/>
    <d v="1899-12-30T00:00:00"/>
    <n v="0"/>
    <n v="0"/>
    <d v="1899-12-30T05:30:00"/>
    <d v="1899-12-30T00:00:00"/>
    <n v="0"/>
    <n v="0"/>
    <d v="1899-12-30T05:30:00"/>
    <d v="1899-12-30T00:00:00"/>
    <n v="0"/>
    <n v="0"/>
    <d v="1899-12-30T06:25:00"/>
    <d v="1899-12-30T00:55:00"/>
    <n v="0"/>
    <n v="55"/>
    <d v="1899-12-30T06:25:00"/>
    <d v="1899-12-30T06:25:00"/>
    <d v="1899-12-30T00:00:00"/>
    <n v="0"/>
    <n v="0"/>
    <d v="1899-12-30T06:25:00"/>
    <d v="1899-12-30T06:25:00"/>
    <d v="1899-12-30T00:00:00"/>
    <n v="0"/>
    <n v="0"/>
    <d v="1899-12-30T09:42:00"/>
    <d v="1899-12-30T03:17:00"/>
    <n v="3"/>
    <n v="17"/>
    <d v="1899-12-30T09:45:00"/>
    <d v="1899-12-30T00:03:00"/>
    <n v="0"/>
    <n v="3"/>
    <d v="1899-12-30T12:58:00"/>
    <d v="1899-12-30T03:13:00"/>
    <n v="3"/>
    <n v="13"/>
    <d v="1899-12-30T12:58:00"/>
    <d v="1899-12-30T12:58:00"/>
    <d v="1899-12-30T00:00:00"/>
    <n v="0"/>
    <n v="0"/>
    <m/>
    <m/>
    <m/>
    <m/>
    <m/>
    <m/>
    <d v="2011-05-21T13:20:00"/>
    <d v="2011-05-21T00:22:00"/>
    <n v="0"/>
    <n v="22"/>
    <d v="2011-05-21T13:33:00"/>
    <d v="1899-12-30T00:13:00"/>
    <n v="0"/>
    <n v="13"/>
    <d v="1899-12-30T13:33:00"/>
    <d v="1899-12-30T13:33:00"/>
    <d v="1899-12-30T00:00:00"/>
    <n v="0"/>
    <n v="0"/>
    <d v="1899-12-30T08:03:00"/>
    <n v="8"/>
    <n v="3"/>
    <d v="2011-05-21T04:47:00"/>
    <n v="4"/>
    <n v="47"/>
    <d v="1899-12-30T00:00:00"/>
    <n v="0"/>
    <n v="0"/>
    <d v="1899-12-30T03:13:00"/>
    <n v="3"/>
    <n v="13"/>
    <m/>
    <m/>
    <m/>
    <d v="1899-12-30T01:33:00"/>
    <n v="1"/>
    <n v="33"/>
    <d v="1899-12-30T00:00:00"/>
    <n v="0"/>
    <n v="0"/>
    <d v="1899-12-30T00:45:00"/>
    <n v="0"/>
    <n v="45"/>
    <d v="1899-12-30T00:10:00"/>
    <n v="0"/>
    <n v="10"/>
    <d v="1899-12-30T00:00:00"/>
    <n v="0"/>
    <n v="0"/>
    <d v="1899-12-30T00:15:00"/>
    <n v="0"/>
    <n v="15"/>
    <d v="1899-12-30T00:30:00"/>
    <n v="0"/>
    <n v="30"/>
    <d v="1899-12-30T00:00:00"/>
    <n v="0"/>
    <n v="0"/>
    <n v="44754.81"/>
    <n v="762"/>
    <n v="59.751355932203388"/>
    <n v="58.733346456692914"/>
    <n v="24"/>
    <n v="439"/>
    <n v="7.3166666666666664"/>
    <n v="31.316666666666666"/>
    <n v="2.4089743589743589"/>
  </r>
  <r>
    <n v="14"/>
    <n v="14"/>
    <d v="2011-05-21T00:00:00"/>
    <n v="5"/>
    <x v="0"/>
    <n v="14"/>
    <s v="TSL,JSR"/>
    <s v="COAL NEWZEALAND"/>
    <s v="WREN"/>
    <d v="1899-12-30T14:15:00"/>
    <x v="13"/>
    <s v="DTY-WT 1-WCS-RLS 1-IMWB 1-DTY"/>
    <n v="52"/>
    <n v="7"/>
    <s v="R104"/>
    <d v="1899-12-30T14:35:00"/>
    <d v="1899-12-30T14:35:00"/>
    <d v="1899-12-30T00:00:00"/>
    <n v="0"/>
    <n v="0"/>
    <d v="1899-12-30T15:55:00"/>
    <d v="1899-12-30T01:20:00"/>
    <n v="1"/>
    <n v="20"/>
    <d v="1899-12-30T16:05:00"/>
    <d v="1899-12-30T00:10:00"/>
    <n v="0"/>
    <n v="10"/>
    <d v="1899-12-30T16:35:00"/>
    <d v="1899-12-30T00:30:00"/>
    <n v="0"/>
    <n v="30"/>
    <d v="1899-12-30T16:35:00"/>
    <d v="1899-12-30T17:35:00"/>
    <d v="1899-12-30T01:00:00"/>
    <n v="1"/>
    <n v="0"/>
    <d v="1899-12-30T16:35:00"/>
    <d v="1899-12-30T17:35:00"/>
    <d v="1899-12-30T01:00:00"/>
    <n v="1"/>
    <n v="0"/>
    <d v="1899-12-30T18:55:00"/>
    <d v="1899-12-30T01:20:00"/>
    <n v="1"/>
    <n v="20"/>
    <d v="1899-12-30T19:00:00"/>
    <d v="1899-12-30T00:05:00"/>
    <n v="0"/>
    <n v="5"/>
    <d v="1899-12-30T22:35:00"/>
    <d v="1899-12-30T03:35:00"/>
    <n v="3"/>
    <n v="35"/>
    <d v="1899-12-30T22:35:00"/>
    <d v="1899-12-30T22:45:00"/>
    <d v="1899-12-30T00:10:00"/>
    <n v="0"/>
    <n v="10"/>
    <m/>
    <m/>
    <m/>
    <m/>
    <m/>
    <m/>
    <d v="2011-05-21T23:12:00"/>
    <d v="2011-05-21T00:27:00"/>
    <n v="0"/>
    <n v="27"/>
    <d v="2011-05-21T23:45:00"/>
    <d v="1899-12-30T00:33:00"/>
    <n v="0"/>
    <n v="33"/>
    <d v="1899-12-30T23:45:00"/>
    <d v="1899-12-30T23:45:00"/>
    <d v="1899-12-30T00:00:00"/>
    <n v="0"/>
    <n v="0"/>
    <d v="1899-12-30T09:10:00"/>
    <n v="9"/>
    <n v="10"/>
    <d v="2011-05-21T02:50:00"/>
    <n v="2"/>
    <n v="50"/>
    <d v="1899-12-30T01:00:00"/>
    <n v="1"/>
    <n v="0"/>
    <d v="1899-12-30T03:35:00"/>
    <n v="3"/>
    <n v="35"/>
    <m/>
    <m/>
    <m/>
    <d v="1899-12-30T02:07:00"/>
    <n v="2"/>
    <n v="7"/>
    <d v="1899-12-30T00:00:00"/>
    <n v="0"/>
    <n v="0"/>
    <d v="1899-12-30T00:40:00"/>
    <n v="0"/>
    <n v="40"/>
    <d v="1899-12-30T00:33:00"/>
    <n v="0"/>
    <n v="33"/>
    <d v="1899-12-30T00:00:00"/>
    <n v="0"/>
    <n v="0"/>
    <d v="1899-12-30T00:15:00"/>
    <n v="0"/>
    <n v="15"/>
    <d v="1899-12-30T00:00:00"/>
    <n v="0"/>
    <n v="0"/>
    <d v="1899-12-30T00:15:00"/>
    <n v="0"/>
    <n v="15"/>
    <n v="47942.68"/>
    <n v="814"/>
    <n v="61.305192307692309"/>
    <n v="58.897641277641277"/>
    <n v="26"/>
    <n v="489"/>
    <n v="8.15"/>
    <n v="34.15"/>
    <n v="2.4392857142857141"/>
  </r>
  <r>
    <n v="15"/>
    <n v="15"/>
    <d v="2011-05-21T00:00:00"/>
    <n v="5"/>
    <x v="0"/>
    <n v="15"/>
    <s v="TSL,JSR"/>
    <s v="COAL NEWZEALAND"/>
    <s v="WREN"/>
    <d v="1899-12-30T21:45:00"/>
    <x v="14"/>
    <s v="DTY-WT 1-WCS-RLS 1-IMWB 1-DTY"/>
    <n v="59"/>
    <n v="0"/>
    <s v="R104"/>
    <d v="1899-12-30T22:00:00"/>
    <d v="1899-12-30T22:00:00"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3:00:00"/>
    <d v="1899-12-30T00:35:00"/>
    <n v="0"/>
    <n v="35"/>
    <d v="1899-12-30T23:00:00"/>
    <d v="1899-12-31T00:42:00"/>
    <d v="1899-12-30T01:42:00"/>
    <n v="1"/>
    <n v="42"/>
    <d v="1899-12-30T23:00:00"/>
    <d v="1899-12-31T00:42:00"/>
    <d v="1899-12-30T01:42:00"/>
    <n v="1"/>
    <n v="42"/>
    <d v="1899-12-31T00:48:00"/>
    <d v="1899-12-30T00:06:00"/>
    <n v="0"/>
    <n v="6"/>
    <d v="1899-12-31T00:50:00"/>
    <d v="1899-12-30T00:02:00"/>
    <n v="0"/>
    <n v="2"/>
    <d v="1899-12-31T04:15:00"/>
    <d v="1899-12-30T03:25:00"/>
    <n v="3"/>
    <n v="25"/>
    <d v="1899-12-31T04:15:00"/>
    <d v="1899-12-31T04:20:00"/>
    <d v="1899-12-30T00:05:00"/>
    <n v="0"/>
    <n v="5"/>
    <m/>
    <m/>
    <m/>
    <m/>
    <m/>
    <m/>
    <d v="2011-05-21T04:41:00"/>
    <d v="2011-05-20T00:21:00"/>
    <n v="0"/>
    <n v="21"/>
    <d v="2011-05-21T05:00:00"/>
    <d v="1899-12-30T00:19:00"/>
    <n v="0"/>
    <n v="19"/>
    <d v="1899-12-31T05:00:00"/>
    <d v="1899-12-31T05:00:00"/>
    <d v="1899-12-30T00:00:00"/>
    <n v="0"/>
    <n v="0"/>
    <d v="1899-12-30T07:00:00"/>
    <n v="7"/>
    <n v="0"/>
    <d v="2011-05-20T01:21:00"/>
    <n v="1"/>
    <n v="21"/>
    <d v="1899-12-30T01:42:00"/>
    <n v="1"/>
    <n v="42"/>
    <d v="1899-12-30T03:25:00"/>
    <n v="3"/>
    <n v="25"/>
    <m/>
    <m/>
    <m/>
    <d v="1899-12-30T01:50:00"/>
    <n v="1"/>
    <n v="50"/>
    <d v="1899-12-30T00:05:00"/>
    <n v="0"/>
    <n v="5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00:00"/>
    <n v="1"/>
    <n v="0"/>
    <d v="1899-12-30T00:00:00"/>
    <n v="0"/>
    <n v="0"/>
    <n v="51524.11"/>
    <n v="873"/>
    <n v="60.702203389830508"/>
    <n v="59.019599083619703"/>
    <n v="27"/>
    <n v="510"/>
    <n v="8.5"/>
    <n v="35.5"/>
    <n v="2.3666666666666667"/>
  </r>
  <r>
    <n v="16"/>
    <n v="16"/>
    <d v="2011-05-22T00:00:00"/>
    <n v="5"/>
    <x v="0"/>
    <n v="16"/>
    <s v="TSL,JSR"/>
    <s v="COAL NEWZEALAND"/>
    <s v="WREN"/>
    <d v="1899-12-30T12:45:00"/>
    <x v="15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2:45:00"/>
    <d v="1899-12-30T00:00:00"/>
    <n v="0"/>
    <n v="0"/>
    <d v="1899-12-30T14:05:00"/>
    <d v="1899-12-30T01:20:00"/>
    <n v="1"/>
    <n v="20"/>
    <d v="1899-12-30T14:05:00"/>
    <d v="1899-12-30T15:30:00"/>
    <d v="1899-12-30T01:25:00"/>
    <n v="1"/>
    <n v="25"/>
    <d v="1899-12-30T14:05:00"/>
    <d v="1899-12-30T15:30:00"/>
    <d v="1899-12-30T01:25:00"/>
    <n v="1"/>
    <n v="25"/>
    <d v="1899-12-30T15:45:00"/>
    <d v="1899-12-30T00:15:00"/>
    <n v="0"/>
    <n v="15"/>
    <d v="1899-12-30T15:45:00"/>
    <d v="1899-12-30T00:00:00"/>
    <n v="0"/>
    <n v="0"/>
    <d v="1899-12-30T19:05:00"/>
    <d v="1899-12-30T03:20:00"/>
    <n v="3"/>
    <n v="20"/>
    <d v="1899-12-30T19:05:00"/>
    <d v="1899-12-30T19:05:00"/>
    <d v="1899-12-30T00:00:00"/>
    <n v="0"/>
    <n v="0"/>
    <m/>
    <m/>
    <m/>
    <m/>
    <m/>
    <m/>
    <d v="2011-05-22T19:28:00"/>
    <d v="2011-05-22T00:23:00"/>
    <n v="0"/>
    <n v="23"/>
    <d v="2011-05-22T19:45:00"/>
    <d v="1899-12-30T00:17:00"/>
    <n v="0"/>
    <n v="17"/>
    <d v="1899-12-30T19:45:00"/>
    <d v="1899-12-30T19:45:00"/>
    <d v="1899-12-30T00:00:00"/>
    <n v="0"/>
    <n v="0"/>
    <d v="1899-12-30T07:00:00"/>
    <n v="7"/>
    <n v="0"/>
    <d v="2011-05-22T02:15:00"/>
    <n v="2"/>
    <n v="15"/>
    <d v="1899-12-30T01:25:00"/>
    <n v="1"/>
    <n v="25"/>
    <d v="1899-12-30T03:20:00"/>
    <n v="3"/>
    <n v="20"/>
    <m/>
    <m/>
    <m/>
    <d v="1899-12-30T01:57:00"/>
    <n v="1"/>
    <n v="57"/>
    <d v="1899-12-30T00:00:00"/>
    <n v="0"/>
    <n v="0"/>
    <d v="1899-12-30T00:23:00"/>
    <n v="0"/>
    <n v="23"/>
    <d v="1899-12-30T00:00:00"/>
    <n v="0"/>
    <n v="0"/>
    <d v="1899-12-30T00:00:00"/>
    <n v="0"/>
    <n v="0"/>
    <d v="1899-12-30T00:30:00"/>
    <n v="0"/>
    <n v="30"/>
    <d v="1899-12-30T00:30:00"/>
    <n v="0"/>
    <n v="30"/>
    <d v="1899-12-30T00:00:00"/>
    <n v="0"/>
    <n v="0"/>
    <n v="55099.020000000004"/>
    <n v="932"/>
    <n v="60.591694915254237"/>
    <n v="59.119120171673821"/>
    <n v="29"/>
    <n v="525"/>
    <n v="8.75"/>
    <n v="37.75"/>
    <n v="2.359375"/>
  </r>
  <r>
    <n v="17"/>
    <n v="17"/>
    <d v="2011-05-23T00:00:00"/>
    <n v="5"/>
    <x v="0"/>
    <n v="17"/>
    <s v="TSL,JSR"/>
    <s v="COAL SS IPC"/>
    <s v="SAGAR RATAN"/>
    <d v="1899-12-30T05:15:00"/>
    <x v="16"/>
    <s v="DTY-WT 1-WCS-RLS 2-IMWB 1-DTY"/>
    <n v="59"/>
    <n v="0"/>
    <s v="R104"/>
    <d v="1899-12-30T05:20:00"/>
    <d v="1899-12-30T05:20:00"/>
    <d v="1899-12-30T00:00:00"/>
    <n v="0"/>
    <n v="0"/>
    <d v="1899-12-30T06:05:00"/>
    <d v="1899-12-30T00:45:00"/>
    <n v="0"/>
    <n v="45"/>
    <d v="1899-12-30T06:15:00"/>
    <d v="1899-12-30T00:10:00"/>
    <n v="0"/>
    <n v="10"/>
    <d v="1899-12-30T06:40:00"/>
    <d v="1899-12-30T00:25:00"/>
    <n v="0"/>
    <n v="25"/>
    <d v="1899-12-30T06:40:00"/>
    <d v="1899-12-30T08:55:00"/>
    <d v="1899-12-30T02:15:00"/>
    <n v="2"/>
    <n v="15"/>
    <d v="1899-12-30T06:40:00"/>
    <d v="1899-12-30T08:55:00"/>
    <d v="1899-12-30T02:15:00"/>
    <n v="2"/>
    <n v="15"/>
    <d v="1899-12-30T09:20:00"/>
    <d v="1899-12-30T00:25:00"/>
    <n v="0"/>
    <n v="25"/>
    <d v="1899-12-30T09:25:00"/>
    <d v="1899-12-30T00:05:00"/>
    <n v="0"/>
    <n v="5"/>
    <d v="1899-12-30T15:50:00"/>
    <d v="1899-12-30T06:25:00"/>
    <n v="6"/>
    <n v="25"/>
    <d v="1899-12-30T15:50:00"/>
    <d v="1899-12-30T16:05:00"/>
    <d v="1899-12-30T00:15:00"/>
    <n v="0"/>
    <n v="15"/>
    <m/>
    <m/>
    <m/>
    <m/>
    <m/>
    <m/>
    <d v="2011-05-23T16:20:00"/>
    <d v="2011-05-23T00:15:00"/>
    <n v="0"/>
    <n v="15"/>
    <d v="2011-05-23T16:30:00"/>
    <d v="1899-12-30T00:10:00"/>
    <n v="0"/>
    <n v="10"/>
    <d v="1899-12-30T16:30:00"/>
    <d v="1899-12-30T16:45:00"/>
    <d v="1899-12-30T00:15:00"/>
    <n v="0"/>
    <n v="15"/>
    <d v="1899-12-30T11:25:00"/>
    <n v="11"/>
    <n v="25"/>
    <d v="2011-05-23T01:15:00"/>
    <n v="1"/>
    <n v="15"/>
    <d v="1899-12-30T02:15:00"/>
    <n v="2"/>
    <n v="15"/>
    <d v="1899-12-30T06:25:00"/>
    <n v="6"/>
    <n v="25"/>
    <m/>
    <m/>
    <m/>
    <d v="1899-12-30T00:35:00"/>
    <n v="0"/>
    <n v="35"/>
    <d v="1899-12-30T00:15:00"/>
    <n v="0"/>
    <n v="15"/>
    <d v="1899-12-30T00:00:00"/>
    <n v="0"/>
    <n v="0"/>
    <d v="1899-12-30T03:10:00"/>
    <n v="3"/>
    <n v="10"/>
    <d v="1899-12-30T00:00:00"/>
    <n v="0"/>
    <n v="0"/>
    <d v="1899-12-30T00:50:00"/>
    <n v="0"/>
    <n v="50"/>
    <d v="1899-12-30T01:35:00"/>
    <n v="1"/>
    <n v="35"/>
    <d v="1899-12-30T00:00:00"/>
    <n v="0"/>
    <n v="0"/>
    <n v="58729.33"/>
    <n v="991"/>
    <n v="61.530677966101692"/>
    <n v="59.262694248234112"/>
    <n v="30"/>
    <n v="540"/>
    <n v="9"/>
    <n v="39"/>
    <n v="2.2941176470588234"/>
  </r>
  <r>
    <n v="18"/>
    <n v="18"/>
    <d v="2011-05-23T00:00:00"/>
    <n v="5"/>
    <x v="0"/>
    <n v="18"/>
    <s v="TSL,JSR"/>
    <s v="COAL SS IPC"/>
    <s v="SAGAR RATAN"/>
    <d v="1899-12-30T10:00:00"/>
    <x v="17"/>
    <s v="DTY-WT 1-WCS-RLS 1-IMWB 1-DTY"/>
    <n v="58"/>
    <n v="1"/>
    <m/>
    <d v="1899-12-30T10:00:00"/>
    <d v="1899-12-30T10:00:00"/>
    <d v="1899-12-30T00:00:00"/>
    <n v="0"/>
    <n v="0"/>
    <d v="1899-12-30T10:00:00"/>
    <d v="1899-12-30T00:00:00"/>
    <n v="0"/>
    <n v="0"/>
    <d v="1899-12-30T10:00:00"/>
    <d v="1899-12-30T00:00:00"/>
    <n v="0"/>
    <n v="0"/>
    <d v="1899-12-30T10:50:00"/>
    <d v="1899-12-30T00:50:00"/>
    <n v="0"/>
    <n v="50"/>
    <d v="1899-12-30T10:50:00"/>
    <d v="1899-12-30T16:40:00"/>
    <d v="1899-12-30T05:50:00"/>
    <n v="5"/>
    <n v="50"/>
    <d v="1899-12-30T10:50:00"/>
    <d v="1899-12-30T16:40:00"/>
    <d v="1899-12-30T05:50:00"/>
    <n v="5"/>
    <n v="50"/>
    <d v="1899-12-30T16:50:00"/>
    <d v="1899-12-30T00:10:00"/>
    <n v="0"/>
    <n v="10"/>
    <d v="1899-12-30T17:25:00"/>
    <d v="1899-12-30T00:35:00"/>
    <n v="0"/>
    <n v="35"/>
    <d v="1899-12-31T01:10:00"/>
    <d v="1899-12-30T07:45:00"/>
    <n v="7"/>
    <n v="45"/>
    <d v="1899-12-31T01:10:00"/>
    <d v="1899-12-31T01:10:00"/>
    <d v="1899-12-30T00:00:00"/>
    <n v="0"/>
    <n v="0"/>
    <m/>
    <m/>
    <m/>
    <m/>
    <m/>
    <m/>
    <d v="2011-05-23T01:34:00"/>
    <d v="2011-05-22T00:24:00"/>
    <n v="0"/>
    <n v="24"/>
    <d v="2011-05-23T01:40:00"/>
    <d v="1899-12-30T00:06:00"/>
    <n v="0"/>
    <n v="6"/>
    <d v="2011-05-23T01:40:00"/>
    <d v="2011-05-23T01:40:00"/>
    <d v="1899-12-30T00:00:00"/>
    <n v="0"/>
    <n v="0"/>
    <d v="2011-05-22T15:40:00"/>
    <n v="15"/>
    <n v="40"/>
    <d v="2011-05-22T01:30:00"/>
    <n v="1"/>
    <n v="30"/>
    <d v="1899-12-30T05:50:00"/>
    <n v="5"/>
    <n v="50"/>
    <d v="1899-12-30T07:45:00"/>
    <n v="7"/>
    <n v="45"/>
    <m/>
    <m/>
    <m/>
    <d v="1899-12-30T07:07:00"/>
    <n v="7"/>
    <n v="7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6:00"/>
    <n v="4"/>
    <n v="26"/>
    <n v="62406.51"/>
    <n v="1049"/>
    <n v="63.399655172413787"/>
    <n v="59.491429933269785"/>
    <n v="31"/>
    <n v="570"/>
    <n v="9.5"/>
    <n v="40.5"/>
    <n v="2.25"/>
  </r>
  <r>
    <n v="19"/>
    <n v="19"/>
    <d v="2011-05-25T00:00:00"/>
    <n v="5"/>
    <x v="0"/>
    <n v="19"/>
    <s v="TSL,JSR"/>
    <s v="COAL SS IPC/NEWZEALAND/OAKY NORTH"/>
    <s v="SAGAR RATAN/WREN/NEWLEAD TOMI"/>
    <d v="1899-12-30T15:25:00"/>
    <x v="18"/>
    <s v="DTY-WT 1-WCS-RLS 1-IMWB 1-DTY"/>
    <n v="59"/>
    <n v="0"/>
    <s v="R104"/>
    <d v="1899-12-30T15:25:00"/>
    <d v="1899-12-30T15:25:00"/>
    <d v="1899-12-30T00:00:00"/>
    <n v="0"/>
    <n v="0"/>
    <d v="1899-12-30T15:35:00"/>
    <d v="1899-12-30T00:10:00"/>
    <n v="0"/>
    <n v="10"/>
    <d v="1899-12-30T15:45:00"/>
    <d v="1899-12-30T00:10:00"/>
    <n v="0"/>
    <n v="10"/>
    <d v="1899-12-30T16:15:00"/>
    <d v="1899-12-30T00:30:00"/>
    <n v="0"/>
    <n v="30"/>
    <d v="1899-12-30T16:15:00"/>
    <d v="1899-12-30T18:35:00"/>
    <d v="1899-12-30T02:20:00"/>
    <n v="2"/>
    <n v="20"/>
    <d v="1899-12-30T16:15:00"/>
    <d v="1899-12-30T18:35:00"/>
    <d v="1899-12-30T02:20:00"/>
    <n v="2"/>
    <n v="20"/>
    <d v="1899-12-30T19:40:00"/>
    <d v="1899-12-30T01:05:00"/>
    <n v="1"/>
    <n v="5"/>
    <d v="1899-12-30T19:45:00"/>
    <d v="1899-12-30T00:05:00"/>
    <n v="0"/>
    <n v="5"/>
    <d v="1899-12-31T02:43:00"/>
    <d v="1899-12-30T06:58:00"/>
    <n v="6"/>
    <n v="58"/>
    <d v="1899-12-31T02:43:00"/>
    <d v="1899-12-31T02:43:00"/>
    <d v="1899-12-30T00:00:00"/>
    <n v="0"/>
    <n v="0"/>
    <m/>
    <m/>
    <m/>
    <m/>
    <m/>
    <m/>
    <d v="2011-05-25T03:05:00"/>
    <d v="2011-05-24T00:22:00"/>
    <n v="0"/>
    <n v="22"/>
    <d v="2011-05-25T03:23:00"/>
    <d v="1899-12-30T00:18:00"/>
    <n v="0"/>
    <n v="18"/>
    <d v="2011-05-25T03:23:00"/>
    <d v="2011-05-25T03:27:00"/>
    <d v="1899-12-30T00:04:00"/>
    <n v="0"/>
    <n v="4"/>
    <d v="2011-05-24T12:02:00"/>
    <n v="12"/>
    <n v="2"/>
    <d v="2011-05-24T02:15:00"/>
    <n v="2"/>
    <n v="15"/>
    <d v="1899-12-30T02:20:00"/>
    <n v="2"/>
    <n v="20"/>
    <d v="1899-12-30T06:58:00"/>
    <n v="6"/>
    <n v="58"/>
    <m/>
    <m/>
    <m/>
    <d v="1899-12-30T03:03:00"/>
    <n v="3"/>
    <n v="3"/>
    <d v="1899-12-30T00:00:00"/>
    <n v="0"/>
    <n v="0"/>
    <d v="1899-12-30T00:35:00"/>
    <n v="0"/>
    <n v="35"/>
    <d v="1899-12-30T00:08:00"/>
    <n v="0"/>
    <n v="8"/>
    <d v="1899-12-30T02:00:00"/>
    <n v="2"/>
    <n v="0"/>
    <d v="1899-12-30T00:00:00"/>
    <n v="0"/>
    <n v="0"/>
    <d v="1899-12-30T01:12:00"/>
    <n v="1"/>
    <n v="12"/>
    <d v="1899-12-30T00:00:00"/>
    <n v="0"/>
    <n v="0"/>
    <n v="65912.070000000007"/>
    <n v="1108"/>
    <n v="59.416271186440675"/>
    <n v="59.487427797833938"/>
    <n v="33"/>
    <n v="585"/>
    <n v="9.75"/>
    <n v="42.75"/>
    <n v="2.25"/>
  </r>
  <r>
    <n v="20"/>
    <n v="1"/>
    <d v="2011-06-01T00:00:00"/>
    <n v="6"/>
    <x v="1"/>
    <n v="1"/>
    <s v="HALDIA"/>
    <s v="COAL-OAKY NORTH"/>
    <s v="NEWLEAD TOMI"/>
    <d v="1899-12-30T14:29:00"/>
    <x v="19"/>
    <s v="DTY-WT 1-WCS-RLS 1-IMWB 1-DTY"/>
    <n v="57"/>
    <n v="2"/>
    <s v="R 105"/>
    <d v="1899-12-30T14:29:00"/>
    <d v="1899-12-30T14:29:00"/>
    <d v="1899-12-30T00:00:00"/>
    <n v="0"/>
    <n v="0"/>
    <d v="1899-12-30T14:39:00"/>
    <d v="1899-12-30T00:10:00"/>
    <n v="0"/>
    <n v="10"/>
    <d v="1899-12-30T14:49:00"/>
    <d v="1899-12-30T00:10:00"/>
    <n v="0"/>
    <n v="10"/>
    <d v="1899-12-30T15:15:00"/>
    <d v="1899-12-30T00:26:00"/>
    <n v="0"/>
    <n v="26"/>
    <d v="1899-12-30T15:15:00"/>
    <d v="1899-12-30T17:25:00"/>
    <d v="1899-12-30T02:10:00"/>
    <n v="2"/>
    <n v="10"/>
    <d v="1899-12-30T17:25:00"/>
    <d v="1899-12-30T17:25:00"/>
    <d v="1899-12-30T00:00:00"/>
    <n v="0"/>
    <n v="0"/>
    <d v="1899-12-30T17:31:00"/>
    <d v="1899-12-30T00:06:00"/>
    <n v="0"/>
    <n v="6"/>
    <d v="1899-12-30T17:32:00"/>
    <d v="1899-12-30T00:01:00"/>
    <n v="0"/>
    <n v="1"/>
    <d v="1899-12-30T21:38:00"/>
    <d v="1899-12-30T04:06:00"/>
    <n v="4"/>
    <n v="6"/>
    <d v="1899-12-30T21:38:00"/>
    <d v="1899-12-30T21:43:00"/>
    <d v="1899-12-30T00:05:00"/>
    <n v="0"/>
    <n v="5"/>
    <m/>
    <m/>
    <m/>
    <m/>
    <m/>
    <m/>
    <d v="2011-06-01T21:54:00"/>
    <d v="2011-06-01T00:11:00"/>
    <n v="0"/>
    <n v="11"/>
    <d v="2011-06-01T22:10:00"/>
    <d v="1899-12-30T00:16:00"/>
    <n v="0"/>
    <n v="16"/>
    <d v="1899-12-30T22:10:00"/>
    <d v="1899-12-30T22:20:00"/>
    <d v="1899-12-30T00:10:00"/>
    <n v="0"/>
    <n v="10"/>
    <d v="1899-12-30T07:51:00"/>
    <n v="7"/>
    <n v="51"/>
    <d v="2011-06-01T00:59:00"/>
    <n v="0"/>
    <n v="59"/>
    <d v="1899-12-30T02:10:00"/>
    <n v="2"/>
    <n v="10"/>
    <d v="1899-12-30T04:06:00"/>
    <n v="4"/>
    <n v="6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7:00"/>
    <n v="1"/>
    <n v="57"/>
    <d v="1899-12-30T00:31:00"/>
    <n v="0"/>
    <n v="31"/>
    <d v="1899-12-30T00:00:00"/>
    <n v="0"/>
    <n v="0"/>
    <n v="69284.77"/>
    <n v="1165"/>
    <n v="59.170175438596488"/>
    <n v="59.471905579399149"/>
    <n v="0"/>
    <n v="59"/>
    <n v="0.98333333333333328"/>
    <n v="0.98333333333333328"/>
    <n v="0.98333333333333328"/>
  </r>
  <r>
    <n v="21"/>
    <n v="2"/>
    <d v="2011-06-02T00:00:00"/>
    <n v="6"/>
    <x v="0"/>
    <n v="1"/>
    <s v="TSL,JSR"/>
    <s v="COAL-OAKY NORTH/CURRAGH SS"/>
    <s v="NEWLEAD TOMI/SUMMER FORTUNE"/>
    <d v="1899-12-30T13:15:00"/>
    <x v="20"/>
    <s v="DTY-WT 1-WCS-RLS 1-IMWB 1-DTY"/>
    <n v="59"/>
    <n v="0"/>
    <s v="R 105"/>
    <d v="1899-12-30T13:15:00"/>
    <d v="1899-12-30T13:15:00"/>
    <d v="1899-12-30T00:00:00"/>
    <n v="0"/>
    <n v="0"/>
    <d v="1899-12-30T13:20:00"/>
    <d v="1899-12-30T00:05:00"/>
    <n v="0"/>
    <n v="5"/>
    <d v="1899-12-30T13:22:00"/>
    <d v="1899-12-30T00:02:00"/>
    <n v="0"/>
    <n v="2"/>
    <d v="1899-12-30T13:50:00"/>
    <d v="1899-12-30T00:28:00"/>
    <n v="0"/>
    <n v="28"/>
    <d v="1899-12-30T13:50:00"/>
    <d v="1899-12-30T16:25:00"/>
    <d v="1899-12-30T02:35:00"/>
    <n v="2"/>
    <n v="35"/>
    <d v="1899-12-30T16:25:00"/>
    <d v="1899-12-30T22:10:00"/>
    <d v="1899-12-30T05:45:00"/>
    <n v="5"/>
    <n v="45"/>
    <d v="1899-12-30T22:19:00"/>
    <d v="1899-12-30T05:54:00"/>
    <n v="5"/>
    <n v="54"/>
    <d v="1899-12-30T22:20:00"/>
    <d v="1899-12-30T00:01:00"/>
    <n v="0"/>
    <n v="1"/>
    <d v="1899-12-31T01:50:00"/>
    <d v="1899-12-30T03:30:00"/>
    <n v="3"/>
    <n v="30"/>
    <d v="1899-12-30T01:50:00"/>
    <d v="1899-12-30T01:50:00"/>
    <d v="1899-12-30T00:00:00"/>
    <n v="0"/>
    <n v="0"/>
    <m/>
    <m/>
    <m/>
    <m/>
    <m/>
    <m/>
    <d v="1899-12-30T02:13:00"/>
    <d v="1899-12-30T00:23:00"/>
    <n v="0"/>
    <n v="23"/>
    <d v="1899-12-30T02:15:00"/>
    <d v="1899-12-30T00:02:00"/>
    <n v="0"/>
    <n v="2"/>
    <d v="1899-12-30T02:15:00"/>
    <d v="1899-12-31T02:20:00"/>
    <d v="1899-12-31T00:05:00"/>
    <n v="0"/>
    <n v="5"/>
    <d v="1899-12-30T13:05:00"/>
    <n v="13"/>
    <n v="5"/>
    <d v="1899-12-30T06:47:00"/>
    <n v="6"/>
    <n v="47"/>
    <d v="1899-12-30T02:35:00"/>
    <n v="2"/>
    <n v="35"/>
    <d v="1899-12-30T03:30:00"/>
    <n v="3"/>
    <n v="30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1:31:00"/>
    <n v="1"/>
    <n v="31"/>
    <d v="1899-12-30T00:00:00"/>
    <n v="0"/>
    <n v="0"/>
    <n v="72783.490000000005"/>
    <n v="1224"/>
    <n v="59.300338983050843"/>
    <n v="59.463635620915035"/>
    <n v="6"/>
    <n v="106"/>
    <n v="1.7666666666666666"/>
    <n v="7.7666666666666666"/>
    <n v="3.8833333333333333"/>
  </r>
  <r>
    <n v="22"/>
    <n v="3"/>
    <d v="2011-06-03T00:00:00"/>
    <n v="6"/>
    <x v="0"/>
    <n v="2"/>
    <s v="TSL,JSR"/>
    <s v="LIMESTONE-CP"/>
    <s v="MP PANAMAX6"/>
    <d v="1899-12-30T16:20:00"/>
    <x v="21"/>
    <s v="DTY-WT 1-WCS-RLS 2-IMWB 1-DTY"/>
    <n v="58"/>
    <n v="1"/>
    <s v="R 105"/>
    <d v="1899-12-30T16:20:00"/>
    <d v="1899-12-30T16:20:00"/>
    <d v="1899-12-30T00:00:00"/>
    <n v="0"/>
    <n v="0"/>
    <d v="1899-12-30T16:25:00"/>
    <d v="1899-12-30T00:05:00"/>
    <n v="0"/>
    <n v="5"/>
    <d v="1899-12-30T16:28:00"/>
    <d v="1899-12-30T00:03:00"/>
    <n v="0"/>
    <n v="3"/>
    <d v="1899-12-30T17:00:00"/>
    <d v="1899-12-30T00:32:00"/>
    <n v="0"/>
    <n v="32"/>
    <d v="1899-12-30T17:00:00"/>
    <d v="1899-12-30T18:30:00"/>
    <d v="1899-12-30T01:30:00"/>
    <n v="1"/>
    <n v="30"/>
    <d v="1899-12-30T17:00:00"/>
    <d v="1899-12-30T19:20:00"/>
    <d v="1899-12-30T02:20:00"/>
    <n v="2"/>
    <n v="20"/>
    <d v="1899-12-30T19:25:00"/>
    <d v="1899-12-30T00:55:00"/>
    <n v="0"/>
    <n v="55"/>
    <d v="1899-12-30T21:22:00"/>
    <d v="1899-12-30T01:57:00"/>
    <n v="1"/>
    <n v="57"/>
    <d v="1899-12-31T01:20:00"/>
    <d v="1899-12-30T03:58:00"/>
    <n v="3"/>
    <n v="58"/>
    <d v="1899-12-30T01:20:00"/>
    <d v="1899-12-30T01:20:00"/>
    <d v="1899-12-30T00:00:00"/>
    <n v="0"/>
    <n v="0"/>
    <m/>
    <m/>
    <m/>
    <m/>
    <m/>
    <m/>
    <d v="1899-12-30T02:00:00"/>
    <d v="1899-12-30T00:40:00"/>
    <n v="0"/>
    <n v="40"/>
    <d v="1899-12-30T02:25:00"/>
    <d v="1899-12-30T00:25:00"/>
    <n v="0"/>
    <n v="25"/>
    <d v="1899-12-30T02:25:00"/>
    <d v="1899-12-31T02:30:00"/>
    <d v="1899-12-31T00:05:00"/>
    <n v="0"/>
    <n v="5"/>
    <d v="1899-12-30T10:10:00"/>
    <n v="10"/>
    <n v="10"/>
    <d v="1899-12-30T02:32:00"/>
    <n v="2"/>
    <n v="32"/>
    <d v="1899-12-30T01:30:00"/>
    <n v="1"/>
    <n v="30"/>
    <d v="1899-12-30T03:58:00"/>
    <n v="3"/>
    <n v="58"/>
    <m/>
    <m/>
    <m/>
    <d v="1899-12-30T01:53:00"/>
    <n v="1"/>
    <n v="53"/>
    <d v="1899-12-30T00:00:00"/>
    <n v="0"/>
    <n v="0"/>
    <d v="1899-12-30T00:00:00"/>
    <n v="0"/>
    <n v="0"/>
    <d v="1899-12-30T00:24:00"/>
    <n v="0"/>
    <n v="24"/>
    <d v="1899-12-30T00:00:00"/>
    <n v="0"/>
    <n v="0"/>
    <d v="1899-12-30T00:10:00"/>
    <n v="0"/>
    <n v="10"/>
    <d v="1899-12-30T01:31:00"/>
    <n v="1"/>
    <n v="31"/>
    <d v="1899-12-30T00:00:00"/>
    <n v="0"/>
    <n v="0"/>
    <n v="76376.3"/>
    <n v="1282"/>
    <n v="61.945"/>
    <n v="59.575897035881439"/>
    <n v="8"/>
    <n v="138"/>
    <n v="2.2999999999999998"/>
    <n v="10.3"/>
    <n v="3.4333333333333336"/>
  </r>
  <r>
    <n v="23"/>
    <n v="4"/>
    <d v="2011-06-04T00:00:00"/>
    <n v="6"/>
    <x v="0"/>
    <n v="3"/>
    <s v="TSL,JSR"/>
    <s v="LIMESTONE-CP"/>
    <s v="MP PANAMAX6"/>
    <d v="1899-12-30T15:10:00"/>
    <x v="22"/>
    <s v="DTY-WT 1-WCS-RLS 2-IMWB 1-DTY"/>
    <n v="59"/>
    <n v="0"/>
    <s v="R 105"/>
    <d v="1899-12-30T15:10:00"/>
    <d v="1899-12-30T15:10:00"/>
    <d v="1899-12-30T00:00:00"/>
    <n v="0"/>
    <n v="0"/>
    <d v="1899-12-30T15:10:00"/>
    <d v="1899-12-30T00:00:00"/>
    <n v="0"/>
    <n v="0"/>
    <d v="1899-12-30T15:10:00"/>
    <d v="1899-12-30T00:00:00"/>
    <n v="0"/>
    <n v="0"/>
    <d v="1899-12-30T15:30:00"/>
    <d v="1899-12-30T00:20:00"/>
    <n v="0"/>
    <n v="20"/>
    <d v="1899-12-30T15:30:00"/>
    <d v="1899-12-30T16:00:00"/>
    <d v="1899-12-30T00:30:00"/>
    <n v="0"/>
    <n v="30"/>
    <d v="1899-12-30T15:30:00"/>
    <d v="1899-12-30T16:00:00"/>
    <d v="1899-12-30T00:30:00"/>
    <n v="0"/>
    <n v="30"/>
    <d v="1899-12-30T16:41:00"/>
    <d v="1899-12-30T00:41:00"/>
    <n v="0"/>
    <n v="41"/>
    <d v="1899-12-30T17:05:00"/>
    <d v="1899-12-30T00:24:00"/>
    <n v="0"/>
    <n v="24"/>
    <d v="1899-12-30T21:28:00"/>
    <d v="1899-12-30T04:23:00"/>
    <n v="4"/>
    <n v="23"/>
    <d v="1899-12-30T21:28:00"/>
    <d v="1899-12-30T21:28:00"/>
    <d v="1899-12-30T00:00:00"/>
    <n v="0"/>
    <n v="0"/>
    <m/>
    <m/>
    <m/>
    <m/>
    <m/>
    <m/>
    <d v="1899-12-30T21:40:00"/>
    <d v="1899-12-30T00:12:00"/>
    <n v="0"/>
    <n v="12"/>
    <d v="1899-12-30T22:10:00"/>
    <d v="1899-12-30T00:30:00"/>
    <n v="0"/>
    <n v="30"/>
    <d v="1899-12-30T21:40:00"/>
    <d v="1899-12-30T21:50:00"/>
    <d v="1899-12-30T00:10:00"/>
    <n v="0"/>
    <n v="10"/>
    <d v="1899-12-30T06:40:00"/>
    <n v="6"/>
    <n v="40"/>
    <d v="1899-12-30T01:43:00"/>
    <n v="1"/>
    <n v="43"/>
    <d v="1899-12-30T00:30:00"/>
    <n v="0"/>
    <n v="30"/>
    <d v="1899-12-30T04:23:00"/>
    <n v="4"/>
    <n v="23"/>
    <m/>
    <m/>
    <m/>
    <d v="1899-12-30T01:35:00"/>
    <n v="1"/>
    <n v="35"/>
    <d v="1899-12-30T00:00:00"/>
    <n v="0"/>
    <n v="0"/>
    <d v="1899-12-30T00:00:00"/>
    <n v="0"/>
    <n v="0"/>
    <d v="1899-12-30T00:23:00"/>
    <n v="0"/>
    <n v="23"/>
    <d v="1899-12-30T00:00:00"/>
    <n v="0"/>
    <n v="0"/>
    <d v="1899-12-30T00:07:00"/>
    <n v="0"/>
    <n v="7"/>
    <d v="1899-12-30T02:18:00"/>
    <n v="2"/>
    <n v="18"/>
    <d v="1899-12-30T00:00:00"/>
    <n v="0"/>
    <n v="0"/>
    <n v="80091.180000000008"/>
    <n v="1341"/>
    <n v="62.964067796610173"/>
    <n v="59.724966442953026"/>
    <n v="9"/>
    <n v="181"/>
    <n v="3.0166666666666666"/>
    <n v="12.016666666666666"/>
    <n v="3.0041666666666664"/>
  </r>
  <r>
    <n v="24"/>
    <n v="5"/>
    <d v="2011-06-04T00:00:00"/>
    <n v="6"/>
    <x v="0"/>
    <n v="4"/>
    <s v="TSL,JSR"/>
    <s v="COAL-OAKY NORTH"/>
    <s v="NEWLEAD TOMI"/>
    <d v="1899-12-30T20:00:00"/>
    <x v="23"/>
    <s v="DTY-WT 1-WCS-RLS 1-IMWB 1-DTY"/>
    <n v="59"/>
    <n v="0"/>
    <s v="R105"/>
    <d v="1899-12-30T20:00:00"/>
    <d v="1899-12-30T20:00:00"/>
    <d v="1899-12-30T00:00:00"/>
    <n v="0"/>
    <n v="0"/>
    <d v="1899-12-30T20:00:00"/>
    <d v="1899-12-30T00:00:00"/>
    <n v="0"/>
    <n v="0"/>
    <d v="1899-12-30T20:00:00"/>
    <d v="1899-12-30T00:00:00"/>
    <n v="0"/>
    <n v="0"/>
    <d v="1899-12-30T21:00:00"/>
    <d v="1899-12-30T01:00:00"/>
    <n v="1"/>
    <n v="0"/>
    <d v="1899-12-30T21:00:00"/>
    <d v="1899-12-30T22:40:00"/>
    <d v="1899-12-30T01:40:00"/>
    <n v="1"/>
    <n v="40"/>
    <d v="1899-12-30T21:00:00"/>
    <d v="1899-12-30T22:40:00"/>
    <d v="1899-12-30T01:40:00"/>
    <n v="1"/>
    <n v="40"/>
    <d v="1899-12-30T22:57:00"/>
    <d v="1899-12-30T00:17:00"/>
    <n v="0"/>
    <n v="17"/>
    <d v="1899-12-30T23:58:00"/>
    <d v="1899-12-30T01:01:00"/>
    <n v="1"/>
    <n v="1"/>
    <d v="1899-12-31T02:32:00"/>
    <d v="1899-12-30T02:34:00"/>
    <n v="2"/>
    <n v="34"/>
    <d v="1899-12-31T02:32:00"/>
    <d v="1899-12-31T02:32:00"/>
    <d v="1899-12-30T00:00:00"/>
    <n v="0"/>
    <n v="0"/>
    <m/>
    <m/>
    <m/>
    <m/>
    <m/>
    <m/>
    <d v="1899-12-31T02:50:00"/>
    <d v="1899-12-30T00:18:00"/>
    <n v="0"/>
    <n v="18"/>
    <d v="1899-12-31T03:00:00"/>
    <d v="1899-12-30T00:10:00"/>
    <n v="0"/>
    <n v="10"/>
    <d v="1899-12-31T03:00:00"/>
    <d v="1899-12-31T03:00:00"/>
    <d v="1899-12-30T00:00:00"/>
    <n v="0"/>
    <n v="0"/>
    <d v="1899-12-30T07:00:00"/>
    <n v="7"/>
    <n v="0"/>
    <d v="1899-12-30T01:45:00"/>
    <n v="1"/>
    <n v="45"/>
    <d v="1899-12-30T01:40:00"/>
    <n v="1"/>
    <n v="40"/>
    <d v="1899-12-30T02:34:00"/>
    <n v="2"/>
    <n v="34"/>
    <m/>
    <m/>
    <m/>
    <d v="1899-12-30T01:19:00"/>
    <n v="1"/>
    <n v="19"/>
    <d v="1899-12-30T00:00:00"/>
    <n v="0"/>
    <n v="0"/>
    <d v="1899-12-30T00:12:00"/>
    <n v="0"/>
    <n v="12"/>
    <d v="1899-12-30T00:43:00"/>
    <n v="0"/>
    <n v="43"/>
    <d v="1899-12-30T00:00:00"/>
    <n v="0"/>
    <n v="0"/>
    <d v="1899-12-30T00:00:00"/>
    <n v="0"/>
    <n v="0"/>
    <d v="1899-12-30T00:20:00"/>
    <n v="0"/>
    <n v="20"/>
    <d v="1899-12-30T00:00:00"/>
    <n v="0"/>
    <n v="0"/>
    <n v="83644.87000000001"/>
    <n v="1400"/>
    <n v="60.232033898305083"/>
    <n v="59.746335714285721"/>
    <n v="10"/>
    <n v="226"/>
    <n v="3.7666666666666666"/>
    <n v="13.766666666666666"/>
    <n v="2.753333333333333"/>
  </r>
  <r>
    <n v="25"/>
    <n v="6"/>
    <d v="2011-06-05T00:00:00"/>
    <n v="6"/>
    <x v="1"/>
    <n v="2"/>
    <s v="HALDIA"/>
    <s v="COAL-OAKY NORTH/CURRAGH SS"/>
    <s v="NEWLEAD TOMI/SUMMER FORTUNE"/>
    <d v="1899-12-30T21:11:00"/>
    <x v="24"/>
    <s v="DTY-WT 1-WCS-RLS 1-IMWB 1-DTY"/>
    <n v="59"/>
    <n v="0"/>
    <s v="R105"/>
    <d v="1899-12-30T21:11:00"/>
    <d v="1899-12-30T21:11:00"/>
    <d v="1899-12-30T00:00:00"/>
    <n v="0"/>
    <n v="0"/>
    <d v="1899-12-30T21:25:00"/>
    <d v="1899-12-30T00:14:00"/>
    <n v="0"/>
    <n v="14"/>
    <d v="1899-12-30T21:25:00"/>
    <d v="1899-12-30T00:00:00"/>
    <n v="0"/>
    <n v="0"/>
    <d v="1899-12-30T22:10:00"/>
    <d v="1899-12-30T00:45:00"/>
    <n v="0"/>
    <n v="45"/>
    <d v="1899-12-30T22:10:00"/>
    <d v="1899-12-30T23:48:00"/>
    <d v="1899-12-30T01:38:00"/>
    <n v="1"/>
    <n v="38"/>
    <d v="1899-12-30T22:10:00"/>
    <d v="1899-12-30T23:48:00"/>
    <d v="1899-12-30T01:38:00"/>
    <n v="1"/>
    <n v="38"/>
    <d v="1899-12-30T23:56:00"/>
    <d v="1899-12-30T00:08:00"/>
    <n v="0"/>
    <n v="8"/>
    <d v="1899-12-30T23:57:00"/>
    <d v="1899-12-30T00:01:00"/>
    <n v="0"/>
    <n v="1"/>
    <d v="1899-12-31T02:22:00"/>
    <d v="1899-12-30T02:25:00"/>
    <n v="2"/>
    <n v="25"/>
    <d v="1899-12-31T02:22:00"/>
    <d v="1899-12-31T02:22:00"/>
    <d v="1899-12-30T00:00:00"/>
    <n v="0"/>
    <n v="0"/>
    <m/>
    <m/>
    <m/>
    <m/>
    <m/>
    <m/>
    <d v="1899-12-31T02:40:00"/>
    <d v="1899-12-30T00:18:00"/>
    <n v="0"/>
    <n v="18"/>
    <d v="1899-12-31T03:00:00"/>
    <d v="1899-12-30T00:20:00"/>
    <n v="0"/>
    <n v="20"/>
    <d v="1899-12-31T03:00:00"/>
    <d v="1899-12-31T03:00:00"/>
    <d v="1899-12-30T00:00:00"/>
    <n v="0"/>
    <n v="0"/>
    <d v="1899-12-30T05:49:00"/>
    <n v="5"/>
    <n v="49"/>
    <d v="1899-12-30T01:31:00"/>
    <n v="1"/>
    <n v="31"/>
    <d v="1899-12-30T01:38:00"/>
    <n v="1"/>
    <n v="38"/>
    <d v="1899-12-30T02:25:00"/>
    <n v="2"/>
    <n v="25"/>
    <m/>
    <m/>
    <m/>
    <d v="1899-12-30T01:20:00"/>
    <n v="1"/>
    <n v="20"/>
    <d v="1899-12-30T00:00:00"/>
    <n v="0"/>
    <n v="0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9:00"/>
    <n v="0"/>
    <n v="9"/>
    <d v="1899-12-30T00:00:00"/>
    <n v="0"/>
    <n v="0"/>
    <n v="87113.090000000011"/>
    <n v="1459"/>
    <n v="58.783389830508469"/>
    <n v="59.707395476353675"/>
    <n v="11"/>
    <n v="257"/>
    <n v="4.2833333333333332"/>
    <n v="15.283333333333333"/>
    <n v="2.5472222222222221"/>
  </r>
  <r>
    <n v="26"/>
    <n v="7"/>
    <d v="2011-06-06T00:00:00"/>
    <n v="6"/>
    <x v="0"/>
    <n v="5"/>
    <s v="TSL,JSR"/>
    <s v="COAL CURRAGH SS"/>
    <s v="SUMMER FORTUNE"/>
    <d v="1899-12-30T15:00:00"/>
    <x v="25"/>
    <s v="DTY-WT 1-WCS-RLS 1-IMWB 1-DTY"/>
    <n v="58"/>
    <n v="1"/>
    <s v="R105"/>
    <d v="1899-12-30T15:00:00"/>
    <d v="1899-12-30T15:00:00"/>
    <d v="1899-12-30T00:00:00"/>
    <n v="0"/>
    <n v="0"/>
    <d v="1899-12-30T15:00:00"/>
    <d v="1899-12-30T00:00:00"/>
    <n v="0"/>
    <n v="0"/>
    <d v="1899-12-30T15:00:00"/>
    <d v="1899-12-30T00:00:00"/>
    <n v="0"/>
    <n v="0"/>
    <d v="1899-12-30T15:35:00"/>
    <d v="1899-12-30T00:35:00"/>
    <n v="0"/>
    <n v="35"/>
    <d v="1899-12-30T15:35:00"/>
    <d v="1899-12-30T18:35:00"/>
    <d v="1899-12-30T03:00:00"/>
    <n v="3"/>
    <n v="0"/>
    <d v="1899-12-30T15:35:00"/>
    <d v="1899-12-30T18:35:00"/>
    <d v="1899-12-30T03:00:00"/>
    <n v="3"/>
    <n v="0"/>
    <d v="1899-12-30T18:41:00"/>
    <d v="1899-12-30T00:06:00"/>
    <n v="0"/>
    <n v="6"/>
    <d v="1899-12-30T18:42:00"/>
    <d v="1899-12-30T00:01:00"/>
    <n v="0"/>
    <n v="1"/>
    <d v="1899-12-30T21:32:00"/>
    <d v="1899-12-30T02:50:00"/>
    <n v="2"/>
    <n v="50"/>
    <d v="1899-12-30T21:32:00"/>
    <d v="1899-12-30T21:32:00"/>
    <d v="1899-12-30T00:00:00"/>
    <n v="0"/>
    <n v="0"/>
    <m/>
    <m/>
    <m/>
    <m/>
    <m/>
    <m/>
    <d v="1899-12-30T21:40:00"/>
    <d v="1899-12-30T00:08:00"/>
    <n v="0"/>
    <n v="8"/>
    <d v="1899-12-30T21:55:00"/>
    <d v="1899-12-30T00:15:00"/>
    <n v="0"/>
    <n v="15"/>
    <d v="1899-12-30T23:35:00"/>
    <d v="1899-12-30T23:35:00"/>
    <d v="1899-12-30T00:00:00"/>
    <n v="0"/>
    <n v="0"/>
    <d v="1899-12-30T08:35:00"/>
    <n v="8"/>
    <n v="35"/>
    <d v="1899-12-30T01:04:00"/>
    <n v="1"/>
    <n v="4"/>
    <d v="1899-12-30T03:00:00"/>
    <n v="3"/>
    <n v="0"/>
    <d v="1899-12-30T02:50:00"/>
    <n v="2"/>
    <n v="50"/>
    <m/>
    <m/>
    <m/>
    <d v="1899-12-30T02:45:00"/>
    <n v="2"/>
    <n v="4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44:00"/>
    <n v="0"/>
    <n v="44"/>
    <n v="90613.220000000016"/>
    <n v="1517"/>
    <n v="60.347068965517245"/>
    <n v="59.731852340145032"/>
    <n v="12"/>
    <n v="261"/>
    <n v="4.3499999999999996"/>
    <n v="16.350000000000001"/>
    <n v="2.3357142857142859"/>
  </r>
  <r>
    <n v="27"/>
    <n v="8"/>
    <d v="2011-06-08T00:00:00"/>
    <n v="6"/>
    <x v="0"/>
    <n v="6"/>
    <s v="TSL,JSR"/>
    <s v="COAL CURRAGH SS"/>
    <s v="SUMMER FORTUNE"/>
    <d v="2011-06-08T04:11:00"/>
    <x v="26"/>
    <s v="DTY-WT 1-WCS-RLS 1-IMWB 1-DTY"/>
    <n v="59"/>
    <n v="0"/>
    <s v="R103"/>
    <d v="2011-06-08T04:11:00"/>
    <d v="2011-06-08T04:11:00"/>
    <d v="1899-12-30T00:00:00"/>
    <n v="0"/>
    <n v="0"/>
    <d v="2011-06-08T04:25:00"/>
    <d v="1899-12-30T00:14:00"/>
    <n v="0"/>
    <n v="14"/>
    <d v="2011-06-08T04:33:00"/>
    <d v="1899-12-30T00:08:00"/>
    <n v="0"/>
    <n v="8"/>
    <d v="2011-06-08T04:53:00"/>
    <d v="1899-12-30T00:20:00"/>
    <n v="0"/>
    <n v="20"/>
    <d v="2011-06-08T04:53:00"/>
    <d v="2011-06-08T07:00:00"/>
    <d v="1899-12-30T02:07:00"/>
    <n v="2"/>
    <n v="7"/>
    <d v="2011-06-08T04:53:00"/>
    <d v="2011-06-08T07:00:00"/>
    <d v="1899-12-30T02:07:00"/>
    <n v="2"/>
    <n v="7"/>
    <d v="2011-06-08T07:06:00"/>
    <d v="1899-12-30T00:06:00"/>
    <n v="0"/>
    <n v="6"/>
    <d v="2011-06-08T07:07:00"/>
    <d v="1899-12-30T00:01:00"/>
    <n v="0"/>
    <n v="1"/>
    <d v="2011-06-08T11:28:00"/>
    <d v="1899-12-30T04:21:00"/>
    <n v="4"/>
    <n v="21"/>
    <d v="2011-06-08T11:28:00"/>
    <d v="2011-06-08T11:28:00"/>
    <d v="1899-12-30T00:00:00"/>
    <n v="0"/>
    <n v="0"/>
    <m/>
    <m/>
    <m/>
    <m/>
    <m/>
    <m/>
    <d v="2011-06-08T11:40:00"/>
    <d v="1899-12-30T00:12:00"/>
    <n v="0"/>
    <n v="12"/>
    <d v="2011-06-08T11:55:00"/>
    <d v="1899-12-30T00:15:00"/>
    <n v="0"/>
    <n v="15"/>
    <d v="2011-06-08T11:55:00"/>
    <d v="2011-06-08T13:40:00"/>
    <d v="1899-12-30T01:45:00"/>
    <n v="1"/>
    <n v="45"/>
    <d v="1899-12-30T09:29:00"/>
    <n v="9"/>
    <n v="29"/>
    <d v="1899-12-30T00:53:00"/>
    <n v="0"/>
    <n v="53"/>
    <d v="1899-12-30T02:07:00"/>
    <n v="2"/>
    <n v="7"/>
    <d v="1899-12-30T04:21:00"/>
    <n v="4"/>
    <n v="21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3:00"/>
    <n v="2"/>
    <n v="53"/>
    <d v="1899-12-30T00:00:00"/>
    <n v="0"/>
    <n v="0"/>
    <n v="94102.170000000013"/>
    <n v="1576"/>
    <n v="59.134745762711859"/>
    <n v="59.709498730964476"/>
    <n v="12"/>
    <n v="314"/>
    <n v="5.2333333333333334"/>
    <n v="17.233333333333334"/>
    <n v="2.1541666666666668"/>
  </r>
  <r>
    <n v="28"/>
    <n v="9"/>
    <d v="2011-06-08T00:00:00"/>
    <n v="6"/>
    <x v="0"/>
    <n v="7"/>
    <s v="TSL,JSR"/>
    <s v="COAL CURRAGH SS"/>
    <s v="SUMMER FORTUNE"/>
    <d v="1899-12-30T17:40:00"/>
    <x v="27"/>
    <s v="DTY-WT 1-WCS-RLS 1-IMWB 1-DTY"/>
    <n v="59"/>
    <n v="0"/>
    <m/>
    <d v="1899-12-30T17:40:00"/>
    <d v="1899-12-30T17:40:00"/>
    <d v="1899-12-30T00:00:00"/>
    <n v="0"/>
    <n v="0"/>
    <d v="1899-12-30T17:40:00"/>
    <d v="1899-12-30T00:00:00"/>
    <n v="0"/>
    <n v="0"/>
    <d v="1899-12-30T17:40:00"/>
    <d v="1899-12-30T00:00:00"/>
    <n v="0"/>
    <n v="0"/>
    <d v="1899-12-30T18:25:00"/>
    <d v="1899-12-30T00:45:00"/>
    <n v="0"/>
    <n v="45"/>
    <d v="1899-12-30T18:25:00"/>
    <d v="1899-12-30T19:23:00"/>
    <d v="1899-12-30T00:58:00"/>
    <n v="0"/>
    <n v="58"/>
    <d v="1899-12-30T18:25:00"/>
    <d v="1899-12-30T19:23:00"/>
    <d v="1899-12-30T00:58:00"/>
    <n v="0"/>
    <n v="58"/>
    <d v="1899-12-30T19:39:00"/>
    <d v="1899-12-30T00:16:00"/>
    <n v="0"/>
    <n v="16"/>
    <d v="1899-12-30T19:41:00"/>
    <d v="1899-12-30T00:02:00"/>
    <n v="0"/>
    <n v="2"/>
    <d v="2011-06-09T01:36:00"/>
    <d v="2011-06-08T05:55:00"/>
    <n v="5"/>
    <n v="55"/>
    <d v="1899-12-30T19:41:00"/>
    <d v="2011-06-09T01:36:00"/>
    <d v="2011-06-08T05:55:00"/>
    <n v="5"/>
    <n v="55"/>
    <m/>
    <m/>
    <m/>
    <m/>
    <m/>
    <m/>
    <d v="2011-06-09T01:45:00"/>
    <d v="1899-12-30T00:09:00"/>
    <n v="0"/>
    <n v="9"/>
    <d v="2011-06-09T02:05:00"/>
    <d v="1899-12-30T00:20:00"/>
    <n v="0"/>
    <n v="20"/>
    <d v="2011-06-09T02:05:00"/>
    <d v="2011-06-09T02:05:00"/>
    <d v="1899-12-30T00:00:00"/>
    <n v="0"/>
    <n v="0"/>
    <d v="2011-06-08T08:25:00"/>
    <n v="8"/>
    <n v="25"/>
    <d v="1899-12-30T01:30:00"/>
    <n v="1"/>
    <n v="30"/>
    <d v="1899-12-30T00:58:00"/>
    <n v="0"/>
    <n v="58"/>
    <d v="2011-06-08T05:55:00"/>
    <n v="5"/>
    <n v="55"/>
    <m/>
    <m/>
    <m/>
    <d v="2011-06-08T02:03:00"/>
    <n v="2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2:00"/>
    <n v="0"/>
    <n v="2"/>
    <d v="1899-12-30T03:50:00"/>
    <n v="3"/>
    <n v="50"/>
    <d v="1899-12-30T00:15:00"/>
    <n v="0"/>
    <n v="15"/>
    <n v="97612.250000000015"/>
    <n v="1635"/>
    <n v="59.492881355932205"/>
    <n v="59.701681957186551"/>
    <n v="13"/>
    <n v="344"/>
    <n v="5.7333333333333334"/>
    <n v="18.733333333333334"/>
    <n v="2.0814814814814815"/>
  </r>
  <r>
    <n v="29"/>
    <n v="10"/>
    <d v="2011-06-10T00:00:00"/>
    <n v="6"/>
    <x v="1"/>
    <n v="3"/>
    <s v="HALDIA"/>
    <s v="COAL OAKY NORTH"/>
    <s v="NEWLEAD TOMI"/>
    <d v="1899-12-30T02:15:00"/>
    <x v="28"/>
    <s v="DTY-WT 1-WCS-RLS 1-IMWB 1-DTY"/>
    <n v="59"/>
    <n v="0"/>
    <s v="R103"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2:50:00"/>
    <d v="1899-12-30T00:15:00"/>
    <n v="0"/>
    <n v="15"/>
    <d v="1899-12-30T02:55:00"/>
    <d v="1899-12-30T03:45:00"/>
    <d v="1899-12-30T00:50:00"/>
    <n v="0"/>
    <n v="50"/>
    <d v="1899-12-30T02:55:00"/>
    <d v="1899-12-30T03:45:00"/>
    <d v="1899-12-30T00:50:00"/>
    <n v="0"/>
    <n v="50"/>
    <d v="1899-12-30T03:50:00"/>
    <d v="1899-12-30T00:05:00"/>
    <n v="0"/>
    <n v="5"/>
    <d v="1899-12-30T03:55:00"/>
    <d v="1899-12-30T00:05:00"/>
    <n v="0"/>
    <n v="5"/>
    <d v="1899-12-30T06:26:00"/>
    <d v="1899-12-30T02:31:00"/>
    <n v="2"/>
    <n v="31"/>
    <d v="1899-12-30T03:55:00"/>
    <d v="1899-12-30T06:30:00"/>
    <d v="1899-12-30T02:35:00"/>
    <n v="2"/>
    <n v="35"/>
    <m/>
    <m/>
    <m/>
    <m/>
    <m/>
    <m/>
    <d v="1899-12-30T06:45:00"/>
    <d v="1899-12-30T00:15:00"/>
    <n v="0"/>
    <n v="15"/>
    <d v="1899-12-30T07:15:00"/>
    <d v="1899-12-30T00:30:00"/>
    <n v="0"/>
    <n v="30"/>
    <d v="1899-12-30T07:15:00"/>
    <d v="1899-12-30T07:15:00"/>
    <d v="1899-12-30T00:00:00"/>
    <n v="0"/>
    <n v="0"/>
    <d v="1899-12-30T05:00:00"/>
    <n v="5"/>
    <n v="0"/>
    <d v="1899-12-30T01:05:00"/>
    <n v="1"/>
    <n v="5"/>
    <d v="1899-12-30T00:50:00"/>
    <n v="0"/>
    <n v="50"/>
    <d v="1899-12-30T02:31:00"/>
    <n v="2"/>
    <n v="31"/>
    <m/>
    <m/>
    <m/>
    <d v="1899-12-30T01:59:00"/>
    <n v="1"/>
    <n v="59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0:00"/>
    <n v="0"/>
    <n v="0"/>
    <d v="1899-12-30T00:30:00"/>
    <n v="0"/>
    <n v="30"/>
    <d v="1899-12-30T00:00:00"/>
    <n v="0"/>
    <n v="0"/>
    <n v="101021.21000000002"/>
    <n v="1694"/>
    <n v="57.778983050847458"/>
    <n v="59.634716646989389"/>
    <n v="14"/>
    <n v="349"/>
    <n v="5.8166666666666664"/>
    <n v="19.816666666666666"/>
    <n v="1.9816666666666667"/>
  </r>
  <r>
    <n v="30"/>
    <n v="11"/>
    <d v="2011-06-11T00:00:00"/>
    <n v="6"/>
    <x v="0"/>
    <n v="8"/>
    <s v="TSL,JSR"/>
    <s v="COAL-OAKY NORTH/CURRAGH SS"/>
    <s v="NEWLEAD TOMI/SUMMER FORTUNE"/>
    <d v="1899-12-30T15:00:00"/>
    <x v="29"/>
    <s v="DTY-WT 1-WCS-RLS 1-IMWB 1-DTY"/>
    <n v="58"/>
    <n v="1"/>
    <s v="R103"/>
    <d v="1899-12-30T15:00:00"/>
    <d v="1899-12-30T15:00:00"/>
    <d v="1899-12-30T00:00:00"/>
    <n v="0"/>
    <n v="0"/>
    <d v="1899-12-30T15:15:00"/>
    <d v="1899-12-30T00:15:00"/>
    <n v="0"/>
    <n v="15"/>
    <d v="1899-12-30T15:21:00"/>
    <d v="1899-12-30T00:06:00"/>
    <n v="0"/>
    <n v="6"/>
    <d v="1899-12-30T15:57:00"/>
    <d v="1899-12-30T00:36:00"/>
    <n v="0"/>
    <n v="36"/>
    <d v="1899-12-30T15:57:00"/>
    <d v="1899-12-30T16:40:00"/>
    <d v="1899-12-30T00:43:00"/>
    <n v="0"/>
    <n v="43"/>
    <d v="1899-12-30T15:57:00"/>
    <d v="1899-12-30T16:40:00"/>
    <d v="1899-12-30T00:43:00"/>
    <n v="0"/>
    <n v="43"/>
    <d v="1899-12-30T17:36:00"/>
    <d v="1899-12-30T00:56:00"/>
    <n v="0"/>
    <n v="56"/>
    <d v="1899-12-30T17:40:00"/>
    <d v="1899-12-30T00:04:00"/>
    <n v="0"/>
    <n v="4"/>
    <d v="1899-12-30T21:16:00"/>
    <d v="1899-12-30T03:36:00"/>
    <n v="3"/>
    <n v="36"/>
    <d v="1899-12-30T17:40:00"/>
    <d v="1899-12-30T21:16:00"/>
    <d v="1899-12-30T03:36:00"/>
    <n v="3"/>
    <n v="36"/>
    <m/>
    <m/>
    <m/>
    <m/>
    <m/>
    <m/>
    <d v="1899-12-30T21:36:00"/>
    <d v="1899-12-30T00:20:00"/>
    <n v="0"/>
    <n v="20"/>
    <d v="1899-12-30T21:55:00"/>
    <d v="1899-12-30T00:19:00"/>
    <n v="0"/>
    <n v="19"/>
    <d v="1899-12-30T21:55:00"/>
    <d v="1899-12-30T21:55:00"/>
    <d v="1899-12-30T00:00:00"/>
    <n v="0"/>
    <n v="0"/>
    <d v="1899-12-30T06:55:00"/>
    <n v="6"/>
    <n v="55"/>
    <d v="1899-12-30T02:11:00"/>
    <n v="2"/>
    <n v="11"/>
    <d v="1899-12-30T00:43:00"/>
    <n v="0"/>
    <n v="43"/>
    <d v="1899-12-30T03:36:00"/>
    <n v="3"/>
    <n v="36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104505.27000000002"/>
    <n v="1752"/>
    <n v="60.07"/>
    <n v="59.64912671232878"/>
    <n v="16"/>
    <n v="360"/>
    <n v="6"/>
    <n v="22"/>
    <n v="2"/>
  </r>
  <r>
    <n v="31"/>
    <n v="12"/>
    <d v="2011-06-12T00:00:00"/>
    <n v="6"/>
    <x v="2"/>
    <n v="1"/>
    <s v="UML,DGPR"/>
    <s v="HARD COKING COAL"/>
    <s v="KAVO ALKYON"/>
    <d v="1899-12-30T22:30:00"/>
    <x v="30"/>
    <s v="DTY-WT 1-WCS-RLS 1-IMWB 1-DTY"/>
    <n v="59"/>
    <n v="0"/>
    <m/>
    <d v="1899-12-30T22:30:00"/>
    <d v="1899-12-30T22:30:00"/>
    <d v="1899-12-30T00:00:00"/>
    <n v="0"/>
    <n v="0"/>
    <d v="1899-12-30T22:46:00"/>
    <d v="1899-12-30T00:16:00"/>
    <n v="0"/>
    <n v="16"/>
    <d v="1899-12-30T22:46:00"/>
    <d v="1899-12-30T00:00:00"/>
    <n v="0"/>
    <n v="0"/>
    <d v="1899-12-30T23:25:00"/>
    <d v="1899-12-30T00:39:00"/>
    <n v="0"/>
    <n v="39"/>
    <d v="1899-12-30T23:25:00"/>
    <d v="1899-12-31T01:14:00"/>
    <d v="1899-12-30T01:49:00"/>
    <n v="1"/>
    <n v="49"/>
    <d v="1899-12-30T23:25:00"/>
    <d v="1899-12-31T01:14:00"/>
    <d v="1899-12-30T01:49:00"/>
    <n v="1"/>
    <n v="49"/>
    <d v="1899-12-31T01:19:00"/>
    <d v="1899-12-30T00:05:00"/>
    <n v="0"/>
    <n v="5"/>
    <d v="1899-12-31T01:20:00"/>
    <d v="1899-12-30T00:01:00"/>
    <n v="0"/>
    <n v="1"/>
    <d v="1899-12-31T03:46:00"/>
    <d v="1899-12-30T02:26:00"/>
    <n v="2"/>
    <n v="26"/>
    <d v="1899-12-31T01:20:00"/>
    <d v="1899-12-31T03:46:00"/>
    <d v="1899-12-30T02:26:00"/>
    <n v="2"/>
    <n v="26"/>
    <m/>
    <m/>
    <m/>
    <m/>
    <m/>
    <m/>
    <d v="1899-12-31T03:50:00"/>
    <d v="1899-12-30T00:04:00"/>
    <n v="0"/>
    <n v="4"/>
    <d v="1899-12-31T04:05:00"/>
    <d v="1899-12-30T00:15:00"/>
    <n v="0"/>
    <n v="15"/>
    <d v="1899-12-31T04:05:00"/>
    <d v="1899-12-31T04:05:00"/>
    <d v="1899-12-30T00:00:00"/>
    <n v="0"/>
    <n v="0"/>
    <d v="1899-12-30T05:35:00"/>
    <n v="5"/>
    <n v="35"/>
    <d v="1899-12-30T01:03:00"/>
    <n v="1"/>
    <n v="3"/>
    <d v="1899-12-30T01:49:00"/>
    <n v="1"/>
    <n v="49"/>
    <d v="1899-12-30T02:26:00"/>
    <n v="2"/>
    <n v="2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24:00"/>
    <n v="0"/>
    <n v="24"/>
    <d v="1899-12-30T00:00:00"/>
    <n v="0"/>
    <n v="0"/>
    <n v="108071.05000000002"/>
    <n v="1811"/>
    <n v="60.436949152542375"/>
    <n v="59.674792932081729"/>
    <n v="17"/>
    <n v="363"/>
    <n v="6.05"/>
    <n v="23.05"/>
    <n v="1.9208333333333334"/>
  </r>
  <r>
    <n v="32"/>
    <n v="13"/>
    <d v="2011-06-14T00:00:00"/>
    <n v="6"/>
    <x v="1"/>
    <n v="4"/>
    <s v="HALDIA"/>
    <s v="COAL-OAKY NORTH"/>
    <s v="NEWLEAD TOMI"/>
    <d v="1899-12-30T09:17:00"/>
    <x v="31"/>
    <s v="DTY-WT 1-WCS-RLS 1-IMWB 1-DTY"/>
    <n v="59"/>
    <n v="0"/>
    <s v="R103"/>
    <d v="1899-12-30T09:17:00"/>
    <d v="1899-12-30T09:17:00"/>
    <d v="1899-12-30T00:00:00"/>
    <n v="0"/>
    <n v="0"/>
    <d v="1899-12-30T09:27:00"/>
    <d v="1899-12-30T00:10:00"/>
    <n v="0"/>
    <n v="10"/>
    <d v="1899-12-30T09:35:00"/>
    <d v="1899-12-30T00:08:00"/>
    <n v="0"/>
    <n v="8"/>
    <d v="1899-12-30T09:55:00"/>
    <d v="1899-12-30T00:20:00"/>
    <n v="0"/>
    <n v="20"/>
    <d v="1899-12-30T09:55:00"/>
    <d v="1899-12-30T10:26:00"/>
    <d v="1899-12-30T00:31:00"/>
    <n v="0"/>
    <n v="31"/>
    <d v="1899-12-30T09:55:00"/>
    <d v="1899-12-30T10:26:00"/>
    <d v="1899-12-30T00:31:00"/>
    <n v="0"/>
    <n v="31"/>
    <d v="1899-12-30T10:59:00"/>
    <d v="1899-12-30T00:33:00"/>
    <n v="0"/>
    <n v="33"/>
    <d v="1899-12-30T11:00:00"/>
    <d v="1899-12-30T00:01:00"/>
    <n v="0"/>
    <n v="1"/>
    <d v="1899-12-30T12:52:00"/>
    <d v="1899-12-30T01:52:00"/>
    <n v="1"/>
    <n v="52"/>
    <d v="1899-12-30T11:02:00"/>
    <d v="1899-12-30T12:55:00"/>
    <d v="1899-12-30T01:53:00"/>
    <n v="1"/>
    <n v="53"/>
    <m/>
    <m/>
    <m/>
    <m/>
    <m/>
    <m/>
    <d v="1899-12-30T13:11:00"/>
    <d v="1899-12-30T00:16:00"/>
    <n v="0"/>
    <n v="16"/>
    <d v="1899-12-30T13:21:00"/>
    <d v="1899-12-30T00:10:00"/>
    <n v="0"/>
    <n v="10"/>
    <d v="1899-12-30T13:21:00"/>
    <d v="1899-12-30T13:33:00"/>
    <d v="1899-12-30T00:12:00"/>
    <n v="0"/>
    <n v="12"/>
    <d v="1899-12-30T04:16:00"/>
    <n v="4"/>
    <n v="16"/>
    <d v="1899-12-30T01:19:00"/>
    <n v="1"/>
    <n v="19"/>
    <d v="1899-12-30T00:31:00"/>
    <n v="0"/>
    <n v="31"/>
    <d v="1899-12-30T01:52:00"/>
    <n v="1"/>
    <n v="52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111661.40000000002"/>
    <n v="1870"/>
    <n v="60.853389830508476"/>
    <n v="59.711978609625682"/>
    <n v="18"/>
    <n v="382"/>
    <n v="6.3666666666666663"/>
    <n v="24.366666666666667"/>
    <n v="1.8743589743589744"/>
  </r>
  <r>
    <n v="33"/>
    <n v="14"/>
    <d v="2011-06-14T00:00:00"/>
    <n v="6"/>
    <x v="1"/>
    <n v="5"/>
    <s v="HALDIA"/>
    <s v="COAL-OAKY NORTH"/>
    <s v="NEWLEAD TOMI"/>
    <d v="1899-12-30T15:00:00"/>
    <x v="0"/>
    <s v="DTY-WT 1-WCS-RLS 1-IMWB 1-DTY"/>
    <n v="57"/>
    <n v="2"/>
    <s v="R105"/>
    <d v="1899-12-30T15:00:00"/>
    <d v="1899-12-30T15:00:00"/>
    <d v="1899-12-30T00:00:00"/>
    <n v="0"/>
    <n v="0"/>
    <d v="1899-12-30T15:05:00"/>
    <d v="1899-12-30T00:05:00"/>
    <n v="0"/>
    <n v="5"/>
    <d v="1899-12-30T15:47:00"/>
    <d v="1899-12-30T00:42:00"/>
    <n v="0"/>
    <n v="42"/>
    <d v="1899-12-30T16:05:00"/>
    <d v="1899-12-30T00:18:00"/>
    <n v="0"/>
    <n v="18"/>
    <d v="1899-12-30T16:05:00"/>
    <d v="1899-12-30T17:05:00"/>
    <d v="1899-12-30T01:00:00"/>
    <n v="1"/>
    <n v="0"/>
    <d v="1899-12-30T16:05:00"/>
    <d v="1899-12-30T17:05:00"/>
    <d v="1899-12-30T01:00:00"/>
    <n v="1"/>
    <n v="0"/>
    <d v="1899-12-30T17:36:00"/>
    <d v="1899-12-30T00:31:00"/>
    <n v="0"/>
    <n v="31"/>
    <d v="1899-12-30T17:42:00"/>
    <d v="1899-12-30T00:06:00"/>
    <n v="0"/>
    <n v="6"/>
    <d v="1899-12-30T19:59:00"/>
    <d v="1899-12-30T02:17:00"/>
    <n v="2"/>
    <n v="17"/>
    <d v="1899-12-30T17:45:00"/>
    <d v="1899-12-30T20:00:00"/>
    <d v="1899-12-30T02:15:00"/>
    <n v="2"/>
    <n v="15"/>
    <m/>
    <m/>
    <m/>
    <m/>
    <m/>
    <m/>
    <d v="1899-12-30T20:15:00"/>
    <d v="1899-12-30T00:15:00"/>
    <n v="0"/>
    <n v="15"/>
    <d v="1899-12-30T20:30:00"/>
    <d v="1899-12-30T00:15:00"/>
    <n v="0"/>
    <n v="15"/>
    <d v="1899-12-30T20:30:00"/>
    <d v="1899-12-30T20:35:00"/>
    <d v="1899-12-30T00:05:00"/>
    <n v="0"/>
    <n v="5"/>
    <d v="1899-12-30T05:35:00"/>
    <n v="5"/>
    <n v="35"/>
    <d v="1899-12-30T01:19:00"/>
    <n v="1"/>
    <n v="19"/>
    <d v="1899-12-30T01:00:00"/>
    <n v="1"/>
    <n v="0"/>
    <d v="1899-12-30T02:17:00"/>
    <n v="2"/>
    <n v="17"/>
    <m/>
    <m/>
    <m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15034.94000000002"/>
    <n v="1927"/>
    <n v="59.184912280701752"/>
    <n v="59.696388168137013"/>
    <n v="19"/>
    <n v="401"/>
    <n v="6.6833333333333336"/>
    <n v="25.683333333333334"/>
    <n v="1.8345238095238094"/>
  </r>
  <r>
    <n v="34"/>
    <n v="15"/>
    <d v="2011-06-15T00:00:00"/>
    <n v="6"/>
    <x v="2"/>
    <n v="2"/>
    <s v="UML,DGPR"/>
    <s v="HARD COKING COAL"/>
    <s v="KAVO ALKYON"/>
    <d v="1899-12-30T23:55:00"/>
    <x v="32"/>
    <s v="DTY-WT 1-WCS-RLS 1-IMWB 1-DTY"/>
    <n v="58"/>
    <n v="1"/>
    <s v="R104"/>
    <d v="1899-12-30T23:55:00"/>
    <d v="1899-12-30T23:55:00"/>
    <d v="1899-12-30T00:00:00"/>
    <n v="0"/>
    <n v="0"/>
    <d v="1899-12-31T00:20:00"/>
    <d v="1899-12-30T00:25:00"/>
    <n v="0"/>
    <n v="25"/>
    <d v="1899-12-31T00:30:00"/>
    <d v="1899-12-30T00:10:00"/>
    <n v="0"/>
    <n v="10"/>
    <d v="1899-12-31T00:50:00"/>
    <d v="1899-12-30T00:20:00"/>
    <n v="0"/>
    <n v="20"/>
    <d v="1899-12-31T00:50:00"/>
    <d v="1899-12-31T01:50:00"/>
    <d v="1899-12-30T01:00:00"/>
    <n v="1"/>
    <n v="0"/>
    <d v="1899-12-31T00:50:00"/>
    <d v="1899-12-31T01:50:00"/>
    <d v="1899-12-30T01:00:00"/>
    <n v="1"/>
    <n v="0"/>
    <d v="1899-12-31T03:10:00"/>
    <d v="1899-12-30T01:20:00"/>
    <n v="1"/>
    <n v="20"/>
    <d v="1899-12-31T03:15:00"/>
    <d v="1899-12-30T00:05:00"/>
    <n v="0"/>
    <n v="5"/>
    <d v="1899-12-31T08:44:00"/>
    <d v="1899-12-30T05:29:00"/>
    <n v="5"/>
    <n v="29"/>
    <d v="1899-12-31T03:17:00"/>
    <d v="1899-12-31T08:50:00"/>
    <d v="1899-12-30T05:33:00"/>
    <n v="5"/>
    <n v="33"/>
    <m/>
    <m/>
    <m/>
    <m/>
    <m/>
    <m/>
    <d v="1899-12-31T09:35:00"/>
    <d v="1899-12-30T00:45:00"/>
    <n v="0"/>
    <n v="45"/>
    <d v="1899-12-31T09:42:00"/>
    <d v="1899-12-30T00:07:00"/>
    <n v="0"/>
    <n v="7"/>
    <d v="1899-12-31T09:42:00"/>
    <d v="1899-12-31T09:50:00"/>
    <d v="1899-12-30T00:08:00"/>
    <n v="0"/>
    <n v="8"/>
    <d v="1899-12-30T09:55:00"/>
    <n v="9"/>
    <n v="55"/>
    <d v="1899-12-30T02:32:00"/>
    <n v="2"/>
    <n v="32"/>
    <d v="1899-12-30T01:00:00"/>
    <n v="1"/>
    <n v="0"/>
    <d v="1899-12-30T05:29:00"/>
    <n v="5"/>
    <n v="29"/>
    <m/>
    <m/>
    <m/>
    <d v="1899-12-30T02:46:00"/>
    <n v="2"/>
    <n v="46"/>
    <d v="1899-12-30T00:00:00"/>
    <n v="0"/>
    <n v="0"/>
    <d v="1899-12-30T00:00:00"/>
    <n v="0"/>
    <n v="0"/>
    <d v="1899-12-30T00:34:00"/>
    <n v="0"/>
    <n v="34"/>
    <d v="1899-12-30T00:00:00"/>
    <n v="0"/>
    <n v="0"/>
    <d v="1899-12-30T00:00:00"/>
    <n v="0"/>
    <n v="0"/>
    <d v="1899-12-30T02:09:00"/>
    <n v="2"/>
    <n v="9"/>
    <d v="1899-12-30T00:00:00"/>
    <n v="0"/>
    <n v="0"/>
    <n v="118606.58000000002"/>
    <n v="1985"/>
    <n v="61.58"/>
    <n v="59.751425692695221"/>
    <n v="21"/>
    <n v="433"/>
    <n v="7.2166666666666668"/>
    <n v="28.216666666666669"/>
    <n v="1.8811111111111112"/>
  </r>
  <r>
    <n v="35"/>
    <n v="16"/>
    <d v="2011-06-16T00:00:00"/>
    <n v="6"/>
    <x v="0"/>
    <n v="9"/>
    <s v="TSL,ADTP"/>
    <s v="COAL CURRAGH SS"/>
    <s v="SUMMER FORTUNE"/>
    <d v="1899-12-30T04:20:00"/>
    <x v="33"/>
    <s v="DTY-WT 1-WCS-RLS 1-IMWB 1-DTY"/>
    <n v="59"/>
    <n v="0"/>
    <s v="R105"/>
    <d v="1899-12-30T04:20:00"/>
    <d v="1899-12-30T04:20:00"/>
    <d v="1899-12-30T00:00:00"/>
    <n v="0"/>
    <n v="0"/>
    <d v="1899-12-30T04:45:00"/>
    <d v="1899-12-30T00:25:00"/>
    <n v="0"/>
    <n v="25"/>
    <d v="1899-12-30T04:50:00"/>
    <d v="1899-12-30T00:05:00"/>
    <n v="0"/>
    <n v="5"/>
    <d v="1899-12-30T05:25:00"/>
    <d v="1899-12-30T00:35:00"/>
    <n v="0"/>
    <n v="35"/>
    <d v="1899-12-30T05:27:00"/>
    <d v="1899-12-30T09:29:00"/>
    <d v="1899-12-30T04:02:00"/>
    <n v="4"/>
    <n v="2"/>
    <d v="1899-12-30T05:27:00"/>
    <d v="1899-12-30T09:29:00"/>
    <d v="1899-12-30T04:02:00"/>
    <n v="4"/>
    <n v="2"/>
    <d v="1899-12-30T10:27:00"/>
    <d v="1899-12-30T00:58:00"/>
    <n v="0"/>
    <n v="58"/>
    <d v="1899-12-30T10:30:00"/>
    <d v="1899-12-30T00:03:00"/>
    <n v="0"/>
    <n v="3"/>
    <d v="1899-12-31T03:10:00"/>
    <d v="1899-12-30T16:40:00"/>
    <n v="16"/>
    <n v="40"/>
    <d v="1899-12-30T10:30:00"/>
    <d v="1899-12-30T12:35:00"/>
    <d v="1899-12-30T02:05:00"/>
    <n v="2"/>
    <n v="5"/>
    <m/>
    <m/>
    <m/>
    <m/>
    <m/>
    <m/>
    <d v="2011-06-17T03:42:00"/>
    <d v="2011-06-16T15:07:00"/>
    <n v="15"/>
    <n v="7"/>
    <d v="2011-06-17T04:05:00"/>
    <d v="1899-12-30T00:23:00"/>
    <n v="0"/>
    <n v="23"/>
    <d v="1899-12-31T04:05:00"/>
    <d v="1899-12-31T04:10:00"/>
    <d v="1899-12-30T00:05:00"/>
    <n v="0"/>
    <n v="5"/>
    <d v="1899-12-30T23:50:00"/>
    <n v="23"/>
    <n v="50"/>
    <d v="2011-06-16T17:03:00"/>
    <n v="17"/>
    <n v="3"/>
    <d v="1899-12-30T04:02:00"/>
    <n v="4"/>
    <n v="2"/>
    <d v="1899-12-30T16:40:00"/>
    <n v="16"/>
    <n v="40"/>
    <m/>
    <m/>
    <m/>
    <d v="1899-12-30T02:28:00"/>
    <n v="2"/>
    <n v="28"/>
    <d v="1899-12-30T00:00:00"/>
    <n v="0"/>
    <n v="0"/>
    <d v="1899-12-30T00:00:00"/>
    <n v="0"/>
    <n v="0"/>
    <d v="1899-12-30T00:25:00"/>
    <n v="0"/>
    <n v="25"/>
    <d v="1899-12-30T00:00:00"/>
    <n v="0"/>
    <n v="0"/>
    <d v="1899-12-30T00:32:00"/>
    <n v="0"/>
    <n v="32"/>
    <d v="1899-12-30T13:15:00"/>
    <n v="13"/>
    <n v="15"/>
    <d v="1899-12-30T00:00:00"/>
    <n v="0"/>
    <n v="0"/>
    <n v="122235.71000000002"/>
    <n v="2044"/>
    <n v="61.510677966101696"/>
    <n v="59.802206457925649"/>
    <n v="38"/>
    <n v="436"/>
    <n v="7.2666666666666666"/>
    <n v="45.266666666666666"/>
    <n v="2.8291666666666666"/>
  </r>
  <r>
    <n v="36"/>
    <n v="17"/>
    <d v="2011-06-17T00:00:00"/>
    <n v="6"/>
    <x v="2"/>
    <n v="3"/>
    <s v="UML,DGPR"/>
    <s v="HARD COKING COAL"/>
    <s v="KAVO ALKYON"/>
    <d v="1899-12-30T17:05:00"/>
    <x v="34"/>
    <s v="DTY-WT 1-WCS-RLS 1-IMWB 1-DTY"/>
    <m/>
    <m/>
    <s v="R105"/>
    <d v="1899-12-30T17:05:00"/>
    <d v="1899-12-30T17:05:00"/>
    <d v="1899-12-30T00:00:00"/>
    <n v="0"/>
    <n v="0"/>
    <d v="1899-12-30T17:15:00"/>
    <d v="1899-12-30T00:10:00"/>
    <n v="0"/>
    <n v="10"/>
    <d v="1899-12-30T17:20:00"/>
    <d v="1899-12-30T00:05:00"/>
    <n v="0"/>
    <n v="5"/>
    <d v="1899-12-30T17:40:00"/>
    <d v="1899-12-30T00:20:00"/>
    <n v="0"/>
    <n v="20"/>
    <d v="1899-12-30T17:42:00"/>
    <d v="1899-12-30T18:54:00"/>
    <d v="1899-12-30T01:12:00"/>
    <n v="1"/>
    <n v="12"/>
    <d v="1899-12-30T17:42:00"/>
    <d v="1899-12-30T18:54:00"/>
    <d v="1899-12-30T01:12:00"/>
    <n v="1"/>
    <n v="12"/>
    <d v="1899-12-30T19:08:00"/>
    <d v="1899-12-30T00:14:00"/>
    <n v="0"/>
    <n v="14"/>
    <m/>
    <n v="-0.79722222222222217"/>
    <e v="#NUM!"/>
    <e v="#NUM!"/>
    <m/>
    <d v="1899-12-30T00:00:00"/>
    <n v="0"/>
    <n v="0"/>
    <m/>
    <m/>
    <d v="1899-12-30T00:00:00"/>
    <n v="0"/>
    <n v="0"/>
    <m/>
    <m/>
    <m/>
    <m/>
    <m/>
    <m/>
    <m/>
    <d v="1899-12-30T00:00:00"/>
    <n v="0"/>
    <n v="0"/>
    <m/>
    <d v="1899-12-30T00:00:00"/>
    <n v="0"/>
    <n v="0"/>
    <m/>
    <m/>
    <d v="1899-12-30T00:00:00"/>
    <n v="0"/>
    <n v="0"/>
    <n v="-0.71180555555555547"/>
    <e v="#NUM!"/>
    <e v="#NUM!"/>
    <d v="1899-12-30T00:34:00"/>
    <n v="0"/>
    <n v="34"/>
    <d v="1899-12-30T01:12:00"/>
    <n v="1"/>
    <n v="12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235.71000000002"/>
    <n v="2044"/>
    <e v="#DIV/0!"/>
    <n v="59.802206457925649"/>
    <n v="38"/>
    <n v="470"/>
    <n v="7.833333333333333"/>
    <n v="45.833333333333336"/>
    <n v="2.6960784313725492"/>
  </r>
  <r>
    <n v="37"/>
    <n v="17"/>
    <d v="2011-06-18T00:00:00"/>
    <n v="6"/>
    <x v="2"/>
    <n v="3"/>
    <s v="UML,DGPR"/>
    <s v="HARD COKING COAL"/>
    <s v="KAVO ALKYON"/>
    <d v="2011-06-17T17:05:00"/>
    <x v="35"/>
    <s v="DTY-WT 1-WCS-RLS 1-IMWB 1-DTY"/>
    <n v="59"/>
    <n v="0"/>
    <s v="R105"/>
    <d v="2011-06-17T17:05:00"/>
    <d v="2011-06-17T17:05:00"/>
    <d v="1899-12-30T00:00:00"/>
    <n v="0"/>
    <n v="0"/>
    <d v="2011-06-17T17:15:00"/>
    <d v="1899-12-30T00:10:00"/>
    <n v="0"/>
    <n v="10"/>
    <d v="2011-06-17T17:20:00"/>
    <d v="1899-12-30T00:05:00"/>
    <n v="0"/>
    <n v="5"/>
    <d v="2011-06-17T17:40:00"/>
    <d v="1899-12-30T00:20:00"/>
    <n v="0"/>
    <n v="20"/>
    <d v="2011-06-17T17:42:00"/>
    <d v="2011-06-17T18:54:00"/>
    <d v="1899-12-30T01:12:00"/>
    <n v="1"/>
    <n v="12"/>
    <d v="2011-06-17T17:42:00"/>
    <d v="2011-06-17T18:54:00"/>
    <d v="1899-12-30T01:12:00"/>
    <n v="1"/>
    <n v="12"/>
    <d v="2011-06-17T19:08:00"/>
    <d v="1899-12-30T00:14:00"/>
    <n v="0"/>
    <n v="14"/>
    <d v="2011-06-18T18:40:00"/>
    <d v="1899-12-30T23:32:00"/>
    <n v="23"/>
    <n v="32"/>
    <d v="2011-06-18T21:49:00"/>
    <d v="1899-12-30T03:09:00"/>
    <n v="3"/>
    <n v="9"/>
    <d v="2011-06-18T21:49:00"/>
    <d v="2011-06-18T21:49:00"/>
    <d v="1899-12-30T00:00:00"/>
    <n v="0"/>
    <n v="0"/>
    <m/>
    <m/>
    <m/>
    <m/>
    <m/>
    <m/>
    <d v="2011-06-19T03:30:00"/>
    <d v="1899-12-30T05:41:00"/>
    <n v="5"/>
    <n v="41"/>
    <d v="2011-06-19T04:25:00"/>
    <d v="1899-12-30T00:55:00"/>
    <n v="0"/>
    <n v="55"/>
    <d v="2011-06-19T04:25:00"/>
    <d v="2011-06-19T04:25:00"/>
    <d v="1899-12-30T00:00:00"/>
    <n v="0"/>
    <n v="0"/>
    <d v="1899-12-31T11:20:00"/>
    <n v="11"/>
    <n v="20"/>
    <d v="1899-12-30T07:10:00"/>
    <n v="7"/>
    <n v="10"/>
    <d v="1899-12-30T01:12:00"/>
    <n v="1"/>
    <n v="12"/>
    <d v="1899-12-30T03:09:00"/>
    <n v="3"/>
    <n v="9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125811.73000000003"/>
    <n v="2103"/>
    <n v="60.610508474576271"/>
    <n v="59.824883499762258"/>
    <n v="45"/>
    <n v="480"/>
    <n v="8"/>
    <n v="53"/>
    <n v="3.1176470588235294"/>
  </r>
  <r>
    <n v="38"/>
    <n v="18"/>
    <d v="2011-06-19T00:00:00"/>
    <n v="6"/>
    <x v="1"/>
    <n v="6"/>
    <s v="HALDIA"/>
    <s v="COAL-OAKY NORTH"/>
    <s v="NEWLEAD TOMI"/>
    <d v="1899-12-30T12:25:00"/>
    <x v="36"/>
    <s v="DTY-WT 1-WCS-RLS 1-IMWB 1-DTY"/>
    <n v="56"/>
    <n v="2"/>
    <s v="R103"/>
    <d v="1899-12-30T12:25:00"/>
    <d v="1899-12-30T12:25:00"/>
    <d v="1899-12-30T00:00:00"/>
    <n v="0"/>
    <n v="0"/>
    <d v="1899-12-30T12:30:00"/>
    <d v="1899-12-30T00:05:00"/>
    <n v="0"/>
    <n v="5"/>
    <d v="1899-12-30T12:35:00"/>
    <d v="1899-12-30T00:05:00"/>
    <n v="0"/>
    <n v="5"/>
    <d v="1899-12-30T13:15:00"/>
    <d v="1899-12-30T00:40:00"/>
    <n v="0"/>
    <n v="40"/>
    <d v="1899-12-30T13:15:00"/>
    <d v="1899-12-30T15:10:00"/>
    <d v="1899-12-30T01:55:00"/>
    <n v="1"/>
    <n v="55"/>
    <d v="1899-12-30T13:15:00"/>
    <d v="1899-12-30T15:10:00"/>
    <d v="1899-12-30T01:55:00"/>
    <n v="1"/>
    <n v="55"/>
    <d v="1899-12-30T17:50:00"/>
    <d v="1899-12-30T02:40:00"/>
    <n v="2"/>
    <n v="40"/>
    <d v="1899-12-30T18:00:00"/>
    <d v="1899-12-30T00:10:00"/>
    <n v="0"/>
    <n v="10"/>
    <d v="1899-12-31T02:08:00"/>
    <d v="1899-12-30T08:08:00"/>
    <n v="8"/>
    <n v="8"/>
    <d v="1899-12-31T02:08:00"/>
    <d v="1899-12-31T02:08:00"/>
    <d v="1899-12-30T00:00:00"/>
    <n v="0"/>
    <n v="0"/>
    <m/>
    <m/>
    <m/>
    <m/>
    <m/>
    <m/>
    <d v="1899-12-31T02:25:00"/>
    <d v="1899-12-30T00:17:00"/>
    <n v="0"/>
    <n v="17"/>
    <d v="1899-12-31T02:50:00"/>
    <d v="1899-12-30T00:25:00"/>
    <n v="0"/>
    <n v="25"/>
    <d v="1899-12-31T02:50:00"/>
    <d v="1899-12-31T02:55:00"/>
    <d v="1899-12-30T00:05:00"/>
    <n v="0"/>
    <n v="5"/>
    <d v="1899-12-30T14:30:00"/>
    <n v="14"/>
    <n v="30"/>
    <d v="1899-12-30T04:02:00"/>
    <n v="4"/>
    <n v="2"/>
    <d v="1899-12-30T01:55:00"/>
    <n v="1"/>
    <n v="55"/>
    <d v="1899-12-30T08:08:00"/>
    <n v="8"/>
    <n v="8"/>
    <m/>
    <m/>
    <m/>
    <d v="1899-12-30T02:16:00"/>
    <n v="2"/>
    <n v="16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5:43:00"/>
    <n v="5"/>
    <n v="43"/>
    <d v="1899-12-30T00:00:00"/>
    <n v="0"/>
    <n v="0"/>
    <n v="129176.14000000003"/>
    <n v="2159"/>
    <n v="60.078749999999999"/>
    <n v="59.831468272348324"/>
    <n v="49"/>
    <n v="482"/>
    <n v="8.0333333333333332"/>
    <n v="57.033333333333331"/>
    <n v="3.1685185185185185"/>
  </r>
  <r>
    <n v="39"/>
    <n v="19"/>
    <d v="2011-06-20T00:00:00"/>
    <n v="6"/>
    <x v="0"/>
    <n v="10"/>
    <s v="TSL,JSR"/>
    <s v="COAL CURRAGH SS/COAL OAKY NORTH"/>
    <s v="SUMMER FORTUNE/NEWLEAD TOMMY"/>
    <d v="1899-12-30T04:30:00"/>
    <x v="37"/>
    <s v="DTY-WT 1-WCS-RLS 1-IMWB 1-DTY"/>
    <n v="59"/>
    <n v="0"/>
    <s v="R104"/>
    <d v="1899-12-30T04:30:00"/>
    <d v="1899-12-30T04:30:00"/>
    <d v="1899-12-30T00:00:00"/>
    <n v="0"/>
    <n v="0"/>
    <d v="1899-12-30T04:40:00"/>
    <d v="1899-12-30T00:10:00"/>
    <n v="0"/>
    <n v="10"/>
    <d v="1899-12-30T04:42:00"/>
    <d v="1899-12-30T00:02:00"/>
    <n v="0"/>
    <n v="2"/>
    <d v="1899-12-30T05:05:00"/>
    <d v="1899-12-30T00:23:00"/>
    <n v="0"/>
    <n v="23"/>
    <d v="1899-12-30T05:05:00"/>
    <d v="1899-12-30T06:50:00"/>
    <d v="1899-12-30T01:45:00"/>
    <n v="1"/>
    <n v="45"/>
    <d v="1899-12-30T05:05:00"/>
    <d v="1899-12-30T06:50:00"/>
    <d v="1899-12-30T01:45:00"/>
    <n v="1"/>
    <n v="45"/>
    <d v="1899-12-30T07:07:00"/>
    <d v="1899-12-30T00:17:00"/>
    <n v="0"/>
    <n v="17"/>
    <d v="1899-12-30T07:12:00"/>
    <d v="1899-12-30T00:05:00"/>
    <n v="0"/>
    <n v="5"/>
    <d v="1899-12-30T12:52:00"/>
    <d v="1899-12-30T05:40:00"/>
    <n v="5"/>
    <n v="40"/>
    <d v="1899-12-30T12:52:00"/>
    <d v="1899-12-30T12:52:00"/>
    <d v="1899-12-30T00:00:00"/>
    <n v="0"/>
    <n v="0"/>
    <m/>
    <m/>
    <m/>
    <m/>
    <m/>
    <m/>
    <d v="1899-12-30T13:07:00"/>
    <d v="1899-12-30T00:15:00"/>
    <n v="0"/>
    <n v="15"/>
    <d v="1899-12-30T13:20:00"/>
    <d v="1899-12-30T00:13:00"/>
    <n v="0"/>
    <n v="13"/>
    <d v="1899-12-30T13:20:00"/>
    <d v="1899-12-30T13:25:00"/>
    <d v="1899-12-30T00:05:00"/>
    <n v="0"/>
    <n v="5"/>
    <d v="1899-12-30T08:55:00"/>
    <n v="8"/>
    <n v="55"/>
    <d v="1899-12-30T01:08:00"/>
    <n v="1"/>
    <n v="8"/>
    <d v="1899-12-30T01:45:00"/>
    <n v="1"/>
    <n v="45"/>
    <d v="1899-12-30T05:40:00"/>
    <n v="5"/>
    <n v="40"/>
    <m/>
    <m/>
    <m/>
    <d v="1899-12-30T02:53:00"/>
    <n v="2"/>
    <n v="53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32:00"/>
    <n v="2"/>
    <n v="32"/>
    <d v="1899-12-30T00:00:00"/>
    <n v="0"/>
    <n v="0"/>
    <n v="132641.75000000003"/>
    <n v="2218"/>
    <n v="58.739152542372885"/>
    <n v="59.80241208295763"/>
    <n v="50"/>
    <n v="490"/>
    <n v="8.1666666666666661"/>
    <n v="58.166666666666664"/>
    <n v="3.0614035087719298"/>
  </r>
  <r>
    <n v="40"/>
    <n v="20"/>
    <d v="2011-06-20T00:00:00"/>
    <n v="6"/>
    <x v="2"/>
    <n v="4"/>
    <s v="UML,DGPR"/>
    <s v="HARD COKING COAL"/>
    <s v="KAVO ALKYON"/>
    <d v="1899-12-30T20:20:00"/>
    <x v="38"/>
    <s v="DTY-WT 1-WCS-RLS 1-IMWB 1-DTY"/>
    <n v="56"/>
    <n v="2"/>
    <m/>
    <d v="1899-12-30T20:20:00"/>
    <d v="1899-12-30T20:20:00"/>
    <d v="1899-12-30T00:00:00"/>
    <n v="0"/>
    <n v="0"/>
    <d v="1899-12-30T20:25:00"/>
    <d v="1899-12-30T00:05:00"/>
    <n v="0"/>
    <n v="5"/>
    <d v="1899-12-30T20:30:00"/>
    <d v="1899-12-30T00:05:00"/>
    <n v="0"/>
    <n v="5"/>
    <d v="1899-12-30T21:00:00"/>
    <d v="1899-12-30T00:30:00"/>
    <n v="0"/>
    <n v="30"/>
    <d v="1899-12-30T21:00:00"/>
    <d v="1899-12-30T22:30:00"/>
    <d v="1899-12-30T01:30:00"/>
    <n v="1"/>
    <n v="30"/>
    <d v="1899-12-30T21:00:00"/>
    <d v="1899-12-30T22:30:00"/>
    <d v="1899-12-30T01:30:00"/>
    <n v="1"/>
    <n v="30"/>
    <d v="1899-12-30T22:34:00"/>
    <d v="1899-12-30T00:04:00"/>
    <n v="0"/>
    <n v="4"/>
    <d v="1899-12-30T22:35:00"/>
    <d v="1899-12-30T00:01:00"/>
    <n v="0"/>
    <n v="1"/>
    <d v="1899-12-31T01:05:00"/>
    <d v="1899-12-30T02:30:00"/>
    <n v="2"/>
    <n v="30"/>
    <d v="1899-12-31T01:05:00"/>
    <d v="1899-12-31T01:05:00"/>
    <d v="1899-12-30T00:00:00"/>
    <n v="0"/>
    <n v="0"/>
    <m/>
    <m/>
    <m/>
    <m/>
    <m/>
    <m/>
    <d v="1899-12-31T01:12:00"/>
    <d v="1899-12-30T00:07:00"/>
    <n v="0"/>
    <n v="7"/>
    <d v="1899-12-31T01:20:00"/>
    <d v="1899-12-30T00:08:00"/>
    <n v="0"/>
    <n v="8"/>
    <d v="1899-12-31T01:20:00"/>
    <d v="1899-12-31T01:20:00"/>
    <d v="1899-12-30T00:00:00"/>
    <n v="0"/>
    <n v="0"/>
    <d v="1899-12-30T05:00:00"/>
    <n v="5"/>
    <n v="0"/>
    <d v="1899-12-30T00:49:00"/>
    <n v="0"/>
    <n v="49"/>
    <d v="1899-12-30T01:30:00"/>
    <n v="1"/>
    <n v="30"/>
    <d v="1899-12-30T02:30:00"/>
    <n v="2"/>
    <n v="30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21:00"/>
    <n v="0"/>
    <n v="21"/>
    <d v="1899-12-30T00:15:00"/>
    <n v="0"/>
    <n v="15"/>
    <n v="135979.37000000002"/>
    <n v="2274"/>
    <n v="59.600357142857142"/>
    <n v="59.797436235708012"/>
    <n v="50"/>
    <n v="539"/>
    <n v="8.9833333333333325"/>
    <n v="58.983333333333334"/>
    <n v="2.9491666666666667"/>
  </r>
  <r>
    <n v="41"/>
    <n v="21"/>
    <d v="2011-06-21T00:00:00"/>
    <n v="6"/>
    <x v="2"/>
    <n v="5"/>
    <s v="UML,DGPR"/>
    <s v="HARD COKING COAL"/>
    <s v="KAVO ALKYON"/>
    <d v="1899-12-30T11:35:00"/>
    <x v="39"/>
    <s v="DTY-WT 1-WCS-RLS 1-IMWB 1-DTY"/>
    <n v="58"/>
    <n v="1"/>
    <s v="R104"/>
    <d v="1899-12-30T11:35:00"/>
    <d v="1899-12-30T11:35:00"/>
    <d v="1899-12-30T00:00:00"/>
    <n v="0"/>
    <n v="0"/>
    <d v="1899-12-30T11:45:00"/>
    <d v="1899-12-30T00:10:00"/>
    <n v="0"/>
    <n v="10"/>
    <d v="1899-12-30T11:45:00"/>
    <d v="1899-12-30T00:00:00"/>
    <n v="0"/>
    <n v="0"/>
    <d v="1899-12-30T12:25:00"/>
    <d v="1899-12-30T00:40:00"/>
    <n v="0"/>
    <n v="40"/>
    <d v="1899-12-30T12:25:00"/>
    <d v="1899-12-30T13:20:00"/>
    <d v="1899-12-30T00:55:00"/>
    <n v="0"/>
    <n v="55"/>
    <d v="1899-12-30T12:25:00"/>
    <d v="1899-12-30T13:20:00"/>
    <d v="1899-12-30T00:55:00"/>
    <n v="0"/>
    <n v="55"/>
    <d v="1899-12-30T13:25:00"/>
    <d v="1899-12-30T00:05:00"/>
    <n v="0"/>
    <n v="5"/>
    <d v="1899-12-30T13:29:00"/>
    <d v="1899-12-30T00:04:00"/>
    <n v="0"/>
    <n v="4"/>
    <d v="1899-12-30T16:53:00"/>
    <d v="1899-12-30T03:24:00"/>
    <n v="3"/>
    <n v="24"/>
    <d v="1899-12-30T16:53:00"/>
    <d v="1899-12-30T16:53:00"/>
    <d v="1899-12-30T00:00:00"/>
    <n v="0"/>
    <n v="0"/>
    <d v="1899-12-30T17:25:00"/>
    <d v="1899-12-30T22:35:00"/>
    <n v="1"/>
    <d v="1899-12-30T05:10:00"/>
    <n v="5"/>
    <n v="10"/>
    <d v="1899-12-30T17:15:00"/>
    <d v="1899-12-30T00:22:00"/>
    <n v="0"/>
    <n v="22"/>
    <d v="1899-12-30T17:25:00"/>
    <d v="1899-12-30T00:10:00"/>
    <n v="0"/>
    <n v="10"/>
    <d v="1899-12-30T17:25:00"/>
    <d v="1899-12-30T17:30:00"/>
    <d v="1899-12-30T00:05:00"/>
    <n v="0"/>
    <n v="5"/>
    <d v="1899-12-30T05:55:00"/>
    <n v="5"/>
    <n v="55"/>
    <d v="1899-12-30T01:17:00"/>
    <n v="1"/>
    <n v="17"/>
    <d v="1899-12-30T00:55:00"/>
    <n v="0"/>
    <n v="55"/>
    <d v="1899-12-30T03:24:00"/>
    <n v="3"/>
    <n v="24"/>
    <d v="1899-12-30T05:10:00"/>
    <n v="5"/>
    <n v="10"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50:00"/>
    <n v="0"/>
    <n v="50"/>
    <d v="1899-12-30T00:00:00"/>
    <n v="0"/>
    <n v="0"/>
    <n v="139485.14000000001"/>
    <n v="2332"/>
    <n v="60.444310344827585"/>
    <n v="59.813524871355064"/>
    <n v="51"/>
    <n v="556"/>
    <n v="9.2666666666666675"/>
    <n v="60.266666666666666"/>
    <n v="2.8698412698412699"/>
  </r>
  <r>
    <n v="42"/>
    <n v="22"/>
    <d v="2011-06-22T00:00:00"/>
    <n v="6"/>
    <x v="0"/>
    <n v="11"/>
    <s v="TSL,JSR"/>
    <s v="LIMESTONE-CP/COAL CURRAGH SS"/>
    <s v="MP PANAMAX6/SUMMER FORTUNE"/>
    <d v="1899-12-30T13:25:00"/>
    <x v="40"/>
    <s v="DTY-WT 1-WCS-RLS 1-IMWB 1-DTY/DTY-WT 1-WCS-RLS 2-IMWB 1-DTY"/>
    <n v="57"/>
    <n v="3"/>
    <s v="R104"/>
    <d v="1899-12-30T13:25:00"/>
    <d v="1899-12-30T13:25:00"/>
    <d v="1899-12-30T00:00:00"/>
    <n v="0"/>
    <n v="0"/>
    <d v="1899-12-30T14:25:00"/>
    <d v="1899-12-30T01:00:00"/>
    <n v="1"/>
    <n v="0"/>
    <d v="1899-12-30T14:35:00"/>
    <d v="1899-12-30T00:10:00"/>
    <n v="0"/>
    <n v="10"/>
    <d v="1899-12-30T15:11:00"/>
    <d v="1899-12-30T00:36:00"/>
    <n v="0"/>
    <n v="36"/>
    <d v="1899-12-30T15:14:00"/>
    <d v="1899-12-30T16:05:00"/>
    <d v="1899-12-30T00:51:00"/>
    <n v="0"/>
    <n v="51"/>
    <d v="1899-12-30T15:14:00"/>
    <d v="1899-12-30T16:05:00"/>
    <d v="1899-12-30T00:51:00"/>
    <n v="0"/>
    <n v="51"/>
    <d v="1899-12-30T16:21:00"/>
    <d v="1899-12-30T00:16:00"/>
    <n v="0"/>
    <n v="16"/>
    <d v="1899-12-30T16:25:00"/>
    <d v="1899-12-30T00:04:00"/>
    <n v="0"/>
    <n v="4"/>
    <d v="1899-12-30T19:33:00"/>
    <d v="1899-12-30T03:08:00"/>
    <n v="3"/>
    <n v="8"/>
    <d v="1899-12-30T19:33:00"/>
    <d v="1899-12-30T19:33:00"/>
    <d v="1899-12-30T00:00:00"/>
    <n v="0"/>
    <n v="0"/>
    <d v="1899-12-30T20:00:00"/>
    <d v="1899-12-30T22:00:00"/>
    <n v="2"/>
    <d v="1899-12-30T02:00:00"/>
    <n v="2"/>
    <n v="0"/>
    <d v="1899-12-30T19:48:00"/>
    <d v="1899-12-30T00:15:00"/>
    <n v="0"/>
    <n v="15"/>
    <d v="1899-12-30T19:55:00"/>
    <d v="1899-12-30T00:07:00"/>
    <n v="0"/>
    <n v="7"/>
    <d v="1899-12-30T19:55:00"/>
    <d v="1899-12-30T20:01:00"/>
    <d v="1899-12-30T00:06:00"/>
    <n v="0"/>
    <n v="6"/>
    <d v="1899-12-30T06:36:00"/>
    <n v="6"/>
    <n v="36"/>
    <d v="1899-12-30T01:14:00"/>
    <n v="1"/>
    <n v="14"/>
    <d v="1899-12-30T00:51:00"/>
    <n v="0"/>
    <n v="51"/>
    <d v="1899-12-30T03:08:00"/>
    <n v="3"/>
    <n v="8"/>
    <d v="1899-12-30T02:00:00"/>
    <n v="2"/>
    <n v="0"/>
    <d v="1899-12-30T02:25:00"/>
    <n v="2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36:00"/>
    <n v="0"/>
    <n v="36"/>
    <d v="1899-12-30T00:00:00"/>
    <n v="0"/>
    <n v="0"/>
    <n v="143059.20000000001"/>
    <n v="2389"/>
    <n v="62.702807017543861"/>
    <n v="59.882461280870665"/>
    <n v="52"/>
    <n v="570"/>
    <n v="9.5"/>
    <n v="61.5"/>
    <n v="2.7954545454545454"/>
  </r>
  <r>
    <n v="43"/>
    <n v="23"/>
    <d v="2011-06-24T00:00:00"/>
    <n v="6"/>
    <x v="3"/>
    <n v="1"/>
    <s v="WCMIL"/>
    <s v="HARD COKING COAL"/>
    <s v="DIONE"/>
    <d v="1899-12-30T00:20:00"/>
    <x v="41"/>
    <s v="DTY-WT 1-WCS-RLS 1-IMWB 1-DTY"/>
    <n v="59"/>
    <n v="0"/>
    <s v="R104"/>
    <d v="1899-12-31T00:20:00"/>
    <d v="1899-12-31T00:20:00"/>
    <d v="1899-12-30T00:00:00"/>
    <n v="0"/>
    <n v="0"/>
    <d v="1899-12-31T00:30:00"/>
    <d v="1899-12-30T00:10:00"/>
    <n v="0"/>
    <n v="10"/>
    <d v="1899-12-31T00:35:00"/>
    <d v="1899-12-30T00:05:00"/>
    <n v="0"/>
    <n v="5"/>
    <d v="1899-12-31T01:20:00"/>
    <d v="1899-12-30T00:45:00"/>
    <n v="0"/>
    <n v="45"/>
    <d v="1899-12-31T01:22:00"/>
    <d v="1899-12-31T02:25:00"/>
    <d v="1899-12-30T01:03:00"/>
    <n v="1"/>
    <n v="3"/>
    <d v="1899-12-31T01:22:00"/>
    <d v="1899-12-31T02:25:00"/>
    <d v="1899-12-30T01:03:00"/>
    <n v="1"/>
    <n v="3"/>
    <d v="1899-12-31T02:45:00"/>
    <d v="1899-12-30T00:20:00"/>
    <n v="0"/>
    <n v="20"/>
    <d v="1899-12-31T03:25:00"/>
    <d v="1899-12-30T00:40:00"/>
    <n v="0"/>
    <n v="40"/>
    <d v="1899-12-31T05:27:00"/>
    <d v="1899-12-30T02:02:00"/>
    <n v="2"/>
    <n v="2"/>
    <d v="1899-12-31T05:27:00"/>
    <d v="1899-12-31T05:27:00"/>
    <d v="1899-12-30T00:00:00"/>
    <n v="0"/>
    <n v="0"/>
    <m/>
    <m/>
    <m/>
    <d v="1899-12-30T00:00:00"/>
    <n v="0"/>
    <n v="0"/>
    <d v="1899-12-31T06:13:00"/>
    <d v="1899-12-30T00:46:00"/>
    <n v="0"/>
    <n v="46"/>
    <d v="1899-12-31T06:20:00"/>
    <d v="1899-12-30T00:07:00"/>
    <n v="0"/>
    <n v="7"/>
    <d v="1899-12-31T06:20:00"/>
    <d v="1899-12-31T06:25:00"/>
    <d v="1899-12-30T00:05:00"/>
    <n v="0"/>
    <n v="5"/>
    <d v="1899-12-30T06:05:00"/>
    <n v="6"/>
    <n v="5"/>
    <d v="1899-12-30T01:58:00"/>
    <n v="1"/>
    <n v="58"/>
    <d v="1899-12-30T01:03:00"/>
    <n v="1"/>
    <n v="3"/>
    <d v="1899-12-30T02:02:00"/>
    <n v="2"/>
    <n v="2"/>
    <d v="1899-12-30T00:00:00"/>
    <n v="0"/>
    <n v="0"/>
    <d v="1899-12-30T01:30:00"/>
    <n v="1"/>
    <n v="30"/>
    <d v="1899-12-30T00:00:00"/>
    <n v="0"/>
    <n v="0"/>
    <d v="1899-12-30T00:00:00"/>
    <n v="0"/>
    <n v="0"/>
    <d v="1899-12-30T00:32:00"/>
    <n v="0"/>
    <n v="32"/>
    <d v="1899-12-30T00:00:00"/>
    <n v="0"/>
    <n v="0"/>
    <d v="1899-12-30T00:00:00"/>
    <n v="0"/>
    <n v="0"/>
    <d v="1899-12-30T00:00:00"/>
    <n v="0"/>
    <n v="0"/>
    <d v="1899-12-30T00:00:00"/>
    <n v="0"/>
    <n v="0"/>
    <n v="146754.62000000002"/>
    <n v="2448"/>
    <n v="62.634237288135594"/>
    <n v="59.948782679738571"/>
    <n v="53"/>
    <n v="628"/>
    <n v="10.466666666666667"/>
    <n v="63.466666666666669"/>
    <n v="2.7594202898550724"/>
  </r>
  <r>
    <n v="44"/>
    <n v="24"/>
    <d v="2011-06-25T00:00:00"/>
    <n v="6"/>
    <x v="4"/>
    <n v="1"/>
    <s v="WCMIL"/>
    <s v="HARD COKING COAL"/>
    <s v="DIONE"/>
    <d v="1899-12-31T04:50:00"/>
    <x v="42"/>
    <s v="DTY-WT 1-WCS-RLS 1-IMWB 1-DTY"/>
    <n v="59"/>
    <n v="0"/>
    <s v="R103"/>
    <d v="1899-12-31T04:50:00"/>
    <d v="1899-12-31T04:50:00"/>
    <d v="1899-12-30T00:00:00"/>
    <n v="0"/>
    <n v="0"/>
    <d v="1899-12-31T05:10:00"/>
    <d v="1899-12-30T00:20:00"/>
    <n v="0"/>
    <n v="20"/>
    <d v="1899-12-31T05:10:00"/>
    <d v="1899-12-30T00:00:00"/>
    <n v="0"/>
    <n v="0"/>
    <d v="1899-12-31T05:40:00"/>
    <d v="1899-12-30T00:30:00"/>
    <n v="0"/>
    <n v="30"/>
    <d v="1899-12-31T05:45:00"/>
    <d v="1899-12-31T07:39:00"/>
    <d v="1899-12-30T01:54:00"/>
    <n v="1"/>
    <n v="54"/>
    <d v="1899-12-31T05:45:00"/>
    <d v="1899-12-31T07:39:00"/>
    <d v="1899-12-30T01:54:00"/>
    <n v="1"/>
    <n v="54"/>
    <d v="1899-12-31T07:49:00"/>
    <d v="1899-12-30T00:10:00"/>
    <n v="0"/>
    <n v="10"/>
    <d v="1899-12-31T07:50:00"/>
    <d v="1899-12-30T00:01:00"/>
    <n v="0"/>
    <n v="1"/>
    <d v="1899-12-31T11:49:00"/>
    <d v="1899-12-30T03:59:00"/>
    <n v="3"/>
    <n v="59"/>
    <d v="1899-12-31T11:49:00"/>
    <d v="1899-12-31T11:49:00"/>
    <d v="1899-12-30T00:00:00"/>
    <n v="0"/>
    <n v="0"/>
    <m/>
    <m/>
    <m/>
    <d v="1899-12-30T00:00:00"/>
    <n v="0"/>
    <n v="0"/>
    <d v="1899-12-31T12:15:00"/>
    <d v="1899-12-30T00:26:00"/>
    <n v="0"/>
    <n v="26"/>
    <d v="1899-12-31T12:25:00"/>
    <d v="1899-12-30T00:10:00"/>
    <n v="0"/>
    <n v="10"/>
    <d v="1899-12-31T12:25:00"/>
    <d v="1899-12-31T12:27:00"/>
    <d v="1899-12-30T00:02:00"/>
    <n v="0"/>
    <n v="2"/>
    <d v="1899-12-30T07:37:00"/>
    <n v="7"/>
    <n v="37"/>
    <d v="1899-12-30T01:16:00"/>
    <n v="1"/>
    <n v="16"/>
    <d v="1899-12-30T01:54:00"/>
    <n v="1"/>
    <n v="54"/>
    <d v="1899-12-30T03:59:00"/>
    <n v="3"/>
    <n v="59"/>
    <d v="1899-12-30T00:00:00"/>
    <n v="0"/>
    <n v="0"/>
    <d v="1899-12-30T02:29:00"/>
    <n v="2"/>
    <n v="29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20:00"/>
    <n v="1"/>
    <n v="20"/>
    <d v="1899-12-30T00:24:00"/>
    <n v="0"/>
    <n v="24"/>
    <n v="150406.68000000002"/>
    <n v="2507"/>
    <n v="61.899322033898301"/>
    <n v="59.994686876745121"/>
    <n v="54"/>
    <n v="644"/>
    <n v="10.733333333333333"/>
    <n v="64.733333333333334"/>
    <n v="2.6972222222222224"/>
  </r>
  <r>
    <n v="45"/>
    <n v="25"/>
    <d v="2011-06-25T00:00:00"/>
    <n v="6"/>
    <x v="0"/>
    <n v="12"/>
    <s v="TSL"/>
    <s v="CURRAGH SS"/>
    <s v="SHINY HALO"/>
    <d v="1899-12-30T21:40:00"/>
    <x v="43"/>
    <s v="DTY-WT 1-WCS-RLS 1-IMWB 1-DTY"/>
    <n v="56"/>
    <n v="2"/>
    <s v="R104"/>
    <d v="1899-12-30T21:40:00"/>
    <d v="1899-12-30T21:40:00"/>
    <d v="1899-12-30T00:00:00"/>
    <n v="0"/>
    <n v="0"/>
    <d v="1899-12-30T22:50:00"/>
    <d v="1899-12-30T01:10:00"/>
    <n v="1"/>
    <n v="10"/>
    <d v="1899-12-30T22:52:00"/>
    <d v="1899-12-30T00:02:00"/>
    <n v="0"/>
    <n v="2"/>
    <d v="1899-12-30T23:30:00"/>
    <d v="1899-12-30T00:38:00"/>
    <n v="0"/>
    <n v="38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29:00"/>
    <d v="1899-12-30T00:04:00"/>
    <n v="0"/>
    <n v="4"/>
    <d v="1899-12-31T00:31:00"/>
    <d v="1899-12-30T00:02:00"/>
    <n v="0"/>
    <n v="2"/>
    <d v="1899-12-31T02:47:00"/>
    <d v="1899-12-30T02:16:00"/>
    <n v="2"/>
    <n v="16"/>
    <d v="1899-12-31T02:47:00"/>
    <d v="1899-12-31T02:47:00"/>
    <d v="1899-12-30T00:00:00"/>
    <n v="0"/>
    <n v="0"/>
    <d v="1899-12-30T03:20:00"/>
    <d v="1899-12-30T05:50:00"/>
    <n v="3"/>
    <d v="1899-12-30T02:30:00"/>
    <n v="2"/>
    <n v="30"/>
    <d v="1899-12-31T03:05:00"/>
    <d v="1899-12-30T00:18:00"/>
    <n v="0"/>
    <n v="18"/>
    <d v="1899-12-31T03:25:00"/>
    <d v="1899-12-30T00:20:00"/>
    <n v="0"/>
    <n v="20"/>
    <d v="1899-12-31T03:25:00"/>
    <d v="1899-12-31T03:30:00"/>
    <d v="1899-12-30T00:05:00"/>
    <n v="0"/>
    <n v="5"/>
    <d v="1899-12-30T05:50:00"/>
    <n v="5"/>
    <n v="50"/>
    <d v="1899-12-30T01:20:00"/>
    <n v="1"/>
    <n v="20"/>
    <d v="1899-12-30T00:55:00"/>
    <n v="0"/>
    <n v="55"/>
    <d v="1899-12-30T02:16:00"/>
    <n v="2"/>
    <n v="16"/>
    <d v="1899-12-30T02:30:00"/>
    <n v="2"/>
    <n v="30"/>
    <d v="1899-12-30T01:26:00"/>
    <n v="1"/>
    <n v="26"/>
    <d v="1899-12-30T00:00:00"/>
    <n v="0"/>
    <n v="0"/>
    <d v="1899-12-30T00:00:00"/>
    <n v="0"/>
    <n v="0"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n v="153884.54"/>
    <n v="2563"/>
    <n v="62.104642857142856"/>
    <n v="60.040788138899728"/>
    <n v="55"/>
    <n v="664"/>
    <n v="11.066666666666666"/>
    <n v="66.066666666666663"/>
    <n v="2.6426666666666665"/>
  </r>
  <r>
    <n v="46"/>
    <n v="26"/>
    <d v="2011-06-26T00:00:00"/>
    <n v="6"/>
    <x v="0"/>
    <n v="13"/>
    <s v="TSL"/>
    <s v="CURRAGH SS/LIMESTONE-CP"/>
    <s v="SHINY HALO/MP PANAMAX6"/>
    <d v="1899-12-31T04:10:00"/>
    <x v="44"/>
    <s v="DTY-WT 1-WCS-RLS 1-IMWB 1-DTY/DTY-WT 1-WCS-RLS 2-IMWB 1-DTY"/>
    <n v="59"/>
    <n v="0"/>
    <s v="R104"/>
    <d v="1899-12-31T04:10:00"/>
    <d v="1899-12-31T04:10:00"/>
    <d v="1899-12-30T00:00:00"/>
    <n v="0"/>
    <n v="0"/>
    <d v="1899-12-31T04:30:00"/>
    <d v="1899-12-30T00:20:00"/>
    <n v="0"/>
    <n v="20"/>
    <d v="1899-12-31T04:30:00"/>
    <d v="1899-12-30T00:00:00"/>
    <n v="0"/>
    <n v="0"/>
    <d v="1899-12-31T05:05:00"/>
    <d v="1899-12-30T00:35:00"/>
    <n v="0"/>
    <n v="35"/>
    <d v="1899-12-31T05:05:00"/>
    <d v="1899-12-31T05:45:00"/>
    <d v="1899-12-30T00:40:00"/>
    <n v="0"/>
    <n v="40"/>
    <d v="1899-12-31T05:05:00"/>
    <d v="1899-12-31T05:45:00"/>
    <d v="1899-12-30T00:40:00"/>
    <n v="0"/>
    <n v="40"/>
    <d v="1899-12-31T05:50:00"/>
    <d v="1899-12-30T00:05:00"/>
    <n v="0"/>
    <n v="5"/>
    <d v="1899-12-31T05:55:00"/>
    <d v="1899-12-30T00:05:00"/>
    <n v="0"/>
    <n v="5"/>
    <d v="1899-12-31T08:46:00"/>
    <d v="1899-12-30T02:51:00"/>
    <n v="2"/>
    <n v="51"/>
    <d v="1899-12-31T05:57:00"/>
    <d v="1899-12-31T08:48:00"/>
    <d v="1899-12-30T02:51:00"/>
    <n v="2"/>
    <n v="51"/>
    <d v="1899-12-30T09:10:00"/>
    <d v="1899-12-30T11:15:00"/>
    <n v="4"/>
    <d v="1899-12-30T02:30:00"/>
    <n v="2"/>
    <n v="30"/>
    <d v="1899-12-31T09:14:00"/>
    <d v="1899-12-30T00:26:00"/>
    <n v="0"/>
    <n v="26"/>
    <d v="1899-12-31T09:20:00"/>
    <d v="1899-12-30T00:06:00"/>
    <n v="0"/>
    <n v="6"/>
    <d v="1899-12-31T09:20:00"/>
    <d v="1899-12-31T09:25:00"/>
    <d v="1899-12-30T00:05:00"/>
    <n v="0"/>
    <n v="5"/>
    <d v="1899-12-30T05:15:00"/>
    <n v="5"/>
    <n v="15"/>
    <d v="1899-12-30T01:12:00"/>
    <n v="1"/>
    <n v="12"/>
    <d v="1899-12-30T00:40:00"/>
    <n v="0"/>
    <n v="40"/>
    <d v="1899-12-30T02:51:00"/>
    <n v="2"/>
    <n v="51"/>
    <d v="1899-12-30T02:30:00"/>
    <n v="2"/>
    <n v="30"/>
    <d v="1899-12-30T02:05:00"/>
    <n v="2"/>
    <n v="5"/>
    <d v="1899-12-30T00:00:00"/>
    <n v="0"/>
    <n v="0"/>
    <d v="1899-12-30T00:00:00"/>
    <n v="0"/>
    <n v="0"/>
    <d v="1899-12-30T00:40:00"/>
    <n v="0"/>
    <n v="40"/>
    <d v="1899-12-30T00:00:00"/>
    <n v="0"/>
    <n v="0"/>
    <d v="1899-12-30T00:06:00"/>
    <n v="0"/>
    <n v="6"/>
    <d v="1899-12-30T00:00:00"/>
    <n v="0"/>
    <n v="0"/>
    <d v="1899-12-30T00:02:00"/>
    <n v="0"/>
    <n v="2"/>
    <n v="157559.09"/>
    <n v="2622"/>
    <n v="62.280508474576273"/>
    <n v="60.091186117467579"/>
    <n v="56"/>
    <n v="676"/>
    <n v="11.266666666666667"/>
    <n v="67.266666666666666"/>
    <n v="2.5871794871794873"/>
  </r>
  <r>
    <n v="47"/>
    <n v="27"/>
    <d v="2011-06-28T00:00:00"/>
    <n v="6"/>
    <x v="0"/>
    <n v="14"/>
    <s v="TSL,JSR"/>
    <s v="CURRAGH SS/LIMESTONE-CP"/>
    <s v="SHINY HALO/MP PANAMAX6"/>
    <d v="1899-12-30T17:20:00"/>
    <x v="45"/>
    <s v="DTY-WT 1-WCS-RLS 1-IMWB 1-DTY/DTY-WT 1-WCS-RLS 2-IMWB 1-DTY"/>
    <n v="58"/>
    <n v="1"/>
    <s v="R103"/>
    <d v="1899-12-30T17:20:00"/>
    <d v="1899-12-30T17:20:00"/>
    <d v="1899-12-30T00:00:00"/>
    <n v="0"/>
    <n v="0"/>
    <d v="1899-12-30T17:30:00"/>
    <d v="1899-12-30T00:10:00"/>
    <n v="0"/>
    <n v="10"/>
    <d v="1899-12-30T17:38:00"/>
    <d v="1899-12-30T00:08:00"/>
    <n v="0"/>
    <n v="8"/>
    <d v="1899-12-30T17:55:00"/>
    <d v="1899-12-30T00:17:00"/>
    <n v="0"/>
    <n v="17"/>
    <d v="1899-12-30T17:55:00"/>
    <d v="1899-12-30T19:00:00"/>
    <d v="1899-12-30T01:05:00"/>
    <n v="1"/>
    <n v="5"/>
    <d v="1899-12-30T17:55:00"/>
    <d v="1899-12-30T19:00:00"/>
    <d v="1899-12-30T01:05:00"/>
    <n v="1"/>
    <n v="5"/>
    <d v="1899-12-30T19:13:00"/>
    <d v="1899-12-30T00:13:00"/>
    <n v="0"/>
    <n v="13"/>
    <d v="1899-12-30T19:14:00"/>
    <d v="1899-12-30T00:01:00"/>
    <n v="0"/>
    <n v="1"/>
    <d v="1899-12-31T00:00:00"/>
    <d v="1899-12-30T04:46:00"/>
    <n v="4"/>
    <n v="46"/>
    <d v="1899-12-30T19:16:00"/>
    <d v="1899-12-31T00:05:00"/>
    <d v="1899-12-30T04:49:00"/>
    <n v="4"/>
    <n v="49"/>
    <m/>
    <m/>
    <m/>
    <d v="1899-12-30T00:00:00"/>
    <n v="0"/>
    <n v="0"/>
    <d v="1899-12-31T00:23:00"/>
    <d v="1899-12-30T00:18:00"/>
    <n v="0"/>
    <n v="18"/>
    <d v="1899-12-31T00:41:00"/>
    <d v="1899-12-30T00:18:00"/>
    <n v="0"/>
    <n v="18"/>
    <d v="1899-12-31T00:41:00"/>
    <d v="1899-12-31T00:46:00"/>
    <d v="1899-12-30T00:05:00"/>
    <n v="0"/>
    <n v="5"/>
    <d v="1899-12-30T07:26:00"/>
    <n v="7"/>
    <n v="26"/>
    <d v="1899-12-30T01:06:00"/>
    <n v="1"/>
    <n v="6"/>
    <d v="1899-12-30T01:05:00"/>
    <n v="1"/>
    <n v="5"/>
    <d v="1899-12-30T04:46:00"/>
    <n v="4"/>
    <n v="46"/>
    <d v="1899-12-30T00:00:00"/>
    <n v="0"/>
    <n v="0"/>
    <d v="1899-12-30T03:14:00"/>
    <n v="3"/>
    <n v="14"/>
    <d v="1899-12-30T00:00:00"/>
    <n v="0"/>
    <n v="0"/>
    <d v="1899-12-30T00:00:00"/>
    <n v="0"/>
    <n v="0"/>
    <d v="1899-12-30T01:10:00"/>
    <n v="1"/>
    <n v="10"/>
    <d v="1899-12-30T00:00:00"/>
    <n v="0"/>
    <n v="0"/>
    <d v="1899-12-30T00:22:00"/>
    <n v="0"/>
    <n v="22"/>
    <d v="1899-12-30T00:00:00"/>
    <n v="0"/>
    <n v="0"/>
    <d v="1899-12-30T00:00:00"/>
    <n v="0"/>
    <n v="0"/>
    <n v="161153.98000000001"/>
    <n v="2680"/>
    <n v="61.980862068965514"/>
    <n v="60.132082089552242"/>
    <n v="57"/>
    <n v="682"/>
    <n v="11.366666666666667"/>
    <n v="68.366666666666674"/>
    <n v="2.532098765432099"/>
  </r>
  <r>
    <n v="48"/>
    <n v="28"/>
    <d v="2011-06-28T00:00:00"/>
    <n v="6"/>
    <x v="0"/>
    <n v="15"/>
    <s v="TSL,JSR"/>
    <s v="CURRAGH SS/LIMESTONE-CP"/>
    <s v="SHINY HALO/MP PANAMAX6"/>
    <d v="1899-12-31T01:30:00"/>
    <x v="46"/>
    <s v="DTY-WT 1-WCS-RLS 1-IMWB 1-DTY/DTY-WT 1-WCS-RLS 2-IMWB 1-DTY"/>
    <n v="59"/>
    <n v="0"/>
    <s v="R104"/>
    <d v="1899-12-31T01:30:00"/>
    <d v="1899-12-31T01:30:00"/>
    <d v="1899-12-30T00:00:00"/>
    <n v="0"/>
    <n v="0"/>
    <d v="1899-12-31T02:45:00"/>
    <d v="1899-12-30T01:15:00"/>
    <n v="1"/>
    <n v="15"/>
    <d v="1899-12-31T02:50:00"/>
    <d v="1899-12-30T00:05:00"/>
    <n v="0"/>
    <n v="5"/>
    <d v="1899-12-31T03:25:00"/>
    <d v="1899-12-30T00:35:00"/>
    <n v="0"/>
    <n v="35"/>
    <d v="1899-12-31T03:28:00"/>
    <d v="1899-12-31T05:08:00"/>
    <d v="1899-12-30T01:40:00"/>
    <n v="1"/>
    <n v="40"/>
    <d v="1899-12-31T03:28:00"/>
    <d v="1899-12-31T05:08:00"/>
    <d v="1899-12-30T01:40:00"/>
    <n v="1"/>
    <n v="40"/>
    <d v="1899-12-31T05:12:00"/>
    <d v="1899-12-30T00:04:00"/>
    <n v="0"/>
    <n v="4"/>
    <d v="1899-12-31T05:12:00"/>
    <d v="1899-12-30T00:00:00"/>
    <n v="0"/>
    <n v="0"/>
    <d v="1899-12-31T07:29:00"/>
    <d v="1899-12-30T02:17:00"/>
    <n v="2"/>
    <n v="17"/>
    <d v="1899-12-31T05:14:00"/>
    <d v="1899-12-31T07:32:00"/>
    <d v="1899-12-30T02:18:00"/>
    <n v="2"/>
    <n v="18"/>
    <m/>
    <m/>
    <m/>
    <d v="1899-12-30T00:00:00"/>
    <n v="0"/>
    <n v="0"/>
    <d v="1899-12-31T07:57:00"/>
    <d v="1899-12-30T00:25:00"/>
    <n v="0"/>
    <n v="25"/>
    <d v="1899-12-31T08:05:00"/>
    <d v="1899-12-30T00:08:00"/>
    <n v="0"/>
    <n v="8"/>
    <d v="1899-12-31T08:05:00"/>
    <d v="1899-12-31T08:10:00"/>
    <d v="1899-12-30T00:05:00"/>
    <n v="0"/>
    <n v="5"/>
    <d v="1899-12-30T06:40:00"/>
    <n v="6"/>
    <n v="40"/>
    <d v="1899-12-30T01:12:00"/>
    <n v="1"/>
    <n v="12"/>
    <d v="1899-12-30T01:40:00"/>
    <n v="1"/>
    <n v="40"/>
    <d v="1899-12-30T02:17:00"/>
    <n v="2"/>
    <n v="17"/>
    <d v="1899-12-30T00:00:00"/>
    <n v="0"/>
    <n v="0"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164914.23000000001"/>
    <n v="2739"/>
    <n v="63.733050847457626"/>
    <n v="60.209649507119387"/>
    <n v="58"/>
    <n v="694"/>
    <n v="11.566666666666666"/>
    <n v="69.566666666666663"/>
    <n v="2.4845238095238096"/>
  </r>
  <r>
    <n v="49"/>
    <n v="29"/>
    <d v="2011-06-29T00:00:00"/>
    <n v="6"/>
    <x v="1"/>
    <n v="7"/>
    <s v="HALDIA"/>
    <s v="COAL-OAKY NORTH/CURRAGH PRIME"/>
    <s v="NEWLEAD TOMI/FIRST TRADER"/>
    <d v="1899-12-30T11:30:00"/>
    <x v="47"/>
    <s v="DTY-WT 1-WCS-RLS 1-IMWB 1-DTY"/>
    <n v="58"/>
    <n v="0"/>
    <s v="R104"/>
    <d v="1899-12-30T11:30:00"/>
    <d v="1899-12-30T11:30:00"/>
    <d v="1899-12-30T00:00:00"/>
    <n v="0"/>
    <n v="0"/>
    <d v="1899-12-30T11:35:00"/>
    <d v="1899-12-30T00:05:00"/>
    <n v="0"/>
    <n v="5"/>
    <d v="1899-12-30T11:35:00"/>
    <d v="1899-12-30T00:00:00"/>
    <n v="0"/>
    <n v="0"/>
    <d v="1899-12-30T11:40:00"/>
    <d v="1899-12-30T00:05:00"/>
    <n v="0"/>
    <n v="5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05:00"/>
    <d v="1899-12-30T00:05:00"/>
    <n v="0"/>
    <n v="5"/>
    <d v="1899-12-30T13:07:00"/>
    <d v="1899-12-30T00:02:00"/>
    <n v="0"/>
    <n v="2"/>
    <d v="1899-12-30T19:11:00"/>
    <d v="1899-12-30T06:04:00"/>
    <n v="6"/>
    <n v="4"/>
    <d v="1899-12-30T13:08:00"/>
    <d v="1899-12-30T19:14:00"/>
    <d v="1899-12-30T06:06:00"/>
    <n v="6"/>
    <n v="6"/>
    <d v="1899-12-30T13:09:00"/>
    <d v="1899-12-30T19:15:00"/>
    <n v="5"/>
    <d v="1899-12-30T06:06:00"/>
    <n v="6"/>
    <n v="6"/>
    <d v="1899-12-30T19:30:00"/>
    <d v="1899-12-30T00:16:00"/>
    <n v="0"/>
    <n v="16"/>
    <d v="1899-12-30T19:40:00"/>
    <d v="1899-12-30T00:10:00"/>
    <n v="0"/>
    <n v="10"/>
    <d v="1899-12-30T19:40:00"/>
    <d v="1899-12-30T19:43:00"/>
    <d v="1899-12-30T00:03:00"/>
    <n v="0"/>
    <n v="3"/>
    <d v="1899-12-30T08:13:00"/>
    <n v="8"/>
    <n v="13"/>
    <d v="1899-12-30T00:36:00"/>
    <n v="0"/>
    <n v="36"/>
    <d v="1899-12-30T01:00:00"/>
    <n v="1"/>
    <n v="0"/>
    <d v="1899-12-30T06:04:00"/>
    <n v="6"/>
    <n v="4"/>
    <d v="1899-12-30T06:06:00"/>
    <n v="6"/>
    <n v="6"/>
    <d v="1899-12-30T02:57:00"/>
    <n v="2"/>
    <n v="57"/>
    <d v="1899-12-30T00:00:00"/>
    <n v="0"/>
    <n v="0"/>
    <d v="1899-12-30T00:00:00"/>
    <n v="0"/>
    <n v="0"/>
    <d v="1899-12-30T00:23:00"/>
    <n v="0"/>
    <n v="23"/>
    <m/>
    <n v="0"/>
    <n v="0"/>
    <d v="1899-12-30T00:00:00"/>
    <n v="0"/>
    <n v="0"/>
    <d v="1899-12-30T02:44:00"/>
    <n v="2"/>
    <n v="44"/>
    <d v="1899-12-30T00:00:00"/>
    <n v="0"/>
    <n v="0"/>
    <n v="168503.35"/>
    <n v="2797"/>
    <n v="61.881379310344826"/>
    <n v="60.244315337861998"/>
    <n v="58"/>
    <n v="730"/>
    <n v="12.166666666666666"/>
    <n v="70.166666666666671"/>
    <n v="2.4195402298850577"/>
  </r>
  <r>
    <n v="50"/>
    <n v="30"/>
    <d v="2011-06-30T00:00:00"/>
    <n v="6"/>
    <x v="0"/>
    <n v="16"/>
    <s v="TSL,JSR"/>
    <s v="LIMESTONE-CP"/>
    <s v="MP PANAMAX6"/>
    <d v="1899-12-31T03:00:00"/>
    <x v="48"/>
    <s v="DTY-WT 1-WCS-RLS 2-IMWB 1-DTY"/>
    <n v="59"/>
    <n v="0"/>
    <s v="R104"/>
    <d v="1899-12-31T03:00:00"/>
    <d v="1899-12-31T03:00:00"/>
    <d v="1899-12-30T00:00:00"/>
    <n v="0"/>
    <n v="0"/>
    <d v="1899-12-31T03:05:00"/>
    <d v="1899-12-30T00:05:00"/>
    <n v="0"/>
    <n v="5"/>
    <d v="1899-12-31T03:05:00"/>
    <d v="1899-12-30T00:00:00"/>
    <n v="0"/>
    <n v="0"/>
    <d v="1899-12-31T03:15:00"/>
    <d v="1899-12-30T00:10:00"/>
    <n v="0"/>
    <n v="10"/>
    <d v="1899-12-31T03:15:00"/>
    <d v="1899-12-31T03:40:00"/>
    <d v="1899-12-30T00:25:00"/>
    <n v="0"/>
    <n v="25"/>
    <d v="1899-12-31T03:15:00"/>
    <d v="1899-12-31T03:40:00"/>
    <d v="1899-12-30T00:25:00"/>
    <n v="0"/>
    <n v="25"/>
    <d v="1899-12-31T03:45:00"/>
    <d v="1899-12-30T00:05:00"/>
    <n v="0"/>
    <n v="5"/>
    <d v="1899-12-31T05:10:00"/>
    <d v="1899-12-30T01:25:00"/>
    <n v="1"/>
    <n v="25"/>
    <d v="1899-12-31T08:34:00"/>
    <d v="1899-12-30T03:24:00"/>
    <n v="3"/>
    <n v="24"/>
    <d v="1899-12-31T08:34:00"/>
    <d v="1899-12-31T08:34:00"/>
    <d v="1899-12-30T00:00:00"/>
    <n v="0"/>
    <n v="0"/>
    <d v="1899-12-31T08:34:00"/>
    <d v="1899-12-31T08:34:00"/>
    <n v="6"/>
    <d v="1899-12-30T00:00:00"/>
    <n v="0"/>
    <n v="0"/>
    <d v="1899-12-31T08:45:00"/>
    <d v="1899-12-30T00:11:00"/>
    <n v="0"/>
    <n v="11"/>
    <d v="1899-12-31T08:50:00"/>
    <d v="1899-12-30T00:05:00"/>
    <n v="0"/>
    <n v="5"/>
    <d v="1899-12-31T08:50:00"/>
    <d v="1899-12-31T08:57:00"/>
    <d v="1899-12-30T00:07:00"/>
    <n v="0"/>
    <n v="7"/>
    <d v="1899-12-30T05:57:00"/>
    <n v="5"/>
    <n v="57"/>
    <d v="1899-12-30T00:31:00"/>
    <n v="0"/>
    <n v="31"/>
    <d v="1899-12-30T00:25:00"/>
    <n v="0"/>
    <n v="25"/>
    <d v="1899-12-30T03:24:00"/>
    <n v="3"/>
    <n v="24"/>
    <d v="1899-12-30T00:00:00"/>
    <n v="0"/>
    <n v="0"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1:00"/>
    <n v="1"/>
    <n v="51"/>
    <d v="1899-12-30T00:00:00"/>
    <n v="0"/>
    <n v="0"/>
    <n v="172222.71"/>
    <n v="2856"/>
    <n v="63.04"/>
    <n v="60.30206932773109"/>
    <n v="58"/>
    <n v="761"/>
    <n v="12.683333333333334"/>
    <n v="70.683333333333337"/>
    <n v="2.3561111111111113"/>
  </r>
  <r>
    <n v="51"/>
    <n v="31"/>
    <d v="2011-06-30T00:00:00"/>
    <n v="6"/>
    <x v="0"/>
    <n v="17"/>
    <s v="TSL,JSR"/>
    <s v="CURRAGH SS/LIMESTONE-CP"/>
    <s v="SHINY HALO/MP PANAMAX6"/>
    <d v="1899-12-30T07:05:00"/>
    <x v="49"/>
    <s v="DTY-WT 1-WCS-RLS 1-IMWB 1-DTY/DTY-WT 1-WCS-RLS 2-IMWB 1-DTY"/>
    <n v="56"/>
    <n v="3"/>
    <s v="R103"/>
    <d v="1899-12-30T07:05:00"/>
    <d v="1899-12-30T07:05:00"/>
    <d v="1899-12-30T00:00:00"/>
    <n v="0"/>
    <n v="0"/>
    <d v="1899-12-30T07:10:00"/>
    <d v="1899-12-30T00:05:00"/>
    <n v="0"/>
    <n v="5"/>
    <d v="1899-12-30T07:10:00"/>
    <d v="1899-12-30T00:00:00"/>
    <n v="0"/>
    <n v="0"/>
    <d v="1899-12-30T07:30:00"/>
    <d v="1899-12-30T00:20:00"/>
    <n v="0"/>
    <n v="20"/>
    <d v="1899-12-30T07:45:00"/>
    <d v="1899-12-30T09:45:00"/>
    <d v="1899-12-30T02:00:00"/>
    <n v="2"/>
    <n v="0"/>
    <d v="1899-12-30T07:45:00"/>
    <d v="1899-12-30T09:45:00"/>
    <d v="1899-12-30T02:00:00"/>
    <n v="2"/>
    <n v="0"/>
    <d v="1899-12-30T09:50:00"/>
    <d v="1899-12-30T00:05:00"/>
    <n v="0"/>
    <n v="5"/>
    <d v="1899-12-30T10:01:00"/>
    <d v="1899-12-30T00:11:00"/>
    <n v="0"/>
    <n v="11"/>
    <d v="1899-12-30T13:11:00"/>
    <d v="1899-12-30T03:10:00"/>
    <n v="3"/>
    <n v="10"/>
    <d v="1899-12-30T10:02:00"/>
    <d v="1899-12-30T12:09:00"/>
    <d v="1899-12-30T02:07:00"/>
    <n v="2"/>
    <n v="7"/>
    <d v="1899-12-30T13:23:00"/>
    <d v="1899-12-30T14:23:00"/>
    <n v="7"/>
    <d v="1899-12-30T01:00:00"/>
    <n v="1"/>
    <n v="0"/>
    <d v="1899-12-30T13:23:00"/>
    <d v="1899-12-30T01:14:00"/>
    <n v="1"/>
    <n v="14"/>
    <d v="1899-12-30T16:05:00"/>
    <d v="1899-12-30T02:42:00"/>
    <n v="2"/>
    <n v="42"/>
    <d v="1899-12-30T16:05:00"/>
    <d v="1899-12-30T16:10:00"/>
    <d v="1899-12-30T00:05:00"/>
    <n v="0"/>
    <n v="5"/>
    <d v="1899-12-30T09:05:00"/>
    <n v="9"/>
    <n v="5"/>
    <d v="1899-12-30T04:21:00"/>
    <n v="4"/>
    <n v="21"/>
    <d v="1899-12-30T02:00:00"/>
    <n v="2"/>
    <n v="0"/>
    <d v="1899-12-30T03:10:00"/>
    <n v="3"/>
    <n v="10"/>
    <d v="1899-12-30T01:00:00"/>
    <n v="1"/>
    <n v="0"/>
    <d v="1899-12-30T01:52:00"/>
    <n v="1"/>
    <n v="52"/>
    <d v="1899-12-30T00:00:00"/>
    <n v="0"/>
    <n v="0"/>
    <d v="1899-12-30T00:00:00"/>
    <n v="0"/>
    <n v="0"/>
    <d v="1899-12-30T00:48:00"/>
    <n v="0"/>
    <n v="48"/>
    <d v="1899-12-30T00:00:00"/>
    <n v="0"/>
    <n v="0"/>
    <d v="1899-12-30T00:26:00"/>
    <n v="0"/>
    <n v="26"/>
    <d v="1899-12-30T00:04:00"/>
    <n v="0"/>
    <n v="4"/>
    <d v="1899-12-30T00:00:00"/>
    <n v="0"/>
    <n v="0"/>
    <n v="175615.13"/>
    <n v="2912"/>
    <n v="60.57892857142857"/>
    <n v="60.307393543956046"/>
    <n v="62"/>
    <n v="782"/>
    <n v="13.033333333333333"/>
    <n v="75.033333333333331"/>
    <n v="2.4204301075268817"/>
  </r>
  <r>
    <n v="52"/>
    <n v="1"/>
    <d v="2011-07-01T00:00:00"/>
    <n v="7"/>
    <x v="0"/>
    <n v="1"/>
    <s v="TSL,JSR"/>
    <s v="CURRAGH SS/LIMESTONE-CP"/>
    <s v="SHINY HALO/MP PANAMAX6"/>
    <d v="1899-12-31T00:10:00"/>
    <x v="50"/>
    <s v="DTY-WT 1-WCS-RLS 1-IMWB 1-DTY/DTY-WT 1-WCS-RLS 2-IMWB 1-DTY"/>
    <n v="59"/>
    <n v="0"/>
    <s v="R104"/>
    <d v="1899-12-31T00:10:00"/>
    <d v="1899-12-31T00:10:00"/>
    <d v="1899-12-30T00:00:00"/>
    <n v="0"/>
    <n v="0"/>
    <d v="1899-12-31T00:20:00"/>
    <d v="1899-12-30T00:10:00"/>
    <n v="0"/>
    <n v="10"/>
    <d v="1899-12-31T00:20:00"/>
    <d v="1899-12-30T00:00:00"/>
    <n v="0"/>
    <n v="0"/>
    <d v="1899-12-31T01:00:00"/>
    <d v="1899-12-30T00:40:00"/>
    <n v="0"/>
    <n v="40"/>
    <d v="1899-12-31T01:05:00"/>
    <d v="1899-12-31T02:45:00"/>
    <d v="1899-12-30T01:40:00"/>
    <n v="1"/>
    <n v="40"/>
    <d v="1899-12-31T01:05:00"/>
    <d v="1899-12-31T02:45:00"/>
    <d v="1899-12-30T01:40:00"/>
    <n v="1"/>
    <n v="40"/>
    <d v="1899-12-31T02:50:00"/>
    <d v="1899-12-30T00:05:00"/>
    <n v="0"/>
    <n v="5"/>
    <d v="1899-12-31T02:52:00"/>
    <d v="1899-12-30T00:02:00"/>
    <n v="0"/>
    <n v="2"/>
    <d v="1899-12-31T06:24:00"/>
    <d v="1899-12-30T03:32:00"/>
    <n v="3"/>
    <n v="32"/>
    <d v="1899-12-31T02:54:00"/>
    <d v="1899-12-31T04:30:00"/>
    <d v="1899-12-30T01:36:00"/>
    <n v="1"/>
    <n v="36"/>
    <d v="1899-12-31T02:55:00"/>
    <d v="1899-12-31T04:32:00"/>
    <n v="1"/>
    <d v="1899-12-30T01:37:00"/>
    <n v="1"/>
    <n v="37"/>
    <d v="1899-12-31T06:33:00"/>
    <d v="1899-12-30T02:03:00"/>
    <n v="2"/>
    <n v="3"/>
    <d v="1899-12-31T06:40:00"/>
    <d v="1899-12-30T00:07:00"/>
    <n v="0"/>
    <n v="7"/>
    <d v="1899-12-31T06:40:00"/>
    <d v="1899-12-31T06:45:00"/>
    <d v="1899-12-30T00:05:00"/>
    <n v="0"/>
    <n v="5"/>
    <d v="1899-12-30T06:35:00"/>
    <n v="6"/>
    <n v="35"/>
    <d v="1899-12-30T02:55:00"/>
    <n v="2"/>
    <n v="55"/>
    <d v="1899-12-30T01:40:00"/>
    <n v="1"/>
    <n v="40"/>
    <d v="1899-12-30T03:32:00"/>
    <n v="3"/>
    <n v="32"/>
    <d v="1899-12-30T01:37:00"/>
    <n v="1"/>
    <n v="37"/>
    <d v="1899-12-30T02:32:00"/>
    <n v="2"/>
    <n v="32"/>
    <d v="1899-12-30T00:00:00"/>
    <n v="0"/>
    <n v="0"/>
    <d v="1899-12-30T00:00:00"/>
    <n v="0"/>
    <n v="0"/>
    <d v="1899-12-30T00:33:00"/>
    <n v="0"/>
    <n v="33"/>
    <d v="1899-12-30T00:00:00"/>
    <n v="0"/>
    <n v="0"/>
    <d v="1899-12-30T00:00:00"/>
    <n v="0"/>
    <n v="0"/>
    <d v="1899-12-30T00:27:00"/>
    <n v="0"/>
    <n v="27"/>
    <d v="1899-12-30T00:00:00"/>
    <n v="0"/>
    <n v="0"/>
    <n v="179270.48"/>
    <n v="2971"/>
    <n v="61.955084745762711"/>
    <n v="60.340114439582635"/>
    <n v="2"/>
    <n v="55"/>
    <n v="0.91666666666666663"/>
    <n v="2.9166666666666665"/>
    <n v="2.9166666666666665"/>
  </r>
  <r>
    <n v="53"/>
    <n v="2"/>
    <d v="2011-07-01T00:00:00"/>
    <n v="7"/>
    <x v="0"/>
    <n v="2"/>
    <s v="TSL,JSR"/>
    <s v="CURRAGH SS"/>
    <s v="SHINY HALO"/>
    <d v="1899-12-30T07:45:00"/>
    <x v="51"/>
    <s v="DTY-WT 1-WCS-RLS 1-IMWB 1-DTY"/>
    <n v="55"/>
    <n v="4"/>
    <s v="R103"/>
    <d v="1899-12-30T07:45:00"/>
    <d v="1899-12-30T07:45:00"/>
    <d v="1899-12-30T00:00:00"/>
    <n v="0"/>
    <n v="0"/>
    <d v="1899-12-30T08:55:00"/>
    <d v="1899-12-30T01:10:00"/>
    <n v="1"/>
    <n v="10"/>
    <d v="1899-12-30T09:45:00"/>
    <d v="1899-12-30T00:50:00"/>
    <n v="0"/>
    <n v="50"/>
    <d v="1899-12-30T11:00:00"/>
    <d v="1899-12-30T01:15:00"/>
    <n v="1"/>
    <n v="15"/>
    <d v="1899-12-30T11:00:00"/>
    <d v="1899-12-30T12:13:00"/>
    <d v="1899-12-30T01:13:00"/>
    <n v="1"/>
    <n v="13"/>
    <d v="1899-12-30T11:00:00"/>
    <d v="1899-12-30T12:13:00"/>
    <d v="1899-12-30T01:13:00"/>
    <n v="1"/>
    <n v="13"/>
    <d v="1899-12-30T12:17:00"/>
    <d v="1899-12-30T00:04:00"/>
    <n v="0"/>
    <n v="4"/>
    <d v="1899-12-30T12:20:00"/>
    <d v="1899-12-30T00:03:00"/>
    <n v="0"/>
    <n v="3"/>
    <d v="1899-12-30T15:10:00"/>
    <d v="1899-12-30T02:50:00"/>
    <n v="2"/>
    <n v="50"/>
    <d v="1899-12-30T12:22:00"/>
    <d v="1899-12-30T15:12:00"/>
    <d v="1899-12-30T02:50:00"/>
    <n v="2"/>
    <n v="50"/>
    <d v="1899-12-30T15:15:00"/>
    <d v="1899-12-30T16:55:00"/>
    <n v="2"/>
    <d v="1899-12-30T01:40:00"/>
    <n v="1"/>
    <n v="40"/>
    <d v="1899-12-30T17:00:00"/>
    <d v="1899-12-30T01:48:00"/>
    <n v="1"/>
    <n v="48"/>
    <d v="1899-12-30T17:20:00"/>
    <d v="1899-12-30T00:20:00"/>
    <n v="0"/>
    <n v="20"/>
    <d v="1899-12-30T17:20:00"/>
    <d v="1899-12-30T17:25:00"/>
    <d v="1899-12-30T00:05:00"/>
    <n v="0"/>
    <n v="5"/>
    <d v="1899-12-30T09:40:00"/>
    <n v="9"/>
    <n v="40"/>
    <d v="1899-12-30T03:27:00"/>
    <n v="3"/>
    <n v="27"/>
    <d v="1899-12-30T01:13:00"/>
    <n v="1"/>
    <n v="13"/>
    <d v="1899-12-30T02:50:00"/>
    <n v="2"/>
    <n v="50"/>
    <d v="1899-12-30T01:40:00"/>
    <n v="1"/>
    <n v="40"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8:00"/>
    <n v="0"/>
    <n v="28"/>
    <d v="1899-12-30T00:30:00"/>
    <n v="0"/>
    <n v="30"/>
    <n v="182689.1"/>
    <n v="3026"/>
    <n v="62.156727272727274"/>
    <n v="60.373132848645078"/>
    <n v="5"/>
    <n v="82"/>
    <n v="1.3666666666666667"/>
    <n v="6.3666666666666671"/>
    <n v="3.1833333333333336"/>
  </r>
  <r>
    <n v="54"/>
    <n v="3"/>
    <d v="2011-07-01T00:00:00"/>
    <n v="7"/>
    <x v="0"/>
    <n v="3"/>
    <s v="TSL,JSR"/>
    <s v="LIMESTONE-CP"/>
    <s v="MP PANAMAX6"/>
    <d v="1899-12-30T18:12:00"/>
    <x v="52"/>
    <s v="DTY-WT 1-WCS-RLS 2-IMWB 1-DTY"/>
    <n v="59"/>
    <n v="0"/>
    <s v="R103"/>
    <d v="1899-12-30T18:12:00"/>
    <d v="1899-12-30T18:12:00"/>
    <d v="1899-12-30T00:00:00"/>
    <n v="0"/>
    <n v="0"/>
    <d v="1899-12-30T18:20:00"/>
    <d v="1899-12-30T00:08:00"/>
    <n v="0"/>
    <n v="8"/>
    <d v="1899-12-30T18:20:00"/>
    <d v="1899-12-30T00:00:00"/>
    <n v="0"/>
    <n v="0"/>
    <d v="1899-12-30T18:45:00"/>
    <d v="1899-12-30T00:25:00"/>
    <n v="0"/>
    <n v="25"/>
    <d v="1899-12-30T18:45:00"/>
    <d v="1899-12-30T20:35:00"/>
    <d v="1899-12-30T01:50:00"/>
    <n v="1"/>
    <n v="50"/>
    <d v="1899-12-30T18:45:00"/>
    <d v="1899-12-30T20:35:00"/>
    <d v="1899-12-30T01:50:00"/>
    <n v="1"/>
    <n v="50"/>
    <d v="1899-12-30T20:40:00"/>
    <d v="1899-12-30T00:05:00"/>
    <n v="0"/>
    <n v="5"/>
    <d v="1899-12-30T20:40:00"/>
    <d v="1899-12-30T00:00:00"/>
    <n v="0"/>
    <n v="0"/>
    <d v="1899-12-31T02:21:00"/>
    <d v="1899-12-30T05:41:00"/>
    <n v="5"/>
    <n v="41"/>
    <d v="1899-12-31T02:21:00"/>
    <d v="1899-12-31T02:21:00"/>
    <d v="1899-12-30T00:00:00"/>
    <n v="0"/>
    <n v="0"/>
    <d v="1899-12-31T02:21:00"/>
    <d v="1899-12-31T02:21:00"/>
    <m/>
    <d v="1899-12-30T00:00:00"/>
    <n v="0"/>
    <n v="0"/>
    <d v="1899-12-31T02:30:00"/>
    <d v="1899-12-30T00:09:00"/>
    <n v="0"/>
    <n v="9"/>
    <d v="1899-12-31T02:50:00"/>
    <d v="1899-12-30T00:20:00"/>
    <n v="0"/>
    <n v="20"/>
    <d v="1899-12-31T02:50:00"/>
    <d v="1899-12-31T02:55:00"/>
    <d v="1899-12-30T00:05:00"/>
    <n v="0"/>
    <n v="5"/>
    <d v="1899-12-30T08:43:00"/>
    <n v="8"/>
    <n v="43"/>
    <d v="1899-12-30T00:59:00"/>
    <n v="0"/>
    <n v="59"/>
    <d v="1899-12-30T01:50:00"/>
    <n v="1"/>
    <n v="50"/>
    <d v="1899-12-30T05:41:00"/>
    <n v="5"/>
    <n v="41"/>
    <d v="1899-12-30T00:00:00"/>
    <n v="0"/>
    <n v="0"/>
    <d v="1899-12-30T01:07:00"/>
    <n v="1"/>
    <n v="7"/>
    <d v="1899-12-30T00:00:00"/>
    <n v="0"/>
    <n v="0"/>
    <d v="1899-12-30T03:39:00"/>
    <n v="3"/>
    <n v="39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186237.61000000002"/>
    <n v="3085"/>
    <n v="60.144237288135599"/>
    <n v="60.368755267423019"/>
    <n v="5"/>
    <n v="141"/>
    <n v="2.35"/>
    <n v="7.35"/>
    <n v="2.4499999999999997"/>
  </r>
  <r>
    <n v="55"/>
    <n v="4"/>
    <d v="2011-07-02T00:00:00"/>
    <n v="7"/>
    <x v="1"/>
    <n v="1"/>
    <s v="TSL,HALDIA"/>
    <s v="CURRAGH  PRIME"/>
    <s v="FIRST TRADER"/>
    <d v="1899-12-30T11:25:00"/>
    <x v="53"/>
    <s v="DTY-WT 1-WCS-RLS 1-IMWB 1-DTY"/>
    <n v="59"/>
    <n v="0"/>
    <s v="R103"/>
    <d v="1899-12-30T11:25:00"/>
    <d v="1899-12-30T11:25:00"/>
    <d v="1899-12-30T00:00:00"/>
    <n v="0"/>
    <n v="0"/>
    <d v="1899-12-30T11:32:00"/>
    <d v="1899-12-30T00:07:00"/>
    <n v="0"/>
    <n v="7"/>
    <d v="1899-12-30T11:32:00"/>
    <d v="1899-12-30T00:00:00"/>
    <n v="0"/>
    <n v="0"/>
    <d v="1899-12-30T12:15:00"/>
    <d v="1899-12-30T00:43:00"/>
    <n v="0"/>
    <n v="43"/>
    <d v="1899-12-30T12:20:00"/>
    <d v="1899-12-30T13:25:00"/>
    <d v="1899-12-30T01:05:00"/>
    <n v="1"/>
    <n v="5"/>
    <d v="1899-12-30T12:35:00"/>
    <d v="1899-12-30T13:25:00"/>
    <d v="1899-12-30T00:50:00"/>
    <n v="0"/>
    <n v="50"/>
    <d v="1899-12-30T13:57:00"/>
    <d v="1899-12-30T00:32:00"/>
    <n v="0"/>
    <n v="32"/>
    <d v="1899-12-30T14:45:00"/>
    <d v="1899-12-30T00:48:00"/>
    <n v="0"/>
    <n v="48"/>
    <d v="1899-12-30T18:25:00"/>
    <d v="1899-12-30T03:40:00"/>
    <n v="3"/>
    <n v="40"/>
    <d v="1899-12-30T14:47:00"/>
    <d v="1899-12-30T18:30:00"/>
    <d v="1899-12-30T03:43:00"/>
    <n v="3"/>
    <n v="43"/>
    <d v="1899-12-30T16:30:00"/>
    <d v="1899-12-30T18:50:00"/>
    <n v="3"/>
    <d v="1899-12-30T02:20:00"/>
    <n v="2"/>
    <n v="20"/>
    <d v="1899-12-30T19:08:00"/>
    <d v="1899-12-30T00:38:00"/>
    <n v="0"/>
    <n v="38"/>
    <d v="1899-12-30T19:20:00"/>
    <d v="1899-12-30T00:12:00"/>
    <n v="0"/>
    <n v="12"/>
    <d v="1899-12-30T19:20:00"/>
    <d v="1899-12-30T19:27:00"/>
    <d v="1899-12-30T00:07:00"/>
    <n v="0"/>
    <n v="7"/>
    <d v="1899-12-30T08:02:00"/>
    <n v="8"/>
    <n v="2"/>
    <d v="1899-12-30T02:05:00"/>
    <n v="2"/>
    <n v="5"/>
    <d v="1899-12-30T01:05:00"/>
    <n v="1"/>
    <n v="5"/>
    <d v="1899-12-30T03:40:00"/>
    <n v="3"/>
    <n v="40"/>
    <d v="1899-12-30T02:20:00"/>
    <n v="2"/>
    <n v="20"/>
    <d v="1899-12-30T01:56:00"/>
    <n v="1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189880.77000000002"/>
    <n v="3144"/>
    <n v="61.748474576271185"/>
    <n v="60.39464694656489"/>
    <n v="7"/>
    <n v="146"/>
    <n v="2.4333333333333331"/>
    <n v="9.4333333333333336"/>
    <n v="2.3583333333333334"/>
  </r>
  <r>
    <n v="56"/>
    <n v="5"/>
    <d v="2011-07-02T00:00:00"/>
    <n v="7"/>
    <x v="0"/>
    <n v="4"/>
    <s v="TSL,JSR"/>
    <s v="LIMESTONE-CP OMAN/LIMESTONE-CP DUBAI"/>
    <s v="MP PANAMAX6/EDELWEISS"/>
    <d v="1899-12-30T23:25:00"/>
    <x v="54"/>
    <s v="DTY-WT 1-WCS-RLS 2-IMWB 1-DTY"/>
    <n v="59"/>
    <n v="0"/>
    <s v="R103"/>
    <d v="1899-12-30T23:25:00"/>
    <d v="1899-12-30T23:25:00"/>
    <d v="1899-12-30T00:00:00"/>
    <n v="0"/>
    <n v="0"/>
    <d v="1899-12-30T23:35:00"/>
    <d v="1899-12-30T00:10:00"/>
    <n v="0"/>
    <n v="10"/>
    <d v="1899-12-30T23:50:00"/>
    <d v="1899-12-30T00:15:00"/>
    <n v="0"/>
    <n v="15"/>
    <d v="1899-12-31T00:30:00"/>
    <d v="1899-12-30T00:40:00"/>
    <n v="0"/>
    <n v="40"/>
    <d v="1899-12-31T00:35:00"/>
    <d v="1899-12-31T04:45:00"/>
    <d v="1899-12-30T04:10:00"/>
    <n v="4"/>
    <n v="10"/>
    <d v="1899-12-31T00:35:00"/>
    <d v="1899-12-31T04:45:00"/>
    <d v="1899-12-30T04:10:00"/>
    <n v="4"/>
    <n v="10"/>
    <d v="1899-12-31T04:48:00"/>
    <d v="1899-12-30T00:03:00"/>
    <n v="0"/>
    <n v="3"/>
    <d v="1899-12-31T04:50:00"/>
    <d v="1899-12-30T00:02:00"/>
    <n v="0"/>
    <n v="2"/>
    <d v="1899-12-31T07:22:00"/>
    <d v="1899-12-30T02:32:00"/>
    <n v="2"/>
    <n v="32"/>
    <d v="1899-12-31T07:22:00"/>
    <d v="1899-12-31T07:22:00"/>
    <d v="1899-12-30T00:00:00"/>
    <n v="0"/>
    <n v="0"/>
    <d v="1899-12-31T07:22:00"/>
    <d v="1899-12-31T07:22:00"/>
    <m/>
    <d v="1899-12-30T00:00:00"/>
    <n v="0"/>
    <n v="0"/>
    <d v="1899-12-31T07:35:00"/>
    <d v="1899-12-30T00:13:00"/>
    <n v="0"/>
    <n v="13"/>
    <d v="1899-12-31T07:45:00"/>
    <d v="1899-12-30T00:10:00"/>
    <n v="0"/>
    <n v="10"/>
    <d v="1899-12-31T07:45:00"/>
    <d v="1899-12-31T07:50:00"/>
    <d v="1899-12-30T00:05:00"/>
    <n v="0"/>
    <n v="5"/>
    <d v="1899-12-30T08:25:00"/>
    <n v="8"/>
    <n v="25"/>
    <d v="1899-12-30T01:06:00"/>
    <n v="1"/>
    <n v="6"/>
    <d v="1899-12-30T04:10:00"/>
    <n v="4"/>
    <n v="10"/>
    <d v="1899-12-30T02:32:00"/>
    <n v="2"/>
    <n v="32"/>
    <d v="1899-12-30T00:00:00"/>
    <n v="0"/>
    <n v="0"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25:00"/>
    <n v="0"/>
    <n v="25"/>
    <d v="1899-12-30T00:00:00"/>
    <n v="0"/>
    <n v="0"/>
    <n v="193569.32"/>
    <n v="3203"/>
    <n v="62.517796610169498"/>
    <n v="60.433755853886986"/>
    <n v="8"/>
    <n v="152"/>
    <n v="2.5333333333333332"/>
    <n v="10.533333333333333"/>
    <n v="2.1066666666666665"/>
  </r>
  <r>
    <n v="57"/>
    <n v="6"/>
    <d v="2011-07-03T00:00:00"/>
    <n v="7"/>
    <x v="0"/>
    <n v="5"/>
    <s v="TSL,JSR"/>
    <s v="CURRAGH SS/LIMESTONE-CP DUBAI"/>
    <s v="SHINY HALO/EDELWEISS"/>
    <d v="1899-12-30T06:08:00"/>
    <x v="55"/>
    <s v="DTY-WT 1-WCS-RLS 1-IMWB 1-DTY/DTY-WT 1-WCS-RLS 2-IMWB 1-DTY"/>
    <n v="58"/>
    <n v="1"/>
    <s v="R104"/>
    <d v="1899-12-30T06:08:00"/>
    <d v="1899-12-30T06:08:00"/>
    <d v="1899-12-30T00:00:00"/>
    <n v="0"/>
    <n v="0"/>
    <d v="1899-12-30T06:15:00"/>
    <d v="1899-12-30T00:07:00"/>
    <n v="0"/>
    <n v="7"/>
    <d v="1899-12-30T06:17:00"/>
    <d v="1899-12-30T00:02:00"/>
    <n v="0"/>
    <n v="2"/>
    <d v="1899-12-30T07:18:00"/>
    <d v="1899-12-30T01:01:00"/>
    <n v="1"/>
    <n v="1"/>
    <d v="1899-12-30T07:18:00"/>
    <d v="1899-12-30T08:25:00"/>
    <d v="1899-12-30T01:07:00"/>
    <n v="1"/>
    <n v="7"/>
    <d v="1899-12-30T07:18:00"/>
    <d v="1899-12-30T08:25:00"/>
    <d v="1899-12-30T01:07:00"/>
    <n v="1"/>
    <n v="7"/>
    <d v="1899-12-30T08:30:00"/>
    <d v="1899-12-30T00:05:00"/>
    <n v="0"/>
    <n v="5"/>
    <d v="1899-12-30T08:40:00"/>
    <d v="1899-12-30T00:10:00"/>
    <n v="0"/>
    <n v="10"/>
    <d v="1899-12-30T11:21:00"/>
    <d v="1899-12-30T02:41:00"/>
    <n v="2"/>
    <n v="41"/>
    <d v="1899-12-30T08:42:00"/>
    <d v="1899-12-30T09:32:00"/>
    <d v="1899-12-30T00:50:00"/>
    <n v="0"/>
    <n v="50"/>
    <d v="1899-12-30T08:50:00"/>
    <d v="1899-12-30T09:40:00"/>
    <n v="4"/>
    <d v="1899-12-30T00:50:00"/>
    <n v="0"/>
    <n v="50"/>
    <d v="1899-12-30T12:32:00"/>
    <d v="1899-12-30T03:00:00"/>
    <n v="3"/>
    <n v="0"/>
    <d v="1899-12-30T12:35:00"/>
    <d v="1899-12-30T00:03:00"/>
    <n v="0"/>
    <n v="3"/>
    <d v="1899-12-30T12:35:00"/>
    <d v="1899-12-30T12:40:00"/>
    <d v="1899-12-30T00:05:00"/>
    <n v="0"/>
    <n v="5"/>
    <d v="1899-12-30T06:32:00"/>
    <n v="6"/>
    <n v="32"/>
    <d v="1899-12-30T04:09:00"/>
    <n v="4"/>
    <n v="9"/>
    <d v="1899-12-30T01:07:00"/>
    <n v="1"/>
    <n v="7"/>
    <d v="1899-12-30T02:41:00"/>
    <n v="2"/>
    <n v="41"/>
    <d v="1899-12-30T00:50:00"/>
    <n v="0"/>
    <n v="50"/>
    <d v="1899-12-30T02:25:00"/>
    <n v="2"/>
    <n v="25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03:00"/>
    <n v="0"/>
    <n v="3"/>
    <n v="197172.92"/>
    <n v="3261"/>
    <n v="62.131034482758622"/>
    <n v="60.463943575590314"/>
    <n v="12"/>
    <n v="161"/>
    <n v="2.6833333333333331"/>
    <n v="14.683333333333334"/>
    <n v="2.4472222222222224"/>
  </r>
  <r>
    <n v="58"/>
    <n v="7"/>
    <d v="2011-07-03T00:00:00"/>
    <n v="7"/>
    <x v="0"/>
    <n v="6"/>
    <s v="TSL,JSR"/>
    <s v="CURRAGH SS/LIMESTONE-CP DUBAI"/>
    <s v="SHINY HALO/EDELWEISS"/>
    <d v="1899-12-30T14:40:00"/>
    <x v="56"/>
    <s v="DTY-WT 1-WCS-RLS 1-IMWB 1-DTY/DTY-WT 1-WCS-RLS 2-IMWB 1-DTY"/>
    <n v="59"/>
    <n v="0"/>
    <s v="R104"/>
    <d v="1899-12-30T14:40:00"/>
    <d v="1899-12-30T14:40:00"/>
    <d v="1899-12-30T00:00:00"/>
    <n v="0"/>
    <n v="0"/>
    <d v="1899-12-30T14:55:00"/>
    <d v="1899-12-30T00:15:00"/>
    <n v="0"/>
    <n v="15"/>
    <d v="1899-12-30T15:00:00"/>
    <d v="1899-12-30T00:05:00"/>
    <n v="0"/>
    <n v="5"/>
    <d v="1899-12-30T15:40:00"/>
    <d v="1899-12-30T00:40:00"/>
    <n v="0"/>
    <n v="40"/>
    <d v="1899-12-30T15:40:00"/>
    <d v="1899-12-30T19:45:00"/>
    <d v="1899-12-30T04:05:00"/>
    <n v="4"/>
    <n v="5"/>
    <d v="1899-12-30T15:40:00"/>
    <d v="1899-12-30T19:45:00"/>
    <d v="1899-12-30T04:05:00"/>
    <n v="4"/>
    <n v="5"/>
    <d v="1899-12-30T16:41:00"/>
    <n v="-0.12777777777777777"/>
    <e v="#NUM!"/>
    <e v="#NUM!"/>
    <d v="1899-12-30T16:41:00"/>
    <d v="1899-12-30T00:00:00"/>
    <n v="0"/>
    <n v="0"/>
    <d v="1899-12-30T20:49:00"/>
    <d v="1899-12-30T04:08:00"/>
    <n v="4"/>
    <n v="8"/>
    <d v="1899-12-30T16:42:00"/>
    <d v="1899-12-30T17:45:00"/>
    <d v="1899-12-30T01:03:00"/>
    <n v="1"/>
    <n v="3"/>
    <d v="1899-12-30T16:45:00"/>
    <d v="1899-12-30T17:55:00"/>
    <n v="5"/>
    <d v="1899-12-30T01:10:00"/>
    <n v="1"/>
    <n v="10"/>
    <d v="1899-12-30T21:07:00"/>
    <d v="1899-12-30T03:22:00"/>
    <n v="3"/>
    <n v="22"/>
    <d v="1899-12-30T21:10:00"/>
    <d v="1899-12-30T00:03:00"/>
    <n v="0"/>
    <n v="3"/>
    <d v="1899-12-30T21:10:00"/>
    <d v="1899-12-30T21:15:00"/>
    <d v="1899-12-30T00:05:00"/>
    <n v="0"/>
    <n v="5"/>
    <d v="1899-12-30T06:35:00"/>
    <n v="6"/>
    <n v="35"/>
    <d v="1899-12-30T01:01:00"/>
    <n v="1"/>
    <n v="1"/>
    <d v="1899-12-30T04:05:00"/>
    <n v="4"/>
    <n v="5"/>
    <d v="1899-12-30T04:08:00"/>
    <n v="4"/>
    <n v="8"/>
    <d v="1899-12-30T01:10:00"/>
    <n v="1"/>
    <n v="10"/>
    <d v="1899-12-30T03:42:00"/>
    <n v="3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0884.06000000003"/>
    <n v="3320"/>
    <n v="62.900677966101689"/>
    <n v="60.507246987951817"/>
    <n v="13"/>
    <n v="162"/>
    <n v="2.7"/>
    <n v="15.7"/>
    <n v="2.2428571428571429"/>
  </r>
  <r>
    <n v="59"/>
    <n v="8"/>
    <d v="2011-07-04T00:00:00"/>
    <n v="7"/>
    <x v="0"/>
    <n v="7"/>
    <s v="TSL,JSR"/>
    <s v="CURRAGH SS/LIMESTONE-CP DUBAI"/>
    <s v="SHINY HALO/EDELWEISS"/>
    <d v="1899-12-30T02:15:00"/>
    <x v="57"/>
    <s v="DTY-WT 1-WCS-RLS 1-IMWB 1-DTY/DTY-WT 1-WCS-RLS 2-IMWB 1-DTY"/>
    <n v="59"/>
    <n v="0"/>
    <s v="R104"/>
    <d v="1899-12-30T02:15:00"/>
    <d v="1899-12-30T02:15:00"/>
    <d v="1899-12-30T00:00:00"/>
    <n v="0"/>
    <n v="0"/>
    <d v="1899-12-30T02:25:00"/>
    <d v="1899-12-30T00:10:00"/>
    <n v="0"/>
    <n v="10"/>
    <d v="1899-12-30T02:30:00"/>
    <d v="1899-12-30T00:05:00"/>
    <n v="0"/>
    <n v="5"/>
    <d v="1899-12-30T03:00:00"/>
    <d v="1899-12-30T00:30:00"/>
    <n v="0"/>
    <n v="30"/>
    <d v="1899-12-30T03:10:00"/>
    <d v="1899-12-30T04:45:00"/>
    <d v="1899-12-30T01:35:00"/>
    <n v="1"/>
    <n v="35"/>
    <d v="1899-12-30T03:10:00"/>
    <d v="1899-12-30T04:45:00"/>
    <d v="1899-12-30T01:35:00"/>
    <n v="1"/>
    <n v="35"/>
    <d v="1899-12-30T05:42:00"/>
    <d v="1899-12-30T00:57:00"/>
    <n v="0"/>
    <n v="57"/>
    <d v="1899-12-30T05:47:00"/>
    <d v="1899-12-30T00:05:00"/>
    <n v="0"/>
    <n v="5"/>
    <d v="1899-12-30T08:26:00"/>
    <d v="1899-12-30T02:39:00"/>
    <n v="2"/>
    <n v="39"/>
    <d v="1899-12-30T07:55:00"/>
    <d v="1899-12-30T08:28:00"/>
    <d v="1899-12-30T00:33:00"/>
    <n v="0"/>
    <n v="33"/>
    <d v="1899-12-30T07:55:00"/>
    <d v="1899-12-30T08:30:00"/>
    <n v="6"/>
    <d v="1899-12-30T00:35:00"/>
    <n v="0"/>
    <n v="35"/>
    <d v="1899-12-30T09:43:00"/>
    <d v="1899-12-30T01:15:00"/>
    <n v="1"/>
    <n v="15"/>
    <d v="1899-12-30T09:55:00"/>
    <d v="1899-12-30T00:12:00"/>
    <n v="0"/>
    <n v="12"/>
    <d v="1899-12-30T09:55:00"/>
    <d v="1899-12-30T09:59:00"/>
    <d v="1899-12-30T00:04:00"/>
    <n v="0"/>
    <n v="4"/>
    <d v="1899-12-30T07:44:00"/>
    <n v="7"/>
    <n v="44"/>
    <d v="1899-12-30T02:54:00"/>
    <n v="2"/>
    <n v="54"/>
    <d v="1899-12-30T01:35:00"/>
    <n v="1"/>
    <n v="35"/>
    <d v="1899-12-30T02:39:00"/>
    <n v="2"/>
    <n v="39"/>
    <d v="1899-12-30T00:35:00"/>
    <n v="0"/>
    <n v="35"/>
    <d v="1899-12-30T02:39:00"/>
    <n v="2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04486.34000000003"/>
    <n v="3379"/>
    <n v="61.055593220338984"/>
    <n v="60.516821544835757"/>
    <n v="15"/>
    <n v="216"/>
    <n v="3.6"/>
    <n v="18.600000000000001"/>
    <n v="2.3250000000000002"/>
  </r>
  <r>
    <n v="60"/>
    <n v="9"/>
    <d v="2011-07-04T00:00:00"/>
    <n v="7"/>
    <x v="0"/>
    <n v="8"/>
    <s v="TSL,JSR"/>
    <s v="CURRAGH SS"/>
    <s v="SHINY HALO"/>
    <d v="1899-12-30T12:25:00"/>
    <x v="58"/>
    <s v="DTY-WT 1-WCS-RLS 1-IMWB 1-DTY"/>
    <n v="58"/>
    <n v="1"/>
    <s v="R105"/>
    <d v="1899-12-30T12:25:00"/>
    <d v="1899-12-30T12:25:00"/>
    <d v="1899-12-30T00:00:00"/>
    <n v="0"/>
    <n v="0"/>
    <d v="1899-12-30T12:40:00"/>
    <d v="1899-12-30T00:15:00"/>
    <n v="0"/>
    <n v="15"/>
    <d v="1899-12-30T12:40:00"/>
    <d v="1899-12-30T00:00:00"/>
    <n v="0"/>
    <n v="0"/>
    <d v="1899-12-30T13:00:00"/>
    <d v="1899-12-30T00:20:00"/>
    <n v="0"/>
    <n v="20"/>
    <d v="1899-12-30T13:05:00"/>
    <d v="1899-12-30T13:55:00"/>
    <d v="1899-12-30T00:50:00"/>
    <n v="0"/>
    <n v="50"/>
    <d v="1899-12-30T13:05:00"/>
    <d v="1899-12-30T13:55:00"/>
    <d v="1899-12-30T00:50:00"/>
    <n v="0"/>
    <n v="50"/>
    <d v="1899-12-30T13:59:00"/>
    <d v="1899-12-30T00:04:00"/>
    <n v="0"/>
    <n v="4"/>
    <d v="1899-12-30T14:11:00"/>
    <d v="1899-12-30T00:12:00"/>
    <n v="0"/>
    <n v="12"/>
    <d v="1899-12-30T17:59:00"/>
    <d v="1899-12-30T03:48:00"/>
    <n v="3"/>
    <n v="48"/>
    <d v="1899-12-30T14:15:00"/>
    <d v="1899-12-30T18:00:00"/>
    <d v="1899-12-30T03:45:00"/>
    <n v="3"/>
    <n v="45"/>
    <d v="1899-12-30T14:16:00"/>
    <d v="1899-12-30T18:05:00"/>
    <n v="7"/>
    <d v="1899-12-30T03:49:00"/>
    <n v="3"/>
    <n v="49"/>
    <d v="1899-12-30T18:20:00"/>
    <d v="1899-12-30T00:20:00"/>
    <n v="0"/>
    <n v="20"/>
    <d v="1899-12-30T18:25:00"/>
    <d v="1899-12-30T00:05:00"/>
    <n v="0"/>
    <n v="5"/>
    <d v="1899-12-30T18:25:00"/>
    <d v="1899-12-30T18:30:00"/>
    <d v="1899-12-30T00:05:00"/>
    <n v="0"/>
    <n v="5"/>
    <d v="1899-12-30T06:05:00"/>
    <n v="6"/>
    <n v="5"/>
    <d v="1899-12-30T00:49:00"/>
    <n v="0"/>
    <n v="49"/>
    <d v="1899-12-30T00:50:00"/>
    <n v="0"/>
    <n v="50"/>
    <d v="1899-12-30T03:48:00"/>
    <n v="3"/>
    <n v="48"/>
    <d v="1899-12-30T03:49:00"/>
    <n v="3"/>
    <n v="49"/>
    <d v="1899-12-30T01:53:00"/>
    <n v="1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5:00"/>
    <n v="1"/>
    <n v="55"/>
    <d v="1899-12-30T00:00:00"/>
    <n v="0"/>
    <n v="0"/>
    <n v="208071.90000000002"/>
    <n v="3437"/>
    <n v="61.82"/>
    <n v="60.538812918242662"/>
    <n v="15"/>
    <n v="265"/>
    <n v="4.416666666666667"/>
    <n v="19.416666666666668"/>
    <n v="2.1574074074074074"/>
  </r>
  <r>
    <n v="61"/>
    <n v="10"/>
    <d v="2011-07-04T00:00:00"/>
    <n v="7"/>
    <x v="0"/>
    <n v="9"/>
    <s v="TSL,JSR"/>
    <s v="LIMESTONE-CP DUBAI"/>
    <s v="EDELWEISS"/>
    <d v="1899-12-30T02:45:00"/>
    <x v="59"/>
    <s v="DTY-WT 1-WCS-RLS 2-IMWB 1-DTY"/>
    <n v="59"/>
    <n v="0"/>
    <s v="R105"/>
    <d v="1899-12-30T02:45:00"/>
    <d v="1899-12-30T02:45:00"/>
    <d v="1899-12-30T00:00:00"/>
    <n v="0"/>
    <n v="0"/>
    <d v="1899-12-30T03:00:00"/>
    <d v="1899-12-30T00:15:00"/>
    <n v="0"/>
    <n v="15"/>
    <d v="1899-12-30T03:00:00"/>
    <d v="1899-12-30T00:00:00"/>
    <n v="0"/>
    <n v="0"/>
    <d v="1899-12-30T03:40:00"/>
    <d v="1899-12-30T00:40:00"/>
    <n v="0"/>
    <n v="40"/>
    <d v="1899-12-30T03:40:00"/>
    <d v="1899-12-30T04:20:00"/>
    <d v="1899-12-30T00:40:00"/>
    <n v="0"/>
    <n v="40"/>
    <d v="1899-12-30T03:40:00"/>
    <d v="1899-12-30T04:20:00"/>
    <d v="1899-12-30T00:40:00"/>
    <n v="0"/>
    <n v="40"/>
    <d v="1899-12-30T04:25:00"/>
    <d v="1899-12-30T00:05:00"/>
    <n v="0"/>
    <n v="5"/>
    <d v="1899-12-30T04:40:00"/>
    <d v="1899-12-30T00:15:00"/>
    <n v="0"/>
    <n v="15"/>
    <d v="1899-12-30T06:04:00"/>
    <d v="1899-12-30T01:24:00"/>
    <n v="1"/>
    <n v="24"/>
    <d v="1899-12-30T06:04:00"/>
    <d v="1899-12-30T06:04:00"/>
    <d v="1899-12-30T00:00:00"/>
    <n v="0"/>
    <n v="0"/>
    <d v="1899-12-30T06:04:00"/>
    <d v="1899-12-30T06:04:00"/>
    <m/>
    <d v="1899-12-30T00:00:00"/>
    <n v="0"/>
    <n v="0"/>
    <d v="1899-12-30T06:15:00"/>
    <d v="1899-12-30T00:11:00"/>
    <n v="0"/>
    <n v="11"/>
    <d v="1899-12-30T06:20:00"/>
    <d v="1899-12-30T00:05:00"/>
    <n v="0"/>
    <n v="5"/>
    <d v="1899-12-30T06:20:00"/>
    <d v="1899-12-30T06:30:00"/>
    <d v="1899-12-30T00:10:00"/>
    <n v="0"/>
    <n v="10"/>
    <d v="1899-12-30T03:45:00"/>
    <n v="3"/>
    <n v="45"/>
    <d v="1899-12-30T01:01:00"/>
    <n v="1"/>
    <n v="1"/>
    <d v="1899-12-30T00:40:00"/>
    <n v="0"/>
    <n v="40"/>
    <d v="1899-12-30T01:24:00"/>
    <n v="1"/>
    <n v="24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8:00"/>
    <n v="0"/>
    <n v="8"/>
    <d v="1899-12-30T00:00:00"/>
    <n v="0"/>
    <n v="0"/>
    <n v="211796.21000000002"/>
    <n v="3496"/>
    <n v="63.123898305084744"/>
    <n v="60.582439931350123"/>
    <n v="16"/>
    <n v="266"/>
    <n v="4.4333333333333336"/>
    <n v="20.433333333333334"/>
    <n v="2.0433333333333334"/>
  </r>
  <r>
    <n v="62"/>
    <n v="11"/>
    <d v="2011-07-05T00:00:00"/>
    <n v="7"/>
    <x v="5"/>
    <n v="10"/>
    <s v="TSL,JSR"/>
    <s v="CURRAGH SS/LIMESTONE-CP DUBAI"/>
    <s v="SHINY HALO/EDELWEISS"/>
    <d v="1899-12-30T12:10:00"/>
    <x v="60"/>
    <s v="DTY-WT 1-WCS-RLS 1-IMWB 1-DTY/DTY-WT 1-WCS-RLS 2-IMWB 1-DTY"/>
    <n v="58"/>
    <n v="1"/>
    <s v="R104"/>
    <d v="1899-12-30T12:10:00"/>
    <d v="1899-12-30T12:10:00"/>
    <d v="1899-12-30T00:00:00"/>
    <n v="0"/>
    <n v="0"/>
    <d v="1899-12-30T12:15:00"/>
    <d v="1899-12-30T00:05:00"/>
    <n v="0"/>
    <n v="5"/>
    <d v="1899-12-30T12:15:00"/>
    <d v="1899-12-30T00:00:00"/>
    <n v="0"/>
    <n v="0"/>
    <d v="1899-12-30T12:30:00"/>
    <d v="1899-12-30T00:15:00"/>
    <n v="0"/>
    <n v="15"/>
    <d v="1899-12-30T12:32:00"/>
    <d v="1899-12-30T13:45:00"/>
    <d v="1899-12-30T01:13:00"/>
    <n v="1"/>
    <n v="13"/>
    <d v="1899-12-30T12:32:00"/>
    <d v="1899-12-30T13:45:00"/>
    <d v="1899-12-30T01:13:00"/>
    <n v="1"/>
    <n v="13"/>
    <d v="1899-12-30T13:45:00"/>
    <d v="1899-12-30T00:00:00"/>
    <n v="0"/>
    <n v="0"/>
    <d v="1899-12-30T13:50:00"/>
    <d v="1899-12-30T00:05:00"/>
    <n v="0"/>
    <n v="5"/>
    <d v="1899-12-30T17:10:00"/>
    <d v="1899-12-30T03:20:00"/>
    <n v="3"/>
    <n v="20"/>
    <d v="1899-12-30T13:52:00"/>
    <d v="1899-12-30T15:56:00"/>
    <d v="1899-12-30T02:04:00"/>
    <n v="2"/>
    <n v="4"/>
    <d v="1899-12-30T13:55:00"/>
    <d v="1899-12-30T16:00:00"/>
    <n v="8"/>
    <d v="1899-12-30T02:05:00"/>
    <n v="2"/>
    <n v="5"/>
    <d v="1899-12-30T17:22:00"/>
    <d v="1899-12-30T01:26:00"/>
    <n v="1"/>
    <n v="26"/>
    <d v="1899-12-30T17:32:00"/>
    <d v="1899-12-30T00:10:00"/>
    <n v="0"/>
    <n v="10"/>
    <d v="1899-12-30T17:32:00"/>
    <d v="1899-12-30T17:40:00"/>
    <d v="1899-12-30T00:08:00"/>
    <n v="0"/>
    <n v="8"/>
    <d v="1899-12-30T05:30:00"/>
    <n v="5"/>
    <n v="30"/>
    <d v="1899-12-30T01:51:00"/>
    <n v="1"/>
    <n v="51"/>
    <d v="1899-12-30T01:13:00"/>
    <n v="1"/>
    <n v="13"/>
    <d v="1899-12-30T03:20:00"/>
    <n v="3"/>
    <n v="20"/>
    <d v="1899-12-30T02:05:00"/>
    <n v="2"/>
    <n v="5"/>
    <d v="1899-12-30T02:28:00"/>
    <n v="2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39:00"/>
    <n v="0"/>
    <n v="39"/>
    <d v="1899-12-30T00:00:00"/>
    <n v="0"/>
    <n v="0"/>
    <n v="215428.08000000002"/>
    <n v="3554"/>
    <n v="62.618448275862065"/>
    <n v="60.615666854248737"/>
    <n v="17"/>
    <n v="317"/>
    <n v="5.2833333333333332"/>
    <n v="22.283333333333331"/>
    <n v="2.0257575757575754"/>
  </r>
  <r>
    <n v="63"/>
    <n v="12"/>
    <d v="2011-07-05T00:00:00"/>
    <n v="7"/>
    <x v="5"/>
    <n v="11"/>
    <s v="TSL,JSR"/>
    <s v="LIMESTONE CP DUBAI/NEWZEALAND"/>
    <s v="EDELWEISS/NEWLEAD TOMI"/>
    <d v="1899-12-30T21:55:00"/>
    <x v="61"/>
    <s v="DTY-WT 1-WCS-RLS 2-IMWB 1-DTY/DTY-WT 1-WCS-RLS 1-IMWB 1-DTY"/>
    <n v="59"/>
    <n v="0"/>
    <s v="R105"/>
    <d v="1899-12-30T21:55:00"/>
    <d v="1899-12-30T21:55:00"/>
    <d v="1899-12-30T00:00:00"/>
    <n v="0"/>
    <n v="0"/>
    <d v="1899-12-30T22:10:00"/>
    <d v="1899-12-30T00:15:00"/>
    <n v="0"/>
    <n v="15"/>
    <d v="1899-12-30T22:12:00"/>
    <d v="1899-12-30T00:02:00"/>
    <n v="0"/>
    <n v="2"/>
    <d v="1899-12-30T22:40:00"/>
    <d v="1899-12-30T00:28:00"/>
    <n v="0"/>
    <n v="28"/>
    <d v="1899-12-30T22:40:00"/>
    <d v="1899-12-31T00:02:00"/>
    <d v="1899-12-30T01:22:00"/>
    <n v="1"/>
    <n v="22"/>
    <d v="1899-12-30T22:40:00"/>
    <d v="1899-12-31T00:02:00"/>
    <d v="1899-12-30T01:22:00"/>
    <n v="1"/>
    <n v="22"/>
    <d v="1899-12-31T00:14:00"/>
    <d v="1899-12-30T00:12:00"/>
    <n v="0"/>
    <n v="12"/>
    <d v="1899-12-31T00:16:00"/>
    <d v="1899-12-30T00:02:00"/>
    <n v="0"/>
    <n v="2"/>
    <d v="1899-12-31T01:59:00"/>
    <d v="1899-12-30T01:43:00"/>
    <n v="1"/>
    <n v="43"/>
    <d v="1899-12-31T01:26:00"/>
    <d v="1899-12-31T02:00:00"/>
    <d v="1899-12-30T00:34:00"/>
    <n v="0"/>
    <n v="34"/>
    <d v="1899-12-31T02:00:00"/>
    <d v="1899-12-31T03:15:00"/>
    <n v="9"/>
    <d v="1899-12-30T01:15:00"/>
    <n v="1"/>
    <n v="15"/>
    <d v="1899-12-31T03:25:00"/>
    <d v="1899-12-30T01:25:00"/>
    <n v="1"/>
    <n v="25"/>
    <d v="1899-12-31T03:35:00"/>
    <d v="1899-12-30T00:10:00"/>
    <n v="0"/>
    <n v="10"/>
    <d v="1899-12-31T03:35:00"/>
    <d v="1899-12-31T03:40:00"/>
    <d v="1899-12-30T00:05:00"/>
    <n v="0"/>
    <n v="5"/>
    <d v="1899-12-30T05:45:00"/>
    <n v="5"/>
    <n v="45"/>
    <d v="1899-12-30T02:15:00"/>
    <n v="2"/>
    <n v="15"/>
    <d v="1899-12-30T01:22:00"/>
    <n v="1"/>
    <n v="22"/>
    <d v="1899-12-30T01:43:00"/>
    <n v="1"/>
    <n v="43"/>
    <d v="1899-12-30T01:15:00"/>
    <n v="1"/>
    <n v="15"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n v="219075.78000000003"/>
    <n v="3613"/>
    <n v="61.825423728813554"/>
    <n v="60.635422086908392"/>
    <n v="19"/>
    <n v="332"/>
    <n v="5.5333333333333332"/>
    <n v="24.533333333333331"/>
    <n v="2.0444444444444443"/>
  </r>
  <r>
    <n v="64"/>
    <n v="13"/>
    <d v="2011-07-06T00:00:00"/>
    <n v="7"/>
    <x v="5"/>
    <n v="12"/>
    <s v="TSL,JSR"/>
    <s v="LIMESTONE CP DUBAI/NEWZEALAND"/>
    <s v="EDELWEISS/NEWLEAD TOMI"/>
    <d v="1899-12-30T12:40:00"/>
    <x v="62"/>
    <s v="DTY-WT 1-WCS-RLS 2-IMWB 1-DTY/DTY-WT 1-WCS-RLS 1-IMWB 1-DTY"/>
    <n v="59"/>
    <n v="0"/>
    <m/>
    <d v="1899-12-30T12:40:00"/>
    <d v="1899-12-30T12:40:00"/>
    <d v="1899-12-30T00:00:00"/>
    <n v="0"/>
    <n v="0"/>
    <d v="1899-12-30T13:10:00"/>
    <d v="1899-12-30T00:30:00"/>
    <n v="0"/>
    <n v="30"/>
    <d v="1899-12-30T13:10:00"/>
    <d v="1899-12-30T00:00:00"/>
    <n v="0"/>
    <n v="0"/>
    <d v="1899-12-30T13:30:00"/>
    <d v="1899-12-30T00:20:00"/>
    <n v="0"/>
    <n v="20"/>
    <d v="1899-12-30T13:30:00"/>
    <d v="1899-12-30T14:30:00"/>
    <d v="1899-12-30T01:00:00"/>
    <n v="1"/>
    <n v="0"/>
    <d v="1899-12-30T13:30:00"/>
    <d v="1899-12-30T14:30:00"/>
    <d v="1899-12-30T01:00:00"/>
    <n v="1"/>
    <n v="0"/>
    <d v="1899-12-30T14:48:00"/>
    <d v="1899-12-30T00:18:00"/>
    <n v="0"/>
    <n v="18"/>
    <d v="1899-12-30T14:50:00"/>
    <d v="1899-12-30T00:02:00"/>
    <n v="0"/>
    <n v="2"/>
    <d v="1899-12-30T17:18:00"/>
    <d v="1899-12-30T02:28:00"/>
    <n v="2"/>
    <n v="28"/>
    <d v="1899-12-30T14:52:00"/>
    <d v="1899-12-30T16:15:00"/>
    <d v="1899-12-30T01:23:00"/>
    <n v="1"/>
    <n v="23"/>
    <d v="1899-12-30T17:20:00"/>
    <d v="1899-12-30T18:30:00"/>
    <n v="10"/>
    <d v="1899-12-30T01:10:00"/>
    <n v="1"/>
    <n v="10"/>
    <d v="1899-12-30T19:10:00"/>
    <d v="1899-12-30T02:55:00"/>
    <n v="2"/>
    <n v="55"/>
    <d v="1899-12-30T19:25:00"/>
    <d v="1899-12-30T00:15:00"/>
    <n v="0"/>
    <n v="15"/>
    <d v="1899-12-30T19:25:00"/>
    <d v="1899-12-30T19:30:00"/>
    <d v="1899-12-30T00:05:00"/>
    <n v="0"/>
    <n v="5"/>
    <d v="1899-12-30T06:50:00"/>
    <n v="6"/>
    <n v="50"/>
    <d v="1899-12-30T03:48:00"/>
    <n v="3"/>
    <n v="48"/>
    <d v="1899-12-30T01:00:00"/>
    <n v="1"/>
    <n v="0"/>
    <d v="1899-12-30T02:28:00"/>
    <n v="2"/>
    <n v="28"/>
    <d v="1899-12-30T01:10:00"/>
    <n v="1"/>
    <n v="1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22732.93000000002"/>
    <n v="3672"/>
    <n v="61.985593220338984"/>
    <n v="60.657116013071899"/>
    <n v="22"/>
    <n v="380"/>
    <n v="6.333333333333333"/>
    <n v="28.333333333333332"/>
    <n v="2.1794871794871793"/>
  </r>
  <r>
    <n v="65"/>
    <n v="14"/>
    <d v="2011-07-07T00:00:00"/>
    <n v="7"/>
    <x v="0"/>
    <n v="13"/>
    <s v="TSL,JSR"/>
    <s v="LIMESTONE CP DUBAI/NEWZEALAND"/>
    <s v="EDELWEISS/NEWLEAD TOMI"/>
    <d v="1899-12-31T02:40:00"/>
    <x v="63"/>
    <s v="DTY-WT 1-WCS-RLS 2-IMWB 1-DTY/DTY-WT 1-WCS-RLS 1-IMWB 1-DTY"/>
    <n v="56"/>
    <n v="3"/>
    <s v="R105"/>
    <d v="1899-12-31T02:40:00"/>
    <d v="1899-12-31T02:40:00"/>
    <d v="1899-12-30T00:00:00"/>
    <n v="0"/>
    <n v="0"/>
    <d v="1899-12-31T03:00:00"/>
    <d v="1899-12-30T00:20:00"/>
    <n v="0"/>
    <n v="20"/>
    <d v="1899-12-31T03:05:00"/>
    <d v="1899-12-30T00:05:00"/>
    <n v="0"/>
    <n v="5"/>
    <d v="1899-12-31T03:42:00"/>
    <d v="1899-12-30T00:37:00"/>
    <n v="0"/>
    <n v="37"/>
    <d v="1899-12-31T03:42:00"/>
    <d v="1899-12-31T05:22:00"/>
    <d v="1899-12-30T01:40:00"/>
    <n v="1"/>
    <n v="40"/>
    <d v="1899-12-31T03:42:00"/>
    <d v="1899-12-31T05:22:00"/>
    <d v="1899-12-30T01:40:00"/>
    <n v="1"/>
    <n v="40"/>
    <d v="1899-12-31T05:33:00"/>
    <d v="1899-12-30T00:11:00"/>
    <n v="0"/>
    <n v="11"/>
    <d v="1899-12-31T05:33:00"/>
    <d v="1899-12-30T00:00:00"/>
    <n v="0"/>
    <n v="0"/>
    <d v="1899-12-31T14:42:00"/>
    <d v="1899-12-30T09:09:00"/>
    <n v="9"/>
    <n v="9"/>
    <d v="1899-12-31T07:05:00"/>
    <d v="1899-12-31T14:45:00"/>
    <d v="1899-12-30T07:40:00"/>
    <n v="7"/>
    <n v="40"/>
    <d v="1899-12-31T14:50:00"/>
    <d v="1899-12-31T15:30:00"/>
    <n v="11"/>
    <d v="1899-12-30T00:40:00"/>
    <n v="0"/>
    <n v="40"/>
    <d v="1899-12-31T15:40:00"/>
    <d v="1899-12-30T00:55:00"/>
    <n v="0"/>
    <n v="55"/>
    <d v="1899-12-31T15:50:00"/>
    <d v="1899-12-30T00:10:00"/>
    <n v="0"/>
    <n v="10"/>
    <d v="1899-12-31T15:50:00"/>
    <d v="1899-12-31T16:00:00"/>
    <d v="1899-12-30T00:10:00"/>
    <n v="0"/>
    <n v="10"/>
    <d v="1899-12-30T13:20:00"/>
    <n v="13"/>
    <n v="20"/>
    <d v="1899-12-30T01:53:00"/>
    <n v="1"/>
    <n v="53"/>
    <d v="1899-12-30T01:40:00"/>
    <n v="1"/>
    <n v="40"/>
    <d v="1899-12-30T09:09:00"/>
    <n v="9"/>
    <n v="9"/>
    <d v="1899-12-30T00:40:00"/>
    <n v="0"/>
    <n v="40"/>
    <d v="1899-12-30T02:19:00"/>
    <n v="2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6:47:00"/>
    <n v="6"/>
    <n v="47"/>
    <d v="1899-12-30T00:09:00"/>
    <n v="0"/>
    <n v="9"/>
    <n v="226219.53000000003"/>
    <n v="3728"/>
    <n v="62.260714285714286"/>
    <n v="60.681204399141642"/>
    <n v="23"/>
    <n v="433"/>
    <n v="7.2166666666666668"/>
    <n v="30.216666666666669"/>
    <n v="2.1583333333333337"/>
  </r>
  <r>
    <n v="66"/>
    <n v="15"/>
    <d v="2011-07-07T00:00:00"/>
    <n v="7"/>
    <x v="0"/>
    <n v="14"/>
    <s v="TSL,JSR"/>
    <s v="CURRAGH SS/LIMESTONE-CP DUBAI"/>
    <s v="SHINY HALO/EDELWEISS"/>
    <d v="1899-12-30T13:45:00"/>
    <x v="64"/>
    <s v="DTY-WT 1-WCS-RLS 2-IMWB 1-DTY/DTY-WT 1-WCS-RLS 1-IMWB 1-DTY"/>
    <n v="57"/>
    <n v="2"/>
    <s v="R103"/>
    <d v="1899-12-30T13:45:00"/>
    <d v="1899-12-30T13:45:00"/>
    <d v="1899-12-30T00:00:00"/>
    <n v="0"/>
    <n v="0"/>
    <d v="1899-12-30T14:10:00"/>
    <d v="1899-12-30T00:25:00"/>
    <n v="0"/>
    <n v="25"/>
    <d v="1899-12-30T14:12:00"/>
    <d v="1899-12-30T00:02:00"/>
    <n v="0"/>
    <n v="2"/>
    <d v="1899-12-30T15:03:00"/>
    <d v="1899-12-30T00:51:00"/>
    <n v="0"/>
    <n v="51"/>
    <d v="1899-12-30T15:08:00"/>
    <d v="1899-12-30T17:45:00"/>
    <d v="1899-12-30T02:37:00"/>
    <n v="2"/>
    <n v="37"/>
    <d v="1899-12-30T15:08:00"/>
    <d v="1899-12-30T17:45:00"/>
    <d v="1899-12-30T02:37:00"/>
    <n v="2"/>
    <n v="37"/>
    <d v="1899-12-30T17:55:00"/>
    <d v="1899-12-30T00:10:00"/>
    <n v="0"/>
    <n v="10"/>
    <d v="1899-12-30T18:37:00"/>
    <d v="1899-12-30T00:42:00"/>
    <n v="0"/>
    <n v="42"/>
    <d v="1899-12-30T22:48:00"/>
    <d v="1899-12-30T04:11:00"/>
    <n v="4"/>
    <n v="11"/>
    <d v="1899-12-30T18:38:00"/>
    <d v="1899-12-30T19:33:00"/>
    <d v="1899-12-30T00:55:00"/>
    <n v="0"/>
    <n v="55"/>
    <d v="1899-12-30T22:52:00"/>
    <d v="1899-12-31T00:10:00"/>
    <n v="12"/>
    <d v="1899-12-30T01:18:00"/>
    <n v="1"/>
    <n v="18"/>
    <d v="1899-12-31T00:22:00"/>
    <d v="1899-12-30T04:49:00"/>
    <n v="4"/>
    <n v="49"/>
    <d v="1899-12-31T00:30:00"/>
    <d v="1899-12-30T00:08:00"/>
    <n v="0"/>
    <n v="8"/>
    <d v="1899-12-31T00:30:00"/>
    <d v="1899-12-31T00:35:00"/>
    <d v="1899-12-30T00:05:00"/>
    <n v="0"/>
    <n v="5"/>
    <d v="1899-12-30T10:50:00"/>
    <n v="10"/>
    <n v="50"/>
    <d v="1899-12-30T05:58:00"/>
    <n v="5"/>
    <n v="58"/>
    <d v="1899-12-30T02:37:00"/>
    <n v="2"/>
    <n v="37"/>
    <d v="1899-12-30T04:11:00"/>
    <n v="4"/>
    <n v="11"/>
    <d v="1899-12-30T01:18:00"/>
    <n v="1"/>
    <n v="18"/>
    <d v="1899-12-30T03:34:00"/>
    <n v="3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7:00"/>
    <n v="0"/>
    <n v="37"/>
    <d v="1899-12-30T00:00:00"/>
    <n v="0"/>
    <n v="0"/>
    <n v="229841.31000000003"/>
    <n v="3785"/>
    <n v="63.540000000000006"/>
    <n v="60.724256274768834"/>
    <n v="28"/>
    <n v="491"/>
    <n v="8.1833333333333336"/>
    <n v="36.183333333333337"/>
    <n v="2.4122222222222223"/>
  </r>
  <r>
    <n v="67"/>
    <n v="16"/>
    <d v="2011-07-08T00:00:00"/>
    <n v="7"/>
    <x v="1"/>
    <n v="2"/>
    <s v="TSL,HALDIA"/>
    <s v="CURRAGH  PRIME/KESTRAL"/>
    <s v="FIRST TRADER/NEWLEAD TOMI"/>
    <d v="1899-12-30T02:30:00"/>
    <x v="65"/>
    <s v="DTY-WT 1-WCS-RLS 1-IMWB 1-DTY"/>
    <n v="46"/>
    <n v="13"/>
    <s v="R105"/>
    <d v="1899-12-30T02:30:00"/>
    <d v="1899-12-30T02:30:00"/>
    <d v="1899-12-30T00:00:00"/>
    <n v="0"/>
    <n v="0"/>
    <d v="1899-12-30T02:50:00"/>
    <d v="1899-12-30T00:20:00"/>
    <n v="0"/>
    <n v="20"/>
    <d v="1899-12-30T02:55:00"/>
    <d v="1899-12-30T00:05:00"/>
    <n v="0"/>
    <n v="5"/>
    <d v="1899-12-30T03:34:00"/>
    <d v="1899-12-30T00:39:00"/>
    <n v="0"/>
    <n v="39"/>
    <d v="1899-12-30T03:35:00"/>
    <d v="1899-12-30T06:20:00"/>
    <d v="1899-12-30T02:45:00"/>
    <n v="2"/>
    <n v="45"/>
    <d v="1899-12-30T03:35:00"/>
    <d v="1899-12-30T06:20:00"/>
    <d v="1899-12-30T02:45:00"/>
    <n v="2"/>
    <n v="45"/>
    <d v="1899-12-30T06:21:00"/>
    <d v="1899-12-30T00:01:00"/>
    <n v="0"/>
    <n v="1"/>
    <d v="1899-12-30T06:52:00"/>
    <d v="1899-12-30T00:31:00"/>
    <n v="0"/>
    <n v="31"/>
    <d v="1899-12-30T12:13:00"/>
    <d v="1899-12-30T05:21:00"/>
    <n v="5"/>
    <n v="21"/>
    <d v="1899-12-30T06:55:00"/>
    <d v="1899-12-30T12:15:00"/>
    <d v="1899-12-30T05:20:00"/>
    <n v="5"/>
    <n v="20"/>
    <d v="1899-12-30T08:00:00"/>
    <d v="1899-12-30T12:30:00"/>
    <n v="13"/>
    <d v="1899-12-30T04:30:00"/>
    <n v="4"/>
    <n v="30"/>
    <d v="1899-12-30T13:05:00"/>
    <d v="1899-12-30T00:50:00"/>
    <n v="0"/>
    <n v="50"/>
    <d v="1899-12-30T13:10:00"/>
    <d v="1899-12-30T00:05:00"/>
    <n v="0"/>
    <n v="5"/>
    <d v="1899-12-30T13:10:00"/>
    <d v="1899-12-30T13:17:00"/>
    <d v="1899-12-30T00:07:00"/>
    <n v="0"/>
    <n v="7"/>
    <d v="1899-12-30T10:47:00"/>
    <n v="10"/>
    <n v="47"/>
    <d v="1899-12-30T01:35:00"/>
    <n v="1"/>
    <n v="35"/>
    <d v="1899-12-30T02:45:00"/>
    <n v="2"/>
    <n v="45"/>
    <d v="1899-12-30T05:21:00"/>
    <n v="5"/>
    <n v="21"/>
    <d v="1899-12-30T04:30:00"/>
    <n v="4"/>
    <n v="30"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4:00"/>
    <n v="1"/>
    <n v="34"/>
    <d v="1899-12-30T02:17:00"/>
    <n v="2"/>
    <n v="17"/>
    <d v="1899-12-30T00:00:00"/>
    <n v="0"/>
    <n v="0"/>
    <n v="232734.77000000002"/>
    <n v="3831"/>
    <n v="62.901304347826091"/>
    <n v="60.750396763247196"/>
    <n v="29"/>
    <n v="526"/>
    <n v="8.7666666666666675"/>
    <n v="37.766666666666666"/>
    <n v="2.3604166666666666"/>
  </r>
  <r>
    <n v="68"/>
    <n v="17"/>
    <d v="2011-07-08T00:00:00"/>
    <n v="7"/>
    <x v="0"/>
    <n v="15"/>
    <s v="TSL,JSR"/>
    <s v="CURRAGH SS/LIMESTONE-CP DUBAI"/>
    <s v="SHINY HALO/EDELWEISS"/>
    <d v="1899-12-30T08:30:00"/>
    <x v="66"/>
    <s v="DTY-WT 1-WCS-RLS 2-IMWB 1-DTY/DTY-WT 1-WCS-RLS 1-IMWB 1-DTY"/>
    <n v="57"/>
    <n v="2"/>
    <s v="R103"/>
    <d v="1899-12-30T08:30:00"/>
    <d v="1899-12-30T08:30:00"/>
    <d v="1899-12-30T00:00:00"/>
    <n v="0"/>
    <n v="0"/>
    <d v="1899-12-30T08:35:00"/>
    <d v="1899-12-30T00:05:00"/>
    <n v="0"/>
    <n v="5"/>
    <d v="1899-12-30T08:35:00"/>
    <d v="1899-12-30T00:00:00"/>
    <n v="0"/>
    <n v="0"/>
    <d v="1899-12-30T09:00:00"/>
    <d v="1899-12-30T00:25:00"/>
    <n v="0"/>
    <n v="25"/>
    <d v="1899-12-30T09:15:00"/>
    <d v="1899-12-30T12:00:00"/>
    <d v="1899-12-30T02:45:00"/>
    <n v="2"/>
    <n v="45"/>
    <d v="1899-12-30T09:15:00"/>
    <d v="1899-12-30T12:00:00"/>
    <d v="1899-12-30T02:45:00"/>
    <n v="2"/>
    <n v="45"/>
    <d v="1899-12-30T12:49:00"/>
    <d v="1899-12-30T00:49:00"/>
    <n v="0"/>
    <n v="49"/>
    <d v="1899-12-30T12:50:00"/>
    <d v="1899-12-30T00:01:00"/>
    <n v="0"/>
    <n v="1"/>
    <d v="1899-12-30T16:50:00"/>
    <d v="1899-12-30T04:00:00"/>
    <n v="4"/>
    <n v="0"/>
    <d v="1899-12-30T16:15:00"/>
    <d v="1899-12-30T16:52:00"/>
    <d v="1899-12-30T00:37:00"/>
    <n v="0"/>
    <n v="37"/>
    <d v="1899-12-30T16:55:00"/>
    <d v="1899-12-30T17:35:00"/>
    <n v="14"/>
    <d v="1899-12-30T00:40:00"/>
    <n v="0"/>
    <n v="40"/>
    <d v="1899-12-30T17:45:00"/>
    <d v="1899-12-30T00:53:00"/>
    <n v="0"/>
    <n v="53"/>
    <d v="1899-12-30T17:50:00"/>
    <d v="1899-12-30T00:05:00"/>
    <n v="0"/>
    <n v="5"/>
    <d v="1899-12-30T17:50:00"/>
    <d v="1899-12-30T17:53:00"/>
    <d v="1899-12-30T00:03:00"/>
    <n v="0"/>
    <n v="3"/>
    <d v="1899-12-30T09:23:00"/>
    <n v="9"/>
    <n v="23"/>
    <d v="1899-12-30T02:12:00"/>
    <n v="2"/>
    <n v="12"/>
    <d v="1899-12-30T02:45:00"/>
    <n v="2"/>
    <n v="45"/>
    <d v="1899-12-30T04:00:00"/>
    <n v="4"/>
    <n v="0"/>
    <d v="1899-12-30T00:40:00"/>
    <n v="0"/>
    <n v="40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27:00"/>
    <n v="0"/>
    <n v="27"/>
    <d v="1899-12-30T00:00:00"/>
    <n v="0"/>
    <n v="0"/>
    <n v="236346.26"/>
    <n v="3888"/>
    <n v="63.359473684210521"/>
    <n v="60.788647119341569"/>
    <n v="31"/>
    <n v="538"/>
    <n v="8.9666666666666668"/>
    <n v="39.966666666666669"/>
    <n v="2.3509803921568628"/>
  </r>
  <r>
    <n v="69"/>
    <n v="18"/>
    <d v="2011-07-09T00:00:00"/>
    <n v="7"/>
    <x v="0"/>
    <n v="16"/>
    <s v="TSL,JSR"/>
    <s v="LIMESTONE-CP DUBAI"/>
    <s v="EDELWEISS"/>
    <d v="1899-12-30T06:35:00"/>
    <x v="67"/>
    <s v="DTY-WT 1-WCS-RLS 2-IMWB 1-DTY"/>
    <n v="59"/>
    <n v="0"/>
    <s v="R103"/>
    <d v="1899-12-30T06:35:00"/>
    <d v="1899-12-30T06:35:00"/>
    <d v="1899-12-30T00:00:00"/>
    <n v="0"/>
    <n v="0"/>
    <d v="1899-12-30T06:38:00"/>
    <d v="1899-12-30T00:03:00"/>
    <n v="0"/>
    <n v="3"/>
    <d v="1899-12-30T06:43:00"/>
    <d v="1899-12-30T00:05:00"/>
    <n v="0"/>
    <n v="5"/>
    <d v="1899-12-30T07:05:00"/>
    <d v="1899-12-30T00:22:00"/>
    <n v="0"/>
    <n v="22"/>
    <d v="1899-12-30T07:05:00"/>
    <d v="1899-12-30T09:01:00"/>
    <d v="1899-12-30T01:56:00"/>
    <n v="1"/>
    <n v="56"/>
    <d v="1899-12-30T07:05:00"/>
    <d v="1899-12-30T09:01:00"/>
    <d v="1899-12-30T01:56:00"/>
    <n v="1"/>
    <n v="56"/>
    <d v="1899-12-30T09:07:00"/>
    <d v="1899-12-30T00:06:00"/>
    <n v="0"/>
    <n v="6"/>
    <d v="1899-12-30T09:10:00"/>
    <d v="1899-12-30T00:03:00"/>
    <n v="0"/>
    <n v="3"/>
    <d v="1899-12-30T12:47:00"/>
    <d v="1899-12-30T03:37:00"/>
    <n v="3"/>
    <n v="37"/>
    <d v="1899-12-30T12:47:00"/>
    <d v="1899-12-30T12:47:00"/>
    <d v="1899-12-30T00:00:00"/>
    <n v="0"/>
    <n v="0"/>
    <d v="1899-12-30T12:47:00"/>
    <d v="1899-12-30T12:47:00"/>
    <m/>
    <d v="1899-12-30T00:00:00"/>
    <n v="0"/>
    <n v="0"/>
    <d v="1899-12-30T13:12:00"/>
    <d v="1899-12-30T00:25:00"/>
    <n v="0"/>
    <n v="25"/>
    <d v="1899-12-30T14:20:00"/>
    <d v="1899-12-30T01:08:00"/>
    <n v="1"/>
    <n v="8"/>
    <d v="1899-12-30T14:20:00"/>
    <d v="1899-12-30T14:30:00"/>
    <d v="1899-12-30T00:10:00"/>
    <n v="0"/>
    <n v="10"/>
    <d v="1899-12-30T07:55:00"/>
    <n v="7"/>
    <n v="55"/>
    <d v="1899-12-30T02:01:00"/>
    <n v="2"/>
    <n v="1"/>
    <d v="1899-12-30T01:56:00"/>
    <n v="1"/>
    <n v="56"/>
    <d v="1899-12-30T03:37:00"/>
    <n v="3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40103.16"/>
    <n v="3947"/>
    <n v="63.67627118644068"/>
    <n v="60.831811502406893"/>
    <n v="33"/>
    <n v="539"/>
    <n v="8.9833333333333325"/>
    <n v="41.983333333333334"/>
    <n v="2.3324074074074073"/>
  </r>
  <r>
    <n v="70"/>
    <n v="19"/>
    <d v="2011-07-09T00:00:00"/>
    <n v="7"/>
    <x v="0"/>
    <n v="17"/>
    <s v="TSL,JSR"/>
    <s v="CURRAGH SS/LIMESTONE-CP DUBAI"/>
    <s v="SHINY HALO/EDELWEISS."/>
    <d v="1899-12-30T11:55:00"/>
    <x v="68"/>
    <s v="DTY-WT 1-WCS-RLS 1-IMWB 1-DTY/DTY-WT 1-WCS-RLS 2-IMWB 1-DTY"/>
    <n v="57"/>
    <n v="2"/>
    <s v="R105"/>
    <d v="1899-12-30T11:50:00"/>
    <d v="1899-12-30T11:50:00"/>
    <d v="1899-12-30T00:00:00"/>
    <n v="0"/>
    <n v="0"/>
    <d v="1899-12-30T12:00:00"/>
    <d v="1899-12-30T00:10:00"/>
    <n v="0"/>
    <n v="10"/>
    <d v="1899-12-30T12:15:00"/>
    <d v="1899-12-30T00:15:00"/>
    <n v="0"/>
    <n v="15"/>
    <d v="1899-12-30T12:32:00"/>
    <d v="1899-12-30T00:17:00"/>
    <n v="0"/>
    <n v="17"/>
    <d v="1899-12-30T12:32:00"/>
    <d v="1899-12-30T14:00:00"/>
    <d v="1899-12-30T01:28:00"/>
    <n v="1"/>
    <n v="28"/>
    <d v="1899-12-30T12:32:00"/>
    <d v="1899-12-30T14:00:00"/>
    <d v="1899-12-30T01:28:00"/>
    <n v="1"/>
    <n v="28"/>
    <d v="1899-12-30T14:32:00"/>
    <d v="1899-12-30T00:32:00"/>
    <n v="0"/>
    <n v="32"/>
    <d v="1899-12-30T15:00:00"/>
    <d v="1899-12-30T00:28:00"/>
    <n v="0"/>
    <n v="28"/>
    <d v="1899-12-30T20:05:00"/>
    <d v="1899-12-30T05:05:00"/>
    <n v="5"/>
    <n v="5"/>
    <d v="1899-12-30T15:02:00"/>
    <d v="1899-12-30T16:48:00"/>
    <d v="1899-12-30T01:46:00"/>
    <n v="1"/>
    <n v="46"/>
    <d v="1899-12-30T15:25:00"/>
    <d v="1899-12-30T16:55:00"/>
    <n v="15"/>
    <d v="1899-12-30T01:30:00"/>
    <n v="1"/>
    <n v="30"/>
    <d v="1899-12-30T20:36:00"/>
    <d v="1899-12-30T03:48:00"/>
    <n v="3"/>
    <n v="48"/>
    <d v="1899-12-30T20:45:00"/>
    <d v="1899-12-30T00:09:00"/>
    <n v="0"/>
    <n v="9"/>
    <d v="1899-12-30T20:45:00"/>
    <d v="1899-12-30T20:50:00"/>
    <d v="1899-12-30T00:05:00"/>
    <n v="0"/>
    <n v="5"/>
    <d v="1899-12-30T09:00:00"/>
    <n v="9"/>
    <n v="0"/>
    <d v="1899-12-30T04:46:00"/>
    <n v="4"/>
    <n v="46"/>
    <d v="1899-12-30T01:28:00"/>
    <n v="1"/>
    <n v="28"/>
    <d v="1899-12-30T05:05:00"/>
    <n v="5"/>
    <n v="5"/>
    <d v="1899-12-30T01:30:00"/>
    <n v="1"/>
    <n v="30"/>
    <d v="1899-12-30T04:23:00"/>
    <n v="4"/>
    <n v="23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39:00"/>
    <n v="0"/>
    <n v="39"/>
    <d v="1899-12-30T00:00:00"/>
    <n v="0"/>
    <n v="0"/>
    <n v="243708.45"/>
    <n v="4004"/>
    <n v="63.250701754385965"/>
    <n v="60.866246253746255"/>
    <n v="37"/>
    <n v="585"/>
    <n v="9.75"/>
    <n v="46.75"/>
    <n v="2.4605263157894739"/>
  </r>
  <r>
    <n v="71"/>
    <n v="20"/>
    <d v="2011-07-09T00:00:00"/>
    <n v="7"/>
    <x v="2"/>
    <n v="1"/>
    <s v="UML,DGPR"/>
    <s v="HARD COKING COAL"/>
    <s v="KAVO ALKYON"/>
    <d v="1899-12-30T20:50:00"/>
    <x v="69"/>
    <s v="DTY-WT 1-WCS-RLS 1-IMWB 1-DTY"/>
    <n v="51"/>
    <n v="8"/>
    <s v="R103"/>
    <d v="1899-12-30T20:50:00"/>
    <d v="1899-12-30T20:50:00"/>
    <d v="1899-12-30T00:00:00"/>
    <n v="0"/>
    <n v="0"/>
    <d v="1899-12-30T20:55:00"/>
    <d v="1899-12-30T00:05:00"/>
    <n v="0"/>
    <n v="5"/>
    <d v="1899-12-30T21:05:00"/>
    <d v="1899-12-30T00:10:00"/>
    <n v="0"/>
    <n v="10"/>
    <d v="1899-12-30T22:10:00"/>
    <d v="1899-12-30T01:05:00"/>
    <n v="1"/>
    <n v="5"/>
    <d v="1899-12-30T22:12:00"/>
    <d v="1899-12-31T00:20:00"/>
    <d v="1899-12-30T02:08:00"/>
    <n v="2"/>
    <n v="8"/>
    <d v="1899-12-30T22:12:00"/>
    <d v="1899-12-31T00:20:00"/>
    <d v="1899-12-30T02:08:00"/>
    <n v="2"/>
    <n v="8"/>
    <d v="1899-12-31T00:25:00"/>
    <d v="1899-12-30T00:05:00"/>
    <n v="0"/>
    <n v="5"/>
    <d v="1899-12-31T00:29:00"/>
    <d v="1899-12-30T00:04:00"/>
    <n v="0"/>
    <n v="4"/>
    <d v="1899-12-31T03:25:00"/>
    <d v="1899-12-30T02:56:00"/>
    <n v="2"/>
    <n v="56"/>
    <d v="1899-12-31T03:25:00"/>
    <d v="1899-12-31T03:25:00"/>
    <d v="1899-12-30T00:00:00"/>
    <n v="0"/>
    <n v="0"/>
    <d v="1899-12-31T03:30:00"/>
    <d v="1899-12-31T06:30:00"/>
    <n v="16"/>
    <d v="1899-12-30T03:00:00"/>
    <n v="3"/>
    <n v="0"/>
    <d v="1899-12-31T06:48:00"/>
    <d v="1899-12-30T03:23:00"/>
    <n v="3"/>
    <n v="23"/>
    <d v="1899-12-31T07:00:00"/>
    <d v="1899-12-30T00:12:00"/>
    <n v="0"/>
    <n v="12"/>
    <d v="1899-12-31T07:00:00"/>
    <d v="1899-12-31T07:05:00"/>
    <d v="1899-12-30T00:05:00"/>
    <n v="0"/>
    <n v="5"/>
    <d v="1899-12-30T10:15:00"/>
    <n v="10"/>
    <n v="15"/>
    <d v="1899-12-30T04:45:00"/>
    <n v="4"/>
    <n v="45"/>
    <d v="1899-12-30T02:08:00"/>
    <n v="2"/>
    <n v="8"/>
    <d v="1899-12-30T02:56:00"/>
    <n v="2"/>
    <n v="56"/>
    <d v="1899-12-30T03:00:00"/>
    <n v="3"/>
    <n v="0"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51:00"/>
    <n v="0"/>
    <n v="51"/>
    <d v="1899-12-30T00:00:00"/>
    <n v="0"/>
    <n v="0"/>
    <n v="246871.89"/>
    <n v="4055"/>
    <n v="62.02823529411765"/>
    <n v="60.880860665844637"/>
    <n v="41"/>
    <n v="630"/>
    <n v="10.5"/>
    <n v="51.5"/>
    <n v="2.5750000000000002"/>
  </r>
  <r>
    <n v="72"/>
    <n v="21"/>
    <d v="2011-07-10T00:00:00"/>
    <n v="7"/>
    <x v="0"/>
    <n v="18"/>
    <s v="TSL,JSR"/>
    <s v="LIMESTONE-CP OMAN"/>
    <s v="SAGAR RATAN/MP PANAMAX6"/>
    <d v="1899-12-30T00:35:00"/>
    <x v="70"/>
    <s v="DTY-WT 1-WCS-RLS 2-IMWB 1-DTY"/>
    <n v="55"/>
    <n v="4"/>
    <s v="R103"/>
    <d v="1899-12-30T00:35:00"/>
    <d v="1899-12-30T00:35:00"/>
    <d v="1899-12-30T00:00:00"/>
    <n v="0"/>
    <n v="0"/>
    <d v="1899-12-30T01:05:00"/>
    <d v="1899-12-30T00:30:00"/>
    <n v="0"/>
    <n v="30"/>
    <d v="1899-12-30T01:10:00"/>
    <d v="1899-12-30T00:05:00"/>
    <n v="0"/>
    <n v="5"/>
    <d v="1899-12-30T01:50:00"/>
    <d v="1899-12-30T00:40:00"/>
    <n v="0"/>
    <n v="40"/>
    <d v="1899-12-30T01:50:00"/>
    <d v="1899-12-30T04:30:00"/>
    <d v="1899-12-30T02:40:00"/>
    <n v="2"/>
    <n v="40"/>
    <d v="1899-12-30T01:50:00"/>
    <d v="1899-12-30T04:30:00"/>
    <d v="1899-12-30T02:40:00"/>
    <n v="2"/>
    <n v="40"/>
    <d v="1899-12-30T13:15:00"/>
    <d v="1899-12-30T08:45:00"/>
    <n v="8"/>
    <n v="45"/>
    <d v="1899-12-30T14:59:00"/>
    <d v="1899-12-30T01:44:00"/>
    <n v="1"/>
    <n v="44"/>
    <d v="1899-12-30T18:00:00"/>
    <d v="1899-12-30T03:01:00"/>
    <n v="3"/>
    <n v="1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5:00"/>
    <d v="1899-12-30T00:15:00"/>
    <n v="0"/>
    <n v="15"/>
    <d v="1899-12-30T18:20:00"/>
    <d v="1899-12-30T00:05:00"/>
    <n v="0"/>
    <n v="5"/>
    <d v="1899-12-30T18:20:00"/>
    <d v="1899-12-30T18:25:00"/>
    <d v="1899-12-30T00:05:00"/>
    <n v="0"/>
    <n v="5"/>
    <d v="1899-12-30T17:50:00"/>
    <n v="17"/>
    <n v="50"/>
    <d v="1899-12-30T09:45:00"/>
    <n v="9"/>
    <n v="45"/>
    <d v="1899-12-30T02:40:00"/>
    <n v="2"/>
    <n v="40"/>
    <d v="1899-12-30T03:01:00"/>
    <n v="3"/>
    <n v="1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250373.97"/>
    <n v="4110"/>
    <n v="63.674181818181815"/>
    <n v="60.91824087591241"/>
    <n v="50"/>
    <n v="675"/>
    <n v="11.25"/>
    <n v="61.25"/>
    <n v="2.9166666666666665"/>
  </r>
  <r>
    <n v="73"/>
    <n v="22"/>
    <d v="2011-07-10T00:00:00"/>
    <n v="7"/>
    <x v="0"/>
    <n v="19"/>
    <s v="TSL,JSR"/>
    <s v="CURRAGH SS/LIMESTONE-CP DUBAI/OMAN"/>
    <s v="SHINY HALO/EDELWEISS/MP PANAMX6/SAGAR RATAN."/>
    <d v="1899-12-30T13:45:00"/>
    <x v="71"/>
    <s v="DTY-WT 1-WCS-RLS 1-IMWB 1-DTY/DTY-WT 1-WCS-RLS 2-IMWB 1-DTY"/>
    <n v="59"/>
    <n v="0"/>
    <s v="R105"/>
    <d v="1899-12-30T13:45:00"/>
    <d v="1899-12-30T13:45:00"/>
    <d v="1899-12-30T00:00:00"/>
    <n v="0"/>
    <n v="0"/>
    <d v="1899-12-30T13:55:00"/>
    <d v="1899-12-30T00:10:00"/>
    <n v="0"/>
    <n v="10"/>
    <d v="1899-12-30T14:00:00"/>
    <d v="1899-12-30T00:05:00"/>
    <n v="0"/>
    <n v="5"/>
    <d v="1899-12-30T14:35:00"/>
    <d v="1899-12-30T00:35:00"/>
    <n v="0"/>
    <n v="35"/>
    <d v="1899-12-30T14:40:00"/>
    <d v="1899-12-30T16:37:00"/>
    <d v="1899-12-30T01:57:00"/>
    <n v="1"/>
    <n v="57"/>
    <d v="1899-12-30T14:40:00"/>
    <d v="1899-12-30T16:37:00"/>
    <d v="1899-12-30T01:57:00"/>
    <n v="1"/>
    <n v="57"/>
    <d v="1899-12-30T16:52:00"/>
    <d v="1899-12-30T00:15:00"/>
    <n v="0"/>
    <n v="15"/>
    <d v="1899-12-30T20:42:00"/>
    <d v="1899-12-30T03:50:00"/>
    <n v="3"/>
    <n v="50"/>
    <d v="1899-12-31T03:08:00"/>
    <d v="1899-12-30T06:26:00"/>
    <n v="6"/>
    <n v="26"/>
    <d v="1899-12-30T20:42:00"/>
    <d v="1899-12-30T23:10:00"/>
    <d v="1899-12-30T02:28:00"/>
    <n v="2"/>
    <n v="28"/>
    <d v="1899-12-30T23:15:00"/>
    <d v="1899-12-31T00:35:00"/>
    <n v="17"/>
    <d v="1899-12-30T01:20:00"/>
    <n v="1"/>
    <n v="20"/>
    <d v="1899-12-31T03:42:00"/>
    <d v="1899-12-30T04:32:00"/>
    <n v="4"/>
    <n v="32"/>
    <d v="1899-12-31T03:50:00"/>
    <d v="1899-12-30T00:08:00"/>
    <n v="0"/>
    <n v="8"/>
    <d v="1899-12-31T03:50:00"/>
    <d v="1899-12-31T03:55:00"/>
    <d v="1899-12-30T00:05:00"/>
    <n v="0"/>
    <n v="5"/>
    <d v="1899-12-30T14:10:00"/>
    <n v="14"/>
    <n v="10"/>
    <d v="1899-12-30T05:30:00"/>
    <n v="5"/>
    <n v="30"/>
    <d v="1899-12-30T01:57:00"/>
    <n v="1"/>
    <n v="57"/>
    <d v="1899-12-30T06:26:00"/>
    <n v="6"/>
    <n v="26"/>
    <d v="1899-12-30T01:20:00"/>
    <n v="1"/>
    <n v="20"/>
    <d v="1899-12-30T03:26:00"/>
    <n v="3"/>
    <n v="26"/>
    <d v="1899-12-30T00:00:00"/>
    <n v="0"/>
    <n v="0"/>
    <d v="1899-12-30T00:00:00"/>
    <n v="0"/>
    <n v="0"/>
    <d v="1899-12-30T01:09:00"/>
    <n v="1"/>
    <n v="9"/>
    <d v="1899-12-30T00:00:00"/>
    <n v="0"/>
    <n v="0"/>
    <d v="1899-12-30T00:00:00"/>
    <n v="0"/>
    <n v="0"/>
    <d v="1899-12-30T01:51:00"/>
    <n v="1"/>
    <n v="51"/>
    <d v="1899-12-30T00:00:00"/>
    <n v="0"/>
    <n v="0"/>
    <n v="254061.12"/>
    <n v="4169"/>
    <n v="62.494067796610175"/>
    <n v="60.940542096426"/>
    <n v="55"/>
    <n v="705"/>
    <n v="11.75"/>
    <n v="66.75"/>
    <n v="3.0340909090909092"/>
  </r>
  <r>
    <n v="74"/>
    <n v="23"/>
    <d v="2011-07-11T00:00:00"/>
    <n v="7"/>
    <x v="1"/>
    <n v="3"/>
    <s v="TSL,HALDIA"/>
    <s v="CURRAGH PRIME"/>
    <s v="FIRST TRADER"/>
    <d v="1899-12-30T01:45:00"/>
    <x v="72"/>
    <s v="DTY-WT 1-WCS-RLS 1-IMWB 1-DTY"/>
    <n v="59"/>
    <n v="0"/>
    <s v="R103"/>
    <d v="1899-12-30T01:45:00"/>
    <d v="1899-12-30T01:45:00"/>
    <d v="1899-12-30T00:00:00"/>
    <n v="0"/>
    <n v="0"/>
    <d v="1899-12-30T02:00:00"/>
    <d v="1899-12-30T00:15:00"/>
    <n v="0"/>
    <n v="15"/>
    <d v="1899-12-30T02:10:00"/>
    <d v="1899-12-30T00:10:00"/>
    <n v="0"/>
    <n v="10"/>
    <d v="1899-12-30T02:40:00"/>
    <d v="1899-12-30T00:30:00"/>
    <n v="0"/>
    <n v="30"/>
    <d v="1899-12-30T02:45:00"/>
    <d v="1899-12-30T10:00:00"/>
    <d v="1899-12-30T07:15:00"/>
    <n v="7"/>
    <n v="15"/>
    <d v="1899-12-30T02:45:00"/>
    <d v="1899-12-30T10:00:00"/>
    <d v="1899-12-30T07:15:00"/>
    <n v="7"/>
    <n v="15"/>
    <d v="1899-12-30T10:13:00"/>
    <d v="1899-12-30T00:13:00"/>
    <n v="0"/>
    <n v="13"/>
    <d v="1899-12-30T10:15:00"/>
    <d v="1899-12-30T00:02:00"/>
    <n v="0"/>
    <n v="2"/>
    <d v="1899-12-30T13:40:00"/>
    <d v="1899-12-30T03:25:00"/>
    <n v="3"/>
    <n v="25"/>
    <d v="1899-12-30T10:17:00"/>
    <d v="1899-12-30T13:42:00"/>
    <d v="1899-12-30T03:25:00"/>
    <n v="3"/>
    <n v="25"/>
    <d v="1899-12-30T12:10:00"/>
    <d v="1899-12-30T14:30:00"/>
    <n v="18"/>
    <d v="1899-12-30T02:20:00"/>
    <n v="2"/>
    <n v="20"/>
    <d v="1899-12-30T14:42:00"/>
    <d v="1899-12-30T01:00:00"/>
    <n v="1"/>
    <n v="0"/>
    <d v="1899-12-30T14:48:00"/>
    <d v="1899-12-30T00:06:00"/>
    <n v="0"/>
    <n v="6"/>
    <d v="1899-12-30T14:48:00"/>
    <d v="1899-12-30T14:50:00"/>
    <d v="1899-12-30T00:02:00"/>
    <n v="0"/>
    <n v="2"/>
    <d v="1899-12-30T13:05:00"/>
    <n v="13"/>
    <n v="5"/>
    <d v="1899-12-30T01:49:00"/>
    <n v="1"/>
    <n v="49"/>
    <d v="1899-12-30T07:15:00"/>
    <n v="7"/>
    <n v="15"/>
    <d v="1899-12-30T03:25:00"/>
    <n v="3"/>
    <n v="25"/>
    <d v="1899-12-30T02:20:00"/>
    <n v="2"/>
    <n v="2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57743.33"/>
    <n v="4228"/>
    <n v="62.410338983050849"/>
    <n v="60.961052507095552"/>
    <n v="56"/>
    <n v="754"/>
    <n v="12.566666666666666"/>
    <n v="68.566666666666663"/>
    <n v="2.9811594202898548"/>
  </r>
  <r>
    <n v="75"/>
    <n v="24"/>
    <d v="2011-07-11T00:00:00"/>
    <n v="7"/>
    <x v="0"/>
    <n v="20"/>
    <s v="TSL,JSR"/>
    <s v="LIMESTONE-CP OMAN"/>
    <s v="SAGAR RATAN/MP PANAMAX6"/>
    <d v="1899-12-30T17:09:00"/>
    <x v="73"/>
    <s v="DTY-WT 1-WCS-RLS 2-IMWB 1-DTY"/>
    <n v="58"/>
    <n v="1"/>
    <s v="R103"/>
    <d v="1899-12-30T17:09:00"/>
    <d v="1899-12-30T17:09:00"/>
    <d v="1899-12-30T00:00:00"/>
    <n v="0"/>
    <n v="0"/>
    <d v="1899-12-30T17:25:00"/>
    <d v="1899-12-30T00:16:00"/>
    <n v="0"/>
    <n v="16"/>
    <d v="1899-12-30T17:28:00"/>
    <d v="1899-12-30T00:03:00"/>
    <n v="0"/>
    <n v="3"/>
    <d v="1899-12-30T17:50:00"/>
    <d v="1899-12-30T00:22:00"/>
    <n v="0"/>
    <n v="22"/>
    <d v="1899-12-30T17:55:00"/>
    <d v="1899-12-30T19:30:00"/>
    <d v="1899-12-30T01:35:00"/>
    <n v="1"/>
    <n v="35"/>
    <d v="1899-12-30T17:55:00"/>
    <d v="1899-12-30T19:30:00"/>
    <d v="1899-12-30T01:35:00"/>
    <n v="1"/>
    <n v="35"/>
    <d v="1899-12-30T19:41:00"/>
    <d v="1899-12-30T00:11:00"/>
    <n v="0"/>
    <n v="11"/>
    <d v="1899-12-30T19:43:00"/>
    <d v="1899-12-30T00:02:00"/>
    <n v="0"/>
    <n v="2"/>
    <d v="1899-12-30T22:06:00"/>
    <d v="1899-12-30T02:23:00"/>
    <n v="2"/>
    <n v="23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22:00"/>
    <d v="1899-12-30T00:16:00"/>
    <n v="0"/>
    <n v="16"/>
    <d v="1899-12-30T22:30:00"/>
    <d v="1899-12-30T00:08:00"/>
    <n v="0"/>
    <n v="8"/>
    <d v="1899-12-30T22:30:00"/>
    <d v="1899-12-30T22:32:00"/>
    <d v="1899-12-30T00:02:00"/>
    <n v="0"/>
    <n v="2"/>
    <d v="1899-12-30T05:23:00"/>
    <n v="5"/>
    <n v="23"/>
    <d v="1899-12-30T00:57:00"/>
    <n v="0"/>
    <n v="57"/>
    <d v="1899-12-30T01:35:00"/>
    <n v="1"/>
    <n v="35"/>
    <d v="1899-12-30T02:23:00"/>
    <n v="2"/>
    <n v="23"/>
    <d v="1899-12-30T00:00:00"/>
    <n v="0"/>
    <n v="0"/>
    <d v="1899-12-30T01:10:00"/>
    <n v="1"/>
    <n v="10"/>
    <d v="1899-12-30T00:00:00"/>
    <n v="0"/>
    <n v="0"/>
    <d v="1899-12-30T00:55:00"/>
    <n v="0"/>
    <n v="55"/>
    <d v="1899-12-30T00:00:00"/>
    <n v="0"/>
    <n v="0"/>
    <d v="1899-12-30T00:00:00"/>
    <n v="0"/>
    <n v="0"/>
    <d v="1899-12-30T00:18:00"/>
    <n v="0"/>
    <n v="18"/>
    <d v="1899-12-30T00:00:00"/>
    <n v="0"/>
    <n v="0"/>
    <d v="1899-12-30T00:00:00"/>
    <n v="0"/>
    <n v="0"/>
    <n v="261410.72"/>
    <n v="4286"/>
    <n v="63.230862068965514"/>
    <n v="60.991768548763417"/>
    <n v="56"/>
    <n v="811"/>
    <n v="13.516666666666667"/>
    <n v="69.516666666666666"/>
    <n v="2.8965277777777776"/>
  </r>
  <r>
    <n v="76"/>
    <n v="25"/>
    <d v="2011-07-12T00:00:00"/>
    <n v="7"/>
    <x v="0"/>
    <n v="21"/>
    <s v="TSL,JSR"/>
    <s v="CURRAGH SS/SS NEWZEALAND"/>
    <s v="SHINY HALO/NEWLEAD TOMI"/>
    <d v="1899-12-30T06:10:00"/>
    <x v="74"/>
    <s v="DTY-WT 1-WCS-RLS 1-IMWB 1-DTY"/>
    <n v="58"/>
    <n v="1"/>
    <s v="R105"/>
    <d v="1899-12-30T06:10:00"/>
    <d v="1899-12-30T06:10:00"/>
    <d v="1899-12-30T00:00:00"/>
    <n v="0"/>
    <n v="0"/>
    <d v="1899-12-30T06:20:00"/>
    <d v="1899-12-30T00:10:00"/>
    <n v="0"/>
    <n v="10"/>
    <d v="1899-12-30T06:30:00"/>
    <d v="1899-12-30T00:10:00"/>
    <n v="0"/>
    <n v="10"/>
    <d v="1899-12-30T19:35:00"/>
    <d v="1899-12-30T13:05:00"/>
    <n v="13"/>
    <n v="5"/>
    <d v="1899-12-30T19:36:00"/>
    <d v="1899-12-30T20:26:00"/>
    <d v="1899-12-30T00:50:00"/>
    <n v="0"/>
    <n v="50"/>
    <d v="1899-12-30T19:36:00"/>
    <d v="1899-12-30T20:26:00"/>
    <d v="1899-12-30T00:50:00"/>
    <n v="0"/>
    <n v="50"/>
    <d v="1899-12-30T20:28:00"/>
    <d v="1899-12-30T00:02:00"/>
    <n v="0"/>
    <n v="2"/>
    <d v="1899-12-30T20:47:00"/>
    <d v="1899-12-30T00:19:00"/>
    <n v="0"/>
    <n v="19"/>
    <d v="1899-12-31T00:28:00"/>
    <d v="1899-12-30T03:41:00"/>
    <n v="3"/>
    <n v="41"/>
    <d v="1899-12-30T20:49:00"/>
    <d v="1899-12-31T00:30:00"/>
    <d v="1899-12-30T03:41:00"/>
    <n v="3"/>
    <n v="41"/>
    <d v="1899-12-30T21:10:00"/>
    <d v="1899-12-31T00:40:00"/>
    <n v="19"/>
    <d v="1899-12-30T03:30:00"/>
    <n v="3"/>
    <n v="30"/>
    <d v="1899-12-31T01:03:00"/>
    <d v="1899-12-30T00:33:00"/>
    <n v="0"/>
    <n v="33"/>
    <d v="1899-12-31T01:13:00"/>
    <d v="1899-12-30T00:10:00"/>
    <n v="0"/>
    <n v="10"/>
    <d v="1899-12-31T01:13:00"/>
    <d v="1899-12-31T01:20:00"/>
    <d v="1899-12-30T00:07:00"/>
    <n v="0"/>
    <n v="7"/>
    <d v="1899-12-30T19:10:00"/>
    <n v="19"/>
    <n v="10"/>
    <d v="1899-12-30T13:50:00"/>
    <n v="13"/>
    <n v="50"/>
    <d v="1899-12-30T00:50:00"/>
    <n v="0"/>
    <n v="50"/>
    <d v="1899-12-30T03:41:00"/>
    <n v="3"/>
    <n v="41"/>
    <d v="1899-12-30T03:30:00"/>
    <n v="3"/>
    <n v="30"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1:20:00"/>
    <n v="1"/>
    <n v="20"/>
    <d v="1899-12-30T00:00:00"/>
    <n v="0"/>
    <n v="0"/>
    <n v="265009.93"/>
    <n v="4344"/>
    <n v="62.055344827586211"/>
    <n v="61.005969152854512"/>
    <n v="69"/>
    <n v="861"/>
    <n v="14.35"/>
    <n v="83.35"/>
    <n v="3.3339999999999996"/>
  </r>
  <r>
    <n v="77"/>
    <n v="26"/>
    <d v="2011-07-13T00:00:00"/>
    <n v="7"/>
    <x v="1"/>
    <n v="4"/>
    <s v="TSL,HALDIA"/>
    <s v="CURRAGH PRIME"/>
    <s v="FIRST TRADER"/>
    <d v="1899-12-30T12:00:00"/>
    <x v="75"/>
    <s v="DTY-WT 1-WCS-RLS 1-IMWB 1-DTY"/>
    <n v="55"/>
    <n v="4"/>
    <s v="R105"/>
    <d v="1899-12-30T12:00:00"/>
    <d v="1899-12-30T12:00:00"/>
    <d v="1899-12-30T00:00:00"/>
    <n v="0"/>
    <n v="0"/>
    <d v="1899-12-30T12:15:00"/>
    <d v="1899-12-30T00:15:00"/>
    <n v="0"/>
    <n v="15"/>
    <d v="1899-12-30T12:20:00"/>
    <d v="1899-12-30T00:05:00"/>
    <n v="0"/>
    <n v="5"/>
    <d v="1899-12-30T12:50:00"/>
    <d v="1899-12-30T00:30:00"/>
    <n v="0"/>
    <n v="30"/>
    <d v="1899-12-30T15:00:00"/>
    <d v="1899-12-30T17:35:00"/>
    <d v="1899-12-30T02:35:00"/>
    <n v="2"/>
    <n v="35"/>
    <d v="1899-12-30T12:50:00"/>
    <d v="1899-12-30T17:35:00"/>
    <d v="1899-12-30T04:45:00"/>
    <n v="4"/>
    <n v="45"/>
    <d v="1899-12-30T17:40:00"/>
    <d v="1899-12-30T00:05:00"/>
    <n v="0"/>
    <n v="5"/>
    <d v="1899-12-30T17:42:00"/>
    <d v="1899-12-30T00:02:00"/>
    <n v="0"/>
    <n v="2"/>
    <d v="1899-12-30T21:00:00"/>
    <d v="1899-12-30T03:18:00"/>
    <n v="3"/>
    <n v="18"/>
    <d v="1899-12-30T21:00:00"/>
    <d v="1899-12-30T21:00:00"/>
    <d v="1899-12-30T00:00:00"/>
    <n v="0"/>
    <n v="0"/>
    <d v="1899-12-30T17:55:00"/>
    <d v="1899-12-30T21:15:00"/>
    <n v="20"/>
    <d v="1899-12-30T03:20:00"/>
    <n v="3"/>
    <n v="20"/>
    <d v="1899-12-30T22:20:00"/>
    <d v="1899-12-30T01:20:00"/>
    <n v="1"/>
    <n v="20"/>
    <d v="1899-12-30T22:30:00"/>
    <d v="1899-12-30T00:10:00"/>
    <n v="0"/>
    <n v="10"/>
    <d v="1899-12-30T22:30:00"/>
    <d v="1899-12-30T22:35:00"/>
    <d v="1899-12-30T00:05:00"/>
    <n v="0"/>
    <n v="5"/>
    <d v="1899-12-30T10:35:00"/>
    <n v="10"/>
    <n v="35"/>
    <d v="1899-12-30T02:05:00"/>
    <n v="2"/>
    <n v="5"/>
    <d v="1899-12-30T02:35:00"/>
    <n v="2"/>
    <n v="35"/>
    <d v="1899-12-30T03:18:00"/>
    <n v="3"/>
    <n v="18"/>
    <d v="1899-12-30T03:20:00"/>
    <n v="3"/>
    <n v="2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35:00"/>
    <n v="0"/>
    <n v="35"/>
    <d v="1899-12-30T00:00:00"/>
    <n v="0"/>
    <n v="0"/>
    <n v="268418.86"/>
    <n v="4399"/>
    <n v="61.98054545454545"/>
    <n v="61.018154125937713"/>
    <n v="71"/>
    <n v="866"/>
    <n v="14.433333333333334"/>
    <n v="85.433333333333337"/>
    <n v="3.2858974358974362"/>
  </r>
  <r>
    <n v="78"/>
    <n v="27"/>
    <d v="2011-07-14T00:00:00"/>
    <n v="7"/>
    <x v="2"/>
    <n v="2"/>
    <s v="UML,DGPR"/>
    <s v="HARD COKING COAL"/>
    <s v="KAVO ALKYON"/>
    <d v="1899-12-30T07:25:00"/>
    <x v="76"/>
    <s v="DTY-WT 1-WCS-RLS 1-IMWB 1-DTY"/>
    <n v="59"/>
    <n v="0"/>
    <s v="R105"/>
    <d v="1899-12-30T07:25:00"/>
    <d v="1899-12-30T07:25:00"/>
    <d v="1899-12-30T00:00:00"/>
    <n v="0"/>
    <n v="0"/>
    <d v="1899-12-30T07:50:00"/>
    <d v="1899-12-30T00:25:00"/>
    <n v="0"/>
    <n v="25"/>
    <d v="1899-12-30T07:52:00"/>
    <d v="1899-12-30T00:02:00"/>
    <n v="0"/>
    <n v="2"/>
    <d v="1899-12-30T08:10:00"/>
    <d v="1899-12-30T00:18:00"/>
    <n v="0"/>
    <n v="18"/>
    <d v="1899-12-30T08:10:00"/>
    <d v="1899-12-30T10:20:00"/>
    <d v="1899-12-30T02:10:00"/>
    <n v="2"/>
    <n v="10"/>
    <d v="1899-12-30T08:10:00"/>
    <d v="1899-12-30T10:20:00"/>
    <d v="1899-12-30T02:10:00"/>
    <n v="2"/>
    <n v="10"/>
    <d v="1899-12-30T10:39:00"/>
    <d v="1899-12-30T00:19:00"/>
    <n v="0"/>
    <n v="19"/>
    <d v="1899-12-30T10:40:00"/>
    <d v="1899-12-30T00:01:00"/>
    <n v="0"/>
    <n v="1"/>
    <d v="1899-12-30T15:40:00"/>
    <d v="1899-12-30T05:00:00"/>
    <n v="5"/>
    <n v="0"/>
    <d v="1899-12-30T10:42:00"/>
    <d v="1899-12-30T15:42:00"/>
    <d v="1899-12-30T05:00:00"/>
    <n v="5"/>
    <n v="0"/>
    <d v="1899-12-30T11:00:00"/>
    <d v="1899-12-30T16:10:00"/>
    <n v="21"/>
    <d v="1899-12-30T05:10:00"/>
    <n v="5"/>
    <n v="10"/>
    <d v="1899-12-30T16:35:00"/>
    <d v="1899-12-30T00:53:00"/>
    <n v="0"/>
    <n v="53"/>
    <d v="1899-12-30T16:45:00"/>
    <d v="1899-12-30T00:10:00"/>
    <n v="0"/>
    <n v="10"/>
    <d v="1899-12-30T16:45:00"/>
    <d v="1899-12-30T16:50:00"/>
    <d v="1899-12-30T00:05:00"/>
    <n v="0"/>
    <n v="5"/>
    <d v="1899-12-30T09:25:00"/>
    <n v="9"/>
    <n v="25"/>
    <d v="1899-12-30T01:40:00"/>
    <n v="1"/>
    <n v="40"/>
    <d v="1899-12-30T02:10:00"/>
    <n v="2"/>
    <n v="10"/>
    <d v="1899-12-30T05:00:00"/>
    <n v="5"/>
    <n v="0"/>
    <d v="1899-12-30T05:10:00"/>
    <n v="5"/>
    <n v="10"/>
    <d v="1899-12-30T03:01:00"/>
    <n v="3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46:00"/>
    <n v="0"/>
    <n v="46"/>
    <d v="1899-12-30T00:00:00"/>
    <n v="0"/>
    <n v="0"/>
    <n v="272109.73"/>
    <n v="4458"/>
    <n v="62.557118644067792"/>
    <n v="61.038521758636158"/>
    <n v="72"/>
    <n v="906"/>
    <n v="15.1"/>
    <n v="87.1"/>
    <n v="3.2259259259259259"/>
  </r>
  <r>
    <n v="79"/>
    <n v="28"/>
    <d v="2011-07-14T00:00:00"/>
    <n v="7"/>
    <x v="0"/>
    <n v="22"/>
    <s v="TSL,JSR"/>
    <s v="SS NEWZEALAND/LIMESTONE CP-OMAN"/>
    <s v="NEWLEAD TOMI/SAGARRATAN/MP PANAMAX6"/>
    <d v="1899-12-30T22:40:00"/>
    <x v="77"/>
    <s v="DTY-WT 1-WCS-RLS 1-IMWB 1-DTY/DTY-WT 1-WCS-RLS 2-IMWB 1-DTY"/>
    <n v="43"/>
    <n v="0"/>
    <s v="R105"/>
    <d v="1899-12-30T22:40:00"/>
    <d v="1899-12-30T22:40:00"/>
    <d v="1899-12-30T00:00:00"/>
    <n v="0"/>
    <n v="0"/>
    <d v="1899-12-30T22:50:00"/>
    <d v="1899-12-30T00:10:00"/>
    <n v="0"/>
    <n v="10"/>
    <d v="1899-12-30T22:55:00"/>
    <d v="1899-12-30T00:05:00"/>
    <n v="0"/>
    <n v="5"/>
    <d v="1899-12-30T23:05:00"/>
    <d v="1899-12-30T00:10:00"/>
    <n v="0"/>
    <n v="10"/>
    <d v="1899-12-30T23:10:00"/>
    <d v="1899-12-31T02:00:00"/>
    <d v="1899-12-30T02:50:00"/>
    <n v="2"/>
    <n v="50"/>
    <d v="1899-12-30T23:10:00"/>
    <d v="1899-12-31T02:00:00"/>
    <d v="1899-12-30T02:50:00"/>
    <n v="2"/>
    <n v="50"/>
    <d v="1899-12-31T02:08:00"/>
    <d v="1899-12-30T00:08:00"/>
    <n v="0"/>
    <n v="8"/>
    <d v="1899-12-31T02:10:00"/>
    <d v="1899-12-30T00:02:00"/>
    <n v="0"/>
    <n v="2"/>
    <d v="1899-12-31T05:56:00"/>
    <d v="1899-12-30T03:46:00"/>
    <n v="3"/>
    <n v="46"/>
    <d v="1899-12-31T02:12:00"/>
    <d v="1899-12-31T03:10:00"/>
    <d v="1899-12-30T00:58:00"/>
    <n v="0"/>
    <n v="58"/>
    <d v="1899-12-31T03:30:00"/>
    <d v="1899-12-31T04:45:00"/>
    <n v="22"/>
    <d v="1899-12-30T01:15:00"/>
    <n v="1"/>
    <n v="15"/>
    <d v="1899-12-31T06:20:00"/>
    <d v="1899-12-30T03:10:00"/>
    <n v="3"/>
    <n v="10"/>
    <d v="1899-12-31T06:28:00"/>
    <d v="1899-12-30T00:08:00"/>
    <n v="0"/>
    <n v="8"/>
    <d v="1899-12-31T06:28:00"/>
    <d v="1899-12-31T06:30:00"/>
    <d v="1899-12-30T00:02:00"/>
    <n v="0"/>
    <n v="2"/>
    <d v="1899-12-30T07:50:00"/>
    <n v="7"/>
    <n v="50"/>
    <d v="1899-12-30T03:36:00"/>
    <n v="3"/>
    <n v="36"/>
    <d v="1899-12-30T02:50:00"/>
    <n v="2"/>
    <n v="50"/>
    <d v="1899-12-30T03:46:00"/>
    <n v="3"/>
    <n v="46"/>
    <d v="1899-12-30T01:15:00"/>
    <n v="1"/>
    <n v="15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74727.64999999997"/>
    <n v="4501"/>
    <n v="60.881860465116283"/>
    <n v="61.037025105532095"/>
    <n v="75"/>
    <n v="942"/>
    <n v="15.7"/>
    <n v="90.7"/>
    <n v="3.2392857142857143"/>
  </r>
  <r>
    <n v="80"/>
    <n v="29"/>
    <d v="2011-07-15T00:00:00"/>
    <n v="7"/>
    <x v="1"/>
    <n v="5"/>
    <s v="TSL,HALDIA"/>
    <s v="CURRAGH PRIME"/>
    <s v="FIRST TRADER"/>
    <d v="1899-12-30T02:45:00"/>
    <x v="78"/>
    <s v="DTY-WT 1-WCS-RLS 1-IMWB 1-DTY"/>
    <n v="42"/>
    <n v="0"/>
    <s v="R104"/>
    <d v="1899-12-30T02:45:00"/>
    <d v="1899-12-30T02:45:00"/>
    <d v="1899-12-30T00:00:00"/>
    <n v="0"/>
    <n v="0"/>
    <d v="1899-12-30T02:50:00"/>
    <d v="1899-12-30T00:05:00"/>
    <n v="0"/>
    <n v="5"/>
    <d v="1899-12-30T02:52:00"/>
    <d v="1899-12-30T00:02:00"/>
    <n v="0"/>
    <n v="2"/>
    <d v="1899-12-30T03:00:00"/>
    <d v="1899-12-30T00:08:00"/>
    <n v="0"/>
    <n v="8"/>
    <d v="1899-12-30T03:05:00"/>
    <d v="1899-12-30T05:15:00"/>
    <d v="1899-12-30T02:10:00"/>
    <n v="2"/>
    <n v="10"/>
    <d v="1899-12-30T03:05:00"/>
    <d v="1899-12-30T05:15:00"/>
    <d v="1899-12-30T02:10:00"/>
    <n v="2"/>
    <n v="10"/>
    <d v="1899-12-30T05:23:00"/>
    <d v="1899-12-30T00:08:00"/>
    <n v="0"/>
    <n v="8"/>
    <d v="1899-12-30T06:04:00"/>
    <d v="1899-12-30T00:41:00"/>
    <n v="0"/>
    <n v="41"/>
    <d v="1899-12-30T09:31:00"/>
    <d v="1899-12-30T03:27:00"/>
    <n v="3"/>
    <n v="27"/>
    <d v="1899-12-30T06:10:00"/>
    <d v="1899-12-30T09:35:00"/>
    <d v="1899-12-30T03:25:00"/>
    <n v="3"/>
    <n v="25"/>
    <d v="1899-12-30T06:45:00"/>
    <d v="1899-12-30T10:00:00"/>
    <n v="23"/>
    <d v="1899-12-30T03:15:00"/>
    <n v="3"/>
    <n v="15"/>
    <d v="1899-12-30T10:33:00"/>
    <d v="1899-12-30T00:58:00"/>
    <n v="0"/>
    <n v="58"/>
    <d v="1899-12-30T10:38:00"/>
    <d v="1899-12-30T00:05:00"/>
    <n v="0"/>
    <n v="5"/>
    <d v="1899-12-30T10:38:00"/>
    <d v="1899-12-30T10:40:00"/>
    <d v="1899-12-30T00:02:00"/>
    <n v="0"/>
    <n v="2"/>
    <d v="1899-12-30T07:55:00"/>
    <n v="7"/>
    <n v="55"/>
    <d v="1899-12-30T01:19:00"/>
    <n v="1"/>
    <n v="19"/>
    <d v="1899-12-30T02:10:00"/>
    <n v="2"/>
    <n v="10"/>
    <d v="1899-12-30T03:27:00"/>
    <n v="3"/>
    <n v="27"/>
    <d v="1899-12-30T03:15:00"/>
    <n v="3"/>
    <n v="15"/>
    <d v="1899-12-30T01:12:00"/>
    <n v="1"/>
    <n v="1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2:05:00"/>
    <n v="2"/>
    <n v="5"/>
    <d v="1899-12-30T00:00:00"/>
    <n v="0"/>
    <n v="0"/>
    <n v="277285.00999999995"/>
    <n v="4543"/>
    <n v="60.889523809523816"/>
    <n v="61.035661457186869"/>
    <n v="76"/>
    <n v="961"/>
    <n v="16.016666666666666"/>
    <n v="92.016666666666666"/>
    <n v="3.1729885057471265"/>
  </r>
  <r>
    <n v="81"/>
    <n v="30"/>
    <d v="2011-07-16T00:00:00"/>
    <n v="7"/>
    <x v="3"/>
    <n v="1"/>
    <s v="WCMIL"/>
    <s v="HARD COKING COAL"/>
    <s v="DIONE"/>
    <d v="1899-12-30T06:55:00"/>
    <x v="79"/>
    <s v="DTY-WT 1-WCS-RLS 1-IMWB 1-DTY"/>
    <n v="58"/>
    <n v="0"/>
    <m/>
    <d v="1899-12-30T06:55:00"/>
    <d v="1899-12-30T06:55:00"/>
    <d v="1899-12-30T00:00:00"/>
    <n v="0"/>
    <n v="0"/>
    <d v="1899-12-30T07:05:00"/>
    <d v="1899-12-30T00:10:00"/>
    <n v="0"/>
    <n v="10"/>
    <d v="1899-12-30T07:08:00"/>
    <d v="1899-12-30T00:03:00"/>
    <n v="0"/>
    <n v="3"/>
    <d v="1899-12-30T07:25:00"/>
    <d v="1899-12-30T00:17:00"/>
    <n v="0"/>
    <n v="17"/>
    <d v="1899-12-30T07:30:00"/>
    <d v="1899-12-30T08:40:00"/>
    <d v="1899-12-30T01:10:00"/>
    <n v="1"/>
    <n v="10"/>
    <d v="1899-12-30T07:30:00"/>
    <d v="1899-12-30T08:40:00"/>
    <d v="1899-12-30T01:10:00"/>
    <n v="1"/>
    <n v="10"/>
    <d v="1899-12-30T08:46:00"/>
    <d v="1899-12-30T00:06:00"/>
    <n v="0"/>
    <n v="6"/>
    <d v="1899-12-30T08:47:00"/>
    <d v="1899-12-30T00:01:00"/>
    <n v="0"/>
    <n v="1"/>
    <d v="1899-12-30T10:28:00"/>
    <d v="1899-12-30T01:41:00"/>
    <n v="1"/>
    <n v="41"/>
    <d v="1899-12-30T08:50:00"/>
    <d v="1899-12-30T10:30:00"/>
    <d v="1899-12-30T01:40:00"/>
    <n v="1"/>
    <n v="40"/>
    <d v="1899-12-30T10:30:00"/>
    <d v="1899-12-30T10:30:00"/>
    <m/>
    <d v="1899-12-30T00:00:00"/>
    <n v="0"/>
    <n v="0"/>
    <d v="1899-12-30T10:42:00"/>
    <d v="1899-12-30T00:12:00"/>
    <n v="0"/>
    <n v="12"/>
    <d v="1899-12-30T10:52:00"/>
    <d v="1899-12-30T00:10:00"/>
    <n v="0"/>
    <n v="10"/>
    <d v="1899-12-30T10:52:00"/>
    <d v="1899-12-30T10:55:00"/>
    <d v="1899-12-30T00:03:00"/>
    <n v="0"/>
    <n v="3"/>
    <d v="1899-12-30T04:00:00"/>
    <n v="4"/>
    <n v="0"/>
    <d v="1899-12-30T00:45:00"/>
    <n v="0"/>
    <n v="45"/>
    <d v="1899-12-30T01:10:00"/>
    <n v="1"/>
    <n v="10"/>
    <d v="1899-12-30T01:41:00"/>
    <n v="1"/>
    <n v="41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80852.74999999994"/>
    <n v="4601"/>
    <n v="61.512758620689652"/>
    <n v="61.04167572266897"/>
    <n v="76"/>
    <n v="1006"/>
    <n v="16.766666666666666"/>
    <n v="92.766666666666666"/>
    <n v="3.092222222222222"/>
  </r>
  <r>
    <n v="82"/>
    <n v="31"/>
    <d v="2011-07-16T00:00:00"/>
    <n v="7"/>
    <x v="1"/>
    <n v="6"/>
    <s v="TSL,HALDIA"/>
    <s v="CURRAGH PRIME"/>
    <s v="FIRST TRADER"/>
    <d v="1899-12-30T13:20:00"/>
    <x v="80"/>
    <s v="DTY-WT 1-WCS-RLS 1-IMWB 1-DTY"/>
    <n v="59"/>
    <n v="0"/>
    <s v="R104"/>
    <d v="1899-12-30T13:20:00"/>
    <d v="1899-12-30T13:20:00"/>
    <d v="1899-12-30T00:00:00"/>
    <n v="0"/>
    <n v="0"/>
    <d v="1899-12-30T13:25:00"/>
    <d v="1899-12-30T00:05:00"/>
    <n v="0"/>
    <n v="5"/>
    <d v="1899-12-30T13:27:00"/>
    <d v="1899-12-30T00:02:00"/>
    <n v="0"/>
    <n v="2"/>
    <d v="1899-12-30T14:00:00"/>
    <d v="1899-12-30T00:33:00"/>
    <n v="0"/>
    <n v="33"/>
    <d v="1899-12-30T14:05:00"/>
    <d v="1899-12-30T16:00:00"/>
    <d v="1899-12-30T01:55:00"/>
    <n v="1"/>
    <n v="55"/>
    <d v="1899-12-30T14:05:00"/>
    <d v="1899-12-30T16:00:00"/>
    <d v="1899-12-30T01:55:00"/>
    <n v="1"/>
    <n v="55"/>
    <d v="1899-12-30T16:10:00"/>
    <d v="1899-12-30T00:10:00"/>
    <n v="0"/>
    <n v="10"/>
    <d v="1899-12-30T16:12:00"/>
    <d v="1899-12-30T00:02:00"/>
    <n v="0"/>
    <n v="2"/>
    <d v="1899-12-30T17:57:00"/>
    <d v="1899-12-30T01:45:00"/>
    <n v="1"/>
    <n v="45"/>
    <d v="1899-12-30T16:15:00"/>
    <d v="1899-12-30T18:00:00"/>
    <d v="1899-12-30T01:45:00"/>
    <n v="1"/>
    <n v="45"/>
    <d v="1899-12-30T16:30:00"/>
    <d v="1899-12-30T19:28:00"/>
    <n v="24"/>
    <d v="1899-12-30T02:58:00"/>
    <n v="2"/>
    <n v="58"/>
    <d v="1899-12-30T19:43:00"/>
    <d v="1899-12-30T01:43:00"/>
    <n v="1"/>
    <n v="43"/>
    <d v="1899-12-30T19:52:00"/>
    <d v="1899-12-30T00:09:00"/>
    <n v="0"/>
    <n v="9"/>
    <d v="1899-12-30T19:52:00"/>
    <d v="1899-12-30T19:55:00"/>
    <d v="1899-12-30T00:03:00"/>
    <n v="0"/>
    <n v="3"/>
    <d v="1899-12-30T06:35:00"/>
    <n v="6"/>
    <n v="35"/>
    <d v="1899-12-30T02:35:00"/>
    <n v="2"/>
    <n v="35"/>
    <d v="1899-12-30T01:55:00"/>
    <n v="1"/>
    <n v="55"/>
    <d v="1899-12-30T01:45:00"/>
    <n v="1"/>
    <n v="45"/>
    <d v="1899-12-30T02:58:00"/>
    <n v="2"/>
    <n v="58"/>
    <d v="1899-12-30T01:14:00"/>
    <n v="1"/>
    <n v="14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84558.22999999992"/>
    <n v="4660"/>
    <n v="62.804745762711867"/>
    <n v="61.063997854077236"/>
    <n v="78"/>
    <n v="1041"/>
    <n v="17.350000000000001"/>
    <n v="95.35"/>
    <n v="3.0758064516129031"/>
  </r>
  <r>
    <n v="83"/>
    <n v="32"/>
    <d v="2011-07-17T00:00:00"/>
    <n v="7"/>
    <x v="0"/>
    <n v="23"/>
    <s v="TSL,JSR"/>
    <s v="SS NEWZEALAND/LIMESTONE CP-OMAN"/>
    <s v="NEWLEAD TOMI/SAGARRATAN/MP PANAMAX6"/>
    <d v="1899-12-30T05:15:00"/>
    <x v="81"/>
    <s v="DTY-WT 1-WCS-RLS 1-IMWB 1-DTY/DTY-WT 1-WCS-RLS 2-IMWB 1-DTY"/>
    <n v="41"/>
    <n v="0"/>
    <s v="R104/R105"/>
    <d v="1899-12-30T05:15:00"/>
    <d v="1899-12-30T05:15:00"/>
    <d v="1899-12-30T00:00:00"/>
    <n v="0"/>
    <n v="0"/>
    <d v="1899-12-30T05:25:00"/>
    <d v="1899-12-30T00:10:00"/>
    <n v="0"/>
    <n v="10"/>
    <d v="1899-12-30T05:27:00"/>
    <d v="1899-12-30T00:02:00"/>
    <n v="0"/>
    <n v="2"/>
    <d v="1899-12-30T05:52:00"/>
    <d v="1899-12-30T00:25:00"/>
    <n v="0"/>
    <n v="25"/>
    <d v="1899-12-30T05:55:00"/>
    <d v="1899-12-30T06:45:00"/>
    <d v="1899-12-30T00:50:00"/>
    <n v="0"/>
    <n v="50"/>
    <d v="1899-12-30T05:55:00"/>
    <d v="1899-12-30T06:45:00"/>
    <d v="1899-12-30T00:50:00"/>
    <n v="0"/>
    <n v="50"/>
    <d v="1899-12-30T06:25:00"/>
    <d v="1899-12-30T00:05:00"/>
    <n v="0"/>
    <n v="5"/>
    <d v="1899-12-30T06:33:00"/>
    <d v="1899-12-30T00:08:00"/>
    <n v="0"/>
    <n v="8"/>
    <d v="1899-12-30T09:14:00"/>
    <d v="1899-12-30T02:41:00"/>
    <n v="2"/>
    <n v="41"/>
    <d v="1899-12-30T06:35:00"/>
    <d v="1899-12-30T07:55:00"/>
    <d v="1899-12-30T01:20:00"/>
    <n v="1"/>
    <n v="20"/>
    <d v="1899-12-30T07:00:00"/>
    <d v="1899-12-30T08:30:00"/>
    <n v="25"/>
    <d v="1899-12-30T01:30:00"/>
    <n v="1"/>
    <n v="30"/>
    <d v="1899-12-30T09:53:00"/>
    <d v="1899-12-30T01:58:00"/>
    <n v="1"/>
    <n v="58"/>
    <d v="1899-12-30T10:00:00"/>
    <d v="1899-12-30T00:07:00"/>
    <n v="0"/>
    <n v="7"/>
    <d v="1899-12-30T10:00:00"/>
    <d v="1899-12-30T10:05:00"/>
    <d v="1899-12-30T00:05:00"/>
    <n v="0"/>
    <n v="5"/>
    <d v="1899-12-30T04:50:00"/>
    <n v="4"/>
    <n v="50"/>
    <d v="1899-12-30T02:35:00"/>
    <n v="2"/>
    <n v="35"/>
    <d v="1899-12-30T00:50:00"/>
    <n v="0"/>
    <n v="50"/>
    <d v="1899-12-30T02:41:00"/>
    <n v="2"/>
    <n v="41"/>
    <d v="1899-12-30T01:30:00"/>
    <n v="1"/>
    <n v="30"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0:00"/>
    <n v="0"/>
    <n v="0"/>
    <n v="287042.64999999991"/>
    <n v="4701"/>
    <n v="60.595609756097559"/>
    <n v="61.059912784513912"/>
    <n v="80"/>
    <n v="1076"/>
    <n v="17.933333333333334"/>
    <n v="97.933333333333337"/>
    <n v="3.0604166666666668"/>
  </r>
  <r>
    <n v="84"/>
    <n v="33"/>
    <d v="2011-07-18T00:00:00"/>
    <n v="7"/>
    <x v="2"/>
    <n v="3"/>
    <s v="UML,DGPR"/>
    <s v="HARD COKING COAL"/>
    <s v="FU ZHOU HAI"/>
    <d v="1899-12-30T07:25:00"/>
    <x v="82"/>
    <s v="DTY-WT 1-WCS-RLS 1-IMWB 1-DTY"/>
    <n v="57"/>
    <n v="1"/>
    <s v="R104"/>
    <d v="1899-12-30T07:25:00"/>
    <d v="1899-12-30T07:25:00"/>
    <d v="1899-12-30T00:00:00"/>
    <n v="0"/>
    <n v="0"/>
    <d v="1899-12-30T07:30:00"/>
    <d v="1899-12-30T00:05:00"/>
    <n v="0"/>
    <n v="5"/>
    <d v="1899-12-30T07:32:00"/>
    <d v="1899-12-30T00:02:00"/>
    <n v="0"/>
    <n v="2"/>
    <d v="1899-12-30T08:05:00"/>
    <d v="1899-12-30T00:33:00"/>
    <n v="0"/>
    <n v="33"/>
    <d v="1899-12-30T08:05:00"/>
    <d v="1899-12-30T09:45:00"/>
    <d v="1899-12-30T01:40:00"/>
    <n v="1"/>
    <n v="40"/>
    <d v="1899-12-30T08:05:00"/>
    <d v="1899-12-30T09:45:00"/>
    <d v="1899-12-30T01:40:00"/>
    <n v="1"/>
    <n v="40"/>
    <d v="1899-12-30T09:50:00"/>
    <d v="1899-12-30T00:05:00"/>
    <n v="0"/>
    <n v="5"/>
    <d v="1899-12-30T09:52:00"/>
    <d v="1899-12-30T00:02:00"/>
    <n v="0"/>
    <n v="2"/>
    <d v="1899-12-30T12:50:00"/>
    <d v="1899-12-30T02:58:00"/>
    <n v="2"/>
    <n v="58"/>
    <d v="1899-12-30T09:55:00"/>
    <d v="1899-12-30T12:52:00"/>
    <d v="1899-12-30T02:57:00"/>
    <n v="2"/>
    <n v="57"/>
    <d v="1899-12-30T10:30:00"/>
    <d v="1899-12-30T13:30:00"/>
    <n v="26"/>
    <d v="1899-12-30T03:00:00"/>
    <n v="3"/>
    <n v="0"/>
    <d v="1899-12-30T13:55:00"/>
    <d v="1899-12-30T01:03:00"/>
    <n v="1"/>
    <n v="3"/>
    <d v="1899-12-30T14:00:00"/>
    <d v="1899-12-30T00:05:00"/>
    <n v="0"/>
    <n v="5"/>
    <d v="1899-12-30T14:00:00"/>
    <d v="1899-12-30T14:05:00"/>
    <d v="1899-12-30T00:05:00"/>
    <n v="0"/>
    <n v="5"/>
    <d v="1899-12-30T06:40:00"/>
    <n v="6"/>
    <n v="40"/>
    <d v="1899-12-30T01:46:00"/>
    <n v="1"/>
    <n v="46"/>
    <d v="1899-12-30T01:40:00"/>
    <n v="1"/>
    <n v="40"/>
    <d v="1899-12-30T02:58:00"/>
    <n v="2"/>
    <n v="58"/>
    <d v="1899-12-30T03:00:00"/>
    <n v="3"/>
    <n v="0"/>
    <d v="1899-12-30T02:13:00"/>
    <n v="2"/>
    <n v="13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3:00"/>
    <n v="0"/>
    <n v="3"/>
    <d v="1899-12-30T00:40:00"/>
    <n v="0"/>
    <n v="40"/>
    <d v="1899-12-30T00:36:00"/>
    <n v="0"/>
    <n v="36"/>
    <n v="290544.77999999991"/>
    <n v="4758"/>
    <n v="61.440877192982455"/>
    <n v="61.064476670870093"/>
    <n v="81"/>
    <n v="1122"/>
    <n v="18.7"/>
    <n v="99.7"/>
    <n v="1.1869047619047619"/>
  </r>
  <r>
    <n v="85"/>
    <n v="34"/>
    <d v="2011-07-18T00:00:00"/>
    <n v="7"/>
    <x v="1"/>
    <n v="7"/>
    <s v="TSL,HALDIA"/>
    <s v="CURRAGH PRIME"/>
    <s v="FIRST TRADER"/>
    <d v="1899-12-30T20:00:00"/>
    <x v="83"/>
    <s v="DTY-WT 1-WCS-RLS 1-IMWB 1-DTY"/>
    <n v="45"/>
    <n v="0"/>
    <s v="R104"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5:00"/>
    <d v="1899-12-30T22:25:00"/>
    <d v="1899-12-30T01:50:00"/>
    <n v="1"/>
    <n v="50"/>
    <d v="1899-12-30T20:35:00"/>
    <d v="1899-12-30T22:25:00"/>
    <d v="1899-12-30T01:50:00"/>
    <n v="1"/>
    <n v="50"/>
    <d v="1899-12-30T22:35:00"/>
    <d v="1899-12-30T00:10:00"/>
    <n v="0"/>
    <n v="10"/>
    <d v="1899-12-30T22:36:00"/>
    <d v="1899-12-30T00:01:00"/>
    <n v="0"/>
    <n v="1"/>
    <d v="1899-12-31T00:49:00"/>
    <d v="1899-12-30T02:13:00"/>
    <n v="2"/>
    <n v="13"/>
    <d v="1899-12-30T22:40:00"/>
    <d v="1899-12-31T00:52:00"/>
    <d v="1899-12-30T02:12:00"/>
    <n v="2"/>
    <n v="12"/>
    <d v="1899-12-30T23:00:00"/>
    <d v="1899-12-31T02:00:00"/>
    <n v="27"/>
    <d v="1899-12-30T03:00:00"/>
    <n v="3"/>
    <n v="0"/>
    <d v="1899-12-31T02:40:00"/>
    <d v="1899-12-30T01:48:00"/>
    <n v="1"/>
    <n v="48"/>
    <d v="1899-12-31T02:50:00"/>
    <d v="1899-12-30T00:10:00"/>
    <n v="0"/>
    <n v="10"/>
    <d v="1899-12-31T02:50:00"/>
    <d v="1899-12-31T02:55:00"/>
    <d v="1899-12-30T00:05:00"/>
    <n v="0"/>
    <n v="5"/>
    <d v="1899-12-30T06:55:00"/>
    <n v="6"/>
    <n v="55"/>
    <d v="1899-12-30T02:30:00"/>
    <n v="2"/>
    <n v="30"/>
    <d v="1899-12-30T01:50:00"/>
    <n v="1"/>
    <n v="50"/>
    <d v="1899-12-30T02:13:00"/>
    <n v="2"/>
    <n v="13"/>
    <d v="1899-12-30T03:00:00"/>
    <n v="3"/>
    <n v="0"/>
    <d v="1899-12-30T01:36:00"/>
    <n v="1"/>
    <n v="36"/>
    <d v="1899-12-30T00:00:00"/>
    <n v="0"/>
    <n v="0"/>
    <d v="1899-12-30T00:07:00"/>
    <n v="0"/>
    <n v="7"/>
    <d v="1899-12-30T00:13:00"/>
    <n v="0"/>
    <n v="13"/>
    <d v="1899-12-30T00:00:00"/>
    <n v="0"/>
    <n v="0"/>
    <d v="1899-12-30T00:00:00"/>
    <n v="0"/>
    <n v="0"/>
    <d v="1899-12-30T00:17:00"/>
    <n v="0"/>
    <n v="17"/>
    <d v="1899-12-30T00:00:00"/>
    <n v="0"/>
    <n v="0"/>
    <n v="293317.09999999992"/>
    <n v="4803"/>
    <n v="61.607111111111116"/>
    <n v="61.069560691234628"/>
    <n v="83"/>
    <n v="1152"/>
    <n v="19.2"/>
    <n v="102.2"/>
    <n v="1.2023529411764706"/>
  </r>
  <r>
    <n v="86"/>
    <n v="35"/>
    <d v="2011-07-19T00:00:00"/>
    <n v="7"/>
    <x v="2"/>
    <n v="4"/>
    <s v="UML,DGPR"/>
    <s v="HARD COKING COAL"/>
    <s v="FU ZHOU HAI"/>
    <d v="1899-12-30T08:20:00"/>
    <x v="84"/>
    <s v="DTY-WT 1-WCS-RLS 1-IMWB 1-DTY/DTY-WT 1-WCS-RLS 2-IMWB 1-DTY"/>
    <n v="57"/>
    <n v="2"/>
    <s v="R103/105"/>
    <d v="1899-12-30T08:20:00"/>
    <d v="1899-12-30T08:20:00"/>
    <d v="1899-12-30T00:00:00"/>
    <n v="0"/>
    <n v="0"/>
    <d v="1899-12-30T08:30:00"/>
    <d v="1899-12-30T00:10:00"/>
    <n v="0"/>
    <n v="10"/>
    <d v="1899-12-30T08:33:00"/>
    <d v="1899-12-30T00:03:00"/>
    <n v="0"/>
    <n v="3"/>
    <d v="1899-12-30T09:15:00"/>
    <d v="1899-12-30T00:42:00"/>
    <n v="0"/>
    <n v="42"/>
    <d v="1899-12-30T09:17:00"/>
    <d v="1899-12-30T10:22:00"/>
    <d v="1899-12-30T01:05:00"/>
    <n v="1"/>
    <n v="5"/>
    <d v="1899-12-30T09:17:00"/>
    <d v="1899-12-30T10:22:00"/>
    <d v="1899-12-30T01:05:00"/>
    <n v="1"/>
    <n v="5"/>
    <d v="1899-12-30T10:26:00"/>
    <d v="1899-12-30T00:04:00"/>
    <n v="0"/>
    <n v="4"/>
    <d v="1899-12-30T10:28:00"/>
    <d v="1899-12-30T00:02:00"/>
    <n v="0"/>
    <n v="2"/>
    <d v="1899-12-30T14:20:00"/>
    <d v="1899-12-30T03:52:00"/>
    <n v="3"/>
    <n v="52"/>
    <d v="1899-12-30T10:30:00"/>
    <d v="1899-12-30T14:22:00"/>
    <d v="1899-12-30T03:52:00"/>
    <n v="3"/>
    <n v="52"/>
    <d v="1899-12-30T11:15:00"/>
    <d v="1899-12-30T17:40:00"/>
    <n v="28"/>
    <d v="1899-12-30T06:25:00"/>
    <n v="6"/>
    <n v="25"/>
    <d v="1899-12-30T17:45:00"/>
    <d v="1899-12-30T03:23:00"/>
    <n v="3"/>
    <n v="23"/>
    <d v="1899-12-30T17:57:00"/>
    <d v="1899-12-30T00:12:00"/>
    <n v="0"/>
    <n v="12"/>
    <d v="1899-12-30T17:57:00"/>
    <d v="1899-12-30T18:00:00"/>
    <d v="1899-12-30T00:03:00"/>
    <n v="0"/>
    <n v="3"/>
    <d v="1899-12-30T09:40:00"/>
    <n v="9"/>
    <n v="40"/>
    <d v="1899-12-30T04:21:00"/>
    <n v="4"/>
    <n v="21"/>
    <d v="1899-12-30T01:05:00"/>
    <n v="1"/>
    <n v="5"/>
    <d v="1899-12-30T03:52:00"/>
    <n v="3"/>
    <n v="52"/>
    <d v="1899-12-30T06:25:00"/>
    <n v="6"/>
    <n v="25"/>
    <d v="1899-12-30T02:20:00"/>
    <n v="2"/>
    <n v="20"/>
    <d v="1899-12-30T00:00:00"/>
    <n v="0"/>
    <n v="0"/>
    <d v="1899-12-30T00:25:00"/>
    <n v="0"/>
    <n v="25"/>
    <d v="1899-12-30T00:05:00"/>
    <n v="0"/>
    <n v="5"/>
    <d v="1899-12-30T00:00:00"/>
    <n v="0"/>
    <n v="0"/>
    <d v="1899-12-30T00:00:00"/>
    <n v="0"/>
    <n v="0"/>
    <d v="1899-12-30T01:02:00"/>
    <n v="1"/>
    <n v="2"/>
    <d v="1899-12-30T00:00:00"/>
    <n v="0"/>
    <n v="0"/>
    <n v="296855.35999999993"/>
    <n v="4860"/>
    <n v="62.074736842105267"/>
    <n v="61.081349794238669"/>
    <n v="87"/>
    <n v="1173"/>
    <n v="19.55"/>
    <n v="106.55"/>
    <n v="1.238953488372093"/>
  </r>
  <r>
    <n v="87"/>
    <n v="36"/>
    <d v="2011-07-20T00:00:00"/>
    <n v="7"/>
    <x v="1"/>
    <n v="8"/>
    <s v="TSL,HALDIA"/>
    <s v="CURRAGH PRIME"/>
    <s v="FIRST TRADER"/>
    <d v="1899-12-30T12:33:00"/>
    <x v="85"/>
    <s v="DTY-WT 1-WCS-RLS 1-IMWB 1-DTY"/>
    <n v="58"/>
    <n v="0"/>
    <s v="R104"/>
    <d v="1899-12-30T12:33:00"/>
    <d v="1899-12-30T12:33:00"/>
    <d v="1899-12-30T00:00:00"/>
    <n v="0"/>
    <n v="0"/>
    <d v="1899-12-30T12:45:00"/>
    <d v="1899-12-30T00:12:00"/>
    <n v="0"/>
    <n v="12"/>
    <d v="1899-12-30T12:55:00"/>
    <d v="1899-12-30T00:10:00"/>
    <n v="0"/>
    <n v="10"/>
    <d v="1899-12-30T13:20:00"/>
    <d v="1899-12-30T00:25:00"/>
    <n v="0"/>
    <n v="25"/>
    <d v="1899-12-30T13:22:00"/>
    <d v="1899-12-30T15:15:00"/>
    <d v="1899-12-30T01:53:00"/>
    <n v="1"/>
    <n v="53"/>
    <d v="1899-12-30T13:22:00"/>
    <d v="1899-12-30T15:15:00"/>
    <d v="1899-12-30T01:53:00"/>
    <n v="1"/>
    <n v="53"/>
    <d v="1899-12-30T15:30:00"/>
    <d v="1899-12-30T00:15:00"/>
    <n v="0"/>
    <n v="15"/>
    <d v="1899-12-30T15:32:00"/>
    <d v="1899-12-30T00:02:00"/>
    <n v="0"/>
    <n v="2"/>
    <d v="1899-12-30T17:33:00"/>
    <d v="1899-12-30T02:01:00"/>
    <n v="2"/>
    <n v="1"/>
    <d v="1899-12-30T17:33:00"/>
    <d v="1899-12-30T17:33:00"/>
    <d v="1899-12-30T00:00:00"/>
    <n v="0"/>
    <n v="0"/>
    <d v="1899-12-30T16:00:00"/>
    <d v="1899-12-30T19:35:00"/>
    <n v="29"/>
    <d v="1899-12-30T03:35:00"/>
    <n v="3"/>
    <n v="35"/>
    <d v="1899-12-30T19:46:00"/>
    <d v="1899-12-30T02:13:00"/>
    <n v="2"/>
    <n v="13"/>
    <d v="1899-12-30T19:55:00"/>
    <d v="1899-12-30T00:09:00"/>
    <n v="0"/>
    <n v="9"/>
    <d v="1899-12-30T19:55:00"/>
    <d v="1899-12-30T20:05:00"/>
    <d v="1899-12-30T00:10:00"/>
    <n v="0"/>
    <n v="10"/>
    <d v="1899-12-30T07:32:00"/>
    <n v="7"/>
    <n v="32"/>
    <d v="1899-12-30T03:02:00"/>
    <n v="3"/>
    <n v="2"/>
    <d v="1899-12-30T01:53:00"/>
    <n v="1"/>
    <n v="53"/>
    <d v="1899-12-30T02:01:00"/>
    <n v="2"/>
    <n v="1"/>
    <d v="1899-12-30T03:35:00"/>
    <n v="3"/>
    <n v="35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00478.12999999995"/>
    <n v="4918"/>
    <n v="62.461551724137934"/>
    <n v="61.097627084180552"/>
    <n v="90"/>
    <n v="1175"/>
    <n v="19.583333333333332"/>
    <n v="109.58333333333333"/>
    <n v="1.2595785440613025"/>
  </r>
  <r>
    <n v="88"/>
    <n v="37"/>
    <d v="2011-07-20T00:00:00"/>
    <n v="7"/>
    <x v="0"/>
    <n v="24"/>
    <s v="TSL,JSR"/>
    <s v="IPC SS/LIMESTONE CP-OMAN"/>
    <s v="SHINY HALO/SAGARRATAN/MP PANAMAX6"/>
    <d v="1899-12-30T15:00:00"/>
    <x v="86"/>
    <s v="DTY-WT 1-WCS-RLS 1-IMWB 1-DTY/DTY-WT 1-WCS-RLS 2-IMWB 1-DTY"/>
    <n v="57"/>
    <n v="1"/>
    <m/>
    <d v="1899-12-30T15:00:00"/>
    <d v="1899-12-30T15:00:00"/>
    <d v="1899-12-30T00:00:00"/>
    <n v="0"/>
    <n v="0"/>
    <d v="1899-12-30T15:15:00"/>
    <d v="1899-12-30T00:15:00"/>
    <n v="0"/>
    <n v="15"/>
    <d v="1899-12-30T15:17:00"/>
    <d v="1899-12-30T00:02:00"/>
    <n v="0"/>
    <n v="2"/>
    <d v="1899-12-30T15:45:00"/>
    <d v="1899-12-30T00:28:00"/>
    <n v="0"/>
    <n v="28"/>
    <d v="1899-12-30T16:10:00"/>
    <d v="1899-12-30T17:10:00"/>
    <d v="1899-12-30T01:00:00"/>
    <n v="1"/>
    <n v="0"/>
    <d v="1899-12-30T16:10:00"/>
    <d v="1899-12-30T17:10:00"/>
    <d v="1899-12-30T01:00:00"/>
    <n v="1"/>
    <n v="0"/>
    <d v="1899-12-30T18:12:00"/>
    <d v="1899-12-30T01:02:00"/>
    <n v="1"/>
    <n v="2"/>
    <d v="1899-12-30T18:15:00"/>
    <d v="1899-12-30T00:03:00"/>
    <n v="0"/>
    <n v="3"/>
    <d v="1899-12-31T01:02:00"/>
    <d v="1899-12-30T06:47:00"/>
    <n v="6"/>
    <n v="47"/>
    <d v="1899-12-31T01:02:00"/>
    <d v="1899-12-31T01:02:00"/>
    <d v="1899-12-30T00:00:00"/>
    <n v="0"/>
    <n v="0"/>
    <d v="1899-12-30T21:30:00"/>
    <d v="1899-12-30T22:35:00"/>
    <n v="30"/>
    <d v="1899-12-30T01:05:00"/>
    <n v="1"/>
    <n v="5"/>
    <d v="1899-12-31T01:10:00"/>
    <d v="1899-12-30T00:08:00"/>
    <n v="0"/>
    <n v="8"/>
    <d v="1899-12-31T01:20:00"/>
    <d v="1899-12-30T00:10:00"/>
    <n v="0"/>
    <n v="10"/>
    <d v="1899-12-31T01:20:00"/>
    <d v="1899-12-31T01:35:00"/>
    <d v="1899-12-30T00:15:00"/>
    <n v="0"/>
    <n v="15"/>
    <d v="1899-12-30T10:35:00"/>
    <n v="10"/>
    <n v="35"/>
    <d v="1899-12-30T01:48:00"/>
    <n v="1"/>
    <n v="48"/>
    <d v="1899-12-30T01:00:00"/>
    <n v="1"/>
    <n v="0"/>
    <d v="1899-12-30T06:47:00"/>
    <n v="6"/>
    <n v="47"/>
    <d v="1899-12-30T01:05:00"/>
    <n v="1"/>
    <n v="5"/>
    <d v="1899-12-30T04:51:00"/>
    <n v="4"/>
    <n v="51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21:00"/>
    <n v="0"/>
    <n v="21"/>
    <d v="1899-12-30T00:00:00"/>
    <n v="0"/>
    <n v="0"/>
    <n v="304098.18999999994"/>
    <n v="4975"/>
    <n v="63.509824561403505"/>
    <n v="61.125264321608029"/>
    <n v="91"/>
    <n v="1223"/>
    <n v="20.383333333333333"/>
    <n v="111.38333333333333"/>
    <n v="1.2657196969696969"/>
  </r>
  <r>
    <n v="89"/>
    <n v="38"/>
    <d v="2011-07-21T00:00:00"/>
    <n v="7"/>
    <x v="1"/>
    <n v="9"/>
    <s v="TSL,HALDIA"/>
    <s v="CURRAGH PRIME/HAILCREEK"/>
    <s v="FIRST TRADER/GREAT BRIGHT"/>
    <d v="1899-12-30T05:05:00"/>
    <x v="87"/>
    <s v="DTY-WT 1-WCS-RLS 1-IMWB 1-DTY"/>
    <n v="56"/>
    <n v="1"/>
    <m/>
    <d v="1899-12-30T05:05:00"/>
    <d v="1899-12-30T05:05:00"/>
    <d v="1899-12-30T00:00:00"/>
    <n v="0"/>
    <n v="0"/>
    <d v="1899-12-30T05:15:00"/>
    <d v="1899-12-30T00:10:00"/>
    <n v="0"/>
    <n v="10"/>
    <d v="1899-12-30T05:20:00"/>
    <d v="1899-12-30T00:05:00"/>
    <n v="0"/>
    <n v="5"/>
    <d v="1899-12-30T06:04:00"/>
    <d v="1899-12-30T00:44:00"/>
    <n v="0"/>
    <n v="44"/>
    <d v="1899-12-30T06:05:00"/>
    <d v="1899-12-30T07:40:00"/>
    <d v="1899-12-30T01:35:00"/>
    <n v="1"/>
    <n v="35"/>
    <d v="1899-12-30T06:05:00"/>
    <d v="1899-12-30T07:40:00"/>
    <d v="1899-12-30T01:35:00"/>
    <n v="1"/>
    <n v="35"/>
    <d v="1899-12-30T07:58:00"/>
    <d v="1899-12-30T00:18:00"/>
    <n v="0"/>
    <n v="18"/>
    <d v="1899-12-30T16:40:00"/>
    <d v="1899-12-30T08:42:00"/>
    <n v="8"/>
    <n v="42"/>
    <d v="1899-12-30T20:42:00"/>
    <d v="1899-12-30T04:02:00"/>
    <n v="4"/>
    <n v="2"/>
    <d v="1899-12-30T20:42:00"/>
    <d v="1899-12-30T20:42:00"/>
    <d v="1899-12-30T00:00:00"/>
    <n v="0"/>
    <n v="0"/>
    <d v="1899-12-30T17:00:00"/>
    <d v="1899-12-30T20:50:00"/>
    <n v="31"/>
    <d v="1899-12-30T03:50:00"/>
    <n v="3"/>
    <n v="50"/>
    <d v="1899-12-30T21:00:00"/>
    <d v="1899-12-30T00:18:00"/>
    <n v="0"/>
    <n v="18"/>
    <d v="1899-12-30T21:15:00"/>
    <d v="1899-12-30T00:15:00"/>
    <n v="0"/>
    <n v="15"/>
    <d v="1899-12-30T21:15:00"/>
    <d v="1899-12-30T22:40:00"/>
    <d v="1899-12-30T01:25:00"/>
    <n v="1"/>
    <n v="25"/>
    <d v="1899-12-30T17:35:00"/>
    <n v="17"/>
    <n v="35"/>
    <d v="1899-12-30T01:35:00"/>
    <n v="1"/>
    <n v="35"/>
    <d v="1899-12-30T01:35:00"/>
    <n v="1"/>
    <n v="35"/>
    <d v="1899-12-30T04:02:00"/>
    <n v="4"/>
    <n v="2"/>
    <d v="1899-12-30T03:50:00"/>
    <n v="3"/>
    <n v="50"/>
    <d v="1899-12-30T04:02:00"/>
    <n v="4"/>
    <n v="2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m/>
    <n v="0"/>
    <n v="0"/>
    <n v="307586.66999999993"/>
    <n v="5031"/>
    <n v="62.294285714285714"/>
    <n v="61.138276684555741"/>
    <n v="92"/>
    <n v="1258"/>
    <n v="20.966666666666665"/>
    <n v="112.96666666666667"/>
    <n v="1.2692883895131086"/>
  </r>
  <r>
    <n v="90"/>
    <n v="39"/>
    <d v="2011-07-21T00:00:00"/>
    <n v="7"/>
    <x v="0"/>
    <n v="25"/>
    <s v="TSL,JSR"/>
    <s v=" SS NEWZEALAND/LIMESTONE CP-OMAN"/>
    <s v="NEWLEAD TOMI/SAGARRATAN/MP PANAMAX6"/>
    <d v="1899-12-30T13:15:00"/>
    <x v="88"/>
    <s v="DTY-WT 1-WCS-RLS 2-IMWB 1-DTY"/>
    <n v="59"/>
    <n v="0"/>
    <m/>
    <d v="1899-12-30T13:15:00"/>
    <d v="1899-12-30T13:15:00"/>
    <d v="1899-12-30T00:00:00"/>
    <n v="0"/>
    <n v="0"/>
    <d v="1899-12-30T13:20:00"/>
    <d v="1899-12-30T00:05:00"/>
    <n v="0"/>
    <n v="5"/>
    <d v="1899-12-30T13:27:00"/>
    <d v="1899-12-30T00:07:00"/>
    <n v="0"/>
    <n v="7"/>
    <d v="1899-12-30T14:20:00"/>
    <d v="1899-12-30T00:53:00"/>
    <n v="0"/>
    <n v="53"/>
    <d v="1899-12-30T14:20:00"/>
    <d v="1899-12-30T15:10:00"/>
    <d v="1899-12-30T00:50:00"/>
    <n v="0"/>
    <n v="50"/>
    <d v="1899-12-30T14:20:00"/>
    <d v="1899-12-30T15:10:00"/>
    <d v="1899-12-30T00:50:00"/>
    <n v="0"/>
    <n v="50"/>
    <d v="1899-12-30T21:30:00"/>
    <d v="1899-12-30T06:20:00"/>
    <n v="6"/>
    <n v="20"/>
    <d v="1899-12-30T22:35:00"/>
    <d v="1899-12-30T01:05:00"/>
    <n v="1"/>
    <n v="5"/>
    <d v="1899-12-31T00:40:00"/>
    <d v="1899-12-30T02:05:00"/>
    <n v="2"/>
    <n v="5"/>
    <d v="1899-12-31T00:40:00"/>
    <d v="1899-12-31T00:40:00"/>
    <d v="1899-12-30T00:00:00"/>
    <n v="0"/>
    <n v="0"/>
    <d v="1899-12-30T23:00:00"/>
    <d v="1899-12-31T02:00:00"/>
    <n v="32"/>
    <d v="1899-12-30T03:00:00"/>
    <n v="3"/>
    <n v="0"/>
    <d v="1899-12-31T03:25:00"/>
    <d v="1899-12-30T02:45:00"/>
    <n v="2"/>
    <n v="45"/>
    <d v="1899-12-31T03:32:00"/>
    <d v="1899-12-30T00:07:00"/>
    <n v="0"/>
    <n v="7"/>
    <d v="1899-12-31T03:32:00"/>
    <d v="1899-12-31T03:40:00"/>
    <d v="1899-12-30T00:08:00"/>
    <n v="0"/>
    <n v="8"/>
    <d v="1899-12-30T14:25:00"/>
    <n v="14"/>
    <n v="25"/>
    <d v="1899-12-30T10:05:00"/>
    <n v="10"/>
    <n v="5"/>
    <d v="1899-12-30T00:50:00"/>
    <n v="0"/>
    <n v="50"/>
    <d v="1899-12-30T02:05:00"/>
    <n v="2"/>
    <n v="5"/>
    <d v="1899-12-30T03:00:00"/>
    <n v="3"/>
    <n v="0"/>
    <d v="1899-12-30T02:05:00"/>
    <n v="2"/>
    <n v="5"/>
    <d v="1899-12-30T00:00:00"/>
    <n v="0"/>
    <n v="0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n v="311258.44999999995"/>
    <n v="5090"/>
    <n v="62.233559322033905"/>
    <n v="61.150972495088396"/>
    <n v="102"/>
    <n v="1263"/>
    <n v="21.05"/>
    <n v="123.05"/>
    <n v="1.3672222222222221"/>
  </r>
  <r>
    <n v="91"/>
    <n v="40"/>
    <d v="2011-07-22T00:00:00"/>
    <n v="7"/>
    <x v="6"/>
    <n v="1"/>
    <s v="RCL"/>
    <s v="NON COKING"/>
    <s v="GENCO NORMANDY"/>
    <d v="1899-12-31T01:35:00"/>
    <x v="89"/>
    <s v="DTY-WT 1-WCS-RLS 1-IMWB 1-DTY"/>
    <n v="59"/>
    <n v="0"/>
    <m/>
    <d v="1899-12-31T01:35:00"/>
    <d v="1899-12-31T01:35:00"/>
    <d v="1899-12-30T00:00:00"/>
    <n v="0"/>
    <n v="0"/>
    <d v="1899-12-31T01:40:00"/>
    <d v="1899-12-30T00:05:00"/>
    <n v="0"/>
    <n v="5"/>
    <d v="1899-12-31T01:45:00"/>
    <d v="1899-12-30T00:05:00"/>
    <n v="0"/>
    <n v="5"/>
    <d v="1899-12-31T02:15:00"/>
    <d v="1899-12-30T00:30:00"/>
    <n v="0"/>
    <n v="30"/>
    <d v="1899-12-31T02:15:00"/>
    <d v="1899-12-31T03:20:00"/>
    <d v="1899-12-30T01:05:00"/>
    <n v="1"/>
    <n v="5"/>
    <d v="1899-12-31T02:15:00"/>
    <d v="1899-12-31T03:20:00"/>
    <d v="1899-12-30T01:05:00"/>
    <n v="1"/>
    <n v="5"/>
    <d v="1899-12-31T03:30:00"/>
    <d v="1899-12-30T00:10:00"/>
    <n v="0"/>
    <n v="10"/>
    <d v="1899-12-31T04:40:00"/>
    <d v="1899-12-30T01:10:00"/>
    <n v="1"/>
    <n v="10"/>
    <d v="1899-12-31T07:20:00"/>
    <d v="1899-12-30T02:40:00"/>
    <n v="2"/>
    <n v="40"/>
    <d v="1899-12-31T07:20:00"/>
    <d v="1899-12-31T07:20:00"/>
    <d v="1899-12-30T00:00:00"/>
    <n v="0"/>
    <n v="0"/>
    <d v="1899-12-31T07:20:00"/>
    <d v="1899-12-31T07:20:00"/>
    <m/>
    <d v="1899-12-30T00:00:00"/>
    <n v="0"/>
    <n v="0"/>
    <d v="1899-12-31T07:37:00"/>
    <d v="1899-12-30T00:17:00"/>
    <n v="0"/>
    <n v="17"/>
    <d v="1899-12-31T07:45:00"/>
    <d v="1899-12-30T00:08:00"/>
    <n v="0"/>
    <n v="8"/>
    <d v="1899-12-31T07:45:00"/>
    <d v="1899-12-31T07:50:00"/>
    <d v="1899-12-30T00:05:00"/>
    <n v="0"/>
    <n v="5"/>
    <d v="1899-12-30T06:15:00"/>
    <n v="6"/>
    <n v="15"/>
    <d v="1899-12-30T01:05:00"/>
    <n v="1"/>
    <n v="5"/>
    <d v="1899-12-30T01:05:00"/>
    <n v="1"/>
    <n v="5"/>
    <d v="1899-12-30T02:40:00"/>
    <n v="2"/>
    <n v="40"/>
    <d v="1899-12-30T00:00:00"/>
    <n v="0"/>
    <n v="0"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314944.78999999998"/>
    <n v="5149"/>
    <n v="62.480338983050849"/>
    <n v="61.166205088366667"/>
    <n v="103"/>
    <n v="1268"/>
    <n v="21.133333333333333"/>
    <n v="124.13333333333333"/>
    <n v="1.3641025641025639"/>
  </r>
  <r>
    <n v="92"/>
    <n v="41"/>
    <d v="2011-07-23T00:00:00"/>
    <n v="7"/>
    <x v="0"/>
    <n v="26"/>
    <s v="TSL,JSR"/>
    <s v="NEWZEALAND/CP LIMESTONE"/>
    <s v="NEWLEAD TOMI/SAGARRATAN/MP PANAMAX6"/>
    <d v="1899-12-30T04:10:00"/>
    <x v="90"/>
    <s v="DTY-WT 1-WCS-RLS 1-IMWB 1-DTY/DTY-WT 1-WCS-RLS 2-IMWB 1-DTY"/>
    <n v="56"/>
    <n v="1"/>
    <s v="R103"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57:00"/>
    <d v="1899-12-30T00:35:00"/>
    <n v="0"/>
    <n v="35"/>
    <d v="1899-12-30T04:58:00"/>
    <d v="1899-12-30T06:25:00"/>
    <d v="1899-12-30T01:27:00"/>
    <n v="1"/>
    <n v="27"/>
    <d v="1899-12-30T04:58:00"/>
    <d v="1899-12-30T06:25:00"/>
    <d v="1899-12-30T01:27:00"/>
    <n v="1"/>
    <n v="27"/>
    <d v="1899-12-30T06:40:00"/>
    <d v="1899-12-30T00:15:00"/>
    <n v="0"/>
    <n v="15"/>
    <d v="1899-12-30T06:42:00"/>
    <d v="1899-12-30T00:02:00"/>
    <n v="0"/>
    <n v="2"/>
    <d v="1899-12-30T09:25:00"/>
    <d v="1899-12-30T02:43:00"/>
    <n v="2"/>
    <n v="43"/>
    <d v="1899-12-30T07:40:00"/>
    <d v="1899-12-30T09:30:00"/>
    <d v="1899-12-30T01:50:00"/>
    <n v="1"/>
    <n v="50"/>
    <d v="1899-12-30T09:00:00"/>
    <d v="1899-12-30T10:30:00"/>
    <n v="33"/>
    <d v="1899-12-30T01:30:00"/>
    <n v="1"/>
    <n v="30"/>
    <d v="1899-12-30T11:02:00"/>
    <d v="1899-12-30T01:32:00"/>
    <n v="1"/>
    <n v="32"/>
    <d v="1899-12-30T11:08:00"/>
    <d v="1899-12-30T00:06:00"/>
    <n v="0"/>
    <n v="6"/>
    <d v="1899-12-30T11:08:00"/>
    <d v="1899-12-30T11:10:00"/>
    <d v="1899-12-30T00:02:00"/>
    <n v="0"/>
    <n v="2"/>
    <d v="1899-12-30T07:00:00"/>
    <n v="7"/>
    <n v="0"/>
    <d v="1899-12-30T02:28:00"/>
    <n v="2"/>
    <n v="28"/>
    <d v="1899-12-30T01:27:00"/>
    <n v="1"/>
    <n v="27"/>
    <d v="1899-12-30T02:43:00"/>
    <n v="2"/>
    <n v="43"/>
    <d v="1899-12-30T01:30:00"/>
    <n v="1"/>
    <n v="30"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s v="`"/>
    <n v="16"/>
    <d v="1899-12-30T00:37:00"/>
    <n v="0"/>
    <n v="37"/>
    <d v="1899-12-30T00:00:00"/>
    <n v="0"/>
    <n v="0"/>
    <n v="318348.11"/>
    <n v="5205"/>
    <n v="60.773571428571429"/>
    <n v="61.161980787704131"/>
    <n v="105"/>
    <n v="1296"/>
    <n v="21.6"/>
    <n v="126.6"/>
    <n v="1.3760869565217391"/>
  </r>
  <r>
    <n v="93"/>
    <n v="42"/>
    <d v="2011-07-23T00:00:00"/>
    <n v="7"/>
    <x v="2"/>
    <n v="5"/>
    <s v="UML,DGPR"/>
    <s v="HARD COKING COAL"/>
    <s v="FU ZHOU HAI"/>
    <d v="1899-12-30T09:10:00"/>
    <x v="91"/>
    <s v="DTY-WT 1-WCS-RLS 1-IMWB 1-DTY"/>
    <n v="59"/>
    <n v="0"/>
    <s v="R104"/>
    <d v="1899-12-30T09:10:00"/>
    <d v="1899-12-30T09:10:00"/>
    <d v="1899-12-30T00:00:00"/>
    <n v="0"/>
    <n v="0"/>
    <d v="1899-12-30T09:15:00"/>
    <d v="1899-12-30T00:05:00"/>
    <n v="0"/>
    <n v="5"/>
    <d v="1899-12-30T09:18:00"/>
    <d v="1899-12-30T00:03:00"/>
    <n v="0"/>
    <n v="3"/>
    <d v="1899-12-30T09:30:00"/>
    <d v="1899-12-30T00:12:00"/>
    <n v="0"/>
    <n v="12"/>
    <d v="1899-12-30T09:30:00"/>
    <d v="1899-12-30T11:50:00"/>
    <d v="1899-12-30T02:20:00"/>
    <n v="2"/>
    <n v="20"/>
    <d v="1899-12-30T09:30:00"/>
    <d v="1899-12-30T11:50:00"/>
    <d v="1899-12-30T02:20:00"/>
    <n v="2"/>
    <n v="20"/>
    <d v="1899-12-30T11:54:00"/>
    <d v="1899-12-30T00:04:00"/>
    <n v="0"/>
    <n v="4"/>
    <d v="1899-12-30T11:54:00"/>
    <d v="1899-12-30T00:00:00"/>
    <n v="0"/>
    <n v="0"/>
    <d v="1899-12-30T13:16:00"/>
    <d v="1899-12-30T01:22:00"/>
    <n v="1"/>
    <n v="22"/>
    <d v="1899-12-30T11:57:00"/>
    <d v="1899-12-30T13:20:00"/>
    <d v="1899-12-30T01:23:00"/>
    <n v="1"/>
    <n v="23"/>
    <d v="1899-12-30T12:30:00"/>
    <d v="1899-12-30T14:00:00"/>
    <n v="34"/>
    <d v="1899-12-30T01:30:00"/>
    <n v="1"/>
    <n v="30"/>
    <d v="1899-12-30T14:15:00"/>
    <d v="1899-12-30T00:55:00"/>
    <n v="0"/>
    <n v="55"/>
    <d v="1899-12-30T14:29:00"/>
    <d v="1899-12-30T00:14:00"/>
    <n v="0"/>
    <n v="14"/>
    <d v="1899-12-30T14:29:00"/>
    <d v="1899-12-30T14:45:00"/>
    <d v="1899-12-30T00:16:00"/>
    <n v="0"/>
    <n v="16"/>
    <d v="1899-12-30T05:35:00"/>
    <n v="5"/>
    <n v="35"/>
    <d v="1899-12-30T01:25:00"/>
    <n v="1"/>
    <n v="25"/>
    <d v="1899-12-30T02:20:00"/>
    <n v="2"/>
    <n v="20"/>
    <d v="1899-12-30T01:22:00"/>
    <n v="1"/>
    <n v="22"/>
    <d v="1899-12-30T01:30:00"/>
    <n v="1"/>
    <n v="3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n v="0"/>
    <n v="0"/>
    <n v="322018.46999999997"/>
    <n v="5264"/>
    <n v="62.209491525423729"/>
    <n v="61.173721504559268"/>
    <n v="106"/>
    <n v="1321"/>
    <n v="22.016666666666666"/>
    <n v="128.01666666666665"/>
    <n v="1.3765232974910393"/>
  </r>
  <r>
    <n v="94"/>
    <n v="43"/>
    <d v="2011-07-24T00:00:00"/>
    <n v="7"/>
    <x v="0"/>
    <n v="27"/>
    <s v="TSL,JSR"/>
    <s v="NEWZEALAND/CP LIMESTONE"/>
    <s v="NEWLEAD TOMI/SAGARRATAN/MP PANAMAX6"/>
    <d v="1899-12-30T08:45:00"/>
    <x v="92"/>
    <s v="DTY-WT 1-WCS-RLS 1-IMWB 1-DTY/DTY-WT 1-WCS-RLS 2-IMWB 1-DTY"/>
    <n v="58"/>
    <n v="1"/>
    <s v="R104"/>
    <d v="1899-12-30T08:45:00"/>
    <d v="1899-12-30T08:45:00"/>
    <d v="1899-12-30T00:00:00"/>
    <n v="0"/>
    <n v="0"/>
    <d v="1899-12-30T09:00:00"/>
    <d v="1899-12-30T00:15:00"/>
    <n v="0"/>
    <n v="15"/>
    <d v="1899-12-30T09:05:00"/>
    <d v="1899-12-30T00:05:00"/>
    <n v="0"/>
    <n v="5"/>
    <d v="1899-12-30T09:32:00"/>
    <d v="1899-12-30T00:27:00"/>
    <n v="0"/>
    <n v="27"/>
    <d v="1899-12-30T09:35:00"/>
    <d v="1899-12-30T11:15:00"/>
    <d v="1899-12-30T01:40:00"/>
    <n v="1"/>
    <n v="40"/>
    <d v="1899-12-30T09:35:00"/>
    <d v="1899-12-30T11:15:00"/>
    <d v="1899-12-30T01:40:00"/>
    <n v="1"/>
    <n v="40"/>
    <d v="1899-12-30T11:29:00"/>
    <d v="1899-12-30T00:14:00"/>
    <n v="0"/>
    <n v="14"/>
    <d v="1899-12-30T11:30:00"/>
    <d v="1899-12-30T00:01:00"/>
    <n v="0"/>
    <n v="1"/>
    <d v="1899-12-30T15:29:00"/>
    <d v="1899-12-30T03:59:00"/>
    <n v="3"/>
    <n v="59"/>
    <d v="1899-12-30T11:32:00"/>
    <d v="1899-12-30T15:32:00"/>
    <d v="1899-12-30T04:00:00"/>
    <n v="4"/>
    <n v="0"/>
    <d v="1899-12-30T12:00:00"/>
    <d v="1899-12-30T15:35:00"/>
    <n v="35"/>
    <d v="1899-12-30T03:35:00"/>
    <n v="3"/>
    <n v="35"/>
    <d v="1899-12-30T15:48:00"/>
    <d v="1899-12-30T00:16:00"/>
    <n v="0"/>
    <n v="16"/>
    <d v="1899-12-30T16:00:00"/>
    <d v="1899-12-30T00:12:00"/>
    <n v="0"/>
    <n v="12"/>
    <d v="1899-12-30T16:00:00"/>
    <d v="1899-12-30T17:55:00"/>
    <d v="1899-12-30T01:55:00"/>
    <n v="1"/>
    <n v="55"/>
    <d v="1899-12-30T09:10:00"/>
    <n v="9"/>
    <n v="10"/>
    <d v="1899-12-30T01:09:00"/>
    <n v="1"/>
    <n v="9"/>
    <d v="1899-12-30T01:40:00"/>
    <n v="1"/>
    <n v="40"/>
    <d v="1899-12-30T03:59:00"/>
    <n v="3"/>
    <n v="59"/>
    <d v="1899-12-30T03:35:00"/>
    <n v="3"/>
    <n v="35"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2:00"/>
    <n v="1"/>
    <n v="12"/>
    <d v="1899-12-30T00:16:00"/>
    <n v="0"/>
    <n v="16"/>
    <n v="325579.5"/>
    <n v="5322"/>
    <n v="61.397068965517242"/>
    <n v="61.176155580608793"/>
    <n v="107"/>
    <n v="1330"/>
    <n v="22.166666666666668"/>
    <n v="129.16666666666666"/>
    <n v="1.3741134751773048"/>
  </r>
  <r>
    <n v="95"/>
    <n v="44"/>
    <d v="2011-07-24T00:00:00"/>
    <n v="7"/>
    <x v="1"/>
    <n v="10"/>
    <s v="TSL,HALDIA"/>
    <s v="HAILCREEK/KESTRAL"/>
    <s v="GREAT BRIGHT/NEWLEAD TOMI"/>
    <d v="1899-12-30T12:40:00"/>
    <x v="93"/>
    <s v="DTY-WT 1-WCS-RLS 1-IMWB 1-DTY"/>
    <n v="59"/>
    <n v="0"/>
    <s v="R103"/>
    <d v="1899-12-30T12:40:00"/>
    <d v="1899-12-30T12:40:00"/>
    <d v="1899-12-30T00:00:00"/>
    <n v="0"/>
    <n v="0"/>
    <d v="1899-12-30T12:50:00"/>
    <d v="1899-12-30T00:10:00"/>
    <n v="0"/>
    <n v="10"/>
    <d v="1899-12-30T13:00:00"/>
    <d v="1899-12-30T00:10:00"/>
    <n v="0"/>
    <n v="10"/>
    <d v="1899-12-30T13:50:00"/>
    <d v="1899-12-30T00:50:00"/>
    <n v="0"/>
    <n v="50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14:00"/>
    <d v="1899-12-30T00:14:00"/>
    <n v="0"/>
    <n v="14"/>
    <d v="1899-12-30T15:20:00"/>
    <d v="1899-12-30T00:06:00"/>
    <n v="0"/>
    <n v="6"/>
    <d v="1899-12-30T20:52:00"/>
    <d v="1899-12-30T05:32:00"/>
    <n v="5"/>
    <n v="32"/>
    <d v="1899-12-30T15:22:00"/>
    <d v="1899-12-30T20:55:00"/>
    <d v="1899-12-30T05:33:00"/>
    <n v="5"/>
    <n v="33"/>
    <d v="1899-12-30T16:00:00"/>
    <d v="1899-12-30T21:00:00"/>
    <n v="36"/>
    <d v="1899-12-30T05:00:00"/>
    <n v="5"/>
    <n v="0"/>
    <d v="1899-12-30T21:06:00"/>
    <d v="1899-12-30T00:11:00"/>
    <n v="0"/>
    <n v="11"/>
    <d v="1899-12-30T21:15:00"/>
    <d v="1899-12-30T00:09:00"/>
    <n v="0"/>
    <n v="9"/>
    <d v="1899-12-30T21:15:00"/>
    <d v="1899-12-30T21:20:00"/>
    <d v="1899-12-30T00:05:00"/>
    <n v="0"/>
    <n v="5"/>
    <d v="1899-12-30T08:40:00"/>
    <n v="8"/>
    <n v="40"/>
    <d v="1899-12-30T01:24:00"/>
    <n v="1"/>
    <n v="24"/>
    <d v="1899-12-30T01:10:00"/>
    <n v="1"/>
    <n v="10"/>
    <d v="1899-12-30T05:32:00"/>
    <n v="5"/>
    <n v="32"/>
    <d v="1899-12-30T05:00:00"/>
    <n v="5"/>
    <n v="0"/>
    <d v="1899-12-30T02:37:00"/>
    <n v="2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5:00"/>
    <n v="2"/>
    <n v="55"/>
    <d v="1899-12-30T00:00:00"/>
    <n v="0"/>
    <n v="0"/>
    <n v="329191.40999999997"/>
    <n v="5381"/>
    <n v="61.21881355932203"/>
    <n v="61.176623304218545"/>
    <n v="108"/>
    <n v="1354"/>
    <n v="22.566666666666666"/>
    <n v="130.56666666666666"/>
    <n v="1.3743859649122807"/>
  </r>
  <r>
    <n v="96"/>
    <n v="45"/>
    <d v="2011-07-24T00:00:00"/>
    <n v="7"/>
    <x v="6"/>
    <n v="2"/>
    <s v="RCL"/>
    <s v="NON COKING"/>
    <s v="GENCO NORMANDY"/>
    <d v="1899-12-30T23:00:00"/>
    <x v="94"/>
    <s v="DTY-WT 1-WCS-RLS 1-IMWB 1-DTY"/>
    <n v="57"/>
    <n v="0"/>
    <s v="R103"/>
    <d v="1899-12-30T23:00:00"/>
    <d v="1899-12-30T23:00:00"/>
    <d v="1899-12-30T00:00:00"/>
    <n v="0"/>
    <n v="0"/>
    <d v="1899-12-30T23:10:00"/>
    <d v="1899-12-30T00:10:00"/>
    <n v="0"/>
    <n v="10"/>
    <d v="1899-12-30T23:15:00"/>
    <d v="1899-12-30T00:05:00"/>
    <n v="0"/>
    <n v="5"/>
    <d v="1899-12-30T23:40:00"/>
    <d v="1899-12-30T00:25:00"/>
    <n v="0"/>
    <n v="25"/>
    <d v="1899-12-30T23:45:00"/>
    <d v="1899-12-31T00:30:00"/>
    <d v="1899-12-30T00:45:00"/>
    <n v="0"/>
    <n v="45"/>
    <d v="1899-12-30T23:45:00"/>
    <d v="1899-12-31T00:30:00"/>
    <d v="1899-12-30T00:45:00"/>
    <n v="0"/>
    <n v="45"/>
    <d v="1899-12-31T00:35:00"/>
    <d v="1899-12-30T00:05:00"/>
    <n v="0"/>
    <n v="5"/>
    <d v="1899-12-31T01:50:00"/>
    <d v="1899-12-30T01:15:00"/>
    <n v="1"/>
    <n v="15"/>
    <d v="1899-12-31T04:24:00"/>
    <d v="1899-12-30T02:34:00"/>
    <n v="2"/>
    <n v="34"/>
    <d v="1899-12-31T02:00:00"/>
    <d v="1899-12-31T04:28:00"/>
    <d v="1899-12-30T02:28:00"/>
    <n v="2"/>
    <n v="28"/>
    <d v="1899-12-31T04:28:00"/>
    <d v="1899-12-31T04:28:00"/>
    <m/>
    <d v="1899-12-30T00:00:00"/>
    <n v="0"/>
    <n v="0"/>
    <d v="1899-12-31T04:45:00"/>
    <d v="1899-12-30T00:17:00"/>
    <n v="0"/>
    <n v="17"/>
    <d v="1899-12-31T05:00:00"/>
    <d v="1899-12-30T00:15:00"/>
    <n v="0"/>
    <n v="15"/>
    <d v="1899-12-31T05:00:00"/>
    <d v="1899-12-31T09:00:00"/>
    <d v="1899-12-30T04:00:00"/>
    <n v="4"/>
    <n v="0"/>
    <d v="1899-12-30T10:00:00"/>
    <n v="10"/>
    <n v="0"/>
    <d v="1899-12-30T01:02:00"/>
    <n v="1"/>
    <n v="2"/>
    <d v="1899-12-30T00:45:00"/>
    <n v="0"/>
    <n v="45"/>
    <d v="1899-12-30T02:34:00"/>
    <n v="2"/>
    <n v="34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d v="1899-12-30T00:00:00"/>
    <n v="0"/>
    <n v="0"/>
    <n v="332788.20999999996"/>
    <n v="5438"/>
    <n v="63.101754385964917"/>
    <n v="61.196802133137176"/>
    <n v="109"/>
    <n v="1356"/>
    <n v="22.6"/>
    <n v="131.6"/>
    <n v="1.3708333333333333"/>
  </r>
  <r>
    <n v="97"/>
    <n v="46"/>
    <d v="2011-07-25T00:00:00"/>
    <n v="7"/>
    <x v="0"/>
    <n v="28"/>
    <s v="TSL,JSR"/>
    <s v="NEWZEALAND/CP LIMESTONE"/>
    <s v="NEWLEAD TOMI/SAGARRATAN/MP PANAMAX6"/>
    <d v="1899-12-30T04:00:00"/>
    <x v="95"/>
    <s v="DTY-WT 1-WCS-RLS 1-IMWB 1-DTY/DTY-WT 1-WCS-RLS 2-IMWB 1-DTY"/>
    <n v="57"/>
    <n v="1"/>
    <s v="R104"/>
    <d v="1899-12-30T04:00:00"/>
    <d v="1899-12-30T04:00:00"/>
    <d v="1899-12-30T00:00:00"/>
    <n v="0"/>
    <n v="0"/>
    <d v="1899-12-30T04:35:00"/>
    <d v="1899-12-30T00:35:00"/>
    <n v="0"/>
    <n v="35"/>
    <d v="1899-12-30T04:55:00"/>
    <d v="1899-12-30T00:20:00"/>
    <n v="0"/>
    <n v="20"/>
    <d v="1899-12-30T05:40:00"/>
    <d v="1899-12-30T00:45:00"/>
    <n v="0"/>
    <n v="45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06:38:00"/>
    <n v="-5.6944444444444464E-2"/>
    <e v="#NUM!"/>
    <e v="#NUM!"/>
    <d v="1899-12-30T06:40:00"/>
    <d v="1899-12-30T00:02:00"/>
    <n v="0"/>
    <n v="2"/>
    <d v="1899-12-30T10:25:00"/>
    <d v="1899-12-30T03:45:00"/>
    <n v="3"/>
    <n v="45"/>
    <d v="1899-12-30T08:40:00"/>
    <d v="1899-12-30T10:30:00"/>
    <d v="1899-12-30T01:50:00"/>
    <n v="1"/>
    <n v="50"/>
    <d v="1899-12-30T09:00:00"/>
    <d v="1899-12-30T11:10:00"/>
    <n v="37"/>
    <d v="1899-12-30T02:10:00"/>
    <n v="2"/>
    <n v="10"/>
    <d v="1899-12-30T11:22:00"/>
    <d v="1899-12-30T00:52:00"/>
    <n v="0"/>
    <n v="52"/>
    <d v="1899-12-30T11:30:00"/>
    <d v="1899-12-30T00:08:00"/>
    <n v="0"/>
    <n v="8"/>
    <d v="1899-12-30T11:30:00"/>
    <d v="1899-12-30T11:35:00"/>
    <d v="1899-12-30T00:05:00"/>
    <n v="0"/>
    <n v="5"/>
    <d v="1899-12-30T07:35:00"/>
    <n v="7"/>
    <n v="35"/>
    <d v="1899-12-30T00:23:00"/>
    <n v="0"/>
    <n v="23"/>
    <d v="1899-12-30T02:15:00"/>
    <n v="2"/>
    <n v="15"/>
    <d v="1899-12-30T03:45:00"/>
    <n v="3"/>
    <n v="45"/>
    <d v="1899-12-30T02:10:00"/>
    <n v="2"/>
    <n v="10"/>
    <d v="1899-12-30T02:31:00"/>
    <n v="2"/>
    <n v="3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15:00"/>
    <n v="0"/>
    <n v="15"/>
    <d v="1899-12-30T00:47:00"/>
    <n v="0"/>
    <n v="47"/>
    <d v="1899-12-30T00:00:00"/>
    <n v="0"/>
    <n v="0"/>
    <n v="336401.1"/>
    <n v="5495"/>
    <n v="63.384035087719298"/>
    <n v="61.219490445859869"/>
    <n v="109"/>
    <n v="1379"/>
    <n v="22.983333333333334"/>
    <n v="131.98333333333335"/>
    <n v="1.3606529209621994"/>
  </r>
  <r>
    <n v="98"/>
    <n v="47"/>
    <d v="2011-07-25T00:00:00"/>
    <n v="7"/>
    <x v="7"/>
    <n v="1"/>
    <s v="SUPL"/>
    <s v="NON COKING"/>
    <s v="GENCO NORMANDY"/>
    <d v="1899-12-30T13:45:00"/>
    <x v="96"/>
    <s v="DTY-WT 1-WCS-RLS 1-IMWB 1-DTY"/>
    <n v="59"/>
    <n v="0"/>
    <s v="R103"/>
    <d v="1899-12-30T13:45:00"/>
    <d v="1899-12-30T13:45:00"/>
    <d v="1899-12-30T00:00:00"/>
    <n v="0"/>
    <n v="0"/>
    <d v="1899-12-30T14:00:00"/>
    <d v="1899-12-30T00:15:00"/>
    <n v="0"/>
    <n v="15"/>
    <d v="1899-12-30T14:10:00"/>
    <d v="1899-12-30T00:10:00"/>
    <n v="0"/>
    <n v="10"/>
    <d v="1899-12-30T14:10:00"/>
    <d v="1899-12-30T00:00:00"/>
    <n v="0"/>
    <n v="0"/>
    <d v="1899-12-30T14:10:00"/>
    <d v="1899-12-30T14:10:00"/>
    <d v="1899-12-30T00:00:00"/>
    <n v="0"/>
    <n v="0"/>
    <d v="1899-12-30T14:10:00"/>
    <d v="1899-12-30T14:10:00"/>
    <d v="1899-12-30T00:00:00"/>
    <n v="0"/>
    <n v="0"/>
    <d v="1899-12-30T14:38:00"/>
    <d v="1899-12-30T00:28:00"/>
    <n v="0"/>
    <n v="28"/>
    <d v="1899-12-30T14:53:00"/>
    <d v="1899-12-30T00:15:00"/>
    <n v="0"/>
    <n v="15"/>
    <d v="1899-12-30T16:42:00"/>
    <d v="1899-12-30T01:49:00"/>
    <n v="1"/>
    <n v="49"/>
    <d v="1899-12-30T15:00:00"/>
    <d v="1899-12-30T16:50:00"/>
    <d v="1899-12-30T01:50:00"/>
    <n v="1"/>
    <n v="50"/>
    <d v="1899-12-30T16:50:00"/>
    <d v="1899-12-30T16:50:00"/>
    <m/>
    <d v="1899-12-30T00:00:00"/>
    <n v="0"/>
    <n v="0"/>
    <d v="1899-12-30T16:54:00"/>
    <d v="1899-12-30T00:04:00"/>
    <n v="0"/>
    <n v="4"/>
    <d v="1899-12-30T17:05:00"/>
    <d v="1899-12-30T00:11:00"/>
    <n v="0"/>
    <n v="11"/>
    <d v="1899-12-30T17:05:00"/>
    <d v="1899-12-30T17:10:00"/>
    <d v="1899-12-30T00:05:00"/>
    <n v="0"/>
    <n v="5"/>
    <d v="1899-12-30T03:25:00"/>
    <n v="3"/>
    <n v="25"/>
    <d v="1899-12-30T00:43:00"/>
    <n v="0"/>
    <n v="43"/>
    <d v="1899-12-30T00:00:00"/>
    <n v="0"/>
    <n v="0"/>
    <d v="1899-12-30T01:49:00"/>
    <n v="1"/>
    <n v="49"/>
    <d v="1899-12-30T00:00:00"/>
    <n v="0"/>
    <n v="0"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11:00"/>
    <n v="0"/>
    <n v="11"/>
    <d v="1899-12-30T00:00:00"/>
    <n v="0"/>
    <n v="0"/>
    <n v="340124.00999999995"/>
    <n v="5554"/>
    <n v="63.100169491525421"/>
    <n v="61.239468851278346"/>
    <n v="109"/>
    <n v="1422"/>
    <n v="23.7"/>
    <n v="132.69999999999999"/>
    <n v="1.3540816326530611"/>
  </r>
  <r>
    <n v="99"/>
    <n v="48"/>
    <d v="2011-07-26T00:00:00"/>
    <n v="7"/>
    <x v="5"/>
    <n v="29"/>
    <s v="TSL,JSR"/>
    <s v="BLENDED PCI/CP LIMESTONE"/>
    <s v="CHINA STEEL RESPONSIBILITY/SAGARRATAN/MP PANAMAX6"/>
    <d v="1899-12-30T07:30:00"/>
    <x v="97"/>
    <s v="DTY-WT 1-WCS-RLS 2-IMWB 1-DTY"/>
    <n v="58"/>
    <n v="1"/>
    <s v="R104"/>
    <d v="1899-12-30T07:30:00"/>
    <d v="1899-12-30T07:30:00"/>
    <d v="1899-12-30T00:00:00"/>
    <n v="0"/>
    <n v="0"/>
    <d v="1899-12-30T07:40:00"/>
    <d v="1899-12-30T00:10:00"/>
    <n v="0"/>
    <n v="10"/>
    <d v="1899-12-30T07:45:00"/>
    <d v="1899-12-30T00:05:00"/>
    <n v="0"/>
    <n v="5"/>
    <d v="1899-12-30T08:00:00"/>
    <d v="1899-12-30T00:15:00"/>
    <n v="0"/>
    <n v="15"/>
    <d v="1899-12-30T08:00:00"/>
    <d v="1899-12-30T08:50:00"/>
    <d v="1899-12-30T00:50:00"/>
    <n v="0"/>
    <n v="50"/>
    <d v="1899-12-30T08:00:00"/>
    <d v="1899-12-30T08:50:00"/>
    <d v="1899-12-30T00:50:00"/>
    <n v="0"/>
    <n v="50"/>
    <d v="1899-12-30T08:55:00"/>
    <d v="1899-12-30T00:05:00"/>
    <n v="0"/>
    <n v="5"/>
    <d v="1899-12-30T09:00:00"/>
    <d v="1899-12-30T00:05:00"/>
    <n v="0"/>
    <n v="5"/>
    <d v="1899-12-30T13:59:00"/>
    <d v="1899-12-30T04:59:00"/>
    <n v="4"/>
    <n v="59"/>
    <d v="1899-12-30T10:10:00"/>
    <d v="1899-12-30T14:05:00"/>
    <d v="1899-12-30T03:55:00"/>
    <n v="3"/>
    <n v="55"/>
    <d v="1899-12-30T11:00:00"/>
    <d v="1899-12-30T14:15:00"/>
    <n v="38"/>
    <d v="1899-12-30T03:15:00"/>
    <n v="3"/>
    <n v="15"/>
    <d v="1899-12-30T14:28:00"/>
    <d v="1899-12-30T00:23:00"/>
    <n v="0"/>
    <n v="23"/>
    <d v="1899-12-30T14:35:00"/>
    <d v="1899-12-30T00:07:00"/>
    <n v="0"/>
    <n v="7"/>
    <d v="1899-12-30T14:35:00"/>
    <d v="1899-12-30T14:40:00"/>
    <d v="1899-12-30T00:05:00"/>
    <n v="0"/>
    <n v="5"/>
    <d v="1899-12-30T07:10:00"/>
    <n v="7"/>
    <n v="10"/>
    <d v="1899-12-30T00:50:00"/>
    <n v="0"/>
    <n v="50"/>
    <d v="1899-12-30T00:50:00"/>
    <n v="0"/>
    <n v="50"/>
    <d v="1899-12-30T04:59:00"/>
    <n v="4"/>
    <n v="59"/>
    <d v="1899-12-30T03:15:00"/>
    <n v="3"/>
    <n v="15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n v="343747.00999999995"/>
    <n v="5612"/>
    <n v="62.46551724137931"/>
    <n v="61.252140057020661"/>
    <n v="109"/>
    <n v="1472"/>
    <n v="24.533333333333335"/>
    <n v="133.53333333333333"/>
    <m/>
  </r>
  <r>
    <n v="100"/>
    <n v="49"/>
    <d v="2011-07-26T00:00:00"/>
    <n v="7"/>
    <x v="1"/>
    <n v="11"/>
    <s v="TSL,HALDIA"/>
    <s v="HAILCREEK/KESTRAL"/>
    <s v="GREAT BRIGHT/NEWLEAD TOMI"/>
    <d v="1899-12-30T10:15:00"/>
    <x v="98"/>
    <s v="DTY-WT 1-WCS-RLS 1-IMWB 1-DTY"/>
    <n v="58"/>
    <n v="1"/>
    <s v="R103"/>
    <d v="1899-12-30T10:15:00"/>
    <d v="1899-12-30T10:15:00"/>
    <d v="1899-12-30T00:00:00"/>
    <n v="0"/>
    <n v="0"/>
    <d v="1899-12-30T10:20:00"/>
    <d v="1899-12-30T00:05:00"/>
    <n v="0"/>
    <n v="5"/>
    <d v="1899-12-30T10:25:00"/>
    <d v="1899-12-30T00:05:00"/>
    <n v="0"/>
    <n v="5"/>
    <d v="1899-12-30T10:45:00"/>
    <d v="1899-12-30T00:20:00"/>
    <n v="0"/>
    <n v="20"/>
    <d v="1899-12-30T10:47:00"/>
    <d v="1899-12-30T12:30:00"/>
    <d v="1899-12-30T01:43:00"/>
    <n v="1"/>
    <n v="43"/>
    <d v="1899-12-30T10:47:00"/>
    <d v="1899-12-30T12:30:00"/>
    <d v="1899-12-30T01:43:00"/>
    <n v="1"/>
    <n v="43"/>
    <d v="1899-12-30T11:28:00"/>
    <n v="-4.3055555555555569E-2"/>
    <e v="#NUM!"/>
    <e v="#NUM!"/>
    <d v="1899-12-30T11:29:00"/>
    <d v="1899-12-30T00:01:00"/>
    <n v="0"/>
    <n v="1"/>
    <d v="1899-12-30T18:35:00"/>
    <d v="1899-12-30T07:06:00"/>
    <n v="7"/>
    <n v="6"/>
    <d v="1899-12-30T11:32:00"/>
    <d v="1899-12-30T18:40:00"/>
    <d v="1899-12-30T07:08:00"/>
    <n v="7"/>
    <n v="8"/>
    <d v="1899-12-30T12:00:00"/>
    <d v="1899-12-30T18:50:00"/>
    <n v="39"/>
    <d v="1899-12-30T06:50:00"/>
    <n v="6"/>
    <n v="50"/>
    <d v="1899-12-30T18:58:00"/>
    <d v="1899-12-30T00:18:00"/>
    <n v="0"/>
    <n v="18"/>
    <d v="1899-12-30T19:10:00"/>
    <d v="1899-12-30T00:12:00"/>
    <n v="0"/>
    <n v="12"/>
    <d v="1899-12-30T19:10:00"/>
    <d v="1899-12-30T19:15:00"/>
    <d v="1899-12-30T00:05:00"/>
    <n v="0"/>
    <n v="5"/>
    <d v="1899-12-30T09:00:00"/>
    <n v="9"/>
    <n v="0"/>
    <n v="-8.3333333333332482E-3"/>
    <e v="#NUM!"/>
    <e v="#NUM!"/>
    <d v="1899-12-30T01:43:00"/>
    <n v="1"/>
    <n v="43"/>
    <d v="1899-12-30T07:06:00"/>
    <n v="7"/>
    <n v="6"/>
    <d v="1899-12-30T06:50:00"/>
    <n v="6"/>
    <n v="50"/>
    <d v="1899-12-30T03:38:00"/>
    <n v="3"/>
    <n v="38"/>
    <d v="1899-12-30T00:00:00"/>
    <n v="0"/>
    <n v="0"/>
    <d v="1899-12-30T00:19:00"/>
    <n v="0"/>
    <n v="19"/>
    <d v="1899-12-30T00:00:00"/>
    <n v="0"/>
    <n v="0"/>
    <d v="1899-12-30T00:00:00"/>
    <n v="0"/>
    <n v="0"/>
    <d v="1899-12-30T00:00:00"/>
    <n v="0"/>
    <n v="0"/>
    <d v="1899-12-30T03:09:00"/>
    <n v="3"/>
    <n v="9"/>
    <d v="1899-12-30T00:00:00"/>
    <n v="0"/>
    <n v="0"/>
    <n v="347311.31999999995"/>
    <n v="5670"/>
    <n v="61.453620689655175"/>
    <n v="61.254201058201048"/>
    <e v="#NUM!"/>
    <e v="#NUM!"/>
    <e v="#NUM!"/>
    <e v="#NUM!"/>
    <m/>
  </r>
  <r>
    <n v="101"/>
    <n v="50"/>
    <d v="2011-07-26T00:00:00"/>
    <n v="7"/>
    <x v="2"/>
    <n v="6"/>
    <s v="UML,DGPR"/>
    <s v="HARD COKING COAL"/>
    <s v="FU ZHOU HAI"/>
    <d v="1899-12-30T13:15:00"/>
    <x v="99"/>
    <s v="DTY-WT 1-WCS-RLS 2-IMWB 1-DTY"/>
    <n v="58"/>
    <n v="1"/>
    <s v="R105"/>
    <d v="1899-12-30T13:15:00"/>
    <d v="1899-12-30T13:15:00"/>
    <d v="1899-12-30T00:00:00"/>
    <n v="0"/>
    <n v="0"/>
    <d v="1899-12-30T13:22:00"/>
    <d v="1899-12-30T00:07:00"/>
    <n v="0"/>
    <n v="7"/>
    <d v="1899-12-30T13:25:00"/>
    <d v="1899-12-30T00:03:00"/>
    <n v="0"/>
    <n v="3"/>
    <d v="1899-12-30T13:35:00"/>
    <d v="1899-12-30T00:10:00"/>
    <n v="0"/>
    <n v="10"/>
    <d v="1899-12-30T13:40:00"/>
    <d v="1899-12-30T15:20:00"/>
    <d v="1899-12-30T01:40:00"/>
    <n v="1"/>
    <n v="40"/>
    <d v="1899-12-30T13:40:00"/>
    <d v="1899-12-30T15:20:00"/>
    <d v="1899-12-30T01:40:00"/>
    <n v="1"/>
    <n v="40"/>
    <d v="1899-12-30T15:30:00"/>
    <d v="1899-12-30T00:10:00"/>
    <n v="0"/>
    <n v="10"/>
    <d v="1899-12-30T20:26:00"/>
    <d v="1899-12-30T04:56:00"/>
    <n v="4"/>
    <n v="56"/>
    <d v="1899-12-30T22:44:00"/>
    <d v="1899-12-30T02:18:00"/>
    <n v="2"/>
    <n v="18"/>
    <d v="1899-12-30T20:30:00"/>
    <d v="1899-12-30T22:48:00"/>
    <d v="1899-12-30T02:18:00"/>
    <n v="2"/>
    <n v="18"/>
    <d v="1899-12-30T21:00:00"/>
    <d v="1899-12-31T00:25:00"/>
    <n v="40"/>
    <d v="1899-12-30T03:25:00"/>
    <n v="3"/>
    <n v="25"/>
    <d v="1899-12-31T00:35:00"/>
    <d v="1899-12-30T01:47:00"/>
    <n v="1"/>
    <n v="47"/>
    <d v="1899-12-31T00:55:00"/>
    <d v="1899-12-30T00:20:00"/>
    <n v="0"/>
    <n v="20"/>
    <d v="1899-12-31T00:55:00"/>
    <d v="1899-12-31T01:00:00"/>
    <d v="1899-12-30T00:05:00"/>
    <n v="0"/>
    <n v="5"/>
    <d v="1899-12-30T11:45:00"/>
    <n v="11"/>
    <n v="45"/>
    <d v="1899-12-30T02:27:00"/>
    <n v="2"/>
    <n v="27"/>
    <d v="1899-12-30T01:40:00"/>
    <n v="1"/>
    <n v="40"/>
    <d v="1899-12-30T02:18:00"/>
    <n v="2"/>
    <n v="18"/>
    <d v="1899-12-30T03:25:00"/>
    <n v="3"/>
    <n v="25"/>
    <d v="1899-12-30T01:43:00"/>
    <n v="1"/>
    <n v="4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50921.26999999996"/>
    <n v="5728"/>
    <n v="62.240517241379308"/>
    <n v="61.264188198324014"/>
    <e v="#NUM!"/>
    <e v="#NUM!"/>
    <e v="#NUM!"/>
    <e v="#NUM!"/>
    <m/>
  </r>
  <r>
    <n v="102"/>
    <n v="51"/>
    <d v="2011-07-27T00:00:00"/>
    <n v="7"/>
    <x v="0"/>
    <n v="30"/>
    <s v="TSL,JSR"/>
    <s v="BLENDED PCI"/>
    <s v="CHINA STEEL RESPONSIBILITY"/>
    <d v="1899-12-30T08:55:00"/>
    <x v="100"/>
    <s v="DTY-WT 1-WCS-RLS 1-IMWB 1-DTY"/>
    <n v="59"/>
    <n v="0"/>
    <s v="R105"/>
    <d v="1899-12-30T08:55:00"/>
    <d v="1899-12-30T08:55:00"/>
    <d v="1899-12-30T00:00:00"/>
    <n v="0"/>
    <n v="0"/>
    <d v="1899-12-30T09:05:00"/>
    <d v="1899-12-30T00:10:00"/>
    <n v="0"/>
    <n v="10"/>
    <d v="1899-12-30T09:12:00"/>
    <d v="1899-12-30T00:07:00"/>
    <n v="0"/>
    <n v="7"/>
    <d v="1899-12-30T09:30:00"/>
    <d v="1899-12-30T00:18:00"/>
    <n v="0"/>
    <n v="18"/>
    <d v="1899-12-30T09:30:00"/>
    <d v="1899-12-30T09:30:00"/>
    <d v="1899-12-30T00:00:00"/>
    <n v="0"/>
    <n v="0"/>
    <d v="1899-12-30T09:30:00"/>
    <d v="1899-12-30T09:40:00"/>
    <d v="1899-12-30T00:10:00"/>
    <n v="0"/>
    <n v="10"/>
    <d v="1899-12-30T09:41:00"/>
    <d v="1899-12-30T00:11:00"/>
    <n v="0"/>
    <n v="11"/>
    <d v="1899-12-30T09:56:00"/>
    <d v="1899-12-30T00:15:00"/>
    <n v="0"/>
    <n v="15"/>
    <d v="1899-12-30T11:50:00"/>
    <d v="1899-12-30T01:54:00"/>
    <n v="1"/>
    <n v="54"/>
    <d v="1899-12-30T10:00:00"/>
    <d v="1899-12-30T12:00:00"/>
    <d v="1899-12-30T02:00:00"/>
    <n v="2"/>
    <n v="0"/>
    <d v="1899-12-30T10:45:00"/>
    <d v="1899-12-30T16:00:00"/>
    <n v="41"/>
    <d v="1899-12-30T05:15:00"/>
    <n v="5"/>
    <n v="15"/>
    <d v="1899-12-30T16:20:00"/>
    <d v="1899-12-30T04:20:00"/>
    <n v="4"/>
    <n v="20"/>
    <d v="1899-12-30T16:25:00"/>
    <d v="1899-12-30T00:05:00"/>
    <n v="0"/>
    <n v="5"/>
    <d v="1899-12-30T16:25:00"/>
    <d v="1899-12-30T16:30:00"/>
    <d v="1899-12-30T00:05:00"/>
    <n v="0"/>
    <n v="5"/>
    <d v="1899-12-30T07:35:00"/>
    <n v="7"/>
    <n v="35"/>
    <d v="1899-12-30T04:54:00"/>
    <n v="4"/>
    <n v="54"/>
    <d v="1899-12-30T00:00:00"/>
    <n v="0"/>
    <n v="0"/>
    <d v="1899-12-30T01:54:00"/>
    <n v="1"/>
    <n v="54"/>
    <d v="1899-12-30T05:15:00"/>
    <n v="5"/>
    <n v="15"/>
    <d v="1899-12-30T01:17:00"/>
    <n v="1"/>
    <n v="17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n v="354589.99999999994"/>
    <n v="5787"/>
    <n v="62.18186440677966"/>
    <n v="61.273544150682554"/>
    <e v="#NUM!"/>
    <e v="#NUM!"/>
    <e v="#NUM!"/>
    <e v="#NUM!"/>
    <m/>
  </r>
  <r>
    <n v="103"/>
    <n v="52"/>
    <d v="2011-07-27T00:00:00"/>
    <n v="7"/>
    <x v="0"/>
    <n v="31"/>
    <s v="TSL,JSR"/>
    <s v="BLENDED PCI/CP LIMESTONE"/>
    <s v="CHINA STEEL RESPONSIBILITY/SAGARRATAN/MP PANAMAX6"/>
    <d v="1899-12-30T11:15:00"/>
    <x v="101"/>
    <s v="DTY-WT 1-WCS-RLS 1-IMWB 1-DTY/DTY-WT 1-WCS-RLS 2-IMWB 1-DTY"/>
    <n v="57"/>
    <n v="2"/>
    <s v="R104"/>
    <d v="1899-12-30T11:15:00"/>
    <d v="1899-12-30T11:15:00"/>
    <d v="1899-12-30T00:00:00"/>
    <n v="0"/>
    <n v="0"/>
    <d v="1899-12-30T11:25:00"/>
    <d v="1899-12-30T00:10:00"/>
    <n v="0"/>
    <n v="10"/>
    <d v="1899-12-30T11:29:00"/>
    <d v="1899-12-30T00:04:00"/>
    <n v="0"/>
    <n v="4"/>
    <d v="1899-12-30T11:40:00"/>
    <d v="1899-12-30T00:11:00"/>
    <n v="0"/>
    <n v="11"/>
    <d v="1899-12-30T11:40:00"/>
    <d v="1899-12-30T11:40:00"/>
    <d v="1899-12-30T00:00:00"/>
    <n v="0"/>
    <n v="0"/>
    <d v="1899-12-30T11:40:00"/>
    <d v="1899-12-30T11:45:00"/>
    <d v="1899-12-30T00:05:00"/>
    <n v="0"/>
    <n v="5"/>
    <d v="1899-12-30T11:46:00"/>
    <d v="1899-12-30T00:06:00"/>
    <n v="0"/>
    <n v="6"/>
    <d v="1899-12-30T12:33:00"/>
    <d v="1899-12-30T00:47:00"/>
    <n v="0"/>
    <n v="47"/>
    <d v="1899-12-30T16:13:00"/>
    <d v="1899-12-30T03:40:00"/>
    <n v="3"/>
    <n v="40"/>
    <d v="1899-12-30T14:35:00"/>
    <d v="1899-12-30T16:18:00"/>
    <d v="1899-12-30T01:43:00"/>
    <n v="1"/>
    <n v="43"/>
    <d v="1899-12-30T16:00:00"/>
    <d v="1899-12-30T21:00:00"/>
    <n v="42"/>
    <d v="1899-12-30T05:00:00"/>
    <n v="5"/>
    <n v="0"/>
    <d v="1899-12-30T21:10:00"/>
    <d v="1899-12-30T04:52:00"/>
    <n v="4"/>
    <n v="52"/>
    <d v="1899-12-30T21:18:00"/>
    <d v="1899-12-30T00:08:00"/>
    <n v="0"/>
    <n v="8"/>
    <d v="1899-12-30T21:18:00"/>
    <d v="1899-12-30T21:30:00"/>
    <d v="1899-12-30T00:12:00"/>
    <n v="0"/>
    <n v="12"/>
    <d v="1899-12-30T10:15:00"/>
    <n v="10"/>
    <n v="15"/>
    <d v="1899-12-30T05:17:00"/>
    <n v="5"/>
    <n v="17"/>
    <d v="1899-12-30T00:00:00"/>
    <n v="0"/>
    <n v="0"/>
    <d v="1899-12-30T03:40:00"/>
    <n v="3"/>
    <n v="40"/>
    <d v="1899-12-30T05:00:00"/>
    <n v="5"/>
    <n v="0"/>
    <d v="1899-12-30T02:51:00"/>
    <n v="2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58070.31999999995"/>
    <n v="5844"/>
    <n v="61.058245614035087"/>
    <n v="61.271444216290206"/>
    <e v="#NUM!"/>
    <e v="#NUM!"/>
    <e v="#NUM!"/>
    <e v="#NUM!"/>
    <m/>
  </r>
  <r>
    <n v="104"/>
    <n v="53"/>
    <d v="2011-07-27T00:00:00"/>
    <n v="7"/>
    <x v="1"/>
    <n v="12"/>
    <s v="TSL,HALDIA"/>
    <s v="KESTRAL/HAILCREEK/O/NORTH"/>
    <s v="NEWLEAD TOMI/GREATBRIGHT/CHINA STEEL RESPONSIBILITY"/>
    <d v="1899-12-30T17:30:00"/>
    <x v="102"/>
    <s v="DTY-WT 1-WCS-RLS 2-IMWB 1-DTY"/>
    <n v="59"/>
    <n v="0"/>
    <s v="R103"/>
    <d v="1899-12-30T17:30:00"/>
    <d v="1899-12-30T17:30:00"/>
    <d v="1899-12-30T00:00:00"/>
    <n v="0"/>
    <n v="0"/>
    <d v="1899-12-30T17:35:00"/>
    <d v="1899-12-30T00:05:00"/>
    <n v="0"/>
    <n v="5"/>
    <d v="1899-12-30T18:00:00"/>
    <d v="1899-12-30T00:25:00"/>
    <n v="0"/>
    <n v="25"/>
    <d v="1899-12-30T18:43:00"/>
    <d v="1899-12-30T00:43:00"/>
    <n v="0"/>
    <n v="43"/>
    <d v="1899-12-30T18:45:00"/>
    <d v="1899-12-30T19:20:00"/>
    <d v="1899-12-30T00:35:00"/>
    <n v="0"/>
    <n v="35"/>
    <d v="1899-12-30T18:45:00"/>
    <d v="1899-12-30T19:20:00"/>
    <d v="1899-12-30T00:35:00"/>
    <n v="0"/>
    <n v="35"/>
    <d v="1899-12-30T19:25:00"/>
    <d v="1899-12-30T00:05:00"/>
    <n v="0"/>
    <n v="5"/>
    <d v="1899-12-30T19:29:00"/>
    <d v="1899-12-30T00:04:00"/>
    <n v="0"/>
    <n v="4"/>
    <d v="1899-12-31T02:35:00"/>
    <d v="1899-12-30T07:06:00"/>
    <n v="7"/>
    <n v="6"/>
    <d v="1899-12-30T19:35:00"/>
    <d v="1899-12-31T02:38:00"/>
    <d v="1899-12-30T07:03:00"/>
    <n v="7"/>
    <n v="3"/>
    <d v="1899-12-30T20:00:00"/>
    <d v="1899-12-31T03:15:00"/>
    <n v="43"/>
    <d v="1899-12-30T07:15:00"/>
    <n v="7"/>
    <n v="15"/>
    <d v="1899-12-31T03:45:00"/>
    <d v="1899-12-30T01:07:00"/>
    <n v="1"/>
    <n v="7"/>
    <d v="1899-12-31T03:55:00"/>
    <d v="1899-12-30T00:10:00"/>
    <n v="0"/>
    <n v="10"/>
    <d v="1899-12-31T03:55:00"/>
    <d v="1899-12-31T04:00:00"/>
    <d v="1899-12-30T00:05:00"/>
    <n v="0"/>
    <n v="5"/>
    <d v="1899-12-30T10:30:00"/>
    <n v="10"/>
    <n v="30"/>
    <d v="1899-12-30T02:05:00"/>
    <n v="2"/>
    <n v="5"/>
    <d v="1899-12-30T00:35:00"/>
    <n v="0"/>
    <n v="35"/>
    <d v="1899-12-30T07:06:00"/>
    <n v="7"/>
    <n v="6"/>
    <d v="1899-12-30T07:15:00"/>
    <n v="7"/>
    <n v="15"/>
    <d v="1899-12-30T02:21:00"/>
    <n v="2"/>
    <n v="21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4:39:00"/>
    <n v="4"/>
    <n v="39"/>
    <d v="1899-12-30T00:00:00"/>
    <n v="0"/>
    <n v="0"/>
    <n v="361701.88999999996"/>
    <n v="5903"/>
    <n v="61.552033898305091"/>
    <n v="61.274248687108241"/>
    <e v="#NUM!"/>
    <e v="#NUM!"/>
    <e v="#NUM!"/>
    <e v="#NUM!"/>
    <m/>
  </r>
  <r>
    <n v="105"/>
    <n v="54"/>
    <d v="2011-07-28T00:00:00"/>
    <n v="7"/>
    <x v="0"/>
    <n v="32"/>
    <s v="TSL,JSR"/>
    <s v="OAKY NORTH"/>
    <s v="CHINA STEEL RESPONSIBILITY"/>
    <d v="1899-12-30T12:30:00"/>
    <x v="103"/>
    <s v="DTY-WT 1-WCS-RLS 1-IMWB 1-DTY"/>
    <n v="53"/>
    <n v="6"/>
    <s v="R103"/>
    <d v="1899-12-30T12:30:00"/>
    <d v="1899-12-30T12:30:00"/>
    <d v="1899-12-30T00:00:00"/>
    <n v="0"/>
    <n v="0"/>
    <d v="1899-12-30T12:45:00"/>
    <d v="1899-12-30T00:15:00"/>
    <n v="0"/>
    <n v="15"/>
    <d v="1899-12-30T12:50:00"/>
    <d v="1899-12-30T00:05:00"/>
    <n v="0"/>
    <n v="5"/>
    <d v="1899-12-30T13:09:00"/>
    <d v="1899-12-30T00:19:00"/>
    <n v="0"/>
    <n v="19"/>
    <d v="1899-12-30T13:10:00"/>
    <d v="1899-12-30T14:25:00"/>
    <d v="1899-12-30T01:15:00"/>
    <n v="1"/>
    <n v="15"/>
    <d v="1899-12-30T13:10:00"/>
    <d v="1899-12-30T14:25:00"/>
    <d v="1899-12-30T01:15:00"/>
    <n v="1"/>
    <n v="15"/>
    <d v="1899-12-30T14:27:00"/>
    <d v="1899-12-30T00:02:00"/>
    <n v="0"/>
    <n v="2"/>
    <d v="1899-12-30T14:27:00"/>
    <d v="1899-12-30T00:00:00"/>
    <n v="0"/>
    <n v="0"/>
    <d v="1899-12-30T16:54:00"/>
    <d v="1899-12-30T02:27:00"/>
    <n v="2"/>
    <n v="27"/>
    <d v="1899-12-30T14:30:00"/>
    <d v="1899-12-30T16:57:00"/>
    <d v="1899-12-30T02:27:00"/>
    <n v="2"/>
    <n v="27"/>
    <d v="1899-12-30T15:30:00"/>
    <d v="1899-12-30T19:55:00"/>
    <n v="44"/>
    <d v="1899-12-30T04:25:00"/>
    <n v="4"/>
    <n v="25"/>
    <d v="1899-12-30T20:20:00"/>
    <d v="1899-12-30T03:23:00"/>
    <n v="3"/>
    <n v="23"/>
    <d v="1899-12-30T20:25:00"/>
    <d v="1899-12-30T00:05:00"/>
    <n v="0"/>
    <n v="5"/>
    <d v="1899-12-30T20:25:00"/>
    <d v="1899-12-30T20:30:00"/>
    <d v="1899-12-30T00:05:00"/>
    <n v="0"/>
    <n v="5"/>
    <d v="1899-12-30T08:00:00"/>
    <n v="8"/>
    <n v="0"/>
    <d v="1899-12-30T03:49:00"/>
    <n v="3"/>
    <n v="49"/>
    <d v="1899-12-30T01:15:00"/>
    <n v="1"/>
    <n v="15"/>
    <d v="1899-12-30T02:27:00"/>
    <n v="2"/>
    <n v="27"/>
    <d v="1899-12-30T04:25:00"/>
    <n v="4"/>
    <n v="25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48:00"/>
    <n v="0"/>
    <n v="48"/>
    <d v="1899-12-30T00:00:00"/>
    <n v="0"/>
    <n v="0"/>
    <n v="364990.42"/>
    <n v="5956"/>
    <n v="62.047735849056608"/>
    <n v="61.28113163196776"/>
    <e v="#NUM!"/>
    <e v="#NUM!"/>
    <e v="#NUM!"/>
    <e v="#NUM!"/>
    <m/>
  </r>
  <r>
    <n v="106"/>
    <n v="55"/>
    <d v="2011-07-28T00:00:00"/>
    <n v="7"/>
    <x v="2"/>
    <n v="7"/>
    <s v="UML,DGPR"/>
    <s v="HARD COKING COAL"/>
    <s v="FU ZHOU HAI"/>
    <d v="1899-12-30T14:50:00"/>
    <x v="104"/>
    <s v="DTY-WT 1-WCS-RLS 1-IMWB 1-DTY"/>
    <n v="57"/>
    <n v="2"/>
    <s v="R104"/>
    <d v="1899-12-30T14:50:00"/>
    <d v="1899-12-30T14:50:00"/>
    <d v="1899-12-30T00:00:00"/>
    <n v="0"/>
    <n v="0"/>
    <d v="1899-12-30T15:00:00"/>
    <d v="1899-12-30T00:10:00"/>
    <n v="0"/>
    <n v="10"/>
    <d v="1899-12-30T15:02:00"/>
    <d v="1899-12-30T00:02:00"/>
    <n v="0"/>
    <n v="2"/>
    <d v="1899-12-30T15:30:00"/>
    <d v="1899-12-30T00:28:00"/>
    <n v="0"/>
    <n v="28"/>
    <d v="1899-12-30T15:30:00"/>
    <d v="1899-12-30T17:05:00"/>
    <d v="1899-12-30T01:35:00"/>
    <n v="1"/>
    <n v="35"/>
    <d v="1899-12-30T15:30:00"/>
    <d v="1899-12-30T17:05:00"/>
    <d v="1899-12-30T01:35:00"/>
    <n v="1"/>
    <n v="35"/>
    <d v="1899-12-30T17:12:00"/>
    <d v="1899-12-30T00:07:00"/>
    <n v="0"/>
    <n v="7"/>
    <d v="1899-12-30T17:50:00"/>
    <d v="1899-12-30T00:38:00"/>
    <n v="0"/>
    <n v="38"/>
    <d v="1899-12-30T20:36:00"/>
    <d v="1899-12-30T02:46:00"/>
    <n v="2"/>
    <n v="46"/>
    <d v="1899-12-30T17:54:00"/>
    <d v="1899-12-30T20:40:00"/>
    <d v="1899-12-30T02:46:00"/>
    <n v="2"/>
    <n v="46"/>
    <d v="1899-12-30T19:30:00"/>
    <d v="1899-12-30T22:45:00"/>
    <n v="45"/>
    <d v="1899-12-30T03:15:00"/>
    <n v="3"/>
    <n v="15"/>
    <d v="1899-12-30T22:50:00"/>
    <d v="1899-12-30T02:10:00"/>
    <n v="2"/>
    <n v="10"/>
    <d v="1899-12-30T23:00:00"/>
    <d v="1899-12-30T00:10:00"/>
    <n v="0"/>
    <n v="10"/>
    <d v="1899-12-30T23:00:00"/>
    <d v="1899-12-30T23:15:00"/>
    <d v="1899-12-30T00:15:00"/>
    <n v="0"/>
    <n v="15"/>
    <d v="1899-12-30T08:25:00"/>
    <n v="8"/>
    <n v="25"/>
    <d v="1899-12-30T02:55:00"/>
    <n v="2"/>
    <n v="55"/>
    <d v="1899-12-30T01:35:00"/>
    <n v="1"/>
    <n v="35"/>
    <d v="1899-12-30T02:46:00"/>
    <n v="2"/>
    <n v="46"/>
    <d v="1899-12-30T03:15:00"/>
    <n v="3"/>
    <n v="15"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368544.05"/>
    <n v="6013"/>
    <n v="62.344385964912284"/>
    <n v="61.291210710128055"/>
    <e v="#NUM!"/>
    <e v="#NUM!"/>
    <e v="#NUM!"/>
    <e v="#NUM!"/>
    <m/>
  </r>
  <r>
    <n v="107"/>
    <n v="56"/>
    <d v="2011-07-29T00:00:00"/>
    <n v="7"/>
    <x v="0"/>
    <n v="33"/>
    <s v="TSL,JSR"/>
    <s v="OAKY NORTH/SP LIMESTONE"/>
    <s v="NEWLEAD TOMI/SEALUCK2"/>
    <d v="1899-12-30T03:45:00"/>
    <x v="105"/>
    <s v="DTY-WT 1-WCS-RLS 1-IMWB 1-DTY/DTY-WT 1-WCS-RLS 2-IMWB 1-DTY"/>
    <n v="59"/>
    <n v="0"/>
    <s v="R104"/>
    <d v="1899-12-30T03:45:00"/>
    <d v="1899-12-30T03:45:00"/>
    <d v="1899-12-30T00:00:00"/>
    <n v="0"/>
    <n v="0"/>
    <d v="1899-12-30T04:00:00"/>
    <d v="1899-12-30T00:15:00"/>
    <n v="0"/>
    <n v="15"/>
    <d v="1899-12-30T04:15:00"/>
    <d v="1899-12-30T00:15:00"/>
    <n v="0"/>
    <n v="15"/>
    <d v="1899-12-30T04:45:00"/>
    <d v="1899-12-30T00:30:00"/>
    <n v="0"/>
    <n v="30"/>
    <d v="1899-12-30T04:50:00"/>
    <d v="1899-12-30T06:05:00"/>
    <d v="1899-12-30T01:15:00"/>
    <n v="1"/>
    <n v="15"/>
    <d v="1899-12-30T04:50:00"/>
    <d v="1899-12-30T06:05:00"/>
    <d v="1899-12-30T01:15:00"/>
    <n v="1"/>
    <n v="15"/>
    <d v="1899-12-30T06:11:00"/>
    <d v="1899-12-30T00:06:00"/>
    <n v="0"/>
    <n v="6"/>
    <d v="1899-12-30T06:12:00"/>
    <d v="1899-12-30T00:01:00"/>
    <n v="0"/>
    <n v="1"/>
    <d v="1899-12-30T11:24:00"/>
    <d v="1899-12-30T05:12:00"/>
    <n v="5"/>
    <n v="12"/>
    <d v="1899-12-30T06:16:00"/>
    <d v="1899-12-30T08:00:00"/>
    <d v="1899-12-30T01:44:00"/>
    <n v="1"/>
    <n v="44"/>
    <d v="1899-12-30T11:30:00"/>
    <d v="1899-12-30T11:30:00"/>
    <m/>
    <d v="1899-12-30T00:00:00"/>
    <n v="0"/>
    <n v="0"/>
    <d v="1899-12-30T11:40:00"/>
    <d v="1899-12-30T03:40:00"/>
    <n v="3"/>
    <n v="40"/>
    <d v="1899-12-30T11:50:00"/>
    <d v="1899-12-30T00:10:00"/>
    <n v="0"/>
    <n v="10"/>
    <d v="1899-12-30T11:50:00"/>
    <d v="1899-12-30T11:55:00"/>
    <d v="1899-12-30T00:05:00"/>
    <n v="0"/>
    <n v="5"/>
    <d v="1899-12-30T08:10:00"/>
    <n v="8"/>
    <n v="10"/>
    <d v="1899-12-30T04:26:00"/>
    <n v="4"/>
    <n v="26"/>
    <d v="1899-12-30T01:15:00"/>
    <n v="1"/>
    <n v="15"/>
    <d v="1899-12-30T05:12:00"/>
    <n v="5"/>
    <n v="12"/>
    <d v="1899-12-30T00:00:00"/>
    <n v="0"/>
    <n v="0"/>
    <d v="1899-12-30T03:53:00"/>
    <n v="3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372194.36"/>
    <n v="6072"/>
    <n v="61.869661016949152"/>
    <n v="61.296831357048745"/>
    <e v="#NUM!"/>
    <e v="#NUM!"/>
    <m/>
    <e v="#NUM!"/>
    <m/>
  </r>
  <r>
    <n v="108"/>
    <n v="57"/>
    <d v="2011-07-29T00:00:00"/>
    <n v="7"/>
    <x v="7"/>
    <n v="2"/>
    <s v="SUPL"/>
    <s v="NON COKING"/>
    <s v="GENCO NORMANDY"/>
    <d v="1899-12-30T18:30:00"/>
    <x v="106"/>
    <s v="DTY-WT 1-WCS-RLS 1-IMWB 1-DTY"/>
    <n v="56"/>
    <n v="2"/>
    <s v="R104"/>
    <d v="1899-12-30T18:30:00"/>
    <d v="1899-12-30T18:30:00"/>
    <d v="1899-12-30T00:00:00"/>
    <n v="0"/>
    <n v="0"/>
    <d v="1899-12-30T18:38:00"/>
    <d v="1899-12-30T00:08:00"/>
    <n v="0"/>
    <n v="8"/>
    <d v="1899-12-30T18:42:00"/>
    <d v="1899-12-30T00:04:00"/>
    <n v="0"/>
    <n v="4"/>
    <d v="1899-12-30T19:00:00"/>
    <d v="1899-12-30T00:18:00"/>
    <n v="0"/>
    <n v="18"/>
    <d v="1899-12-30T19:00:00"/>
    <d v="1899-12-30T20:25:00"/>
    <d v="1899-12-30T01:25:00"/>
    <n v="1"/>
    <n v="25"/>
    <d v="1899-12-30T19:00:00"/>
    <d v="1899-12-30T20:25:00"/>
    <d v="1899-12-30T01:25:00"/>
    <n v="1"/>
    <n v="25"/>
    <d v="1899-12-30T20:25:00"/>
    <d v="1899-12-30T00:00:00"/>
    <n v="0"/>
    <n v="0"/>
    <d v="1899-12-30T20:29:00"/>
    <d v="1899-12-30T00:04:00"/>
    <n v="0"/>
    <n v="4"/>
    <d v="1899-12-30T21:45:00"/>
    <d v="1899-12-30T01:16:00"/>
    <n v="1"/>
    <n v="16"/>
    <d v="1899-12-30T20:33:00"/>
    <d v="1899-12-30T21:50:00"/>
    <d v="1899-12-30T01:17:00"/>
    <n v="1"/>
    <n v="17"/>
    <d v="1899-12-30T21:50:00"/>
    <d v="1899-12-30T21:50:00"/>
    <m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2:15:00"/>
    <d v="1899-12-30T22:30:00"/>
    <d v="1899-12-30T00:15:00"/>
    <n v="0"/>
    <n v="15"/>
    <d v="1899-12-30T04:00:00"/>
    <n v="4"/>
    <n v="0"/>
    <d v="1899-12-30T00:43:00"/>
    <n v="0"/>
    <n v="43"/>
    <d v="1899-12-30T01:25:00"/>
    <n v="1"/>
    <n v="25"/>
    <d v="1899-12-30T01:16:00"/>
    <n v="1"/>
    <n v="16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375706.7"/>
    <n v="6128"/>
    <n v="62.720357142857146"/>
    <n v="61.309840078328982"/>
    <e v="#NUM!"/>
    <e v="#NUM!"/>
    <m/>
    <e v="#NUM!"/>
    <m/>
  </r>
  <r>
    <n v="109"/>
    <n v="58"/>
    <d v="2011-07-29T00:00:00"/>
    <n v="7"/>
    <x v="6"/>
    <n v="3"/>
    <s v="RCL"/>
    <s v="NON COKING"/>
    <s v="GENCO NORMANDY"/>
    <d v="1899-12-30T20:50:00"/>
    <x v="107"/>
    <s v="DTY-WT 1-WCS-RLS 1-IMWB 1-DTY"/>
    <n v="58"/>
    <n v="1"/>
    <s v="R103"/>
    <d v="1899-12-30T20:50:00"/>
    <d v="1899-12-30T20:50:00"/>
    <d v="1899-12-30T00:00:00"/>
    <n v="0"/>
    <n v="0"/>
    <d v="1899-12-30T21:10:00"/>
    <d v="1899-12-30T00:20:00"/>
    <n v="0"/>
    <n v="20"/>
    <d v="1899-12-30T21:15:00"/>
    <d v="1899-12-30T00:05:00"/>
    <n v="0"/>
    <n v="5"/>
    <d v="1899-12-30T21:30:00"/>
    <d v="1899-12-30T00:15:00"/>
    <n v="0"/>
    <n v="15"/>
    <d v="1899-12-30T21:30:00"/>
    <d v="1899-12-30T22:30:00"/>
    <d v="1899-12-30T01:00:00"/>
    <n v="1"/>
    <n v="0"/>
    <d v="1899-12-30T21:30:00"/>
    <d v="1899-12-30T22:30:00"/>
    <d v="1899-12-30T01:00:00"/>
    <n v="1"/>
    <n v="0"/>
    <d v="1899-12-30T22:40:00"/>
    <d v="1899-12-30T00:10:00"/>
    <n v="0"/>
    <n v="10"/>
    <d v="1899-12-30T23:48:00"/>
    <d v="1899-12-30T01:08:00"/>
    <n v="1"/>
    <n v="8"/>
    <d v="1899-12-31T01:19:00"/>
    <d v="1899-12-30T01:31:00"/>
    <n v="1"/>
    <n v="31"/>
    <d v="1899-12-30T23:55:00"/>
    <d v="1899-12-31T01:25:00"/>
    <d v="1899-12-30T01:30:00"/>
    <n v="1"/>
    <n v="30"/>
    <d v="1899-12-31T01:25:00"/>
    <d v="1899-12-31T01:25:00"/>
    <m/>
    <d v="1899-12-30T00:00:00"/>
    <n v="0"/>
    <n v="0"/>
    <d v="1899-12-31T01:40:00"/>
    <d v="1899-12-30T00:15:00"/>
    <n v="0"/>
    <n v="15"/>
    <d v="1899-12-31T01:50:00"/>
    <d v="1899-12-30T00:10:00"/>
    <n v="0"/>
    <n v="10"/>
    <d v="1899-12-31T01:50:00"/>
    <d v="1899-12-31T01:55:00"/>
    <d v="1899-12-30T00:05:00"/>
    <n v="0"/>
    <n v="5"/>
    <d v="1899-12-30T05:05:00"/>
    <n v="5"/>
    <n v="5"/>
    <d v="1899-12-30T00:50:00"/>
    <n v="0"/>
    <n v="50"/>
    <d v="1899-12-30T01:00:00"/>
    <n v="1"/>
    <n v="0"/>
    <d v="1899-12-30T01:31:00"/>
    <n v="1"/>
    <n v="31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79361.14"/>
    <n v="6186"/>
    <n v="63.007586206896555"/>
    <n v="61.325758163595218"/>
    <e v="#NUM!"/>
    <e v="#NUM!"/>
    <m/>
    <e v="#NUM!"/>
    <m/>
  </r>
  <r>
    <n v="110"/>
    <n v="59"/>
    <d v="2011-07-30T00:00:00"/>
    <n v="7"/>
    <x v="0"/>
    <n v="34"/>
    <s v="TSL,JSR"/>
    <s v="OAKY CREEK/JELLINBAH PCI"/>
    <s v="CHINA STEEL RESPONSIBILITY"/>
    <d v="1899-12-30T00:45:00"/>
    <x v="108"/>
    <s v="DTY-WT 1-WCS-RLS 1-IMWB 1-DTY"/>
    <n v="59"/>
    <n v="0"/>
    <s v="R104"/>
    <d v="1899-12-30T00:45:00"/>
    <d v="1899-12-30T00:45:00"/>
    <d v="1899-12-30T00:00:00"/>
    <n v="0"/>
    <n v="0"/>
    <d v="1899-12-31T01:00:00"/>
    <d v="1899-12-31T00:15:00"/>
    <n v="0"/>
    <n v="15"/>
    <d v="1899-12-31T01:15:00"/>
    <d v="1899-12-30T00:15:00"/>
    <n v="0"/>
    <n v="15"/>
    <d v="1899-12-31T02:14:00"/>
    <d v="1899-12-30T00:59:00"/>
    <n v="0"/>
    <n v="59"/>
    <d v="1899-12-31T02:14:00"/>
    <d v="1899-12-31T03:10:00"/>
    <d v="1899-12-30T00:56:00"/>
    <n v="0"/>
    <n v="56"/>
    <d v="1899-12-31T02:14:00"/>
    <d v="1899-12-31T03:10:00"/>
    <d v="1899-12-30T00:56:00"/>
    <n v="0"/>
    <n v="56"/>
    <d v="1899-12-31T03:15:00"/>
    <d v="1899-12-30T00:05:00"/>
    <n v="0"/>
    <n v="5"/>
    <d v="1899-12-31T03:17:00"/>
    <d v="1899-12-30T00:02:00"/>
    <n v="0"/>
    <n v="2"/>
    <d v="1899-12-31T06:30:00"/>
    <d v="1899-12-30T03:13:00"/>
    <n v="3"/>
    <n v="13"/>
    <d v="1899-12-31T03:22:00"/>
    <d v="1899-12-31T06:35:00"/>
    <d v="1899-12-30T03:13:00"/>
    <n v="3"/>
    <n v="13"/>
    <d v="1899-12-31T06:35:00"/>
    <d v="1899-12-31T06:35:00"/>
    <m/>
    <d v="1899-12-30T00:00:00"/>
    <n v="0"/>
    <n v="0"/>
    <d v="1899-12-31T06:48:00"/>
    <d v="1899-12-30T00:13:00"/>
    <n v="0"/>
    <n v="13"/>
    <d v="1899-12-31T06:55:00"/>
    <d v="1899-12-30T00:07:00"/>
    <n v="0"/>
    <n v="7"/>
    <d v="1899-12-31T06:55:00"/>
    <d v="1899-12-31T07:05:00"/>
    <d v="1899-12-30T00:10:00"/>
    <n v="0"/>
    <n v="10"/>
    <d v="1899-12-31T06:20:00"/>
    <n v="6"/>
    <n v="20"/>
    <d v="1899-12-30T01:24:00"/>
    <n v="1"/>
    <n v="24"/>
    <d v="1899-12-30T00:56:00"/>
    <n v="0"/>
    <n v="56"/>
    <d v="1899-12-30T03:13:00"/>
    <n v="3"/>
    <n v="13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1:16:00"/>
    <n v="1"/>
    <n v="16"/>
    <d v="1899-12-30T00:00:00"/>
    <n v="0"/>
    <n v="0"/>
    <n v="383032.03"/>
    <n v="6245"/>
    <n v="62.218474576271184"/>
    <n v="61.334192153722981"/>
    <e v="#NUM!"/>
    <e v="#NUM!"/>
    <m/>
    <e v="#NUM!"/>
    <m/>
  </r>
  <r>
    <n v="111"/>
    <n v="60"/>
    <d v="2011-07-30T00:00:00"/>
    <n v="7"/>
    <x v="2"/>
    <n v="8"/>
    <s v="UML,DGPR"/>
    <s v="HARD COKING COAL"/>
    <s v="FU ZHOU HAI"/>
    <d v="1899-12-30T11:00:00"/>
    <x v="109"/>
    <s v="DTY-WT 1-WCS-RLS 1-IMWB 1-DTY"/>
    <n v="59"/>
    <n v="0"/>
    <m/>
    <d v="1899-12-30T11:00:00"/>
    <d v="1899-12-30T11:00:00"/>
    <d v="1899-12-30T00:00:00"/>
    <n v="0"/>
    <n v="0"/>
    <d v="1899-12-30T11:05:00"/>
    <d v="1899-12-30T00:05:00"/>
    <n v="0"/>
    <n v="5"/>
    <d v="1899-12-30T11:07:00"/>
    <d v="1899-12-30T00:02:00"/>
    <n v="0"/>
    <n v="2"/>
    <d v="1899-12-30T11:33:00"/>
    <d v="1899-12-30T00:26:00"/>
    <n v="0"/>
    <n v="26"/>
    <d v="1899-12-30T11:33:00"/>
    <d v="1899-12-30T12:28:00"/>
    <d v="1899-12-30T00:55:00"/>
    <n v="0"/>
    <n v="55"/>
    <d v="1899-12-30T12:28:00"/>
    <d v="1899-12-30T12:28:00"/>
    <d v="1899-12-30T00:00:00"/>
    <n v="0"/>
    <n v="0"/>
    <d v="1899-12-30T12:29:00"/>
    <d v="1899-12-30T00:01:00"/>
    <n v="0"/>
    <n v="1"/>
    <d v="1899-12-30T12:29:00"/>
    <d v="1899-12-30T00:00:00"/>
    <n v="0"/>
    <n v="0"/>
    <d v="1899-12-30T13:59:00"/>
    <d v="1899-12-30T01:30:00"/>
    <n v="1"/>
    <n v="30"/>
    <d v="1899-12-30T13:59:00"/>
    <d v="1899-12-30T13:59:00"/>
    <d v="1899-12-30T00:00:00"/>
    <n v="0"/>
    <n v="0"/>
    <d v="1899-12-30T13:59:00"/>
    <d v="1899-12-30T13:59:00"/>
    <m/>
    <d v="1899-12-30T00:00:00"/>
    <n v="0"/>
    <n v="0"/>
    <d v="1899-12-30T14:08:00"/>
    <d v="1899-12-30T00:09:00"/>
    <n v="0"/>
    <n v="9"/>
    <d v="1899-12-30T14:15:00"/>
    <d v="1899-12-30T00:07:00"/>
    <n v="0"/>
    <n v="7"/>
    <d v="1899-12-30T14:22:00"/>
    <d v="1899-12-30T14:28:00"/>
    <d v="1899-12-30T00:06:00"/>
    <n v="0"/>
    <n v="6"/>
    <d v="1899-12-30T03:28:00"/>
    <n v="3"/>
    <n v="28"/>
    <d v="1899-12-30T00:43:00"/>
    <n v="0"/>
    <n v="43"/>
    <d v="1899-12-30T00:55:00"/>
    <n v="0"/>
    <n v="55"/>
    <d v="1899-12-30T01:30:00"/>
    <n v="1"/>
    <n v="30"/>
    <d v="1899-12-30T00:00:00"/>
    <n v="0"/>
    <n v="0"/>
    <d v="1899-12-30T01:30:00"/>
    <n v="1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6710.21"/>
    <n v="6304"/>
    <n v="62.342033898305083"/>
    <n v="61.343624682741122"/>
    <e v="#NUM!"/>
    <e v="#NUM!"/>
    <m/>
    <e v="#NUM!"/>
    <m/>
  </r>
  <r>
    <n v="112"/>
    <n v="61"/>
    <d v="2011-07-30T00:00:00"/>
    <n v="7"/>
    <x v="1"/>
    <n v="13"/>
    <s v="TSL,HALDIA"/>
    <s v="OAKY NORTH"/>
    <s v="CHINA STEEL RESPONSIBILITY"/>
    <d v="1899-12-30T17:00:00"/>
    <x v="110"/>
    <s v="DTY-WT 1-WCS-RLS 1-IMWB 1-DTY"/>
    <n v="45"/>
    <n v="0"/>
    <m/>
    <d v="1899-12-30T17:00:00"/>
    <d v="1899-12-30T17:00:00"/>
    <d v="1899-12-30T00:00:00"/>
    <n v="0"/>
    <n v="0"/>
    <d v="1899-12-30T17:05:00"/>
    <d v="1899-12-30T00:05:00"/>
    <n v="0"/>
    <n v="5"/>
    <d v="1899-12-30T17:05:00"/>
    <d v="1899-12-30T00:00:00"/>
    <n v="0"/>
    <n v="0"/>
    <d v="1899-12-30T17:30:00"/>
    <d v="1899-12-30T00:25:00"/>
    <n v="0"/>
    <n v="25"/>
    <d v="1899-12-30T17:35:00"/>
    <d v="1899-12-30T18:15:00"/>
    <d v="1899-12-30T00:40:00"/>
    <n v="0"/>
    <n v="40"/>
    <d v="1899-12-30T18:15:00"/>
    <d v="1899-12-30T18:15:00"/>
    <d v="1899-12-30T00:00:00"/>
    <n v="0"/>
    <n v="0"/>
    <d v="1899-12-30T18:20:00"/>
    <d v="1899-12-30T00:05:00"/>
    <n v="0"/>
    <n v="5"/>
    <d v="1899-12-30T18:22:00"/>
    <d v="1899-12-30T00:02:00"/>
    <n v="0"/>
    <n v="2"/>
    <d v="1899-12-30T20:24:00"/>
    <d v="1899-12-30T02:02:00"/>
    <n v="2"/>
    <n v="2"/>
    <d v="1899-12-30T20:24:00"/>
    <d v="1899-12-30T20:24:00"/>
    <d v="1899-12-30T00:00:00"/>
    <n v="0"/>
    <n v="0"/>
    <d v="1899-12-30T20:24:00"/>
    <d v="1899-12-30T20:24:00"/>
    <m/>
    <d v="1899-12-30T00:00:00"/>
    <n v="0"/>
    <n v="0"/>
    <d v="1899-12-30T20:35:00"/>
    <d v="1899-12-30T00:11:00"/>
    <n v="0"/>
    <n v="11"/>
    <d v="1899-12-30T20:42:00"/>
    <d v="1899-12-30T00:07:00"/>
    <n v="0"/>
    <n v="7"/>
    <d v="1899-12-30T20:42:00"/>
    <d v="1899-12-30T20:45:00"/>
    <d v="1899-12-30T00:03:00"/>
    <n v="0"/>
    <n v="3"/>
    <d v="1899-12-30T03:45:00"/>
    <n v="3"/>
    <n v="45"/>
    <d v="1899-12-30T00:48:00"/>
    <n v="0"/>
    <n v="48"/>
    <d v="1899-12-30T00:40:00"/>
    <n v="0"/>
    <n v="40"/>
    <d v="1899-12-30T02:02:00"/>
    <n v="2"/>
    <n v="2"/>
    <d v="1899-12-30T00:00:00"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9444.11000000004"/>
    <n v="6349"/>
    <n v="60.753333333333337"/>
    <n v="61.339440856827856"/>
    <e v="#NUM!"/>
    <e v="#NUM!"/>
    <m/>
    <e v="#NUM!"/>
    <m/>
  </r>
  <r>
    <n v="113"/>
    <n v="62"/>
    <d v="2011-07-31T00:00:00"/>
    <n v="7"/>
    <x v="8"/>
    <n v="1"/>
    <s v="SUPL"/>
    <s v="NON COKING"/>
    <s v="GENCO NORMANDY"/>
    <d v="1899-12-30T04:05:00"/>
    <x v="111"/>
    <s v="DTY-WT 1-WCS-RLS 1-IMWB 1-DTY"/>
    <n v="54"/>
    <n v="4"/>
    <s v="R104"/>
    <d v="1899-12-30T04:05:00"/>
    <d v="1899-12-30T04:05:00"/>
    <d v="1899-12-30T00:00:00"/>
    <n v="0"/>
    <n v="0"/>
    <d v="1899-12-30T04:15:00"/>
    <d v="1899-12-30T00:10:00"/>
    <n v="0"/>
    <n v="10"/>
    <d v="1899-12-30T04:20:00"/>
    <d v="1899-12-30T00:05:00"/>
    <n v="0"/>
    <n v="5"/>
    <d v="1899-12-30T05:04:00"/>
    <d v="1899-12-30T00:44:00"/>
    <n v="0"/>
    <n v="44"/>
    <d v="1899-12-30T05:05:00"/>
    <d v="1899-12-30T06:30:00"/>
    <d v="1899-12-30T01:25:00"/>
    <n v="1"/>
    <n v="25"/>
    <d v="1899-12-30T05:05:00"/>
    <d v="1899-12-30T06:30:00"/>
    <d v="1899-12-30T01:25:00"/>
    <n v="1"/>
    <n v="25"/>
    <d v="1899-12-30T06:38:00"/>
    <d v="1899-12-30T01:33:00"/>
    <n v="1"/>
    <n v="33"/>
    <d v="1899-12-30T06:40:00"/>
    <d v="1899-12-30T00:02:00"/>
    <n v="0"/>
    <n v="2"/>
    <d v="1899-12-30T08:30:00"/>
    <d v="1899-12-30T01:50:00"/>
    <n v="1"/>
    <n v="50"/>
    <d v="1899-12-30T06:50:00"/>
    <d v="1899-12-30T08:35:00"/>
    <d v="1899-12-30T01:45:00"/>
    <n v="1"/>
    <n v="45"/>
    <d v="1899-12-30T08:35:00"/>
    <d v="1899-12-30T08:35:00"/>
    <m/>
    <d v="1899-12-30T00:00:00"/>
    <n v="0"/>
    <n v="0"/>
    <d v="1899-12-30T08:37:00"/>
    <d v="1899-12-30T00:02:00"/>
    <n v="0"/>
    <n v="2"/>
    <d v="1899-12-30T08:45:00"/>
    <d v="1899-12-30T00:08:00"/>
    <n v="0"/>
    <n v="8"/>
    <d v="1899-12-30T08:45:00"/>
    <d v="1899-12-30T08:50:00"/>
    <d v="1899-12-30T00:05:00"/>
    <n v="0"/>
    <n v="5"/>
    <d v="1899-12-30T04:45:00"/>
    <n v="4"/>
    <n v="45"/>
    <d v="1899-12-30T02:27:00"/>
    <n v="2"/>
    <n v="27"/>
    <d v="1899-12-30T01:25:00"/>
    <n v="1"/>
    <n v="25"/>
    <d v="1899-12-30T01:50:00"/>
    <n v="1"/>
    <n v="50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92863.94000000006"/>
    <n v="6403"/>
    <n v="63.330185185185186"/>
    <n v="61.356229892238019"/>
    <e v="#NUM!"/>
    <e v="#NUM!"/>
    <m/>
    <e v="#NUM!"/>
    <m/>
  </r>
  <r>
    <n v="114"/>
    <n v="63"/>
    <d v="2011-07-31T00:00:00"/>
    <n v="7"/>
    <x v="0"/>
    <n v="35"/>
    <s v="TSL,JSR"/>
    <s v="PCI/SP LIMESTONE"/>
    <s v="CHINA STEEL RESPONSIBILITY/SEALUCK2"/>
    <d v="1899-12-30T18:00:00"/>
    <x v="112"/>
    <s v="DTY-WT 1-WCS-RLS 1-IMWB 1-DTY/DTY-WT 1-WCS-RLS 2-IMWB 1-DTY"/>
    <n v="43"/>
    <n v="0"/>
    <s v="R104"/>
    <d v="1899-12-30T15:45:00"/>
    <d v="1899-12-30T15:45:00"/>
    <d v="1899-12-30T00:00:00"/>
    <n v="0"/>
    <n v="0"/>
    <d v="1899-12-30T15:55:00"/>
    <d v="1899-12-30T00:10:00"/>
    <n v="0"/>
    <n v="10"/>
    <d v="1899-12-30T16:00:00"/>
    <d v="1899-12-30T00:05:00"/>
    <n v="0"/>
    <n v="5"/>
    <d v="1899-12-30T16:30:00"/>
    <d v="1899-12-30T00:30:00"/>
    <n v="0"/>
    <n v="30"/>
    <d v="1899-12-30T16:32:00"/>
    <d v="1899-12-30T17:00:00"/>
    <d v="1899-12-30T00:28:00"/>
    <n v="0"/>
    <n v="28"/>
    <d v="1899-12-30T16:32:00"/>
    <d v="1899-12-30T17:00:00"/>
    <d v="1899-12-30T00:28:00"/>
    <n v="0"/>
    <n v="28"/>
    <d v="1899-12-30T17:05:00"/>
    <d v="1899-12-30T00:05:00"/>
    <n v="0"/>
    <n v="5"/>
    <d v="1899-12-30T17:06:00"/>
    <d v="1899-12-30T00:01:00"/>
    <n v="0"/>
    <n v="1"/>
    <d v="1899-12-30T21:01:00"/>
    <d v="1899-12-30T03:55:00"/>
    <n v="3"/>
    <n v="55"/>
    <d v="1899-12-30T17:12:00"/>
    <d v="1899-12-30T20:20:00"/>
    <d v="1899-12-30T03:08:00"/>
    <n v="3"/>
    <n v="8"/>
    <d v="1899-12-30T20:20:00"/>
    <d v="1899-12-30T20:20:00"/>
    <m/>
    <d v="1899-12-30T00:00:00"/>
    <n v="0"/>
    <n v="0"/>
    <d v="1899-12-30T21:17:00"/>
    <d v="1899-12-30T00:57:00"/>
    <n v="0"/>
    <n v="57"/>
    <d v="1899-12-30T21:30:00"/>
    <d v="1899-12-30T00:13:00"/>
    <n v="0"/>
    <n v="13"/>
    <d v="1899-12-30T21:30:00"/>
    <d v="1899-12-30T23:15:00"/>
    <d v="1899-12-30T01:45:00"/>
    <n v="1"/>
    <n v="45"/>
    <d v="1899-12-30T07:30:00"/>
    <n v="7"/>
    <n v="30"/>
    <d v="1899-12-30T01:45:00"/>
    <n v="1"/>
    <n v="45"/>
    <d v="1899-12-30T00:28:00"/>
    <n v="0"/>
    <n v="28"/>
    <d v="1899-12-30T03:55:00"/>
    <n v="3"/>
    <n v="55"/>
    <d v="1899-12-30T00:00:00"/>
    <n v="0"/>
    <n v="0"/>
    <d v="1899-12-30T03:25:00"/>
    <n v="3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95466.94000000006"/>
    <n v="6446"/>
    <n v="60.534883720930232"/>
    <n v="61.350750853242332"/>
    <e v="#NUM!"/>
    <e v="#NUM!"/>
    <m/>
    <e v="#NUM!"/>
    <m/>
  </r>
  <r>
    <n v="115"/>
    <n v="1"/>
    <d v="2011-08-01T00:00:00"/>
    <n v="8"/>
    <x v="0"/>
    <n v="1"/>
    <s v="TSL,JSR"/>
    <s v="JELLINBAH PCI"/>
    <s v="CHINA STEEL RESPONSIBILITY"/>
    <d v="1899-12-30T04:00:00"/>
    <x v="113"/>
    <s v="DTY-WT 1-WCS-RLS 1-IMWB 1-DTY"/>
    <n v="59"/>
    <n v="0"/>
    <s v="R104"/>
    <d v="1899-12-30T04:00:00"/>
    <d v="1899-12-30T04:00:00"/>
    <d v="1899-12-30T00:00:00"/>
    <n v="0"/>
    <n v="0"/>
    <d v="1899-12-30T04:02:00"/>
    <d v="1899-12-30T00:02:00"/>
    <n v="0"/>
    <n v="2"/>
    <d v="1899-12-30T04:05:00"/>
    <d v="1899-12-30T00:03:00"/>
    <n v="0"/>
    <n v="3"/>
    <d v="1899-12-30T04:05:00"/>
    <d v="1899-12-30T00:00:00"/>
    <n v="0"/>
    <n v="0"/>
    <d v="1899-12-30T04:15:00"/>
    <d v="1899-12-30T05:15:00"/>
    <d v="1899-12-30T01:00:00"/>
    <n v="1"/>
    <n v="0"/>
    <d v="1899-12-30T04:15:00"/>
    <d v="1899-12-30T05:15:00"/>
    <d v="1899-12-30T01:00:00"/>
    <n v="1"/>
    <n v="0"/>
    <d v="1899-12-30T06:00:00"/>
    <d v="1899-12-30T00:45:00"/>
    <n v="0"/>
    <n v="45"/>
    <d v="1899-12-30T06:00:00"/>
    <d v="1899-12-30T00:00:00"/>
    <n v="0"/>
    <n v="0"/>
    <d v="1899-12-30T07:22:00"/>
    <d v="1899-12-30T01:22:00"/>
    <n v="1"/>
    <n v="22"/>
    <d v="1899-12-30T06:15:00"/>
    <d v="1899-12-30T07:25:00"/>
    <d v="1899-12-30T01:10:00"/>
    <n v="1"/>
    <n v="10"/>
    <d v="1899-12-30T07:25:00"/>
    <d v="1899-12-30T07:25:00"/>
    <m/>
    <d v="1899-12-30T00:00:00"/>
    <n v="0"/>
    <n v="0"/>
    <d v="1899-12-30T07:49:00"/>
    <d v="1899-12-30T00:24:00"/>
    <n v="0"/>
    <n v="24"/>
    <d v="1899-12-30T07:55:00"/>
    <d v="1899-12-30T00:06:00"/>
    <n v="0"/>
    <n v="6"/>
    <d v="1899-12-30T07:55:00"/>
    <d v="1899-12-30T08:00:00"/>
    <d v="1899-12-30T00:05:00"/>
    <n v="0"/>
    <n v="5"/>
    <d v="1899-12-30T04:00:00"/>
    <n v="4"/>
    <n v="0"/>
    <d v="1899-12-30T01:15:00"/>
    <n v="1"/>
    <n v="15"/>
    <d v="1899-12-30T01:00:00"/>
    <n v="1"/>
    <n v="0"/>
    <d v="1899-12-30T01:22:00"/>
    <n v="1"/>
    <n v="22"/>
    <d v="1899-12-30T00:00:00"/>
    <n v="0"/>
    <n v="0"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n v="398678.34000000008"/>
    <n v="6505"/>
    <n v="54.430508474576271"/>
    <n v="61.287984627209852"/>
    <e v="#NUM!"/>
    <e v="#NUM!"/>
    <m/>
    <e v="#NUM!"/>
    <m/>
  </r>
  <r>
    <n v="116"/>
    <n v="2"/>
    <d v="2011-08-01T00:00:00"/>
    <n v="8"/>
    <x v="0"/>
    <n v="2"/>
    <s v="TSL,JSR"/>
    <s v="JELLINBAH PCI/SP LIMESTONE"/>
    <s v="CHINA STEEL RESPONSIBILITY/SEALUCK2"/>
    <d v="1899-12-30T11:15:00"/>
    <x v="114"/>
    <s v="DTY-WT 1-WCS-RLS 1-IMWB 1-DTY/DTY-WT 1-WCS-RLS 2-IMWB 1-DTY"/>
    <n v="45"/>
    <n v="0"/>
    <s v="R104"/>
    <d v="1899-12-30T11:15:00"/>
    <d v="1899-12-30T11:15:00"/>
    <d v="1899-12-30T00:00:00"/>
    <n v="0"/>
    <n v="0"/>
    <d v="1899-12-30T11:25:00"/>
    <d v="1899-12-30T00:10:00"/>
    <n v="0"/>
    <n v="10"/>
    <d v="1899-12-30T11:30:00"/>
    <d v="1899-12-30T00:05:00"/>
    <n v="0"/>
    <n v="5"/>
    <d v="1899-12-30T11:30:00"/>
    <d v="1899-12-30T00:00:00"/>
    <n v="0"/>
    <n v="0"/>
    <d v="1899-12-30T11:55:00"/>
    <d v="1899-12-30T12:05:00"/>
    <d v="1899-12-30T00:10:00"/>
    <n v="0"/>
    <n v="10"/>
    <d v="1899-12-30T11:55:00"/>
    <d v="1899-12-30T12:05:00"/>
    <d v="1899-12-30T00:10:00"/>
    <n v="0"/>
    <n v="10"/>
    <d v="1899-12-30T12:10:00"/>
    <d v="1899-12-30T00:05:00"/>
    <n v="0"/>
    <n v="5"/>
    <d v="1899-12-30T12:10:00"/>
    <d v="1899-12-30T00:00:00"/>
    <n v="0"/>
    <n v="0"/>
    <d v="1899-12-30T14:00:00"/>
    <d v="1899-12-30T01:50:00"/>
    <n v="1"/>
    <n v="50"/>
    <d v="1899-12-30T12:15:00"/>
    <d v="1899-12-30T12:35:00"/>
    <d v="1899-12-30T00:20:00"/>
    <n v="0"/>
    <n v="20"/>
    <d v="1899-12-30T12:35:00"/>
    <d v="1899-12-30T12:35:00"/>
    <m/>
    <d v="1899-12-30T00:00:00"/>
    <n v="0"/>
    <n v="0"/>
    <d v="1899-12-30T14:15:00"/>
    <d v="1899-12-30T01:40:00"/>
    <n v="1"/>
    <n v="40"/>
    <d v="1899-12-30T14:25:00"/>
    <d v="1899-12-30T00:10:00"/>
    <n v="0"/>
    <n v="10"/>
    <d v="1899-12-30T14:25:00"/>
    <d v="1899-12-30T14:30:00"/>
    <d v="1899-12-30T00:05:00"/>
    <n v="0"/>
    <n v="5"/>
    <d v="1899-12-30T03:15:00"/>
    <n v="3"/>
    <n v="15"/>
    <d v="1899-12-30T01:55:00"/>
    <n v="1"/>
    <n v="55"/>
    <d v="1899-12-30T00:10:00"/>
    <n v="0"/>
    <n v="10"/>
    <d v="1899-12-30T01:50:00"/>
    <n v="1"/>
    <n v="50"/>
    <d v="1899-12-30T00:00:00"/>
    <n v="0"/>
    <n v="0"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401403.6100000001"/>
    <n v="6550"/>
    <n v="60.561555555555557"/>
    <n v="61.282993893129785"/>
    <e v="#NUM!"/>
    <e v="#NUM!"/>
    <m/>
    <e v="#NUM!"/>
    <m/>
  </r>
  <r>
    <n v="117"/>
    <n v="3"/>
    <d v="2011-08-01T00:00:00"/>
    <n v="8"/>
    <x v="2"/>
    <n v="1"/>
    <s v="UML,DGPR"/>
    <s v="HARD COKING COAL"/>
    <s v="FU ZHOU HAI"/>
    <d v="1899-12-30T16:25:00"/>
    <x v="115"/>
    <s v="DTY-WT 1-WCS-RLS 1-IMWB 1-DTY"/>
    <n v="59"/>
    <n v="0"/>
    <s v="R104"/>
    <d v="1899-12-30T16:25:00"/>
    <d v="1899-12-30T16:25:00"/>
    <d v="1899-12-30T00:00:00"/>
    <n v="0"/>
    <n v="0"/>
    <d v="1899-12-30T16:30:00"/>
    <d v="1899-12-30T00:05:00"/>
    <n v="0"/>
    <n v="5"/>
    <d v="1899-12-30T16:34:00"/>
    <d v="1899-12-30T00:04:00"/>
    <n v="0"/>
    <n v="4"/>
    <d v="1899-12-30T16:34:00"/>
    <d v="1899-12-30T00:00:00"/>
    <n v="0"/>
    <n v="0"/>
    <d v="1899-12-30T17:12:00"/>
    <d v="1899-12-30T18:05:00"/>
    <d v="1899-12-30T00:53:00"/>
    <n v="0"/>
    <n v="53"/>
    <d v="1899-12-30T17:12:00"/>
    <d v="1899-12-30T18:05:00"/>
    <d v="1899-12-30T00:53:00"/>
    <n v="0"/>
    <n v="53"/>
    <d v="1899-12-30T18:07:00"/>
    <d v="1899-12-30T00:02:00"/>
    <n v="0"/>
    <n v="2"/>
    <d v="1899-12-30T18:07:00"/>
    <d v="1899-12-30T00:00:00"/>
    <n v="0"/>
    <n v="0"/>
    <d v="1899-12-30T21:08:00"/>
    <d v="1899-12-30T03:01:00"/>
    <n v="3"/>
    <n v="1"/>
    <d v="1899-12-30T18:12:00"/>
    <d v="1899-12-30T21:10:00"/>
    <d v="1899-12-30T02:58:00"/>
    <n v="2"/>
    <n v="58"/>
    <d v="1899-12-30T21:10:00"/>
    <d v="1899-12-30T21:10:00"/>
    <m/>
    <d v="1899-12-30T00:00:00"/>
    <n v="0"/>
    <n v="0"/>
    <d v="1899-12-30T21:15:00"/>
    <d v="1899-12-30T00:05:00"/>
    <n v="0"/>
    <n v="5"/>
    <d v="1899-12-30T21:20:00"/>
    <d v="1899-12-30T00:05:00"/>
    <n v="0"/>
    <n v="5"/>
    <d v="1899-12-30T21:20:00"/>
    <d v="1899-12-30T21:25:00"/>
    <d v="1899-12-30T00:05:00"/>
    <n v="0"/>
    <n v="5"/>
    <d v="1899-12-30T05:00:00"/>
    <n v="5"/>
    <n v="0"/>
    <d v="1899-12-30T00:12:00"/>
    <n v="0"/>
    <n v="12"/>
    <d v="1899-12-30T00:53:00"/>
    <n v="0"/>
    <n v="53"/>
    <d v="1899-12-30T03:01:00"/>
    <n v="3"/>
    <n v="1"/>
    <d v="1899-12-30T00:00:00"/>
    <n v="0"/>
    <n v="0"/>
    <d v="1899-12-30T02:23:00"/>
    <n v="2"/>
    <n v="23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405002.12000000011"/>
    <n v="6609"/>
    <n v="60.991694915254243"/>
    <n v="61.28039340293541"/>
    <e v="#NUM!"/>
    <e v="#NUM!"/>
    <m/>
    <e v="#NUM!"/>
    <m/>
  </r>
  <r>
    <n v="118"/>
    <n v="4"/>
    <d v="2011-08-02T00:00:00"/>
    <n v="8"/>
    <x v="6"/>
    <n v="1"/>
    <s v="RCL"/>
    <s v="NON COKING"/>
    <s v="GENCO NORMANDY"/>
    <d v="1899-12-30T09:30:00"/>
    <x v="116"/>
    <s v="DTY-WT 1-WCS-RLS 1-IMWB 1-DTY"/>
    <n v="53"/>
    <n v="3"/>
    <s v="R103"/>
    <d v="1899-12-30T09:30:00"/>
    <d v="1899-12-30T09:30:00"/>
    <d v="1899-12-30T00:00:00"/>
    <n v="0"/>
    <n v="0"/>
    <d v="1899-12-30T09:35:00"/>
    <d v="1899-12-30T00:05:00"/>
    <n v="0"/>
    <n v="5"/>
    <d v="1899-12-30T09:40:00"/>
    <d v="1899-12-30T00:05:00"/>
    <n v="0"/>
    <n v="5"/>
    <d v="1899-12-30T09:50:00"/>
    <d v="1899-12-30T00:10:00"/>
    <n v="0"/>
    <n v="10"/>
    <d v="1899-12-30T09:50:00"/>
    <d v="1899-12-30T09:50:00"/>
    <d v="1899-12-30T00:00:00"/>
    <n v="0"/>
    <n v="0"/>
    <d v="1899-12-30T09:50:00"/>
    <d v="1899-12-30T09:50:00"/>
    <d v="1899-12-30T00:00:00"/>
    <n v="0"/>
    <n v="0"/>
    <d v="1899-12-30T09:55:00"/>
    <d v="1899-12-30T00:05:00"/>
    <n v="0"/>
    <n v="5"/>
    <d v="1899-12-30T10:10:00"/>
    <d v="1899-12-30T00:15:00"/>
    <n v="0"/>
    <n v="15"/>
    <d v="1899-12-30T11:52:00"/>
    <d v="1899-12-30T01:42:00"/>
    <n v="1"/>
    <n v="42"/>
    <d v="1899-12-30T10:15:00"/>
    <d v="1899-12-30T12:00:00"/>
    <d v="1899-12-30T01:45:00"/>
    <n v="1"/>
    <n v="45"/>
    <d v="1899-12-30T12:00:00"/>
    <d v="1899-12-30T12:00:00"/>
    <m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15:00"/>
    <d v="1899-12-30T12:20:00"/>
    <d v="1899-12-30T00:05:00"/>
    <n v="0"/>
    <n v="5"/>
    <d v="1899-12-30T02:50:00"/>
    <n v="2"/>
    <n v="50"/>
    <d v="1899-12-30T00:30:00"/>
    <n v="0"/>
    <n v="30"/>
    <d v="1899-12-30T00:00:00"/>
    <n v="0"/>
    <n v="0"/>
    <d v="1899-12-30T01:42:00"/>
    <n v="1"/>
    <n v="42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29:00"/>
    <n v="0"/>
    <n v="29"/>
    <d v="1899-12-30T00:00:00"/>
    <n v="0"/>
    <n v="0"/>
    <n v="408304.72000000009"/>
    <n v="6662"/>
    <n v="62.31320754716981"/>
    <n v="61.288610027018926"/>
    <e v="#NUM!"/>
    <e v="#NUM!"/>
    <m/>
    <m/>
    <m/>
  </r>
  <r>
    <n v="119"/>
    <n v="5"/>
    <d v="2011-08-02T00:00:00"/>
    <n v="8"/>
    <x v="0"/>
    <n v="3"/>
    <s v="TSL,JSR"/>
    <s v="CDHCC"/>
    <s v="MERIDIAN HALO"/>
    <d v="1899-12-30T02:30:00"/>
    <x v="117"/>
    <s v="DTY-WT 1-WCS-RLS 1-IMWB 1-DTY"/>
    <n v="59"/>
    <n v="0"/>
    <s v="R105"/>
    <d v="1899-12-30T02:30:00"/>
    <d v="1899-12-30T02:30:00"/>
    <d v="1899-12-30T00:00:00"/>
    <n v="0"/>
    <n v="0"/>
    <d v="1899-12-30T02:35:00"/>
    <d v="1899-12-30T00:05:00"/>
    <n v="0"/>
    <n v="5"/>
    <d v="1899-12-30T02:42:00"/>
    <d v="1899-12-30T00:07:00"/>
    <n v="0"/>
    <n v="7"/>
    <d v="1899-12-30T03:05:00"/>
    <d v="1899-12-30T00:23:00"/>
    <n v="0"/>
    <n v="23"/>
    <d v="1899-12-30T03:05:00"/>
    <d v="1899-12-30T03:27:00"/>
    <d v="1899-12-30T00:22:00"/>
    <n v="0"/>
    <n v="22"/>
    <d v="1899-12-30T03:05:00"/>
    <d v="1899-12-30T03:27:00"/>
    <d v="1899-12-30T00:22:00"/>
    <n v="0"/>
    <n v="22"/>
    <d v="1899-12-30T03:28:00"/>
    <d v="1899-12-30T00:01:00"/>
    <n v="0"/>
    <n v="1"/>
    <d v="1899-12-30T03:28:00"/>
    <d v="1899-12-30T00:00:00"/>
    <n v="0"/>
    <n v="0"/>
    <d v="1899-12-30T05:06:00"/>
    <d v="1899-12-30T01:38:00"/>
    <n v="1"/>
    <n v="38"/>
    <d v="1899-12-30T03:35:00"/>
    <d v="1899-12-30T05:10:00"/>
    <d v="1899-12-30T01:35:00"/>
    <n v="1"/>
    <n v="35"/>
    <d v="1899-12-30T05:10:00"/>
    <d v="1899-12-30T05:10:00"/>
    <m/>
    <d v="1899-12-30T00:00:00"/>
    <n v="0"/>
    <n v="0"/>
    <d v="1899-12-30T05:17:00"/>
    <d v="1899-12-30T00:07:00"/>
    <n v="0"/>
    <n v="7"/>
    <d v="1899-12-30T05:24:00"/>
    <d v="1899-12-30T00:07:00"/>
    <n v="0"/>
    <n v="7"/>
    <d v="1899-12-30T05:24:00"/>
    <d v="1899-12-30T05:25:00"/>
    <d v="1899-12-30T00:01:00"/>
    <n v="0"/>
    <n v="1"/>
    <d v="1899-12-30T02:55:00"/>
    <n v="2"/>
    <n v="55"/>
    <d v="1899-12-30T00:38:00"/>
    <n v="0"/>
    <n v="38"/>
    <d v="1899-12-30T00:22:00"/>
    <n v="0"/>
    <n v="22"/>
    <d v="1899-12-30T01:38:00"/>
    <n v="1"/>
    <n v="38"/>
    <d v="1899-12-30T00:00:00"/>
    <n v="0"/>
    <n v="0"/>
    <d v="1899-12-30T01:17:00"/>
    <n v="1"/>
    <n v="17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07:00"/>
    <n v="0"/>
    <n v="7"/>
    <d v="1899-12-30T00:11:00"/>
    <n v="0"/>
    <n v="11"/>
    <d v="1899-12-30T00:00:00"/>
    <n v="0"/>
    <n v="0"/>
    <n v="411929.24000000011"/>
    <n v="6721"/>
    <n v="61.432542372881358"/>
    <n v="61.289873530724613"/>
    <m/>
    <m/>
    <m/>
    <m/>
    <m/>
  </r>
  <r>
    <n v="120"/>
    <n v="6"/>
    <d v="2011-08-03T00:00:00"/>
    <n v="8"/>
    <x v="0"/>
    <n v="4"/>
    <s v="TSL,JSR"/>
    <s v="JELLINBAH PCI/CP LIMESTONE"/>
    <s v="CHINA STEEL RESPONSIBILITY/SAGARRATAN/MP PANAMAX6"/>
    <d v="1899-12-30T06:45:00"/>
    <x v="118"/>
    <s v="DTY-WT 1-WCS-RLS 1-IMWB 1-DTY/DTY-WT 1-WCS-RLS 2-IMWB 1-DTY"/>
    <n v="59"/>
    <n v="0"/>
    <s v="R105"/>
    <d v="1899-12-30T06:45:00"/>
    <d v="1899-12-30T06:45:00"/>
    <d v="1899-12-30T00:00:00"/>
    <n v="0"/>
    <n v="0"/>
    <d v="1899-12-30T06:50:00"/>
    <d v="1899-12-30T00:05:00"/>
    <n v="0"/>
    <n v="5"/>
    <d v="1899-12-30T06:55:00"/>
    <d v="1899-12-30T00:05:00"/>
    <n v="0"/>
    <n v="5"/>
    <d v="1899-12-30T06:55:00"/>
    <d v="1899-12-30T00:00:00"/>
    <n v="0"/>
    <n v="0"/>
    <d v="1899-12-30T07:13:00"/>
    <d v="1899-12-30T08:07:00"/>
    <d v="1899-12-30T00:54:00"/>
    <n v="0"/>
    <n v="54"/>
    <d v="1899-12-30T07:13:00"/>
    <d v="1899-12-30T08:07:00"/>
    <d v="1899-12-30T00:54:00"/>
    <n v="0"/>
    <n v="54"/>
    <d v="1899-12-30T08:08:00"/>
    <d v="1899-12-30T00:01:00"/>
    <n v="0"/>
    <n v="1"/>
    <d v="1899-12-30T08:08:00"/>
    <d v="1899-12-30T00:00:00"/>
    <n v="0"/>
    <n v="0"/>
    <d v="1899-12-30T10:58:00"/>
    <d v="1899-12-30T02:50:00"/>
    <n v="2"/>
    <n v="50"/>
    <d v="1899-12-30T10:58:00"/>
    <d v="1899-12-30T10:58:00"/>
    <d v="1899-12-30T00:00:00"/>
    <n v="0"/>
    <n v="0"/>
    <d v="1899-12-30T09:35:00"/>
    <d v="1899-12-30T09:35:00"/>
    <m/>
    <d v="1899-12-30T00:00:00"/>
    <n v="0"/>
    <n v="0"/>
    <d v="1899-12-30T11:07:00"/>
    <d v="1899-12-30T00:09:00"/>
    <n v="0"/>
    <n v="9"/>
    <d v="1899-12-30T11:17:00"/>
    <d v="1899-12-30T00:10:00"/>
    <n v="0"/>
    <n v="10"/>
    <d v="1899-12-30T11:17:00"/>
    <d v="1899-12-30T11:20:00"/>
    <d v="1899-12-30T00:03:00"/>
    <n v="0"/>
    <n v="3"/>
    <d v="1899-12-30T04:35:00"/>
    <n v="4"/>
    <n v="35"/>
    <d v="1899-12-30T00:20:00"/>
    <n v="0"/>
    <n v="20"/>
    <d v="1899-12-30T00:54:00"/>
    <n v="0"/>
    <n v="54"/>
    <d v="1899-12-30T02:50:00"/>
    <n v="2"/>
    <n v="50"/>
    <d v="1899-12-30T00:00:00"/>
    <n v="0"/>
    <n v="0"/>
    <d v="1899-12-30T02:00:00"/>
    <n v="2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45:00"/>
    <n v="0"/>
    <n v="45"/>
    <d v="1899-12-30T00:00:00"/>
    <n v="0"/>
    <n v="0"/>
    <n v="415601.76000000013"/>
    <n v="6780"/>
    <n v="62.246101694915254"/>
    <n v="61.298194690265504"/>
    <m/>
    <m/>
    <m/>
    <m/>
    <m/>
  </r>
  <r>
    <n v="121"/>
    <n v="7"/>
    <d v="2011-08-03T00:00:00"/>
    <n v="8"/>
    <x v="1"/>
    <n v="1"/>
    <s v="TSL,HALDIA"/>
    <s v="OAKY NORTH"/>
    <s v="CHINA STEEL RESPONSIBILITY"/>
    <d v="1899-12-30T13:05:00"/>
    <x v="119"/>
    <s v="DTY-WT 1-WCS-RLS 1-IMWB 1-DTY"/>
    <n v="59"/>
    <n v="0"/>
    <m/>
    <d v="1899-12-30T13:05:00"/>
    <d v="1899-12-30T13:05:00"/>
    <d v="1899-12-30T00:00:00"/>
    <n v="0"/>
    <n v="0"/>
    <d v="1899-12-30T13:20:00"/>
    <d v="1899-12-30T00:15:00"/>
    <n v="0"/>
    <n v="15"/>
    <d v="1899-12-30T13:25:00"/>
    <d v="1899-12-30T00:05:00"/>
    <n v="0"/>
    <n v="5"/>
    <d v="1899-12-30T13:50:00"/>
    <d v="1899-12-30T00:25:00"/>
    <n v="0"/>
    <n v="25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00:00"/>
    <d v="1899-12-30T00:00:00"/>
    <n v="0"/>
    <n v="0"/>
    <d v="1899-12-30T15:45:00"/>
    <d v="1899-12-30T00:45:00"/>
    <n v="0"/>
    <n v="45"/>
    <d v="1899-12-30T17:41:00"/>
    <d v="1899-12-30T01:56:00"/>
    <n v="1"/>
    <n v="56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7:47:00"/>
    <d v="1899-12-30T00:06:00"/>
    <n v="0"/>
    <n v="6"/>
    <d v="1899-12-30T17:54:00"/>
    <d v="1899-12-30T00:07:00"/>
    <n v="0"/>
    <n v="7"/>
    <d v="1899-12-30T17:54:00"/>
    <d v="1899-12-30T18:00:00"/>
    <d v="1899-12-30T00:06:00"/>
    <n v="0"/>
    <n v="6"/>
    <d v="1899-12-30T04:55:00"/>
    <n v="4"/>
    <n v="55"/>
    <d v="1899-12-30T00:38:00"/>
    <n v="0"/>
    <n v="38"/>
    <d v="1899-12-30T01:10:00"/>
    <n v="1"/>
    <n v="10"/>
    <d v="1899-12-30T01:56:00"/>
    <n v="1"/>
    <n v="56"/>
    <d v="1899-12-30T00:00:00"/>
    <n v="0"/>
    <n v="0"/>
    <d v="1899-12-30T01:16:00"/>
    <n v="1"/>
    <n v="16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34:00"/>
    <n v="0"/>
    <n v="34"/>
    <d v="1899-12-30T00:00:00"/>
    <n v="0"/>
    <n v="0"/>
    <n v="419239.88000000012"/>
    <n v="6839"/>
    <n v="61.663050847457626"/>
    <n v="61.301342301506082"/>
    <m/>
    <m/>
    <m/>
    <m/>
    <m/>
  </r>
  <r>
    <n v="122"/>
    <n v="8"/>
    <d v="2011-08-03T00:00:00"/>
    <n v="8"/>
    <x v="6"/>
    <n v="2"/>
    <s v="RCL"/>
    <s v="NON COKING"/>
    <s v="GENCO NORMANDY"/>
    <d v="1899-12-30T18:05:00"/>
    <x v="120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0:00"/>
    <d v="1899-12-30T00:10:00"/>
    <n v="0"/>
    <n v="10"/>
    <d v="1899-12-30T19:00:00"/>
    <d v="1899-12-30T00:40:00"/>
    <n v="0"/>
    <n v="40"/>
    <d v="1899-12-30T19:00:00"/>
    <d v="1899-12-30T19:35:00"/>
    <d v="1899-12-30T00:35:00"/>
    <n v="0"/>
    <n v="35"/>
    <d v="1899-12-30T19:00:00"/>
    <d v="1899-12-30T20:00:00"/>
    <d v="1899-12-30T01:00:00"/>
    <n v="1"/>
    <n v="0"/>
    <d v="1899-12-30T20:00:00"/>
    <d v="1899-12-30T00:25:00"/>
    <n v="0"/>
    <n v="25"/>
    <d v="1899-12-30T20:00:00"/>
    <d v="1899-12-30T00:00:00"/>
    <n v="0"/>
    <n v="0"/>
    <d v="1899-12-30T21:33:00"/>
    <d v="1899-12-30T01:33:00"/>
    <n v="1"/>
    <n v="33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8:00"/>
    <d v="1899-12-30T00:15:00"/>
    <n v="0"/>
    <n v="15"/>
    <d v="1899-12-30T21:52:00"/>
    <d v="1899-12-30T00:04:00"/>
    <n v="0"/>
    <n v="4"/>
    <d v="1899-12-30T21:52:00"/>
    <d v="1899-12-30T21:55:00"/>
    <d v="1899-12-30T00:03:00"/>
    <n v="0"/>
    <n v="3"/>
    <d v="1899-12-30T03:50:00"/>
    <n v="3"/>
    <n v="50"/>
    <d v="1899-12-30T01:24:00"/>
    <n v="1"/>
    <n v="24"/>
    <d v="1899-12-30T00:35:00"/>
    <n v="0"/>
    <n v="35"/>
    <d v="1899-12-30T01:33:00"/>
    <n v="1"/>
    <n v="33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422825.03000000014"/>
    <n v="6898"/>
    <n v="60.76525423728814"/>
    <n v="61.296757031023503"/>
    <m/>
    <m/>
    <m/>
    <m/>
    <m/>
  </r>
  <r>
    <n v="123"/>
    <n v="9"/>
    <d v="2011-08-03T00:00:00"/>
    <n v="8"/>
    <x v="2"/>
    <n v="2"/>
    <s v="UML,DGPR"/>
    <s v="HARD COKING COAL"/>
    <s v="FU ZHOU HAI"/>
    <d v="1899-12-30T20:30:00"/>
    <x v="121"/>
    <s v="DTY-WT 1-WCS-RLS 1-IMWB 1-DTY"/>
    <n v="60"/>
    <n v="1"/>
    <m/>
    <d v="1899-12-30T20:30:00"/>
    <d v="1899-12-30T20:30:00"/>
    <d v="1899-12-30T00:00:00"/>
    <n v="0"/>
    <n v="0"/>
    <d v="1899-12-30T20:40:00"/>
    <d v="1899-12-30T00:10:00"/>
    <n v="0"/>
    <n v="10"/>
    <d v="1899-12-30T20:45:00"/>
    <d v="1899-12-30T00:05:00"/>
    <n v="0"/>
    <n v="5"/>
    <d v="1899-12-30T21:50:00"/>
    <d v="1899-12-30T01:05:00"/>
    <n v="1"/>
    <n v="5"/>
    <d v="1899-12-30T21:50:00"/>
    <d v="1899-12-30T23:56:00"/>
    <d v="1899-12-30T02:06:00"/>
    <n v="2"/>
    <n v="6"/>
    <d v="1899-12-30T21:50:00"/>
    <d v="1899-12-30T23:56:00"/>
    <d v="1899-12-30T02:06:00"/>
    <n v="2"/>
    <n v="6"/>
    <d v="1899-12-30T23:56:00"/>
    <d v="1899-12-30T00:00:00"/>
    <n v="0"/>
    <n v="0"/>
    <d v="1899-12-30T23:57:00"/>
    <d v="1899-12-30T00:01:00"/>
    <n v="0"/>
    <n v="1"/>
    <d v="1899-12-31T02:16:00"/>
    <d v="1899-12-30T02:19:00"/>
    <n v="2"/>
    <n v="19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0:00"/>
    <d v="1899-12-30T00:04:00"/>
    <n v="0"/>
    <n v="4"/>
    <d v="1899-12-31T02:25:00"/>
    <d v="1899-12-30T00:05:00"/>
    <n v="0"/>
    <n v="5"/>
    <d v="1899-12-31T02:25:00"/>
    <d v="1899-12-31T02:25:00"/>
    <d v="1899-12-30T00:00:00"/>
    <n v="0"/>
    <n v="0"/>
    <d v="1899-12-30T05:55:00"/>
    <n v="5"/>
    <n v="55"/>
    <d v="1899-12-30T01:14:00"/>
    <n v="1"/>
    <n v="14"/>
    <d v="1899-12-30T02:06:00"/>
    <n v="2"/>
    <n v="6"/>
    <d v="1899-12-30T02:19:00"/>
    <n v="2"/>
    <n v="1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426511.21000000014"/>
    <n v="6958"/>
    <n v="61.43633333333333"/>
    <n v="61.297960620868082"/>
    <m/>
    <m/>
    <m/>
    <m/>
    <m/>
  </r>
  <r>
    <n v="124"/>
    <n v="10"/>
    <d v="2011-08-04T00:00:00"/>
    <n v="8"/>
    <x v="0"/>
    <n v="5"/>
    <s v="TSL,JSR"/>
    <s v="OAKY NORTH/CD HCC"/>
    <s v="CHINA STEEL RESPONSIBILITY/MERIDIAN HALO"/>
    <d v="1899-12-30T01:10:00"/>
    <x v="122"/>
    <s v="DTY-WT 1-WCS-RLS 2-IMWB 1-DTY"/>
    <n v="59"/>
    <n v="0"/>
    <s v="R104"/>
    <d v="1899-12-30T01:10:00"/>
    <d v="1899-12-30T01:10:00"/>
    <d v="1899-12-30T00:00:00"/>
    <n v="0"/>
    <n v="0"/>
    <d v="1899-12-30T01:30:00"/>
    <d v="1899-12-30T00:20:00"/>
    <n v="0"/>
    <n v="20"/>
    <d v="1899-12-30T01:32:00"/>
    <d v="1899-12-30T00:02:00"/>
    <n v="0"/>
    <n v="2"/>
    <d v="1899-12-30T02:15:00"/>
    <d v="1899-12-30T00:43:00"/>
    <n v="0"/>
    <n v="43"/>
    <d v="1899-12-30T02:15:00"/>
    <d v="1899-12-30T02:50:00"/>
    <d v="1899-12-30T00:35:00"/>
    <n v="0"/>
    <n v="35"/>
    <d v="1899-12-30T02:15:00"/>
    <d v="1899-12-30T02:50:00"/>
    <d v="1899-12-30T00:35:00"/>
    <n v="0"/>
    <n v="35"/>
    <d v="1899-12-30T02:50:00"/>
    <d v="1899-12-30T00:00:00"/>
    <n v="0"/>
    <n v="0"/>
    <d v="1899-12-30T03:35:00"/>
    <d v="1899-12-30T00:45:00"/>
    <n v="0"/>
    <n v="45"/>
    <d v="1899-12-30T06:33:00"/>
    <d v="1899-12-30T02:58:00"/>
    <n v="2"/>
    <n v="58"/>
    <d v="1899-12-30T06:33:00"/>
    <d v="1899-12-30T06:33:00"/>
    <d v="1899-12-30T00:00:00"/>
    <n v="0"/>
    <n v="0"/>
    <d v="1899-12-30T06:40:00"/>
    <d v="1899-12-30T06:40:00"/>
    <m/>
    <d v="1899-12-30T00:00:00"/>
    <n v="0"/>
    <n v="0"/>
    <d v="1899-12-30T06:54:00"/>
    <d v="1899-12-30T00:21:00"/>
    <n v="0"/>
    <n v="21"/>
    <d v="1899-12-30T07:00:00"/>
    <d v="1899-12-30T00:06:00"/>
    <n v="0"/>
    <n v="6"/>
    <d v="1899-12-30T07:00:00"/>
    <d v="1899-12-30T07:05:00"/>
    <d v="1899-12-30T00:05:00"/>
    <n v="0"/>
    <n v="5"/>
    <d v="1899-12-30T05:55:00"/>
    <n v="5"/>
    <n v="55"/>
    <d v="1899-12-30T01:10:00"/>
    <n v="1"/>
    <n v="10"/>
    <d v="1899-12-30T00:35:00"/>
    <n v="0"/>
    <n v="35"/>
    <d v="1899-12-30T02:58:00"/>
    <n v="2"/>
    <n v="58"/>
    <d v="1899-12-30T00:00:00"/>
    <n v="0"/>
    <n v="0"/>
    <d v="1899-12-30T01:48:00"/>
    <n v="1"/>
    <n v="4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430159.21000000014"/>
    <n v="7017"/>
    <n v="61.83050847457627"/>
    <n v="61.302438363973231"/>
    <m/>
    <m/>
    <m/>
    <m/>
    <m/>
  </r>
  <r>
    <n v="125"/>
    <n v="11"/>
    <d v="2011-08-04T00:00:00"/>
    <n v="8"/>
    <x v="0"/>
    <n v="6"/>
    <s v="TSL,JSR"/>
    <s v="JELLINBAH PCI/SP LIMESTONE"/>
    <s v="CHINA STEEL RESPONSIBILITY/SEALUCK2"/>
    <d v="1899-12-30T06:10:00"/>
    <x v="123"/>
    <s v="DTY-WT 1-WCS-RLS 1-IMWB 1-DTY/DTY-WT 1-WCS-RLS 2-IMWB 1-DTY"/>
    <n v="59"/>
    <n v="0"/>
    <s v="R105"/>
    <d v="1899-12-30T06:10:00"/>
    <d v="1899-12-30T06:10:00"/>
    <d v="1899-12-30T00:00:00"/>
    <n v="0"/>
    <n v="0"/>
    <d v="1899-12-30T06:20:00"/>
    <d v="1899-12-30T00:10:00"/>
    <n v="0"/>
    <n v="10"/>
    <d v="1899-12-30T06:25:00"/>
    <d v="1899-12-30T00:05:00"/>
    <n v="0"/>
    <n v="5"/>
    <d v="1899-12-30T07:00:00"/>
    <d v="1899-12-30T00:35:00"/>
    <n v="0"/>
    <n v="35"/>
    <d v="1899-12-30T07:00:00"/>
    <d v="1899-12-30T07:55:00"/>
    <d v="1899-12-30T00:55:00"/>
    <n v="0"/>
    <n v="55"/>
    <d v="1899-12-30T07:00:00"/>
    <d v="1899-12-30T07:55:00"/>
    <d v="1899-12-30T00:55:00"/>
    <n v="0"/>
    <n v="55"/>
    <d v="1899-12-30T08:00:00"/>
    <d v="1899-12-30T00:05:00"/>
    <n v="0"/>
    <n v="5"/>
    <d v="1899-12-30T08:00:00"/>
    <d v="1899-12-30T00:00:00"/>
    <n v="0"/>
    <n v="0"/>
    <d v="1899-12-30T13:14:00"/>
    <d v="1899-12-30T05:14:00"/>
    <n v="5"/>
    <n v="14"/>
    <d v="1899-12-30T13:14:00"/>
    <d v="1899-12-30T13:14:00"/>
    <d v="1899-12-30T00:00:00"/>
    <n v="0"/>
    <n v="0"/>
    <d v="1899-12-30T13:14:00"/>
    <d v="1899-12-30T13:14:00"/>
    <m/>
    <d v="1899-12-30T00:00:00"/>
    <n v="0"/>
    <n v="0"/>
    <d v="1899-12-30T13:25:00"/>
    <d v="1899-12-30T00:11:00"/>
    <n v="0"/>
    <n v="11"/>
    <d v="1899-12-30T13:30:00"/>
    <d v="1899-12-30T00:05:00"/>
    <n v="0"/>
    <n v="5"/>
    <d v="1899-12-30T13:30:00"/>
    <d v="1899-12-30T13:35:00"/>
    <d v="1899-12-30T00:05:00"/>
    <n v="0"/>
    <n v="5"/>
    <d v="1899-12-30T07:25:00"/>
    <n v="7"/>
    <n v="25"/>
    <d v="1899-12-30T00:56:00"/>
    <n v="0"/>
    <n v="56"/>
    <d v="1899-12-30T00:55:00"/>
    <n v="0"/>
    <n v="55"/>
    <d v="1899-12-30T05:14:00"/>
    <n v="5"/>
    <n v="14"/>
    <d v="1899-12-30T00:00:00"/>
    <n v="0"/>
    <n v="0"/>
    <d v="1899-12-30T03:57:00"/>
    <n v="3"/>
    <n v="57"/>
    <d v="1899-12-30T00:00:00"/>
    <n v="0"/>
    <n v="0"/>
    <d v="1899-12-30T00:00:00"/>
    <n v="0"/>
    <n v="0"/>
    <d v="1899-12-30T00:42:00"/>
    <n v="0"/>
    <n v="42"/>
    <d v="1899-12-30T00:00:00"/>
    <n v="0"/>
    <n v="0"/>
    <d v="1899-12-30T00:12:00"/>
    <n v="0"/>
    <n v="12"/>
    <d v="1899-12-30T00:23:00"/>
    <n v="0"/>
    <n v="23"/>
    <d v="1899-12-30T00:00:00"/>
    <n v="0"/>
    <n v="0"/>
    <n v="433908.21000000014"/>
    <n v="7076"/>
    <n v="63.542372881355931"/>
    <n v="61.32111503674394"/>
    <m/>
    <m/>
    <m/>
    <m/>
    <m/>
  </r>
  <r>
    <n v="126"/>
    <n v="12"/>
    <d v="2011-08-04T00:00:00"/>
    <n v="8"/>
    <x v="3"/>
    <n v="1"/>
    <s v="WCMIL"/>
    <s v="HARD COKING COAL"/>
    <s v="DIONE"/>
    <d v="1899-12-30T11:00:00"/>
    <x v="124"/>
    <s v="DTY-WT 1-WCS-RLS 1-IMWB 1-DTY"/>
    <n v="58"/>
    <n v="1"/>
    <s v="R104"/>
    <d v="1899-12-30T11:00:00"/>
    <d v="1899-12-30T11:00:00"/>
    <d v="1899-12-30T00:00:00"/>
    <n v="0"/>
    <n v="0"/>
    <d v="1899-12-30T11:30:00"/>
    <d v="1899-12-30T00:30:00"/>
    <n v="0"/>
    <n v="30"/>
    <d v="1899-12-30T11:45:00"/>
    <d v="1899-12-30T00:15:00"/>
    <n v="0"/>
    <n v="15"/>
    <d v="1899-12-30T12:00:00"/>
    <d v="1899-12-30T00:15:00"/>
    <n v="0"/>
    <n v="15"/>
    <d v="1899-12-30T12:00:00"/>
    <d v="1899-12-30T13:50:00"/>
    <d v="1899-12-30T01:50:00"/>
    <n v="1"/>
    <n v="50"/>
    <d v="1899-12-30T12:00:00"/>
    <d v="1899-12-30T13:50:00"/>
    <d v="1899-12-30T01:50:00"/>
    <n v="1"/>
    <n v="50"/>
    <d v="1899-12-30T13:50:00"/>
    <d v="1899-12-30T00:00:00"/>
    <n v="0"/>
    <n v="0"/>
    <d v="1899-12-30T16:07:00"/>
    <d v="1899-12-30T02:17:00"/>
    <n v="2"/>
    <n v="17"/>
    <d v="1899-12-30T18:41:00"/>
    <d v="1899-12-30T02:34:00"/>
    <n v="2"/>
    <n v="34"/>
    <d v="1899-12-30T18:41:00"/>
    <d v="1899-12-30T18:41:00"/>
    <d v="1899-12-30T00:00:00"/>
    <n v="0"/>
    <n v="0"/>
    <d v="1899-12-30T18:41:00"/>
    <d v="1899-12-30T18:41:00"/>
    <m/>
    <d v="1899-12-30T00:00:00"/>
    <n v="0"/>
    <n v="0"/>
    <d v="1899-12-30T18:48:00"/>
    <d v="1899-12-30T00:07:00"/>
    <n v="0"/>
    <n v="7"/>
    <d v="1899-12-30T18:55:00"/>
    <d v="1899-12-30T00:07:00"/>
    <n v="0"/>
    <n v="7"/>
    <d v="1899-12-30T18:55:00"/>
    <d v="1899-12-30T19:00:00"/>
    <d v="1899-12-30T00:05:00"/>
    <n v="0"/>
    <n v="5"/>
    <d v="1899-12-30T08:00:00"/>
    <n v="8"/>
    <n v="0"/>
    <d v="1899-12-30T00:29:00"/>
    <n v="0"/>
    <n v="29"/>
    <d v="1899-12-30T01:50:00"/>
    <n v="1"/>
    <n v="50"/>
    <d v="1899-12-30T02:34:00"/>
    <n v="2"/>
    <n v="34"/>
    <d v="1899-12-30T00:00:00"/>
    <n v="0"/>
    <n v="0"/>
    <d v="1899-12-30T01:21:00"/>
    <n v="1"/>
    <n v="21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437495.21000000014"/>
    <n v="7134"/>
    <n v="61.844827586206897"/>
    <n v="61.325372862349333"/>
    <m/>
    <m/>
    <m/>
    <m/>
    <m/>
  </r>
  <r>
    <n v="127"/>
    <n v="13"/>
    <d v="2011-08-05T00:00:00"/>
    <n v="8"/>
    <x v="0"/>
    <n v="7"/>
    <s v="TSL,JSR"/>
    <s v="CDHCC/OAKY NORTH"/>
    <s v="MERIDIAN HALO/CHINA STEEL RESPONSIBILITY"/>
    <d v="1899-12-30T02:20:00"/>
    <x v="125"/>
    <s v="DTY-WT 1-WCS-RLS 1-IMWB 1-DTY/DTY-WT 1-WCS-RLS 2-IMWB 1-DTY"/>
    <n v="59"/>
    <n v="0"/>
    <m/>
    <d v="1899-12-30T02:20:00"/>
    <d v="1899-12-30T02:20:00"/>
    <d v="1899-12-30T00:00:00"/>
    <n v="0"/>
    <n v="0"/>
    <d v="1899-12-30T03:00:00"/>
    <d v="1899-12-30T00:40:00"/>
    <n v="0"/>
    <n v="40"/>
    <d v="1899-12-30T03:05:00"/>
    <d v="1899-12-30T00:05:00"/>
    <n v="0"/>
    <n v="5"/>
    <d v="1899-12-30T03:25:00"/>
    <d v="1899-12-30T00:20:00"/>
    <n v="0"/>
    <n v="20"/>
    <d v="1899-12-30T03:25:00"/>
    <d v="1899-12-30T04:08:00"/>
    <d v="1899-12-30T00:43:00"/>
    <n v="0"/>
    <n v="43"/>
    <d v="1899-12-30T03:25:00"/>
    <d v="1899-12-30T04:08:00"/>
    <d v="1899-12-30T00:43:00"/>
    <n v="0"/>
    <n v="43"/>
    <d v="1899-12-30T04:08:00"/>
    <d v="1899-12-30T00:00:00"/>
    <n v="0"/>
    <n v="0"/>
    <d v="1899-12-30T04:09:00"/>
    <d v="1899-12-30T00:01:00"/>
    <n v="0"/>
    <n v="1"/>
    <d v="1899-12-30T07:18:00"/>
    <d v="1899-12-30T03:09:00"/>
    <n v="3"/>
    <n v="9"/>
    <d v="1899-12-30T07:18:00"/>
    <d v="1899-12-30T07:18:00"/>
    <d v="1899-12-30T00:00:00"/>
    <n v="0"/>
    <n v="0"/>
    <d v="1899-12-30T07:18:00"/>
    <d v="1899-12-30T07:18:00"/>
    <m/>
    <d v="1899-12-30T00:00:00"/>
    <n v="0"/>
    <n v="0"/>
    <d v="1899-12-30T07:31:00"/>
    <d v="1899-12-30T00:13:00"/>
    <n v="0"/>
    <n v="13"/>
    <d v="1899-12-30T07:40:00"/>
    <d v="1899-12-30T00:09:00"/>
    <n v="0"/>
    <n v="9"/>
    <d v="1899-12-30T07:40:00"/>
    <d v="1899-12-30T07:45:00"/>
    <d v="1899-12-30T00:05:00"/>
    <n v="0"/>
    <n v="5"/>
    <d v="1899-12-30T05:25:00"/>
    <n v="5"/>
    <n v="25"/>
    <d v="1899-12-30T00:42:00"/>
    <n v="0"/>
    <n v="42"/>
    <d v="1899-12-30T00:43:00"/>
    <n v="0"/>
    <n v="43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1201.79000000015"/>
    <n v="7193"/>
    <n v="62.823389830508475"/>
    <n v="61.337660225218983"/>
    <m/>
    <m/>
    <m/>
    <m/>
    <m/>
  </r>
  <r>
    <n v="128"/>
    <n v="14"/>
    <d v="2011-08-05T00:00:00"/>
    <n v="8"/>
    <x v="0"/>
    <n v="8"/>
    <s v="TSL,JSR"/>
    <s v="JELLINBAH PCI"/>
    <s v="CHINA STEEL RESPONSIBILITY"/>
    <d v="1899-12-30T04:45:00"/>
    <x v="126"/>
    <s v="DTY-WT 1-WCS-RLS 2-IMWB 1-DTY"/>
    <n v="59"/>
    <n v="0"/>
    <m/>
    <d v="1899-12-30T04:45:00"/>
    <d v="1899-12-30T04:45:00"/>
    <d v="1899-12-30T00:00:00"/>
    <n v="0"/>
    <n v="0"/>
    <d v="1899-12-30T04:55:00"/>
    <d v="1899-12-30T00:10:00"/>
    <n v="0"/>
    <n v="10"/>
    <d v="1899-12-30T05:00:00"/>
    <d v="1899-12-30T00:05:00"/>
    <n v="0"/>
    <n v="5"/>
    <d v="1899-12-30T05:35:00"/>
    <d v="1899-12-30T00:35:00"/>
    <n v="0"/>
    <n v="35"/>
    <d v="1899-12-30T05:35:00"/>
    <d v="1899-12-30T06:05:00"/>
    <d v="1899-12-30T00:30:00"/>
    <n v="0"/>
    <n v="30"/>
    <d v="1899-12-30T05:35:00"/>
    <d v="1899-12-30T06:05:00"/>
    <d v="1899-12-30T00:30:00"/>
    <n v="0"/>
    <n v="30"/>
    <d v="1899-12-30T06:45:00"/>
    <d v="1899-12-30T00:40:00"/>
    <n v="0"/>
    <n v="40"/>
    <d v="1899-12-30T06:47:00"/>
    <d v="1899-12-30T00:02:00"/>
    <n v="0"/>
    <n v="2"/>
    <d v="1899-12-30T10:04:00"/>
    <d v="1899-12-30T03:17:00"/>
    <n v="3"/>
    <n v="17"/>
    <d v="1899-12-30T10:04:00"/>
    <d v="1899-12-30T10:04:00"/>
    <d v="1899-12-30T00:00:00"/>
    <n v="0"/>
    <n v="0"/>
    <d v="1899-12-30T10:04:00"/>
    <d v="1899-12-30T10:04:00"/>
    <m/>
    <d v="1899-12-30T00:00:00"/>
    <n v="0"/>
    <n v="0"/>
    <d v="1899-12-30T10:28:00"/>
    <d v="1899-12-30T00:24:00"/>
    <n v="0"/>
    <n v="24"/>
    <d v="1899-12-30T10:35:00"/>
    <d v="1899-12-30T00:07:00"/>
    <n v="0"/>
    <n v="7"/>
    <d v="1899-12-30T10:35:00"/>
    <d v="1899-12-30T10:40:00"/>
    <d v="1899-12-30T00:05:00"/>
    <n v="0"/>
    <n v="5"/>
    <d v="1899-12-30T05:55:00"/>
    <n v="5"/>
    <n v="55"/>
    <d v="1899-12-30T01:46:00"/>
    <n v="1"/>
    <n v="46"/>
    <d v="1899-12-30T00:30:00"/>
    <n v="0"/>
    <n v="30"/>
    <d v="1899-12-30T03:17:00"/>
    <n v="3"/>
    <n v="17"/>
    <d v="1899-12-30T00:00:00"/>
    <n v="0"/>
    <n v="0"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4854.78000000014"/>
    <n v="7252"/>
    <n v="61.915084745762705"/>
    <n v="61.342357970215133"/>
    <m/>
    <m/>
    <m/>
    <m/>
    <m/>
  </r>
  <r>
    <n v="129"/>
    <n v="15"/>
    <d v="2011-08-05T00:00:00"/>
    <n v="8"/>
    <x v="1"/>
    <n v="2"/>
    <s v="TSL,HALDIA"/>
    <s v="OAKY NORTH"/>
    <s v="CHINA STEEL RESPONSIBILITY"/>
    <d v="1899-12-30T07:45:00"/>
    <x v="127"/>
    <s v="DTY-WT 1-WCS-RLS 1-IMWB 1-DTY"/>
    <n v="59"/>
    <n v="0"/>
    <m/>
    <d v="1899-12-30T07:45:00"/>
    <d v="1899-12-30T07:45:00"/>
    <d v="1899-12-30T00:00:00"/>
    <n v="0"/>
    <n v="0"/>
    <d v="1899-12-30T08:00:00"/>
    <d v="1899-12-30T00:15:00"/>
    <n v="0"/>
    <n v="15"/>
    <d v="1899-12-30T08:10:00"/>
    <d v="1899-12-30T00:10:00"/>
    <n v="0"/>
    <n v="10"/>
    <d v="1899-12-30T10:30:00"/>
    <d v="1899-12-30T02:20:00"/>
    <n v="2"/>
    <n v="20"/>
    <d v="1899-12-30T10:30:00"/>
    <d v="1899-12-30T11:38:00"/>
    <d v="1899-12-30T01:08:00"/>
    <n v="1"/>
    <n v="8"/>
    <d v="1899-12-30T10:30:00"/>
    <d v="1899-12-30T11:38:00"/>
    <d v="1899-12-30T01:08:00"/>
    <n v="1"/>
    <n v="8"/>
    <d v="1899-12-30T11:38:00"/>
    <d v="1899-12-30T00:00:00"/>
    <n v="0"/>
    <n v="0"/>
    <d v="1899-12-30T11:38:00"/>
    <d v="1899-12-30T00:00:00"/>
    <n v="0"/>
    <n v="0"/>
    <d v="1899-12-30T17:24:00"/>
    <d v="1899-12-30T05:46:00"/>
    <n v="5"/>
    <n v="46"/>
    <d v="1899-12-30T17:24:00"/>
    <d v="1899-12-30T17:24:00"/>
    <d v="1899-12-30T00:00:00"/>
    <n v="0"/>
    <n v="0"/>
    <d v="1899-12-30T17:24:00"/>
    <d v="1899-12-30T17:24:00"/>
    <m/>
    <d v="1899-12-30T00:00:00"/>
    <n v="0"/>
    <n v="0"/>
    <d v="1899-12-30T17:34:00"/>
    <d v="1899-12-30T00:10:00"/>
    <n v="0"/>
    <n v="10"/>
    <d v="1899-12-30T17:40:00"/>
    <d v="1899-12-30T00:06:00"/>
    <n v="0"/>
    <n v="6"/>
    <d v="1899-12-30T17:40:00"/>
    <d v="1899-12-30T17:45:00"/>
    <d v="1899-12-30T00:05:00"/>
    <n v="0"/>
    <n v="5"/>
    <d v="1899-12-30T10:00:00"/>
    <n v="10"/>
    <n v="0"/>
    <d v="1899-12-30T02:36:00"/>
    <n v="2"/>
    <n v="36"/>
    <d v="1899-12-30T01:08:00"/>
    <n v="1"/>
    <n v="8"/>
    <d v="1899-12-30T05:46:00"/>
    <n v="5"/>
    <n v="46"/>
    <d v="1899-12-30T00:00:00"/>
    <n v="0"/>
    <n v="0"/>
    <d v="1899-12-30T05:46:00"/>
    <n v="5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8532.05000000016"/>
    <n v="7311"/>
    <n v="62.326610169491524"/>
    <n v="61.350300916427322"/>
    <m/>
    <m/>
    <m/>
    <m/>
    <m/>
  </r>
  <r>
    <n v="130"/>
    <n v="16"/>
    <d v="2011-08-05T00:00:00"/>
    <n v="8"/>
    <x v="2"/>
    <n v="3"/>
    <s v="UML,DGPR"/>
    <s v="HARD COKING COAL"/>
    <s v="FU ZHOU HAI"/>
    <d v="1899-12-30T10:45:00"/>
    <x v="128"/>
    <s v="DTY-WT 1-WCS-RLS 2-IMWB 1-DTY"/>
    <n v="57"/>
    <n v="0"/>
    <m/>
    <d v="1899-12-30T10:45:00"/>
    <d v="1899-12-30T10:45:00"/>
    <d v="1899-12-30T00:00:00"/>
    <n v="0"/>
    <n v="0"/>
    <d v="1899-12-30T10:55:00"/>
    <d v="1899-12-30T00:10:00"/>
    <n v="0"/>
    <n v="10"/>
    <d v="1899-12-30T11:00:00"/>
    <d v="1899-12-30T00:05:00"/>
    <n v="0"/>
    <n v="5"/>
    <d v="1899-12-30T11:31:00"/>
    <d v="1899-12-30T00:31:00"/>
    <n v="0"/>
    <n v="31"/>
    <d v="1899-12-30T11:31:00"/>
    <d v="1899-12-30T12:50:00"/>
    <d v="1899-12-30T01:19:00"/>
    <n v="1"/>
    <n v="19"/>
    <d v="1899-12-30T11:31:00"/>
    <d v="1899-12-30T12:50:00"/>
    <d v="1899-12-30T01:19:00"/>
    <n v="1"/>
    <n v="19"/>
    <d v="1899-12-30T17:30:00"/>
    <d v="1899-12-30T04:40:00"/>
    <n v="4"/>
    <n v="40"/>
    <d v="1899-12-30T18:42:00"/>
    <d v="1899-12-30T01:12:00"/>
    <n v="1"/>
    <n v="12"/>
    <d v="1899-12-30T20:45:00"/>
    <d v="1899-12-30T02:03:00"/>
    <n v="2"/>
    <n v="3"/>
    <d v="1899-12-30T20:45:00"/>
    <d v="1899-12-30T20:45:00"/>
    <d v="1899-12-30T00:00:00"/>
    <n v="0"/>
    <n v="0"/>
    <d v="1899-12-30T20:45:00"/>
    <d v="1899-12-30T20:45:00"/>
    <m/>
    <d v="1899-12-30T00:00:00"/>
    <n v="0"/>
    <n v="0"/>
    <d v="1899-12-30T21:03:00"/>
    <d v="1899-12-30T00:18:00"/>
    <n v="0"/>
    <n v="18"/>
    <d v="1899-12-30T21:07:00"/>
    <d v="1899-12-30T00:04:00"/>
    <n v="0"/>
    <n v="4"/>
    <d v="1899-12-30T21:07:00"/>
    <d v="1899-12-30T21:10:00"/>
    <d v="1899-12-30T00:03:00"/>
    <n v="0"/>
    <n v="3"/>
    <d v="1899-12-30T10:25:00"/>
    <n v="10"/>
    <n v="25"/>
    <d v="1899-12-30T05:33:00"/>
    <n v="5"/>
    <n v="33"/>
    <d v="1899-12-30T01:19:00"/>
    <n v="1"/>
    <n v="19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2087.05000000016"/>
    <n v="7370"/>
    <n v="62.368421052631582"/>
    <n v="61.34152645861603"/>
    <m/>
    <m/>
    <m/>
    <m/>
    <m/>
  </r>
  <r>
    <n v="131"/>
    <n v="17"/>
    <d v="2011-08-05T00:00:00"/>
    <n v="8"/>
    <x v="0"/>
    <n v="9"/>
    <s v="TSL,JSR"/>
    <s v="PCI/SP LIMESTONE"/>
    <s v="CHINA STEEL RESPONSIBILITY/SEALUCK2"/>
    <d v="1899-12-30T20:25:00"/>
    <x v="129"/>
    <s v="DTY-WT 1-WCS-RLS 2-IMWB 1-DTY"/>
    <n v="59"/>
    <n v="0"/>
    <m/>
    <d v="1899-12-30T20:25:00"/>
    <d v="1899-12-30T20:25:00"/>
    <d v="1899-12-30T00:00:00"/>
    <n v="0"/>
    <n v="0"/>
    <d v="1899-12-30T20:40:00"/>
    <d v="1899-12-30T00:15:00"/>
    <n v="0"/>
    <n v="15"/>
    <d v="1899-12-30T20:45:00"/>
    <d v="1899-12-30T00:05:00"/>
    <n v="0"/>
    <n v="5"/>
    <d v="1899-12-30T21:00:00"/>
    <d v="1899-12-30T00:15:00"/>
    <n v="0"/>
    <n v="15"/>
    <d v="1899-12-30T21:00:00"/>
    <d v="1899-12-30T23:12:00"/>
    <d v="1899-12-30T02:12:00"/>
    <n v="2"/>
    <n v="12"/>
    <d v="1899-12-30T21:00:00"/>
    <d v="1899-12-30T23:12:00"/>
    <d v="1899-12-30T02:12:00"/>
    <n v="2"/>
    <n v="12"/>
    <d v="1899-12-30T23:12:00"/>
    <d v="1899-12-30T00:00:00"/>
    <n v="0"/>
    <n v="0"/>
    <d v="1899-12-30T23:12:00"/>
    <d v="1899-12-30T00:00:00"/>
    <n v="0"/>
    <n v="0"/>
    <d v="1899-12-31T02:17:00"/>
    <d v="1899-12-30T03:05:00"/>
    <n v="3"/>
    <n v="5"/>
    <d v="1899-12-31T02:17:00"/>
    <d v="1899-12-31T02:17:00"/>
    <d v="1899-12-30T00:00:00"/>
    <n v="0"/>
    <n v="0"/>
    <d v="1899-12-31T02:17:00"/>
    <d v="1899-12-31T02:17:00"/>
    <m/>
    <d v="1899-12-30T00:00:00"/>
    <n v="0"/>
    <n v="0"/>
    <d v="1899-12-31T02:27:00"/>
    <d v="1899-12-30T00:10:00"/>
    <n v="0"/>
    <n v="10"/>
    <d v="1899-12-31T02:40:00"/>
    <d v="1899-12-30T00:13:00"/>
    <n v="0"/>
    <n v="13"/>
    <d v="1899-12-31T02:40:00"/>
    <d v="1899-12-31T02:50:00"/>
    <d v="1899-12-30T00:10:00"/>
    <n v="0"/>
    <n v="10"/>
    <d v="1899-12-30T06:25:00"/>
    <n v="6"/>
    <n v="25"/>
    <d v="1899-12-30T00:38:00"/>
    <n v="0"/>
    <n v="38"/>
    <d v="1899-12-30T02:12:00"/>
    <n v="2"/>
    <n v="12"/>
    <d v="1899-12-30T03:05:00"/>
    <n v="3"/>
    <n v="5"/>
    <d v="1899-12-30T00:00:00"/>
    <n v="0"/>
    <n v="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5809.68000000017"/>
    <n v="7429"/>
    <n v="63.095423728813564"/>
    <n v="61.355455646789629"/>
    <m/>
    <m/>
    <m/>
    <m/>
    <m/>
  </r>
  <r>
    <n v="132"/>
    <n v="18"/>
    <d v="2011-08-06T00:00:00"/>
    <n v="8"/>
    <x v="5"/>
    <n v="10"/>
    <s v="TSL,JSR"/>
    <s v="OAKY NORTH/CP OMAN"/>
    <s v="CHINA STEEL RESPONSIBILITY/SAGARRATAN/MP PANAMAX6"/>
    <d v="1899-12-30T01:10:00"/>
    <x v="130"/>
    <s v="DTY-WT 1-WCS-RLS 2-IMWB 1-DTY"/>
    <n v="59"/>
    <n v="0"/>
    <m/>
    <d v="1899-12-30T01:10:00"/>
    <d v="1899-12-30T01:10:00"/>
    <d v="1899-12-30T00:00:00"/>
    <n v="0"/>
    <n v="0"/>
    <d v="1899-12-30T01:15:00"/>
    <d v="1899-12-30T00:05:00"/>
    <n v="0"/>
    <n v="5"/>
    <d v="1899-12-30T01:18:00"/>
    <d v="1899-12-30T00:03:00"/>
    <n v="0"/>
    <n v="3"/>
    <d v="1899-12-30T01:40:00"/>
    <d v="1899-12-30T00:22:00"/>
    <n v="0"/>
    <n v="22"/>
    <d v="1899-12-30T01:40:00"/>
    <d v="1899-12-30T03:30:00"/>
    <d v="1899-12-30T01:50:00"/>
    <n v="1"/>
    <n v="50"/>
    <d v="1899-12-30T01:40:00"/>
    <d v="1899-12-30T03:30:00"/>
    <d v="1899-12-30T01:50:00"/>
    <n v="1"/>
    <n v="50"/>
    <d v="1899-12-30T03:33:00"/>
    <d v="1899-12-30T00:03:00"/>
    <n v="0"/>
    <n v="3"/>
    <d v="1899-12-30T03:37:00"/>
    <d v="1899-12-30T00:04:00"/>
    <n v="0"/>
    <n v="4"/>
    <d v="1899-12-30T07:51:00"/>
    <d v="1899-12-30T04:14:00"/>
    <n v="4"/>
    <n v="14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00:00"/>
    <n v="7"/>
    <n v="0"/>
    <d v="1899-12-30T00:39:00"/>
    <n v="0"/>
    <n v="39"/>
    <d v="1899-12-30T01:50:00"/>
    <n v="1"/>
    <n v="50"/>
    <d v="1899-12-30T04:14:00"/>
    <n v="4"/>
    <n v="14"/>
    <d v="1899-12-30T00:00:00"/>
    <n v="0"/>
    <n v="0"/>
    <d v="1899-12-30T04:14:00"/>
    <n v="4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9569.68000000017"/>
    <n v="7487"/>
    <n v="63.728813559322035"/>
    <n v="61.382353412581828"/>
    <m/>
    <m/>
    <m/>
    <m/>
    <m/>
  </r>
  <r>
    <n v="133"/>
    <n v="19"/>
    <d v="2011-08-06T00:00:00"/>
    <n v="8"/>
    <x v="3"/>
    <n v="2"/>
    <s v="WCMIL"/>
    <s v="HARD COKING COAL"/>
    <s v="DIONE"/>
    <d v="1899-12-30T08:30:00"/>
    <x v="131"/>
    <s v="DTY-WT 1-WCS-RLS 2-IMWB 1-DTY"/>
    <n v="58"/>
    <n v="0"/>
    <m/>
    <d v="1899-12-30T08:30:00"/>
    <d v="1899-12-30T08:30:00"/>
    <d v="1899-12-30T00:00:00"/>
    <n v="0"/>
    <n v="0"/>
    <d v="1899-12-30T08:35:00"/>
    <d v="1899-12-30T00:05:00"/>
    <n v="0"/>
    <n v="5"/>
    <d v="1899-12-30T08:37:00"/>
    <d v="1899-12-30T00:02:00"/>
    <n v="0"/>
    <n v="2"/>
    <d v="1899-12-30T09:00:00"/>
    <d v="1899-12-30T00:23:00"/>
    <n v="0"/>
    <n v="23"/>
    <d v="1899-12-30T09:00:00"/>
    <d v="1899-12-30T10:10:00"/>
    <d v="1899-12-30T01:10:00"/>
    <n v="1"/>
    <n v="10"/>
    <d v="1899-12-30T09:00:00"/>
    <d v="1899-12-30T10:10:00"/>
    <d v="1899-12-30T01:10:00"/>
    <n v="1"/>
    <n v="10"/>
    <d v="1899-12-30T11:20:00"/>
    <d v="1899-12-30T01:10:00"/>
    <n v="1"/>
    <n v="10"/>
    <d v="1899-12-30T11:51:00"/>
    <d v="1899-12-30T00:31:00"/>
    <n v="0"/>
    <n v="31"/>
    <d v="1899-12-30T15:00:00"/>
    <d v="1899-12-30T03:09:00"/>
    <n v="3"/>
    <n v="9"/>
    <d v="1899-12-30T15:00:00"/>
    <d v="1899-12-30T15:00:00"/>
    <d v="1899-12-30T00:00:00"/>
    <n v="0"/>
    <n v="0"/>
    <d v="1899-12-30T15:00:00"/>
    <d v="1899-12-30T15:00:00"/>
    <m/>
    <d v="1899-12-30T00:00:00"/>
    <n v="0"/>
    <n v="0"/>
    <d v="1899-12-30T15:15:00"/>
    <d v="1899-12-30T00:15:00"/>
    <n v="0"/>
    <n v="15"/>
    <d v="1899-12-30T15:40:00"/>
    <d v="1899-12-30T00:25:00"/>
    <n v="0"/>
    <n v="25"/>
    <d v="1899-12-30T15:40:00"/>
    <d v="1899-12-30T16:15:00"/>
    <d v="1899-12-30T00:35:00"/>
    <n v="0"/>
    <n v="35"/>
    <d v="1899-12-30T07:45:00"/>
    <n v="7"/>
    <n v="45"/>
    <d v="1899-12-30T02:13:00"/>
    <n v="2"/>
    <n v="13"/>
    <d v="1899-12-30T01:10:00"/>
    <n v="1"/>
    <n v="10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3175.68000000017"/>
    <n v="7546"/>
    <n v="62.172413793103445"/>
    <n v="61.380291545189529"/>
    <m/>
    <m/>
    <m/>
    <m/>
    <m/>
  </r>
  <r>
    <n v="134"/>
    <n v="20"/>
    <d v="2011-08-06T00:00:00"/>
    <n v="8"/>
    <x v="1"/>
    <n v="3"/>
    <s v="TSL,HALDIA"/>
    <s v="HAILCREEK"/>
    <s v="GREAT BRIGHT"/>
    <d v="1899-12-30T06:10:00"/>
    <x v="132"/>
    <s v="DTY-WT 1-WCS-RLS 2-IMWB 1-DTY"/>
    <n v="59"/>
    <n v="0"/>
    <m/>
    <d v="1899-12-30T06:10:00"/>
    <d v="1899-12-30T06:10:00"/>
    <d v="1899-12-30T00:00:00"/>
    <n v="0"/>
    <n v="0"/>
    <d v="1899-12-30T06:15:00"/>
    <d v="1899-12-30T00:05:00"/>
    <n v="0"/>
    <n v="5"/>
    <d v="1899-12-30T06:17:00"/>
    <d v="1899-12-30T00:02:00"/>
    <n v="0"/>
    <n v="2"/>
    <d v="1899-12-30T07:00:00"/>
    <d v="1899-12-30T00:43:00"/>
    <n v="0"/>
    <n v="43"/>
    <d v="1899-12-30T07:00:00"/>
    <d v="1899-12-30T08:05:00"/>
    <d v="1899-12-30T01:05:00"/>
    <n v="1"/>
    <n v="5"/>
    <d v="1899-12-30T07:00:00"/>
    <d v="1899-12-30T08:05:00"/>
    <d v="1899-12-30T01:05:00"/>
    <n v="1"/>
    <n v="5"/>
    <d v="1899-12-30T08:16:00"/>
    <d v="1899-12-30T00:11:00"/>
    <n v="0"/>
    <n v="11"/>
    <d v="1899-12-30T10:19:00"/>
    <d v="1899-12-30T02:03:00"/>
    <n v="2"/>
    <n v="3"/>
    <d v="1899-12-30T18:24:00"/>
    <d v="1899-12-30T08:05:00"/>
    <n v="8"/>
    <n v="5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40:00"/>
    <d v="1899-12-30T00:10:00"/>
    <n v="0"/>
    <n v="10"/>
    <d v="1899-12-30T18:40:00"/>
    <d v="1899-12-30T18:45:00"/>
    <d v="1899-12-30T00:05:00"/>
    <n v="0"/>
    <n v="5"/>
    <d v="1899-12-30T12:35:00"/>
    <n v="12"/>
    <n v="35"/>
    <d v="1899-12-30T01:10:00"/>
    <n v="1"/>
    <n v="10"/>
    <d v="1899-12-30T01:05:00"/>
    <n v="1"/>
    <n v="5"/>
    <d v="1899-12-30T08:05:00"/>
    <n v="8"/>
    <n v="5"/>
    <d v="1899-12-30T00:00:00"/>
    <n v="0"/>
    <n v="0"/>
    <d v="1899-12-30T08:05:00"/>
    <n v="8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6807.68000000017"/>
    <n v="7600"/>
    <n v="61.559322033898304"/>
    <n v="61.422063157894762"/>
    <m/>
    <m/>
    <m/>
    <m/>
    <m/>
  </r>
  <r>
    <n v="135"/>
    <n v="21"/>
    <d v="2011-08-06T00:00:00"/>
    <n v="8"/>
    <x v="2"/>
    <n v="4"/>
    <s v="UML,DGPR"/>
    <s v="HARD COKING COAL"/>
    <s v="KAVO ALKYON"/>
    <d v="1899-12-30T14:00:00"/>
    <x v="133"/>
    <s v="DTY-WT 1-WCS-RLS 1-IMWB 1-DTY"/>
    <n v="54"/>
    <n v="4"/>
    <m/>
    <d v="1899-12-30T14:00:00"/>
    <d v="1899-12-30T14:00:00"/>
    <d v="1899-12-30T00:00:00"/>
    <n v="0"/>
    <n v="0"/>
    <d v="1899-12-30T14:10:00"/>
    <d v="1899-12-30T00:10:00"/>
    <n v="0"/>
    <n v="10"/>
    <d v="1899-12-30T14:12:00"/>
    <d v="1899-12-30T00:02:00"/>
    <n v="0"/>
    <n v="2"/>
    <d v="1899-12-30T16:00:00"/>
    <d v="1899-12-30T01:48:00"/>
    <n v="1"/>
    <n v="48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18:00:00"/>
    <d v="1899-12-30T00:00:00"/>
    <n v="0"/>
    <n v="0"/>
    <d v="1899-12-30T18:30:00"/>
    <d v="1899-12-30T00:30:00"/>
    <n v="0"/>
    <n v="30"/>
    <d v="1899-12-30T20:55:00"/>
    <d v="1899-12-30T02:25:00"/>
    <n v="2"/>
    <n v="25"/>
    <d v="1899-12-30T20:55:00"/>
    <d v="1899-12-30T20:55:00"/>
    <d v="1899-12-30T00:00:00"/>
    <n v="0"/>
    <n v="0"/>
    <d v="1899-12-30T20:55:00"/>
    <d v="1899-12-30T20:55:00"/>
    <m/>
    <d v="1899-12-30T00:00:00"/>
    <n v="0"/>
    <n v="0"/>
    <d v="1899-12-30T21:00:00"/>
    <d v="1899-12-30T00:05:00"/>
    <n v="0"/>
    <n v="5"/>
    <d v="1899-12-30T21:10:00"/>
    <d v="1899-12-30T00:10:00"/>
    <n v="0"/>
    <n v="10"/>
    <d v="1899-12-30T21:10:00"/>
    <d v="1899-12-30T21:25:00"/>
    <d v="1899-12-30T00:15:00"/>
    <n v="0"/>
    <n v="15"/>
    <d v="1899-12-30T07:25:00"/>
    <n v="7"/>
    <n v="25"/>
    <d v="1899-12-30T02:03:00"/>
    <n v="2"/>
    <n v="3"/>
    <d v="1899-12-30T02:00:00"/>
    <n v="2"/>
    <n v="0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0173.68000000017"/>
    <n v="7658"/>
    <n v="62.333333333333336"/>
    <n v="61.396406372421019"/>
    <m/>
    <m/>
    <m/>
    <m/>
    <m/>
  </r>
  <r>
    <n v="136"/>
    <n v="22"/>
    <d v="2011-08-06T00:00:00"/>
    <n v="8"/>
    <x v="0"/>
    <n v="11"/>
    <s v="TSL,JSR"/>
    <s v="JELLINBAH PCI"/>
    <s v="CHINA STEEL RESPONSIBILITY"/>
    <d v="1899-12-30T00:05:00"/>
    <x v="134"/>
    <s v="DTY-WT 1-WCS-RLS 1-IMWB 1-DTY"/>
    <n v="58"/>
    <n v="1"/>
    <m/>
    <d v="1899-12-30T00:05:00"/>
    <d v="1899-12-30T00:05:00"/>
    <d v="1899-12-30T00:00:00"/>
    <n v="0"/>
    <n v="0"/>
    <d v="1899-12-30T00:07:00"/>
    <d v="1899-12-30T00:02:00"/>
    <n v="0"/>
    <n v="2"/>
    <d v="1899-12-30T00:10:00"/>
    <d v="1899-12-30T00:03:00"/>
    <n v="0"/>
    <n v="3"/>
    <d v="1899-12-30T00:25:00"/>
    <d v="1899-12-30T00:15:00"/>
    <n v="0"/>
    <n v="15"/>
    <d v="1899-12-30T00:25:00"/>
    <d v="1899-12-30T00:40:00"/>
    <d v="1899-12-30T00:15:00"/>
    <n v="0"/>
    <n v="15"/>
    <d v="1899-12-30T00:25:00"/>
    <d v="1899-12-30T00:40:00"/>
    <d v="1899-12-30T00:15:00"/>
    <n v="0"/>
    <n v="15"/>
    <d v="1899-12-30T00:40:00"/>
    <d v="1899-12-30T00:00:00"/>
    <n v="0"/>
    <n v="0"/>
    <d v="1899-12-30T01:03:00"/>
    <d v="1899-12-30T00:23:00"/>
    <n v="0"/>
    <n v="23"/>
    <d v="1899-12-30T03:42:00"/>
    <d v="1899-12-30T02:39:00"/>
    <n v="2"/>
    <n v="39"/>
    <d v="1899-12-30T03:42:00"/>
    <d v="1899-12-30T03:42:00"/>
    <d v="1899-12-30T00:00:00"/>
    <n v="0"/>
    <n v="0"/>
    <d v="1899-12-30T03:42:00"/>
    <d v="1899-12-30T03:42:00"/>
    <m/>
    <d v="1899-12-30T00:00:00"/>
    <n v="0"/>
    <n v="0"/>
    <d v="1899-12-30T03:50:00"/>
    <d v="1899-12-30T00:08:00"/>
    <n v="0"/>
    <n v="8"/>
    <d v="1899-12-30T04:00:00"/>
    <d v="1899-12-30T00:10:00"/>
    <n v="0"/>
    <n v="10"/>
    <d v="1899-12-30T04:00:00"/>
    <d v="1899-12-30T04:05:00"/>
    <d v="1899-12-30T00:05:00"/>
    <n v="0"/>
    <n v="5"/>
    <d v="1899-12-30T04:00:00"/>
    <n v="4"/>
    <n v="0"/>
    <d v="1899-12-30T00:33:00"/>
    <n v="0"/>
    <n v="33"/>
    <d v="1899-12-30T00:15:00"/>
    <n v="0"/>
    <n v="15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3813.68000000017"/>
    <n v="7716"/>
    <n v="62.758620689655174"/>
    <n v="61.406645930533976"/>
    <m/>
    <m/>
    <m/>
    <m/>
    <m/>
  </r>
  <r>
    <n v="137"/>
    <n v="23"/>
    <d v="2011-08-07T00:00:00"/>
    <n v="8"/>
    <x v="0"/>
    <n v="12"/>
    <s v="TSL,JSR"/>
    <s v="CDHCC/CP OMAN"/>
    <s v="MERIDIAN HALO/SAGAR RATAN.MP PANAMAX6"/>
    <d v="1899-12-30T05:30:00"/>
    <x v="135"/>
    <s v="DTY-WT 1-WCS-RLS 2-IMWB 1-DTY"/>
    <n v="58"/>
    <n v="1"/>
    <m/>
    <d v="1899-12-30T05:30:00"/>
    <d v="1899-12-30T05:30:00"/>
    <d v="1899-12-30T00:00:00"/>
    <n v="0"/>
    <n v="0"/>
    <d v="1899-12-30T05:40:00"/>
    <d v="1899-12-30T00:10:00"/>
    <n v="0"/>
    <n v="10"/>
    <d v="1899-12-30T05:45:00"/>
    <d v="1899-12-30T00:05:00"/>
    <n v="0"/>
    <n v="5"/>
    <d v="1899-12-30T06:18:00"/>
    <d v="1899-12-30T00:33:00"/>
    <n v="0"/>
    <n v="33"/>
    <d v="1899-12-30T06:18:00"/>
    <d v="1899-12-30T07:18:00"/>
    <d v="1899-12-30T01:00:00"/>
    <n v="1"/>
    <n v="0"/>
    <d v="1899-12-30T06:18:00"/>
    <d v="1899-12-30T07:18:00"/>
    <d v="1899-12-30T01:00:00"/>
    <n v="1"/>
    <n v="0"/>
    <d v="1899-12-30T07:18:00"/>
    <d v="1899-12-30T00:00:00"/>
    <n v="0"/>
    <n v="0"/>
    <d v="1899-12-30T07:20:00"/>
    <d v="1899-12-30T00:02:00"/>
    <n v="0"/>
    <n v="2"/>
    <d v="1899-12-30T10:36:00"/>
    <d v="1899-12-30T03:16:00"/>
    <n v="3"/>
    <n v="16"/>
    <d v="1899-12-30T10:36:00"/>
    <d v="1899-12-30T10:36:00"/>
    <d v="1899-12-30T00:00:00"/>
    <n v="0"/>
    <n v="0"/>
    <d v="1899-12-30T10:36:00"/>
    <d v="1899-12-30T10:36:00"/>
    <m/>
    <d v="1899-12-30T00:00:00"/>
    <n v="0"/>
    <n v="0"/>
    <d v="1899-12-30T10:42:00"/>
    <d v="1899-12-30T00:06:00"/>
    <n v="0"/>
    <n v="6"/>
    <d v="1899-12-30T10:50:00"/>
    <d v="1899-12-30T00:08:00"/>
    <n v="0"/>
    <n v="8"/>
    <d v="1899-12-30T10:50:00"/>
    <d v="1899-12-30T11:00:00"/>
    <d v="1899-12-30T00:10:00"/>
    <n v="0"/>
    <n v="10"/>
    <d v="1899-12-30T05:30:00"/>
    <n v="5"/>
    <n v="30"/>
    <d v="1899-12-30T00:47:00"/>
    <n v="0"/>
    <n v="47"/>
    <d v="1899-12-30T01:00:00"/>
    <n v="1"/>
    <n v="0"/>
    <d v="1899-12-30T03:16:00"/>
    <n v="3"/>
    <n v="16"/>
    <d v="1899-12-30T00:00:00"/>
    <n v="0"/>
    <n v="0"/>
    <d v="1899-12-30T03:16:00"/>
    <n v="3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7458.23000000016"/>
    <n v="7769"/>
    <n v="62.837068965517247"/>
    <n v="61.456845153816467"/>
    <m/>
    <m/>
    <m/>
    <m/>
    <m/>
  </r>
  <r>
    <n v="138"/>
    <n v="24"/>
    <d v="2011-08-07T00:00:00"/>
    <n v="8"/>
    <x v="1"/>
    <n v="4"/>
    <s v="TSL,HALDIA"/>
    <s v="HAILCREEK"/>
    <s v="GREAT BRIGHT"/>
    <d v="1899-12-30T10:10:00"/>
    <x v="136"/>
    <s v="DTY-WT 1-WCS-RLS 1-IMWB 1-DTY"/>
    <n v="53"/>
    <n v="5"/>
    <m/>
    <d v="1899-12-30T10:10:00"/>
    <d v="1899-12-30T10:10:00"/>
    <d v="1899-12-30T00:00:00"/>
    <n v="0"/>
    <n v="0"/>
    <d v="1899-12-30T10:15:00"/>
    <d v="1899-12-30T00:05:00"/>
    <n v="0"/>
    <n v="5"/>
    <d v="1899-12-30T10:17:00"/>
    <d v="1899-12-30T00:02:00"/>
    <n v="0"/>
    <n v="2"/>
    <d v="1899-12-30T10:25:00"/>
    <d v="1899-12-30T00:08:00"/>
    <n v="0"/>
    <n v="8"/>
    <d v="1899-12-30T10:25:00"/>
    <d v="1899-12-30T12:44:00"/>
    <d v="1899-12-30T02:19:00"/>
    <n v="2"/>
    <n v="19"/>
    <d v="1899-12-30T10:25:00"/>
    <d v="1899-12-30T12:44:00"/>
    <d v="1899-12-30T02:19:00"/>
    <n v="2"/>
    <n v="19"/>
    <d v="1899-12-30T12:44:00"/>
    <d v="1899-12-30T00:00:00"/>
    <n v="0"/>
    <n v="0"/>
    <d v="1899-12-30T12:44:00"/>
    <d v="1899-12-30T00:00:00"/>
    <n v="0"/>
    <n v="0"/>
    <d v="1899-12-30T14:35:00"/>
    <d v="1899-12-30T01:51:00"/>
    <n v="1"/>
    <n v="51"/>
    <d v="1899-12-30T14:35:00"/>
    <d v="1899-12-30T14:35:00"/>
    <d v="1899-12-30T00:00:00"/>
    <n v="0"/>
    <n v="0"/>
    <d v="1899-12-30T14:35:00"/>
    <d v="1899-12-30T14:35:00"/>
    <m/>
    <d v="1899-12-30T00:00:00"/>
    <n v="0"/>
    <n v="0"/>
    <d v="1899-12-30T14:45:00"/>
    <d v="1899-12-30T00:10:00"/>
    <n v="0"/>
    <n v="10"/>
    <d v="1899-12-30T15:00:00"/>
    <d v="1899-12-30T00:15:00"/>
    <n v="0"/>
    <n v="15"/>
    <d v="1899-12-30T15:00:00"/>
    <d v="1899-12-30T15:10:00"/>
    <d v="1899-12-30T00:10:00"/>
    <n v="0"/>
    <n v="10"/>
    <d v="1899-12-30T05:00:00"/>
    <n v="5"/>
    <n v="0"/>
    <d v="1899-12-30T00:33:00"/>
    <n v="0"/>
    <n v="33"/>
    <d v="1899-12-30T02:19:00"/>
    <n v="2"/>
    <n v="19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0782.17000000016"/>
    <n v="7825"/>
    <n v="62.715849056603773"/>
    <n v="61.441810862619832"/>
    <m/>
    <m/>
    <m/>
    <m/>
    <m/>
  </r>
  <r>
    <n v="139"/>
    <n v="25"/>
    <d v="2011-08-07T00:00:00"/>
    <n v="8"/>
    <x v="0"/>
    <n v="13"/>
    <s v="TSL,JSR"/>
    <s v="CDHCC/JELLINBAH PCI"/>
    <s v="CHINA STEEL RESPONSIBILITY"/>
    <d v="1899-12-30T15:45:00"/>
    <x v="137"/>
    <s v="DTY-WT 1-WCS-RLS 1-IMWB 1-DTY"/>
    <n v="56"/>
    <n v="2"/>
    <m/>
    <d v="1899-12-30T15:45:00"/>
    <d v="1899-12-30T15:45:00"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32:00"/>
    <d v="1899-12-30T00:27:00"/>
    <n v="0"/>
    <n v="27"/>
    <d v="1899-12-30T16:35:00"/>
    <d v="1899-12-30T18:45:00"/>
    <d v="1899-12-30T02:10:00"/>
    <n v="2"/>
    <n v="10"/>
    <d v="1899-12-30T16:35:00"/>
    <d v="1899-12-30T18:45:00"/>
    <d v="1899-12-30T02:10:00"/>
    <n v="2"/>
    <n v="10"/>
    <d v="1899-12-30T18:52:00"/>
    <d v="1899-12-30T00:07:00"/>
    <n v="0"/>
    <n v="7"/>
    <d v="1899-12-30T18:53:00"/>
    <d v="1899-12-30T00:01:00"/>
    <n v="0"/>
    <n v="1"/>
    <d v="1899-12-30T22:03:00"/>
    <d v="1899-12-30T03:10:00"/>
    <n v="3"/>
    <n v="10"/>
    <d v="1899-12-30T22:03:00"/>
    <d v="1899-12-30T22:03:00"/>
    <d v="1899-12-30T00:00:00"/>
    <n v="0"/>
    <n v="0"/>
    <d v="1899-12-30T22:03:00"/>
    <d v="1899-12-30T22:03:00"/>
    <m/>
    <d v="1899-12-30T00:00:00"/>
    <n v="0"/>
    <n v="0"/>
    <d v="1899-12-30T22:12:00"/>
    <d v="1899-12-30T00:09:00"/>
    <n v="0"/>
    <n v="9"/>
    <d v="1899-12-30T22:25:00"/>
    <d v="1899-12-30T00:13:00"/>
    <n v="0"/>
    <n v="13"/>
    <d v="1899-12-30T22:25:00"/>
    <d v="1899-12-30T22:35:00"/>
    <d v="1899-12-30T00:10:00"/>
    <n v="0"/>
    <n v="10"/>
    <d v="1899-12-30T06:50:00"/>
    <n v="6"/>
    <n v="50"/>
    <d v="1899-12-30T00:56:00"/>
    <n v="0"/>
    <n v="56"/>
    <d v="1899-12-30T02:10:00"/>
    <n v="2"/>
    <n v="10"/>
    <d v="1899-12-30T03:10:00"/>
    <n v="3"/>
    <n v="10"/>
    <d v="1899-12-30T00:00:00"/>
    <n v="0"/>
    <n v="0"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4183.37000000017"/>
    <n v="7884"/>
    <n v="60.73571428571428"/>
    <n v="61.413415778792512"/>
    <m/>
    <m/>
    <m/>
    <m/>
    <m/>
  </r>
  <r>
    <n v="140"/>
    <n v="26"/>
    <d v="2011-08-08T00:00:00"/>
    <n v="8"/>
    <x v="2"/>
    <n v="5"/>
    <s v="UML,DGPR"/>
    <s v="HARD COKING COAL"/>
    <s v="KAVO ALKYON"/>
    <d v="1899-12-30T02:00:00"/>
    <x v="138"/>
    <s v="DTY-WT 1-WCS-RLS 1-IMWB 1-DTY/DTY-WT 1-WCS-RLS 2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3:10:00"/>
    <d v="1899-12-30T00:10:00"/>
    <n v="0"/>
    <n v="10"/>
    <d v="1899-12-30T03:30:00"/>
    <d v="1899-12-30T00:20:00"/>
    <n v="0"/>
    <n v="20"/>
    <d v="1899-12-30T03:30:00"/>
    <d v="1899-12-30T04:00:00"/>
    <d v="1899-12-30T00:30:00"/>
    <n v="0"/>
    <n v="30"/>
    <d v="1899-12-30T03:30:00"/>
    <d v="1899-12-30T04:00:00"/>
    <d v="1899-12-30T00:30:00"/>
    <n v="0"/>
    <n v="30"/>
    <d v="1899-12-30T04:07:00"/>
    <d v="1899-12-30T00:07:00"/>
    <n v="0"/>
    <n v="7"/>
    <d v="1899-12-30T04:08:00"/>
    <d v="1899-12-30T00:01:00"/>
    <n v="0"/>
    <n v="1"/>
    <d v="1899-12-30T07:30:00"/>
    <d v="1899-12-30T03:22:00"/>
    <n v="3"/>
    <n v="22"/>
    <d v="1899-12-30T04:10:00"/>
    <d v="1899-12-30T07:35:00"/>
    <d v="1899-12-30T03:25:00"/>
    <n v="3"/>
    <n v="25"/>
    <d v="1899-12-30T07:35:00"/>
    <d v="1899-12-30T07:35:00"/>
    <m/>
    <d v="1899-12-30T00:00:00"/>
    <n v="0"/>
    <n v="0"/>
    <d v="1899-12-30T07:45:00"/>
    <d v="1899-12-30T00:10:00"/>
    <n v="0"/>
    <n v="10"/>
    <d v="1899-12-30T07:50:00"/>
    <d v="1899-12-30T00:05:00"/>
    <n v="0"/>
    <n v="5"/>
    <d v="1899-12-30T07:55:00"/>
    <d v="1899-12-30T08:00:00"/>
    <d v="1899-12-30T00:05:00"/>
    <n v="0"/>
    <n v="5"/>
    <d v="1899-12-30T06:00:00"/>
    <n v="6"/>
    <n v="0"/>
    <d v="1899-12-30T00:42:00"/>
    <n v="0"/>
    <n v="42"/>
    <d v="1899-12-30T00:30:00"/>
    <n v="0"/>
    <n v="30"/>
    <d v="1899-12-30T03:22:00"/>
    <n v="3"/>
    <n v="22"/>
    <d v="1899-12-30T00:00:00"/>
    <n v="0"/>
    <n v="0"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7784.51000000018"/>
    <n v="7938"/>
    <n v="61.036271186440679"/>
    <n v="61.449295792391055"/>
    <m/>
    <m/>
    <m/>
    <m/>
    <m/>
  </r>
  <r>
    <n v="141"/>
    <n v="27"/>
    <d v="2011-08-08T00:00:00"/>
    <n v="8"/>
    <x v="9"/>
    <n v="1"/>
    <s v="SUPL"/>
    <s v="NON COKING"/>
    <s v="GENCO NORMANDY"/>
    <d v="1899-12-30T04:25:00"/>
    <x v="139"/>
    <s v="DTY-WT 1-WCS-RLS 1-IMWB 1-DTY"/>
    <n v="54"/>
    <n v="4"/>
    <m/>
    <d v="1899-12-30T04:25:00"/>
    <d v="1899-12-30T04:25:00"/>
    <d v="1899-12-30T00:00:00"/>
    <n v="0"/>
    <n v="0"/>
    <d v="1899-12-30T05:00:00"/>
    <d v="1899-12-30T00:35:00"/>
    <n v="0"/>
    <n v="35"/>
    <d v="1899-12-30T05:10:00"/>
    <d v="1899-12-30T00:10:00"/>
    <n v="0"/>
    <n v="10"/>
    <d v="1899-12-30T05:10:00"/>
    <d v="1899-12-30T00:00:00"/>
    <n v="0"/>
    <n v="0"/>
    <d v="1899-12-30T05:10:00"/>
    <d v="1899-12-30T05:10:00"/>
    <d v="1899-12-30T00:00:00"/>
    <n v="0"/>
    <n v="0"/>
    <d v="1899-12-30T05:10:00"/>
    <d v="1899-12-30T05:10:00"/>
    <d v="1899-12-30T00:00:00"/>
    <n v="0"/>
    <n v="0"/>
    <d v="1899-12-30T06:20:00"/>
    <d v="1899-12-30T01:10:00"/>
    <n v="1"/>
    <n v="10"/>
    <d v="1899-12-30T08:09:00"/>
    <d v="1899-12-30T01:49:00"/>
    <n v="1"/>
    <n v="49"/>
    <d v="1899-12-30T10:25:00"/>
    <d v="1899-12-30T02:16:00"/>
    <n v="2"/>
    <n v="16"/>
    <d v="1899-12-30T08:12:00"/>
    <d v="1899-12-30T10:30:00"/>
    <d v="1899-12-30T02:18:00"/>
    <n v="2"/>
    <n v="18"/>
    <d v="1899-12-30T10:30:00"/>
    <d v="1899-12-30T10:30:00"/>
    <m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0:40:00"/>
    <d v="1899-12-30T10:45:00"/>
    <d v="1899-12-30T00:05:00"/>
    <n v="0"/>
    <n v="5"/>
    <d v="1899-12-30T06:20:00"/>
    <n v="6"/>
    <n v="20"/>
    <d v="1899-12-30T01:20:00"/>
    <n v="1"/>
    <n v="20"/>
    <d v="1899-12-30T00:00:00"/>
    <n v="0"/>
    <n v="0"/>
    <d v="1899-12-30T02:16:00"/>
    <n v="2"/>
    <n v="16"/>
    <d v="1899-12-30T00:00:00"/>
    <n v="0"/>
    <n v="0"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1193.79000000021"/>
    <n v="7996"/>
    <n v="63.134814814814817"/>
    <n v="61.429938719359704"/>
    <m/>
    <m/>
    <m/>
    <m/>
    <m/>
  </r>
  <r>
    <n v="142"/>
    <n v="28"/>
    <d v="2011-08-08T00:00:00"/>
    <n v="8"/>
    <x v="0"/>
    <n v="14"/>
    <s v="TSL,JSR"/>
    <s v="OAKY NORTH/JELLINBAH PCI"/>
    <s v="CHINA STEEL RESPONSIBILITY"/>
    <d v="1899-12-30T10:00:00"/>
    <x v="140"/>
    <s v="DTY-WT 1-WCS-RLS 1-IMWB 1-DTY/DTY-WT 1-WCS-RLS 2-IMWB 1-DTY"/>
    <n v="58"/>
    <n v="1"/>
    <m/>
    <d v="1899-12-30T10:00:00"/>
    <d v="1899-12-30T10:00:00"/>
    <d v="1899-12-30T00:00:00"/>
    <n v="0"/>
    <n v="0"/>
    <d v="1899-12-30T10:15:00"/>
    <d v="1899-12-30T00:15:00"/>
    <n v="0"/>
    <n v="15"/>
    <d v="1899-12-30T10:15:00"/>
    <d v="1899-12-30T00:00:00"/>
    <n v="0"/>
    <n v="0"/>
    <d v="1899-12-30T10:55:00"/>
    <d v="1899-12-30T00:40:00"/>
    <n v="0"/>
    <n v="40"/>
    <d v="1899-12-30T11:00:00"/>
    <d v="1899-12-30T11:50:00"/>
    <d v="1899-12-30T00:50:00"/>
    <n v="0"/>
    <n v="50"/>
    <d v="1899-12-30T11:00:00"/>
    <d v="1899-12-30T11:50:00"/>
    <d v="1899-12-30T00:50:00"/>
    <n v="0"/>
    <n v="50"/>
    <d v="1899-12-30T11:50:00"/>
    <d v="1899-12-30T00:00:00"/>
    <n v="0"/>
    <n v="0"/>
    <d v="1899-12-30T12:02:00"/>
    <d v="1899-12-30T00:12:00"/>
    <n v="0"/>
    <n v="12"/>
    <d v="1899-12-30T15:16:00"/>
    <d v="1899-12-30T03:14:00"/>
    <n v="3"/>
    <n v="14"/>
    <d v="1899-12-30T15:16:00"/>
    <d v="1899-12-30T15:16:00"/>
    <d v="1899-12-30T00:00:00"/>
    <n v="0"/>
    <n v="0"/>
    <d v="1899-12-30T00:00:00"/>
    <d v="1899-12-30T00:00:00"/>
    <m/>
    <d v="1899-12-30T00:00:00"/>
    <n v="0"/>
    <n v="0"/>
    <d v="1899-12-30T15:26:00"/>
    <d v="1899-12-30T00:10:00"/>
    <n v="0"/>
    <n v="10"/>
    <d v="1899-12-30T15:35:00"/>
    <d v="1899-12-30T00:09:00"/>
    <n v="0"/>
    <n v="9"/>
    <d v="1899-12-30T15:35:00"/>
    <d v="1899-12-30T15:45:00"/>
    <d v="1899-12-30T00:10:00"/>
    <n v="0"/>
    <n v="10"/>
    <d v="1899-12-30T05:45:00"/>
    <n v="5"/>
    <n v="45"/>
    <d v="1899-12-30T00:59:00"/>
    <n v="0"/>
    <n v="59"/>
    <d v="1899-12-30T00:50:00"/>
    <n v="0"/>
    <n v="50"/>
    <d v="1899-12-30T03:14:00"/>
    <n v="3"/>
    <n v="14"/>
    <d v="1899-12-30T00:00:00"/>
    <n v="0"/>
    <n v="0"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4798.66000000021"/>
    <n v="8052"/>
    <n v="62.152931034482755"/>
    <n v="61.450404868355712"/>
    <m/>
    <m/>
    <m/>
    <m/>
    <m/>
  </r>
  <r>
    <n v="143"/>
    <n v="29"/>
    <d v="2011-08-08T00:00:00"/>
    <n v="8"/>
    <x v="0"/>
    <n v="15"/>
    <s v="TSL,JSR"/>
    <s v="CDHCC/CP OMAN"/>
    <s v="MERIDIAN HALO/SAGAR RATAN.MP PANAMAX6"/>
    <d v="1899-12-30T10:00:00"/>
    <x v="141"/>
    <s v="DTY-WT 1-WCS-RLS 1-IMWB 1-DTY/DTY-WT 1-WCS-RLS 2-IMWB 1-DTY"/>
    <n v="56"/>
    <n v="3"/>
    <m/>
    <d v="1899-12-30T10:00:00"/>
    <d v="1899-12-30T10:00:00"/>
    <d v="1899-12-30T00:00:00"/>
    <n v="0"/>
    <n v="0"/>
    <d v="1899-12-30T15:30:00"/>
    <d v="1899-12-30T05:30:00"/>
    <n v="5"/>
    <n v="30"/>
    <d v="1899-12-30T15:40:00"/>
    <d v="1899-12-30T00:10:00"/>
    <n v="0"/>
    <n v="10"/>
    <d v="1899-12-30T16:50:00"/>
    <d v="1899-12-30T01:10:00"/>
    <n v="1"/>
    <n v="10"/>
    <d v="1899-12-30T16:50:00"/>
    <d v="1899-12-30T18:10:00"/>
    <d v="1899-12-30T01:20:00"/>
    <n v="1"/>
    <n v="20"/>
    <d v="1899-12-30T16:50:00"/>
    <d v="1899-12-30T18:10:00"/>
    <d v="1899-12-30T01:20:00"/>
    <n v="1"/>
    <n v="20"/>
    <d v="1899-12-30T18:10:00"/>
    <d v="1899-12-30T00:00:00"/>
    <n v="0"/>
    <n v="0"/>
    <d v="1899-12-30T18:31:00"/>
    <d v="1899-12-30T00:21:00"/>
    <n v="0"/>
    <n v="21"/>
    <d v="1899-12-30T20:57:00"/>
    <d v="1899-12-30T02:26:00"/>
    <n v="2"/>
    <n v="26"/>
    <d v="1899-12-30T20:57:00"/>
    <d v="1899-12-30T20:57:00"/>
    <d v="1899-12-30T00:00:00"/>
    <n v="0"/>
    <n v="0"/>
    <d v="1899-12-30T00:00:00"/>
    <d v="1899-12-30T00:00:00"/>
    <m/>
    <d v="1899-12-30T00:00:00"/>
    <n v="0"/>
    <n v="0"/>
    <d v="1899-12-30T21:07:00"/>
    <d v="1899-12-30T00:10:00"/>
    <n v="0"/>
    <n v="10"/>
    <d v="1899-12-30T21:15:00"/>
    <d v="1899-12-30T00:08:00"/>
    <n v="0"/>
    <n v="8"/>
    <d v="1899-12-30T21:15:00"/>
    <d v="1899-12-30T21:25:00"/>
    <d v="1899-12-30T00:10:00"/>
    <n v="0"/>
    <n v="10"/>
    <d v="1899-12-30T11:25:00"/>
    <n v="11"/>
    <n v="25"/>
    <d v="1899-12-30T01:28:00"/>
    <n v="1"/>
    <n v="28"/>
    <d v="1899-12-30T01:20:00"/>
    <n v="1"/>
    <n v="20"/>
    <d v="1899-12-30T02:26:00"/>
    <n v="2"/>
    <n v="26"/>
    <d v="1899-12-30T00:00:00"/>
    <n v="0"/>
    <n v="0"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8362.05000000022"/>
    <n v="8110"/>
    <n v="63.631964285714282"/>
    <n v="61.45031442663381"/>
    <m/>
    <m/>
    <m/>
    <m/>
    <m/>
  </r>
  <r>
    <n v="144"/>
    <n v="30"/>
    <d v="2011-08-08T00:00:00"/>
    <n v="8"/>
    <x v="1"/>
    <n v="5"/>
    <s v="TSL,HALDIA"/>
    <s v="OAKY NORTH/HAILCREEK"/>
    <s v="CHINA STEEL RESPONSIBILITY/GREAT BRIGHT"/>
    <d v="1899-12-31T01:15:00"/>
    <x v="142"/>
    <s v="DTY-WT 1-WCS-RLS 1-IMWB 1-DTY"/>
    <n v="58"/>
    <n v="1"/>
    <m/>
    <d v="1899-12-31T01:15:00"/>
    <d v="1899-12-31T01:15:00"/>
    <d v="1899-12-30T00:00:00"/>
    <n v="0"/>
    <n v="0"/>
    <d v="1899-12-31T01:20:00"/>
    <d v="1899-12-30T00:05:00"/>
    <n v="0"/>
    <n v="5"/>
    <d v="1899-12-31T01:25:00"/>
    <d v="1899-12-30T00:05:00"/>
    <n v="0"/>
    <n v="5"/>
    <d v="1899-12-31T01:36:00"/>
    <d v="1899-12-30T00:11:00"/>
    <n v="0"/>
    <n v="11"/>
    <d v="1899-12-31T01:36:00"/>
    <d v="1899-12-31T02:32:00"/>
    <d v="1899-12-30T00:56:00"/>
    <n v="0"/>
    <n v="56"/>
    <d v="1899-12-31T01:36:00"/>
    <d v="1899-12-31T02:32:00"/>
    <d v="1899-12-30T00:56:00"/>
    <n v="0"/>
    <n v="56"/>
    <d v="1899-12-31T02:32:00"/>
    <d v="1899-12-30T00:00:00"/>
    <n v="0"/>
    <n v="0"/>
    <d v="1899-12-31T02:34:00"/>
    <d v="1899-12-30T00:02:00"/>
    <n v="0"/>
    <n v="2"/>
    <d v="1899-12-31T04:59:00"/>
    <d v="1899-12-30T02:25:00"/>
    <n v="2"/>
    <n v="25"/>
    <d v="1899-12-31T04:59:00"/>
    <d v="1899-12-31T04:59:00"/>
    <d v="1899-12-30T00:00:00"/>
    <n v="0"/>
    <n v="0"/>
    <d v="1899-12-30T00:00:00"/>
    <d v="1899-12-30T00:00:00"/>
    <m/>
    <d v="1899-12-30T00:00:00"/>
    <n v="0"/>
    <n v="0"/>
    <d v="1899-12-31T05:00:00"/>
    <d v="1899-12-30T00:01:00"/>
    <n v="0"/>
    <n v="1"/>
    <d v="1899-12-31T05:10:00"/>
    <d v="1899-12-30T00:10:00"/>
    <n v="0"/>
    <n v="10"/>
    <d v="1899-12-31T05:10:00"/>
    <d v="1899-12-31T05:15:00"/>
    <d v="1899-12-30T00:05:00"/>
    <n v="0"/>
    <n v="5"/>
    <d v="1899-12-30T04:00:00"/>
    <n v="4"/>
    <n v="0"/>
    <d v="1899-12-30T00:22:00"/>
    <n v="0"/>
    <n v="22"/>
    <d v="1899-12-30T00:56:00"/>
    <n v="0"/>
    <n v="56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1984.26000000024"/>
    <n v="8166"/>
    <n v="62.45189655172414"/>
    <n v="61.47247856967919"/>
    <m/>
    <m/>
    <m/>
    <m/>
    <m/>
  </r>
  <r>
    <n v="145"/>
    <n v="31"/>
    <d v="2011-08-09T00:00:00"/>
    <n v="8"/>
    <x v="0"/>
    <n v="16"/>
    <s v="TSL,JSR"/>
    <s v="CD HCC"/>
    <s v="MERIDIAN HALO"/>
    <d v="1899-12-30T03:55:00"/>
    <x v="143"/>
    <s v="DTY-WT 1-WCS-RLS 1-IMWB 1-DTY"/>
    <n v="56"/>
    <n v="3"/>
    <m/>
    <d v="1899-12-30T03:55:00"/>
    <d v="1899-12-30T03:55:00"/>
    <d v="1899-12-30T00:00:00"/>
    <n v="0"/>
    <n v="0"/>
    <d v="1899-12-30T04:10:00"/>
    <d v="1899-12-30T00:15:00"/>
    <n v="0"/>
    <n v="15"/>
    <d v="1899-12-30T04:15:00"/>
    <d v="1899-12-30T00:05:00"/>
    <n v="0"/>
    <n v="5"/>
    <d v="1899-12-30T04:30:00"/>
    <d v="1899-12-30T00:15:00"/>
    <n v="0"/>
    <n v="15"/>
    <d v="1899-12-31T04:30:00"/>
    <d v="1899-12-31T05:45:00"/>
    <d v="1899-12-30T01:15:00"/>
    <n v="1"/>
    <n v="15"/>
    <d v="1899-12-31T04:30:00"/>
    <d v="1899-12-31T05:45:00"/>
    <d v="1899-12-30T01:15:00"/>
    <n v="1"/>
    <n v="15"/>
    <d v="1899-12-31T05:45:00"/>
    <d v="1899-12-30T00:00:00"/>
    <n v="0"/>
    <n v="0"/>
    <d v="1899-12-31T06:07:00"/>
    <d v="1899-12-30T00:22:00"/>
    <n v="0"/>
    <n v="22"/>
    <d v="1899-12-31T08:05:00"/>
    <d v="1899-12-30T01:58:00"/>
    <n v="1"/>
    <n v="58"/>
    <d v="1899-12-31T08:05:00"/>
    <d v="1899-12-31T08:05:00"/>
    <d v="1899-12-30T00:00:00"/>
    <n v="0"/>
    <n v="0"/>
    <d v="1899-12-30T00:00:00"/>
    <d v="1899-12-30T00:00:00"/>
    <m/>
    <d v="1899-12-30T00:00:00"/>
    <n v="0"/>
    <n v="0"/>
    <d v="1899-12-31T08:15:00"/>
    <d v="1899-12-30T00:10:00"/>
    <n v="0"/>
    <n v="10"/>
    <d v="1899-12-31T08:25:00"/>
    <d v="1899-12-30T00:10:00"/>
    <n v="0"/>
    <n v="10"/>
    <d v="1899-12-31T08:25:00"/>
    <d v="1899-12-31T08:35:00"/>
    <d v="1899-12-30T00:10:00"/>
    <n v="0"/>
    <n v="10"/>
    <d v="1899-12-31T04:40:00"/>
    <n v="4"/>
    <n v="40"/>
    <d v="1899-12-30T00:35:00"/>
    <n v="0"/>
    <n v="35"/>
    <d v="1899-12-30T01:15:00"/>
    <n v="1"/>
    <n v="15"/>
    <d v="1899-12-30T01:58:00"/>
    <n v="1"/>
    <n v="58"/>
    <d v="1899-12-30T00:00:00"/>
    <n v="0"/>
    <n v="0"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5455.90000000026"/>
    <n v="8222"/>
    <n v="61.993571428571428"/>
    <n v="61.476027730479231"/>
    <m/>
    <m/>
    <m/>
    <m/>
    <m/>
  </r>
  <r>
    <n v="146"/>
    <n v="32"/>
    <d v="2011-08-09T00:00:00"/>
    <n v="8"/>
    <x v="0"/>
    <n v="17"/>
    <s v="TSL,JSR"/>
    <s v="CD HCC/JELLINBAH PCI"/>
    <s v="MERIDIAN HALO/CHINA STEEL RESPONSIBILITY"/>
    <d v="1899-12-30T08:45:00"/>
    <x v="144"/>
    <s v="DTY-WT 1-WCS-RLS 1-IMWB 1-DTY"/>
    <n v="56"/>
    <n v="3"/>
    <m/>
    <d v="1899-12-30T08:45:00"/>
    <d v="1899-12-30T08:45:00"/>
    <d v="1899-12-30T00:00:00"/>
    <n v="0"/>
    <n v="0"/>
    <d v="1899-12-30T08:50:00"/>
    <d v="1899-12-30T00:05:00"/>
    <n v="0"/>
    <n v="5"/>
    <d v="1899-12-30T08:50:00"/>
    <d v="1899-12-30T00:00:00"/>
    <n v="0"/>
    <n v="0"/>
    <d v="1899-12-30T09:00:00"/>
    <d v="1899-12-30T00:10:00"/>
    <n v="0"/>
    <n v="10"/>
    <d v="1899-12-30T09:00:00"/>
    <d v="1899-12-30T10:17:00"/>
    <d v="1899-12-30T01:17:00"/>
    <n v="1"/>
    <n v="17"/>
    <d v="1899-12-30T09:00:00"/>
    <d v="1899-12-30T10:17:00"/>
    <d v="1899-12-30T01:17:00"/>
    <n v="1"/>
    <n v="17"/>
    <d v="1899-12-30T10:17:00"/>
    <d v="1899-12-30T00:00:00"/>
    <n v="0"/>
    <n v="0"/>
    <d v="1899-12-30T10:18:00"/>
    <d v="1899-12-30T00:01:00"/>
    <n v="0"/>
    <n v="1"/>
    <d v="1899-12-30T13:46:00"/>
    <d v="1899-12-30T03:28:00"/>
    <n v="3"/>
    <n v="28"/>
    <d v="1899-12-30T13:46:00"/>
    <d v="1899-12-30T13:46:00"/>
    <d v="1899-12-30T00:00:00"/>
    <n v="0"/>
    <n v="0"/>
    <d v="1899-12-30T00:00:00"/>
    <d v="1899-12-30T00:00:00"/>
    <m/>
    <d v="1899-12-30T00:00:00"/>
    <n v="0"/>
    <n v="0"/>
    <d v="1899-12-30T13:56:00"/>
    <d v="1899-12-30T00:10:00"/>
    <n v="0"/>
    <n v="10"/>
    <d v="1899-12-30T14:15:00"/>
    <d v="1899-12-30T00:19:00"/>
    <n v="0"/>
    <n v="19"/>
    <d v="1899-12-30T14:15:00"/>
    <d v="1899-12-30T17:45:00"/>
    <d v="1899-12-30T03:30:00"/>
    <n v="3"/>
    <n v="30"/>
    <d v="1899-12-30T09:00:00"/>
    <n v="9"/>
    <n v="0"/>
    <d v="1899-12-30T00:39:00"/>
    <n v="0"/>
    <n v="39"/>
    <d v="1899-12-30T01:17:00"/>
    <n v="1"/>
    <n v="17"/>
    <d v="1899-12-30T03:28:00"/>
    <n v="3"/>
    <n v="28"/>
    <d v="1899-12-30T00:00:00"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8901.21000000025"/>
    <n v="8281"/>
    <n v="61.523392857142859"/>
    <n v="61.454076802318589"/>
    <m/>
    <m/>
    <m/>
    <m/>
    <m/>
  </r>
  <r>
    <n v="147"/>
    <n v="34"/>
    <d v="2011-08-09T00:00:00"/>
    <n v="8"/>
    <x v="2"/>
    <n v="6"/>
    <s v="UML,DGPR"/>
    <s v="HARD COKING COAL"/>
    <s v="KAVO ALKYON"/>
    <d v="1899-12-30T13:30:00"/>
    <x v="145"/>
    <s v="DTY-WT 1-WCS-RLS 1-IMWB 1-DTY"/>
    <n v="59"/>
    <n v="0"/>
    <m/>
    <d v="1899-12-30T13:30:00"/>
    <d v="1899-12-30T13:30:00"/>
    <d v="1899-12-30T00:00:00"/>
    <m/>
    <m/>
    <d v="1899-12-30T13:35:00"/>
    <d v="1899-12-30T00:05:00"/>
    <n v="0"/>
    <n v="5"/>
    <d v="1899-12-30T13:35:00"/>
    <d v="1899-12-30T00:00:00"/>
    <n v="0"/>
    <n v="0"/>
    <d v="1899-12-30T13:45:00"/>
    <d v="1899-12-30T00:10:00"/>
    <n v="0"/>
    <n v="10"/>
    <d v="1899-12-30T13:45:00"/>
    <d v="1899-12-30T14:45:00"/>
    <d v="1899-12-30T01:00:00"/>
    <n v="1"/>
    <n v="0"/>
    <d v="1899-12-30T13:45:00"/>
    <d v="1899-12-30T14:45:00"/>
    <d v="1899-12-30T01:00:00"/>
    <n v="1"/>
    <n v="0"/>
    <d v="1899-12-30T14:52:00"/>
    <d v="1899-12-30T00:07:00"/>
    <n v="0"/>
    <n v="7"/>
    <d v="1899-12-30T14:55:00"/>
    <d v="1899-12-30T00:03:00"/>
    <n v="0"/>
    <n v="3"/>
    <d v="1899-12-30T17:50:00"/>
    <d v="1899-12-30T02:55:00"/>
    <n v="2"/>
    <n v="55"/>
    <d v="1899-12-30T17:50:00"/>
    <d v="1899-12-30T17:50:00"/>
    <d v="1899-12-30T00:00:00"/>
    <n v="0"/>
    <n v="0"/>
    <d v="1899-12-30T00:00:00"/>
    <d v="1899-12-30T00:00:00"/>
    <m/>
    <m/>
    <n v="0"/>
    <n v="0"/>
    <d v="1899-12-30T18:00:00"/>
    <d v="1899-12-30T00:10:00"/>
    <n v="0"/>
    <n v="10"/>
    <d v="1899-12-30T18:15:00"/>
    <d v="1899-12-30T00:15:00"/>
    <n v="0"/>
    <n v="15"/>
    <d v="1899-12-30T18:15:00"/>
    <d v="1899-12-30T19:00:00"/>
    <d v="1899-12-30T00:45:00"/>
    <n v="0"/>
    <n v="45"/>
    <d v="1899-12-30T05:30:00"/>
    <n v="5"/>
    <n v="30"/>
    <d v="1899-12-30T00:42:00"/>
    <n v="0"/>
    <m/>
    <d v="1899-12-30T01:00:00"/>
    <m/>
    <m/>
    <d v="1899-12-30T02:55:00"/>
    <m/>
    <m/>
    <m/>
    <m/>
    <m/>
    <d v="1899-12-30T02:55:00"/>
    <n v="2"/>
    <n v="55"/>
    <m/>
    <m/>
    <m/>
    <m/>
    <m/>
    <m/>
    <m/>
    <m/>
    <m/>
    <m/>
    <m/>
    <m/>
    <m/>
    <m/>
    <m/>
    <m/>
    <m/>
    <m/>
    <m/>
    <m/>
    <m/>
    <n v="512569.51000000024"/>
    <n v="8340"/>
    <n v="62.174576271186446"/>
    <n v="61.459173860911299"/>
    <m/>
    <m/>
    <m/>
    <m/>
    <m/>
  </r>
  <r>
    <n v="148"/>
    <n v="33"/>
    <d v="2011-08-09T00:00:00"/>
    <n v="8"/>
    <x v="0"/>
    <n v="18"/>
    <s v="TSL,JSR"/>
    <s v="BLENDED/JELLINBAH PCI/CP OMAN"/>
    <s v="CHINA STEEL RESPONSIBILITY"/>
    <d v="1899-12-30T15:45:00"/>
    <x v="146"/>
    <s v="DTY-WT 1-WCS-RLS 1-IMWB 1-DTY/DTY-WT 1-WCS-RLS 2-IMWB 1-DTY"/>
    <n v="59"/>
    <n v="0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45:00"/>
    <d v="1899-12-30T00:30:00"/>
    <n v="0"/>
    <n v="30"/>
    <d v="1899-12-30T17:00:00"/>
    <d v="1899-12-30T18:40:00"/>
    <d v="1899-12-30T01:40:00"/>
    <n v="1"/>
    <n v="40"/>
    <d v="1899-12-30T17:00:00"/>
    <d v="1899-12-30T18:40:00"/>
    <d v="1899-12-30T01:40:00"/>
    <n v="1"/>
    <n v="40"/>
    <d v="1899-12-30T18:40:00"/>
    <d v="1899-12-30T00:00:00"/>
    <n v="0"/>
    <n v="0"/>
    <d v="1899-12-30T18:40:00"/>
    <d v="1899-12-30T00:00:00"/>
    <n v="0"/>
    <n v="0"/>
    <d v="1899-12-30T19:19:00"/>
    <d v="1899-12-30T00:39:00"/>
    <n v="0"/>
    <n v="39"/>
    <d v="1899-12-30T19:19:00"/>
    <d v="1899-12-30T19:19:00"/>
    <d v="1899-12-30T00:00:00"/>
    <n v="0"/>
    <n v="0"/>
    <d v="1899-12-30T00:00:00"/>
    <d v="1899-12-30T00:00:00"/>
    <m/>
    <d v="1899-12-30T00:00:00"/>
    <n v="0"/>
    <n v="0"/>
    <d v="1899-12-30T19:29:00"/>
    <d v="1899-12-30T00:10:00"/>
    <n v="0"/>
    <n v="10"/>
    <d v="1899-12-30T19:35:00"/>
    <d v="1899-12-30T00:06:00"/>
    <n v="0"/>
    <n v="6"/>
    <d v="1899-12-30T19:40:00"/>
    <d v="1899-12-31T02:25:00"/>
    <d v="1899-12-30T06:45:00"/>
    <n v="6"/>
    <n v="45"/>
    <d v="1899-12-30T10:40:00"/>
    <n v="10"/>
    <n v="40"/>
    <d v="1899-12-30T00:46:00"/>
    <n v="0"/>
    <n v="46"/>
    <d v="1899-12-30T01:40:00"/>
    <n v="1"/>
    <n v="40"/>
    <d v="1899-12-30T00:39:00"/>
    <n v="0"/>
    <n v="39"/>
    <d v="1899-12-30T00:00:00"/>
    <n v="0"/>
    <n v="0"/>
    <d v="1899-12-30T00:39:00"/>
    <n v="0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6241.53000000026"/>
    <n v="8399"/>
    <n v="62.23762711864407"/>
    <n v="61.464642219311855"/>
    <m/>
    <m/>
    <m/>
    <m/>
    <m/>
  </r>
  <r>
    <n v="149"/>
    <n v="35"/>
    <d v="2011-08-09T00:00:00"/>
    <n v="8"/>
    <x v="0"/>
    <n v="19"/>
    <s v="TSL,JSR"/>
    <s v="BLENDED PCI"/>
    <s v="CHINA STEEL RESPONSIBILITY"/>
    <d v="1899-12-30T02:30:00"/>
    <x v="147"/>
    <s v="DTY-WT 1-WCS-RLS 1-IMWB 1-DTY"/>
    <n v="59"/>
    <n v="0"/>
    <m/>
    <d v="1899-12-30T02:30:00"/>
    <d v="1899-12-30T02:30:00"/>
    <d v="1899-12-30T00:00:00"/>
    <n v="0"/>
    <n v="0"/>
    <d v="1899-12-30T02:35:00"/>
    <d v="1899-12-30T00:05:00"/>
    <n v="0"/>
    <n v="5"/>
    <d v="1899-12-30T02:40:00"/>
    <d v="1899-12-30T00:05:00"/>
    <n v="0"/>
    <n v="5"/>
    <d v="1899-12-30T03:15:00"/>
    <d v="1899-12-30T00:35:00"/>
    <n v="0"/>
    <n v="35"/>
    <d v="1899-12-31T03:20:00"/>
    <d v="1899-12-31T03:37:00"/>
    <d v="1899-12-30T00:17:00"/>
    <n v="0"/>
    <n v="17"/>
    <d v="1899-12-31T03:20:00"/>
    <d v="1899-12-31T03:37:00"/>
    <d v="1899-12-30T00:17:00"/>
    <n v="0"/>
    <n v="17"/>
    <d v="1899-12-31T03:37:00"/>
    <d v="1899-12-30T00:00:00"/>
    <n v="0"/>
    <n v="0"/>
    <d v="1899-12-31T03:39:00"/>
    <d v="1899-12-30T00:02:00"/>
    <n v="0"/>
    <n v="2"/>
    <d v="1899-12-31T05:23:00"/>
    <d v="1899-12-30T01:44:00"/>
    <n v="1"/>
    <n v="44"/>
    <d v="1899-12-31T05:23:00"/>
    <d v="1899-12-31T05:23:00"/>
    <d v="1899-12-30T00:00:00"/>
    <n v="0"/>
    <n v="0"/>
    <d v="1899-12-30T00:00:00"/>
    <d v="1899-12-30T00:00:00"/>
    <m/>
    <d v="1899-12-30T00:00:00"/>
    <n v="0"/>
    <n v="0"/>
    <d v="1899-12-31T05:33:00"/>
    <d v="1899-12-30T00:10:00"/>
    <n v="0"/>
    <n v="10"/>
    <d v="1899-12-31T05:45:00"/>
    <d v="1899-12-30T00:12:00"/>
    <n v="0"/>
    <n v="12"/>
    <d v="1899-12-31T05:45:00"/>
    <d v="1899-12-31T07:15:00"/>
    <d v="1899-12-30T01:30:00"/>
    <n v="1"/>
    <n v="30"/>
    <d v="1899-12-31T04:45:00"/>
    <n v="4"/>
    <n v="45"/>
    <d v="1899-12-30T00:57:00"/>
    <n v="0"/>
    <n v="57"/>
    <d v="1899-12-30T00:17:00"/>
    <n v="0"/>
    <n v="17"/>
    <d v="1899-12-30T01:44:00"/>
    <n v="1"/>
    <n v="44"/>
    <d v="1899-12-30T00:00:00"/>
    <n v="0"/>
    <n v="0"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9781.56000000029"/>
    <n v="8456"/>
    <n v="60.000508474576272"/>
    <n v="61.468964049195868"/>
    <m/>
    <m/>
    <m/>
    <m/>
    <m/>
  </r>
  <r>
    <n v="150"/>
    <n v="36"/>
    <d v="2011-08-10T00:00:00"/>
    <n v="8"/>
    <x v="0"/>
    <n v="20"/>
    <s v="TSL,JSR"/>
    <s v="BLENDED PCI/OAKY NORTH"/>
    <s v="CHINA STEEL RESPONSIBILITY"/>
    <d v="1899-12-30T08:05:00"/>
    <x v="148"/>
    <s v="DTY-WT 1-WCS-RLS 1-IMWB 1-DTY"/>
    <n v="57"/>
    <n v="2"/>
    <m/>
    <d v="1899-12-30T08:05:00"/>
    <d v="1899-12-30T08:05:00"/>
    <d v="1899-12-30T00:00:00"/>
    <n v="0"/>
    <n v="0"/>
    <d v="1899-12-30T08:10:00"/>
    <d v="1899-12-30T00:05:00"/>
    <n v="0"/>
    <n v="5"/>
    <d v="1899-12-30T08:15:00"/>
    <d v="1899-12-30T00:05:00"/>
    <n v="0"/>
    <n v="5"/>
    <d v="1899-12-30T08:45:00"/>
    <d v="1899-12-30T00:30:00"/>
    <n v="0"/>
    <n v="30"/>
    <d v="1899-12-30T08:50:00"/>
    <d v="1899-12-30T12:05:00"/>
    <d v="1899-12-30T03:15:00"/>
    <n v="3"/>
    <n v="15"/>
    <d v="1899-12-30T08:50:00"/>
    <d v="1899-12-30T12:05:00"/>
    <d v="1899-12-30T03:15:00"/>
    <n v="3"/>
    <n v="15"/>
    <d v="1899-12-30T09:21:00"/>
    <n v="-0.11388888888888887"/>
    <e v="#NUM!"/>
    <e v="#NUM!"/>
    <d v="1899-12-30T09:28:00"/>
    <d v="1899-12-30T00:07:00"/>
    <n v="0"/>
    <n v="7"/>
    <d v="1899-12-30T13:13:00"/>
    <d v="1899-12-30T03:45:00"/>
    <n v="3"/>
    <n v="45"/>
    <d v="1899-12-30T13:13:00"/>
    <d v="1899-12-30T13:13:00"/>
    <d v="1899-12-30T00:00:00"/>
    <n v="0"/>
    <n v="0"/>
    <d v="1899-12-30T00:00:00"/>
    <d v="1899-12-30T00:00:00"/>
    <m/>
    <d v="1899-12-30T00:00:00"/>
    <n v="0"/>
    <n v="0"/>
    <d v="1899-12-30T13:23:00"/>
    <d v="1899-12-30T00:10:00"/>
    <n v="0"/>
    <n v="10"/>
    <d v="1899-12-30T13:35:00"/>
    <d v="1899-12-30T00:12:00"/>
    <n v="0"/>
    <n v="12"/>
    <d v="1899-12-30T13:35:00"/>
    <d v="1899-12-30T13:55:00"/>
    <d v="1899-12-30T00:20:00"/>
    <n v="0"/>
    <n v="20"/>
    <d v="1899-12-30T05:50:00"/>
    <n v="5"/>
    <n v="50"/>
    <n v="-7.7777777777777835E-2"/>
    <e v="#NUM!"/>
    <e v="#NUM!"/>
    <d v="1899-12-30T03:15:00"/>
    <n v="3"/>
    <n v="15"/>
    <d v="1899-12-30T03:45:00"/>
    <n v="3"/>
    <n v="45"/>
    <d v="1899-12-30T00:00:00"/>
    <n v="0"/>
    <n v="0"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3421.11000000028"/>
    <n v="8515"/>
    <n v="63.851754385964917"/>
    <n v="61.470476805637141"/>
    <m/>
    <m/>
    <m/>
    <m/>
    <m/>
  </r>
  <r>
    <n v="151"/>
    <n v="37"/>
    <d v="2011-08-10T00:00:00"/>
    <n v="8"/>
    <x v="1"/>
    <n v="6"/>
    <s v="TSL,HALDIA"/>
    <s v="HAILCREEK/OAKY NORTH"/>
    <s v="GREAT BRIGHT/CHINA STEEL RESPONSIBILITY"/>
    <d v="1899-12-30T12:35:00"/>
    <x v="149"/>
    <s v="DTY-WT 1-WCS-RLS 1-IMWB 1-DTY"/>
    <n v="59"/>
    <n v="0"/>
    <m/>
    <d v="1899-12-30T12:35:00"/>
    <d v="1899-12-30T12:35:00"/>
    <d v="1899-12-30T00:00:00"/>
    <n v="0"/>
    <n v="0"/>
    <d v="1899-12-30T12:40:00"/>
    <d v="1899-12-30T00:05:00"/>
    <n v="0"/>
    <n v="5"/>
    <d v="1899-12-30T13:20:00"/>
    <d v="1899-12-30T00:40:00"/>
    <n v="0"/>
    <n v="40"/>
    <d v="1899-12-30T13:55:00"/>
    <d v="1899-12-30T00:35:00"/>
    <n v="0"/>
    <n v="35"/>
    <d v="1899-12-30T14:02:00"/>
    <d v="1899-12-30T16:00:00"/>
    <d v="1899-12-30T01:58:00"/>
    <n v="1"/>
    <n v="58"/>
    <d v="1899-12-30T14:02:00"/>
    <d v="1899-12-30T16:00:00"/>
    <d v="1899-12-30T01:58:00"/>
    <n v="1"/>
    <n v="58"/>
    <d v="1899-12-30T17:28:00"/>
    <d v="1899-12-30T01:28:00"/>
    <n v="1"/>
    <n v="28"/>
    <d v="1899-12-30T17:30:00"/>
    <d v="1899-12-30T00:02:00"/>
    <n v="0"/>
    <n v="2"/>
    <d v="1899-12-30T21:36:00"/>
    <d v="1899-12-30T04:06:00"/>
    <n v="4"/>
    <n v="6"/>
    <d v="1899-12-30T21:36:00"/>
    <d v="1899-12-30T21:36:00"/>
    <d v="1899-12-30T00:00:00"/>
    <n v="0"/>
    <n v="0"/>
    <d v="1899-12-30T00:00:00"/>
    <d v="1899-12-30T00:00:00"/>
    <m/>
    <d v="1899-12-30T00:00:00"/>
    <n v="0"/>
    <n v="0"/>
    <d v="1899-12-30T21:46:00"/>
    <d v="1899-12-30T00:10:00"/>
    <n v="0"/>
    <n v="10"/>
    <d v="1899-12-30T21:55:00"/>
    <d v="1899-12-30T00:09:00"/>
    <n v="0"/>
    <n v="9"/>
    <d v="1899-12-30T21:55:00"/>
    <d v="1899-12-30T22:10:00"/>
    <d v="1899-12-30T00:15:00"/>
    <n v="0"/>
    <n v="15"/>
    <d v="1899-12-30T09:35:00"/>
    <n v="9"/>
    <n v="35"/>
    <d v="1899-12-30T02:22:00"/>
    <n v="2"/>
    <n v="22"/>
    <d v="1899-12-30T01:58:00"/>
    <n v="1"/>
    <n v="58"/>
    <d v="1899-12-30T04:06:00"/>
    <n v="4"/>
    <n v="6"/>
    <d v="1899-12-30T00:00:00"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7111.62000000023"/>
    <n v="8574"/>
    <n v="62.551016949152547"/>
    <n v="61.4779122929788"/>
    <m/>
    <m/>
    <m/>
    <m/>
    <m/>
  </r>
  <r>
    <n v="152"/>
    <n v="38"/>
    <d v="2011-08-10T00:00:00"/>
    <n v="8"/>
    <x v="2"/>
    <n v="7"/>
    <s v="UML,DGPR"/>
    <s v="HARD COKING COAL"/>
    <s v="KAVO ALKYON"/>
    <d v="1899-12-30T14:50:00"/>
    <x v="150"/>
    <s v="DTY-WT 1-WCS-RLS 1-IMWB 1-DTY"/>
    <n v="59"/>
    <n v="0"/>
    <m/>
    <d v="1899-12-30T14:50:00"/>
    <d v="1899-12-30T14:50:00"/>
    <d v="1899-12-30T00:00:00"/>
    <n v="0"/>
    <n v="0"/>
    <d v="1899-12-30T15:00:00"/>
    <d v="1899-12-30T00:10:00"/>
    <n v="0"/>
    <n v="10"/>
    <d v="1899-12-30T15:05:00"/>
    <d v="1899-12-30T00:05:00"/>
    <n v="0"/>
    <n v="5"/>
    <d v="1899-12-30T15:40:00"/>
    <d v="1899-12-30T00:35:00"/>
    <n v="0"/>
    <n v="35"/>
    <d v="1899-12-30T16:05:00"/>
    <d v="1899-12-30T16:50:00"/>
    <d v="1899-12-30T00:45:00"/>
    <n v="0"/>
    <n v="45"/>
    <d v="1899-12-30T16:05:00"/>
    <d v="1899-12-30T16:50:00"/>
    <d v="1899-12-30T00:45:00"/>
    <n v="0"/>
    <n v="45"/>
    <d v="1899-12-30T21:45:00"/>
    <d v="1899-12-30T04:55:00"/>
    <n v="4"/>
    <n v="55"/>
    <d v="1899-12-30T23:27:00"/>
    <d v="1899-12-30T01:42:00"/>
    <n v="1"/>
    <n v="42"/>
    <d v="1899-12-31T01:36:00"/>
    <d v="1899-12-30T02:09:00"/>
    <n v="2"/>
    <n v="9"/>
    <d v="1899-12-31T01:36:00"/>
    <d v="1899-12-31T01:36:00"/>
    <d v="1899-12-30T00:00:00"/>
    <n v="0"/>
    <n v="0"/>
    <d v="1899-12-30T00:00:00"/>
    <d v="1899-12-30T00:00:00"/>
    <m/>
    <d v="1899-12-30T00:00:00"/>
    <n v="0"/>
    <n v="0"/>
    <d v="1899-12-31T01:46:00"/>
    <d v="1899-12-30T00:10:00"/>
    <n v="0"/>
    <n v="10"/>
    <d v="1899-12-31T01:55:00"/>
    <d v="1899-12-30T00:09:00"/>
    <n v="0"/>
    <n v="9"/>
    <d v="1899-12-31T01:55:00"/>
    <d v="1899-12-31T02:20:00"/>
    <d v="1899-12-30T00:25:00"/>
    <n v="0"/>
    <n v="25"/>
    <d v="1899-12-30T11:30:00"/>
    <n v="11"/>
    <n v="30"/>
    <d v="1899-12-30T05:49:00"/>
    <n v="5"/>
    <n v="49"/>
    <d v="1899-12-30T00:45:00"/>
    <n v="0"/>
    <n v="45"/>
    <d v="1899-12-30T02:09:00"/>
    <n v="2"/>
    <n v="9"/>
    <d v="1899-12-30T00:00:00"/>
    <n v="0"/>
    <n v="0"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0761.60000000021"/>
    <n v="8633"/>
    <n v="61.864067796610172"/>
    <n v="61.480551372639894"/>
    <m/>
    <m/>
    <m/>
    <m/>
    <m/>
  </r>
  <r>
    <n v="153"/>
    <n v="39"/>
    <d v="2011-08-10T00:00:00"/>
    <n v="8"/>
    <x v="4"/>
    <n v="1"/>
    <s v="WCMIL"/>
    <s v="HARD COKING COAL"/>
    <s v="DIONE"/>
    <d v="1899-12-30T20:35:00"/>
    <x v="151"/>
    <s v="DTY-WT 1-WCS-RLS 1-IMWB 1-DTY"/>
    <n v="59"/>
    <n v="0"/>
    <m/>
    <d v="1899-12-30T20:35:00"/>
    <d v="1899-12-30T20:35:00"/>
    <d v="1899-12-30T00:00:00"/>
    <n v="0"/>
    <n v="0"/>
    <d v="1899-12-30T21:00:00"/>
    <d v="1899-12-30T00:25:00"/>
    <n v="0"/>
    <n v="25"/>
    <d v="1899-12-30T23:40:00"/>
    <d v="1899-12-30T02:40:00"/>
    <n v="2"/>
    <n v="40"/>
    <d v="1899-12-31T00:10:00"/>
    <d v="1899-12-30T00:30:00"/>
    <n v="0"/>
    <n v="30"/>
    <d v="1899-12-31T00:40:00"/>
    <d v="1899-12-31T01:30:00"/>
    <d v="1899-12-30T00:50:00"/>
    <n v="0"/>
    <n v="50"/>
    <d v="1899-12-31T00:40:00"/>
    <d v="1899-12-31T01:30:00"/>
    <d v="1899-12-30T00:50:00"/>
    <n v="0"/>
    <n v="50"/>
    <d v="1899-12-31T01:50:00"/>
    <d v="1899-12-30T00:20:00"/>
    <n v="0"/>
    <n v="20"/>
    <d v="1899-12-31T03:11:00"/>
    <d v="1899-12-30T01:21:00"/>
    <n v="1"/>
    <n v="21"/>
    <d v="1899-12-31T05:08:00"/>
    <d v="1899-12-30T01:57:00"/>
    <n v="1"/>
    <n v="57"/>
    <d v="1899-12-31T05:08:00"/>
    <d v="1899-12-31T05:08:00"/>
    <d v="1899-12-30T00:00:00"/>
    <n v="0"/>
    <n v="0"/>
    <d v="1899-12-30T00:00:00"/>
    <d v="1899-12-30T00:00:00"/>
    <m/>
    <d v="1899-12-30T00:00:00"/>
    <n v="0"/>
    <n v="0"/>
    <d v="1899-12-31T05:18:00"/>
    <d v="1899-12-30T00:10:00"/>
    <n v="0"/>
    <n v="10"/>
    <d v="1899-12-31T05:25:00"/>
    <d v="1899-12-30T00:07:00"/>
    <n v="0"/>
    <n v="7"/>
    <d v="1899-12-31T05:25:00"/>
    <d v="1899-12-31T05:55:00"/>
    <d v="1899-12-30T00:30:00"/>
    <n v="0"/>
    <n v="30"/>
    <d v="1899-12-30T09:20:00"/>
    <n v="9"/>
    <n v="20"/>
    <d v="1899-12-30T01:07:00"/>
    <n v="1"/>
    <n v="7"/>
    <d v="1899-12-30T00:50:00"/>
    <n v="0"/>
    <n v="5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4395.48000000021"/>
    <n v="8692"/>
    <n v="61.591186440677966"/>
    <n v="61.481302346985757"/>
    <m/>
    <m/>
    <m/>
    <m/>
    <m/>
  </r>
  <r>
    <n v="154"/>
    <n v="40"/>
    <d v="2011-08-11T00:00:00"/>
    <n v="8"/>
    <x v="1"/>
    <n v="7"/>
    <s v="TSL,HALDIA"/>
    <s v="HAILCREEK"/>
    <s v="GREAT BRIGHT"/>
    <d v="1899-12-30T02:00:00"/>
    <x v="152"/>
    <s v="DTY-WT 1-WCS-RLS 1-IMWB 1-DTY"/>
    <n v="59"/>
    <n v="0"/>
    <m/>
    <d v="1899-12-30T02:00:00"/>
    <d v="1899-12-30T02:00:00"/>
    <d v="1899-12-30T00:00:00"/>
    <n v="0"/>
    <n v="0"/>
    <d v="1899-12-30T03:10:00"/>
    <d v="1899-12-30T01:10:00"/>
    <n v="1"/>
    <n v="10"/>
    <d v="1899-12-30T03:30:00"/>
    <d v="1899-12-30T00:20:00"/>
    <n v="0"/>
    <n v="20"/>
    <d v="1899-12-30T04:00:00"/>
    <d v="1899-12-30T00:30:00"/>
    <n v="0"/>
    <n v="30"/>
    <d v="1899-12-30T04:05:00"/>
    <d v="1899-12-30T05:05:00"/>
    <d v="1899-12-30T01:00:00"/>
    <n v="1"/>
    <n v="0"/>
    <d v="1899-12-30T04:05:00"/>
    <d v="1899-12-30T05:05:00"/>
    <d v="1899-12-30T01:00:00"/>
    <n v="1"/>
    <n v="0"/>
    <d v="1899-12-30T05:12:00"/>
    <d v="1899-12-30T00:07:00"/>
    <n v="0"/>
    <n v="7"/>
    <d v="1899-12-30T06:17:00"/>
    <d v="1899-12-30T01:05:00"/>
    <n v="1"/>
    <n v="5"/>
    <d v="1899-12-30T08:28:00"/>
    <d v="1899-12-30T02:11:00"/>
    <n v="2"/>
    <n v="11"/>
    <d v="1899-12-30T08:28:00"/>
    <d v="1899-12-30T08:28:00"/>
    <d v="1899-12-30T00:00:00"/>
    <n v="0"/>
    <n v="0"/>
    <d v="1899-12-30T00:00:00"/>
    <d v="1899-12-30T00:00:00"/>
    <m/>
    <d v="1899-12-30T00:00:00"/>
    <n v="0"/>
    <n v="0"/>
    <d v="1899-12-30T08:38:00"/>
    <d v="1899-12-30T00:10:00"/>
    <n v="0"/>
    <n v="10"/>
    <d v="1899-12-30T08:45:00"/>
    <d v="1899-12-30T00:07:00"/>
    <n v="0"/>
    <n v="7"/>
    <d v="1899-12-30T08:45:00"/>
    <d v="1899-12-30T09:00:00"/>
    <d v="1899-12-30T00:15:00"/>
    <n v="0"/>
    <n v="15"/>
    <d v="1899-12-30T07:00:00"/>
    <n v="7"/>
    <n v="0"/>
    <d v="1899-12-30T00:54:00"/>
    <n v="0"/>
    <n v="54"/>
    <d v="1899-12-30T01:00:00"/>
    <n v="1"/>
    <n v="0"/>
    <d v="1899-12-30T02:11:00"/>
    <n v="2"/>
    <n v="11"/>
    <d v="1899-12-30T00:00:00"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8045.32000000018"/>
    <n v="8742"/>
    <n v="61.86169491525424"/>
    <n v="61.547165408373388"/>
    <m/>
    <m/>
    <m/>
    <m/>
    <m/>
  </r>
  <r>
    <n v="155"/>
    <n v="41"/>
    <d v="2011-08-11T00:00:00"/>
    <n v="8"/>
    <x v="0"/>
    <n v="21"/>
    <s v="TSL,JSR"/>
    <s v="SS NEWZEALAND/OAKY NORTH"/>
    <s v="NEWLEAD TOMI/CHINA STEEL RESPONSIBILITY"/>
    <d v="1899-12-30T07:40:00"/>
    <x v="153"/>
    <s v="DTY-WT 1-WCS-RLS 1-IMWB 1-DTY"/>
    <n v="50"/>
    <n v="8"/>
    <m/>
    <d v="1899-12-30T07:40:00"/>
    <d v="1899-12-30T07:40:00"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22:00"/>
    <d v="1899-12-30T00:22:00"/>
    <n v="0"/>
    <n v="22"/>
    <d v="1899-12-30T08:22:00"/>
    <d v="1899-12-30T09:45:00"/>
    <d v="1899-12-30T01:23:00"/>
    <n v="1"/>
    <n v="23"/>
    <d v="1899-12-30T08:22:00"/>
    <d v="1899-12-30T09:45:00"/>
    <d v="1899-12-30T01:23:00"/>
    <n v="1"/>
    <n v="23"/>
    <d v="1899-12-30T09:58:00"/>
    <d v="1899-12-30T00:13:00"/>
    <n v="0"/>
    <n v="13"/>
    <d v="1899-12-30T10:03:00"/>
    <d v="1899-12-30T00:05:00"/>
    <n v="0"/>
    <n v="5"/>
    <d v="1899-12-30T12:06:00"/>
    <d v="1899-12-30T02:03:00"/>
    <n v="2"/>
    <n v="3"/>
    <d v="1899-12-30T12:06:00"/>
    <d v="1899-12-30T12:06:00"/>
    <d v="1899-12-30T00:00:00"/>
    <n v="0"/>
    <n v="0"/>
    <d v="1899-12-30T00:00:00"/>
    <d v="1899-12-30T00:00:00"/>
    <m/>
    <d v="1899-12-30T00:00:00"/>
    <n v="0"/>
    <n v="0"/>
    <d v="1899-12-30T12:15:00"/>
    <d v="1899-12-30T00:09:00"/>
    <n v="0"/>
    <n v="9"/>
    <d v="1899-12-30T12:25:00"/>
    <d v="1899-12-30T00:10:00"/>
    <n v="0"/>
    <n v="10"/>
    <d v="1899-12-30T12:25:00"/>
    <d v="1899-12-30T12:35:00"/>
    <d v="1899-12-30T00:10:00"/>
    <n v="0"/>
    <n v="10"/>
    <d v="1899-12-30T04:55:00"/>
    <n v="4"/>
    <n v="55"/>
    <d v="1899-12-30T00:54:00"/>
    <n v="0"/>
    <n v="54"/>
    <d v="1899-12-30T01:23:00"/>
    <n v="1"/>
    <n v="23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1146.35000000021"/>
    <n v="8783"/>
    <n v="62.020600000000002"/>
    <n v="61.612928384378939"/>
    <m/>
    <m/>
    <m/>
    <m/>
    <m/>
  </r>
  <r>
    <n v="156"/>
    <n v="42"/>
    <d v="2011-08-11T00:00:00"/>
    <n v="8"/>
    <x v="6"/>
    <n v="3"/>
    <s v="RCL"/>
    <s v="NON COKING"/>
    <s v="GENCO NORMANDY"/>
    <d v="1899-12-30T12:20:00"/>
    <x v="154"/>
    <s v="DTY-WT 1-WCS-RLS 1-IMWB 1-DTY"/>
    <n v="41"/>
    <n v="0"/>
    <m/>
    <d v="1899-12-30T12:20:00"/>
    <d v="1899-12-30T12:20:00"/>
    <d v="1899-12-30T00:00:00"/>
    <n v="0"/>
    <n v="0"/>
    <d v="1899-12-30T12:50:00"/>
    <d v="1899-12-30T00:30:00"/>
    <n v="0"/>
    <n v="30"/>
    <d v="1899-12-30T12:55:00"/>
    <d v="1899-12-30T00:05:00"/>
    <n v="0"/>
    <n v="5"/>
    <d v="1899-12-30T13:12:00"/>
    <d v="1899-12-30T00:17:00"/>
    <n v="0"/>
    <n v="17"/>
    <d v="1899-12-30T13:12:00"/>
    <d v="1899-12-30T13:50:00"/>
    <d v="1899-12-30T00:38:00"/>
    <n v="0"/>
    <n v="38"/>
    <d v="1899-12-30T13:12:00"/>
    <d v="1899-12-30T13:50:00"/>
    <d v="1899-12-30T00:38:00"/>
    <n v="0"/>
    <n v="38"/>
    <d v="1899-12-30T13:50:00"/>
    <d v="1899-12-30T00:00:00"/>
    <n v="0"/>
    <n v="0"/>
    <d v="1899-12-30T14:27:00"/>
    <d v="1899-12-30T00:37:00"/>
    <n v="0"/>
    <n v="37"/>
    <d v="1899-12-30T17:29:00"/>
    <d v="1899-12-30T03:02:00"/>
    <n v="3"/>
    <n v="2"/>
    <d v="1899-12-30T17:29:00"/>
    <d v="1899-12-30T17:29:00"/>
    <d v="1899-12-30T00:00:00"/>
    <n v="0"/>
    <n v="0"/>
    <d v="1899-12-30T00:00:00"/>
    <d v="1899-12-30T00:00:00"/>
    <m/>
    <d v="1899-12-30T00:00:00"/>
    <n v="0"/>
    <n v="0"/>
    <d v="1899-12-30T17:39:00"/>
    <d v="1899-12-30T00:10:00"/>
    <n v="0"/>
    <n v="10"/>
    <d v="1899-12-30T17:48:00"/>
    <d v="1899-12-30T00:09:00"/>
    <n v="0"/>
    <n v="9"/>
    <d v="1899-12-30T17:50:00"/>
    <d v="1899-12-30T18:18:00"/>
    <d v="1899-12-30T00:28:00"/>
    <n v="0"/>
    <n v="28"/>
    <d v="1899-12-30T05:58:00"/>
    <n v="5"/>
    <n v="58"/>
    <d v="1899-12-30T00:36:00"/>
    <n v="0"/>
    <n v="36"/>
    <d v="1899-12-30T00:38:00"/>
    <n v="0"/>
    <n v="38"/>
    <d v="1899-12-30T03:02:00"/>
    <n v="3"/>
    <n v="2"/>
    <d v="1899-12-30T00:00:00"/>
    <n v="0"/>
    <n v="0"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3695.88000000024"/>
    <n v="8842"/>
    <n v="62.183658536585369"/>
    <n v="61.490147025559857"/>
    <m/>
    <m/>
    <m/>
    <m/>
    <m/>
  </r>
  <r>
    <n v="157"/>
    <n v="43"/>
    <d v="2011-08-11T00:00:00"/>
    <n v="8"/>
    <x v="10"/>
    <n v="1"/>
    <s v="SUPL"/>
    <s v="NON COKING"/>
    <s v="GENCO NORMANDY"/>
    <d v="1899-12-30T18:10:00"/>
    <x v="155"/>
    <s v="DTY-WT 1-WCS-RLS 1-IMWB 1-DTY"/>
    <n v="59"/>
    <n v="0"/>
    <m/>
    <d v="1899-12-30T18:10:00"/>
    <d v="1899-12-30T18:10:00"/>
    <d v="1899-12-30T00:00:00"/>
    <n v="0"/>
    <n v="0"/>
    <d v="1899-12-30T19:00:00"/>
    <d v="1899-12-30T00:50:00"/>
    <n v="0"/>
    <n v="50"/>
    <d v="1899-12-30T19:05:00"/>
    <d v="1899-12-30T00:05:00"/>
    <n v="0"/>
    <n v="5"/>
    <d v="1899-12-30T19:20:00"/>
    <d v="1899-12-30T00:15:00"/>
    <n v="0"/>
    <n v="15"/>
    <d v="1899-12-30T19:22:00"/>
    <d v="1899-12-30T20:18:00"/>
    <d v="1899-12-30T00:56:00"/>
    <n v="0"/>
    <n v="56"/>
    <d v="1899-12-30T19:22:00"/>
    <d v="1899-12-30T20:18:00"/>
    <d v="1899-12-30T00:56:00"/>
    <n v="0"/>
    <n v="56"/>
    <d v="1899-12-30T19:20:00"/>
    <n v="-4.0277777777777857E-2"/>
    <e v="#NUM!"/>
    <e v="#NUM!"/>
    <d v="1899-12-30T19:50:00"/>
    <d v="1899-12-30T00:30:00"/>
    <n v="0"/>
    <n v="30"/>
    <d v="1899-12-30T22:29:00"/>
    <d v="1899-12-30T02:39:00"/>
    <n v="2"/>
    <n v="39"/>
    <d v="1899-12-30T22:29:00"/>
    <d v="1899-12-30T22:29:00"/>
    <d v="1899-12-30T00:00:00"/>
    <n v="0"/>
    <n v="0"/>
    <d v="1899-12-30T00:00:00"/>
    <d v="1899-12-30T00:00:00"/>
    <m/>
    <d v="1899-12-30T00:00:00"/>
    <n v="0"/>
    <n v="0"/>
    <d v="1899-12-30T22:39:00"/>
    <d v="1899-12-30T00:10:00"/>
    <n v="0"/>
    <n v="10"/>
    <d v="1899-12-30T22:45:00"/>
    <d v="1899-12-30T00:06:00"/>
    <n v="0"/>
    <n v="6"/>
    <d v="1899-12-30T22:45:00"/>
    <d v="1899-12-30T23:00:00"/>
    <d v="1899-12-30T00:15:00"/>
    <n v="0"/>
    <n v="15"/>
    <d v="1899-12-30T04:50:00"/>
    <n v="4"/>
    <n v="50"/>
    <n v="-1.8750000000000155E-2"/>
    <e v="#NUM!"/>
    <e v="#NUM!"/>
    <d v="1899-12-30T00:56:00"/>
    <n v="0"/>
    <n v="56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7424.61000000022"/>
    <n v="8897"/>
    <n v="63.198813559322033"/>
    <n v="61.529123299988782"/>
    <m/>
    <m/>
    <m/>
    <m/>
    <m/>
  </r>
  <r>
    <n v="158"/>
    <n v="44"/>
    <d v="2011-08-12T00:00:00"/>
    <n v="8"/>
    <x v="1"/>
    <n v="8"/>
    <s v="TSL,HALDIA"/>
    <s v="HAILCREEK"/>
    <s v="GREAT BRIGHT"/>
    <d v="1899-12-30T12:15:00"/>
    <x v="156"/>
    <s v="DTY-WT 1-WCS-RLS 1-IMWB 1-DTY"/>
    <n v="55"/>
    <n v="3"/>
    <m/>
    <d v="1899-12-30T12:15:00"/>
    <d v="1899-12-30T12:15:00"/>
    <d v="1899-12-30T00:00:00"/>
    <n v="0"/>
    <n v="0"/>
    <d v="1899-12-30T12:15:00"/>
    <d v="1899-12-30T00:00:00"/>
    <n v="0"/>
    <n v="0"/>
    <d v="1899-12-30T12:20:00"/>
    <d v="1899-12-30T00:05:00"/>
    <n v="0"/>
    <n v="5"/>
    <d v="1899-12-30T12:35:00"/>
    <d v="1899-12-30T00:15:00"/>
    <n v="0"/>
    <n v="15"/>
    <d v="1899-12-30T12:35:00"/>
    <d v="1899-12-30T13:55:00"/>
    <d v="1899-12-30T01:20:00"/>
    <n v="1"/>
    <n v="20"/>
    <d v="1899-12-30T12:35:00"/>
    <d v="1899-12-30T13:55:00"/>
    <d v="1899-12-30T01:20:00"/>
    <n v="1"/>
    <n v="20"/>
    <d v="1899-12-30T13:58:00"/>
    <d v="1899-12-30T00:03:00"/>
    <n v="0"/>
    <n v="3"/>
    <d v="1899-12-30T14:00:00"/>
    <d v="1899-12-30T00:02:00"/>
    <n v="0"/>
    <n v="2"/>
    <d v="1899-12-30T15:57:00"/>
    <d v="1899-12-30T01:57:00"/>
    <n v="1"/>
    <n v="57"/>
    <d v="1899-12-30T15:57:00"/>
    <d v="1899-12-30T15:57:00"/>
    <d v="1899-12-30T00:00:00"/>
    <n v="0"/>
    <n v="0"/>
    <d v="1899-12-30T00:00:00"/>
    <d v="1899-12-30T00:00:00"/>
    <m/>
    <d v="1899-12-30T00:00:00"/>
    <n v="0"/>
    <n v="0"/>
    <d v="1899-12-30T16:10:00"/>
    <d v="1899-12-30T00:13:00"/>
    <n v="0"/>
    <n v="13"/>
    <d v="1899-12-30T16:20:00"/>
    <d v="1899-12-30T00:10:00"/>
    <n v="0"/>
    <n v="10"/>
    <d v="1899-12-30T17:40:00"/>
    <d v="1899-12-30T17:45:00"/>
    <d v="1899-12-30T00:05:00"/>
    <n v="0"/>
    <n v="5"/>
    <d v="1899-12-30T05:30:00"/>
    <n v="5"/>
    <n v="30"/>
    <d v="1899-12-30T00:41:00"/>
    <n v="0"/>
    <n v="41"/>
    <d v="1899-12-30T01:20:00"/>
    <n v="1"/>
    <n v="2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0829.64000000025"/>
    <n v="8955"/>
    <n v="61.909636363636366"/>
    <n v="61.510847571189309"/>
    <m/>
    <m/>
    <m/>
    <m/>
    <m/>
  </r>
  <r>
    <n v="159"/>
    <n v="45"/>
    <d v="2011-08-12T00:00:00"/>
    <n v="8"/>
    <x v="2"/>
    <n v="8"/>
    <s v="UML,DGPR"/>
    <s v="HARD COKING COAL"/>
    <s v="KAVO ALKYON"/>
    <d v="1899-12-30T13:50:00"/>
    <x v="157"/>
    <s v="DTY-WT 1-WCS-RLS 2-IMWB 1-DTY"/>
    <n v="58"/>
    <n v="0"/>
    <m/>
    <d v="1899-12-30T13:50:00"/>
    <d v="1899-12-30T13:50:00"/>
    <d v="1899-12-30T00:00:00"/>
    <n v="0"/>
    <n v="0"/>
    <d v="1899-12-30T14:25:00"/>
    <d v="1899-12-30T00:35:00"/>
    <n v="0"/>
    <n v="35"/>
    <d v="1899-12-30T14:30:00"/>
    <d v="1899-12-30T00:05:00"/>
    <n v="0"/>
    <n v="5"/>
    <d v="1899-12-30T14:50:00"/>
    <d v="1899-12-30T00:20:00"/>
    <n v="0"/>
    <n v="20"/>
    <d v="1899-12-30T14:52:00"/>
    <d v="1899-12-30T17:32:00"/>
    <d v="1899-12-30T02:40:00"/>
    <n v="2"/>
    <n v="40"/>
    <d v="1899-12-30T14:52:00"/>
    <d v="1899-12-30T17:32:00"/>
    <d v="1899-12-30T02:40:00"/>
    <n v="2"/>
    <n v="40"/>
    <d v="1899-12-30T17:32:00"/>
    <d v="1899-12-30T00:00:00"/>
    <n v="0"/>
    <n v="0"/>
    <d v="1899-12-30T17:35:00"/>
    <d v="1899-12-30T00:03:00"/>
    <n v="0"/>
    <n v="3"/>
    <d v="1899-12-30T20:29:00"/>
    <d v="1899-12-30T02:54:00"/>
    <n v="2"/>
    <n v="54"/>
    <d v="1899-12-30T20:29:00"/>
    <d v="1899-12-30T20:29:00"/>
    <d v="1899-12-30T00:00:00"/>
    <n v="0"/>
    <n v="0"/>
    <d v="1899-12-30T00:00:00"/>
    <d v="1899-12-30T00:00:00"/>
    <m/>
    <d v="1899-12-30T00:00:00"/>
    <n v="0"/>
    <n v="0"/>
    <d v="1899-12-30T20:39:00"/>
    <d v="1899-12-30T00:10:00"/>
    <n v="0"/>
    <n v="10"/>
    <d v="1899-12-30T20:50:00"/>
    <d v="1899-12-30T00:11:00"/>
    <n v="0"/>
    <n v="11"/>
    <d v="1899-12-30T04:00:00"/>
    <d v="1899-12-31T04:20:00"/>
    <d v="1899-12-31T00:20:00"/>
    <n v="0"/>
    <n v="20"/>
    <d v="1899-12-30T14:30:00"/>
    <n v="14"/>
    <n v="30"/>
    <d v="1899-12-30T00:41:00"/>
    <n v="0"/>
    <n v="41"/>
    <d v="1899-12-30T02:40:00"/>
    <n v="2"/>
    <n v="40"/>
    <d v="1899-12-30T02:54:00"/>
    <n v="2"/>
    <n v="54"/>
    <d v="1899-12-30T00:00:00"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4478.4700000002"/>
    <n v="9014"/>
    <n v="62.910862068965514"/>
    <n v="61.513031950299556"/>
    <m/>
    <m/>
    <m/>
    <m/>
    <m/>
  </r>
  <r>
    <n v="160"/>
    <n v="46"/>
    <d v="2011-08-12T00:00:00"/>
    <n v="8"/>
    <x v="11"/>
    <n v="1"/>
    <s v="BEL"/>
    <s v="LAKE VERMONT HCC"/>
    <s v="COS PROSPERITY"/>
    <d v="1899-12-31T00:25:00"/>
    <x v="158"/>
    <s v="DTY-WT 1-WCS-RLS 1-IMWB 1-DTY"/>
    <n v="59"/>
    <n v="0"/>
    <m/>
    <d v="1899-12-31T00:25:00"/>
    <d v="1899-12-31T00:25:00"/>
    <d v="1899-12-30T00:00:00"/>
    <n v="0"/>
    <n v="0"/>
    <d v="1899-12-31T00:45:00"/>
    <d v="1899-12-30T00:20:00"/>
    <n v="0"/>
    <n v="20"/>
    <d v="1899-12-31T00:55:00"/>
    <d v="1899-12-30T00:10:00"/>
    <n v="0"/>
    <n v="10"/>
    <d v="1899-12-31T01:15:00"/>
    <d v="1899-12-30T00:20:00"/>
    <n v="0"/>
    <n v="20"/>
    <d v="1899-12-31T01:19:00"/>
    <d v="1899-12-31T03:23:00"/>
    <d v="1899-12-30T02:04:00"/>
    <n v="2"/>
    <n v="4"/>
    <d v="1899-12-31T01:19:00"/>
    <d v="1899-12-31T03:23:00"/>
    <d v="1899-12-30T02:04:00"/>
    <n v="2"/>
    <n v="4"/>
    <d v="1899-12-31T01:19:00"/>
    <n v="-8.6111111111111249E-2"/>
    <e v="#NUM!"/>
    <e v="#NUM!"/>
    <d v="1899-12-30T02:22:00"/>
    <n v="-0.95624999999999993"/>
    <e v="#NUM!"/>
    <e v="#NUM!"/>
    <d v="1899-12-30T05:11:00"/>
    <d v="1899-12-30T02:49:00"/>
    <n v="2"/>
    <n v="49"/>
    <d v="1899-12-30T05:11:00"/>
    <d v="1899-12-30T05:11:00"/>
    <d v="1899-12-30T00:00:00"/>
    <n v="0"/>
    <n v="0"/>
    <d v="1899-12-30T00:00:00"/>
    <d v="1899-12-30T00:00:00"/>
    <m/>
    <d v="1899-12-30T00:00:00"/>
    <n v="0"/>
    <n v="0"/>
    <d v="1899-12-30T05:21:00"/>
    <d v="1899-12-30T00:10:00"/>
    <n v="0"/>
    <n v="10"/>
    <d v="1899-12-31T05:30:00"/>
    <d v="1899-12-31T00:09:00"/>
    <n v="0"/>
    <n v="9"/>
    <d v="1899-12-31T05:30:00"/>
    <d v="1899-12-31T06:00:00"/>
    <d v="1899-12-30T00:30:00"/>
    <n v="0"/>
    <n v="30"/>
    <d v="1899-12-30T05:35:00"/>
    <n v="5"/>
    <n v="35"/>
    <d v="1899-12-30T22:35:00"/>
    <n v="22"/>
    <n v="35"/>
    <d v="1899-12-30T02:04:00"/>
    <n v="2"/>
    <n v="4"/>
    <d v="1899-12-30T02:49:00"/>
    <n v="2"/>
    <n v="49"/>
    <d v="1899-12-30T00:00:00"/>
    <n v="0"/>
    <n v="0"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7997.56000000017"/>
    <n v="9073"/>
    <n v="59.645593220338988"/>
    <n v="61.500888350049614"/>
    <m/>
    <m/>
    <m/>
    <m/>
    <m/>
  </r>
  <r>
    <n v="161"/>
    <n v="47"/>
    <d v="2011-08-13T00:00:00"/>
    <n v="8"/>
    <x v="0"/>
    <n v="22"/>
    <s v="TSL,JSR"/>
    <s v="CP OMAN LIMESTONE/OAKY NORTH"/>
    <s v="MP PANAMAX6/CHINA STEEL RESPONSIBILITY"/>
    <d v="1899-12-30T02:58:00"/>
    <x v="159"/>
    <s v="DTY-WT 1-WCS-RLS 2-IMWB 1-DTY"/>
    <n v="59"/>
    <n v="0"/>
    <m/>
    <d v="1899-12-30T02:58:00"/>
    <d v="1899-12-30T02:58:00"/>
    <d v="1899-12-30T00:00:00"/>
    <n v="0"/>
    <n v="0"/>
    <d v="1899-12-30T03:25:00"/>
    <d v="1899-12-30T00:27:00"/>
    <n v="0"/>
    <n v="27"/>
    <d v="1899-12-30T03:30:00"/>
    <d v="1899-12-30T00:05:00"/>
    <n v="0"/>
    <n v="5"/>
    <d v="1899-12-30T04:00:00"/>
    <d v="1899-12-30T00:30:00"/>
    <n v="0"/>
    <n v="30"/>
    <d v="1899-12-30T04:08:00"/>
    <d v="1899-12-30T06:18:00"/>
    <d v="1899-12-30T02:10:00"/>
    <n v="2"/>
    <n v="10"/>
    <d v="1899-12-30T04:08:00"/>
    <d v="1899-12-30T06:18:00"/>
    <d v="1899-12-30T02:10:00"/>
    <n v="2"/>
    <n v="10"/>
    <d v="1899-12-30T06:22:00"/>
    <d v="1899-12-30T00:04:00"/>
    <n v="0"/>
    <n v="4"/>
    <d v="1899-12-30T06:25:00"/>
    <d v="1899-12-30T00:03:00"/>
    <n v="0"/>
    <n v="3"/>
    <d v="1899-12-30T09:58:00"/>
    <d v="1899-12-30T03:33:00"/>
    <n v="3"/>
    <n v="33"/>
    <d v="1899-12-30T09:58:00"/>
    <d v="1899-12-30T09:58:00"/>
    <d v="1899-12-30T00:00:00"/>
    <n v="0"/>
    <n v="0"/>
    <d v="1899-12-30T00:00:00"/>
    <d v="1899-12-30T00:00:00"/>
    <m/>
    <d v="1899-12-30T00:00:00"/>
    <n v="0"/>
    <n v="0"/>
    <d v="1899-12-30T10:08:00"/>
    <d v="1899-12-30T00:10:00"/>
    <n v="0"/>
    <n v="10"/>
    <d v="1899-12-30T10:20:00"/>
    <d v="1899-12-30T00:12:00"/>
    <n v="0"/>
    <n v="12"/>
    <d v="1899-12-30T10:20:00"/>
    <d v="1899-12-30T12:25:00"/>
    <d v="1899-12-30T02:05:00"/>
    <n v="2"/>
    <n v="5"/>
    <d v="1899-12-30T09:27:00"/>
    <n v="9"/>
    <n v="27"/>
    <d v="1899-12-30T00:56:00"/>
    <n v="0"/>
    <n v="56"/>
    <d v="1899-12-30T02:10:00"/>
    <n v="2"/>
    <n v="10"/>
    <d v="1899-12-30T03:33:00"/>
    <n v="3"/>
    <n v="33"/>
    <d v="1899-12-30T00:00:00"/>
    <n v="0"/>
    <n v="0"/>
    <d v="1899-12-30T03:33:00"/>
    <n v="3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1759.2100000002"/>
    <n v="9131"/>
    <n v="63.756779661016949"/>
    <n v="61.522200197130672"/>
    <m/>
    <m/>
    <m/>
    <m/>
    <m/>
  </r>
  <r>
    <n v="162"/>
    <n v="48"/>
    <d v="2011-08-13T00:00:00"/>
    <n v="8"/>
    <x v="0"/>
    <n v="23"/>
    <s v="TSL,JSR"/>
    <s v="CD HCC/BLENDED PCI/SS NEWZEALAND"/>
    <s v="MERIDIAN HALO/CHINA STEEL RESPONSIBILITY/NEWLEAD TOMI"/>
    <d v="1899-12-30T09:00:00"/>
    <x v="160"/>
    <s v="DTY-WT 1-WCS-RLS 1-IMWB 1-DTY"/>
    <n v="58"/>
    <n v="0"/>
    <m/>
    <d v="1899-12-30T09:00:00"/>
    <d v="1899-12-30T09:00:00"/>
    <d v="1899-12-30T00:00:00"/>
    <n v="0"/>
    <n v="0"/>
    <d v="1899-12-30T09:35:00"/>
    <d v="1899-12-30T00:35:00"/>
    <n v="0"/>
    <n v="35"/>
    <d v="1899-12-30T09:40:00"/>
    <d v="1899-12-30T00:05:00"/>
    <n v="0"/>
    <n v="5"/>
    <d v="1899-12-30T09:52:00"/>
    <d v="1899-12-30T00:12:00"/>
    <n v="0"/>
    <n v="12"/>
    <d v="1899-12-30T09:53:00"/>
    <d v="1899-12-30T12:00:00"/>
    <d v="1899-12-30T02:07:00"/>
    <n v="2"/>
    <n v="7"/>
    <d v="1899-12-30T09:53:00"/>
    <d v="1899-12-30T12:00:00"/>
    <d v="1899-12-30T02:07:00"/>
    <n v="2"/>
    <n v="7"/>
    <d v="1899-12-30T12:00:00"/>
    <d v="1899-12-30T00:00:00"/>
    <n v="0"/>
    <n v="0"/>
    <d v="1899-12-30T12:15:00"/>
    <d v="1899-12-30T00:15:00"/>
    <n v="0"/>
    <n v="15"/>
    <d v="1899-12-30T15:00:00"/>
    <d v="1899-12-30T02:45:00"/>
    <n v="2"/>
    <n v="45"/>
    <d v="1899-12-30T15:00:00"/>
    <d v="1899-12-30T15:00:00"/>
    <d v="1899-12-30T00:00:00"/>
    <n v="0"/>
    <n v="0"/>
    <d v="1899-12-30T00:00:00"/>
    <d v="1899-12-30T00:00:00"/>
    <m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10:00"/>
    <d v="1899-12-30T16:15:00"/>
    <d v="1899-12-30T00:05:00"/>
    <n v="0"/>
    <n v="5"/>
    <d v="1899-12-30T07:15:00"/>
    <n v="7"/>
    <n v="15"/>
    <d v="1899-12-30T00:32:00"/>
    <n v="0"/>
    <n v="32"/>
    <d v="1899-12-30T02:07:00"/>
    <n v="2"/>
    <n v="7"/>
    <d v="1899-12-30T02:45:00"/>
    <n v="2"/>
    <n v="45"/>
    <d v="1899-12-30T00:00:00"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5343.85000000021"/>
    <n v="9185"/>
    <n v="61.804137931034482"/>
    <n v="61.55077299945566"/>
    <m/>
    <m/>
    <m/>
    <m/>
    <m/>
  </r>
  <r>
    <n v="163"/>
    <n v="49"/>
    <d v="2011-08-13T00:00:00"/>
    <n v="8"/>
    <x v="10"/>
    <n v="2"/>
    <s v="SUPL"/>
    <s v="NON COKING"/>
    <s v="GENCO NORMANDY"/>
    <d v="1899-12-30T12:00:00"/>
    <x v="161"/>
    <s v="DTY-WT 1-WCS-RLS 2-IMWB 1-DTY"/>
    <n v="54"/>
    <n v="5"/>
    <m/>
    <d v="1899-12-30T12:00:00"/>
    <d v="1899-12-30T12:00:00"/>
    <d v="1899-12-30T00:00:00"/>
    <n v="0"/>
    <n v="0"/>
    <d v="1899-12-30T12:35:00"/>
    <d v="1899-12-30T00:35:00"/>
    <n v="0"/>
    <n v="35"/>
    <d v="1899-12-30T12:40:00"/>
    <d v="1899-12-30T00:05:00"/>
    <n v="0"/>
    <n v="5"/>
    <d v="1899-12-30T13:00:00"/>
    <d v="1899-12-30T00:20:00"/>
    <n v="0"/>
    <n v="20"/>
    <d v="1899-12-30T13:00:00"/>
    <d v="1899-12-30T14:00:00"/>
    <d v="1899-12-30T01:00:00"/>
    <n v="1"/>
    <n v="0"/>
    <d v="1899-12-30T13:00:00"/>
    <d v="1899-12-30T14:00:00"/>
    <d v="1899-12-30T01:00:00"/>
    <n v="1"/>
    <n v="0"/>
    <d v="1899-12-30T14:00:00"/>
    <d v="1899-12-30T00:00:00"/>
    <n v="0"/>
    <n v="0"/>
    <d v="1899-12-30T15:25:00"/>
    <d v="1899-12-30T01:25:00"/>
    <n v="1"/>
    <n v="25"/>
    <d v="1899-12-30T17:02:00"/>
    <d v="1899-12-30T01:37:00"/>
    <n v="1"/>
    <n v="37"/>
    <d v="1899-12-30T17:02:00"/>
    <d v="1899-12-30T17:02:00"/>
    <d v="1899-12-30T00:00:00"/>
    <n v="0"/>
    <n v="0"/>
    <d v="1899-12-30T00:00:00"/>
    <d v="1899-12-30T00:00:00"/>
    <m/>
    <d v="1899-12-30T00:00:00"/>
    <n v="0"/>
    <n v="0"/>
    <d v="1899-12-30T17:13:00"/>
    <d v="1899-12-30T00:11:00"/>
    <n v="0"/>
    <n v="11"/>
    <d v="1899-12-30T17:30:00"/>
    <d v="1899-12-30T00:17:00"/>
    <n v="0"/>
    <n v="17"/>
    <d v="1899-12-30T18:15:00"/>
    <d v="1899-12-30T18:25:00"/>
    <d v="1899-12-30T00:10:00"/>
    <n v="0"/>
    <n v="10"/>
    <d v="1899-12-30T06:25:00"/>
    <n v="6"/>
    <n v="25"/>
    <d v="1899-12-30T00:48:00"/>
    <n v="0"/>
    <n v="48"/>
    <d v="1899-12-30T01:00:00"/>
    <n v="1"/>
    <n v="0"/>
    <d v="1899-12-30T01:37:00"/>
    <n v="1"/>
    <n v="37"/>
    <d v="1899-12-30T00:00:00"/>
    <n v="0"/>
    <n v="0"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8658.04000000015"/>
    <n v="9244"/>
    <n v="61.373888888888892"/>
    <n v="61.516447425357008"/>
    <m/>
    <m/>
    <m/>
    <m/>
    <m/>
  </r>
  <r>
    <n v="164"/>
    <n v="50"/>
    <d v="2011-08-13T00:00:00"/>
    <n v="8"/>
    <x v="0"/>
    <n v="24"/>
    <s v="TSL,JSR"/>
    <s v="CD HCC/CP OMAN LIMESTONE"/>
    <s v="MERIDIAN HALO/MP PANAMAX6"/>
    <d v="1899-12-30T14:30:00"/>
    <x v="162"/>
    <s v="DTY-WT 1-WCS-RLS 2-IMWB 1-DTY"/>
    <n v="59"/>
    <n v="0"/>
    <m/>
    <d v="1899-12-30T14:30:00"/>
    <d v="1899-12-30T14:30:00"/>
    <d v="1899-12-30T00:00:00"/>
    <n v="0"/>
    <n v="0"/>
    <d v="1899-12-30T15:55:00"/>
    <d v="1899-12-30T01:25:00"/>
    <n v="1"/>
    <n v="25"/>
    <d v="1899-12-30T16:00:00"/>
    <d v="1899-12-30T00:05:00"/>
    <n v="0"/>
    <n v="5"/>
    <d v="1899-12-30T16:24:00"/>
    <d v="1899-12-30T00:24:00"/>
    <n v="0"/>
    <n v="24"/>
    <d v="1899-12-30T16:25:00"/>
    <d v="1899-12-30T18:00:00"/>
    <d v="1899-12-30T01:35:00"/>
    <n v="1"/>
    <n v="35"/>
    <d v="1899-12-30T16:25:00"/>
    <d v="1899-12-30T18:00:00"/>
    <d v="1899-12-30T01:35:00"/>
    <n v="1"/>
    <n v="35"/>
    <d v="1899-12-30T18:09:00"/>
    <d v="1899-12-30T00:09:00"/>
    <n v="0"/>
    <n v="9"/>
    <d v="1899-12-30T18:25:00"/>
    <d v="1899-12-30T00:16:00"/>
    <n v="0"/>
    <n v="16"/>
    <d v="1899-12-30T22:05:00"/>
    <d v="1899-12-30T03:40:00"/>
    <n v="3"/>
    <n v="4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0T22:15:00"/>
    <d v="1899-12-30T00:10:00"/>
    <n v="0"/>
    <n v="10"/>
    <d v="1899-12-30T22:25:00"/>
    <d v="1899-12-30T00:10:00"/>
    <n v="0"/>
    <n v="10"/>
    <d v="1899-12-30T23:30:00"/>
    <d v="1899-12-30T23:35:00"/>
    <d v="1899-12-30T00:05:00"/>
    <n v="0"/>
    <n v="5"/>
    <d v="1899-12-30T09:05:00"/>
    <n v="9"/>
    <n v="5"/>
    <d v="1899-12-30T00:53:00"/>
    <n v="0"/>
    <n v="53"/>
    <d v="1899-12-30T01:35:00"/>
    <n v="1"/>
    <n v="35"/>
    <d v="1899-12-30T03:40:00"/>
    <n v="3"/>
    <n v="40"/>
    <d v="1899-12-30T00:00:00"/>
    <n v="0"/>
    <n v="0"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2396.76000000013"/>
    <n v="9294"/>
    <n v="63.368135593220337"/>
    <n v="61.587772756617184"/>
    <m/>
    <m/>
    <m/>
    <m/>
    <m/>
  </r>
  <r>
    <n v="165"/>
    <n v="51"/>
    <d v="2011-08-13T00:00:00"/>
    <n v="8"/>
    <x v="7"/>
    <n v="1"/>
    <s v="VISA STEEL"/>
    <s v="NON COKING"/>
    <s v="NEWLEAD SPARTOUNTA"/>
    <d v="1899-12-30T17:40:00"/>
    <x v="163"/>
    <s v="DTY-WT 1-WCS-RLS 1-IMWB 1-DTY"/>
    <n v="50"/>
    <n v="8"/>
    <m/>
    <d v="1899-12-30T17:40:00"/>
    <d v="1899-12-30T17:40:00"/>
    <d v="1899-12-30T00:00:00"/>
    <n v="0"/>
    <n v="0"/>
    <d v="1899-12-30T17:45:00"/>
    <d v="1899-12-30T00:05:00"/>
    <n v="0"/>
    <n v="5"/>
    <d v="1899-12-30T17:45:00"/>
    <d v="1899-12-30T00:00:00"/>
    <n v="0"/>
    <n v="0"/>
    <d v="1899-12-30T18:00:00"/>
    <d v="1899-12-30T00:15:00"/>
    <n v="0"/>
    <n v="15"/>
    <d v="1899-12-30T18:00:00"/>
    <d v="1899-12-30T21:00:00"/>
    <d v="1899-12-30T03:00:00"/>
    <n v="3"/>
    <n v="0"/>
    <d v="1899-12-30T18:00:00"/>
    <d v="1899-12-30T21:00:00"/>
    <d v="1899-12-30T03:00:00"/>
    <n v="3"/>
    <n v="0"/>
    <d v="1899-12-30T21:05:00"/>
    <d v="1899-12-30T00:05:00"/>
    <n v="0"/>
    <n v="5"/>
    <d v="1899-12-30T23:22:00"/>
    <d v="1899-12-30T02:17:00"/>
    <n v="2"/>
    <n v="17"/>
    <d v="1899-12-31T00:42:00"/>
    <d v="1899-12-30T01:20:00"/>
    <n v="1"/>
    <n v="2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1T00:52:00"/>
    <d v="1899-12-30T02:47:00"/>
    <n v="2"/>
    <n v="47"/>
    <d v="1899-12-31T01:10:00"/>
    <d v="1899-12-30T00:18:00"/>
    <n v="0"/>
    <n v="18"/>
    <d v="1899-12-31T01:15:00"/>
    <d v="1899-12-31T01:25:00"/>
    <d v="1899-12-30T00:10:00"/>
    <n v="0"/>
    <n v="10"/>
    <d v="1899-12-30T07:45:00"/>
    <n v="7"/>
    <n v="45"/>
    <d v="1899-12-30T03:25:00"/>
    <n v="3"/>
    <n v="25"/>
    <d v="1899-12-30T03:00:00"/>
    <n v="3"/>
    <n v="0"/>
    <d v="1899-12-30T01:20:00"/>
    <n v="1"/>
    <n v="20"/>
    <d v="1899-12-30T00:00:00"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5568.07000000018"/>
    <n v="9353"/>
    <n v="63.426200000000001"/>
    <n v="61.53833743184007"/>
    <m/>
    <m/>
    <m/>
    <m/>
    <m/>
  </r>
  <r>
    <n v="166"/>
    <n v="52"/>
    <d v="2011-08-14T00:00:00"/>
    <n v="8"/>
    <x v="0"/>
    <n v="25"/>
    <s v="TSL,JSR"/>
    <s v="CP OMAN/SP THAI/CD HCC"/>
    <s v="MP PANAMAX6/SEALUCK2/MERIDIAN HALO"/>
    <d v="1899-12-30T06:16:00"/>
    <x v="164"/>
    <s v="DTY-WT 1-WCS-RLS 2-IMWB 1-DTY"/>
    <n v="59"/>
    <n v="0"/>
    <m/>
    <d v="1899-12-30T06:16:00"/>
    <d v="1899-12-30T06:16:00"/>
    <d v="1899-12-30T00:00:00"/>
    <n v="0"/>
    <n v="0"/>
    <d v="1899-12-30T06:25:00"/>
    <d v="1899-12-30T00:09:00"/>
    <n v="0"/>
    <n v="9"/>
    <d v="1899-12-30T06:35:00"/>
    <d v="1899-12-30T00:10:00"/>
    <n v="0"/>
    <n v="10"/>
    <d v="1899-12-30T06:50:00"/>
    <d v="1899-12-30T00:15:00"/>
    <n v="0"/>
    <n v="15"/>
    <d v="1899-12-30T06:50:00"/>
    <d v="1899-12-30T08:50:00"/>
    <d v="1899-12-30T02:00:00"/>
    <n v="2"/>
    <n v="0"/>
    <d v="1899-12-30T08:50:00"/>
    <d v="1899-12-30T08:50:00"/>
    <d v="1899-12-30T00:00:00"/>
    <n v="0"/>
    <n v="0"/>
    <d v="1899-12-30T08:50:00"/>
    <d v="1899-12-30T00:00:00"/>
    <n v="0"/>
    <n v="0"/>
    <d v="1899-12-30T08:50:00"/>
    <d v="1899-12-30T00:00:00"/>
    <n v="0"/>
    <n v="0"/>
    <d v="1899-12-30T16:26:00"/>
    <d v="1899-12-30T07:36:00"/>
    <n v="7"/>
    <n v="36"/>
    <d v="1899-12-30T16:26:00"/>
    <d v="1899-12-30T16:26:00"/>
    <d v="1899-12-30T00:00:00"/>
    <n v="0"/>
    <n v="0"/>
    <d v="1899-12-30T00:00:00"/>
    <d v="1899-12-30T00:00:00"/>
    <m/>
    <d v="1899-12-30T00:00:00"/>
    <n v="0"/>
    <n v="0"/>
    <d v="1899-12-30T16:36:00"/>
    <d v="1899-12-30T00:10:00"/>
    <n v="0"/>
    <n v="10"/>
    <d v="1899-12-30T16:45:00"/>
    <d v="1899-12-30T00:09:00"/>
    <n v="0"/>
    <n v="9"/>
    <d v="1899-12-30T16:50:00"/>
    <d v="1899-12-30T16:55:00"/>
    <d v="1899-12-30T00:05:00"/>
    <n v="0"/>
    <n v="5"/>
    <d v="1899-12-30T10:39:00"/>
    <n v="10"/>
    <n v="39"/>
    <d v="1899-12-30T00:34:00"/>
    <n v="0"/>
    <n v="34"/>
    <d v="1899-12-30T02:00:00"/>
    <n v="2"/>
    <n v="0"/>
    <d v="1899-12-30T07:36:00"/>
    <n v="7"/>
    <n v="36"/>
    <d v="1899-12-30T00:00:00"/>
    <n v="0"/>
    <n v="0"/>
    <d v="1899-12-30T07:36:00"/>
    <n v="7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9299.75000000023"/>
    <n v="9412"/>
    <n v="63.248813559322031"/>
    <n v="61.549059711007253"/>
    <m/>
    <m/>
    <m/>
    <m/>
    <m/>
  </r>
  <r>
    <n v="167"/>
    <n v="53"/>
    <d v="2011-08-14T00:00:00"/>
    <n v="8"/>
    <x v="0"/>
    <n v="26"/>
    <s v="TSL,JSR"/>
    <s v="CD HCC/BLENDED PCI"/>
    <s v="MERIDIAN HALO/CHINA STEEL RESPONSIBILITY"/>
    <d v="1899-12-30T08:35:00"/>
    <x v="165"/>
    <s v="DTY-WT 1-WCS-RLS 1-IMWB 1-DTY"/>
    <n v="59"/>
    <n v="0"/>
    <m/>
    <d v="1899-12-30T08:35:00"/>
    <d v="1899-12-30T08:35:00"/>
    <d v="1899-12-30T00:00:00"/>
    <n v="0"/>
    <n v="0"/>
    <d v="1899-12-30T09:00:00"/>
    <d v="1899-12-30T00:25:00"/>
    <n v="0"/>
    <n v="25"/>
    <d v="1899-12-30T09:10:00"/>
    <d v="1899-12-30T00:10:00"/>
    <n v="0"/>
    <n v="10"/>
    <d v="1899-12-30T09:30:00"/>
    <d v="1899-12-30T00:20:00"/>
    <n v="0"/>
    <n v="20"/>
    <d v="1899-12-30T09:30:00"/>
    <d v="1899-12-30T11:25:00"/>
    <d v="1899-12-30T01:55:00"/>
    <n v="1"/>
    <n v="55"/>
    <d v="1899-12-30T09:30:00"/>
    <d v="1899-12-30T11:25:00"/>
    <d v="1899-12-30T01:55:00"/>
    <n v="1"/>
    <n v="55"/>
    <d v="1899-12-30T11:25:00"/>
    <d v="1899-12-30T00:00:00"/>
    <n v="0"/>
    <n v="0"/>
    <d v="1899-12-30T11:32:00"/>
    <d v="1899-12-30T00:07:00"/>
    <n v="0"/>
    <n v="7"/>
    <d v="1899-12-30T15:10:00"/>
    <d v="1899-12-30T03:38:00"/>
    <n v="3"/>
    <n v="38"/>
    <d v="1899-12-30T15:10:00"/>
    <d v="1899-12-30T15:10:00"/>
    <d v="1899-12-30T00:00:00"/>
    <n v="0"/>
    <n v="0"/>
    <d v="1899-12-30T00:00:00"/>
    <d v="1899-12-30T00:00:00"/>
    <m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5:30:00"/>
    <d v="1899-12-30T15:35:00"/>
    <d v="1899-12-30T00:05:00"/>
    <n v="0"/>
    <n v="5"/>
    <d v="1899-12-30T07:00:00"/>
    <n v="7"/>
    <n v="0"/>
    <d v="1899-12-30T00:40:00"/>
    <n v="0"/>
    <n v="40"/>
    <d v="1899-12-30T01:55:00"/>
    <n v="1"/>
    <n v="55"/>
    <d v="1899-12-30T03:38:00"/>
    <n v="3"/>
    <n v="38"/>
    <d v="1899-12-30T00:00:00"/>
    <n v="0"/>
    <n v="0"/>
    <d v="1899-12-30T03:38:00"/>
    <n v="3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2949.61000000022"/>
    <n v="9471"/>
    <n v="61.862033898305086"/>
    <n v="61.551009397106981"/>
    <m/>
    <m/>
    <m/>
    <m/>
    <m/>
  </r>
  <r>
    <n v="168"/>
    <n v="54"/>
    <d v="2011-08-14T00:00:00"/>
    <n v="8"/>
    <x v="1"/>
    <n v="9"/>
    <s v="TSL,HALDIA"/>
    <s v="HAILCREEK"/>
    <s v="GREAT BRIGHT"/>
    <d v="1899-12-30T13:45:00"/>
    <x v="166"/>
    <s v="DTY-WT 1-WCS-RLS 1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4:05:00"/>
    <d v="1899-12-30T00:05:00"/>
    <n v="0"/>
    <n v="5"/>
    <d v="1899-12-30T14:32:00"/>
    <d v="1899-12-30T00:27:00"/>
    <n v="0"/>
    <n v="27"/>
    <d v="1899-12-30T14:32:00"/>
    <d v="1899-12-30T15:45:00"/>
    <d v="1899-12-30T01:13:00"/>
    <n v="1"/>
    <n v="13"/>
    <d v="1899-12-30T14:32:00"/>
    <d v="1899-12-30T15:45:00"/>
    <d v="1899-12-30T01:13:00"/>
    <n v="1"/>
    <n v="13"/>
    <d v="1899-12-30T16:30:00"/>
    <d v="1899-12-30T00:45:00"/>
    <n v="0"/>
    <n v="45"/>
    <d v="1899-12-30T17:51:00"/>
    <d v="1899-12-30T01:21:00"/>
    <n v="1"/>
    <n v="21"/>
    <d v="1899-12-30T20:01:00"/>
    <d v="1899-12-30T02:10:00"/>
    <n v="2"/>
    <n v="10"/>
    <d v="1899-12-30T20:01:00"/>
    <d v="1899-12-30T20:01:00"/>
    <d v="1899-12-30T00:00:00"/>
    <n v="0"/>
    <n v="0"/>
    <d v="1899-12-30T00:00:00"/>
    <d v="1899-12-30T00:00:00"/>
    <m/>
    <d v="1899-12-30T00:00:00"/>
    <n v="0"/>
    <n v="0"/>
    <d v="1899-12-30T20:11:00"/>
    <d v="1899-12-30T00:10:00"/>
    <n v="0"/>
    <n v="10"/>
    <d v="1899-12-30T20:20:00"/>
    <d v="1899-12-30T00:09:00"/>
    <n v="0"/>
    <n v="9"/>
    <d v="1899-12-30T21:00:00"/>
    <d v="1899-12-30T21:05:00"/>
    <d v="1899-12-30T00:05:00"/>
    <n v="0"/>
    <n v="5"/>
    <d v="1899-12-30T07:20:00"/>
    <n v="7"/>
    <n v="20"/>
    <d v="1899-12-30T01:31:00"/>
    <n v="1"/>
    <n v="31"/>
    <d v="1899-12-30T01:13:00"/>
    <n v="1"/>
    <n v="13"/>
    <d v="1899-12-30T02:10:00"/>
    <n v="2"/>
    <n v="10"/>
    <d v="1899-12-30T00:00:00"/>
    <n v="0"/>
    <n v="0"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6601.29000000027"/>
    <n v="9528"/>
    <n v="61.892881355932204"/>
    <n v="61.566046389588607"/>
    <m/>
    <m/>
    <m/>
    <m/>
    <m/>
  </r>
  <r>
    <n v="169"/>
    <n v="55"/>
    <d v="2011-08-14T00:00:00"/>
    <n v="8"/>
    <x v="0"/>
    <n v="27"/>
    <s v="TSL,JSR"/>
    <s v="BLENDED PCI/CD HCC"/>
    <s v="CHINA STEEL RESPONSIBILITY/MERIDIAN HALO"/>
    <d v="1899-12-30T20:00:00"/>
    <x v="167"/>
    <s v="DTY-WT 1-WCS-RLS 1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10:00"/>
    <d v="1899-12-30T00:05:00"/>
    <n v="0"/>
    <n v="5"/>
    <d v="1899-12-30T20:30:00"/>
    <d v="1899-12-30T00:20:00"/>
    <n v="0"/>
    <n v="20"/>
    <d v="1899-12-30T20:32:00"/>
    <d v="1899-12-30T21:07:00"/>
    <d v="1899-12-30T00:35:00"/>
    <n v="0"/>
    <n v="35"/>
    <d v="1899-12-30T20:32:00"/>
    <d v="1899-12-30T21:07:00"/>
    <d v="1899-12-30T00:35:00"/>
    <n v="0"/>
    <n v="35"/>
    <d v="1899-12-30T21:07:00"/>
    <d v="1899-12-30T00:00:00"/>
    <n v="0"/>
    <n v="0"/>
    <d v="1899-12-30T21:09:00"/>
    <d v="1899-12-30T00:02:00"/>
    <n v="0"/>
    <n v="2"/>
    <d v="1899-12-30T23:43:00"/>
    <d v="1899-12-30T02:34:00"/>
    <n v="2"/>
    <n v="34"/>
    <d v="1899-12-30T23:43:00"/>
    <d v="1899-12-30T23:43:00"/>
    <d v="1899-12-30T00:00:00"/>
    <n v="0"/>
    <n v="0"/>
    <d v="1899-12-30T00:00:00"/>
    <d v="1899-12-30T00:00:00"/>
    <m/>
    <d v="1899-12-30T00:00:00"/>
    <n v="0"/>
    <n v="0"/>
    <d v="1899-12-30T23:55:00"/>
    <d v="1899-12-30T00:12:00"/>
    <n v="0"/>
    <n v="12"/>
    <d v="1899-12-31T00:00:00"/>
    <d v="1899-12-30T00:05:00"/>
    <n v="0"/>
    <n v="5"/>
    <d v="1899-12-31T00:00:00"/>
    <d v="1899-12-31T00:05:00"/>
    <d v="1899-12-30T00:05:00"/>
    <n v="0"/>
    <n v="5"/>
    <d v="1899-12-30T04:05:00"/>
    <n v="4"/>
    <n v="5"/>
    <d v="1899-12-30T00:37:00"/>
    <n v="0"/>
    <n v="37"/>
    <d v="1899-12-30T00:35:00"/>
    <n v="0"/>
    <n v="35"/>
    <d v="1899-12-30T02:34:00"/>
    <n v="2"/>
    <n v="34"/>
    <d v="1899-12-30T00:00:00"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0123.44000000029"/>
    <n v="9587"/>
    <n v="61.792105263157893"/>
    <n v="61.554546782100793"/>
    <m/>
    <m/>
    <m/>
    <m/>
    <m/>
  </r>
  <r>
    <n v="170"/>
    <n v="56"/>
    <d v="2011-08-15T00:00:00"/>
    <n v="8"/>
    <x v="11"/>
    <n v="2"/>
    <s v="BEL"/>
    <s v="LAKE VERMONT HCC"/>
    <s v="COS PROSPERITY"/>
    <d v="1899-12-30T03:05:00"/>
    <x v="168"/>
    <s v="DTY-WT 1-WCS-RLS 1-IMWB 1-DTY/DTY-WT 1-WCS-RLS 2-IMWB 1-DTY"/>
    <n v="59"/>
    <n v="0"/>
    <m/>
    <d v="1899-12-30T03:05:00"/>
    <d v="1899-12-30T03:05:00"/>
    <d v="1899-12-30T00:00:00"/>
    <n v="0"/>
    <n v="0"/>
    <d v="1899-12-30T03:10:00"/>
    <d v="1899-12-30T00:05:00"/>
    <n v="0"/>
    <n v="5"/>
    <d v="1899-12-30T03:20:00"/>
    <d v="1899-12-30T00:10:00"/>
    <n v="0"/>
    <n v="10"/>
    <d v="1899-12-30T03:50:00"/>
    <d v="1899-12-30T00:30:00"/>
    <n v="0"/>
    <n v="30"/>
    <d v="1899-12-30T03:54:00"/>
    <d v="1899-12-30T04:45:00"/>
    <d v="1899-12-30T00:51:00"/>
    <n v="0"/>
    <n v="51"/>
    <d v="1899-12-30T03:54:00"/>
    <d v="1899-12-30T04:45:00"/>
    <d v="1899-12-30T00:51:00"/>
    <n v="0"/>
    <n v="51"/>
    <d v="1899-12-30T04:45:00"/>
    <d v="1899-12-30T00:00:00"/>
    <n v="0"/>
    <n v="0"/>
    <d v="1899-12-30T04:50:00"/>
    <d v="1899-12-30T00:05:00"/>
    <n v="0"/>
    <n v="5"/>
    <d v="1899-12-30T06:53:00"/>
    <d v="1899-12-30T02:03:00"/>
    <n v="2"/>
    <n v="3"/>
    <d v="1899-12-30T06:53:00"/>
    <d v="1899-12-30T06:53:00"/>
    <d v="1899-12-30T00:00:00"/>
    <n v="0"/>
    <n v="0"/>
    <d v="1899-12-30T00:00:00"/>
    <d v="1899-12-30T00:00:00"/>
    <m/>
    <d v="1899-12-30T00:00:00"/>
    <n v="0"/>
    <n v="0"/>
    <d v="1899-12-31T07:05:00"/>
    <d v="1899-12-31T00:12:00"/>
    <n v="0"/>
    <n v="12"/>
    <d v="1899-12-31T07:25:00"/>
    <d v="1899-12-30T00:20:00"/>
    <n v="0"/>
    <n v="20"/>
    <d v="1899-12-30T07:25:00"/>
    <d v="1899-12-30T07:30:00"/>
    <d v="1899-12-30T00:05:00"/>
    <n v="0"/>
    <n v="5"/>
    <d v="1899-12-30T04:25:00"/>
    <n v="4"/>
    <n v="25"/>
    <d v="1899-12-31T01:02:00"/>
    <n v="1"/>
    <n v="2"/>
    <d v="1899-12-30T00:51:00"/>
    <n v="0"/>
    <n v="51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3830.62000000034"/>
    <n v="9645"/>
    <n v="62.833559322033892"/>
    <n v="61.568752721617457"/>
    <m/>
    <m/>
    <m/>
    <m/>
    <m/>
  </r>
  <r>
    <n v="171"/>
    <n v="57"/>
    <d v="2011-08-15T00:00:00"/>
    <n v="8"/>
    <x v="0"/>
    <n v="28"/>
    <s v="TSL,JSR"/>
    <s v="BLENDED PCI/CD HCC"/>
    <s v="CHINA STEEL RSPONSIBILITY/MERIDIAN HALO"/>
    <d v="1899-12-30T05:00:00"/>
    <x v="169"/>
    <s v="DTY-WT 1-WCS-RLS 1-IMWB 1-DTY"/>
    <n v="58"/>
    <n v="1"/>
    <m/>
    <d v="1899-12-30T05:00:00"/>
    <d v="1899-12-30T05:00:00"/>
    <d v="1899-12-30T00:00:00"/>
    <n v="0"/>
    <n v="0"/>
    <d v="1899-12-30T05:20:00"/>
    <d v="1899-12-30T00:20:00"/>
    <n v="0"/>
    <n v="20"/>
    <d v="1899-12-30T05:25:00"/>
    <d v="1899-12-30T00:05:00"/>
    <n v="0"/>
    <n v="5"/>
    <d v="1899-12-30T05:50:00"/>
    <d v="1899-12-30T00:25:00"/>
    <n v="0"/>
    <n v="25"/>
    <d v="1899-12-30T05:50:00"/>
    <d v="1899-12-30T10:40:00"/>
    <d v="1899-12-30T04:50:00"/>
    <n v="4"/>
    <n v="50"/>
    <d v="1899-12-30T05:50:00"/>
    <d v="1899-12-30T10:40:00"/>
    <d v="1899-12-30T04:50:00"/>
    <n v="4"/>
    <n v="50"/>
    <d v="1899-12-30T08:30:00"/>
    <n v="-9.0277777777777735E-2"/>
    <e v="#NUM!"/>
    <e v="#NUM!"/>
    <d v="1899-12-30T08:31:00"/>
    <d v="1899-12-30T00:01:00"/>
    <n v="0"/>
    <n v="1"/>
    <d v="1899-12-30T11:49:00"/>
    <d v="1899-12-30T03:18:00"/>
    <n v="3"/>
    <n v="18"/>
    <d v="1899-12-30T11:49:00"/>
    <d v="1899-12-30T11:49:00"/>
    <d v="1899-12-30T00:00:00"/>
    <n v="0"/>
    <n v="0"/>
    <d v="1899-12-30T00:00:00"/>
    <d v="1899-12-30T00:00:00"/>
    <m/>
    <d v="1899-12-30T00:00:00"/>
    <n v="0"/>
    <n v="0"/>
    <d v="1899-12-30T12:00:00"/>
    <d v="1899-12-30T00:11:00"/>
    <n v="0"/>
    <n v="11"/>
    <d v="1899-12-30T12:15:00"/>
    <d v="1899-12-30T00:15:00"/>
    <n v="0"/>
    <n v="15"/>
    <d v="1899-12-30T12:25:00"/>
    <d v="1899-12-30T12:30:00"/>
    <d v="1899-12-30T00:05:00"/>
    <n v="0"/>
    <n v="5"/>
    <d v="1899-12-30T07:30:00"/>
    <n v="7"/>
    <n v="30"/>
    <n v="-5.4861111111111083E-2"/>
    <e v="#NUM!"/>
    <e v="#NUM!"/>
    <d v="1899-12-30T04:50:00"/>
    <n v="4"/>
    <n v="50"/>
    <d v="1899-12-30T03:18:00"/>
    <n v="3"/>
    <n v="18"/>
    <d v="1899-12-30T00:00:00"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7419.72000000032"/>
    <n v="9701"/>
    <n v="61.881034482758622"/>
    <n v="61.583313060509262"/>
    <m/>
    <m/>
    <m/>
    <m/>
    <m/>
  </r>
  <r>
    <n v="172"/>
    <n v="58"/>
    <d v="2011-08-15T00:00:00"/>
    <n v="8"/>
    <x v="0"/>
    <n v="29"/>
    <s v="TSL,JSR"/>
    <s v="CP OMAN LIMESTONE"/>
    <s v="MP PANAMAX6"/>
    <d v="1899-12-30T13:15:00"/>
    <x v="170"/>
    <s v="DTY-WT 1-WCS-RLS 2-IMWB 1-DTY"/>
    <n v="56"/>
    <n v="3"/>
    <m/>
    <d v="1899-12-30T13:15:00"/>
    <d v="1899-12-30T13:15:00"/>
    <d v="1899-12-30T00:00:00"/>
    <n v="0"/>
    <n v="0"/>
    <d v="1899-12-30T14:00:00"/>
    <d v="1899-12-30T00:45:00"/>
    <n v="0"/>
    <n v="45"/>
    <d v="1899-12-30T14:05:00"/>
    <d v="1899-12-30T00:05:00"/>
    <n v="0"/>
    <n v="5"/>
    <d v="1899-12-30T14:18:00"/>
    <d v="1899-12-30T00:13:00"/>
    <n v="0"/>
    <n v="13"/>
    <d v="1899-12-30T14:20:00"/>
    <d v="1899-12-30T15:20:00"/>
    <d v="1899-12-30T01:00:00"/>
    <n v="1"/>
    <n v="0"/>
    <d v="1899-12-30T15:20:00"/>
    <d v="1899-12-30T15:20:00"/>
    <d v="1899-12-30T00:00:00"/>
    <n v="0"/>
    <n v="0"/>
    <d v="1899-12-30T15:25:00"/>
    <d v="1899-12-30T00:05:00"/>
    <n v="0"/>
    <n v="5"/>
    <d v="1899-12-30T15:27:00"/>
    <d v="1899-12-30T00:02:00"/>
    <n v="0"/>
    <n v="2"/>
    <d v="1899-12-30T17:18:00"/>
    <d v="1899-12-30T01:51:00"/>
    <n v="1"/>
    <n v="51"/>
    <d v="1899-12-30T17:18:00"/>
    <d v="1899-12-30T17:18:00"/>
    <d v="1899-12-30T00:00:00"/>
    <n v="0"/>
    <n v="0"/>
    <d v="1899-12-30T00:00:00"/>
    <d v="1899-12-30T00:00:00"/>
    <m/>
    <d v="1899-12-30T00:00:00"/>
    <n v="0"/>
    <n v="0"/>
    <d v="1899-12-30T17:28:00"/>
    <d v="1899-12-30T00:10:00"/>
    <n v="0"/>
    <n v="10"/>
    <d v="1899-12-30T17:40:00"/>
    <d v="1899-12-30T00:12:00"/>
    <n v="0"/>
    <n v="12"/>
    <d v="1899-12-30T17:50:00"/>
    <d v="1899-12-30T17:55:00"/>
    <d v="1899-12-30T00:05:00"/>
    <n v="0"/>
    <n v="5"/>
    <d v="1899-12-30T04:40:00"/>
    <n v="4"/>
    <n v="40"/>
    <d v="1899-12-30T00:40:00"/>
    <n v="0"/>
    <n v="40"/>
    <d v="1899-12-30T01:00:00"/>
    <n v="1"/>
    <n v="0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0847.23000000033"/>
    <n v="9757"/>
    <n v="61.205535714285716"/>
    <n v="61.581144819104267"/>
    <m/>
    <m/>
    <m/>
    <m/>
    <m/>
  </r>
  <r>
    <n v="173"/>
    <n v="59"/>
    <d v="2011-08-15T00:00:00"/>
    <n v="8"/>
    <x v="7"/>
    <n v="2"/>
    <s v="VISA STEEL"/>
    <s v="NON COKING"/>
    <s v="NEWLEAD SPARTOUNTA"/>
    <d v="1899-12-30T11:02:00"/>
    <x v="171"/>
    <s v="DTY-WT 1-WCS-RLS 1-IMWB 1-DTY"/>
    <n v="56"/>
    <n v="3"/>
    <m/>
    <d v="1899-12-30T11:02:00"/>
    <d v="1899-12-30T11:02:00"/>
    <d v="1899-12-30T00:00:00"/>
    <n v="0"/>
    <n v="0"/>
    <d v="1899-12-30T11:35:00"/>
    <d v="1899-12-30T00:33:00"/>
    <n v="0"/>
    <n v="33"/>
    <d v="1899-12-30T11:40:00"/>
    <d v="1899-12-30T00:05:00"/>
    <n v="0"/>
    <n v="5"/>
    <d v="1899-12-30T11:55:00"/>
    <d v="1899-12-30T00:15:00"/>
    <n v="0"/>
    <n v="15"/>
    <d v="1899-12-30T11:58:00"/>
    <d v="1899-12-30T19:24:00"/>
    <d v="1899-12-30T07:26:00"/>
    <n v="7"/>
    <n v="26"/>
    <d v="1899-12-30T19:24:00"/>
    <d v="1899-12-30T19:24:00"/>
    <d v="1899-12-30T00:00:00"/>
    <n v="0"/>
    <n v="0"/>
    <d v="1899-12-30T19:24:00"/>
    <d v="1899-12-30T00:00:00"/>
    <n v="0"/>
    <n v="0"/>
    <d v="1899-12-30T19:24:00"/>
    <d v="1899-12-30T00:00:00"/>
    <n v="0"/>
    <n v="0"/>
    <d v="1899-12-30T20:43:00"/>
    <d v="1899-12-30T01:19:00"/>
    <n v="1"/>
    <n v="19"/>
    <d v="1899-12-30T20:43:00"/>
    <d v="1899-12-30T20:43:00"/>
    <d v="1899-12-30T00:00:00"/>
    <n v="0"/>
    <n v="0"/>
    <d v="1899-12-30T00:00:00"/>
    <d v="1899-12-30T00:00:00"/>
    <m/>
    <d v="1899-12-30T00:00:00"/>
    <n v="0"/>
    <n v="0"/>
    <d v="1899-12-30T20:53:00"/>
    <d v="1899-12-30T00:10:00"/>
    <n v="0"/>
    <n v="10"/>
    <d v="1899-12-30T21:00:00"/>
    <d v="1899-12-30T00:07:00"/>
    <n v="0"/>
    <n v="7"/>
    <d v="1899-12-30T21:10:00"/>
    <d v="1899-12-30T21:15:00"/>
    <d v="1899-12-30T00:05:00"/>
    <n v="0"/>
    <n v="5"/>
    <d v="1899-12-30T10:13:00"/>
    <n v="10"/>
    <n v="13"/>
    <d v="1899-12-30T00:32:00"/>
    <n v="0"/>
    <n v="32"/>
    <d v="1899-12-30T07:26:00"/>
    <n v="7"/>
    <n v="26"/>
    <d v="1899-12-30T01:19:00"/>
    <n v="1"/>
    <n v="19"/>
    <d v="1899-12-30T00:00:00"/>
    <n v="0"/>
    <n v="0"/>
    <d v="1899-12-30T01:19:00"/>
    <n v="1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4389.51000000036"/>
    <n v="9814"/>
    <n v="63.255000000000003"/>
    <n v="61.584421234970485"/>
    <m/>
    <m/>
    <m/>
    <m/>
    <m/>
  </r>
  <r>
    <n v="174"/>
    <n v="60"/>
    <d v="2011-08-15T00:00:00"/>
    <n v="8"/>
    <x v="0"/>
    <n v="30"/>
    <s v="TSL,JSR"/>
    <s v="BLENDED PCI"/>
    <s v="CHINA STEEL RESPONSIBILITY"/>
    <d v="1899-12-30T20:30:00"/>
    <x v="172"/>
    <s v="DTY-WT 1-WCS-RLS 1-IMWB 1-DTY"/>
    <n v="57"/>
    <n v="2"/>
    <m/>
    <d v="1899-12-30T20:30:00"/>
    <d v="1899-12-30T20:30:00"/>
    <d v="1899-12-30T00:00:00"/>
    <n v="0"/>
    <n v="0"/>
    <d v="1899-12-30T21:10:00"/>
    <d v="1899-12-30T00:40:00"/>
    <n v="0"/>
    <n v="40"/>
    <d v="1899-12-30T21:15:00"/>
    <d v="1899-12-30T00:05:00"/>
    <n v="0"/>
    <n v="5"/>
    <d v="1899-12-30T21:33:00"/>
    <d v="1899-12-30T00:18:00"/>
    <n v="0"/>
    <n v="18"/>
    <d v="1899-12-30T21:33:00"/>
    <d v="1899-12-30T22:05:00"/>
    <d v="1899-12-30T00:32:00"/>
    <n v="0"/>
    <n v="32"/>
    <d v="1899-12-30T21:33:00"/>
    <d v="1899-12-30T22:05:00"/>
    <d v="1899-12-30T00:32:00"/>
    <n v="0"/>
    <n v="32"/>
    <d v="1899-12-30T22:18:00"/>
    <d v="1899-12-30T00:13:00"/>
    <n v="0"/>
    <n v="13"/>
    <d v="1899-12-30T22:18:00"/>
    <d v="1899-12-30T00:00:00"/>
    <n v="0"/>
    <n v="0"/>
    <d v="1899-12-30T23:51:00"/>
    <d v="1899-12-30T01:33:00"/>
    <n v="1"/>
    <n v="33"/>
    <d v="1899-12-30T23:51:00"/>
    <d v="1899-12-30T23:51:00"/>
    <d v="1899-12-30T00:00:00"/>
    <n v="0"/>
    <n v="0"/>
    <d v="1899-12-30T00:00:00"/>
    <d v="1899-12-30T00:00:00"/>
    <m/>
    <d v="1899-12-30T00:00:00"/>
    <n v="0"/>
    <n v="0"/>
    <d v="1899-12-30T23:57:00"/>
    <d v="1899-12-30T00:06:00"/>
    <n v="0"/>
    <n v="6"/>
    <d v="1899-12-31T00:00:00"/>
    <d v="1899-12-30T00:03:00"/>
    <n v="0"/>
    <n v="3"/>
    <d v="1899-12-31T00:00:00"/>
    <d v="1899-12-31T00:00:00"/>
    <d v="1899-12-30T00:00:00"/>
    <n v="0"/>
    <n v="0"/>
    <d v="1899-12-30T03:30:00"/>
    <n v="3"/>
    <n v="30"/>
    <d v="1899-12-30T00:40:00"/>
    <n v="0"/>
    <n v="40"/>
    <d v="1899-12-30T00:32:00"/>
    <n v="0"/>
    <n v="32"/>
    <d v="1899-12-30T01:33:00"/>
    <n v="1"/>
    <n v="33"/>
    <d v="1899-12-30T00:00:00"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7914.77000000037"/>
    <n v="9872"/>
    <n v="61.846666666666671"/>
    <n v="61.5796971231767"/>
    <m/>
    <m/>
    <m/>
    <m/>
    <m/>
  </r>
  <r>
    <n v="175"/>
    <n v="61"/>
    <d v="2011-08-16T00:00:00"/>
    <n v="8"/>
    <x v="0"/>
    <n v="31"/>
    <s v="TSL,JSR"/>
    <s v="CD HCC/SS NEWZEALAND"/>
    <s v="MERIDIAN HALO/NEWLEAD TOMI"/>
    <d v="1899-12-30T04:15:00"/>
    <x v="173"/>
    <s v="DTY-WT 1-WCS-RLS 2-IMWB 1-DTY"/>
    <n v="58"/>
    <n v="1"/>
    <m/>
    <d v="1899-12-30T04:15:00"/>
    <d v="1899-12-30T04:15:00"/>
    <d v="1899-12-30T00:00:00"/>
    <n v="0"/>
    <n v="0"/>
    <d v="1899-12-30T04:25:00"/>
    <d v="1899-12-30T00:10:00"/>
    <n v="0"/>
    <n v="10"/>
    <d v="1899-12-30T04:30:00"/>
    <d v="1899-12-30T00:05:00"/>
    <n v="0"/>
    <n v="5"/>
    <d v="1899-12-30T05:04:00"/>
    <d v="1899-12-30T00:34:00"/>
    <n v="0"/>
    <n v="34"/>
    <d v="1899-12-30T05:06:00"/>
    <d v="1899-12-30T05:51:00"/>
    <d v="1899-12-30T00:45:00"/>
    <n v="0"/>
    <n v="45"/>
    <d v="1899-12-30T05:06:00"/>
    <d v="1899-12-30T05:51:00"/>
    <d v="1899-12-30T00:45:00"/>
    <n v="0"/>
    <n v="45"/>
    <d v="1899-12-30T06:00:00"/>
    <d v="1899-12-30T00:09:00"/>
    <n v="0"/>
    <n v="9"/>
    <d v="1899-12-30T06:00:00"/>
    <d v="1899-12-30T00:00:00"/>
    <n v="0"/>
    <n v="0"/>
    <d v="1899-12-30T09:32:00"/>
    <d v="1899-12-30T03:32:00"/>
    <n v="3"/>
    <n v="32"/>
    <d v="1899-12-30T09:32:00"/>
    <d v="1899-12-30T09:32:00"/>
    <d v="1899-12-30T00:00:00"/>
    <n v="0"/>
    <n v="0"/>
    <d v="1899-12-30T00:00:00"/>
    <d v="1899-12-30T00:00:00"/>
    <m/>
    <d v="1899-12-30T00:00:00"/>
    <n v="0"/>
    <n v="0"/>
    <d v="1899-12-30T09:45:00"/>
    <d v="1899-12-30T00:13:00"/>
    <n v="0"/>
    <n v="13"/>
    <d v="1899-12-30T09:55:00"/>
    <d v="1899-12-30T00:10:00"/>
    <n v="0"/>
    <n v="10"/>
    <d v="1899-12-30T10:10:00"/>
    <d v="1899-12-30T10:15:00"/>
    <d v="1899-12-30T00:05:00"/>
    <n v="0"/>
    <n v="5"/>
    <d v="1899-12-30T06:00:00"/>
    <n v="6"/>
    <n v="0"/>
    <d v="1899-12-30T01:06:00"/>
    <n v="1"/>
    <n v="6"/>
    <d v="1899-12-30T00:45:00"/>
    <n v="0"/>
    <n v="45"/>
    <d v="1899-12-30T03:32:00"/>
    <n v="3"/>
    <n v="32"/>
    <d v="1899-12-30T00:00:00"/>
    <n v="0"/>
    <n v="0"/>
    <d v="1899-12-30T03:32:00"/>
    <n v="3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1493.9300000004"/>
    <n v="9931"/>
    <n v="61.70965517241379"/>
    <n v="61.574255361997828"/>
    <m/>
    <m/>
    <m/>
    <m/>
    <m/>
  </r>
  <r>
    <n v="176"/>
    <n v="62"/>
    <d v="2011-08-16T00:00:00"/>
    <n v="8"/>
    <x v="1"/>
    <n v="10"/>
    <s v="TSL,HALDIA"/>
    <s v="HAILCREEK"/>
    <s v="GREAT BRIGHT"/>
    <d v="1899-12-30T06:45:00"/>
    <x v="174"/>
    <s v="DTY-WT 1-WCS-RLS 1-IMWB 1-DTY"/>
    <n v="59"/>
    <n v="0"/>
    <m/>
    <d v="1899-12-30T06:45:00"/>
    <d v="1899-12-30T06:45:00"/>
    <d v="1899-12-30T00:00:00"/>
    <n v="0"/>
    <n v="0"/>
    <d v="1899-12-30T08:25:00"/>
    <d v="1899-12-30T01:40:00"/>
    <n v="1"/>
    <n v="40"/>
    <d v="1899-12-30T08:30:00"/>
    <d v="1899-12-30T00:05:00"/>
    <n v="0"/>
    <n v="5"/>
    <d v="1899-12-30T08:55:00"/>
    <d v="1899-12-30T00:25:00"/>
    <n v="0"/>
    <n v="25"/>
    <d v="1899-12-30T09:00:00"/>
    <d v="1899-12-30T11:00:00"/>
    <d v="1899-12-30T02:00:00"/>
    <n v="2"/>
    <n v="0"/>
    <d v="1899-12-30T09:00:00"/>
    <d v="1899-12-30T11:00:00"/>
    <d v="1899-12-30T02:00:00"/>
    <n v="2"/>
    <n v="0"/>
    <d v="1899-12-30T11:00:00"/>
    <d v="1899-12-30T00:00:00"/>
    <n v="0"/>
    <n v="0"/>
    <d v="1899-12-30T11:00:00"/>
    <d v="1899-12-30T00:00:00"/>
    <n v="0"/>
    <n v="0"/>
    <d v="1899-12-30T17:23:00"/>
    <d v="1899-12-30T06:23:00"/>
    <n v="6"/>
    <n v="23"/>
    <d v="1899-12-30T17:23:00"/>
    <d v="1899-12-30T17:23:00"/>
    <d v="1899-12-30T00:00:00"/>
    <n v="0"/>
    <n v="0"/>
    <d v="1899-12-30T00:00:00"/>
    <d v="1899-12-30T00:00:00"/>
    <m/>
    <d v="1899-12-30T00:00:00"/>
    <n v="0"/>
    <n v="0"/>
    <d v="1899-12-30T17:35:00"/>
    <d v="1899-12-30T00:12:00"/>
    <n v="0"/>
    <n v="12"/>
    <d v="1899-12-30T17:50:00"/>
    <d v="1899-12-30T00:15:00"/>
    <n v="0"/>
    <n v="15"/>
    <d v="1899-12-30T02:00:00"/>
    <d v="1899-12-31T02:05:00"/>
    <d v="1899-12-31T00:05:00"/>
    <n v="0"/>
    <n v="5"/>
    <d v="1899-12-30T19:20:00"/>
    <n v="19"/>
    <n v="20"/>
    <d v="1899-12-30T00:52:00"/>
    <n v="0"/>
    <n v="52"/>
    <d v="1899-12-30T02:00:00"/>
    <n v="2"/>
    <n v="0"/>
    <d v="1899-12-30T06:23:00"/>
    <n v="6"/>
    <n v="23"/>
    <d v="1899-12-30T00:00:00"/>
    <n v="0"/>
    <n v="0"/>
    <d v="1899-12-30T06:23:00"/>
    <n v="6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5145.16000000038"/>
    <n v="9988"/>
    <n v="61.885254237288137"/>
    <n v="61.588422106527872"/>
    <m/>
    <m/>
    <m/>
    <m/>
    <m/>
  </r>
  <r>
    <n v="177"/>
    <n v="63"/>
    <d v="2011-08-16T00:00:00"/>
    <n v="8"/>
    <x v="0"/>
    <n v="32"/>
    <s v="TSL,JSR"/>
    <s v="BLENDED PCI/SP LIMESTONE"/>
    <s v="CHINA STEEL RESPONSIBILITY/SEALUCK2"/>
    <d v="1899-12-30T10:51:00"/>
    <x v="175"/>
    <s v="DTY-WT 1-WCS-RLS 2-IMWB 1-DTY"/>
    <n v="57"/>
    <n v="2"/>
    <m/>
    <d v="1899-12-30T10:51:00"/>
    <d v="1899-12-30T10:51:00"/>
    <d v="1899-12-30T00:00:00"/>
    <n v="0"/>
    <n v="0"/>
    <d v="1899-12-30T11:10:00"/>
    <d v="1899-12-30T00:19:00"/>
    <n v="0"/>
    <n v="19"/>
    <d v="1899-12-30T11:15:00"/>
    <d v="1899-12-30T00:05:00"/>
    <n v="0"/>
    <n v="5"/>
    <d v="1899-12-30T11:35:00"/>
    <d v="1899-12-30T00:20:00"/>
    <n v="0"/>
    <n v="20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20:18:00"/>
    <d v="1899-12-30T07:38:00"/>
    <n v="7"/>
    <n v="38"/>
    <d v="1899-12-30T20:27:00"/>
    <d v="1899-12-30T00:09:00"/>
    <n v="0"/>
    <n v="9"/>
    <d v="1899-12-30T23:13:00"/>
    <d v="1899-12-30T02:46:00"/>
    <n v="2"/>
    <n v="46"/>
    <d v="1899-12-30T23:13:00"/>
    <d v="1899-12-30T23:13:00"/>
    <d v="1899-12-30T00:00:00"/>
    <n v="0"/>
    <n v="0"/>
    <d v="1899-12-30T00:00:00"/>
    <d v="1899-12-30T00:00:00"/>
    <m/>
    <d v="1899-12-30T00:00:00"/>
    <n v="0"/>
    <n v="0"/>
    <d v="1899-12-30T23:23:00"/>
    <d v="1899-12-30T00:10:00"/>
    <n v="0"/>
    <n v="10"/>
    <d v="1899-12-30T23:30:00"/>
    <d v="1899-12-30T00:07:00"/>
    <n v="0"/>
    <n v="7"/>
    <d v="1899-12-31T05:15:00"/>
    <d v="1899-12-31T05:20:00"/>
    <d v="1899-12-30T00:05:00"/>
    <n v="0"/>
    <n v="5"/>
    <d v="1899-12-30T18:29:00"/>
    <n v="18"/>
    <n v="29"/>
    <d v="1899-12-30T08:15:00"/>
    <n v="8"/>
    <n v="15"/>
    <d v="1899-12-30T01:05:00"/>
    <n v="1"/>
    <n v="5"/>
    <d v="1899-12-30T02:46:00"/>
    <n v="2"/>
    <n v="46"/>
    <d v="1899-12-30T00:00:00"/>
    <n v="0"/>
    <n v="0"/>
    <d v="1899-12-30T02:46:00"/>
    <n v="2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8758.04000000039"/>
    <n v="10047"/>
    <n v="63.383859649122812"/>
    <n v="61.586348163630973"/>
    <m/>
    <m/>
    <m/>
    <m/>
    <m/>
  </r>
  <r>
    <n v="178"/>
    <n v="64"/>
    <d v="2011-08-16T00:00:00"/>
    <n v="8"/>
    <x v="0"/>
    <n v="33"/>
    <s v="TSL,JSR"/>
    <s v="BLENDED PCI/SP LIMESTONE"/>
    <s v="CHINA STEEL RESPONSIBILITY/SEALUCK2"/>
    <d v="1899-12-30T13:15:00"/>
    <x v="176"/>
    <s v="DTY-WT 1-WCS-RLS 1-IMWB 1-DTY"/>
    <n v="59"/>
    <n v="0"/>
    <m/>
    <d v="1899-12-30T13:15:00"/>
    <d v="1899-12-30T13:15:00"/>
    <d v="1899-12-30T00:00:00"/>
    <n v="0"/>
    <n v="0"/>
    <d v="1899-12-30T13:30:00"/>
    <d v="1899-12-30T00:15:00"/>
    <n v="0"/>
    <n v="15"/>
    <d v="1899-12-30T13:40:00"/>
    <d v="1899-12-30T00:10:00"/>
    <n v="0"/>
    <n v="10"/>
    <d v="1899-12-30T13:58:00"/>
    <d v="1899-12-30T00:18:00"/>
    <n v="0"/>
    <n v="18"/>
    <d v="1899-12-30T13:58:00"/>
    <d v="1899-12-30T15:30:00"/>
    <d v="1899-12-30T01:32:00"/>
    <n v="1"/>
    <n v="32"/>
    <d v="1899-12-30T13:58:00"/>
    <d v="1899-12-30T15:30:00"/>
    <d v="1899-12-30T01:32:00"/>
    <n v="1"/>
    <n v="32"/>
    <d v="1899-12-30T22:30:00"/>
    <d v="1899-12-30T07:00:00"/>
    <n v="7"/>
    <n v="0"/>
    <d v="1899-12-30T22:35:00"/>
    <d v="1899-12-30T00:05:00"/>
    <n v="0"/>
    <n v="5"/>
    <d v="1899-12-31T00:00:00"/>
    <d v="1899-12-30T01:25:00"/>
    <n v="1"/>
    <n v="25"/>
    <d v="1899-12-30T22:35:00"/>
    <d v="1899-12-31T00:00:00"/>
    <d v="1899-12-30T01:25:00"/>
    <n v="1"/>
    <n v="25"/>
    <d v="1899-12-30T00:00:00"/>
    <d v="1899-12-30T00:00:00"/>
    <m/>
    <d v="1899-12-30T00:00:00"/>
    <n v="0"/>
    <n v="0"/>
    <d v="1899-12-31T00:15:00"/>
    <d v="1899-12-30T00:15:00"/>
    <n v="0"/>
    <n v="15"/>
    <d v="1899-12-31T00:22:00"/>
    <d v="1899-12-30T00:07:00"/>
    <n v="0"/>
    <n v="7"/>
    <d v="1899-12-31T00:30:00"/>
    <d v="1899-12-31T00:35:00"/>
    <d v="1899-12-30T00:05:00"/>
    <n v="0"/>
    <n v="5"/>
    <d v="1899-12-30T11:20:00"/>
    <n v="11"/>
    <n v="20"/>
    <d v="1899-12-30T07:40:00"/>
    <n v="7"/>
    <n v="40"/>
    <d v="1899-12-30T01:32:00"/>
    <n v="1"/>
    <n v="32"/>
    <d v="1899-12-30T01:25:00"/>
    <n v="1"/>
    <n v="25"/>
    <d v="1899-12-30T00:00:00"/>
    <n v="0"/>
    <n v="0"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2417.87000000034"/>
    <n v="10098"/>
    <n v="62.031016949152544"/>
    <n v="61.637737175678389"/>
    <m/>
    <m/>
    <m/>
    <m/>
    <m/>
  </r>
  <r>
    <n v="179"/>
    <n v="65"/>
    <d v="2011-08-17T00:00:00"/>
    <n v="8"/>
    <x v="0"/>
    <n v="34"/>
    <s v="TSL,JSR"/>
    <s v="SP LIMESTONE"/>
    <s v="SEALUCK 2"/>
    <d v="1899-12-30T18:00:00"/>
    <x v="177"/>
    <s v="DTY-WT 1-WCS-RLS 1-IMWB 1-DTY"/>
    <n v="51"/>
    <n v="7"/>
    <m/>
    <d v="1899-12-30T18:00:00"/>
    <d v="1899-12-30T18:00:00"/>
    <d v="1899-12-30T00:00:00"/>
    <n v="0"/>
    <n v="0"/>
    <d v="1899-12-30T18:05:00"/>
    <d v="1899-12-30T00:05:00"/>
    <n v="0"/>
    <n v="5"/>
    <d v="1899-12-30T18:05:00"/>
    <d v="1899-12-30T00:00:00"/>
    <n v="0"/>
    <n v="0"/>
    <d v="1899-12-31T01:20:00"/>
    <d v="1899-12-30T07:15:00"/>
    <n v="7"/>
    <n v="15"/>
    <d v="1899-12-31T01:20:00"/>
    <d v="1899-12-31T03:00:00"/>
    <d v="1899-12-30T01:40:00"/>
    <n v="1"/>
    <n v="40"/>
    <d v="1899-12-31T01:20:00"/>
    <d v="1899-12-31T03:00:00"/>
    <d v="1899-12-30T01:40:00"/>
    <n v="1"/>
    <n v="40"/>
    <d v="1899-12-31T05:01:00"/>
    <d v="1899-12-30T02:01:00"/>
    <n v="2"/>
    <n v="1"/>
    <d v="1899-12-31T05:01:00"/>
    <d v="1899-12-30T00:00:00"/>
    <n v="0"/>
    <n v="0"/>
    <d v="1899-12-31T09:03:00"/>
    <d v="1899-12-30T04:02:00"/>
    <n v="4"/>
    <n v="2"/>
    <d v="1899-12-31T09:03:00"/>
    <d v="1899-12-31T09:03:00"/>
    <d v="1899-12-30T00:00:00"/>
    <n v="0"/>
    <n v="0"/>
    <d v="1899-12-31T09:03:00"/>
    <d v="1899-12-31T09:03:00"/>
    <m/>
    <d v="1899-12-30T00:00:00"/>
    <n v="0"/>
    <n v="0"/>
    <d v="1899-12-31T09:20:00"/>
    <d v="1899-12-30T00:17:00"/>
    <n v="0"/>
    <n v="17"/>
    <d v="1899-12-31T09:25:00"/>
    <d v="1899-12-30T00:05:00"/>
    <n v="0"/>
    <n v="5"/>
    <d v="1899-12-31T09:25:00"/>
    <d v="1899-12-31T09:30:00"/>
    <d v="1899-12-30T00:05:00"/>
    <n v="0"/>
    <n v="5"/>
    <d v="1899-12-30T15:30:00"/>
    <n v="15"/>
    <n v="30"/>
    <d v="1899-12-30T09:38:00"/>
    <n v="9"/>
    <n v="38"/>
    <d v="1899-12-30T01:40:00"/>
    <n v="1"/>
    <n v="40"/>
    <d v="1899-12-30T04:02:00"/>
    <n v="4"/>
    <n v="2"/>
    <d v="1899-12-30T00:00:00"/>
    <n v="0"/>
    <n v="0"/>
    <d v="1899-12-30T04:02:00"/>
    <n v="4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5734.77000000037"/>
    <n v="10154"/>
    <n v="65.037254901960793"/>
    <n v="61.624460311207443"/>
    <m/>
    <m/>
    <m/>
    <m/>
    <m/>
  </r>
  <r>
    <n v="180"/>
    <n v="66"/>
    <d v="2011-08-17T00:00:00"/>
    <n v="8"/>
    <x v="0"/>
    <n v="35"/>
    <s v="TSL,JSR"/>
    <s v="CD HCC/SS NEWZEALAND/BLENDED PCI"/>
    <s v="MERIDIAN HALO/NEWLEAD TOMI/"/>
    <d v="1899-12-30T23:00:00"/>
    <x v="178"/>
    <s v="DTY-WT 1-WCS-RLS 1-IMWB 1-DTY"/>
    <n v="56"/>
    <n v="2"/>
    <m/>
    <d v="1899-12-30T23:00:00"/>
    <d v="1899-12-30T23:00:00"/>
    <d v="1899-12-30T00:00:00"/>
    <n v="0"/>
    <n v="0"/>
    <d v="1899-12-30T23:15:00"/>
    <d v="1899-12-30T00:15:00"/>
    <n v="0"/>
    <n v="15"/>
    <d v="1899-12-30T23:15:00"/>
    <d v="1899-12-30T00:00:00"/>
    <n v="0"/>
    <n v="0"/>
    <d v="1899-12-31T06:00:00"/>
    <d v="1899-12-30T06:45:00"/>
    <n v="6"/>
    <n v="45"/>
    <d v="1899-12-31T06:00:00"/>
    <d v="1899-12-31T08:15:00"/>
    <d v="1899-12-30T02:15:00"/>
    <n v="2"/>
    <n v="15"/>
    <d v="1899-12-31T06:00:00"/>
    <d v="1899-12-31T08:15:00"/>
    <d v="1899-12-30T02:15:00"/>
    <n v="2"/>
    <n v="15"/>
    <d v="1899-12-31T09:20:00"/>
    <d v="1899-12-30T01:05:00"/>
    <n v="1"/>
    <n v="5"/>
    <d v="1899-12-31T09:21:00"/>
    <d v="1899-12-30T00:01:00"/>
    <n v="0"/>
    <n v="1"/>
    <d v="1899-12-31T12:47:00"/>
    <d v="1899-12-30T03:26:00"/>
    <n v="3"/>
    <n v="26"/>
    <d v="1899-12-31T12:47:00"/>
    <d v="1899-12-31T12:47:00"/>
    <d v="1899-12-30T00:00:00"/>
    <n v="0"/>
    <n v="0"/>
    <d v="1899-12-31T12:47:00"/>
    <d v="1899-12-31T12:47:00"/>
    <m/>
    <e v="#REF!"/>
    <e v="#REF!"/>
    <e v="#REF!"/>
    <d v="1899-12-31T13:40:00"/>
    <d v="1899-12-30T00:53:00"/>
    <n v="0"/>
    <n v="53"/>
    <d v="1899-12-31T13:45:00"/>
    <d v="1899-12-30T00:05:00"/>
    <n v="0"/>
    <n v="5"/>
    <d v="1899-12-31T13:45:00"/>
    <d v="1899-12-31T13:45:00"/>
    <d v="1899-12-30T00:00:00"/>
    <n v="0"/>
    <n v="0"/>
    <d v="1899-12-30T14:45:00"/>
    <n v="14"/>
    <n v="45"/>
    <d v="1899-12-30T08:48:00"/>
    <n v="8"/>
    <n v="48"/>
    <d v="1899-12-30T02:15:00"/>
    <n v="2"/>
    <n v="15"/>
    <d v="1899-12-30T03:26:00"/>
    <n v="3"/>
    <n v="26"/>
    <e v="#REF!"/>
    <e v="#REF!"/>
    <e v="#REF!"/>
    <d v="1899-12-30T03:26:00"/>
    <n v="3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9221.35000000033"/>
    <n v="10213"/>
    <n v="62.260357142857139"/>
    <n v="61.609845295212018"/>
    <m/>
    <m/>
    <m/>
    <m/>
    <m/>
  </r>
  <r>
    <n v="181"/>
    <n v="67"/>
    <d v="2011-08-17T00:00:00"/>
    <n v="8"/>
    <x v="12"/>
    <n v="1"/>
    <s v="ADHUNIK"/>
    <s v="NON COKING"/>
    <s v="NEWLEAD SPARTOUNTA"/>
    <d v="1899-12-30T10:00:00"/>
    <x v="179"/>
    <s v="DTY-WT 1-WCS-RLS 1-IMWB 1-DTY"/>
    <n v="59"/>
    <n v="0"/>
    <m/>
    <d v="1899-12-30T10:00:00"/>
    <d v="1899-12-30T10:00:00"/>
    <d v="1899-12-30T00:00:00"/>
    <n v="0"/>
    <n v="0"/>
    <d v="1899-12-30T10:10:00"/>
    <d v="1899-12-30T00:10:00"/>
    <n v="0"/>
    <n v="10"/>
    <d v="1899-12-30T10:10:00"/>
    <d v="1899-12-30T00:00:00"/>
    <n v="0"/>
    <n v="0"/>
    <d v="1899-12-30T12:00:00"/>
    <d v="1899-12-30T01:50:00"/>
    <n v="1"/>
    <n v="50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13:00"/>
    <d v="1899-12-30T00:13:00"/>
    <n v="0"/>
    <n v="13"/>
    <d v="1899-12-30T13:16:00"/>
    <d v="1899-12-30T00:03:00"/>
    <n v="0"/>
    <n v="3"/>
    <d v="1899-12-30T17:07:00"/>
    <d v="1899-12-30T03:51:00"/>
    <n v="3"/>
    <n v="51"/>
    <d v="1899-12-30T17:07:00"/>
    <d v="1899-12-30T17:07:00"/>
    <d v="1899-12-30T00:00:00"/>
    <n v="0"/>
    <n v="0"/>
    <d v="1899-12-30T17:07:00"/>
    <d v="1899-12-30T17:07:00"/>
    <m/>
    <d v="1899-12-30T00:00:00"/>
    <n v="0"/>
    <n v="0"/>
    <d v="1899-12-30T18:25:00"/>
    <d v="1899-12-30T01:18:00"/>
    <n v="1"/>
    <n v="18"/>
    <d v="1899-12-30T18:30:00"/>
    <d v="1899-12-30T00:05:00"/>
    <n v="0"/>
    <n v="5"/>
    <d v="1899-12-30T18:30:00"/>
    <d v="1899-12-30T18:30:00"/>
    <d v="1899-12-30T00:00:00"/>
    <n v="0"/>
    <n v="0"/>
    <d v="1899-12-30T08:30:00"/>
    <n v="8"/>
    <n v="30"/>
    <d v="1899-12-30T03:26:00"/>
    <n v="3"/>
    <n v="26"/>
    <d v="1899-12-30T01:00:00"/>
    <n v="1"/>
    <n v="0"/>
    <d v="1899-12-30T03:51:00"/>
    <n v="3"/>
    <n v="51"/>
    <d v="1899-12-30T00:00:00"/>
    <n v="0"/>
    <n v="0"/>
    <d v="1899-12-30T03:51:00"/>
    <n v="3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2984.39000000036"/>
    <n v="10272"/>
    <n v="63.780338983050846"/>
    <n v="61.622312110591935"/>
    <m/>
    <m/>
    <m/>
    <m/>
    <m/>
  </r>
  <r>
    <n v="182"/>
    <n v="68"/>
    <d v="2011-08-17T00:00:00"/>
    <n v="8"/>
    <x v="0"/>
    <n v="36"/>
    <s v="TSL,JSR"/>
    <s v="CURRAGH SS"/>
    <s v="PRIMROSE"/>
    <d v="1899-12-30T13:45:00"/>
    <x v="180"/>
    <s v="DTY-WT 1-WCS-RLS 2-IMWB 1-DTY"/>
    <n v="59"/>
    <n v="0"/>
    <m/>
    <d v="1899-12-30T13:45:00"/>
    <d v="1899-12-30T13:45:00"/>
    <d v="1899-12-30T00:00:00"/>
    <n v="0"/>
    <n v="0"/>
    <d v="1899-12-30T13:50:00"/>
    <d v="1899-12-30T00:05:00"/>
    <n v="0"/>
    <n v="5"/>
    <d v="1899-12-30T13:50:00"/>
    <d v="1899-12-30T00:00:00"/>
    <n v="0"/>
    <n v="0"/>
    <d v="1899-12-30T17:50:00"/>
    <d v="1899-12-30T04:00:00"/>
    <n v="4"/>
    <n v="0"/>
    <d v="1899-12-30T17:50:00"/>
    <d v="1899-12-30T18:15:00"/>
    <d v="1899-12-30T00:25:00"/>
    <n v="0"/>
    <n v="25"/>
    <d v="1899-12-30T17:50:00"/>
    <d v="1899-12-30T18:15:00"/>
    <d v="1899-12-30T00:25:00"/>
    <n v="0"/>
    <n v="25"/>
    <d v="1899-12-30T18:15:00"/>
    <d v="1899-12-30T00:00:00"/>
    <n v="0"/>
    <n v="0"/>
    <d v="1899-12-30T18:40:00"/>
    <d v="1899-12-30T00:25:00"/>
    <n v="0"/>
    <n v="25"/>
    <d v="1899-12-30T20:12:00"/>
    <d v="1899-12-30T01:32:00"/>
    <n v="1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50:00"/>
    <d v="1899-12-30T00:38:00"/>
    <n v="0"/>
    <n v="38"/>
    <d v="1899-12-30T21:00:00"/>
    <d v="1899-12-30T00:10:00"/>
    <n v="0"/>
    <n v="10"/>
    <d v="1899-12-30T21:00:00"/>
    <d v="1899-12-30T21:45:00"/>
    <d v="1899-12-30T00:45:00"/>
    <n v="0"/>
    <n v="45"/>
    <d v="1899-12-30T08:00:00"/>
    <n v="8"/>
    <n v="0"/>
    <d v="1899-12-30T04:48:00"/>
    <n v="4"/>
    <n v="48"/>
    <d v="1899-12-30T00:25:00"/>
    <n v="0"/>
    <n v="25"/>
    <d v="1899-12-30T01:32:00"/>
    <n v="1"/>
    <n v="32"/>
    <d v="1899-12-30T00:00:00"/>
    <n v="0"/>
    <n v="0"/>
    <d v="1899-12-30T01:32:00"/>
    <n v="1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6688.59000000032"/>
    <n v="10319"/>
    <n v="62.783050847457623"/>
    <n v="61.700609555189487"/>
    <m/>
    <m/>
    <m/>
    <m/>
    <m/>
  </r>
  <r>
    <n v="183"/>
    <n v="69"/>
    <d v="2011-08-17T00:00:00"/>
    <n v="8"/>
    <x v="0"/>
    <n v="38"/>
    <s v="TSL,JSR"/>
    <s v="CURRAGH SS/SS NEWZEALAND/GOONYELLA"/>
    <s v="PRIMROSE/NEWLEAD TOMI/YASA UNITY"/>
    <d v="1899-12-30T21:50:00"/>
    <x v="181"/>
    <s v="DTY-WT 1-WCS-RLS 1-IMWB 1-DTY"/>
    <n v="47"/>
    <n v="11"/>
    <m/>
    <d v="1899-12-30T21:50:00"/>
    <d v="1899-12-30T21:50:00"/>
    <d v="1899-12-30T00:00:00"/>
    <n v="0"/>
    <n v="0"/>
    <d v="1899-12-30T22:00:00"/>
    <d v="1899-12-30T00:10:00"/>
    <n v="0"/>
    <n v="10"/>
    <d v="1899-12-30T22:00:00"/>
    <d v="1899-12-30T00:00:00"/>
    <n v="0"/>
    <n v="0"/>
    <d v="1899-12-30T22:53:00"/>
    <d v="1899-12-30T00:53:00"/>
    <n v="0"/>
    <n v="53"/>
    <d v="1899-12-30T22:54:00"/>
    <d v="1899-12-31T00:10:00"/>
    <d v="1899-12-30T01:16:00"/>
    <n v="1"/>
    <n v="16"/>
    <d v="1899-12-30T22:54:00"/>
    <d v="1899-12-31T00:10:00"/>
    <d v="1899-12-30T01:16:00"/>
    <n v="1"/>
    <n v="16"/>
    <d v="1899-12-31T00:32:00"/>
    <d v="1899-12-30T00:22:00"/>
    <n v="0"/>
    <n v="22"/>
    <d v="1899-12-31T01:39:00"/>
    <d v="1899-12-30T01:07:00"/>
    <n v="1"/>
    <n v="7"/>
    <d v="1899-12-31T04:37:00"/>
    <d v="1899-12-30T02:58:00"/>
    <n v="2"/>
    <n v="58"/>
    <d v="1899-12-31T04:37:00"/>
    <d v="1899-12-31T04:37:00"/>
    <d v="1899-12-30T00:00:00"/>
    <n v="0"/>
    <n v="0"/>
    <d v="1899-12-31T04:37:00"/>
    <d v="1899-12-31T04:37:00"/>
    <m/>
    <d v="1899-12-30T00:00:00"/>
    <n v="0"/>
    <n v="0"/>
    <d v="1899-12-31T04:40:00"/>
    <d v="1899-12-30T00:03:00"/>
    <n v="0"/>
    <n v="3"/>
    <d v="1899-12-31T04:45:00"/>
    <d v="1899-12-30T00:05:00"/>
    <n v="0"/>
    <n v="5"/>
    <d v="1899-12-31T04:45:00"/>
    <d v="1899-12-31T04:45:00"/>
    <d v="1899-12-30T00:00:00"/>
    <n v="0"/>
    <n v="0"/>
    <d v="1899-12-30T06:55:00"/>
    <n v="6"/>
    <n v="55"/>
    <d v="1899-12-30T01:23:00"/>
    <n v="1"/>
    <n v="23"/>
    <d v="1899-12-30T01:16:00"/>
    <n v="1"/>
    <n v="16"/>
    <d v="1899-12-30T02:58:00"/>
    <n v="2"/>
    <n v="58"/>
    <m/>
    <n v="0"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9635.62000000034"/>
    <n v="10375"/>
    <n v="62.702765957446815"/>
    <n v="61.651626024096416"/>
    <m/>
    <m/>
    <m/>
    <m/>
    <m/>
  </r>
  <r>
    <n v="184"/>
    <n v="70"/>
    <d v="2011-08-18T00:00:00"/>
    <n v="8"/>
    <x v="0"/>
    <n v="37"/>
    <s v="TSL,JSR"/>
    <s v="CURRAGH SS/CP OMAN"/>
    <s v="PRIMROSE/MP PANAMAX6"/>
    <d v="1899-12-30T14:30:00"/>
    <x v="182"/>
    <s v="DTY-WT 1-WCS-RLS 2-IMWB 1-DTY"/>
    <n v="56"/>
    <n v="3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11:00"/>
    <d v="1899-12-30T00:56:00"/>
    <n v="0"/>
    <n v="56"/>
    <d v="1899-12-30T16:11:00"/>
    <d v="1899-12-30T21:56:00"/>
    <d v="1899-12-30T05:45:00"/>
    <n v="5"/>
    <n v="45"/>
    <d v="1899-12-30T16:11:00"/>
    <d v="1899-12-30T21:56:00"/>
    <d v="1899-12-30T05:45:00"/>
    <n v="5"/>
    <n v="45"/>
    <d v="1899-12-30T21:58:00"/>
    <d v="1899-12-30T00:02:00"/>
    <n v="0"/>
    <n v="2"/>
    <d v="1899-12-30T22:00:00"/>
    <d v="1899-12-30T00:02:00"/>
    <n v="0"/>
    <n v="2"/>
    <d v="1899-12-31T13:40:00"/>
    <d v="1899-12-30T15:40:00"/>
    <n v="15"/>
    <n v="40"/>
    <d v="1899-12-31T13:40:00"/>
    <d v="1899-12-31T13:40:00"/>
    <d v="1899-12-30T00:00:00"/>
    <n v="0"/>
    <n v="0"/>
    <d v="1899-12-31T13:40:00"/>
    <d v="1899-12-31T13:40:00"/>
    <m/>
    <d v="1899-12-30T00:00:00"/>
    <n v="0"/>
    <n v="0"/>
    <d v="1899-12-31T13:48:00"/>
    <d v="1899-12-30T00:08:00"/>
    <n v="0"/>
    <n v="8"/>
    <d v="1899-12-31T13:55:00"/>
    <d v="1899-12-30T00:07:00"/>
    <n v="0"/>
    <n v="7"/>
    <d v="1899-12-31T13:55:00"/>
    <d v="1899-12-31T14:05:00"/>
    <d v="1899-12-30T00:10:00"/>
    <n v="0"/>
    <n v="10"/>
    <d v="1899-12-30T23:35:00"/>
    <n v="23"/>
    <n v="35"/>
    <d v="1899-12-30T01:13:00"/>
    <n v="1"/>
    <n v="13"/>
    <d v="1899-12-30T05:45:00"/>
    <n v="5"/>
    <n v="45"/>
    <d v="1899-12-30T15:40:00"/>
    <n v="15"/>
    <n v="40"/>
    <m/>
    <n v="0"/>
    <n v="0"/>
    <d v="1899-12-30T15:40:00"/>
    <n v="1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3153.36000000034"/>
    <n v="10434"/>
    <n v="62.816785714285707"/>
    <n v="61.640153344834225"/>
    <m/>
    <m/>
    <m/>
    <m/>
    <m/>
  </r>
  <r>
    <n v="185"/>
    <n v="71"/>
    <d v="2011-08-18T00:00:00"/>
    <n v="8"/>
    <x v="11"/>
    <n v="3"/>
    <s v="BEL"/>
    <s v="LAKE VERMONT HCC"/>
    <s v="COS PROSPERITY"/>
    <d v="1899-12-30T03:05:00"/>
    <x v="183"/>
    <s v="DTY-WT 1-WCS-RLS 1-IMWB 1-DTY"/>
    <n v="59"/>
    <n v="0"/>
    <m/>
    <d v="1899-12-30T03:05:00"/>
    <d v="1899-12-30T03:05:00"/>
    <d v="1899-12-30T00:00:00"/>
    <n v="0"/>
    <n v="0"/>
    <d v="1899-12-30T03:30:00"/>
    <d v="1899-12-30T00:25:00"/>
    <n v="0"/>
    <n v="25"/>
    <d v="1899-12-30T03:40:00"/>
    <d v="1899-12-30T00:10:00"/>
    <n v="0"/>
    <n v="10"/>
    <d v="1899-12-30T04:10:00"/>
    <d v="1899-12-30T00:30:00"/>
    <n v="0"/>
    <n v="30"/>
    <d v="1899-12-30T04:10:00"/>
    <d v="1899-12-30T06:15:00"/>
    <d v="1899-12-30T02:05:00"/>
    <n v="2"/>
    <n v="5"/>
    <d v="1899-12-30T04:10:00"/>
    <d v="1899-12-30T06:15:00"/>
    <d v="1899-12-30T02:05:00"/>
    <n v="2"/>
    <n v="5"/>
    <d v="1899-12-30T06:19:00"/>
    <d v="1899-12-30T00:04:00"/>
    <n v="0"/>
    <n v="4"/>
    <d v="1899-12-30T06:19:00"/>
    <d v="1899-12-30T00:00:00"/>
    <n v="0"/>
    <n v="0"/>
    <d v="1899-12-30T09:54:00"/>
    <d v="1899-12-30T03:35:00"/>
    <n v="3"/>
    <n v="35"/>
    <d v="1899-12-30T09:54:00"/>
    <d v="1899-12-30T09:54:00"/>
    <d v="1899-12-30T00:00:00"/>
    <n v="0"/>
    <n v="0"/>
    <d v="1899-12-30T09:54:00"/>
    <d v="1899-12-30T09:54:00"/>
    <m/>
    <d v="1899-12-30T00:00:00"/>
    <n v="0"/>
    <n v="0"/>
    <d v="1899-12-30T10:00:00"/>
    <d v="1899-12-30T00:06:00"/>
    <n v="0"/>
    <n v="6"/>
    <d v="1899-12-30T10:10:00"/>
    <d v="1899-12-30T00:10:00"/>
    <n v="0"/>
    <n v="10"/>
    <d v="1899-12-30T10:10:00"/>
    <d v="1899-12-30T12:55:00"/>
    <d v="1899-12-30T02:45:00"/>
    <n v="2"/>
    <n v="45"/>
    <d v="1899-12-30T09:50:00"/>
    <n v="9"/>
    <n v="50"/>
    <d v="1899-12-30T00:50:00"/>
    <n v="0"/>
    <n v="50"/>
    <d v="1899-12-30T02:05:00"/>
    <n v="2"/>
    <n v="5"/>
    <d v="1899-12-30T03:35:00"/>
    <n v="3"/>
    <n v="35"/>
    <m/>
    <n v="0"/>
    <n v="0"/>
    <d v="1899-12-30T03:35:00"/>
    <n v="3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6852.84000000032"/>
    <n v="10491"/>
    <n v="62.703050847457625"/>
    <n v="61.657881994090204"/>
    <m/>
    <m/>
    <m/>
    <m/>
    <m/>
  </r>
  <r>
    <n v="186"/>
    <n v="72"/>
    <d v="2011-08-18T00:00:00"/>
    <n v="8"/>
    <x v="0"/>
    <n v="39"/>
    <s v="TSL,JSR"/>
    <s v="GOONYELLA/SS NEWZEALAND/CURRAGH SS"/>
    <s v="YASA UNITY/NEWLEAD TOMI/PRIMROSE"/>
    <d v="1899-12-30T17:15:00"/>
    <x v="184"/>
    <s v="DTY-WT 1-WCS-RLS 1-IMWB 1-DTY"/>
    <n v="57"/>
    <n v="2"/>
    <m/>
    <d v="1899-12-30T17:15:00"/>
    <d v="1899-12-30T17:15:00"/>
    <d v="1899-12-30T00:00:00"/>
    <n v="0"/>
    <n v="0"/>
    <d v="1899-12-30T17:20:00"/>
    <d v="1899-12-30T00:05:00"/>
    <n v="0"/>
    <n v="5"/>
    <d v="1899-12-30T17:25:00"/>
    <d v="1899-12-30T00:05:00"/>
    <n v="0"/>
    <n v="5"/>
    <d v="1899-12-30T17:56:00"/>
    <d v="1899-12-30T00:31:00"/>
    <n v="0"/>
    <n v="31"/>
    <d v="1899-12-30T17:57:00"/>
    <d v="1899-12-30T18:40:00"/>
    <d v="1899-12-30T00:43:00"/>
    <n v="0"/>
    <n v="43"/>
    <d v="1899-12-30T17:57:00"/>
    <d v="1899-12-30T18:40:00"/>
    <d v="1899-12-30T00:43:00"/>
    <n v="0"/>
    <n v="43"/>
    <d v="1899-12-30T18:45:00"/>
    <d v="1899-12-30T00:05:00"/>
    <n v="0"/>
    <n v="5"/>
    <d v="1899-12-30T18:49:00"/>
    <d v="1899-12-30T00:04:00"/>
    <n v="0"/>
    <n v="4"/>
    <d v="1899-12-30T21:39:00"/>
    <d v="1899-12-30T02:50:00"/>
    <n v="2"/>
    <n v="50"/>
    <d v="1899-12-30T21:39:00"/>
    <d v="1899-12-30T21:39:00"/>
    <d v="1899-12-30T00:00:00"/>
    <n v="0"/>
    <n v="0"/>
    <d v="1899-12-30T21:39:00"/>
    <d v="1899-12-30T21:39:00"/>
    <m/>
    <d v="1899-12-30T00:00:00"/>
    <n v="0"/>
    <n v="0"/>
    <d v="1899-12-30T21:55:00"/>
    <d v="1899-12-30T00:16:00"/>
    <n v="0"/>
    <n v="16"/>
    <d v="1899-12-30T22:05:00"/>
    <d v="1899-12-30T00:10:00"/>
    <n v="0"/>
    <n v="10"/>
    <d v="1899-12-30T22:05:00"/>
    <d v="1899-12-30T22:45:00"/>
    <d v="1899-12-30T00:40:00"/>
    <n v="0"/>
    <n v="40"/>
    <d v="1899-12-30T05:30:00"/>
    <n v="5"/>
    <n v="30"/>
    <d v="1899-12-30T01:02:00"/>
    <n v="1"/>
    <n v="2"/>
    <d v="1899-12-30T00:43:00"/>
    <n v="0"/>
    <n v="4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0372.73000000033"/>
    <n v="10550"/>
    <n v="61.752456140350873"/>
    <n v="61.646704265402875"/>
    <m/>
    <m/>
    <m/>
    <m/>
    <m/>
  </r>
  <r>
    <n v="187"/>
    <n v="73"/>
    <d v="2011-08-19T00:00:00"/>
    <n v="8"/>
    <x v="0"/>
    <n v="40"/>
    <s v="TSL,JSR"/>
    <s v="CP OMAN LIMESTONE"/>
    <s v="MP PANAMAX6"/>
    <d v="1899-12-30T19:45:00"/>
    <x v="185"/>
    <s v="DTY-WT 1-WCS-RLS 2-IMWB 1-DTY"/>
    <n v="59"/>
    <n v="0"/>
    <m/>
    <d v="1899-12-30T19:45:00"/>
    <d v="1899-12-30T19:45:00"/>
    <d v="1899-12-30T00:00:00"/>
    <n v="0"/>
    <n v="0"/>
    <d v="1899-12-30T19:55:00"/>
    <d v="1899-12-30T00:10:00"/>
    <n v="0"/>
    <n v="10"/>
    <d v="1899-12-30T19:55:00"/>
    <d v="1899-12-30T00:00:00"/>
    <n v="0"/>
    <n v="0"/>
    <d v="1899-12-30T20:00:00"/>
    <d v="1899-12-30T00:05:00"/>
    <n v="0"/>
    <n v="5"/>
    <d v="1899-12-30T20:00:00"/>
    <d v="1899-12-30T22:50:00"/>
    <d v="1899-12-30T02:50:00"/>
    <n v="2"/>
    <n v="50"/>
    <d v="1899-12-30T20:00:00"/>
    <d v="1899-12-30T22:50:00"/>
    <d v="1899-12-30T02:50:00"/>
    <n v="2"/>
    <n v="50"/>
    <d v="1899-12-30T22:50:00"/>
    <d v="1899-12-30T00:00:00"/>
    <n v="0"/>
    <n v="0"/>
    <d v="1899-12-30T22:52:00"/>
    <d v="1899-12-30T00:02:00"/>
    <n v="0"/>
    <n v="2"/>
    <d v="1899-12-31T14:52:00"/>
    <d v="1899-12-30T16:00:00"/>
    <n v="16"/>
    <n v="0"/>
    <d v="1899-12-31T14:52:00"/>
    <d v="1899-12-31T14:52:00"/>
    <d v="1899-12-30T00:00:00"/>
    <n v="0"/>
    <n v="0"/>
    <d v="1899-12-31T14:52:00"/>
    <d v="1899-12-31T14:52:00"/>
    <m/>
    <d v="1899-12-30T00:00:00"/>
    <n v="0"/>
    <n v="0"/>
    <d v="1899-12-31T15:00:00"/>
    <d v="1899-12-30T00:08:00"/>
    <n v="0"/>
    <n v="8"/>
    <d v="1899-12-31T15:10:00"/>
    <d v="1899-12-30T00:10:00"/>
    <n v="0"/>
    <n v="10"/>
    <d v="1899-12-31T15:10:00"/>
    <d v="1899-12-31T15:15:00"/>
    <d v="1899-12-30T00:05:00"/>
    <n v="0"/>
    <n v="5"/>
    <d v="1899-12-30T19:30:00"/>
    <n v="19"/>
    <n v="30"/>
    <d v="1899-12-30T00:23:00"/>
    <n v="0"/>
    <n v="23"/>
    <d v="1899-12-30T02:50:00"/>
    <n v="2"/>
    <n v="50"/>
    <d v="1899-12-30T16:00:00"/>
    <n v="16"/>
    <n v="0"/>
    <m/>
    <n v="0"/>
    <n v="0"/>
    <d v="1899-12-30T16:00:00"/>
    <n v="16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4184.26000000036"/>
    <n v="10608"/>
    <n v="64.602203389830507"/>
    <n v="61.668953619909537"/>
    <m/>
    <m/>
    <m/>
    <m/>
    <m/>
  </r>
  <r>
    <n v="188"/>
    <n v="74"/>
    <d v="2011-08-19T00:00:00"/>
    <n v="8"/>
    <x v="12"/>
    <n v="2"/>
    <s v="ADHUNIK"/>
    <s v="NON COKING"/>
    <s v="NEWLEAD SPARTOUNTA"/>
    <d v="1899-12-30T01:35:00"/>
    <x v="186"/>
    <s v="DTY-WT 1-WCS-RLS 2-IMWB 1-DTY"/>
    <n v="58"/>
    <n v="1"/>
    <m/>
    <d v="1899-12-30T01:35:00"/>
    <d v="1899-12-30T01:35:00"/>
    <d v="1899-12-30T00:00:00"/>
    <n v="0"/>
    <n v="0"/>
    <d v="1899-12-30T01:45:00"/>
    <d v="1899-12-30T00:10:00"/>
    <n v="0"/>
    <n v="10"/>
    <d v="1899-12-30T01:45:00"/>
    <d v="1899-12-30T00:00:00"/>
    <n v="0"/>
    <n v="0"/>
    <d v="1899-12-30T03:05:00"/>
    <d v="1899-12-30T01:20:00"/>
    <n v="1"/>
    <n v="20"/>
    <d v="1899-12-30T03:35:00"/>
    <d v="1899-12-30T04:45:00"/>
    <d v="1899-12-30T01:10:00"/>
    <n v="1"/>
    <n v="10"/>
    <d v="1899-12-30T03:35:00"/>
    <d v="1899-12-30T04:45:00"/>
    <d v="1899-12-30T01:10:00"/>
    <n v="1"/>
    <n v="10"/>
    <d v="1899-12-30T05:05:00"/>
    <d v="1899-12-30T00:20:00"/>
    <n v="0"/>
    <n v="20"/>
    <d v="1899-12-30T09:33:00"/>
    <d v="1899-12-30T04:28:00"/>
    <n v="4"/>
    <n v="28"/>
    <d v="1899-12-30T12:05:00"/>
    <d v="1899-12-30T02:32:00"/>
    <n v="2"/>
    <n v="32"/>
    <d v="1899-12-30T12:05:00"/>
    <d v="1899-12-30T12:05:00"/>
    <d v="1899-12-30T00:00:00"/>
    <n v="0"/>
    <n v="0"/>
    <d v="1899-12-30T09:33:00"/>
    <d v="1899-12-30T12:05:00"/>
    <m/>
    <d v="1899-12-30T02:32:00"/>
    <n v="2"/>
    <n v="32"/>
    <d v="1899-12-30T12:10:00"/>
    <d v="1899-12-30T00:05:00"/>
    <n v="0"/>
    <n v="5"/>
    <d v="1899-12-30T12:20:00"/>
    <d v="1899-12-30T00:10:00"/>
    <n v="0"/>
    <n v="10"/>
    <d v="1899-12-30T12:20:00"/>
    <d v="1899-12-30T12:30:00"/>
    <d v="1899-12-30T00:10:00"/>
    <n v="0"/>
    <n v="10"/>
    <d v="1899-12-30T10:55:00"/>
    <n v="10"/>
    <n v="55"/>
    <d v="1899-12-30T01:55:00"/>
    <n v="1"/>
    <n v="55"/>
    <d v="1899-12-30T01:10:00"/>
    <n v="1"/>
    <n v="10"/>
    <d v="1899-12-30T02:32:00"/>
    <n v="2"/>
    <n v="32"/>
    <m/>
    <n v="2"/>
    <n v="32"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7809.7000000003"/>
    <n v="10665"/>
    <n v="62.507586206896555"/>
    <n v="61.679296765119581"/>
    <m/>
    <m/>
    <m/>
    <m/>
    <m/>
  </r>
  <r>
    <n v="189"/>
    <n v="75"/>
    <d v="2011-08-19T00:00:00"/>
    <n v="8"/>
    <x v="0"/>
    <n v="41"/>
    <s v="TSL,JSR"/>
    <s v="GOONYELLA/CURRAGH SS"/>
    <s v="YASA UNITY/PRIMROSE"/>
    <d v="1899-12-30T03:45:00"/>
    <x v="187"/>
    <s v="al"/>
    <n v="57"/>
    <n v="2"/>
    <m/>
    <d v="1899-12-30T03:45:00"/>
    <d v="1899-12-30T03:45:00"/>
    <d v="1899-12-30T00:00:00"/>
    <n v="0"/>
    <n v="0"/>
    <d v="1899-12-30T03:55:00"/>
    <d v="1899-12-30T00:10:00"/>
    <n v="0"/>
    <n v="10"/>
    <d v="1899-12-30T03:55:00"/>
    <d v="1899-12-30T00:00:00"/>
    <n v="0"/>
    <n v="0"/>
    <d v="1899-12-30T05:45:00"/>
    <d v="1899-12-30T01:50:00"/>
    <n v="1"/>
    <n v="50"/>
    <d v="1899-12-30T05:45:00"/>
    <d v="1899-12-30T10:10:00"/>
    <d v="1899-12-30T04:25:00"/>
    <n v="4"/>
    <n v="25"/>
    <d v="1899-12-30T05:45:00"/>
    <d v="1899-12-30T10:10:00"/>
    <d v="1899-12-30T04:25:00"/>
    <n v="4"/>
    <n v="25"/>
    <d v="1899-12-30T10:10:00"/>
    <d v="1899-12-30T00:00:00"/>
    <n v="0"/>
    <n v="0"/>
    <d v="1899-12-30T10:17:00"/>
    <d v="1899-12-30T00:07:00"/>
    <n v="0"/>
    <n v="7"/>
    <d v="1899-12-30T17:00:00"/>
    <d v="1899-12-30T06:43:00"/>
    <n v="6"/>
    <n v="43"/>
    <d v="1899-12-30T17:00:00"/>
    <d v="1899-12-30T17:00:00"/>
    <d v="1899-12-30T00:00:00"/>
    <n v="0"/>
    <n v="0"/>
    <d v="1899-12-30T17:00:00"/>
    <d v="1899-12-30T17:00:00"/>
    <m/>
    <d v="1899-12-30T00:00:00"/>
    <n v="0"/>
    <n v="0"/>
    <d v="1899-12-30T17:10:00"/>
    <d v="1899-12-30T00:10:00"/>
    <n v="0"/>
    <n v="10"/>
    <d v="1899-12-30T17:15:00"/>
    <d v="1899-12-30T00:05:00"/>
    <n v="0"/>
    <n v="5"/>
    <d v="1899-12-30T17:15:00"/>
    <d v="1899-12-30T17:25:00"/>
    <d v="1899-12-30T00:10:00"/>
    <n v="0"/>
    <n v="10"/>
    <d v="1899-12-30T13:40:00"/>
    <n v="13"/>
    <n v="40"/>
    <d v="1899-12-30T02:05:00"/>
    <n v="2"/>
    <n v="5"/>
    <d v="1899-12-30T04:25:00"/>
    <n v="4"/>
    <n v="25"/>
    <d v="1899-12-30T06:43:00"/>
    <n v="6"/>
    <n v="43"/>
    <m/>
    <n v="0"/>
    <n v="0"/>
    <d v="1899-12-30T06:43:00"/>
    <n v="6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1318.98000000033"/>
    <n v="10720"/>
    <n v="61.566315789473691"/>
    <n v="61.690203358208983"/>
    <m/>
    <m/>
    <m/>
    <m/>
    <m/>
  </r>
  <r>
    <n v="190"/>
    <n v="76"/>
    <d v="2011-08-19T00:00:00"/>
    <n v="8"/>
    <x v="1"/>
    <n v="11"/>
    <s v="TSL,HALDIA"/>
    <s v="HAILCREEK"/>
    <s v="GREAT BRIGHT"/>
    <d v="1899-12-30T09:00:00"/>
    <x v="188"/>
    <s v="DTY-WT 1-WCS-RLS 1-IMWB 1-DTY"/>
    <n v="55"/>
    <n v="4"/>
    <m/>
    <d v="1899-12-30T09:00:00"/>
    <d v="1899-12-30T09:00:00"/>
    <d v="1899-12-30T00:00:00"/>
    <n v="0"/>
    <n v="0"/>
    <d v="1899-12-30T09:15:00"/>
    <d v="1899-12-30T00:15:00"/>
    <n v="0"/>
    <n v="15"/>
    <d v="1899-12-30T09:15:00"/>
    <d v="1899-12-30T00:00:00"/>
    <n v="0"/>
    <n v="0"/>
    <d v="1899-12-30T14:00:00"/>
    <d v="1899-12-30T04:45:00"/>
    <n v="4"/>
    <n v="45"/>
    <d v="1899-12-30T15:05:00"/>
    <d v="1899-12-30T16:20:00"/>
    <d v="1899-12-30T01:15:00"/>
    <n v="1"/>
    <n v="15"/>
    <d v="1899-12-30T15:05:00"/>
    <d v="1899-12-30T16:20:00"/>
    <d v="1899-12-30T01:15:00"/>
    <n v="1"/>
    <n v="15"/>
    <d v="1899-12-30T17:25:00"/>
    <d v="1899-12-30T01:05:00"/>
    <n v="1"/>
    <n v="5"/>
    <d v="1899-12-30T18:05:00"/>
    <d v="1899-12-30T00:40:00"/>
    <n v="0"/>
    <n v="40"/>
    <d v="1899-12-30T19:39:00"/>
    <d v="1899-12-30T01:34:00"/>
    <n v="1"/>
    <n v="34"/>
    <d v="1899-12-30T19:39:00"/>
    <d v="1899-12-30T19:39:00"/>
    <d v="1899-12-30T00:00:00"/>
    <n v="0"/>
    <n v="0"/>
    <d v="1899-12-30T19:39:00"/>
    <d v="1899-12-30T19:39:00"/>
    <m/>
    <d v="1899-12-30T00:00:00"/>
    <n v="0"/>
    <n v="0"/>
    <d v="1899-12-30T19:45:00"/>
    <d v="1899-12-30T00:06:00"/>
    <n v="0"/>
    <n v="6"/>
    <d v="1899-12-30T19:55:00"/>
    <d v="1899-12-30T00:10:00"/>
    <n v="0"/>
    <n v="10"/>
    <d v="1899-12-30T19:55:00"/>
    <d v="1899-12-30T20:10:00"/>
    <d v="1899-12-30T00:15:00"/>
    <n v="0"/>
    <n v="15"/>
    <d v="1899-12-30T11:10:00"/>
    <n v="11"/>
    <n v="10"/>
    <d v="1899-12-30T06:06:00"/>
    <n v="6"/>
    <n v="6"/>
    <d v="1899-12-30T01:15:00"/>
    <n v="1"/>
    <n v="15"/>
    <d v="1899-12-30T01:34:00"/>
    <n v="1"/>
    <n v="34"/>
    <m/>
    <n v="0"/>
    <n v="0"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4766.7000000003"/>
    <n v="10779"/>
    <n v="62.685818181818178"/>
    <n v="61.672390759810774"/>
    <m/>
    <m/>
    <m/>
    <m/>
    <m/>
  </r>
  <r>
    <n v="191"/>
    <n v="77"/>
    <d v="2011-08-19T00:00:00"/>
    <n v="8"/>
    <x v="12"/>
    <n v="3"/>
    <s v="ADHUNIK"/>
    <s v="NON COKING"/>
    <s v="NEWLEAD SPARTOUNTA"/>
    <d v="1899-12-30T12:15:00"/>
    <x v="189"/>
    <s v="DTY-WT 1-WCS-RLS 1-IMWB 1-DTY"/>
    <n v="59"/>
    <n v="0"/>
    <m/>
    <d v="1899-12-30T12:15:00"/>
    <d v="1899-12-30T12:15:00"/>
    <d v="1899-12-30T00:00:00"/>
    <n v="0"/>
    <n v="0"/>
    <d v="1899-12-30T12:30:00"/>
    <d v="1899-12-30T00:15:00"/>
    <n v="0"/>
    <n v="15"/>
    <d v="1899-12-30T12:30:00"/>
    <d v="1899-12-30T00:00:00"/>
    <n v="0"/>
    <n v="0"/>
    <d v="1899-12-30T17:05:00"/>
    <d v="1899-12-30T04:35:00"/>
    <n v="4"/>
    <n v="35"/>
    <d v="1899-12-30T17:15:00"/>
    <d v="1899-12-30T21:05:00"/>
    <d v="1899-12-30T03:50:00"/>
    <n v="3"/>
    <n v="50"/>
    <d v="1899-12-30T17:15:00"/>
    <d v="1899-12-30T21:05:00"/>
    <d v="1899-12-30T03:50:00"/>
    <n v="3"/>
    <n v="50"/>
    <d v="1899-12-30T21:10:00"/>
    <d v="1899-12-30T00:05:00"/>
    <n v="0"/>
    <n v="5"/>
    <d v="1899-12-30T21:14:00"/>
    <d v="1899-12-30T00:04:00"/>
    <n v="0"/>
    <n v="4"/>
    <d v="1899-12-31T00:50:00"/>
    <d v="1899-12-30T03:36:00"/>
    <n v="3"/>
    <n v="36"/>
    <d v="1899-12-31T00:50:00"/>
    <d v="1899-12-31T00:50:00"/>
    <d v="1899-12-30T00:00:00"/>
    <n v="0"/>
    <n v="0"/>
    <d v="1899-12-31T00:50:00"/>
    <d v="1899-12-31T00:50:00"/>
    <m/>
    <d v="1899-12-30T00:00:00"/>
    <n v="0"/>
    <n v="0"/>
    <d v="1899-12-31T00:58:00"/>
    <d v="1899-12-30T00:08:00"/>
    <n v="0"/>
    <n v="8"/>
    <d v="1899-12-31T01:10:00"/>
    <d v="1899-12-30T00:12:00"/>
    <n v="0"/>
    <n v="12"/>
    <d v="1899-12-31T01:10:00"/>
    <d v="1899-12-31T01:20:00"/>
    <d v="1899-12-30T00:10:00"/>
    <n v="0"/>
    <n v="10"/>
    <d v="1899-12-30T13:05:00"/>
    <n v="13"/>
    <n v="5"/>
    <d v="1899-12-30T05:00:00"/>
    <n v="5"/>
    <n v="0"/>
    <d v="1899-12-30T03:50:00"/>
    <n v="3"/>
    <n v="50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8480.2000000003"/>
    <n v="10835"/>
    <n v="62.940677966101696"/>
    <n v="61.696372865712995"/>
    <m/>
    <m/>
    <m/>
    <m/>
    <m/>
  </r>
  <r>
    <n v="192"/>
    <n v="78"/>
    <d v="2011-08-19T00:00:00"/>
    <n v="8"/>
    <x v="13"/>
    <n v="1"/>
    <s v="VISA STEEL"/>
    <s v="NON COKING"/>
    <s v="NEWLEAD SPARTOUNTA"/>
    <d v="1899-12-30T22:15:00"/>
    <x v="190"/>
    <s v="DTY-WT 1-WCS-RLS 1-IMWB 1-DTY"/>
    <n v="56"/>
    <n v="3"/>
    <m/>
    <d v="1899-12-30T22:15:00"/>
    <d v="1899-12-30T22:15:00"/>
    <d v="1899-12-30T00:00:00"/>
    <n v="0"/>
    <n v="0"/>
    <d v="1899-12-30T22:30:00"/>
    <d v="1899-12-30T00:15:00"/>
    <n v="0"/>
    <n v="15"/>
    <d v="1899-12-30T22:30:00"/>
    <d v="1899-12-30T00:00:00"/>
    <n v="0"/>
    <n v="0"/>
    <d v="1899-12-30T22:30:00"/>
    <d v="1899-12-30T00:00:00"/>
    <n v="0"/>
    <n v="0"/>
    <d v="1899-12-30T22:30:00"/>
    <d v="1899-12-31T00:55:00"/>
    <d v="1899-12-30T02:25:00"/>
    <n v="2"/>
    <n v="25"/>
    <d v="1899-12-30T22:30:00"/>
    <d v="1899-12-31T00:55:00"/>
    <d v="1899-12-30T02:25:00"/>
    <n v="2"/>
    <n v="25"/>
    <d v="1899-12-31T01:04:00"/>
    <d v="1899-12-30T00:09:00"/>
    <n v="0"/>
    <n v="9"/>
    <d v="1899-12-31T02:46:00"/>
    <d v="1899-12-30T01:42:00"/>
    <n v="1"/>
    <n v="42"/>
    <d v="1899-12-31T05:40:00"/>
    <d v="1899-12-30T02:54:00"/>
    <n v="2"/>
    <n v="54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6:10:00"/>
    <d v="1899-12-30T00:30:00"/>
    <n v="0"/>
    <n v="30"/>
    <d v="1899-12-31T06:15:00"/>
    <d v="1899-12-30T00:05:00"/>
    <n v="0"/>
    <n v="5"/>
    <d v="1899-12-31T06:15:00"/>
    <d v="1899-12-31T06:15:00"/>
    <d v="1899-12-30T00:00:00"/>
    <n v="0"/>
    <n v="0"/>
    <d v="1899-12-30T08:00:00"/>
    <n v="8"/>
    <n v="0"/>
    <d v="1899-12-30T00:44:00"/>
    <n v="0"/>
    <n v="44"/>
    <d v="1899-12-30T02:25:00"/>
    <n v="2"/>
    <n v="25"/>
    <d v="1899-12-30T02:54:00"/>
    <n v="2"/>
    <n v="54"/>
    <m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1917.66000000027"/>
    <n v="10894"/>
    <n v="61.383214285714288"/>
    <n v="61.677773086102469"/>
    <m/>
    <m/>
    <m/>
    <m/>
    <m/>
  </r>
  <r>
    <n v="193"/>
    <n v="79"/>
    <d v="2011-08-20T00:00:00"/>
    <n v="8"/>
    <x v="0"/>
    <n v="42"/>
    <s v="TSL,JSR"/>
    <s v="CP OMAN LIMESTONE"/>
    <s v="MP PANAMAX6"/>
    <d v="1899-12-30T06:05:00"/>
    <x v="191"/>
    <s v="DTY-WT 1-WCS-RLS 2-IMWB 1-DTY"/>
    <n v="59"/>
    <n v="0"/>
    <m/>
    <d v="1899-12-30T06:05:00"/>
    <d v="1899-12-30T06:05:00"/>
    <d v="1899-12-30T00:00:00"/>
    <n v="0"/>
    <n v="0"/>
    <d v="1899-12-30T06:10:00"/>
    <d v="1899-12-30T00:05:00"/>
    <n v="0"/>
    <n v="5"/>
    <d v="1899-12-30T06:12:00"/>
    <d v="1899-12-30T00:02:00"/>
    <n v="0"/>
    <n v="2"/>
    <d v="1899-12-30T06:50:00"/>
    <d v="1899-12-30T00:38:00"/>
    <n v="0"/>
    <n v="38"/>
    <d v="1899-12-30T07:00:00"/>
    <d v="1899-12-30T07:40:00"/>
    <d v="1899-12-30T00:40:00"/>
    <n v="0"/>
    <n v="40"/>
    <d v="1899-12-30T07:00:00"/>
    <d v="1899-12-30T07:40:00"/>
    <d v="1899-12-30T00:40:00"/>
    <n v="0"/>
    <n v="40"/>
    <d v="1899-12-30T07:40:00"/>
    <d v="1899-12-30T00:00:00"/>
    <n v="0"/>
    <n v="0"/>
    <d v="1899-12-30T07:40:00"/>
    <d v="1899-12-30T00:00:00"/>
    <n v="0"/>
    <n v="0"/>
    <d v="1899-12-30T09:30:00"/>
    <d v="1899-12-30T01:50:00"/>
    <n v="1"/>
    <n v="50"/>
    <d v="1899-12-30T09:30:00"/>
    <d v="1899-12-30T09:30:00"/>
    <d v="1899-12-30T00:00:00"/>
    <n v="0"/>
    <n v="0"/>
    <d v="1899-12-30T09:30:00"/>
    <d v="1899-12-30T09:30:00"/>
    <m/>
    <d v="1899-12-30T00:00:00"/>
    <n v="0"/>
    <n v="0"/>
    <d v="1899-12-30T09:40:00"/>
    <d v="1899-12-30T00:10:00"/>
    <n v="0"/>
    <n v="10"/>
    <d v="1899-12-30T09:50:00"/>
    <d v="1899-12-30T00:10:00"/>
    <n v="0"/>
    <n v="10"/>
    <d v="1899-12-30T09:50:00"/>
    <d v="1899-12-30T10:00:00"/>
    <d v="1899-12-30T00:10:00"/>
    <n v="0"/>
    <n v="10"/>
    <d v="1899-12-30T03:55:00"/>
    <n v="3"/>
    <n v="55"/>
    <d v="1899-12-30T00:58:00"/>
    <n v="0"/>
    <n v="58"/>
    <d v="1899-12-30T00:40:00"/>
    <n v="0"/>
    <n v="40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5791.54000000027"/>
    <n v="10949"/>
    <n v="65.658983050847453"/>
    <n v="61.721759064754799"/>
    <m/>
    <m/>
    <m/>
    <m/>
    <m/>
  </r>
  <r>
    <n v="194"/>
    <n v="80"/>
    <d v="2011-08-20T00:00:00"/>
    <n v="8"/>
    <x v="0"/>
    <n v="43"/>
    <s v="TSL,JSR"/>
    <s v="BLENDED PCI"/>
    <s v="PRIMROSE"/>
    <d v="1899-12-30T08:30:00"/>
    <x v="192"/>
    <s v="DTY-WT 1-WCS-RLS 1-IMWB 1-DTY"/>
    <n v="55"/>
    <n v="3"/>
    <m/>
    <d v="1899-12-30T08:30:00"/>
    <d v="1899-12-30T08:30:00"/>
    <d v="1899-12-30T00:00:00"/>
    <n v="0"/>
    <n v="0"/>
    <d v="1899-12-30T08:35:00"/>
    <d v="1899-12-30T00:05:00"/>
    <n v="0"/>
    <n v="5"/>
    <d v="1899-12-30T08:40:00"/>
    <d v="1899-12-30T00:05:00"/>
    <n v="0"/>
    <n v="5"/>
    <d v="1899-12-30T10:10:00"/>
    <d v="1899-12-30T01:30:00"/>
    <n v="1"/>
    <n v="30"/>
    <d v="1899-12-30T10:10:00"/>
    <d v="1899-12-30T11:01:00"/>
    <d v="1899-12-30T00:51:00"/>
    <n v="0"/>
    <n v="51"/>
    <d v="1899-12-30T10:10:00"/>
    <d v="1899-12-30T11:01:00"/>
    <d v="1899-12-30T00:51:00"/>
    <n v="0"/>
    <n v="51"/>
    <d v="1899-12-30T11:01:00"/>
    <d v="1899-12-30T00:00:00"/>
    <n v="0"/>
    <n v="0"/>
    <d v="1899-12-30T11:01:00"/>
    <d v="1899-12-30T00:00:00"/>
    <n v="0"/>
    <n v="0"/>
    <d v="1899-12-30T13:15:00"/>
    <d v="1899-12-30T02:14:00"/>
    <n v="2"/>
    <n v="14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5:00"/>
    <d v="1899-12-30T00:10:00"/>
    <n v="0"/>
    <n v="10"/>
    <d v="1899-12-30T13:55:00"/>
    <d v="1899-12-30T00:30:00"/>
    <n v="0"/>
    <n v="30"/>
    <d v="1899-12-30T13:55:00"/>
    <d v="1899-12-30T14:00:00"/>
    <d v="1899-12-30T00:05:00"/>
    <n v="0"/>
    <n v="5"/>
    <d v="1899-12-30T05:30:00"/>
    <n v="5"/>
    <n v="30"/>
    <d v="1899-12-30T02:10:00"/>
    <n v="2"/>
    <n v="10"/>
    <d v="1899-12-30T00:51:00"/>
    <n v="0"/>
    <n v="51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9190.25000000023"/>
    <n v="11007"/>
    <n v="61.794727272727272"/>
    <n v="61.705301171981489"/>
    <m/>
    <m/>
    <m/>
    <m/>
    <m/>
  </r>
  <r>
    <n v="195"/>
    <n v="81"/>
    <d v="2011-08-20T00:00:00"/>
    <n v="8"/>
    <x v="0"/>
    <n v="44"/>
    <s v="TSL,JSR"/>
    <s v="CURRAGH SS/SS NEWZEALAND"/>
    <s v="PRIMROSE/NEWLEAD TOMI"/>
    <d v="1899-12-30T13:40:00"/>
    <x v="193"/>
    <s v="DTY-WT 1-WCS-RLS 1-IMWB 1-DTY"/>
    <n v="58"/>
    <n v="0"/>
    <m/>
    <d v="1899-12-30T13:40:00"/>
    <d v="1899-12-30T13:40:00"/>
    <d v="1899-12-30T00:00:00"/>
    <n v="0"/>
    <n v="0"/>
    <d v="1899-12-30T13:50:00"/>
    <d v="1899-12-30T00:10:00"/>
    <n v="0"/>
    <n v="10"/>
    <d v="1899-12-30T13:55:00"/>
    <d v="1899-12-30T00:05:00"/>
    <n v="0"/>
    <n v="5"/>
    <d v="1899-12-30T14:14:00"/>
    <d v="1899-12-30T00:19:00"/>
    <n v="0"/>
    <n v="19"/>
    <d v="1899-12-30T14:15:00"/>
    <d v="1899-12-30T16:08:00"/>
    <d v="1899-12-30T01:53:00"/>
    <n v="1"/>
    <n v="53"/>
    <d v="1899-12-30T14:15:00"/>
    <d v="1899-12-30T16:08:00"/>
    <d v="1899-12-30T01:53:00"/>
    <n v="1"/>
    <n v="53"/>
    <d v="1899-12-30T16:08:00"/>
    <d v="1899-12-30T00:00:00"/>
    <n v="0"/>
    <n v="0"/>
    <d v="1899-12-30T16:08:00"/>
    <d v="1899-12-30T00:00:00"/>
    <n v="0"/>
    <n v="0"/>
    <d v="1899-12-30T18:58:00"/>
    <d v="1899-12-30T02:50:00"/>
    <n v="2"/>
    <n v="50"/>
    <d v="1899-12-30T18:58:00"/>
    <d v="1899-12-30T18:58:00"/>
    <d v="1899-12-30T00:00:00"/>
    <n v="0"/>
    <n v="0"/>
    <d v="1899-12-30T18:58:00"/>
    <d v="1899-12-30T18:58:00"/>
    <m/>
    <d v="1899-12-30T00:00:00"/>
    <n v="0"/>
    <n v="0"/>
    <d v="1899-12-30T19:10:00"/>
    <d v="1899-12-30T00:12:00"/>
    <n v="0"/>
    <n v="12"/>
    <d v="1899-12-30T19:20:00"/>
    <d v="1899-12-30T00:10:00"/>
    <n v="0"/>
    <n v="10"/>
    <d v="1899-12-30T19:20:00"/>
    <d v="1899-12-30T19:25:00"/>
    <d v="1899-12-30T00:05:00"/>
    <n v="0"/>
    <n v="5"/>
    <d v="1899-12-30T05:45:00"/>
    <n v="5"/>
    <n v="45"/>
    <d v="1899-12-30T00:41:00"/>
    <n v="0"/>
    <n v="41"/>
    <d v="1899-12-30T01:53:00"/>
    <n v="1"/>
    <n v="5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2780.39000000025"/>
    <n v="11065"/>
    <n v="61.898965517241379"/>
    <n v="61.706316312697716"/>
    <m/>
    <m/>
    <m/>
    <m/>
    <m/>
  </r>
  <r>
    <n v="196"/>
    <n v="82"/>
    <d v="2011-08-21T00:00:00"/>
    <n v="8"/>
    <x v="1"/>
    <n v="12"/>
    <s v="TSL,HALDIA"/>
    <s v="GOONYELLA/HAILCREEK"/>
    <s v="YASA UNITY/GREATBRIGHT"/>
    <d v="1899-12-30T03:05:00"/>
    <x v="194"/>
    <s v="DTY-WT 1-WCS-RLS 1-IMWB 1-DTY"/>
    <n v="58"/>
    <n v="1"/>
    <m/>
    <d v="1899-12-30T03:05:00"/>
    <d v="1899-12-30T03:05:00"/>
    <d v="1899-12-30T00:00:00"/>
    <n v="0"/>
    <n v="0"/>
    <d v="1899-12-30T03:15:00"/>
    <d v="1899-12-30T00:10:00"/>
    <n v="0"/>
    <n v="10"/>
    <d v="1899-12-30T03:17:00"/>
    <d v="1899-12-30T00:02:00"/>
    <n v="0"/>
    <n v="2"/>
    <d v="1899-12-30T03:41:00"/>
    <d v="1899-12-30T00:24:00"/>
    <n v="0"/>
    <n v="24"/>
    <d v="1899-12-30T03:48:00"/>
    <d v="1899-12-30T04:58:00"/>
    <d v="1899-12-30T01:10:00"/>
    <n v="1"/>
    <n v="10"/>
    <d v="1899-12-30T03:48:00"/>
    <d v="1899-12-30T04:58:00"/>
    <d v="1899-12-30T01:10:00"/>
    <n v="1"/>
    <n v="10"/>
    <d v="1899-12-30T05:02:00"/>
    <d v="1899-12-30T00:04:00"/>
    <n v="0"/>
    <n v="4"/>
    <d v="1899-12-30T05:10:00"/>
    <d v="1899-12-30T00:08:00"/>
    <n v="0"/>
    <n v="8"/>
    <d v="1899-12-30T07:44:00"/>
    <d v="1899-12-30T02:34:00"/>
    <n v="2"/>
    <n v="34"/>
    <d v="1899-12-30T07:44:00"/>
    <d v="1899-12-30T07:44:00"/>
    <d v="1899-12-30T00:00:00"/>
    <n v="0"/>
    <n v="0"/>
    <d v="1899-12-30T07:44:00"/>
    <d v="1899-12-30T07:44:00"/>
    <m/>
    <d v="1899-12-30T00:00:00"/>
    <n v="0"/>
    <n v="0"/>
    <d v="1899-12-30T07:54:00"/>
    <d v="1899-12-30T00:10:00"/>
    <n v="0"/>
    <n v="10"/>
    <d v="1899-12-30T08:00:00"/>
    <d v="1899-12-30T00:06:00"/>
    <n v="0"/>
    <n v="6"/>
    <d v="1899-12-30T08:00:00"/>
    <d v="1899-12-30T08:05:00"/>
    <d v="1899-12-30T00:05:00"/>
    <n v="0"/>
    <n v="5"/>
    <d v="1899-12-30T05:00:00"/>
    <n v="5"/>
    <n v="0"/>
    <d v="1899-12-30T00:44:00"/>
    <n v="0"/>
    <n v="44"/>
    <d v="1899-12-30T01:10:00"/>
    <n v="1"/>
    <n v="10"/>
    <d v="1899-12-30T02:34:00"/>
    <n v="2"/>
    <n v="34"/>
    <m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6408.62000000023"/>
    <n v="11122"/>
    <n v="62.555689655172415"/>
    <n v="61.71629383204462"/>
    <m/>
    <m/>
    <m/>
    <m/>
    <m/>
  </r>
  <r>
    <n v="197"/>
    <n v="83"/>
    <d v="2011-08-21T00:00:00"/>
    <n v="8"/>
    <x v="0"/>
    <n v="45"/>
    <s v="TSL,JSR"/>
    <s v="CP OMAN LIMESTONE"/>
    <s v="MP PANAMAX6"/>
    <d v="1899-12-30T05:40:00"/>
    <x v="195"/>
    <s v="DTY-WT 1-WCS-RLS 2-IMWB 1-DTY"/>
    <n v="57"/>
    <n v="2"/>
    <m/>
    <d v="1899-12-30T05:40:00"/>
    <d v="1899-12-30T05:40:00"/>
    <d v="1899-12-30T00:00:00"/>
    <n v="0"/>
    <n v="0"/>
    <d v="1899-12-30T05:50:00"/>
    <d v="1899-12-30T00:10:00"/>
    <n v="0"/>
    <n v="10"/>
    <d v="1899-12-30T05:55:00"/>
    <d v="1899-12-30T00:05:00"/>
    <n v="0"/>
    <n v="5"/>
    <d v="1899-12-30T06:27:00"/>
    <d v="1899-12-30T00:32:00"/>
    <n v="0"/>
    <n v="32"/>
    <d v="1899-12-30T06:31:00"/>
    <d v="1899-12-30T07:45:00"/>
    <d v="1899-12-30T01:14:00"/>
    <n v="1"/>
    <n v="14"/>
    <d v="1899-12-30T06:31:00"/>
    <d v="1899-12-30T07:45:00"/>
    <d v="1899-12-30T01:14:00"/>
    <n v="1"/>
    <n v="14"/>
    <d v="1899-12-30T07:45:00"/>
    <d v="1899-12-30T00:00:00"/>
    <n v="0"/>
    <n v="0"/>
    <d v="1899-12-30T08:25:00"/>
    <d v="1899-12-30T00:40:00"/>
    <n v="0"/>
    <n v="40"/>
    <d v="1899-12-30T11:10:00"/>
    <d v="1899-12-30T02:45:00"/>
    <n v="2"/>
    <n v="45"/>
    <d v="1899-12-30T11:10:00"/>
    <d v="1899-12-30T11:10:00"/>
    <d v="1899-12-30T00:00:00"/>
    <n v="0"/>
    <n v="0"/>
    <d v="1899-12-30T11:10:00"/>
    <d v="1899-12-30T11:10:00"/>
    <m/>
    <d v="1899-12-30T00:00:00"/>
    <n v="0"/>
    <n v="0"/>
    <d v="1899-12-30T11:27:00"/>
    <d v="1899-12-30T00:17:00"/>
    <n v="0"/>
    <n v="17"/>
    <d v="1899-12-30T11:30:00"/>
    <d v="1899-12-30T00:03:00"/>
    <n v="0"/>
    <n v="3"/>
    <d v="1899-12-30T11:30:00"/>
    <d v="1899-12-30T11:35:00"/>
    <d v="1899-12-30T00:05:00"/>
    <n v="0"/>
    <n v="5"/>
    <d v="1899-12-30T05:55:00"/>
    <n v="5"/>
    <n v="55"/>
    <d v="1899-12-30T00:52:00"/>
    <n v="0"/>
    <n v="52"/>
    <d v="1899-12-30T01:14:00"/>
    <n v="1"/>
    <n v="14"/>
    <d v="1899-12-30T02:45:00"/>
    <n v="2"/>
    <n v="45"/>
    <m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0130.57000000018"/>
    <n v="11181"/>
    <n v="65.297368421052624"/>
    <n v="61.723510419461604"/>
    <m/>
    <m/>
    <m/>
    <m/>
    <m/>
  </r>
  <r>
    <n v="198"/>
    <n v="84"/>
    <d v="2011-08-21T00:00:00"/>
    <n v="8"/>
    <x v="0"/>
    <n v="46"/>
    <s v="TSL,JSR"/>
    <s v="BLENDED PCI"/>
    <s v="PRIMROSE"/>
    <d v="1899-12-30T10:30:00"/>
    <x v="196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5:00"/>
    <d v="1899-12-30T00:10:00"/>
    <n v="0"/>
    <n v="10"/>
    <d v="1899-12-30T11:00:00"/>
    <d v="1899-12-30T00:15:00"/>
    <n v="0"/>
    <n v="15"/>
    <d v="1899-12-30T11:00:00"/>
    <d v="1899-12-30T12:00:00"/>
    <d v="1899-12-30T01:00:00"/>
    <n v="1"/>
    <n v="0"/>
    <d v="1899-12-30T11:00:00"/>
    <d v="1899-12-30T12:00:00"/>
    <d v="1899-12-30T01:00:00"/>
    <n v="1"/>
    <n v="0"/>
    <d v="1899-12-30T13:00:00"/>
    <d v="1899-12-30T01:00:00"/>
    <n v="1"/>
    <n v="0"/>
    <d v="1899-12-30T13:03:00"/>
    <d v="1899-12-30T00:03:00"/>
    <n v="0"/>
    <n v="3"/>
    <d v="1899-12-30T16:40:00"/>
    <d v="1899-12-30T03:37:00"/>
    <n v="3"/>
    <n v="37"/>
    <d v="1899-12-30T16:40:00"/>
    <d v="1899-12-30T16:40:00"/>
    <d v="1899-12-30T00:00:00"/>
    <n v="0"/>
    <n v="0"/>
    <d v="1899-12-30T16:40:00"/>
    <d v="1899-12-30T16:40:00"/>
    <m/>
    <d v="1899-12-30T00:00:00"/>
    <n v="0"/>
    <n v="0"/>
    <d v="1899-12-30T16:50:00"/>
    <d v="1899-12-30T00:10:00"/>
    <n v="0"/>
    <n v="10"/>
    <d v="1899-12-30T16:57:00"/>
    <d v="1899-12-30T00:07:00"/>
    <n v="0"/>
    <n v="7"/>
    <d v="1899-12-30T16:57:00"/>
    <d v="1899-12-30T17:05:00"/>
    <d v="1899-12-30T00:08:00"/>
    <n v="0"/>
    <n v="8"/>
    <d v="1899-12-30T06:35:00"/>
    <n v="6"/>
    <n v="35"/>
    <d v="1899-12-30T01:32:00"/>
    <n v="1"/>
    <n v="32"/>
    <d v="1899-12-30T01:00:00"/>
    <n v="1"/>
    <n v="0"/>
    <d v="1899-12-30T03:37:00"/>
    <n v="3"/>
    <n v="37"/>
    <m/>
    <n v="0"/>
    <n v="0"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3723.03000000014"/>
    <n v="11240"/>
    <n v="60.889152542372884"/>
    <n v="61.719130782918164"/>
    <m/>
    <m/>
    <m/>
    <m/>
    <m/>
  </r>
  <r>
    <n v="199"/>
    <n v="85"/>
    <d v="2011-08-21T00:00:00"/>
    <n v="8"/>
    <x v="0"/>
    <n v="47"/>
    <s v="TSL,JSR"/>
    <s v="GOONYELLA/CURRAGH SS"/>
    <s v="YASA UNITY/PRIMROSE"/>
    <d v="1899-12-30T13:00:00"/>
    <x v="197"/>
    <s v="DTY-WT 1-WCS-RLS 2-IMWB 1-DTY"/>
    <n v="59"/>
    <n v="0"/>
    <m/>
    <d v="1899-12-30T13:00:00"/>
    <d v="1899-12-30T13:00:00"/>
    <d v="1899-12-30T00:00:00"/>
    <n v="0"/>
    <n v="0"/>
    <d v="1899-12-30T13:05:00"/>
    <d v="1899-12-30T00:05:00"/>
    <n v="0"/>
    <n v="5"/>
    <d v="1899-12-30T13:10:00"/>
    <d v="1899-12-30T00:05:00"/>
    <n v="0"/>
    <n v="5"/>
    <d v="1899-12-30T14:37:00"/>
    <d v="1899-12-30T01:27:00"/>
    <n v="1"/>
    <n v="27"/>
    <d v="1899-12-30T14:37:00"/>
    <d v="1899-12-30T16:30:00"/>
    <d v="1899-12-30T01:53:00"/>
    <n v="1"/>
    <n v="53"/>
    <d v="1899-12-30T14:37:00"/>
    <d v="1899-12-30T16:30:00"/>
    <d v="1899-12-30T01:53:00"/>
    <n v="1"/>
    <n v="53"/>
    <d v="1899-12-30T16:55:00"/>
    <d v="1899-12-30T00:25:00"/>
    <n v="0"/>
    <n v="25"/>
    <d v="1899-12-30T17:29:00"/>
    <d v="1899-12-30T00:34:00"/>
    <n v="0"/>
    <n v="34"/>
    <d v="1899-12-30T20:35:00"/>
    <d v="1899-12-30T03:06:00"/>
    <n v="3"/>
    <n v="6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1:21:00"/>
    <d v="1899-12-30T00:46:00"/>
    <n v="0"/>
    <n v="46"/>
    <d v="1899-12-30T21:28:00"/>
    <d v="1899-12-30T00:07:00"/>
    <n v="0"/>
    <n v="7"/>
    <d v="1899-12-30T21:28:00"/>
    <d v="1899-12-30T21:35:00"/>
    <d v="1899-12-30T00:07:00"/>
    <n v="0"/>
    <n v="7"/>
    <d v="1899-12-30T08:35:00"/>
    <n v="8"/>
    <n v="35"/>
    <d v="1899-12-30T02:45:00"/>
    <n v="2"/>
    <n v="45"/>
    <d v="1899-12-30T01:53:00"/>
    <n v="1"/>
    <n v="53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7383.7100000002"/>
    <n v="11299"/>
    <n v="62.045423728813553"/>
    <n v="61.72083458713162"/>
    <m/>
    <m/>
    <m/>
    <m/>
    <m/>
  </r>
  <r>
    <n v="200"/>
    <n v="86"/>
    <d v="2011-08-21T00:00:00"/>
    <n v="8"/>
    <x v="7"/>
    <n v="3"/>
    <s v="VISA STEEL"/>
    <s v="NON COKING"/>
    <s v="NEWLEAD SPARTOUNTA"/>
    <d v="1899-12-30T18:05:00"/>
    <x v="198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5:00"/>
    <d v="1899-12-30T00:15:00"/>
    <n v="0"/>
    <n v="15"/>
    <d v="1899-12-30T19:15:00"/>
    <d v="1899-12-30T00:50:00"/>
    <n v="0"/>
    <n v="50"/>
    <d v="1899-12-30T19:15:00"/>
    <d v="1899-12-30T20:30:00"/>
    <d v="1899-12-30T01:15:00"/>
    <n v="1"/>
    <n v="15"/>
    <d v="1899-12-30T19:15:00"/>
    <d v="1899-12-30T20:30:00"/>
    <d v="1899-12-30T01:15:00"/>
    <n v="1"/>
    <n v="15"/>
    <d v="1899-12-30T21:00:00"/>
    <d v="1899-12-30T00:30:00"/>
    <n v="0"/>
    <n v="30"/>
    <d v="1899-12-30T22:23:00"/>
    <d v="1899-12-30T01:23:00"/>
    <n v="1"/>
    <n v="23"/>
    <d v="1899-12-31T00:34:00"/>
    <d v="1899-12-30T02:11:00"/>
    <n v="2"/>
    <n v="11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55:00"/>
    <d v="1899-12-30T00:21:00"/>
    <n v="0"/>
    <n v="21"/>
    <d v="1899-12-31T01:00:00"/>
    <d v="1899-12-30T00:05:00"/>
    <n v="0"/>
    <n v="5"/>
    <d v="1899-12-31T01:00:00"/>
    <d v="1899-12-31T01:00:00"/>
    <d v="1899-12-30T00:00:00"/>
    <n v="0"/>
    <n v="0"/>
    <d v="1899-12-30T06:55:00"/>
    <n v="6"/>
    <n v="55"/>
    <d v="1899-12-30T01:46:00"/>
    <n v="1"/>
    <n v="46"/>
    <d v="1899-12-30T01:15:00"/>
    <n v="1"/>
    <n v="15"/>
    <d v="1899-12-30T02:11:00"/>
    <n v="2"/>
    <n v="11"/>
    <m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1056.41000000015"/>
    <n v="11358"/>
    <n v="62.249152542372876"/>
    <n v="61.723578975171698"/>
    <m/>
    <m/>
    <m/>
    <m/>
    <m/>
  </r>
  <r>
    <n v="201"/>
    <n v="87"/>
    <d v="2011-08-22T00:00:00"/>
    <n v="8"/>
    <x v="0"/>
    <n v="48"/>
    <s v="TSL,JSR"/>
    <s v="BLENDED PCI"/>
    <s v="PRIMROSE"/>
    <d v="1899-12-30T05:15:00"/>
    <x v="199"/>
    <s v="DTY-WT 1-WCS-RLS 1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25:00"/>
    <d v="1899-12-30T00:05:00"/>
    <n v="0"/>
    <n v="5"/>
    <d v="1899-12-30T05:55:00"/>
    <d v="1899-12-30T00:30:00"/>
    <n v="0"/>
    <n v="30"/>
    <d v="1899-12-30T05:55:00"/>
    <d v="1899-12-30T07:45:00"/>
    <d v="1899-12-30T01:50:00"/>
    <n v="1"/>
    <n v="50"/>
    <d v="1899-12-30T05:55:00"/>
    <d v="1899-12-30T07:45:00"/>
    <d v="1899-12-30T01:50:00"/>
    <n v="1"/>
    <n v="50"/>
    <d v="1899-12-30T07:45:00"/>
    <d v="1899-12-30T00:00:00"/>
    <n v="0"/>
    <n v="0"/>
    <d v="1899-12-30T07:14:00"/>
    <n v="-2.1527777777777812E-2"/>
    <e v="#NUM!"/>
    <e v="#NUM!"/>
    <d v="1899-12-30T10:35:00"/>
    <d v="1899-12-30T03:21:00"/>
    <n v="3"/>
    <n v="21"/>
    <d v="1899-12-30T10:35:00"/>
    <d v="1899-12-30T10:35:00"/>
    <d v="1899-12-30T00:00:00"/>
    <n v="0"/>
    <n v="0"/>
    <d v="1899-12-30T10:35:00"/>
    <d v="1899-12-30T10:35:00"/>
    <m/>
    <d v="1899-12-30T00:00:00"/>
    <n v="0"/>
    <n v="0"/>
    <d v="1899-12-30T10:48:00"/>
    <d v="1899-12-30T00:13:00"/>
    <n v="0"/>
    <n v="13"/>
    <d v="1899-12-30T10:55:00"/>
    <d v="1899-12-30T00:07:00"/>
    <n v="0"/>
    <n v="7"/>
    <d v="1899-12-30T10:55:00"/>
    <d v="1899-12-30T11:05:00"/>
    <d v="1899-12-30T00:10:00"/>
    <n v="0"/>
    <n v="10"/>
    <d v="1899-12-30T05:50:00"/>
    <n v="5"/>
    <n v="50"/>
    <d v="1899-12-30T00:50:00"/>
    <n v="0"/>
    <n v="50"/>
    <d v="1899-12-30T01:50:00"/>
    <n v="1"/>
    <n v="50"/>
    <d v="1899-12-30T03:21:00"/>
    <n v="3"/>
    <n v="21"/>
    <m/>
    <n v="0"/>
    <n v="0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4741.39000000013"/>
    <n v="11413"/>
    <n v="62.457288135593224"/>
    <n v="61.749004643827227"/>
    <m/>
    <m/>
    <m/>
    <m/>
    <m/>
  </r>
  <r>
    <n v="202"/>
    <n v="88"/>
    <d v="2011-08-22T00:00:00"/>
    <n v="8"/>
    <x v="0"/>
    <n v="49"/>
    <s v="TSL,JSR"/>
    <s v="CURRAGH SS/SS NEWZEALAND"/>
    <s v="PRIMROSE/NEWLEAD TOMI"/>
    <d v="1899-12-30T07:30:00"/>
    <x v="200"/>
    <s v="DTY-WT 1-WCS-RLS 2-IMWB 1-DTY"/>
    <n v="55"/>
    <n v="4"/>
    <m/>
    <d v="1899-12-30T07:30:00"/>
    <d v="1899-12-30T07:30:00"/>
    <d v="1899-12-30T00:00:00"/>
    <n v="0"/>
    <n v="0"/>
    <d v="1899-12-30T07:40:00"/>
    <d v="1899-12-30T00:10:00"/>
    <n v="0"/>
    <n v="10"/>
    <d v="1899-12-30T07:50:00"/>
    <d v="1899-12-30T00:10:00"/>
    <n v="0"/>
    <n v="10"/>
    <d v="1899-12-30T08:30:00"/>
    <d v="1899-12-30T00:40:00"/>
    <n v="0"/>
    <n v="40"/>
    <d v="1899-12-30T08:30:00"/>
    <d v="1899-12-30T09:15:00"/>
    <d v="1899-12-30T00:45:00"/>
    <n v="0"/>
    <n v="45"/>
    <d v="1899-12-30T08:30:00"/>
    <d v="1899-12-30T09:15:00"/>
    <d v="1899-12-30T00:45:00"/>
    <n v="0"/>
    <n v="45"/>
    <d v="1899-12-30T09:25:00"/>
    <d v="1899-12-30T00:10:00"/>
    <n v="0"/>
    <n v="10"/>
    <d v="1899-12-30T09:34:00"/>
    <d v="1899-12-30T00:09:00"/>
    <n v="0"/>
    <n v="9"/>
    <d v="1899-12-30T12:38:00"/>
    <d v="1899-12-30T03:04:00"/>
    <n v="3"/>
    <n v="4"/>
    <d v="1899-12-30T12:38:00"/>
    <d v="1899-12-30T12:38:00"/>
    <d v="1899-12-30T00:00:00"/>
    <n v="0"/>
    <n v="0"/>
    <d v="1899-12-30T12:38:00"/>
    <d v="1899-12-30T12:38:00"/>
    <m/>
    <d v="1899-12-30T00:00:00"/>
    <n v="0"/>
    <n v="0"/>
    <d v="1899-12-30T12:43:00"/>
    <d v="1899-12-30T00:05:00"/>
    <n v="0"/>
    <n v="5"/>
    <d v="1899-12-30T12:50:00"/>
    <d v="1899-12-30T00:07:00"/>
    <n v="0"/>
    <n v="7"/>
    <d v="1899-12-30T12:50:00"/>
    <d v="1899-12-30T13:05:00"/>
    <d v="1899-12-30T00:15:00"/>
    <n v="0"/>
    <n v="15"/>
    <d v="1899-12-30T05:35:00"/>
    <n v="5"/>
    <n v="35"/>
    <d v="1899-12-30T01:02:00"/>
    <n v="1"/>
    <n v="2"/>
    <d v="1899-12-30T00:45:00"/>
    <n v="0"/>
    <n v="45"/>
    <d v="1899-12-30T03:04:00"/>
    <n v="3"/>
    <n v="4"/>
    <m/>
    <n v="0"/>
    <n v="0"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8128.09000000008"/>
    <n v="11467"/>
    <n v="61.576363636363631"/>
    <n v="61.753561524374298"/>
    <m/>
    <m/>
    <m/>
    <m/>
    <m/>
  </r>
  <r>
    <n v="203"/>
    <n v="89"/>
    <d v="2011-08-22T00:00:00"/>
    <n v="8"/>
    <x v="0"/>
    <n v="50"/>
    <s v="TSL,JSR"/>
    <s v="CP OMAN LIMESTONE"/>
    <s v="MP PANAMAX6"/>
    <d v="1899-12-30T09:50:00"/>
    <x v="201"/>
    <s v="DTY-WT 1-WCS-RLS 2-IMWB 1-DTY"/>
    <n v="54"/>
    <n v="5"/>
    <m/>
    <d v="1899-12-30T09:50:00"/>
    <d v="1899-12-30T09:50:00"/>
    <d v="1899-12-30T00:00:00"/>
    <n v="0"/>
    <n v="0"/>
    <d v="1899-12-30T10:00:00"/>
    <d v="1899-12-30T00:10:00"/>
    <n v="0"/>
    <n v="10"/>
    <d v="1899-12-30T10:25:00"/>
    <d v="1899-12-30T00:25:00"/>
    <n v="0"/>
    <n v="25"/>
    <d v="1899-12-30T10:57:00"/>
    <d v="1899-12-30T00:32:00"/>
    <n v="0"/>
    <n v="32"/>
    <d v="1899-12-30T11:00:00"/>
    <d v="1899-12-30T13:10:00"/>
    <d v="1899-12-30T02:10:00"/>
    <n v="2"/>
    <n v="10"/>
    <d v="1899-12-30T11:00:00"/>
    <d v="1899-12-30T13:10:00"/>
    <d v="1899-12-30T02:10:00"/>
    <n v="2"/>
    <n v="10"/>
    <d v="1899-12-30T13:15:00"/>
    <d v="1899-12-30T00:05:00"/>
    <n v="0"/>
    <n v="5"/>
    <d v="1899-12-30T13:30:00"/>
    <d v="1899-12-30T00:15:00"/>
    <n v="0"/>
    <n v="15"/>
    <d v="1899-12-30T15:45:00"/>
    <d v="1899-12-30T02:15:00"/>
    <n v="2"/>
    <n v="15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05:00"/>
    <d v="1899-12-30T16:15:00"/>
    <d v="1899-12-30T00:10:00"/>
    <n v="0"/>
    <n v="10"/>
    <d v="1899-12-30T06:25:00"/>
    <n v="6"/>
    <n v="25"/>
    <d v="1899-12-30T00:57:00"/>
    <n v="0"/>
    <n v="57"/>
    <d v="1899-12-30T02:10:00"/>
    <n v="2"/>
    <n v="10"/>
    <d v="1899-12-30T02:15:00"/>
    <n v="2"/>
    <n v="15"/>
    <m/>
    <n v="0"/>
    <n v="0"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1556.28"/>
    <n v="11525"/>
    <n v="63.484999999999999"/>
    <n v="61.740241214750547"/>
    <m/>
    <m/>
    <m/>
    <m/>
    <m/>
  </r>
  <r>
    <n v="204"/>
    <n v="90"/>
    <d v="2011-08-22T00:00:00"/>
    <n v="8"/>
    <x v="1"/>
    <n v="13"/>
    <s v="TSL,HALDIA"/>
    <s v="GOONYELLA/HAILCREEK"/>
    <s v="YASA UNITY/GREATBRIGHT"/>
    <d v="1899-12-30T19:45:00"/>
    <x v="202"/>
    <s v="DTY-WT 1-WCS-RLS 1-IMWB 1-DTY"/>
    <n v="58"/>
    <n v="1"/>
    <m/>
    <d v="1899-12-30T19:45:00"/>
    <d v="1899-12-30T19:45:00"/>
    <d v="1899-12-30T00:00:00"/>
    <n v="0"/>
    <n v="0"/>
    <d v="1899-12-30T20:00:00"/>
    <d v="1899-12-30T00:15:00"/>
    <n v="0"/>
    <n v="15"/>
    <d v="1899-12-30T20:35:00"/>
    <d v="1899-12-30T00:35:00"/>
    <n v="0"/>
    <n v="35"/>
    <d v="1899-12-30T21:07:00"/>
    <d v="1899-12-30T00:32:00"/>
    <n v="0"/>
    <n v="32"/>
    <d v="1899-12-30T21:07:00"/>
    <d v="1899-12-30T22:07:00"/>
    <d v="1899-12-30T01:00:00"/>
    <n v="1"/>
    <n v="0"/>
    <d v="1899-12-30T21:07:00"/>
    <d v="1899-12-30T22:07:00"/>
    <d v="1899-12-30T01:00:00"/>
    <n v="1"/>
    <n v="0"/>
    <d v="1899-12-30T22:07:00"/>
    <d v="1899-12-30T00:00:00"/>
    <n v="0"/>
    <n v="0"/>
    <d v="1899-12-30T22:07:00"/>
    <d v="1899-12-30T00:00:00"/>
    <n v="0"/>
    <n v="0"/>
    <d v="1899-12-31T02:13:00"/>
    <d v="1899-12-30T04:06:00"/>
    <n v="4"/>
    <n v="6"/>
    <d v="1899-12-31T02:13:00"/>
    <d v="1899-12-31T02:13:00"/>
    <d v="1899-12-30T00:00:00"/>
    <n v="0"/>
    <n v="0"/>
    <d v="1899-12-31T02:13:00"/>
    <d v="1899-12-31T02:13:00"/>
    <m/>
    <d v="1899-12-30T00:00:00"/>
    <n v="0"/>
    <n v="0"/>
    <d v="1899-12-31T02:40:00"/>
    <d v="1899-12-30T00:27:00"/>
    <n v="0"/>
    <n v="27"/>
    <d v="1899-12-31T02:44:00"/>
    <d v="1899-12-30T00:04:00"/>
    <n v="0"/>
    <n v="4"/>
    <d v="1899-12-31T02:44:00"/>
    <d v="1899-12-31T02:45:00"/>
    <d v="1899-12-30T00:01:00"/>
    <n v="0"/>
    <n v="1"/>
    <d v="1899-12-30T07:00:00"/>
    <n v="7"/>
    <n v="0"/>
    <d v="1899-12-30T01:03:00"/>
    <n v="1"/>
    <n v="3"/>
    <d v="1899-12-30T01:00:00"/>
    <n v="1"/>
    <n v="0"/>
    <d v="1899-12-30T04:06:00"/>
    <n v="4"/>
    <n v="6"/>
    <m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5185.89"/>
    <n v="11584"/>
    <n v="62.579482758620692"/>
    <n v="61.739113432320444"/>
    <m/>
    <m/>
    <m/>
    <m/>
    <m/>
  </r>
  <r>
    <n v="205"/>
    <n v="91"/>
    <d v="2011-08-23T00:00:00"/>
    <n v="8"/>
    <x v="0"/>
    <n v="51"/>
    <s v="TSL,JSR"/>
    <s v="BLENDED PCI"/>
    <s v="PRIMROSE"/>
    <d v="1899-12-30T04:10:00"/>
    <x v="203"/>
    <s v="DTY-WT 1-WCS-RLS 1-IMWB 1-DTY"/>
    <n v="59"/>
    <n v="0"/>
    <m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45:00"/>
    <d v="1899-12-30T00:23:00"/>
    <n v="0"/>
    <n v="23"/>
    <d v="1899-12-30T04:45:00"/>
    <d v="1899-12-30T05:45:00"/>
    <d v="1899-12-30T01:00:00"/>
    <n v="1"/>
    <n v="0"/>
    <d v="1899-12-30T04:45:00"/>
    <d v="1899-12-30T05:45:00"/>
    <d v="1899-12-30T01:00:00"/>
    <n v="1"/>
    <n v="0"/>
    <d v="1899-12-30T05:45:00"/>
    <d v="1899-12-30T00:00:00"/>
    <n v="0"/>
    <n v="0"/>
    <d v="1899-12-30T05:46:00"/>
    <d v="1899-12-30T00:01:00"/>
    <n v="0"/>
    <n v="1"/>
    <d v="1899-12-30T11:30:00"/>
    <d v="1899-12-30T05:44:00"/>
    <n v="5"/>
    <n v="44"/>
    <d v="1899-12-30T11:30:00"/>
    <d v="1899-12-30T11:30:00"/>
    <d v="1899-12-30T00:00:00"/>
    <n v="0"/>
    <n v="0"/>
    <d v="1899-12-30T11:30:00"/>
    <d v="1899-12-30T11:30:00"/>
    <m/>
    <d v="1899-12-30T00:00:00"/>
    <n v="0"/>
    <n v="0"/>
    <d v="1899-12-30T11:42:00"/>
    <d v="1899-12-30T00:12:00"/>
    <n v="0"/>
    <n v="12"/>
    <d v="1899-12-30T11:45:00"/>
    <d v="1899-12-30T00:03:00"/>
    <n v="0"/>
    <n v="3"/>
    <d v="1899-12-30T11:45:00"/>
    <d v="1899-12-30T11:55:00"/>
    <d v="1899-12-30T00:10:00"/>
    <n v="0"/>
    <n v="10"/>
    <d v="1899-12-30T07:45:00"/>
    <n v="7"/>
    <n v="45"/>
    <d v="1899-12-30T00:38:00"/>
    <n v="0"/>
    <n v="38"/>
    <d v="1899-12-30T01:00:00"/>
    <n v="1"/>
    <n v="0"/>
    <d v="1899-12-30T05:44:00"/>
    <n v="5"/>
    <n v="44"/>
    <m/>
    <n v="0"/>
    <n v="0"/>
    <d v="1899-12-30T05:44:00"/>
    <n v="5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8868.98"/>
    <n v="11641"/>
    <n v="62.425254237288136"/>
    <n v="61.75319817885061"/>
    <m/>
    <m/>
    <m/>
    <m/>
    <m/>
  </r>
  <r>
    <n v="206"/>
    <n v="92"/>
    <d v="2011-08-23T00:00:00"/>
    <n v="8"/>
    <x v="0"/>
    <n v="52"/>
    <s v="TSL,JSR"/>
    <s v="GOONYELLA/CURRAGH SS"/>
    <s v="YASA UNITY/PRIMROSE"/>
    <d v="1899-12-30T07:40:00"/>
    <x v="204"/>
    <s v="DTY-WT 1-WCS-RLS 1-IMWB 1-DTY"/>
    <n v="57"/>
    <n v="1"/>
    <m/>
    <d v="1899-12-30T07:40:00"/>
    <d v="1899-12-30T07:40:00"/>
    <d v="1899-12-30T00:00:00"/>
    <n v="0"/>
    <n v="0"/>
    <d v="1899-12-30T07:50:00"/>
    <d v="1899-12-30T00:10:00"/>
    <n v="0"/>
    <n v="10"/>
    <d v="1899-12-30T07:55:00"/>
    <d v="1899-12-30T00:05:00"/>
    <n v="0"/>
    <n v="5"/>
    <d v="1899-12-30T08:35:00"/>
    <d v="1899-12-30T00:40:00"/>
    <n v="0"/>
    <n v="40"/>
    <d v="1899-12-30T08:40:00"/>
    <d v="1899-12-30T09:30:00"/>
    <d v="1899-12-30T00:50:00"/>
    <n v="0"/>
    <n v="50"/>
    <d v="1899-12-30T08:40:00"/>
    <d v="1899-12-30T09:30:00"/>
    <d v="1899-12-30T00:50:00"/>
    <n v="0"/>
    <n v="50"/>
    <d v="1899-12-30T12:49:00"/>
    <d v="1899-12-30T03:19:00"/>
    <n v="3"/>
    <n v="19"/>
    <d v="1899-12-30T12:50:00"/>
    <d v="1899-12-30T00:01:00"/>
    <n v="0"/>
    <n v="1"/>
    <d v="1899-12-30T15:56:00"/>
    <d v="1899-12-30T03:06:00"/>
    <n v="3"/>
    <n v="6"/>
    <d v="1899-12-30T15:56:00"/>
    <d v="1899-12-30T15:56:00"/>
    <d v="1899-12-30T00:00:00"/>
    <n v="0"/>
    <n v="0"/>
    <d v="1899-12-30T15:56:00"/>
    <d v="1899-12-30T15:56:00"/>
    <m/>
    <d v="1899-12-30T00:00:00"/>
    <n v="0"/>
    <n v="0"/>
    <d v="1899-12-30T16:55:00"/>
    <d v="1899-12-30T00:59:00"/>
    <n v="0"/>
    <n v="59"/>
    <d v="1899-12-30T17:00:00"/>
    <d v="1899-12-30T00:05:00"/>
    <n v="0"/>
    <n v="5"/>
    <d v="1899-12-30T17:00:00"/>
    <d v="1899-12-30T17:20:00"/>
    <d v="1899-12-30T00:20:00"/>
    <n v="0"/>
    <n v="20"/>
    <d v="1899-12-30T09:40:00"/>
    <n v="9"/>
    <n v="40"/>
    <d v="1899-12-30T05:03:00"/>
    <n v="5"/>
    <n v="3"/>
    <d v="1899-12-30T00:50:00"/>
    <n v="0"/>
    <n v="50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2405.4"/>
    <n v="11699"/>
    <n v="62.042456140350879"/>
    <n v="61.749329002478845"/>
    <m/>
    <m/>
    <m/>
    <m/>
    <m/>
  </r>
  <r>
    <n v="207"/>
    <n v="93"/>
    <d v="2011-08-23T00:00:00"/>
    <n v="8"/>
    <x v="2"/>
    <n v="9"/>
    <s v="UML,DGPR"/>
    <s v="OAKY NORTH"/>
    <s v="KAVO ALKYON"/>
    <d v="1899-12-30T17:00:00"/>
    <x v="205"/>
    <s v="DTY-WT 1-WCS-RLS 1-IMWB 1-DTY"/>
    <n v="58"/>
    <n v="0"/>
    <m/>
    <d v="1899-12-30T17:00:00"/>
    <d v="1899-12-30T17:00:00"/>
    <d v="1899-12-30T00:00:00"/>
    <n v="0"/>
    <n v="0"/>
    <d v="1899-12-30T17:15:00"/>
    <d v="1899-12-30T00:15:00"/>
    <n v="0"/>
    <n v="15"/>
    <d v="1899-12-30T17:20:00"/>
    <d v="1899-12-30T00:05:00"/>
    <n v="0"/>
    <n v="5"/>
    <d v="1899-12-30T17:45:00"/>
    <d v="1899-12-30T00:25:00"/>
    <n v="0"/>
    <n v="25"/>
    <d v="1899-12-30T17:48:00"/>
    <d v="1899-12-30T18:52:00"/>
    <d v="1899-12-30T01:04:00"/>
    <n v="1"/>
    <n v="4"/>
    <d v="1899-12-30T17:48:00"/>
    <d v="1899-12-30T18:52:00"/>
    <d v="1899-12-30T01:04:00"/>
    <n v="1"/>
    <n v="4"/>
    <d v="1899-12-30T18:52:00"/>
    <d v="1899-12-30T00:00:00"/>
    <n v="0"/>
    <n v="0"/>
    <d v="1899-12-30T18:55:00"/>
    <d v="1899-12-30T00:03:00"/>
    <n v="0"/>
    <n v="3"/>
    <d v="1899-12-30T20:40:00"/>
    <d v="1899-12-30T01:45:00"/>
    <n v="1"/>
    <n v="45"/>
    <d v="1899-12-30T20:40:00"/>
    <d v="1899-12-30T20:40:00"/>
    <d v="1899-12-30T00:00:00"/>
    <n v="0"/>
    <n v="0"/>
    <d v="1899-12-30T20:40:00"/>
    <d v="1899-12-30T20:40:00"/>
    <m/>
    <d v="1899-12-30T00:00:00"/>
    <n v="0"/>
    <n v="0"/>
    <d v="1899-12-30T21:00:00"/>
    <d v="1899-12-30T00:20:00"/>
    <n v="0"/>
    <n v="20"/>
    <d v="1899-12-30T21:15:00"/>
    <d v="1899-12-30T00:15:00"/>
    <n v="0"/>
    <n v="15"/>
    <d v="1899-12-30T21:15:00"/>
    <d v="1899-12-30T22:40:00"/>
    <d v="1899-12-30T01:25:00"/>
    <n v="1"/>
    <n v="25"/>
    <d v="1899-12-30T05:40:00"/>
    <n v="5"/>
    <n v="40"/>
    <d v="1899-12-30T01:00:00"/>
    <n v="1"/>
    <n v="0"/>
    <d v="1899-12-30T01:04:00"/>
    <n v="1"/>
    <n v="4"/>
    <d v="1899-12-30T01:45:00"/>
    <n v="1"/>
    <n v="45"/>
    <m/>
    <n v="0"/>
    <n v="0"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5927.62"/>
    <n v="11758"/>
    <n v="60.727931034482758"/>
    <n v="61.739038952202755"/>
    <m/>
    <m/>
    <m/>
    <m/>
    <m/>
  </r>
  <r>
    <n v="208"/>
    <n v="94"/>
    <d v="2011-08-23T00:00:00"/>
    <n v="8"/>
    <x v="0"/>
    <n v="53"/>
    <s v="TSL,JSR"/>
    <s v="SP LIMESTONE/CP OMAN"/>
    <s v="SEALUCK 2/MP PANAMAX 6"/>
    <d v="1899-12-30T19:40:00"/>
    <x v="206"/>
    <s v="DTY-WT 1-WCS-RLS 2-IMWB 1-DTY"/>
    <n v="59"/>
    <n v="0"/>
    <m/>
    <d v="1899-12-30T19:40:00"/>
    <d v="1899-12-30T19:40:00"/>
    <d v="1899-12-30T00:00:00"/>
    <n v="0"/>
    <n v="0"/>
    <d v="1899-12-30T19:50:00"/>
    <d v="1899-12-30T00:10:00"/>
    <n v="0"/>
    <n v="10"/>
    <d v="1899-12-30T19:55:00"/>
    <d v="1899-12-30T00:05:00"/>
    <n v="0"/>
    <n v="5"/>
    <d v="1899-12-30T20:30:00"/>
    <d v="1899-12-30T00:35:00"/>
    <n v="0"/>
    <n v="35"/>
    <d v="1899-12-30T20:30:00"/>
    <d v="1899-12-30T22:30:00"/>
    <d v="1899-12-30T02:00:00"/>
    <n v="2"/>
    <n v="0"/>
    <d v="1899-12-30T20:30:00"/>
    <d v="1899-12-30T22:30:00"/>
    <d v="1899-12-30T02:00:00"/>
    <n v="2"/>
    <n v="0"/>
    <d v="1899-12-30T22:30:00"/>
    <d v="1899-12-30T00:00:00"/>
    <n v="0"/>
    <n v="0"/>
    <d v="1899-12-30T22:19:00"/>
    <n v="-7.6388888888888618E-3"/>
    <e v="#NUM!"/>
    <e v="#NUM!"/>
    <d v="1899-12-31T01:44:00"/>
    <d v="1899-12-30T03:25:00"/>
    <n v="3"/>
    <n v="25"/>
    <d v="1899-12-31T01:44:00"/>
    <d v="1899-12-31T01:44:00"/>
    <d v="1899-12-30T00:00:00"/>
    <n v="0"/>
    <n v="0"/>
    <d v="1899-12-31T01:44:00"/>
    <d v="1899-12-31T01:44:00"/>
    <m/>
    <d v="1899-12-30T00:00:00"/>
    <n v="0"/>
    <n v="0"/>
    <d v="1899-12-31T01:50:00"/>
    <d v="1899-12-30T00:06:00"/>
    <n v="0"/>
    <n v="6"/>
    <d v="1899-12-31T02:00:00"/>
    <d v="1899-12-30T00:10:00"/>
    <n v="0"/>
    <n v="10"/>
    <d v="1899-12-31T02:00:00"/>
    <d v="1899-12-31T02:20:00"/>
    <d v="1899-12-30T00:20:00"/>
    <n v="0"/>
    <n v="20"/>
    <d v="1899-12-30T06:40:00"/>
    <n v="6"/>
    <n v="40"/>
    <d v="1899-12-30T00:51:00"/>
    <n v="0"/>
    <n v="51"/>
    <d v="1899-12-30T02:00:00"/>
    <n v="2"/>
    <n v="0"/>
    <d v="1899-12-30T03:25:00"/>
    <n v="3"/>
    <n v="25"/>
    <m/>
    <n v="0"/>
    <n v="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9784.01"/>
    <n v="11815"/>
    <n v="65.36254237288135"/>
    <n v="61.767584426576384"/>
    <m/>
    <m/>
    <m/>
    <m/>
    <m/>
  </r>
  <r>
    <n v="209"/>
    <n v="95"/>
    <d v="2011-08-24T00:00:00"/>
    <n v="8"/>
    <x v="0"/>
    <n v="54"/>
    <s v="TSL,JSR"/>
    <s v="BLENDED PCI"/>
    <s v="PRIMROSE"/>
    <d v="1899-12-30T03:10:00"/>
    <x v="207"/>
    <s v="DTY-WT 1-WCS-RLS 1-IMWB 1-DTY"/>
    <n v="57"/>
    <n v="2"/>
    <m/>
    <d v="1899-12-30T03:10:00"/>
    <d v="1899-12-30T03:10:00"/>
    <d v="1899-12-30T00:00:00"/>
    <n v="0"/>
    <n v="0"/>
    <d v="1899-12-30T03:25:00"/>
    <d v="1899-12-30T00:15:00"/>
    <n v="0"/>
    <n v="15"/>
    <d v="1899-12-30T03:30:00"/>
    <d v="1899-12-30T00:05:00"/>
    <n v="0"/>
    <n v="5"/>
    <d v="1899-12-30T04:07:00"/>
    <d v="1899-12-30T00:37:00"/>
    <n v="0"/>
    <n v="37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4:07:00"/>
    <n v="-4.3750000000000039E-2"/>
    <e v="#NUM!"/>
    <e v="#NUM!"/>
    <d v="1899-12-30T05:45:00"/>
    <d v="1899-12-30T01:38:00"/>
    <n v="1"/>
    <n v="38"/>
    <d v="1899-12-30T08:50:00"/>
    <d v="1899-12-30T03:05:00"/>
    <n v="3"/>
    <n v="5"/>
    <d v="1899-12-30T08:50:00"/>
    <d v="1899-12-30T08:50:00"/>
    <d v="1899-12-30T00:00:00"/>
    <n v="0"/>
    <n v="0"/>
    <d v="1899-12-30T06:00:00"/>
    <d v="1899-12-30T09:30:00"/>
    <n v="46"/>
    <d v="1899-12-30T03:30:00"/>
    <n v="3"/>
    <n v="30"/>
    <d v="1899-12-30T09:57:00"/>
    <d v="1899-12-30T01:07:00"/>
    <n v="1"/>
    <n v="7"/>
    <d v="1899-12-30T10:00:00"/>
    <d v="1899-12-30T00:03:00"/>
    <n v="0"/>
    <n v="3"/>
    <d v="1899-12-30T10:00:00"/>
    <d v="1899-12-30T10:10:00"/>
    <d v="1899-12-30T00:10:00"/>
    <n v="0"/>
    <n v="10"/>
    <d v="1899-12-30T07:00:00"/>
    <n v="7"/>
    <n v="0"/>
    <d v="1899-12-30T00:44:00"/>
    <n v="0"/>
    <n v="44"/>
    <d v="1899-12-30T01:00:00"/>
    <n v="1"/>
    <n v="0"/>
    <d v="1899-12-30T03:05:00"/>
    <n v="3"/>
    <n v="5"/>
    <m/>
    <n v="3"/>
    <n v="3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3329.99"/>
    <n v="11873"/>
    <n v="62.210175438596494"/>
    <n v="61.764506864313987"/>
    <m/>
    <m/>
    <m/>
    <m/>
    <m/>
  </r>
  <r>
    <n v="210"/>
    <n v="96"/>
    <d v="2011-08-24T00:00:00"/>
    <n v="8"/>
    <x v="0"/>
    <n v="55"/>
    <s v="TSL,JSR"/>
    <s v="SS NEWZEALAND/CURRAGH SS"/>
    <s v="NEWLEAD TOMI/PRIMROSE"/>
    <d v="1899-12-30T12:40:00"/>
    <x v="208"/>
    <s v="DTY-WT 1-WCS-RLS 1-IMWB 1-DTY"/>
    <n v="58"/>
    <n v="1"/>
    <m/>
    <d v="1899-12-30T12:40:00"/>
    <d v="1899-12-30T12:40:00"/>
    <d v="1899-12-30T00:00:00"/>
    <n v="0"/>
    <n v="0"/>
    <d v="1899-12-30T12:50:00"/>
    <d v="1899-12-30T00:10:00"/>
    <n v="0"/>
    <n v="10"/>
    <d v="1899-12-30T12:55:00"/>
    <d v="1899-12-30T00:05:00"/>
    <n v="0"/>
    <n v="5"/>
    <d v="1899-12-30T13:10:00"/>
    <d v="1899-12-30T00:15:00"/>
    <n v="0"/>
    <n v="15"/>
    <d v="1899-12-30T13:11:00"/>
    <d v="1899-12-30T13:53:00"/>
    <d v="1899-12-30T00:42:00"/>
    <n v="0"/>
    <n v="42"/>
    <d v="1899-12-30T13:11:00"/>
    <d v="1899-12-30T13:53:00"/>
    <d v="1899-12-30T00:42:00"/>
    <n v="0"/>
    <n v="42"/>
    <d v="1899-12-30T13:10:00"/>
    <n v="-2.9861111111111116E-2"/>
    <e v="#NUM!"/>
    <e v="#NUM!"/>
    <d v="1899-12-30T13:54:00"/>
    <d v="1899-12-30T00:44:00"/>
    <n v="0"/>
    <n v="44"/>
    <d v="1899-12-30T16:35:00"/>
    <d v="1899-12-30T02:41:00"/>
    <n v="2"/>
    <n v="41"/>
    <d v="1899-12-30T16:35:00"/>
    <d v="1899-12-30T16:35:00"/>
    <d v="1899-12-30T00:00:00"/>
    <n v="0"/>
    <n v="0"/>
    <d v="1899-12-30T14:00:00"/>
    <d v="1899-12-30T17:00:00"/>
    <n v="47"/>
    <d v="1899-12-30T03:00:00"/>
    <n v="3"/>
    <n v="0"/>
    <d v="1899-12-30T18:01:00"/>
    <d v="1899-12-30T01:26:00"/>
    <n v="1"/>
    <n v="26"/>
    <d v="1899-12-30T18:10:00"/>
    <d v="1899-12-30T00:09:00"/>
    <n v="0"/>
    <n v="9"/>
    <d v="1899-12-30T18:10:00"/>
    <d v="1899-12-30T18:15:00"/>
    <d v="1899-12-30T00:05:00"/>
    <n v="0"/>
    <n v="5"/>
    <d v="1899-12-30T05:35:00"/>
    <n v="5"/>
    <n v="35"/>
    <d v="1899-12-30T01:07:00"/>
    <n v="1"/>
    <n v="7"/>
    <d v="1899-12-30T00:42:00"/>
    <n v="0"/>
    <n v="42"/>
    <d v="1899-12-30T02:41:00"/>
    <n v="2"/>
    <n v="41"/>
    <m/>
    <n v="3"/>
    <n v="0"/>
    <d v="1899-12-30T02:41:00"/>
    <n v="2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6969.44"/>
    <n v="11932"/>
    <n v="62.749137931034483"/>
    <n v="61.764116661079449"/>
    <m/>
    <m/>
    <m/>
    <m/>
    <m/>
  </r>
  <r>
    <n v="211"/>
    <n v="97"/>
    <d v="2011-08-24T00:00:00"/>
    <n v="8"/>
    <x v="0"/>
    <n v="56"/>
    <s v="TSL,JSR"/>
    <s v="CP OMAN LIMESTONE"/>
    <s v="MP PANAMAX6"/>
    <d v="1899-12-30T17:30:00"/>
    <x v="209"/>
    <s v="DTY-WT 1-WCS-RLS 2-IMWB 1-DTY"/>
    <n v="59"/>
    <n v="0"/>
    <m/>
    <d v="1899-12-30T17:30:00"/>
    <d v="1899-12-30T17:30:00"/>
    <d v="1899-12-30T00:00:00"/>
    <n v="0"/>
    <n v="0"/>
    <d v="1899-12-30T17:45:00"/>
    <d v="1899-12-30T00:15:00"/>
    <n v="0"/>
    <n v="15"/>
    <d v="1899-12-30T17:50:00"/>
    <d v="1899-12-30T00:05:00"/>
    <n v="0"/>
    <n v="5"/>
    <d v="1899-12-30T18:22:00"/>
    <d v="1899-12-30T00:32:00"/>
    <n v="0"/>
    <n v="32"/>
    <d v="1899-12-30T18:24:00"/>
    <d v="1899-12-30T21:55:00"/>
    <d v="1899-12-30T03:31:00"/>
    <n v="3"/>
    <n v="31"/>
    <d v="1899-12-30T18:24:00"/>
    <d v="1899-12-30T21:55:00"/>
    <d v="1899-12-30T03:31:00"/>
    <n v="3"/>
    <n v="31"/>
    <d v="1899-12-30T20:32:00"/>
    <n v="-5.7638888888888906E-2"/>
    <e v="#NUM!"/>
    <e v="#NUM!"/>
    <d v="1899-12-30T20:33:00"/>
    <d v="1899-12-30T00:01:00"/>
    <n v="0"/>
    <n v="1"/>
    <d v="1899-12-30T23:51:00"/>
    <d v="1899-12-30T03:18:00"/>
    <n v="3"/>
    <n v="18"/>
    <d v="1899-12-30T23:51:00"/>
    <d v="1899-12-30T23:51:00"/>
    <d v="1899-12-30T00:00:00"/>
    <n v="0"/>
    <n v="0"/>
    <d v="1899-12-30T23:51:00"/>
    <d v="1899-12-30T23:51:00"/>
    <m/>
    <d v="1899-12-30T00:00:00"/>
    <n v="0"/>
    <n v="0"/>
    <d v="1899-12-31T00:00:00"/>
    <d v="1899-12-30T00:09:00"/>
    <n v="0"/>
    <n v="9"/>
    <d v="1899-12-31T00:15:00"/>
    <d v="1899-12-30T00:15:00"/>
    <n v="0"/>
    <n v="15"/>
    <d v="1899-12-31T00:15:00"/>
    <d v="1899-12-31T00:25:00"/>
    <d v="1899-12-30T00:10:00"/>
    <n v="0"/>
    <n v="10"/>
    <d v="1899-12-30T06:55:00"/>
    <n v="6"/>
    <n v="55"/>
    <n v="-1.8749999999999822E-2"/>
    <e v="#NUM!"/>
    <e v="#NUM!"/>
    <d v="1899-12-30T03:31:00"/>
    <n v="3"/>
    <n v="31"/>
    <d v="1899-12-30T03:18:00"/>
    <n v="3"/>
    <n v="18"/>
    <m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0688.85"/>
    <n v="11990"/>
    <n v="63.040847457627116"/>
    <n v="61.775550458715593"/>
    <m/>
    <m/>
    <m/>
    <m/>
    <m/>
  </r>
  <r>
    <n v="212"/>
    <n v="98"/>
    <d v="2011-08-24T00:00:00"/>
    <n v="8"/>
    <x v="1"/>
    <n v="14"/>
    <s v="TSL,HALDIA"/>
    <s v="HAILCREEK/GOONYELLA"/>
    <s v="GREATBRIGHT/YASA UNITY"/>
    <d v="1899-12-30T19:55:00"/>
    <x v="210"/>
    <s v="DTY-WT 1-WCS-RLS 1-IMWB 1-DTY"/>
    <n v="58"/>
    <n v="1"/>
    <m/>
    <d v="1899-12-30T19:55:00"/>
    <d v="1899-12-30T19:55:00"/>
    <d v="1899-12-30T00:00:00"/>
    <n v="0"/>
    <n v="0"/>
    <d v="1899-12-30T20:05:00"/>
    <d v="1899-12-30T00:10:00"/>
    <n v="0"/>
    <n v="10"/>
    <d v="1899-12-30T20:10:00"/>
    <d v="1899-12-30T00:05:00"/>
    <n v="0"/>
    <n v="5"/>
    <d v="1899-12-30T22:05:00"/>
    <d v="1899-12-30T01:55:00"/>
    <n v="1"/>
    <n v="55"/>
    <d v="1899-12-30T22:06:00"/>
    <d v="1899-12-30T23:20:00"/>
    <d v="1899-12-30T01:14:00"/>
    <n v="1"/>
    <n v="14"/>
    <d v="1899-12-30T22:06:00"/>
    <d v="1899-12-30T23:20:00"/>
    <d v="1899-12-30T01:14:00"/>
    <n v="1"/>
    <n v="14"/>
    <d v="1899-12-30T23:25:00"/>
    <d v="1899-12-30T00:05:00"/>
    <n v="0"/>
    <n v="5"/>
    <d v="1899-12-30T23:25:00"/>
    <d v="1899-12-30T00:00:00"/>
    <n v="0"/>
    <n v="0"/>
    <d v="1899-12-31T01:53:00"/>
    <d v="1899-12-30T02:28:00"/>
    <n v="2"/>
    <n v="28"/>
    <d v="1899-12-31T01:53:00"/>
    <d v="1899-12-31T01:53:00"/>
    <d v="1899-12-30T00:00:00"/>
    <n v="0"/>
    <n v="0"/>
    <d v="1899-12-31T00:00:00"/>
    <d v="1899-12-31T02:00:00"/>
    <n v="48"/>
    <d v="1899-12-30T02:00:00"/>
    <n v="2"/>
    <n v="0"/>
    <d v="1899-12-31T02:15:00"/>
    <d v="1899-12-30T00:22:00"/>
    <n v="0"/>
    <n v="22"/>
    <d v="1899-12-31T02:30:00"/>
    <d v="1899-12-30T00:15:00"/>
    <n v="0"/>
    <n v="15"/>
    <d v="1899-12-31T02:30:00"/>
    <d v="1899-12-31T02:40:00"/>
    <d v="1899-12-30T00:10:00"/>
    <n v="0"/>
    <n v="10"/>
    <d v="1899-12-30T06:45:00"/>
    <n v="6"/>
    <n v="45"/>
    <d v="1899-12-30T02:37:00"/>
    <n v="2"/>
    <n v="37"/>
    <d v="1899-12-30T01:14:00"/>
    <n v="1"/>
    <n v="14"/>
    <d v="1899-12-30T02:28:00"/>
    <n v="2"/>
    <n v="28"/>
    <m/>
    <n v="2"/>
    <n v="0"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4326.54999999993"/>
    <n v="12049"/>
    <n v="62.718965517241379"/>
    <n v="61.774964727363262"/>
    <m/>
    <m/>
    <m/>
    <m/>
    <m/>
  </r>
  <r>
    <n v="213"/>
    <n v="99"/>
    <d v="2011-08-25T00:00:00"/>
    <n v="8"/>
    <x v="0"/>
    <n v="57"/>
    <s v="TSL,JSR"/>
    <s v="BLENDED PCI"/>
    <s v="PRIMROSE"/>
    <d v="1899-12-30T05:20:00"/>
    <x v="211"/>
    <s v="DTY-WT 1-WCS-RLS 1-IMWB 1-DTY"/>
    <n v="59"/>
    <n v="0"/>
    <m/>
    <d v="1899-12-30T05:20:00"/>
    <d v="1899-12-30T05:20:00"/>
    <d v="1899-12-30T00:00:00"/>
    <n v="0"/>
    <n v="0"/>
    <d v="1899-12-30T05:25:00"/>
    <d v="1899-12-30T00:05:00"/>
    <n v="0"/>
    <n v="5"/>
    <d v="1899-12-30T05:28:00"/>
    <d v="1899-12-30T00:03:00"/>
    <n v="0"/>
    <n v="3"/>
    <d v="1899-12-30T06:06:00"/>
    <d v="1899-12-30T00:38:00"/>
    <n v="0"/>
    <n v="38"/>
    <d v="1899-12-30T06:06:00"/>
    <d v="1899-12-30T07:10:00"/>
    <d v="1899-12-30T01:04:00"/>
    <n v="1"/>
    <n v="4"/>
    <d v="1899-12-30T06:06:00"/>
    <d v="1899-12-30T07:10:00"/>
    <d v="1899-12-30T01:04:00"/>
    <n v="1"/>
    <n v="4"/>
    <d v="1899-12-30T07:10:00"/>
    <d v="1899-12-30T00:00:00"/>
    <n v="0"/>
    <n v="0"/>
    <d v="1899-12-30T07:13:00"/>
    <d v="1899-12-30T00:03:00"/>
    <n v="0"/>
    <n v="3"/>
    <d v="1899-12-30T10:04:00"/>
    <d v="1899-12-30T02:51:00"/>
    <n v="2"/>
    <n v="51"/>
    <d v="1899-12-30T10:04:00"/>
    <d v="1899-12-30T10:04:00"/>
    <d v="1899-12-30T00:00:00"/>
    <n v="0"/>
    <n v="0"/>
    <d v="1899-12-30T07:27:00"/>
    <d v="1899-12-30T11:04:00"/>
    <n v="49"/>
    <d v="1899-12-30T03:37:00"/>
    <n v="3"/>
    <n v="37"/>
    <d v="1899-12-30T11:51:00"/>
    <d v="1899-12-30T01:47:00"/>
    <n v="1"/>
    <n v="47"/>
    <d v="1899-12-30T12:00:00"/>
    <d v="1899-12-30T00:09:00"/>
    <n v="0"/>
    <n v="9"/>
    <d v="1899-12-30T12:00:00"/>
    <d v="1899-12-30T12:05:00"/>
    <d v="1899-12-30T00:05:00"/>
    <n v="0"/>
    <n v="5"/>
    <d v="1899-12-30T06:45:00"/>
    <n v="6"/>
    <n v="45"/>
    <d v="1899-12-30T02:34:00"/>
    <n v="2"/>
    <n v="34"/>
    <d v="1899-12-30T01:04:00"/>
    <n v="1"/>
    <n v="4"/>
    <d v="1899-12-30T02:51:00"/>
    <n v="2"/>
    <n v="51"/>
    <m/>
    <n v="3"/>
    <n v="37"/>
    <d v="1899-12-30T02:51:00"/>
    <n v="2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8072.15999999992"/>
    <n v="12107"/>
    <n v="63.484915254237293"/>
    <n v="61.78840009911621"/>
    <m/>
    <m/>
    <m/>
    <m/>
    <m/>
  </r>
  <r>
    <n v="214"/>
    <n v="100"/>
    <d v="2011-08-25T00:00:00"/>
    <n v="8"/>
    <x v="0"/>
    <n v="58"/>
    <s v="TSL,JSR"/>
    <s v="CURRAGH SS/GOONYELLA"/>
    <s v="PRIMROSE/YASA UNITY"/>
    <d v="1899-12-30T10:30:00"/>
    <x v="212"/>
    <s v="DTY-WT 1-WCS-RLS 1-IMWB 1-DTY"/>
    <n v="58"/>
    <n v="0"/>
    <m/>
    <d v="1899-12-30T10:30:00"/>
    <d v="1899-12-30T10:30:00"/>
    <d v="1899-12-30T00:00:00"/>
    <n v="0"/>
    <n v="0"/>
    <d v="1899-12-30T10:40:00"/>
    <d v="1899-12-30T00:10:00"/>
    <n v="0"/>
    <n v="10"/>
    <d v="1899-12-30T10:45:00"/>
    <d v="1899-12-30T00:05:00"/>
    <n v="0"/>
    <n v="5"/>
    <d v="1899-12-30T10:55:00"/>
    <d v="1899-12-30T00:10:00"/>
    <n v="0"/>
    <n v="10"/>
    <d v="1899-12-30T10:57:00"/>
    <d v="1899-12-30T12:40:00"/>
    <d v="1899-12-30T01:43:00"/>
    <n v="1"/>
    <n v="43"/>
    <d v="1899-12-30T10:57:00"/>
    <d v="1899-12-30T12:40:00"/>
    <d v="1899-12-30T01:43:00"/>
    <n v="1"/>
    <n v="43"/>
    <d v="1899-12-30T12:45:00"/>
    <d v="1899-12-30T00:05:00"/>
    <n v="0"/>
    <n v="5"/>
    <d v="1899-12-30T12:45:00"/>
    <d v="1899-12-30T00:00:00"/>
    <n v="0"/>
    <n v="0"/>
    <d v="1899-12-30T15:51:00"/>
    <d v="1899-12-30T03:06:00"/>
    <n v="3"/>
    <n v="6"/>
    <d v="1899-12-30T15:51:00"/>
    <d v="1899-12-30T15:51:00"/>
    <d v="1899-12-30T00:00:00"/>
    <n v="0"/>
    <n v="0"/>
    <d v="1899-12-30T13:00:00"/>
    <d v="1899-12-30T16:51:00"/>
    <n v="50"/>
    <d v="1899-12-30T03:51:00"/>
    <n v="3"/>
    <n v="51"/>
    <d v="1899-12-30T17:05:00"/>
    <d v="1899-12-30T01:14:00"/>
    <n v="1"/>
    <n v="14"/>
    <d v="1899-12-30T17:15:00"/>
    <d v="1899-12-30T00:10:00"/>
    <n v="0"/>
    <n v="10"/>
    <d v="1899-12-30T17:15:00"/>
    <d v="1899-12-30T17:20:00"/>
    <d v="1899-12-30T00:05:00"/>
    <n v="0"/>
    <n v="5"/>
    <d v="1899-12-30T06:50:00"/>
    <n v="6"/>
    <n v="50"/>
    <d v="1899-12-30T01:39:00"/>
    <n v="1"/>
    <n v="39"/>
    <d v="1899-12-30T01:43:00"/>
    <n v="1"/>
    <n v="43"/>
    <d v="1899-12-30T03:06:00"/>
    <n v="3"/>
    <n v="6"/>
    <m/>
    <n v="3"/>
    <n v="51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1717.62999999989"/>
    <n v="12165"/>
    <n v="62.852931034482758"/>
    <n v="61.79347554459514"/>
    <m/>
    <m/>
    <m/>
    <m/>
    <m/>
  </r>
  <r>
    <n v="215"/>
    <n v="101"/>
    <d v="2011-08-25T00:00:00"/>
    <n v="8"/>
    <x v="0"/>
    <n v="59"/>
    <s v="TSL,JSR"/>
    <s v="CP OMAN LIMESTONE"/>
    <s v="MP PANAMAX6"/>
    <d v="1899-12-30T19:30:00"/>
    <x v="213"/>
    <s v="DTY-WT 1-WCS-RLS 2-IMWB 1-DTY"/>
    <n v="58"/>
    <n v="1"/>
    <m/>
    <d v="1899-12-30T19:30:00"/>
    <d v="1899-12-30T19:30:00"/>
    <d v="1899-12-30T00:00:00"/>
    <n v="0"/>
    <n v="0"/>
    <d v="1899-12-30T19:45:00"/>
    <d v="1899-12-30T00:15:00"/>
    <n v="0"/>
    <n v="15"/>
    <d v="1899-12-30T19:50:00"/>
    <d v="1899-12-30T00:05:00"/>
    <n v="0"/>
    <n v="5"/>
    <d v="1899-12-30T20:05:00"/>
    <d v="1899-12-30T00:15:00"/>
    <n v="0"/>
    <n v="15"/>
    <d v="1899-12-30T20:07:00"/>
    <d v="1899-12-30T21:43:00"/>
    <d v="1899-12-30T01:36:00"/>
    <n v="1"/>
    <n v="36"/>
    <d v="1899-12-30T20:07:00"/>
    <d v="1899-12-30T21:43:00"/>
    <d v="1899-12-30T01:36:00"/>
    <n v="1"/>
    <n v="36"/>
    <d v="1899-12-30T21:29:00"/>
    <n v="-9.7222222222220767E-3"/>
    <e v="#NUM!"/>
    <e v="#NUM!"/>
    <d v="1899-12-30T21:30:00"/>
    <d v="1899-12-30T00:01:00"/>
    <n v="0"/>
    <n v="1"/>
    <d v="1899-12-30T23:11:00"/>
    <d v="1899-12-30T01:41:00"/>
    <n v="1"/>
    <n v="4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2:00"/>
    <d v="1899-12-30T00:01:00"/>
    <n v="0"/>
    <n v="1"/>
    <d v="1899-12-30T23:22:00"/>
    <d v="1899-12-30T23:25:00"/>
    <d v="1899-12-30T00:03:00"/>
    <n v="0"/>
    <n v="3"/>
    <d v="1899-12-30T03:55:00"/>
    <n v="3"/>
    <n v="55"/>
    <d v="1899-12-30T00:12:00"/>
    <n v="0"/>
    <n v="12"/>
    <d v="1899-12-30T01:36:00"/>
    <n v="1"/>
    <n v="36"/>
    <d v="1899-12-30T01:41:00"/>
    <n v="1"/>
    <n v="41"/>
    <m/>
    <n v="0"/>
    <n v="0"/>
    <d v="1899-12-30T01:41:00"/>
    <n v="1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5436.97999999986"/>
    <n v="12223"/>
    <n v="64.126724137931035"/>
    <n v="61.804547165180388"/>
    <m/>
    <m/>
    <m/>
    <m/>
    <m/>
  </r>
  <r>
    <n v="216"/>
    <n v="102"/>
    <d v="2011-08-25T00:00:00"/>
    <n v="8"/>
    <x v="10"/>
    <n v="3"/>
    <s v="SUPL"/>
    <s v="NON COKING"/>
    <s v="GENCO NORMANDY"/>
    <d v="1899-12-30T22:00:00"/>
    <x v="214"/>
    <s v="DTY-WT 1-WCS-RLS 1-IMWB 1-DTY"/>
    <n v="58"/>
    <n v="1"/>
    <m/>
    <d v="1899-12-30T22:00:00"/>
    <d v="1899-12-30T22:00:00"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3:05:00"/>
    <d v="1899-12-30T00:50:00"/>
    <n v="0"/>
    <n v="50"/>
    <d v="1899-12-30T23:10:00"/>
    <d v="1899-12-31T00:00:00"/>
    <d v="1899-12-30T00:50:00"/>
    <n v="0"/>
    <n v="50"/>
    <d v="1899-12-30T23:10:00"/>
    <d v="1899-12-31T00:00:00"/>
    <d v="1899-12-30T00:50:00"/>
    <n v="0"/>
    <n v="50"/>
    <d v="1899-12-31T00:10:00"/>
    <d v="1899-12-30T00:10:00"/>
    <n v="0"/>
    <n v="10"/>
    <d v="1899-12-31T00:22:00"/>
    <d v="1899-12-30T00:12:00"/>
    <n v="0"/>
    <n v="12"/>
    <d v="1899-12-31T01:57:00"/>
    <d v="1899-12-30T01:35:00"/>
    <n v="1"/>
    <n v="35"/>
    <d v="1899-12-31T01:57:00"/>
    <d v="1899-12-31T01:57:00"/>
    <d v="1899-12-30T00:00:00"/>
    <n v="0"/>
    <n v="0"/>
    <d v="1899-12-31T01:57:00"/>
    <d v="1899-12-31T01:57:00"/>
    <m/>
    <d v="1899-12-30T00:00:00"/>
    <n v="0"/>
    <n v="0"/>
    <d v="1899-12-31T01:58:00"/>
    <d v="1899-12-30T00:01:00"/>
    <n v="0"/>
    <n v="1"/>
    <d v="1899-12-31T02:00:00"/>
    <d v="1899-12-30T00:02:00"/>
    <n v="0"/>
    <n v="2"/>
    <d v="1899-12-31T02:00:00"/>
    <d v="1899-12-31T02:00:00"/>
    <d v="1899-12-30T00:00:00"/>
    <n v="0"/>
    <n v="0"/>
    <d v="1899-12-30T04:00:00"/>
    <n v="4"/>
    <n v="0"/>
    <d v="1899-12-30T01:03:00"/>
    <n v="1"/>
    <n v="3"/>
    <d v="1899-12-30T00:50:00"/>
    <n v="0"/>
    <n v="50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9036.15999999992"/>
    <n v="12278"/>
    <n v="62.054827586206891"/>
    <n v="61.820830754194489"/>
    <m/>
    <m/>
    <m/>
    <m/>
    <m/>
  </r>
  <r>
    <n v="217"/>
    <n v="103"/>
    <d v="2011-08-26T00:00:00"/>
    <n v="8"/>
    <x v="0"/>
    <n v="60"/>
    <s v="TSL,JSR"/>
    <s v="BLENDED PCI"/>
    <s v="PRIMROSE"/>
    <d v="1899-12-30T03:15:00"/>
    <x v="215"/>
    <s v="DTY-WT 1-WCS-RLS 1-IMWB 1-DTY"/>
    <n v="55"/>
    <n v="3"/>
    <m/>
    <d v="1899-12-30T03:15:00"/>
    <d v="1899-12-30T03:15:00"/>
    <d v="1899-12-30T00:00:00"/>
    <n v="0"/>
    <n v="0"/>
    <d v="1899-12-30T03:25:00"/>
    <d v="1899-12-30T00:10:00"/>
    <n v="0"/>
    <n v="10"/>
    <d v="1899-12-30T03:30:00"/>
    <d v="1899-12-30T00:05:00"/>
    <n v="0"/>
    <n v="5"/>
    <d v="1899-12-30T03:50:00"/>
    <d v="1899-12-30T00:20:00"/>
    <n v="0"/>
    <n v="20"/>
    <d v="1899-12-30T03:50:00"/>
    <d v="1899-12-30T04:50:00"/>
    <d v="1899-12-30T01:00:00"/>
    <n v="1"/>
    <n v="0"/>
    <d v="1899-12-30T03:50:00"/>
    <d v="1899-12-30T04:50:00"/>
    <d v="1899-12-30T01:00:00"/>
    <n v="1"/>
    <n v="0"/>
    <d v="1899-12-30T04:50:00"/>
    <d v="1899-12-30T00:00:00"/>
    <n v="0"/>
    <n v="0"/>
    <d v="1899-12-30T04:56:00"/>
    <d v="1899-12-30T00:06:00"/>
    <n v="0"/>
    <n v="6"/>
    <d v="1899-12-30T06:44:00"/>
    <d v="1899-12-30T01:48:00"/>
    <n v="1"/>
    <n v="48"/>
    <d v="1899-12-30T06:44:00"/>
    <d v="1899-12-30T06:44:00"/>
    <d v="1899-12-30T00:00:00"/>
    <n v="0"/>
    <n v="0"/>
    <d v="1899-12-30T05:30:00"/>
    <d v="1899-12-30T07:44:00"/>
    <n v="51"/>
    <d v="1899-12-30T02:14:00"/>
    <n v="2"/>
    <n v="14"/>
    <d v="1899-12-30T08:10:00"/>
    <d v="1899-12-30T01:26:00"/>
    <n v="1"/>
    <n v="26"/>
    <d v="1899-12-30T08:10:00"/>
    <d v="1899-12-30T00:00:00"/>
    <n v="0"/>
    <n v="0"/>
    <d v="1899-12-30T08:10:00"/>
    <d v="1899-12-30T08:15:00"/>
    <d v="1899-12-30T00:05:00"/>
    <n v="0"/>
    <n v="5"/>
    <d v="1899-12-30T05:00:00"/>
    <n v="5"/>
    <n v="0"/>
    <d v="1899-12-30T01:46:00"/>
    <n v="1"/>
    <n v="46"/>
    <d v="1899-12-30T01:00:00"/>
    <n v="1"/>
    <n v="0"/>
    <d v="1899-12-30T01:48:00"/>
    <n v="1"/>
    <n v="48"/>
    <m/>
    <n v="2"/>
    <n v="14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2434.89999999991"/>
    <n v="12332"/>
    <n v="61.795272727272724"/>
    <n v="61.825729808627955"/>
    <m/>
    <m/>
    <m/>
    <m/>
    <m/>
  </r>
  <r>
    <n v="218"/>
    <n v="104"/>
    <d v="2011-08-26T00:00:00"/>
    <n v="8"/>
    <x v="0"/>
    <n v="61"/>
    <s v="TSL,JSR"/>
    <s v="CURRAGH SS/SS NEWZEALAND "/>
    <s v="PRIMROSE/NEWLEAD TOMI"/>
    <d v="1899-12-30T09:30:00"/>
    <x v="216"/>
    <s v="DTY-WT 1-WCS-RLS 1-IMWB 1-DTY"/>
    <n v="54"/>
    <n v="5"/>
    <m/>
    <d v="1899-12-30T09:30:00"/>
    <d v="1899-12-30T09:30:00"/>
    <d v="1899-12-30T00:00:00"/>
    <n v="0"/>
    <n v="0"/>
    <d v="1899-12-30T09:45:00"/>
    <d v="1899-12-30T00:15:00"/>
    <n v="0"/>
    <n v="15"/>
    <d v="1899-12-30T10:05:00"/>
    <d v="1899-12-30T00:20:00"/>
    <n v="0"/>
    <n v="20"/>
    <d v="1899-12-30T10:10:00"/>
    <d v="1899-12-30T00:05:00"/>
    <n v="0"/>
    <n v="5"/>
    <d v="1899-12-30T10:10:00"/>
    <d v="1899-12-30T12:40:00"/>
    <d v="1899-12-30T02:30:00"/>
    <n v="2"/>
    <n v="30"/>
    <d v="1899-12-30T10:10:00"/>
    <d v="1899-12-30T12:40:00"/>
    <d v="1899-12-30T02:30:00"/>
    <n v="2"/>
    <n v="30"/>
    <d v="1899-12-30T12:40:00"/>
    <d v="1899-12-30T00:00:00"/>
    <n v="0"/>
    <n v="0"/>
    <d v="1899-12-30T11:17:00"/>
    <n v="-5.7638888888888906E-2"/>
    <e v="#NUM!"/>
    <e v="#NUM!"/>
    <d v="1899-12-30T14:42:00"/>
    <d v="1899-12-30T03:25:00"/>
    <n v="3"/>
    <n v="25"/>
    <d v="1899-12-30T14:42:00"/>
    <d v="1899-12-30T14:42:00"/>
    <d v="1899-12-30T00:00:00"/>
    <n v="0"/>
    <n v="0"/>
    <d v="1899-12-30T12:00:00"/>
    <d v="1899-12-30T15:40:00"/>
    <n v="52"/>
    <d v="1899-12-30T03:40:00"/>
    <n v="3"/>
    <n v="40"/>
    <d v="1899-12-30T15:50:00"/>
    <d v="1899-12-30T01:08:00"/>
    <n v="1"/>
    <n v="8"/>
    <d v="1899-12-30T15:55:00"/>
    <d v="1899-12-30T00:05:00"/>
    <n v="0"/>
    <n v="5"/>
    <d v="1899-12-30T15:55:00"/>
    <d v="1899-12-30T16:00:00"/>
    <d v="1899-12-30T00:05:00"/>
    <n v="0"/>
    <n v="5"/>
    <d v="1899-12-30T06:30:00"/>
    <n v="6"/>
    <n v="30"/>
    <d v="1899-12-30T01:18:00"/>
    <n v="1"/>
    <n v="18"/>
    <d v="1899-12-30T02:30:00"/>
    <n v="2"/>
    <n v="30"/>
    <d v="1899-12-30T03:25:00"/>
    <n v="3"/>
    <n v="25"/>
    <m/>
    <n v="3"/>
    <n v="4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5714.97999999986"/>
    <n v="12389"/>
    <n v="60.742222222222217"/>
    <n v="61.806035999677121"/>
    <m/>
    <m/>
    <m/>
    <m/>
    <m/>
  </r>
  <r>
    <n v="219"/>
    <n v="105"/>
    <d v="2011-08-26T00:00:00"/>
    <n v="8"/>
    <x v="0"/>
    <n v="62"/>
    <s v="TSL,JSR"/>
    <s v="SP THAI/CP OMAN"/>
    <s v="SEALUCK 2/MP PANAMAX 6"/>
    <d v="1899-12-30T11:40:00"/>
    <x v="217"/>
    <s v="DTY-WT 1-WCS-RLS 2-IMWB 1-DTY"/>
    <n v="57"/>
    <n v="2"/>
    <m/>
    <d v="1899-12-30T11:40:00"/>
    <d v="1899-12-30T11:40:00"/>
    <d v="1899-12-30T00:00:00"/>
    <n v="0"/>
    <n v="0"/>
    <d v="1899-12-30T11:50:00"/>
    <d v="1899-12-30T00:10:00"/>
    <n v="0"/>
    <n v="10"/>
    <d v="1899-12-30T12:05:00"/>
    <d v="1899-12-30T00:15:00"/>
    <n v="0"/>
    <n v="15"/>
    <d v="1899-12-30T12:57:00"/>
    <d v="1899-12-30T00:52:00"/>
    <n v="0"/>
    <n v="52"/>
    <d v="1899-12-30T13:00:00"/>
    <d v="1899-12-30T16:00:00"/>
    <d v="1899-12-30T03:00:00"/>
    <n v="3"/>
    <n v="0"/>
    <d v="1899-12-30T13:00:00"/>
    <d v="1899-12-30T16:00:00"/>
    <d v="1899-12-30T03:00:00"/>
    <n v="3"/>
    <n v="0"/>
    <d v="1899-12-30T16:00:00"/>
    <d v="1899-12-30T00:00:00"/>
    <n v="0"/>
    <n v="0"/>
    <d v="1899-12-30T16:12:00"/>
    <d v="1899-12-30T00:12:00"/>
    <n v="0"/>
    <n v="12"/>
    <d v="1899-12-31T01:10:00"/>
    <d v="1899-12-30T08:58:00"/>
    <n v="8"/>
    <n v="58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5:00"/>
    <d v="1899-12-30T00:15:00"/>
    <n v="0"/>
    <n v="15"/>
    <d v="1899-12-31T01:25:00"/>
    <d v="1899-12-30T00:00:00"/>
    <n v="0"/>
    <n v="0"/>
    <d v="1899-12-31T01:25:00"/>
    <d v="1899-12-31T01:30:00"/>
    <d v="1899-12-30T00:05:00"/>
    <n v="0"/>
    <n v="5"/>
    <d v="1899-12-30T13:50:00"/>
    <n v="13"/>
    <n v="50"/>
    <d v="1899-12-30T01:07:00"/>
    <n v="1"/>
    <n v="7"/>
    <d v="1899-12-30T03:00:00"/>
    <n v="3"/>
    <n v="0"/>
    <d v="1899-12-30T08:58:00"/>
    <n v="8"/>
    <n v="58"/>
    <m/>
    <n v="0"/>
    <n v="0"/>
    <d v="1899-12-30T08:58:00"/>
    <n v="8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9400.00999999989"/>
    <n v="12448"/>
    <n v="64.64964912280702"/>
    <n v="61.809126767352176"/>
    <m/>
    <m/>
    <m/>
    <m/>
    <m/>
  </r>
  <r>
    <n v="220"/>
    <n v="106"/>
    <d v="2011-08-26T00:00:00"/>
    <n v="8"/>
    <x v="1"/>
    <n v="15"/>
    <s v="TSL,HALDIA"/>
    <s v="HAILCREEK/GOONYELLA"/>
    <s v="GREATBRIGHT/YASA UNITY"/>
    <d v="1899-12-30T16:40:00"/>
    <x v="218"/>
    <s v="DTY-WT 1-WCS-RLS 2-IMWB 1-DTY/DTY-WT 1-WCS-RLS 1-IMWB 1-DTY"/>
    <n v="59"/>
    <n v="0"/>
    <m/>
    <d v="1899-12-30T16:40:00"/>
    <d v="1899-12-30T16:40:00"/>
    <d v="1899-12-30T00:00:00"/>
    <n v="0"/>
    <n v="0"/>
    <d v="1899-12-30T16:55:00"/>
    <d v="1899-12-30T00:15:00"/>
    <n v="0"/>
    <n v="15"/>
    <d v="1899-12-30T17:10:00"/>
    <d v="1899-12-30T00:15:00"/>
    <n v="0"/>
    <n v="15"/>
    <d v="1899-12-30T17:25:00"/>
    <d v="1899-12-30T00:15:00"/>
    <n v="0"/>
    <n v="15"/>
    <d v="1899-12-30T17:25:00"/>
    <d v="1899-12-30T18:30:00"/>
    <d v="1899-12-30T01:05:00"/>
    <n v="1"/>
    <n v="5"/>
    <d v="1899-12-30T17:25:00"/>
    <d v="1899-12-30T18:30:00"/>
    <d v="1899-12-30T01:05:00"/>
    <n v="1"/>
    <n v="5"/>
    <d v="1899-12-30T20:41:00"/>
    <d v="1899-12-30T02:11:00"/>
    <n v="2"/>
    <n v="11"/>
    <d v="1899-12-30T20:42:00"/>
    <d v="1899-12-30T00:01:00"/>
    <n v="0"/>
    <n v="1"/>
    <d v="1899-12-31T05:04:00"/>
    <d v="1899-12-30T08:22:00"/>
    <n v="8"/>
    <n v="22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25:00"/>
    <d v="1899-12-30T00:21:00"/>
    <n v="0"/>
    <n v="21"/>
    <d v="1899-12-31T05:30:00"/>
    <d v="1899-12-30T00:05:00"/>
    <n v="0"/>
    <n v="5"/>
    <d v="1899-12-31T05:30:00"/>
    <d v="1899-12-31T05:40:00"/>
    <d v="1899-12-30T00:10:00"/>
    <n v="0"/>
    <n v="10"/>
    <d v="1899-12-30T13:00:00"/>
    <n v="13"/>
    <n v="0"/>
    <d v="1899-12-30T02:52:00"/>
    <n v="2"/>
    <n v="52"/>
    <d v="1899-12-30T01:05:00"/>
    <n v="1"/>
    <n v="5"/>
    <d v="1899-12-30T08:22:00"/>
    <n v="8"/>
    <n v="22"/>
    <m/>
    <n v="0"/>
    <n v="0"/>
    <d v="1899-12-30T08:22:00"/>
    <n v="8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3075.12999999989"/>
    <n v="12506"/>
    <n v="62.290169491525425"/>
    <n v="61.816338557492394"/>
    <m/>
    <m/>
    <m/>
    <m/>
    <m/>
  </r>
  <r>
    <n v="221"/>
    <n v="107"/>
    <d v="2011-08-27T00:00:00"/>
    <n v="8"/>
    <x v="3"/>
    <n v="3"/>
    <s v="WCMIL"/>
    <s v="HARD COKING COAL"/>
    <s v="DIONE"/>
    <d v="1899-12-30T08:30:00"/>
    <x v="219"/>
    <s v="DTY-WT 1-WCS-RLS 1-IMWB 1-DTY"/>
    <n v="58"/>
    <n v="1"/>
    <m/>
    <d v="1899-12-30T08:30:00"/>
    <d v="1899-12-30T08:30:00"/>
    <d v="1899-12-30T00:00:00"/>
    <n v="0"/>
    <n v="0"/>
    <d v="1899-12-30T08:40:00"/>
    <d v="1899-12-30T00:10:00"/>
    <n v="0"/>
    <n v="10"/>
    <d v="1899-12-30T08:45:00"/>
    <d v="1899-12-30T00:05:00"/>
    <n v="0"/>
    <n v="5"/>
    <d v="1899-12-30T09:10:00"/>
    <d v="1899-12-30T00:25:00"/>
    <n v="0"/>
    <n v="25"/>
    <d v="1899-12-30T09:10:00"/>
    <d v="1899-12-30T10:05:00"/>
    <d v="1899-12-30T00:55:00"/>
    <n v="0"/>
    <n v="55"/>
    <d v="1899-12-30T09:10:00"/>
    <d v="1899-12-30T10:05:00"/>
    <d v="1899-12-30T00:55:00"/>
    <n v="0"/>
    <n v="55"/>
    <d v="1899-12-30T10:08:00"/>
    <d v="1899-12-30T00:03:00"/>
    <n v="0"/>
    <n v="3"/>
    <d v="1899-12-30T10:08:00"/>
    <d v="1899-12-30T00:00:00"/>
    <n v="0"/>
    <n v="0"/>
    <d v="1899-12-30T13:44:00"/>
    <d v="1899-12-30T03:36:00"/>
    <n v="3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45:00"/>
    <d v="1899-12-30T00:01:00"/>
    <n v="0"/>
    <n v="1"/>
    <d v="1899-12-30T13:50:00"/>
    <d v="1899-12-30T00:05:00"/>
    <n v="0"/>
    <n v="5"/>
    <d v="1899-12-30T13:50:00"/>
    <d v="1899-12-30T14:00:00"/>
    <d v="1899-12-30T00:10:00"/>
    <n v="0"/>
    <n v="10"/>
    <d v="1899-12-30T05:30:00"/>
    <n v="5"/>
    <n v="30"/>
    <d v="1899-12-30T00:34:00"/>
    <n v="0"/>
    <n v="34"/>
    <d v="1899-12-30T00:55:00"/>
    <n v="0"/>
    <n v="55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6709.44"/>
    <n v="12563"/>
    <n v="62.66051724137931"/>
    <n v="61.8251564116851"/>
    <m/>
    <m/>
    <m/>
    <m/>
    <m/>
  </r>
  <r>
    <n v="222"/>
    <n v="108"/>
    <d v="2011-08-27T00:00:00"/>
    <n v="8"/>
    <x v="0"/>
    <n v="63"/>
    <s v="TSL,JSR"/>
    <s v="BLENDED PCI"/>
    <s v="PRIMROSE"/>
    <d v="1899-12-30T10:45:00"/>
    <x v="220"/>
    <s v="DTY-WT 1-WCS-RLS 1-IMWB 1-DTY"/>
    <n v="57"/>
    <n v="1"/>
    <m/>
    <d v="1899-12-30T10:45:00"/>
    <d v="1899-12-30T10:45:00"/>
    <d v="1899-12-30T00:00:00"/>
    <n v="0"/>
    <n v="0"/>
    <d v="1899-12-30T11:00:00"/>
    <d v="1899-12-30T00:15:00"/>
    <n v="0"/>
    <n v="15"/>
    <d v="1899-12-30T11:05:00"/>
    <d v="1899-12-30T00:05:00"/>
    <n v="0"/>
    <n v="5"/>
    <d v="1899-12-30T11:30:00"/>
    <d v="1899-12-30T00:25:00"/>
    <n v="0"/>
    <n v="25"/>
    <d v="1899-12-30T11:30:00"/>
    <d v="1899-12-30T13:30:00"/>
    <d v="1899-12-30T02:00:00"/>
    <n v="2"/>
    <n v="0"/>
    <d v="1899-12-30T11:30:00"/>
    <d v="1899-12-30T13:30:00"/>
    <d v="1899-12-30T02:00:00"/>
    <n v="2"/>
    <n v="0"/>
    <d v="1899-12-30T14:00:00"/>
    <d v="1899-12-30T00:30:00"/>
    <n v="0"/>
    <n v="30"/>
    <d v="1899-12-30T14:18:00"/>
    <d v="1899-12-30T00:18:00"/>
    <n v="0"/>
    <n v="18"/>
    <d v="1899-12-30T16:30:00"/>
    <d v="1899-12-30T02:12:00"/>
    <n v="2"/>
    <n v="12"/>
    <d v="1899-12-30T16:30:00"/>
    <d v="1899-12-30T16:30:00"/>
    <d v="1899-12-30T00:00:00"/>
    <n v="0"/>
    <n v="0"/>
    <d v="1899-12-30T14:30:00"/>
    <d v="1899-12-30T17:15:00"/>
    <n v="53"/>
    <d v="1899-12-30T02:45:00"/>
    <n v="2"/>
    <n v="45"/>
    <d v="1899-12-30T17:25:00"/>
    <d v="1899-12-30T00:55:00"/>
    <n v="0"/>
    <n v="55"/>
    <d v="1899-12-30T17:30:00"/>
    <d v="1899-12-30T00:05:00"/>
    <n v="0"/>
    <n v="5"/>
    <d v="1899-12-30T17:30:00"/>
    <d v="1899-12-30T17:45:00"/>
    <d v="1899-12-30T00:15:00"/>
    <n v="0"/>
    <n v="15"/>
    <d v="1899-12-30T07:00:00"/>
    <n v="7"/>
    <n v="0"/>
    <d v="1899-12-30T01:55:00"/>
    <n v="1"/>
    <n v="55"/>
    <d v="1899-12-30T02:00:00"/>
    <n v="2"/>
    <n v="0"/>
    <d v="1899-12-30T02:12:00"/>
    <n v="2"/>
    <n v="12"/>
    <m/>
    <n v="2"/>
    <n v="45"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0272.80999999994"/>
    <n v="12621"/>
    <n v="62.515263157894736"/>
    <n v="61.82337453450598"/>
    <m/>
    <m/>
    <m/>
    <m/>
    <m/>
  </r>
  <r>
    <n v="223"/>
    <n v="109"/>
    <d v="2011-08-27T00:00:00"/>
    <n v="8"/>
    <x v="0"/>
    <n v="64"/>
    <s v="TSL,JSR"/>
    <s v="GOONYELLA/SS NEWZEALAND"/>
    <s v="YASA UNITY/NEWLEAD TOMI"/>
    <d v="1899-12-30T13:05:00"/>
    <x v="221"/>
    <s v="DTY-WT 1-WCS-RLS 1-IMWB 1-DTY"/>
    <n v="58"/>
    <n v="1"/>
    <m/>
    <d v="1899-12-30T13:05:00"/>
    <d v="1899-12-30T13:05:00"/>
    <d v="1899-12-30T00:00:00"/>
    <n v="0"/>
    <n v="0"/>
    <d v="1899-12-30T13:15:00"/>
    <d v="1899-12-30T00:10:00"/>
    <n v="0"/>
    <n v="10"/>
    <d v="1899-12-30T13:20:00"/>
    <d v="1899-12-30T00:05:00"/>
    <n v="0"/>
    <n v="5"/>
    <d v="1899-12-30T13:50:00"/>
    <d v="1899-12-30T00:30:00"/>
    <n v="0"/>
    <n v="30"/>
    <d v="1899-12-30T14:00:00"/>
    <d v="1899-12-30T16:35:00"/>
    <d v="1899-12-30T02:35:00"/>
    <n v="2"/>
    <n v="35"/>
    <d v="1899-12-30T14:00:00"/>
    <d v="1899-12-30T16:35:00"/>
    <d v="1899-12-30T02:35:00"/>
    <n v="2"/>
    <n v="35"/>
    <d v="1899-12-30T18:07:00"/>
    <d v="1899-12-30T01:32:00"/>
    <n v="1"/>
    <n v="32"/>
    <d v="1899-12-30T18:08:00"/>
    <d v="1899-12-30T00:01:00"/>
    <n v="0"/>
    <n v="1"/>
    <d v="1899-12-30T21:29:00"/>
    <d v="1899-12-30T03:21:00"/>
    <n v="3"/>
    <n v="21"/>
    <d v="1899-12-30T21:29:00"/>
    <d v="1899-12-30T21:29:00"/>
    <d v="1899-12-30T00:00:00"/>
    <n v="0"/>
    <n v="0"/>
    <d v="1899-12-30T18:30:00"/>
    <d v="1899-12-30T21:35:00"/>
    <n v="54"/>
    <d v="1899-12-30T03:05:00"/>
    <n v="3"/>
    <n v="5"/>
    <d v="1899-12-30T21:41:00"/>
    <d v="1899-12-30T00:12:00"/>
    <n v="0"/>
    <n v="12"/>
    <d v="1899-12-30T21:45:00"/>
    <d v="1899-12-30T00:04:00"/>
    <n v="0"/>
    <n v="4"/>
    <d v="1899-12-30T21:45:00"/>
    <d v="1899-12-30T21:50:00"/>
    <d v="1899-12-30T00:05:00"/>
    <n v="0"/>
    <n v="5"/>
    <d v="1899-12-30T08:45:00"/>
    <n v="8"/>
    <n v="45"/>
    <d v="1899-12-30T02:18:00"/>
    <n v="2"/>
    <n v="18"/>
    <d v="1899-12-30T02:35:00"/>
    <n v="2"/>
    <n v="35"/>
    <d v="1899-12-30T03:21:00"/>
    <n v="3"/>
    <n v="21"/>
    <m/>
    <n v="3"/>
    <n v="5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3884.2699999999"/>
    <n v="12677"/>
    <n v="62.266551724137933"/>
    <n v="61.835155793957554"/>
    <m/>
    <m/>
    <m/>
    <m/>
    <m/>
  </r>
  <r>
    <n v="224"/>
    <n v="110"/>
    <d v="2011-08-28T00:00:00"/>
    <n v="8"/>
    <x v="0"/>
    <n v="65"/>
    <s v="TSL,JSR"/>
    <s v="BLENDED PCI/SP LIMESTONE"/>
    <s v="PRIMROSE/SEALUCK2"/>
    <d v="1899-12-30T02:40:00"/>
    <x v="222"/>
    <s v="DTY-WT 1-WCS-RLS 2-IMWB 1-DTY/DTY-WT 1-WCS-RLS 1-IMWB 1-DTY"/>
    <n v="56"/>
    <n v="2"/>
    <m/>
    <d v="1899-12-30T02:40:00"/>
    <d v="1899-12-30T02:40:00"/>
    <d v="1899-12-30T00:00:00"/>
    <n v="0"/>
    <n v="0"/>
    <d v="1899-12-30T02:50:00"/>
    <d v="1899-12-30T00:10:00"/>
    <n v="0"/>
    <n v="10"/>
    <d v="1899-12-30T02:55:00"/>
    <d v="1899-12-30T00:05:00"/>
    <n v="0"/>
    <n v="5"/>
    <d v="1899-12-30T03:14:00"/>
    <d v="1899-12-30T00:19:00"/>
    <n v="0"/>
    <n v="19"/>
    <d v="1899-12-30T03:15:00"/>
    <d v="1899-12-30T04:30:00"/>
    <d v="1899-12-30T01:15:00"/>
    <n v="1"/>
    <n v="15"/>
    <d v="1899-12-30T03:15:00"/>
    <d v="1899-12-30T04:30:00"/>
    <d v="1899-12-30T01:15:00"/>
    <n v="1"/>
    <n v="15"/>
    <d v="1899-12-30T04:43:00"/>
    <d v="1899-12-30T00:13:00"/>
    <n v="0"/>
    <n v="13"/>
    <d v="1899-12-30T04:50:00"/>
    <d v="1899-12-30T00:07:00"/>
    <n v="0"/>
    <n v="7"/>
    <d v="1899-12-30T09:43:00"/>
    <d v="1899-12-30T04:53:00"/>
    <n v="4"/>
    <n v="53"/>
    <d v="1899-12-30T09:43:00"/>
    <d v="1899-12-30T09:43:00"/>
    <d v="1899-12-30T00:00:00"/>
    <n v="0"/>
    <n v="0"/>
    <d v="1899-12-30T05:30:00"/>
    <d v="1899-12-30T10:00:00"/>
    <n v="55"/>
    <d v="1899-12-30T04:30:00"/>
    <n v="4"/>
    <n v="30"/>
    <d v="1899-12-30T10:30:00"/>
    <d v="1899-12-30T00:47:00"/>
    <n v="0"/>
    <n v="47"/>
    <d v="1899-12-30T10:35:00"/>
    <d v="1899-12-30T00:10:00"/>
    <n v="0"/>
    <n v="10"/>
    <d v="1899-12-30T10:35:00"/>
    <d v="1899-12-30T10:40:00"/>
    <d v="1899-12-30T00:05:00"/>
    <n v="0"/>
    <n v="5"/>
    <d v="1899-12-30T08:00:00"/>
    <n v="8"/>
    <n v="0"/>
    <d v="1899-12-30T01:29:00"/>
    <n v="1"/>
    <n v="29"/>
    <d v="1899-12-30T01:15:00"/>
    <n v="1"/>
    <n v="15"/>
    <d v="1899-12-30T04:53:00"/>
    <n v="4"/>
    <n v="53"/>
    <m/>
    <n v="4"/>
    <n v="30"/>
    <d v="1899-12-30T04:53:00"/>
    <n v="4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7394.1399999999"/>
    <n v="12736"/>
    <n v="62.676249999999996"/>
    <n v="61.824288630653257"/>
    <m/>
    <m/>
    <m/>
    <m/>
    <m/>
  </r>
  <r>
    <n v="225"/>
    <n v="111"/>
    <d v="2011-08-28T00:00:00"/>
    <n v="8"/>
    <x v="0"/>
    <n v="66"/>
    <s v="TSL,JSR"/>
    <s v="BLENDED PCI"/>
    <s v="PRIMROSE"/>
    <d v="1899-12-30T07:00:00"/>
    <x v="223"/>
    <s v="DTY-WT 1-WCS-RLS 1-IMWB 1-DTY"/>
    <n v="59"/>
    <n v="0"/>
    <m/>
    <d v="1899-12-30T07:00:00"/>
    <d v="1899-12-30T07:00:00"/>
    <d v="1899-12-30T00:00:00"/>
    <n v="0"/>
    <n v="0"/>
    <d v="1899-12-30T07:10:00"/>
    <d v="1899-12-30T00:10:00"/>
    <n v="0"/>
    <n v="10"/>
    <d v="1899-12-30T07:15:00"/>
    <d v="1899-12-30T00:05:00"/>
    <n v="0"/>
    <n v="5"/>
    <d v="1899-12-30T07:40:00"/>
    <d v="1899-12-30T00:25:00"/>
    <n v="0"/>
    <n v="25"/>
    <d v="1899-12-30T07:50:00"/>
    <d v="1899-12-30T11:45:00"/>
    <d v="1899-12-30T03:55:00"/>
    <n v="3"/>
    <n v="55"/>
    <d v="1899-12-30T07:50:00"/>
    <d v="1899-12-30T11:45:00"/>
    <d v="1899-12-30T03:55:00"/>
    <n v="3"/>
    <n v="55"/>
    <d v="1899-12-30T10:30:00"/>
    <n v="-5.2083333333333315E-2"/>
    <e v="#NUM!"/>
    <e v="#NUM!"/>
    <d v="1899-12-30T10:38:00"/>
    <d v="1899-12-30T00:08:00"/>
    <n v="0"/>
    <n v="8"/>
    <d v="1899-12-30T13:15:00"/>
    <d v="1899-12-30T02:37:00"/>
    <n v="2"/>
    <n v="37"/>
    <d v="1899-12-30T13:15:00"/>
    <d v="1899-12-30T13:15:00"/>
    <d v="1899-12-30T00:00:00"/>
    <n v="0"/>
    <n v="0"/>
    <d v="1899-12-30T11:00:00"/>
    <d v="1899-12-30T13:45:00"/>
    <n v="56"/>
    <d v="1899-12-30T02:45:00"/>
    <n v="2"/>
    <n v="45"/>
    <d v="1899-12-30T14:15:00"/>
    <d v="1899-12-30T01:00:00"/>
    <n v="1"/>
    <n v="0"/>
    <d v="1899-12-30T14:30:00"/>
    <d v="1899-12-30T00:20:00"/>
    <n v="0"/>
    <n v="20"/>
    <d v="1899-12-30T14:30:00"/>
    <d v="1899-12-30T14:35:00"/>
    <d v="1899-12-30T00:05:00"/>
    <n v="0"/>
    <n v="5"/>
    <d v="1899-12-30T07:35:00"/>
    <n v="7"/>
    <n v="35"/>
    <d v="1899-12-30T00:30:00"/>
    <n v="0"/>
    <n v="30"/>
    <d v="1899-12-30T03:55:00"/>
    <n v="3"/>
    <n v="55"/>
    <d v="1899-12-30T02:37:00"/>
    <n v="2"/>
    <n v="37"/>
    <m/>
    <n v="2"/>
    <n v="45"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1171.73999999987"/>
    <n v="12794"/>
    <n v="64.027118644067798"/>
    <n v="61.839279349695161"/>
    <m/>
    <m/>
    <m/>
    <m/>
    <m/>
  </r>
  <r>
    <n v="226"/>
    <n v="112"/>
    <d v="2011-08-28T00:00:00"/>
    <n v="8"/>
    <x v="0"/>
    <n v="67"/>
    <s v="TSL,JSR"/>
    <s v="SS NEWZEALAND/GOONYELLA"/>
    <s v="NEWLEAD TOMI/YASA UNITY"/>
    <d v="1899-12-30T13:05:00"/>
    <x v="224"/>
    <s v="DTY-WT 1-WCS-RLS 1-IMWB 1-DTY"/>
    <n v="58"/>
    <n v="0"/>
    <m/>
    <d v="1899-12-30T13:05:00"/>
    <d v="1899-12-30T13:05:00"/>
    <d v="1899-12-30T00:00:00"/>
    <n v="0"/>
    <n v="0"/>
    <d v="1899-12-30T13:10:00"/>
    <d v="1899-12-30T00:05:00"/>
    <n v="0"/>
    <n v="5"/>
    <d v="1899-12-30T13:15:00"/>
    <d v="1899-12-30T00:05:00"/>
    <n v="0"/>
    <n v="5"/>
    <d v="1899-12-30T13:40:00"/>
    <d v="1899-12-30T00:25:00"/>
    <n v="0"/>
    <n v="25"/>
    <d v="1899-12-30T14:10:00"/>
    <d v="1899-12-30T15:45:00"/>
    <d v="1899-12-30T01:35:00"/>
    <n v="1"/>
    <n v="35"/>
    <d v="1899-12-30T14:10:00"/>
    <d v="1899-12-30T15:45:00"/>
    <d v="1899-12-30T01:35:00"/>
    <n v="1"/>
    <n v="35"/>
    <d v="1899-12-30T15:45:00"/>
    <d v="1899-12-30T00:00:00"/>
    <n v="0"/>
    <n v="0"/>
    <d v="1899-12-30T15:45:00"/>
    <d v="1899-12-30T00:00:00"/>
    <n v="0"/>
    <n v="0"/>
    <d v="1899-12-30T17:59:00"/>
    <d v="1899-12-30T02:14:00"/>
    <n v="2"/>
    <n v="14"/>
    <d v="1899-12-30T17:59:00"/>
    <d v="1899-12-30T17:59:00"/>
    <d v="1899-12-30T00:00:00"/>
    <n v="0"/>
    <n v="0"/>
    <d v="1899-12-30T17:59:00"/>
    <d v="1899-12-30T17:59:00"/>
    <m/>
    <d v="1899-12-30T00:00:00"/>
    <n v="0"/>
    <n v="0"/>
    <d v="1899-12-30T18:25:00"/>
    <d v="1899-12-30T00:26:00"/>
    <n v="0"/>
    <n v="26"/>
    <d v="1899-12-30T18:30:00"/>
    <d v="1899-12-30T00:10:00"/>
    <n v="0"/>
    <n v="10"/>
    <d v="1899-12-30T18:30:00"/>
    <d v="1899-12-30T18:35:00"/>
    <d v="1899-12-30T00:05:00"/>
    <n v="0"/>
    <n v="5"/>
    <d v="1899-12-30T05:30:00"/>
    <n v="5"/>
    <n v="30"/>
    <d v="1899-12-30T01:01:00"/>
    <n v="1"/>
    <n v="1"/>
    <d v="1899-12-30T01:35:00"/>
    <n v="1"/>
    <n v="35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4712.1399999999"/>
    <n v="12853"/>
    <n v="61.04137931034483"/>
    <n v="61.830867501750554"/>
    <m/>
    <m/>
    <m/>
    <m/>
    <m/>
  </r>
  <r>
    <n v="227"/>
    <n v="113"/>
    <d v="2011-08-28T00:00:00"/>
    <n v="8"/>
    <x v="1"/>
    <n v="16"/>
    <s v="TSL,HALDIA"/>
    <s v="HAILCREEK/GOONYELLA"/>
    <s v="GREATBRIGHT/YASA UNITY"/>
    <d v="1899-12-30T15:40:00"/>
    <x v="225"/>
    <s v="DTY-WT 1-WCS-RLS 1-IMWB 1-DTY"/>
    <n v="59"/>
    <n v="0"/>
    <m/>
    <d v="1899-12-30T15:40:00"/>
    <d v="1899-12-30T15:40:00"/>
    <d v="1899-12-30T00:00:00"/>
    <n v="0"/>
    <n v="0"/>
    <d v="1899-12-30T15:55:00"/>
    <d v="1899-12-30T00:15:00"/>
    <n v="0"/>
    <n v="15"/>
    <d v="1899-12-30T16:00:00"/>
    <d v="1899-12-30T00:05:00"/>
    <n v="0"/>
    <n v="5"/>
    <d v="1899-12-30T16:40:00"/>
    <d v="1899-12-30T00:40:00"/>
    <n v="0"/>
    <n v="40"/>
    <d v="1899-12-30T16:40:00"/>
    <d v="1899-12-30T17:40:00"/>
    <d v="1899-12-30T01:00:00"/>
    <n v="1"/>
    <n v="0"/>
    <d v="1899-12-30T16:40:00"/>
    <d v="1899-12-30T17:40:00"/>
    <d v="1899-12-30T01:00:00"/>
    <n v="1"/>
    <n v="0"/>
    <d v="1899-12-30T18:20:00"/>
    <d v="1899-12-30T00:40:00"/>
    <n v="0"/>
    <n v="40"/>
    <d v="1899-12-30T18:48:00"/>
    <d v="1899-12-30T00:28:00"/>
    <n v="0"/>
    <n v="28"/>
    <d v="1899-12-30T23:11:00"/>
    <d v="1899-12-30T04:23:00"/>
    <n v="4"/>
    <n v="23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50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8:15:00"/>
    <n v="8"/>
    <n v="15"/>
    <d v="1899-12-30T02:04:00"/>
    <n v="2"/>
    <n v="4"/>
    <d v="1899-12-30T01:00:00"/>
    <n v="1"/>
    <n v="0"/>
    <d v="1899-12-30T04:23:00"/>
    <n v="4"/>
    <n v="23"/>
    <m/>
    <n v="0"/>
    <n v="0"/>
    <d v="1899-12-30T04:23:00"/>
    <n v="4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8474.91999999993"/>
    <n v="12912"/>
    <n v="63.775932203389836"/>
    <n v="61.839755266418827"/>
    <m/>
    <m/>
    <m/>
    <m/>
    <m/>
  </r>
  <r>
    <n v="228"/>
    <n v="114"/>
    <d v="2011-08-28T00:00:00"/>
    <n v="8"/>
    <x v="2"/>
    <n v="10"/>
    <s v="UML,DGPR"/>
    <s v="HARD COKING COAL"/>
    <s v="FUZHOU HAI"/>
    <d v="1899-12-30T17:45:00"/>
    <x v="226"/>
    <s v="DTY-WT 1-WCS-RLS 1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00:00"/>
    <d v="1899-12-30T00:05:00"/>
    <n v="0"/>
    <n v="5"/>
    <d v="1899-12-30T18:30:00"/>
    <d v="1899-12-30T00:30:00"/>
    <n v="0"/>
    <n v="30"/>
    <d v="1899-12-30T19:00:00"/>
    <d v="1899-12-30T21:00:00"/>
    <d v="1899-12-30T02:00:00"/>
    <n v="2"/>
    <n v="0"/>
    <d v="1899-12-30T19:00:00"/>
    <d v="1899-12-30T21:00:00"/>
    <d v="1899-12-30T02:00:00"/>
    <n v="2"/>
    <n v="0"/>
    <d v="1899-12-31T00:10:00"/>
    <d v="1899-12-30T03:10:00"/>
    <n v="3"/>
    <n v="10"/>
    <d v="1899-12-31T00:43:00"/>
    <d v="1899-12-30T00:33:00"/>
    <n v="0"/>
    <n v="33"/>
    <d v="1899-12-31T04:10:00"/>
    <d v="1899-12-30T03:27:00"/>
    <n v="3"/>
    <n v="27"/>
    <d v="1899-12-31T04:10:00"/>
    <d v="1899-12-31T04:10:00"/>
    <d v="1899-12-30T00:00:00"/>
    <n v="0"/>
    <n v="0"/>
    <d v="1899-12-31T04:10:00"/>
    <d v="1899-12-31T04:10:00"/>
    <m/>
    <d v="1899-12-30T00:00:00"/>
    <n v="0"/>
    <n v="0"/>
    <d v="1899-12-31T04:15:00"/>
    <d v="1899-12-30T00:05:00"/>
    <n v="0"/>
    <n v="5"/>
    <d v="1899-12-31T04:25:00"/>
    <d v="1899-12-30T00:15:00"/>
    <n v="0"/>
    <n v="15"/>
    <d v="1899-12-31T04:25:00"/>
    <d v="1899-12-31T04:30:00"/>
    <d v="1899-12-30T00:05:00"/>
    <n v="0"/>
    <n v="5"/>
    <d v="1899-12-30T10:45:00"/>
    <n v="10"/>
    <n v="45"/>
    <d v="1899-12-30T04:00:00"/>
    <n v="4"/>
    <n v="0"/>
    <d v="1899-12-30T02:00:00"/>
    <n v="2"/>
    <n v="0"/>
    <d v="1899-12-30T03:27:00"/>
    <n v="3"/>
    <n v="27"/>
    <m/>
    <n v="0"/>
    <n v="0"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2157.21"/>
    <n v="12971"/>
    <n v="62.411694915254238"/>
    <n v="61.842356795929376"/>
    <m/>
    <m/>
    <m/>
    <m/>
    <m/>
  </r>
  <r>
    <n v="229"/>
    <n v="115"/>
    <d v="2011-08-29T00:00:00"/>
    <n v="8"/>
    <x v="0"/>
    <n v="68"/>
    <s v="TSL,JSR"/>
    <s v="GOONYELLA/SS NEWZEALAND"/>
    <s v="YASA UNITY/NEWLEAD TOMI"/>
    <d v="1899-12-30T01:30:00"/>
    <x v="227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37:00"/>
    <d v="1899-12-30T00:02:00"/>
    <n v="0"/>
    <n v="2"/>
    <d v="1899-12-30T02:10:00"/>
    <d v="1899-12-30T00:33:00"/>
    <n v="0"/>
    <n v="33"/>
    <d v="1899-12-30T02:15:00"/>
    <d v="1899-12-30T03:10:00"/>
    <d v="1899-12-30T00:55:00"/>
    <n v="0"/>
    <n v="55"/>
    <d v="1899-12-30T02:15:00"/>
    <d v="1899-12-30T03:10:00"/>
    <d v="1899-12-30T00:55:00"/>
    <n v="0"/>
    <n v="55"/>
    <d v="1899-12-30T05:00:00"/>
    <d v="1899-12-30T01:50:00"/>
    <n v="1"/>
    <n v="50"/>
    <d v="1899-12-30T05:20:00"/>
    <d v="1899-12-30T00:20:00"/>
    <n v="0"/>
    <n v="20"/>
    <d v="1899-12-30T09:08:00"/>
    <d v="1899-12-30T03:48:00"/>
    <n v="3"/>
    <n v="48"/>
    <d v="1899-12-30T09:08:00"/>
    <d v="1899-12-30T09:08:00"/>
    <d v="1899-12-30T00:00:00"/>
    <n v="0"/>
    <n v="0"/>
    <d v="1899-12-30T09:08:00"/>
    <d v="1899-12-30T09:08:00"/>
    <m/>
    <d v="1899-12-30T00:00:00"/>
    <n v="0"/>
    <n v="0"/>
    <d v="1899-12-30T09:15:00"/>
    <d v="1899-12-30T00:07:00"/>
    <n v="0"/>
    <n v="7"/>
    <d v="1899-12-30T09:20:00"/>
    <d v="1899-12-30T00:05:00"/>
    <n v="0"/>
    <n v="5"/>
    <d v="1899-12-30T09:20:00"/>
    <d v="1899-12-30T09:30:00"/>
    <d v="1899-12-30T00:10:00"/>
    <n v="0"/>
    <n v="10"/>
    <d v="1899-12-30T08:00:00"/>
    <n v="8"/>
    <n v="0"/>
    <d v="1899-12-30T02:35:00"/>
    <n v="2"/>
    <n v="35"/>
    <d v="1899-12-30T00:55:00"/>
    <n v="0"/>
    <n v="55"/>
    <d v="1899-12-30T03:48:00"/>
    <n v="3"/>
    <n v="48"/>
    <m/>
    <n v="0"/>
    <n v="0"/>
    <d v="1899-12-30T03:48:00"/>
    <n v="3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5821.26"/>
    <n v="13030"/>
    <n v="62.102542372881359"/>
    <n v="61.843534919416733"/>
    <m/>
    <m/>
    <m/>
    <m/>
    <m/>
  </r>
  <r>
    <n v="230"/>
    <n v="116"/>
    <d v="2011-08-29T00:00:00"/>
    <n v="8"/>
    <x v="0"/>
    <n v="69"/>
    <s v="TSL,JSR"/>
    <s v="BLENDED PCI"/>
    <s v="PRIMROSE"/>
    <d v="1899-12-30T06:55:00"/>
    <x v="228"/>
    <s v="DTY-WT 1-WCS-RLS 1-IMWB 1-DTY"/>
    <n v="59"/>
    <n v="0"/>
    <m/>
    <d v="1899-12-30T06:55:00"/>
    <d v="1899-12-30T06:55:00"/>
    <d v="1899-12-30T00:00:00"/>
    <n v="0"/>
    <n v="0"/>
    <d v="1899-12-30T07:00:00"/>
    <d v="1899-12-30T00:05:00"/>
    <n v="0"/>
    <n v="5"/>
    <d v="1899-12-30T07:10:00"/>
    <d v="1899-12-30T00:10:00"/>
    <n v="0"/>
    <n v="10"/>
    <d v="1899-12-30T07:30:00"/>
    <d v="1899-12-30T00:20:00"/>
    <n v="0"/>
    <n v="20"/>
    <d v="1899-12-30T07:32:00"/>
    <d v="1899-12-30T10:00:00"/>
    <d v="1899-12-30T02:28:00"/>
    <n v="2"/>
    <n v="28"/>
    <d v="1899-12-30T07:32:00"/>
    <d v="1899-12-30T10:00:00"/>
    <d v="1899-12-30T02:28:00"/>
    <n v="2"/>
    <n v="28"/>
    <d v="1899-12-30T10:13:00"/>
    <d v="1899-12-30T00:13:00"/>
    <n v="0"/>
    <n v="13"/>
    <d v="1899-12-30T10:15:00"/>
    <d v="1899-12-30T00:02:00"/>
    <n v="0"/>
    <n v="2"/>
    <d v="1899-12-30T11:50:00"/>
    <d v="1899-12-30T01:35:00"/>
    <n v="1"/>
    <n v="35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3:39:00"/>
    <d v="1899-12-30T01:49:00"/>
    <n v="1"/>
    <n v="49"/>
    <d v="1899-12-30T13:45:00"/>
    <d v="1899-12-30T00:06:00"/>
    <n v="0"/>
    <n v="6"/>
    <d v="1899-12-30T13:45:00"/>
    <d v="1899-12-30T13:55:00"/>
    <d v="1899-12-30T00:10:00"/>
    <n v="0"/>
    <n v="10"/>
    <d v="1899-12-30T07:00:00"/>
    <n v="7"/>
    <n v="0"/>
    <d v="1899-12-30T02:28:00"/>
    <n v="2"/>
    <n v="28"/>
    <d v="1899-12-30T02:28:00"/>
    <n v="2"/>
    <n v="28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9326.77"/>
    <n v="13085"/>
    <n v="59.415423728813565"/>
    <n v="61.851491784486058"/>
    <m/>
    <m/>
    <m/>
    <m/>
    <m/>
  </r>
  <r>
    <n v="231"/>
    <n v="117"/>
    <d v="2011-08-29T00:00:00"/>
    <n v="8"/>
    <x v="0"/>
    <n v="70"/>
    <s v="TSL,JSR"/>
    <s v="BLENDED PCI/SP LIMESTONE"/>
    <s v="PRIMROSE/SEALUCK2"/>
    <d v="1899-12-30T12:25:00"/>
    <x v="229"/>
    <s v="DTY-WT 1-WCS-RLS 2-IMWB 1-DTY/DTY-WT 1-WCS-RLS 1-IMWB 1-DTY"/>
    <n v="55"/>
    <n v="2"/>
    <m/>
    <d v="1899-12-30T12:25:00"/>
    <d v="1899-12-30T12:25:00"/>
    <d v="1899-12-30T00:00:00"/>
    <n v="0"/>
    <n v="0"/>
    <d v="1899-12-30T12:30:00"/>
    <d v="1899-12-30T00:05:00"/>
    <n v="0"/>
    <n v="5"/>
    <d v="1899-12-30T12:45:00"/>
    <d v="1899-12-30T00:15:00"/>
    <n v="0"/>
    <n v="15"/>
    <d v="1899-12-30T13:00:00"/>
    <d v="1899-12-30T00:15:00"/>
    <n v="0"/>
    <n v="15"/>
    <d v="1899-12-30T13:00:00"/>
    <d v="1899-12-30T14:35:00"/>
    <d v="1899-12-30T01:35:00"/>
    <n v="1"/>
    <n v="35"/>
    <d v="1899-12-30T13:00:00"/>
    <d v="1899-12-30T14:35:00"/>
    <d v="1899-12-30T01:35:00"/>
    <n v="1"/>
    <n v="35"/>
    <d v="1899-12-30T14:37:00"/>
    <d v="1899-12-30T00:02:00"/>
    <n v="0"/>
    <n v="2"/>
    <d v="1899-12-30T14:40:00"/>
    <d v="1899-12-30T00:03:00"/>
    <n v="0"/>
    <n v="3"/>
    <d v="1899-12-30T18:51:00"/>
    <d v="1899-12-30T04:11:00"/>
    <n v="4"/>
    <n v="11"/>
    <d v="1899-12-30T18:51:00"/>
    <d v="1899-12-30T18:51:00"/>
    <d v="1899-12-30T00:00:00"/>
    <n v="0"/>
    <n v="0"/>
    <d v="1899-12-30T15:40:00"/>
    <d v="1899-12-30T18:30:00"/>
    <n v="57"/>
    <d v="1899-12-30T02:50:00"/>
    <n v="2"/>
    <n v="50"/>
    <d v="1899-12-30T19:00:00"/>
    <d v="1899-12-30T00:09:00"/>
    <n v="0"/>
    <n v="9"/>
    <d v="1899-12-30T19:05:00"/>
    <d v="1899-12-30T00:05:00"/>
    <n v="0"/>
    <n v="5"/>
    <d v="1899-12-30T19:05:00"/>
    <d v="1899-12-30T19:20:00"/>
    <d v="1899-12-30T00:15:00"/>
    <n v="0"/>
    <n v="15"/>
    <d v="1899-12-30T06:55:00"/>
    <n v="6"/>
    <n v="55"/>
    <d v="1899-12-30T00:31:00"/>
    <n v="0"/>
    <n v="31"/>
    <d v="1899-12-30T01:35:00"/>
    <n v="1"/>
    <n v="35"/>
    <d v="1899-12-30T04:11:00"/>
    <n v="4"/>
    <n v="11"/>
    <m/>
    <n v="2"/>
    <n v="50"/>
    <d v="1899-12-30T04:11:00"/>
    <n v="4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2996.93"/>
    <n v="13144"/>
    <n v="66.730181818181819"/>
    <n v="61.853083536214243"/>
    <m/>
    <m/>
    <m/>
    <m/>
    <m/>
  </r>
  <r>
    <n v="232"/>
    <n v="118"/>
    <d v="2011-08-29T00:00:00"/>
    <n v="8"/>
    <x v="7"/>
    <n v="4"/>
    <s v="VISA STEEL"/>
    <s v="NON COKING"/>
    <s v="NEWLEAD SPARTOUNTA"/>
    <d v="1899-12-30T15:00:00"/>
    <x v="230"/>
    <s v="DTY-WT 1-WCS-RLS 1-IMWB 1-DTY"/>
    <n v="59"/>
    <n v="0"/>
    <m/>
    <d v="1899-12-30T15:00:00"/>
    <d v="1899-12-30T15:00:00"/>
    <d v="1899-12-30T00:00:00"/>
    <n v="0"/>
    <n v="0"/>
    <d v="1899-12-30T15:05:00"/>
    <d v="1899-12-30T00:05:00"/>
    <n v="0"/>
    <n v="5"/>
    <d v="1899-12-30T15:25:00"/>
    <d v="1899-12-30T00:20:00"/>
    <n v="0"/>
    <n v="20"/>
    <d v="1899-12-30T16:50:00"/>
    <d v="1899-12-30T01:25:00"/>
    <n v="1"/>
    <n v="25"/>
    <d v="1899-12-30T17:30:00"/>
    <d v="1899-12-30T19:10:00"/>
    <d v="1899-12-30T01:40:00"/>
    <n v="1"/>
    <n v="40"/>
    <d v="1899-12-30T17:30:00"/>
    <d v="1899-12-30T19:10:00"/>
    <d v="1899-12-30T01:40:00"/>
    <n v="1"/>
    <n v="40"/>
    <d v="1899-12-30T19:15:00"/>
    <d v="1899-12-30T00:05:00"/>
    <n v="0"/>
    <n v="5"/>
    <d v="1899-12-30T19:36:00"/>
    <d v="1899-12-30T00:21:00"/>
    <n v="0"/>
    <n v="21"/>
    <d v="1899-12-30T21:43:00"/>
    <d v="1899-12-30T02:07:00"/>
    <n v="2"/>
    <n v="7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2:00:00"/>
    <d v="1899-12-30T00:10:00"/>
    <n v="0"/>
    <n v="10"/>
    <d v="1899-12-30T22:00:00"/>
    <d v="1899-12-30T22:05:00"/>
    <d v="1899-12-30T00:05:00"/>
    <n v="0"/>
    <n v="5"/>
    <d v="1899-12-30T07:05:00"/>
    <n v="7"/>
    <n v="5"/>
    <d v="1899-12-30T01:47:00"/>
    <n v="1"/>
    <n v="47"/>
    <d v="1899-12-30T01:40:00"/>
    <n v="1"/>
    <n v="40"/>
    <d v="1899-12-30T02:07:00"/>
    <n v="2"/>
    <n v="7"/>
    <m/>
    <n v="0"/>
    <n v="0"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6305.65"/>
    <n v="13197"/>
    <n v="56.08"/>
    <n v="61.855395165567934"/>
    <m/>
    <m/>
    <m/>
    <m/>
    <m/>
  </r>
  <r>
    <n v="233"/>
    <n v="119"/>
    <d v="2011-08-30T00:00:00"/>
    <n v="8"/>
    <x v="0"/>
    <n v="71"/>
    <s v="TSL,JSR"/>
    <s v="SP LIMESTONE/CURRAGH SS"/>
    <s v="SEALUCK2/SHER-E-PUNJAB"/>
    <d v="1899-12-30T22:20:00"/>
    <x v="231"/>
    <s v="DTY-WT 1-WCS-RLS 2-IMWB 1-DTY"/>
    <n v="53"/>
    <n v="6"/>
    <m/>
    <d v="1899-12-30T22:20:00"/>
    <d v="1899-12-30T22:20:00"/>
    <d v="1899-12-30T00:00:00"/>
    <n v="0"/>
    <n v="0"/>
    <d v="1899-12-30T22:22:00"/>
    <d v="1899-12-30T00:02:00"/>
    <n v="0"/>
    <n v="2"/>
    <d v="1899-12-30T22:25:00"/>
    <d v="1899-12-30T00:03:00"/>
    <n v="0"/>
    <n v="3"/>
    <d v="1899-12-30T23:03:00"/>
    <d v="1899-12-30T00:38:00"/>
    <n v="0"/>
    <n v="38"/>
    <d v="1899-12-30T23:05:00"/>
    <d v="1899-12-31T00:45:00"/>
    <d v="1899-12-30T01:40:00"/>
    <n v="1"/>
    <n v="40"/>
    <d v="1899-12-30T23:05:00"/>
    <d v="1899-12-31T00:45:00"/>
    <d v="1899-12-30T01:40:00"/>
    <n v="1"/>
    <n v="40"/>
    <d v="1899-12-31T00:50:00"/>
    <d v="1899-12-30T00:05:00"/>
    <n v="0"/>
    <n v="5"/>
    <d v="1899-12-31T01:03:00"/>
    <d v="1899-12-30T00:13:00"/>
    <n v="0"/>
    <n v="13"/>
    <d v="1899-12-31T03:05:00"/>
    <d v="1899-12-30T02:02:00"/>
    <n v="2"/>
    <n v="2"/>
    <d v="1899-12-31T03:05:00"/>
    <d v="1899-12-31T03:05:00"/>
    <d v="1899-12-30T00:00:00"/>
    <n v="0"/>
    <n v="0"/>
    <d v="1899-12-31T03:05:00"/>
    <d v="1899-12-31T03:05:00"/>
    <m/>
    <d v="1899-12-30T00:00:00"/>
    <n v="0"/>
    <n v="0"/>
    <d v="1899-12-31T03:25:00"/>
    <d v="1899-12-30T00:20:00"/>
    <n v="0"/>
    <n v="20"/>
    <d v="1899-12-31T03:35:00"/>
    <d v="1899-12-30T00:10:00"/>
    <n v="0"/>
    <n v="10"/>
    <d v="1899-12-31T03:35:00"/>
    <d v="1899-12-31T07:50:00"/>
    <d v="1899-12-30T04:15:00"/>
    <n v="4"/>
    <n v="15"/>
    <d v="1899-12-30T09:30:00"/>
    <n v="9"/>
    <n v="30"/>
    <d v="1899-12-30T01:13:00"/>
    <n v="1"/>
    <n v="13"/>
    <d v="1899-12-30T01:40:00"/>
    <n v="1"/>
    <n v="40"/>
    <d v="1899-12-30T02:02:00"/>
    <n v="2"/>
    <n v="2"/>
    <m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9612.53"/>
    <n v="13256"/>
    <n v="62.393962264150943"/>
    <n v="61.829551146650573"/>
    <m/>
    <m/>
    <m/>
    <m/>
    <m/>
  </r>
  <r>
    <n v="234"/>
    <n v="120"/>
    <d v="2011-08-30T00:00:00"/>
    <n v="8"/>
    <x v="14"/>
    <n v="1"/>
    <s v="ADHUNIK"/>
    <s v="NON COKING"/>
    <s v="NEWLEAD SPARTOUNTA"/>
    <d v="1899-12-30T03:25:00"/>
    <x v="232"/>
    <s v="DTY-WT 1-WCS-RLS 1-IMWB 1-DTY"/>
    <n v="59"/>
    <n v="0"/>
    <m/>
    <d v="1899-12-30T03:25:00"/>
    <d v="1899-12-30T03:25:00"/>
    <d v="1899-12-30T00:00:00"/>
    <n v="0"/>
    <n v="0"/>
    <d v="1899-12-30T03:28:00"/>
    <d v="1899-12-30T00:03:00"/>
    <n v="0"/>
    <n v="3"/>
    <d v="1899-12-30T03:35:00"/>
    <d v="1899-12-30T00:07:00"/>
    <n v="0"/>
    <n v="7"/>
    <d v="1899-12-30T04:10:00"/>
    <d v="1899-12-30T00:35:00"/>
    <n v="0"/>
    <n v="35"/>
    <d v="1899-12-30T04:15:00"/>
    <d v="1899-12-30T10:45:00"/>
    <d v="1899-12-30T06:30:00"/>
    <n v="6"/>
    <n v="30"/>
    <d v="1899-12-30T04:15:00"/>
    <d v="1899-12-30T10:45:00"/>
    <d v="1899-12-30T06:30:00"/>
    <n v="6"/>
    <n v="30"/>
    <d v="1899-12-30T07:55:00"/>
    <n v="-0.11805555555555558"/>
    <e v="#NUM!"/>
    <e v="#NUM!"/>
    <d v="1899-12-30T08:00:00"/>
    <d v="1899-12-30T00:05:00"/>
    <n v="0"/>
    <n v="5"/>
    <d v="1899-12-30T13:15:00"/>
    <d v="1899-12-30T05:15:00"/>
    <n v="5"/>
    <n v="15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0:00"/>
    <d v="1899-12-30T00:05:00"/>
    <n v="0"/>
    <n v="5"/>
    <d v="1899-12-30T13:25:00"/>
    <d v="1899-12-30T00:05:00"/>
    <n v="0"/>
    <n v="5"/>
    <d v="1899-12-30T13:25:00"/>
    <d v="1899-12-30T13:45:00"/>
    <d v="1899-12-30T00:20:00"/>
    <n v="0"/>
    <n v="20"/>
    <d v="1899-12-30T10:20:00"/>
    <n v="10"/>
    <n v="20"/>
    <n v="-8.680555555555558E-2"/>
    <e v="#NUM!"/>
    <e v="#NUM!"/>
    <d v="1899-12-30T06:30:00"/>
    <n v="6"/>
    <n v="30"/>
    <d v="1899-12-30T05:15:00"/>
    <n v="5"/>
    <n v="15"/>
    <m/>
    <n v="0"/>
    <n v="0"/>
    <d v="1899-12-30T05:15:00"/>
    <n v="5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3340.68"/>
    <n v="13315"/>
    <n v="63.188983050847462"/>
    <n v="61.835574915508829"/>
    <m/>
    <m/>
    <m/>
    <m/>
    <m/>
  </r>
  <r>
    <n v="235"/>
    <n v="121"/>
    <d v="2011-08-30T00:00:00"/>
    <n v="8"/>
    <x v="2"/>
    <n v="11"/>
    <s v="UML,DGPR"/>
    <s v="HARD COKING COAL"/>
    <s v="KAVO ALKYON"/>
    <d v="1899-12-30T11:30:00"/>
    <x v="233"/>
    <s v="DTY-WT 1-WCS-RLS 1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00:00"/>
    <d v="1899-12-30T00:20:00"/>
    <n v="0"/>
    <n v="20"/>
    <d v="1899-12-30T12:10:00"/>
    <d v="1899-12-30T15:30:00"/>
    <d v="1899-12-30T03:20:00"/>
    <n v="3"/>
    <n v="20"/>
    <d v="1899-12-30T12:10:00"/>
    <d v="1899-12-30T15:30:00"/>
    <d v="1899-12-30T03:20:00"/>
    <n v="3"/>
    <n v="20"/>
    <d v="1899-12-30T15:53:00"/>
    <d v="1899-12-30T00:23:00"/>
    <n v="0"/>
    <n v="23"/>
    <d v="1899-12-30T15:54:00"/>
    <d v="1899-12-30T00:01:00"/>
    <n v="0"/>
    <n v="1"/>
    <d v="1899-12-30T18:25:00"/>
    <d v="1899-12-30T02:31:00"/>
    <n v="2"/>
    <n v="31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0:00"/>
    <d v="1899-12-30T00:05:00"/>
    <n v="0"/>
    <n v="5"/>
    <d v="1899-12-30T18:35:00"/>
    <d v="1899-12-30T00:05:00"/>
    <n v="0"/>
    <n v="5"/>
    <d v="1899-12-30T18:35:00"/>
    <d v="1899-12-30T18:50:00"/>
    <d v="1899-12-30T00:15:00"/>
    <n v="0"/>
    <n v="15"/>
    <d v="1899-12-30T07:20:00"/>
    <n v="7"/>
    <n v="20"/>
    <d v="1899-12-30T00:53:00"/>
    <n v="0"/>
    <n v="53"/>
    <d v="1899-12-30T03:20:00"/>
    <n v="3"/>
    <n v="20"/>
    <d v="1899-12-30T02:31:00"/>
    <n v="2"/>
    <n v="31"/>
    <m/>
    <n v="0"/>
    <n v="0"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6772.71000000008"/>
    <n v="13374"/>
    <n v="58.17"/>
    <n v="61.819404067593844"/>
    <m/>
    <m/>
    <m/>
    <m/>
    <m/>
  </r>
  <r>
    <n v="236"/>
    <n v="122"/>
    <d v="2011-08-30T00:00:00"/>
    <n v="8"/>
    <x v="1"/>
    <n v="17"/>
    <s v="TSL,HALDIA"/>
    <s v="GOONYELLA/HAILCREEK"/>
    <s v="YASA UNITY/GREATBRIGHT"/>
    <d v="1899-12-30T08:45:00"/>
    <x v="234"/>
    <s v="DTY-WT 1-WCS-RLS 2-IMWB 1-DTY"/>
    <n v="59"/>
    <n v="0"/>
    <m/>
    <d v="1899-12-30T08:45:00"/>
    <d v="1899-12-30T08:45:00"/>
    <d v="1899-12-30T00:00:00"/>
    <n v="0"/>
    <n v="0"/>
    <d v="1899-12-30T08:50:00"/>
    <d v="1899-12-30T00:05:00"/>
    <n v="0"/>
    <n v="5"/>
    <d v="1899-12-30T08:55:00"/>
    <d v="1899-12-30T00:05:00"/>
    <n v="0"/>
    <n v="5"/>
    <d v="1899-12-30T10:15:00"/>
    <d v="1899-12-30T01:20:00"/>
    <n v="1"/>
    <n v="20"/>
    <d v="1899-12-30T11:00:00"/>
    <d v="1899-12-30T13:00:00"/>
    <d v="1899-12-30T02:00:00"/>
    <n v="2"/>
    <n v="0"/>
    <d v="1899-12-30T11:00:00"/>
    <d v="1899-12-30T13:00:00"/>
    <d v="1899-12-30T02:00:00"/>
    <n v="2"/>
    <n v="0"/>
    <d v="1899-12-30T14:00:00"/>
    <d v="1899-12-30T01:00:00"/>
    <n v="1"/>
    <n v="0"/>
    <d v="1899-12-30T19:13:00"/>
    <d v="1899-12-30T05:13:00"/>
    <n v="5"/>
    <n v="13"/>
    <d v="1899-12-30T21:58:00"/>
    <d v="1899-12-30T02:45:00"/>
    <n v="2"/>
    <n v="45"/>
    <d v="1899-12-30T21:58:00"/>
    <d v="1899-12-30T21:58:00"/>
    <d v="1899-12-30T00:00:00"/>
    <n v="0"/>
    <n v="0"/>
    <d v="1899-12-30T19:30:00"/>
    <d v="1899-12-30T22:00:00"/>
    <n v="58"/>
    <d v="1899-12-30T02:30:00"/>
    <n v="2"/>
    <n v="30"/>
    <d v="1899-12-30T22:15:00"/>
    <d v="1899-12-30T00:17:00"/>
    <n v="0"/>
    <n v="17"/>
    <d v="1899-12-30T22:20:00"/>
    <d v="1899-12-30T00:05:00"/>
    <n v="0"/>
    <n v="5"/>
    <d v="1899-12-30T22:20:00"/>
    <d v="1899-12-30T22:25:00"/>
    <d v="1899-12-30T00:05:00"/>
    <n v="0"/>
    <n v="5"/>
    <d v="1899-12-30T13:40:00"/>
    <n v="13"/>
    <n v="40"/>
    <d v="1899-12-30T02:42:00"/>
    <n v="2"/>
    <n v="42"/>
    <d v="1899-12-30T02:00:00"/>
    <n v="2"/>
    <n v="0"/>
    <d v="1899-12-30T02:45:00"/>
    <n v="2"/>
    <n v="45"/>
    <m/>
    <n v="2"/>
    <n v="3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0270.72000000009"/>
    <n v="13433"/>
    <n v="59.288305084745765"/>
    <n v="61.808287054269343"/>
    <m/>
    <m/>
    <m/>
    <m/>
    <m/>
  </r>
  <r>
    <n v="237"/>
    <n v="123"/>
    <d v="2011-08-30T00:00:00"/>
    <n v="8"/>
    <x v="0"/>
    <n v="72"/>
    <s v="TSL,JSR"/>
    <s v="CP LIMESTONE"/>
    <s v="MP PANAMAX6"/>
    <d v="1899-12-30T17:00:00"/>
    <x v="235"/>
    <s v="DTY-WT 1-WCS-RLS 2-IMWB 1-DTY"/>
    <n v="59"/>
    <n v="0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7:48:00"/>
    <d v="1899-12-30T00:28:00"/>
    <n v="0"/>
    <n v="28"/>
    <d v="1899-12-30T17:50:00"/>
    <d v="1899-12-30T21:30:00"/>
    <d v="1899-12-30T03:40:00"/>
    <n v="3"/>
    <n v="40"/>
    <d v="1899-12-30T17:50:00"/>
    <d v="1899-12-30T21:30:00"/>
    <d v="1899-12-30T03:40:00"/>
    <n v="3"/>
    <n v="40"/>
    <d v="1899-12-31T00:20:00"/>
    <d v="1899-12-30T02:50:00"/>
    <n v="2"/>
    <n v="50"/>
    <d v="1899-12-31T00:24:00"/>
    <d v="1899-12-30T00:04:00"/>
    <n v="0"/>
    <n v="4"/>
    <d v="1899-12-31T04:03:00"/>
    <d v="1899-12-30T03:39:00"/>
    <n v="3"/>
    <n v="39"/>
    <d v="1899-12-31T04:03:00"/>
    <d v="1899-12-31T04:03:00"/>
    <d v="1899-12-30T00:00:00"/>
    <n v="0"/>
    <n v="0"/>
    <d v="1899-12-31T04:03:00"/>
    <d v="1899-12-31T04:03:00"/>
    <m/>
    <d v="1899-12-30T00:00:00"/>
    <n v="0"/>
    <n v="0"/>
    <d v="1899-12-31T04:10:00"/>
    <d v="1899-12-30T00:07:00"/>
    <n v="0"/>
    <n v="7"/>
    <d v="1899-12-31T04:20:00"/>
    <d v="1899-12-30T00:10:00"/>
    <n v="0"/>
    <n v="10"/>
    <d v="1899-12-31T04:20:00"/>
    <d v="1899-12-31T04:25:00"/>
    <d v="1899-12-30T00:05:00"/>
    <n v="0"/>
    <n v="5"/>
    <d v="1899-12-30T11:25:00"/>
    <n v="11"/>
    <n v="25"/>
    <d v="1899-12-30T03:35:00"/>
    <n v="3"/>
    <n v="35"/>
    <d v="1899-12-30T03:40:00"/>
    <n v="3"/>
    <n v="40"/>
    <d v="1899-12-30T03:39:00"/>
    <n v="3"/>
    <n v="39"/>
    <m/>
    <n v="0"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3984.3600000001"/>
    <n v="13491"/>
    <n v="62.943050847457627"/>
    <n v="61.817831146690395"/>
    <m/>
    <m/>
    <m/>
    <m/>
    <m/>
  </r>
  <r>
    <n v="238"/>
    <n v="124"/>
    <d v="2011-08-31T00:00:00"/>
    <n v="8"/>
    <x v="11"/>
    <n v="4"/>
    <s v="BEL"/>
    <s v="LAKE VERMONT HCC"/>
    <s v="COS PROSPERITY"/>
    <d v="1899-12-30T01:15:00"/>
    <x v="236"/>
    <s v="DTY-WT 1-WCS-RLS 1-IMWB 1-DTY"/>
    <n v="58"/>
    <n v="0"/>
    <m/>
    <d v="1899-12-30T01:15:00"/>
    <d v="1899-12-30T01:15:00"/>
    <d v="1899-12-30T00:00:00"/>
    <n v="0"/>
    <n v="0"/>
    <d v="1899-12-30T01:30:00"/>
    <d v="1899-12-30T00:15:00"/>
    <n v="0"/>
    <n v="15"/>
    <d v="1899-12-30T02:00:00"/>
    <d v="1899-12-30T00:30:00"/>
    <n v="0"/>
    <n v="30"/>
    <d v="1899-12-30T03:05:00"/>
    <d v="1899-12-30T01:05:00"/>
    <n v="1"/>
    <n v="5"/>
    <d v="1899-12-30T03:10:00"/>
    <d v="1899-12-30T05:10:00"/>
    <d v="1899-12-30T02:00:00"/>
    <n v="2"/>
    <n v="0"/>
    <d v="1899-12-30T03:10:00"/>
    <d v="1899-12-30T05:10:00"/>
    <d v="1899-12-30T02:00:00"/>
    <n v="2"/>
    <n v="0"/>
    <d v="1899-12-30T05:15:00"/>
    <d v="1899-12-30T00:05:00"/>
    <n v="0"/>
    <n v="5"/>
    <d v="1899-12-30T05:19:00"/>
    <d v="1899-12-30T00:04:00"/>
    <n v="0"/>
    <n v="4"/>
    <d v="1899-12-30T07:10:00"/>
    <d v="1899-12-30T01:51:00"/>
    <n v="1"/>
    <n v="51"/>
    <d v="1899-12-30T07:10:00"/>
    <d v="1899-12-30T07:10:00"/>
    <d v="1899-12-30T00:00:00"/>
    <n v="0"/>
    <n v="0"/>
    <d v="1899-12-30T07:10:00"/>
    <d v="1899-12-30T07:10:00"/>
    <m/>
    <d v="1899-12-30T00:00:00"/>
    <n v="0"/>
    <n v="0"/>
    <d v="1899-12-30T07:20:00"/>
    <d v="1899-12-30T00:10:00"/>
    <n v="0"/>
    <n v="10"/>
    <d v="1899-12-30T07:30:00"/>
    <d v="1899-12-30T00:10:00"/>
    <n v="0"/>
    <n v="10"/>
    <d v="1899-12-30T07:30:00"/>
    <d v="1899-12-30T07:40:00"/>
    <d v="1899-12-30T00:10:00"/>
    <n v="0"/>
    <n v="10"/>
    <d v="1899-12-30T06:25:00"/>
    <n v="6"/>
    <n v="25"/>
    <d v="1899-12-30T01:30:00"/>
    <n v="1"/>
    <n v="30"/>
    <d v="1899-12-30T02:00:00"/>
    <n v="2"/>
    <n v="0"/>
    <d v="1899-12-30T01:51:00"/>
    <n v="1"/>
    <n v="51"/>
    <m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7646.8"/>
    <n v="13548"/>
    <n v="63.145517241379309"/>
    <n v="61.828077945084146"/>
    <m/>
    <m/>
    <m/>
    <m/>
    <m/>
  </r>
  <r>
    <n v="239"/>
    <n v="125"/>
    <d v="2011-08-31T00:00:00"/>
    <n v="8"/>
    <x v="0"/>
    <n v="73"/>
    <s v="TSL,JSR"/>
    <s v="BLENDED PCI"/>
    <s v="PRIMROSE"/>
    <d v="1899-12-30T03:45:00"/>
    <x v="237"/>
    <s v="DTY-WT 1-WCS-RLS 1-IMWB 1-DTY"/>
    <n v="57"/>
    <n v="1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38:00"/>
    <d v="1899-12-30T00:38:00"/>
    <n v="0"/>
    <n v="38"/>
    <d v="1899-12-30T04:40:00"/>
    <d v="1899-12-30T05:50:00"/>
    <d v="1899-12-30T01:10:00"/>
    <n v="1"/>
    <n v="10"/>
    <d v="1899-12-30T04:40:00"/>
    <d v="1899-12-30T05:50:00"/>
    <d v="1899-12-30T01:10:00"/>
    <n v="1"/>
    <n v="10"/>
    <d v="1899-12-30T08:04:00"/>
    <d v="1899-12-30T02:14:00"/>
    <n v="2"/>
    <n v="14"/>
    <d v="1899-12-30T08:14:00"/>
    <d v="1899-12-30T00:10:00"/>
    <n v="0"/>
    <n v="10"/>
    <d v="1899-12-30T10:16:00"/>
    <d v="1899-12-30T02:02:00"/>
    <n v="2"/>
    <n v="2"/>
    <d v="1899-12-30T10:16:00"/>
    <d v="1899-12-30T10:16:00"/>
    <d v="1899-12-30T00:00:00"/>
    <n v="0"/>
    <n v="0"/>
    <d v="1899-12-30T09:00:00"/>
    <d v="1899-12-30T10:45:00"/>
    <n v="59"/>
    <d v="1899-12-30T01:45:00"/>
    <n v="1"/>
    <n v="45"/>
    <d v="1899-12-30T11:04:00"/>
    <d v="1899-12-30T00:48:00"/>
    <n v="0"/>
    <n v="48"/>
    <d v="1899-12-30T11:10:00"/>
    <d v="1899-12-30T00:06:00"/>
    <n v="0"/>
    <n v="6"/>
    <d v="1899-12-30T11:10:00"/>
    <d v="1899-12-30T11:20:00"/>
    <d v="1899-12-30T00:10:00"/>
    <n v="0"/>
    <n v="10"/>
    <d v="1899-12-30T07:35:00"/>
    <n v="7"/>
    <n v="35"/>
    <d v="1899-12-30T03:46:00"/>
    <n v="3"/>
    <n v="46"/>
    <d v="1899-12-30T01:10:00"/>
    <n v="1"/>
    <n v="10"/>
    <d v="1899-12-30T02:02:00"/>
    <n v="2"/>
    <n v="2"/>
    <m/>
    <n v="1"/>
    <n v="45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1272.54"/>
    <n v="13605"/>
    <n v="63.609473684210521"/>
    <n v="61.835541345093716"/>
    <m/>
    <m/>
    <m/>
    <m/>
    <m/>
  </r>
  <r>
    <n v="240"/>
    <n v="126"/>
    <d v="2011-08-31T00:00:00"/>
    <n v="8"/>
    <x v="0"/>
    <n v="74"/>
    <s v="TSL,JSR"/>
    <s v="CURRAGH SS"/>
    <s v="PRIMROSE"/>
    <d v="1899-12-30T09:10:00"/>
    <x v="238"/>
    <s v="DTY-WT 1-WCS-RLS 1-IMWB 1-DTY"/>
    <n v="57"/>
    <n v="0"/>
    <m/>
    <d v="1899-12-30T09:10:00"/>
    <d v="1899-12-30T09:10:00"/>
    <d v="1899-12-30T00:00:00"/>
    <n v="0"/>
    <n v="0"/>
    <d v="1899-12-30T09:15:00"/>
    <d v="1899-12-30T00:05:00"/>
    <n v="0"/>
    <n v="5"/>
    <d v="1899-12-30T09:20:00"/>
    <d v="1899-12-30T00:05:00"/>
    <n v="0"/>
    <n v="5"/>
    <d v="1899-12-30T09:40:00"/>
    <d v="1899-12-30T00:20:00"/>
    <n v="0"/>
    <n v="20"/>
    <d v="1899-12-30T09:44:00"/>
    <d v="1899-12-30T11:37:00"/>
    <d v="1899-12-30T01:53:00"/>
    <n v="1"/>
    <n v="53"/>
    <d v="1899-12-30T09:44:00"/>
    <d v="1899-12-30T11:37:00"/>
    <d v="1899-12-30T01:53:00"/>
    <n v="1"/>
    <n v="53"/>
    <d v="1899-12-30T11:41:00"/>
    <d v="1899-12-30T00:04:00"/>
    <n v="0"/>
    <n v="4"/>
    <d v="1899-12-30T11:43:00"/>
    <d v="1899-12-30T00:02:00"/>
    <n v="0"/>
    <n v="2"/>
    <d v="1899-12-30T14:55:00"/>
    <d v="1899-12-30T03:12:00"/>
    <n v="3"/>
    <n v="12"/>
    <d v="1899-12-30T14:55:00"/>
    <d v="1899-12-30T14:55:00"/>
    <d v="1899-12-30T00:00:00"/>
    <n v="0"/>
    <n v="0"/>
    <d v="1899-12-30T12:15:00"/>
    <d v="1899-12-30T16:00:00"/>
    <n v="60"/>
    <d v="1899-12-30T03:45:00"/>
    <n v="3"/>
    <n v="45"/>
    <d v="1899-12-30T16:15:00"/>
    <d v="1899-12-30T01:20:00"/>
    <n v="1"/>
    <n v="20"/>
    <d v="1899-12-30T16:35:00"/>
    <d v="1899-12-30T00:20:00"/>
    <n v="0"/>
    <n v="20"/>
    <d v="1899-12-30T16:35:00"/>
    <d v="1899-12-30T16:45:00"/>
    <d v="1899-12-30T00:10:00"/>
    <n v="0"/>
    <n v="10"/>
    <d v="1899-12-30T07:35:00"/>
    <n v="7"/>
    <n v="35"/>
    <d v="1899-12-30T02:04:00"/>
    <n v="2"/>
    <n v="4"/>
    <d v="1899-12-30T01:53:00"/>
    <n v="1"/>
    <n v="53"/>
    <d v="1899-12-30T03:12:00"/>
    <n v="3"/>
    <n v="12"/>
    <m/>
    <n v="3"/>
    <n v="45"/>
    <d v="1899-12-30T03:12:00"/>
    <n v="3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4838.37"/>
    <n v="13662"/>
    <n v="62.55842105263158"/>
    <n v="61.838557312252966"/>
    <m/>
    <m/>
    <m/>
    <m/>
    <m/>
  </r>
  <r>
    <n v="241"/>
    <n v="127"/>
    <d v="2011-08-31T00:00:00"/>
    <n v="8"/>
    <x v="10"/>
    <n v="4"/>
    <s v="SUPL"/>
    <s v="NON COKING"/>
    <s v="GENCO NORMANDY"/>
    <d v="1899-12-30T14:45:00"/>
    <x v="239"/>
    <s v="DTY-WT 1-WCS-RLS 1-IMWB 1-DTY"/>
    <n v="57"/>
    <n v="2"/>
    <m/>
    <d v="1899-12-30T14:45:00"/>
    <d v="1899-12-30T14:45:00"/>
    <d v="1899-12-30T00:00:00"/>
    <n v="0"/>
    <n v="0"/>
    <d v="1899-12-30T14:55:00"/>
    <d v="1899-12-30T00:10:00"/>
    <n v="0"/>
    <n v="10"/>
    <d v="1899-12-30T15:00:00"/>
    <d v="1899-12-30T00:05:00"/>
    <n v="0"/>
    <n v="5"/>
    <d v="1899-12-30T15:25:00"/>
    <d v="1899-12-30T00:25:00"/>
    <n v="0"/>
    <n v="25"/>
    <d v="1899-12-30T15:27:00"/>
    <d v="1899-12-30T16:15:00"/>
    <d v="1899-12-30T00:48:00"/>
    <n v="0"/>
    <n v="48"/>
    <d v="1899-12-30T15:27:00"/>
    <d v="1899-12-30T16:15:00"/>
    <d v="1899-12-30T00:48:00"/>
    <n v="0"/>
    <n v="48"/>
    <d v="1899-12-30T17:00:00"/>
    <d v="1899-12-30T00:45:00"/>
    <n v="0"/>
    <n v="45"/>
    <d v="1899-12-30T17:06:00"/>
    <d v="1899-12-30T00:06:00"/>
    <n v="0"/>
    <n v="6"/>
    <d v="1899-12-30T20:34:00"/>
    <d v="1899-12-30T03:28:00"/>
    <n v="3"/>
    <n v="28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1:05:00"/>
    <d v="1899-12-30T00:31:00"/>
    <n v="0"/>
    <n v="31"/>
    <d v="1899-12-30T21:10:00"/>
    <d v="1899-12-30T00:05:00"/>
    <n v="0"/>
    <n v="5"/>
    <d v="1899-12-30T21:10:00"/>
    <d v="1899-12-30T21:15:00"/>
    <d v="1899-12-30T00:05:00"/>
    <n v="0"/>
    <n v="5"/>
    <d v="1899-12-30T06:30:00"/>
    <n v="6"/>
    <n v="30"/>
    <d v="1899-12-30T01:46:00"/>
    <n v="1"/>
    <n v="46"/>
    <d v="1899-12-30T00:48:00"/>
    <n v="0"/>
    <n v="48"/>
    <d v="1899-12-30T03:28:00"/>
    <n v="3"/>
    <n v="28"/>
    <m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8458.21"/>
    <n v="13719"/>
    <n v="63.505964912280703"/>
    <n v="61.845485093665715"/>
    <m/>
    <m/>
    <m/>
    <m/>
    <m/>
  </r>
  <r>
    <n v="242"/>
    <n v="128"/>
    <d v="2011-08-31T00:00:00"/>
    <n v="8"/>
    <x v="7"/>
    <n v="5"/>
    <s v="VISA STEEL"/>
    <s v="NON COKING"/>
    <s v="NEWLEAD SPARTOUNTA"/>
    <d v="1899-12-30T17:45:00"/>
    <x v="240"/>
    <s v="DTY-WT 1-WCS-RLS 1-IMWB 1-DTY"/>
    <n v="57"/>
    <n v="2"/>
    <m/>
    <d v="1899-12-30T17:45:00"/>
    <d v="1899-12-30T17:45:00"/>
    <d v="1899-12-30T00:00:00"/>
    <n v="0"/>
    <n v="0"/>
    <d v="1899-12-30T17:50:00"/>
    <d v="1899-12-30T00:05:00"/>
    <n v="0"/>
    <n v="5"/>
    <d v="1899-12-30T18:00:00"/>
    <d v="1899-12-30T00:10:00"/>
    <n v="0"/>
    <n v="10"/>
    <d v="1899-12-30T18:30:00"/>
    <d v="1899-12-30T00:30:00"/>
    <n v="0"/>
    <n v="30"/>
    <d v="1899-12-30T18:40:00"/>
    <d v="1899-12-30T21:00:00"/>
    <d v="1899-12-30T02:20:00"/>
    <n v="2"/>
    <n v="20"/>
    <d v="1899-12-30T18:40:00"/>
    <d v="1899-12-30T21:00:00"/>
    <d v="1899-12-30T02:20:00"/>
    <n v="2"/>
    <n v="20"/>
    <d v="1899-12-30T21:40:00"/>
    <d v="1899-12-30T00:40:00"/>
    <n v="0"/>
    <n v="40"/>
    <d v="1899-12-30T22:10:00"/>
    <d v="1899-12-30T00:30:00"/>
    <n v="0"/>
    <n v="30"/>
    <d v="1899-12-30T23:30:00"/>
    <d v="1899-12-30T01:20:00"/>
    <n v="1"/>
    <n v="20"/>
    <d v="1899-12-30T23:30:00"/>
    <d v="1899-12-30T23:30:00"/>
    <d v="1899-12-30T00:00:00"/>
    <n v="0"/>
    <n v="0"/>
    <d v="1899-12-30T23:30:00"/>
    <d v="1899-12-30T23:30:00"/>
    <m/>
    <d v="1899-12-30T00:00:00"/>
    <n v="0"/>
    <n v="0"/>
    <d v="1899-12-30T23:40:00"/>
    <d v="1899-12-30T00:10:00"/>
    <n v="0"/>
    <n v="10"/>
    <d v="1899-12-30T23:50:00"/>
    <d v="1899-12-30T00:10:00"/>
    <n v="0"/>
    <n v="10"/>
    <d v="1899-12-30T23:50:00"/>
    <d v="1899-12-30T23:55:00"/>
    <d v="1899-12-30T00:05:00"/>
    <n v="0"/>
    <n v="5"/>
    <d v="1899-12-30T06:10:00"/>
    <n v="6"/>
    <n v="10"/>
    <d v="1899-12-30T01:30:00"/>
    <n v="1"/>
    <n v="30"/>
    <d v="1899-12-30T02:20:00"/>
    <n v="2"/>
    <n v="20"/>
    <d v="1899-12-30T01:20:00"/>
    <n v="1"/>
    <n v="20"/>
    <m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2019.32"/>
    <n v="13775"/>
    <n v="62.475614035087723"/>
    <n v="61.852582214156079"/>
    <m/>
    <m/>
    <m/>
    <m/>
    <m/>
  </r>
  <r>
    <n v="243"/>
    <n v="1"/>
    <d v="2011-09-01T00:00:00"/>
    <n v="9"/>
    <x v="0"/>
    <n v="1"/>
    <s v="TSL,JSR"/>
    <s v="BLENDED PCI"/>
    <s v="PRIMROSE"/>
    <d v="1899-12-30T01:40:00"/>
    <x v="241"/>
    <s v="DTY-WT 1-WCS-RLS 1-IMWB 1-DTY"/>
    <n v="56"/>
    <n v="3"/>
    <m/>
    <d v="1899-12-30T01:40:00"/>
    <d v="1899-12-30T01:40:00"/>
    <d v="1899-12-30T00:00:00"/>
    <n v="0"/>
    <n v="0"/>
    <d v="1899-12-30T01:45:00"/>
    <d v="1899-12-30T00:05:00"/>
    <n v="0"/>
    <n v="5"/>
    <d v="1899-12-30T02:00:00"/>
    <d v="1899-12-30T00:15:00"/>
    <n v="0"/>
    <n v="15"/>
    <d v="1899-12-30T02:45:00"/>
    <d v="1899-12-30T00:45:00"/>
    <n v="0"/>
    <n v="45"/>
    <d v="1899-12-30T02:45:00"/>
    <d v="1899-12-30T04:00:00"/>
    <d v="1899-12-30T01:15:00"/>
    <n v="1"/>
    <n v="15"/>
    <d v="1899-12-30T02:45:00"/>
    <d v="1899-12-30T04:00:00"/>
    <d v="1899-12-30T01:15:00"/>
    <n v="1"/>
    <n v="15"/>
    <d v="1899-12-30T04:05:00"/>
    <d v="1899-12-30T00:05:00"/>
    <n v="0"/>
    <n v="5"/>
    <d v="1899-12-30T04:05:00"/>
    <d v="1899-12-30T00:00:00"/>
    <n v="0"/>
    <n v="0"/>
    <d v="1899-12-30T05:55:00"/>
    <d v="1899-12-30T01:50:00"/>
    <n v="1"/>
    <n v="50"/>
    <d v="1899-12-30T05:55:00"/>
    <d v="1899-12-30T05:55:00"/>
    <d v="1899-12-30T00:00:00"/>
    <n v="0"/>
    <n v="0"/>
    <d v="1899-12-30T05:55:00"/>
    <d v="1899-12-30T05:55:00"/>
    <m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10:00"/>
    <d v="1899-12-30T06:20:00"/>
    <d v="1899-12-30T00:10:00"/>
    <n v="0"/>
    <n v="10"/>
    <d v="1899-12-30T04:40:00"/>
    <n v="4"/>
    <n v="40"/>
    <d v="1899-12-30T01:05:00"/>
    <n v="1"/>
    <n v="5"/>
    <d v="1899-12-30T01:15:00"/>
    <n v="1"/>
    <n v="15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5438.96"/>
    <n v="13833"/>
    <n v="61.064999999999998"/>
    <n v="61.840451095207108"/>
    <m/>
    <m/>
    <m/>
    <m/>
    <m/>
  </r>
  <r>
    <n v="244"/>
    <n v="2"/>
    <d v="2011-09-01T00:00:00"/>
    <n v="9"/>
    <x v="0"/>
    <n v="2"/>
    <s v="TSL,JSR"/>
    <s v="CURRAGH SS"/>
    <s v="PRIMROSE"/>
    <d v="1899-12-30T04:25:00"/>
    <x v="242"/>
    <s v="DTY-WT 1-WCS-RLS 1-IMWB 1-DTY"/>
    <n v="58"/>
    <n v="0"/>
    <m/>
    <d v="1899-12-30T04:25:00"/>
    <d v="1899-12-30T04:25:00"/>
    <d v="1899-12-30T00:00:00"/>
    <n v="0"/>
    <n v="0"/>
    <d v="1899-12-30T04:30:00"/>
    <d v="1899-12-30T00:05:00"/>
    <n v="0"/>
    <n v="5"/>
    <d v="1899-12-30T04:45:00"/>
    <d v="1899-12-30T00:15:00"/>
    <n v="0"/>
    <n v="15"/>
    <d v="1899-12-30T06:00:00"/>
    <d v="1899-12-30T01:15:00"/>
    <n v="1"/>
    <n v="15"/>
    <d v="1899-12-30T06:02:00"/>
    <d v="1899-12-30T07:30:00"/>
    <d v="1899-12-30T01:28:00"/>
    <n v="1"/>
    <n v="28"/>
    <d v="1899-12-30T06:02:00"/>
    <d v="1899-12-30T07:30:00"/>
    <d v="1899-12-30T01:28:00"/>
    <n v="1"/>
    <n v="28"/>
    <d v="1899-12-30T07:38:00"/>
    <d v="1899-12-30T00:08:00"/>
    <n v="0"/>
    <n v="8"/>
    <d v="1899-12-30T07:42:00"/>
    <d v="1899-12-30T00:04:00"/>
    <n v="0"/>
    <n v="4"/>
    <d v="1899-12-30T09:15:00"/>
    <d v="1899-12-30T01:33:00"/>
    <n v="1"/>
    <n v="33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10:31:00"/>
    <d v="1899-12-30T01:16:00"/>
    <n v="1"/>
    <n v="16"/>
    <d v="1899-12-30T10:40:00"/>
    <d v="1899-12-30T00:09:00"/>
    <n v="0"/>
    <n v="9"/>
    <d v="1899-12-30T10:40:00"/>
    <d v="1899-12-30T10:50:00"/>
    <d v="1899-12-30T00:10:00"/>
    <n v="0"/>
    <n v="10"/>
    <d v="1899-12-30T06:25:00"/>
    <n v="6"/>
    <n v="25"/>
    <d v="1899-12-30T02:48:00"/>
    <n v="2"/>
    <n v="48"/>
    <d v="1899-12-30T01:28:00"/>
    <n v="1"/>
    <n v="28"/>
    <d v="1899-12-30T01:33:00"/>
    <n v="1"/>
    <n v="33"/>
    <m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9066.22"/>
    <n v="13890"/>
    <n v="62.53896551724138"/>
    <n v="61.847820014398849"/>
    <m/>
    <m/>
    <m/>
    <m/>
    <m/>
  </r>
  <r>
    <n v="245"/>
    <n v="3"/>
    <d v="2011-09-01T00:00:00"/>
    <n v="9"/>
    <x v="0"/>
    <n v="3"/>
    <s v="TSL,JSR"/>
    <s v="CP OMAN/SP THAI"/>
    <s v="MP PANAMAX6/SEALUCK2"/>
    <d v="1899-12-30T11:30:00"/>
    <x v="243"/>
    <s v="DTY-WT 1-WCS-RLS 2-IMWB 1-DTY"/>
    <n v="57"/>
    <n v="1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20:00"/>
    <d v="1899-12-30T00:40:00"/>
    <n v="0"/>
    <n v="40"/>
    <d v="1899-12-30T12:25:00"/>
    <d v="1899-12-30T13:30:00"/>
    <d v="1899-12-30T01:05:00"/>
    <n v="1"/>
    <n v="5"/>
    <d v="1899-12-30T12:25:00"/>
    <d v="1899-12-30T13:30:00"/>
    <d v="1899-12-30T01:05:00"/>
    <n v="1"/>
    <n v="5"/>
    <d v="1899-12-30T13:33:00"/>
    <d v="1899-12-30T00:03:00"/>
    <n v="0"/>
    <n v="3"/>
    <d v="1899-12-30T13:34:00"/>
    <d v="1899-12-30T00:01:00"/>
    <n v="0"/>
    <n v="1"/>
    <d v="1899-12-30T17:41:00"/>
    <d v="1899-12-30T04:07:00"/>
    <n v="4"/>
    <n v="7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8:00:00"/>
    <d v="1899-12-30T00:19:00"/>
    <n v="0"/>
    <n v="19"/>
    <d v="1899-12-30T18:15:00"/>
    <d v="1899-12-30T00:15:00"/>
    <n v="0"/>
    <n v="15"/>
    <d v="1899-12-30T18:15:00"/>
    <d v="1899-12-30T18:30:00"/>
    <d v="1899-12-30T00:15:00"/>
    <n v="0"/>
    <n v="15"/>
    <d v="1899-12-30T07:00:00"/>
    <n v="7"/>
    <n v="0"/>
    <d v="1899-12-30T01:17:00"/>
    <n v="1"/>
    <n v="17"/>
    <d v="1899-12-30T01:05:00"/>
    <n v="1"/>
    <n v="5"/>
    <d v="1899-12-30T04:07:00"/>
    <n v="4"/>
    <n v="7"/>
    <m/>
    <m/>
    <n v="0"/>
    <d v="1899-12-30T04:07:00"/>
    <n v="4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2726.80999999994"/>
    <n v="13941"/>
    <n v="64.220877192982456"/>
    <n v="61.88414102288214"/>
    <m/>
    <m/>
    <m/>
    <m/>
    <m/>
  </r>
  <r>
    <n v="246"/>
    <n v="4"/>
    <d v="2011-09-01T00:00:00"/>
    <n v="9"/>
    <x v="1"/>
    <n v="1"/>
    <s v="TSL,HALDIA"/>
    <s v="GOONYELLA"/>
    <s v="YASA UNITY"/>
    <d v="1899-12-30T13:35:00"/>
    <x v="244"/>
    <s v="DTY-WT 1-WCS-RLS 1-IMWB 1-DTY"/>
    <n v="51"/>
    <n v="9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5:05:00"/>
    <d v="1899-12-30T01:05:00"/>
    <n v="1"/>
    <n v="5"/>
    <d v="1899-12-30T15:15:00"/>
    <d v="1899-12-30T16:50:00"/>
    <d v="1899-12-30T01:35:00"/>
    <n v="1"/>
    <n v="35"/>
    <d v="1899-12-30T15:15:00"/>
    <d v="1899-12-30T16:50:00"/>
    <d v="1899-12-30T01:35:00"/>
    <n v="1"/>
    <n v="35"/>
    <d v="1899-12-30T17:30:00"/>
    <d v="1899-12-30T00:40:00"/>
    <n v="0"/>
    <n v="40"/>
    <d v="1899-12-30T18:08:00"/>
    <d v="1899-12-30T00:38:00"/>
    <n v="0"/>
    <n v="38"/>
    <d v="1899-12-30T20:12:00"/>
    <d v="1899-12-30T02:04:00"/>
    <n v="2"/>
    <n v="4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5:00"/>
    <d v="1899-12-30T00:13:00"/>
    <n v="0"/>
    <n v="13"/>
    <d v="1899-12-30T20:30:00"/>
    <d v="1899-12-30T00:05:00"/>
    <n v="0"/>
    <n v="5"/>
    <d v="1899-12-30T20:30:00"/>
    <d v="1899-12-30T20:55:00"/>
    <d v="1899-12-30T00:25:00"/>
    <n v="0"/>
    <n v="25"/>
    <d v="1899-12-30T07:20:00"/>
    <n v="7"/>
    <n v="20"/>
    <d v="1899-12-30T02:03:00"/>
    <n v="2"/>
    <n v="3"/>
    <d v="1899-12-30T01:35:00"/>
    <n v="1"/>
    <n v="35"/>
    <d v="1899-12-30T02:04:00"/>
    <n v="2"/>
    <n v="4"/>
    <m/>
    <m/>
    <n v="0"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5898.53999999992"/>
    <n v="13993"/>
    <n v="62.190784313725487"/>
    <n v="61.880836132351888"/>
    <m/>
    <m/>
    <m/>
    <m/>
    <m/>
  </r>
  <r>
    <n v="247"/>
    <n v="5"/>
    <d v="2011-09-01T00:00:00"/>
    <n v="9"/>
    <x v="2"/>
    <n v="1"/>
    <s v="UML,DGPR"/>
    <s v="HARD COKING COAL"/>
    <s v="KAVO ALKYON"/>
    <d v="1899-12-30T15:50:00"/>
    <x v="245"/>
    <s v="DTY-WT 1-WCS-RLS 2-IMWB 1-DTY"/>
    <n v="52"/>
    <n v="7"/>
    <m/>
    <d v="1899-12-30T15:50:00"/>
    <d v="1899-12-30T15:50:00"/>
    <d v="1899-12-30T00:00:00"/>
    <n v="0"/>
    <n v="0"/>
    <d v="1899-12-30T16:00:00"/>
    <d v="1899-12-30T00:10:00"/>
    <n v="0"/>
    <n v="10"/>
    <d v="1899-12-30T16:20:00"/>
    <d v="1899-12-30T00:20:00"/>
    <n v="0"/>
    <n v="20"/>
    <d v="1899-12-30T17:45:00"/>
    <d v="1899-12-30T01:25:00"/>
    <n v="1"/>
    <n v="25"/>
    <d v="1899-12-30T17:55:00"/>
    <d v="1899-12-30T20:30:00"/>
    <d v="1899-12-30T02:35:00"/>
    <n v="2"/>
    <n v="35"/>
    <d v="1899-12-30T17:55:00"/>
    <d v="1899-12-30T20:30:00"/>
    <d v="1899-12-30T02:35:00"/>
    <n v="2"/>
    <n v="35"/>
    <d v="1899-12-30T21:00:00"/>
    <d v="1899-12-30T00:30:00"/>
    <n v="0"/>
    <n v="30"/>
    <d v="1899-12-30T21:16:00"/>
    <d v="1899-12-30T00:16:00"/>
    <n v="0"/>
    <n v="16"/>
    <d v="1899-12-31T00:55:00"/>
    <d v="1899-12-30T03:39:00"/>
    <n v="3"/>
    <n v="39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15:00"/>
    <d v="1899-12-30T00:20:00"/>
    <n v="0"/>
    <n v="20"/>
    <d v="1899-12-31T01:20:00"/>
    <d v="1899-12-30T00:05:00"/>
    <n v="0"/>
    <n v="5"/>
    <d v="1899-12-31T01:20:00"/>
    <d v="1899-12-31T01:25:00"/>
    <d v="1899-12-30T00:05:00"/>
    <n v="0"/>
    <n v="5"/>
    <d v="1899-12-30T09:35:00"/>
    <n v="9"/>
    <n v="35"/>
    <d v="1899-12-30T02:20:00"/>
    <n v="2"/>
    <n v="20"/>
    <d v="1899-12-30T02:35:00"/>
    <n v="2"/>
    <n v="35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9124.46"/>
    <n v="14052"/>
    <n v="62.036923076923081"/>
    <n v="61.8505878166809"/>
    <m/>
    <m/>
    <m/>
    <m/>
    <m/>
  </r>
  <r>
    <n v="248"/>
    <n v="6"/>
    <d v="2011-09-02T00:00:00"/>
    <n v="9"/>
    <x v="0"/>
    <n v="4"/>
    <s v="TSL,JSR"/>
    <s v="CURRAGH SS"/>
    <s v="PRIMROSE"/>
    <d v="1899-12-30T02:45:00"/>
    <x v="246"/>
    <s v="DTY-WT 1-WCS-RLS 1-IMWB 1-DTY"/>
    <n v="59"/>
    <n v="0"/>
    <m/>
    <d v="1899-12-30T02:45:00"/>
    <d v="1899-12-30T02:45:00"/>
    <d v="1899-12-30T00:00:00"/>
    <n v="0"/>
    <n v="0"/>
    <d v="1899-12-30T03:00:00"/>
    <d v="1899-12-30T00:15:00"/>
    <n v="0"/>
    <n v="15"/>
    <d v="1899-12-30T03:30:00"/>
    <d v="1899-12-30T00:30:00"/>
    <n v="0"/>
    <n v="30"/>
    <d v="1899-12-30T04:25:00"/>
    <d v="1899-12-30T00:55:00"/>
    <n v="0"/>
    <n v="55"/>
    <d v="1899-12-30T04:25:00"/>
    <d v="1899-12-30T05:55:00"/>
    <d v="1899-12-30T01:30:00"/>
    <n v="1"/>
    <n v="30"/>
    <d v="1899-12-30T04:25:00"/>
    <d v="1899-12-30T05:55:00"/>
    <d v="1899-12-30T01:30:00"/>
    <n v="1"/>
    <n v="30"/>
    <d v="1899-12-30T06:00:00"/>
    <d v="1899-12-30T00:05:00"/>
    <n v="0"/>
    <n v="5"/>
    <d v="1899-12-30T06:04:00"/>
    <d v="1899-12-30T00:04:00"/>
    <n v="0"/>
    <n v="4"/>
    <d v="1899-12-30T08:38:00"/>
    <d v="1899-12-30T02:34:00"/>
    <n v="2"/>
    <n v="34"/>
    <d v="1899-12-30T08:38:00"/>
    <d v="1899-12-30T08:38:00"/>
    <d v="1899-12-30T00:00:00"/>
    <n v="0"/>
    <n v="0"/>
    <d v="1899-12-30T08:38:00"/>
    <d v="1899-12-30T08:38:00"/>
    <m/>
    <d v="1899-12-30T00:00:00"/>
    <n v="0"/>
    <n v="0"/>
    <d v="1899-12-30T08:45:00"/>
    <d v="1899-12-30T00:07:00"/>
    <n v="0"/>
    <n v="7"/>
    <d v="1899-12-30T08:55:00"/>
    <d v="1899-12-30T00:10:00"/>
    <n v="0"/>
    <n v="10"/>
    <d v="1899-12-30T08:55:00"/>
    <d v="1899-12-30T09:10:00"/>
    <d v="1899-12-30T00:15:00"/>
    <n v="0"/>
    <n v="15"/>
    <d v="1899-12-30T06:25:00"/>
    <n v="6"/>
    <n v="25"/>
    <d v="1899-12-30T01:17:00"/>
    <n v="1"/>
    <n v="17"/>
    <d v="1899-12-30T01:30:00"/>
    <n v="1"/>
    <n v="30"/>
    <d v="1899-12-30T02:34:00"/>
    <n v="2"/>
    <n v="34"/>
    <m/>
    <m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2840.46"/>
    <n v="14107"/>
    <n v="62.983050847457626"/>
    <n v="61.872861699865311"/>
    <m/>
    <m/>
    <m/>
    <m/>
    <m/>
  </r>
  <r>
    <n v="249"/>
    <n v="7"/>
    <d v="2011-09-02T00:00:00"/>
    <n v="9"/>
    <x v="0"/>
    <n v="5"/>
    <s v="TSL,JSR"/>
    <s v="SP LIMESTONE/BLENDED PCI"/>
    <s v="SEALUCK2/PRIMROSE"/>
    <d v="1899-12-30T05:45:00"/>
    <x v="247"/>
    <s v="DTY-WT 1-WCS-RLS 2-IMWB 1-DTY/DTY-WT 1-WCS-RLS 1-IMWB 1-DTY"/>
    <n v="55"/>
    <n v="4"/>
    <m/>
    <d v="1899-12-30T05:45:00"/>
    <d v="1899-12-30T05:45:00"/>
    <d v="1899-12-30T00:00:00"/>
    <n v="0"/>
    <n v="0"/>
    <d v="1899-12-30T06:15:00"/>
    <d v="1899-12-30T00:30:00"/>
    <n v="0"/>
    <n v="30"/>
    <d v="1899-12-30T06:45:00"/>
    <d v="1899-12-30T00:30:00"/>
    <n v="0"/>
    <n v="30"/>
    <d v="1899-12-30T07:40:00"/>
    <d v="1899-12-30T04:10:00"/>
    <n v="4"/>
    <n v="10"/>
    <d v="1899-12-30T07:50:00"/>
    <d v="1899-12-30T08:40:00"/>
    <d v="1899-12-30T00:50:00"/>
    <n v="0"/>
    <n v="50"/>
    <d v="1899-12-30T07:50:00"/>
    <d v="1899-12-30T08:40:00"/>
    <d v="1899-12-30T00:50:00"/>
    <n v="0"/>
    <n v="50"/>
    <d v="1899-12-30T08:50:00"/>
    <d v="1899-12-30T00:10:00"/>
    <n v="0"/>
    <n v="10"/>
    <d v="1899-12-30T09:02:00"/>
    <d v="1899-12-30T00:12:00"/>
    <n v="0"/>
    <n v="12"/>
    <d v="1899-12-30T12:41:00"/>
    <d v="1899-12-30T03:39:00"/>
    <n v="3"/>
    <n v="39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5:00"/>
    <d v="1899-12-30T00:14:00"/>
    <n v="0"/>
    <n v="14"/>
    <d v="1899-12-30T13:05:00"/>
    <d v="1899-12-30T00:10:00"/>
    <n v="0"/>
    <n v="10"/>
    <d v="1899-12-30T13:05:00"/>
    <d v="1899-12-30T13:10:00"/>
    <d v="1899-12-30T00:05:00"/>
    <n v="0"/>
    <n v="5"/>
    <d v="1899-12-30T07:25:00"/>
    <n v="7"/>
    <n v="25"/>
    <d v="1899-12-30T04:44:00"/>
    <n v="4"/>
    <n v="44"/>
    <d v="1899-12-30T00:50:00"/>
    <n v="0"/>
    <n v="50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6367.48"/>
    <n v="14166"/>
    <n v="64.12763636363637"/>
    <n v="61.864145136241703"/>
    <m/>
    <m/>
    <m/>
    <m/>
    <m/>
  </r>
  <r>
    <n v="250"/>
    <n v="8"/>
    <d v="2011-09-02T00:00:00"/>
    <n v="9"/>
    <x v="11"/>
    <n v="1"/>
    <s v="BEL"/>
    <s v="LAKE VERMONT HCC"/>
    <s v="COS PROSPERITY"/>
    <d v="1899-12-30T11:20:00"/>
    <x v="248"/>
    <s v="DTY-WT 1-WCS-RLS 2-IMWB 1-DTY"/>
    <n v="59"/>
    <n v="0"/>
    <m/>
    <d v="1899-12-30T11:20:00"/>
    <d v="1899-12-30T11:20:00"/>
    <d v="1899-12-30T00:00:00"/>
    <n v="0"/>
    <n v="0"/>
    <d v="1899-12-30T11:25:00"/>
    <d v="1899-12-30T00:05:00"/>
    <n v="0"/>
    <n v="5"/>
    <d v="1899-12-30T11:30:00"/>
    <d v="1899-12-30T00:05:00"/>
    <n v="0"/>
    <n v="5"/>
    <d v="1899-12-30T11:45:00"/>
    <d v="1899-12-30T00:15:00"/>
    <n v="0"/>
    <n v="15"/>
    <d v="1899-12-30T11:50:00"/>
    <d v="1899-12-30T13:00:00"/>
    <d v="1899-12-30T01:10:00"/>
    <n v="1"/>
    <n v="10"/>
    <d v="1899-12-30T11:50:00"/>
    <d v="1899-12-30T13:00:00"/>
    <d v="1899-12-30T01:10:00"/>
    <n v="1"/>
    <n v="10"/>
    <d v="1899-12-30T13:40:00"/>
    <d v="1899-12-30T00:40:00"/>
    <n v="0"/>
    <n v="40"/>
    <d v="1899-12-30T14:10:00"/>
    <d v="1899-12-30T00:30:00"/>
    <n v="0"/>
    <n v="30"/>
    <d v="1899-12-30T15:58:00"/>
    <d v="1899-12-30T01:48:00"/>
    <n v="1"/>
    <n v="48"/>
    <d v="1899-12-30T15:58:00"/>
    <d v="1899-12-30T15:58:00"/>
    <d v="1899-12-30T00:00:00"/>
    <n v="0"/>
    <n v="0"/>
    <d v="1899-12-30T15:58:00"/>
    <d v="1899-12-30T15:58:00"/>
    <m/>
    <d v="1899-12-30T00:00:00"/>
    <n v="0"/>
    <n v="0"/>
    <d v="1899-12-30T16:05:00"/>
    <d v="1899-12-30T00:07:00"/>
    <n v="0"/>
    <n v="7"/>
    <d v="1899-12-30T16:10:00"/>
    <d v="1899-12-30T00:05:00"/>
    <n v="0"/>
    <n v="5"/>
    <d v="1899-12-30T16:10:00"/>
    <d v="1899-12-30T16:20:00"/>
    <d v="1899-12-30T00:10:00"/>
    <n v="0"/>
    <n v="10"/>
    <d v="1899-12-30T05:00:00"/>
    <n v="5"/>
    <n v="0"/>
    <d v="1899-12-30T01:07:00"/>
    <n v="1"/>
    <n v="7"/>
    <d v="1899-12-30T01:10:00"/>
    <n v="1"/>
    <n v="10"/>
    <d v="1899-12-30T01:48:00"/>
    <n v="1"/>
    <n v="48"/>
    <m/>
    <m/>
    <n v="0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0079.99"/>
    <n v="14221"/>
    <n v="62.923898305084748"/>
    <n v="61.88594262006891"/>
    <m/>
    <m/>
    <m/>
    <m/>
    <m/>
  </r>
  <r>
    <n v="251"/>
    <n v="9"/>
    <d v="2011-09-02T00:00:00"/>
    <n v="9"/>
    <x v="7"/>
    <n v="1"/>
    <s v="VISA STEEL"/>
    <s v="NON COKING"/>
    <s v="NEWLEAD SPARTOUNTA"/>
    <d v="1899-12-30T13:50:00"/>
    <x v="249"/>
    <s v="DTY-WT 1-WCS-RLS 2-IMWB 1-DTY"/>
    <n v="55"/>
    <n v="3"/>
    <m/>
    <d v="1899-12-30T13:50:00"/>
    <d v="1899-12-30T13:50:00"/>
    <d v="1899-12-30T00:00:00"/>
    <n v="0"/>
    <n v="0"/>
    <d v="1899-12-30T14:00:00"/>
    <d v="1899-12-30T00:10:00"/>
    <n v="0"/>
    <n v="10"/>
    <d v="1899-12-30T14:05:00"/>
    <d v="1899-12-30T00:05:00"/>
    <n v="0"/>
    <n v="5"/>
    <d v="1899-12-30T14:30:00"/>
    <d v="1899-12-30T00:25:00"/>
    <n v="0"/>
    <n v="25"/>
    <d v="1899-12-30T14:45:00"/>
    <d v="1899-12-30T16:30:00"/>
    <d v="1899-12-30T01:45:00"/>
    <n v="1"/>
    <n v="45"/>
    <d v="1899-12-30T14:45:00"/>
    <d v="1899-12-30T16:30:00"/>
    <d v="1899-12-30T01:45:00"/>
    <n v="1"/>
    <n v="45"/>
    <d v="1899-12-30T17:00:00"/>
    <d v="1899-12-30T00:30:00"/>
    <n v="0"/>
    <n v="30"/>
    <d v="1899-12-30T17:10:00"/>
    <d v="1899-12-30T00:10:00"/>
    <n v="0"/>
    <n v="10"/>
    <d v="1899-12-30T19:12:00"/>
    <d v="1899-12-30T02:02:00"/>
    <n v="2"/>
    <n v="2"/>
    <d v="1899-12-30T19:12:00"/>
    <d v="1899-12-30T19:12:00"/>
    <d v="1899-12-30T00:00:00"/>
    <n v="0"/>
    <n v="0"/>
    <d v="1899-12-30T19:12:00"/>
    <d v="1899-12-30T19:12:00"/>
    <m/>
    <d v="1899-12-30T00:00:00"/>
    <n v="0"/>
    <n v="0"/>
    <d v="1899-12-30T19:30:00"/>
    <d v="1899-12-30T00:18:00"/>
    <n v="0"/>
    <n v="18"/>
    <d v="1899-12-30T19:45:00"/>
    <d v="1899-12-30T00:15:00"/>
    <n v="0"/>
    <n v="15"/>
    <d v="1899-12-30T19:45:00"/>
    <d v="1899-12-30T20:10:00"/>
    <d v="1899-12-30T00:25:00"/>
    <n v="0"/>
    <n v="25"/>
    <d v="1899-12-30T06:20:00"/>
    <n v="6"/>
    <n v="20"/>
    <d v="1899-12-30T01:28:00"/>
    <n v="1"/>
    <n v="28"/>
    <d v="1899-12-30T01:45:00"/>
    <n v="1"/>
    <n v="45"/>
    <d v="1899-12-30T02:02:00"/>
    <n v="2"/>
    <n v="2"/>
    <m/>
    <m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3582.91"/>
    <n v="14279"/>
    <n v="63.689454545454545"/>
    <n v="61.879887247006096"/>
    <m/>
    <m/>
    <m/>
    <m/>
    <m/>
  </r>
  <r>
    <n v="252"/>
    <n v="10"/>
    <d v="2011-09-02T00:00:00"/>
    <n v="9"/>
    <x v="0"/>
    <n v="6"/>
    <s v="TSL,JSR"/>
    <s v="BLENDED PCI/CURRAGH SS"/>
    <s v="PRIMROSE"/>
    <d v="1899-12-30T21:25:00"/>
    <x v="250"/>
    <s v="DTY-WT 1-WCS-RLS 1-IMWB 1-DTY"/>
    <n v="58"/>
    <n v="1"/>
    <m/>
    <d v="1899-12-30T21:25:00"/>
    <d v="1899-12-30T21:25:00"/>
    <d v="1899-12-30T00:00:00"/>
    <n v="0"/>
    <n v="0"/>
    <d v="1899-12-30T21:35:00"/>
    <d v="1899-12-30T00:10:00"/>
    <n v="0"/>
    <n v="10"/>
    <d v="1899-12-30T21:50:00"/>
    <d v="1899-12-30T00:15:00"/>
    <n v="0"/>
    <n v="15"/>
    <d v="1899-12-30T22:15:00"/>
    <d v="1899-12-30T00:25:00"/>
    <n v="0"/>
    <n v="25"/>
    <d v="1899-12-30T22:20:00"/>
    <d v="1899-12-30T23:30:00"/>
    <d v="1899-12-30T01:10:00"/>
    <n v="1"/>
    <n v="10"/>
    <d v="1899-12-30T22:20:00"/>
    <d v="1899-12-30T23:30:00"/>
    <d v="1899-12-30T01:10:00"/>
    <n v="1"/>
    <n v="10"/>
    <d v="1899-12-30T23:34:00"/>
    <d v="1899-12-30T00:04:00"/>
    <n v="0"/>
    <n v="4"/>
    <d v="1899-12-30T23:37:00"/>
    <d v="1899-12-30T00:03:00"/>
    <n v="0"/>
    <n v="3"/>
    <d v="1899-12-31T04:56:00"/>
    <d v="1899-12-30T05:19:00"/>
    <n v="5"/>
    <n v="19"/>
    <d v="1899-12-31T04:56:00"/>
    <d v="1899-12-31T04:56:00"/>
    <d v="1899-12-30T00:00:00"/>
    <n v="0"/>
    <n v="0"/>
    <d v="1899-12-31T04:56:00"/>
    <d v="1899-12-31T04:56:00"/>
    <m/>
    <d v="1899-12-30T00:00:00"/>
    <n v="0"/>
    <n v="0"/>
    <d v="1899-12-31T05:10:00"/>
    <d v="1899-12-30T00:14:00"/>
    <n v="0"/>
    <n v="14"/>
    <d v="1899-12-31T05:20:00"/>
    <d v="1899-12-30T00:10:00"/>
    <n v="0"/>
    <n v="10"/>
    <d v="1899-12-31T05:20:00"/>
    <d v="1899-12-31T05:50:00"/>
    <d v="1899-12-30T00:30:00"/>
    <n v="0"/>
    <n v="30"/>
    <d v="1899-12-30T08:25:00"/>
    <n v="8"/>
    <n v="25"/>
    <d v="1899-12-30T00:53:00"/>
    <n v="0"/>
    <n v="53"/>
    <d v="1899-12-30T01:10:00"/>
    <n v="1"/>
    <n v="10"/>
    <d v="1899-12-30T05:19:00"/>
    <n v="5"/>
    <n v="19"/>
    <m/>
    <m/>
    <n v="0"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7197.15"/>
    <n v="14332"/>
    <n v="62.314482758620684"/>
    <n v="61.903234021769471"/>
    <m/>
    <m/>
    <m/>
    <m/>
    <m/>
  </r>
  <r>
    <n v="253"/>
    <n v="11"/>
    <d v="2011-09-03T00:00:00"/>
    <n v="9"/>
    <x v="0"/>
    <n v="7"/>
    <s v="TSL,JSR"/>
    <s v="CP OMAN/SP LIMESTONE"/>
    <s v="MP PANAMAX6/SEALUCK2"/>
    <d v="1899-12-30T05:15:00"/>
    <x v="251"/>
    <s v="DTY-WT 1-WCS-RLS 2-IMWB 1-DTY"/>
    <n v="53"/>
    <n v="6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5:45:00"/>
    <d v="1899-12-30T00:15:00"/>
    <n v="0"/>
    <n v="15"/>
    <d v="1899-12-30T05:50:00"/>
    <d v="1899-12-30T08:19:00"/>
    <d v="1899-12-30T02:29:00"/>
    <n v="2"/>
    <n v="29"/>
    <d v="1899-12-30T05:50:00"/>
    <d v="1899-12-30T08:19:00"/>
    <d v="1899-12-30T02:29:00"/>
    <n v="2"/>
    <n v="29"/>
    <d v="1899-12-30T08:20:00"/>
    <d v="1899-12-30T00:01:00"/>
    <n v="0"/>
    <n v="1"/>
    <d v="1899-12-30T08:28:00"/>
    <d v="1899-12-30T00:08:00"/>
    <n v="0"/>
    <n v="8"/>
    <d v="1899-12-30T12:22:00"/>
    <d v="1899-12-30T03:54:00"/>
    <n v="3"/>
    <n v="54"/>
    <d v="1899-12-30T12:22:00"/>
    <d v="1899-12-30T12:22:00"/>
    <d v="1899-12-30T00:00:00"/>
    <n v="0"/>
    <n v="0"/>
    <d v="1899-12-30T12:22:00"/>
    <d v="1899-12-30T12:22:00"/>
    <m/>
    <d v="1899-12-30T00:00:00"/>
    <n v="0"/>
    <n v="0"/>
    <d v="1899-12-30T13:01:00"/>
    <d v="1899-12-30T00:39:00"/>
    <n v="0"/>
    <n v="39"/>
    <d v="1899-12-30T13:08:00"/>
    <d v="1899-12-30T00:07:00"/>
    <n v="0"/>
    <n v="7"/>
    <d v="1899-12-30T13:08:00"/>
    <d v="1899-12-30T13:15:00"/>
    <d v="1899-12-30T00:07:00"/>
    <n v="0"/>
    <n v="7"/>
    <d v="1899-12-30T08:00:00"/>
    <n v="8"/>
    <n v="0"/>
    <d v="1899-12-30T01:02:00"/>
    <n v="1"/>
    <n v="2"/>
    <d v="1899-12-30T02:29:00"/>
    <n v="2"/>
    <n v="29"/>
    <d v="1899-12-30T03:54:00"/>
    <n v="3"/>
    <n v="54"/>
    <m/>
    <m/>
    <n v="0"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0589.1"/>
    <n v="14390"/>
    <n v="63.999056603773582"/>
    <n v="61.889444058373869"/>
    <m/>
    <m/>
    <m/>
    <m/>
    <m/>
  </r>
  <r>
    <n v="254"/>
    <n v="12"/>
    <d v="2011-09-03T00:00:00"/>
    <n v="9"/>
    <x v="1"/>
    <n v="2"/>
    <s v="TSL,HALDIA"/>
    <s v="GOONYELLA"/>
    <s v="YASA UNITY"/>
    <d v="1899-12-30T10:15:00"/>
    <x v="252"/>
    <s v="DTY-WT 1-WCS-RLS 1-IMWB 1-DTY"/>
    <n v="58"/>
    <n v="0"/>
    <m/>
    <d v="1899-12-30T10:15:00"/>
    <d v="1899-12-30T10:15:00"/>
    <d v="1899-12-30T00:00:00"/>
    <n v="0"/>
    <n v="0"/>
    <d v="1899-12-30T10:30:00"/>
    <d v="1899-12-30T00:15:00"/>
    <n v="0"/>
    <n v="15"/>
    <d v="1899-12-30T10:45:00"/>
    <d v="1899-12-30T00:15:00"/>
    <n v="0"/>
    <n v="15"/>
    <d v="1899-12-30T11:22:00"/>
    <d v="1899-12-30T00:37:00"/>
    <n v="0"/>
    <n v="37"/>
    <d v="1899-12-30T11:23:00"/>
    <d v="1899-12-30T13:40:00"/>
    <d v="1899-12-30T02:17:00"/>
    <n v="2"/>
    <n v="17"/>
    <d v="1899-12-30T11:23:00"/>
    <d v="1899-12-30T13:40:00"/>
    <d v="1899-12-30T02:17:00"/>
    <n v="2"/>
    <n v="17"/>
    <d v="1899-12-30T13:42:00"/>
    <d v="1899-12-30T00:02:00"/>
    <n v="0"/>
    <n v="2"/>
    <d v="1899-12-30T14:50:00"/>
    <d v="1899-12-30T01:08:00"/>
    <n v="1"/>
    <n v="8"/>
    <d v="1899-12-30T17:25:00"/>
    <d v="1899-12-30T02:35:00"/>
    <n v="2"/>
    <n v="35"/>
    <d v="1899-12-30T17:25:00"/>
    <d v="1899-12-30T17:25:00"/>
    <d v="1899-12-30T00:00:00"/>
    <n v="0"/>
    <n v="0"/>
    <d v="1899-12-30T17:25:00"/>
    <d v="1899-12-30T17:25:00"/>
    <m/>
    <d v="1899-12-30T00:00:00"/>
    <n v="0"/>
    <n v="0"/>
    <d v="1899-12-30T17:35:00"/>
    <d v="1899-12-30T00:10:00"/>
    <n v="0"/>
    <n v="10"/>
    <d v="1899-12-30T17:42:00"/>
    <d v="1899-12-30T00:07:00"/>
    <n v="0"/>
    <n v="7"/>
    <d v="1899-12-30T17:42:00"/>
    <d v="1899-12-30T17:50:00"/>
    <d v="1899-12-30T00:08:00"/>
    <n v="0"/>
    <n v="8"/>
    <d v="1899-12-30T07:35:00"/>
    <n v="7"/>
    <n v="35"/>
    <d v="1899-12-30T00:56:00"/>
    <n v="0"/>
    <n v="56"/>
    <d v="1899-12-30T02:17:00"/>
    <n v="2"/>
    <n v="17"/>
    <d v="1899-12-30T02:35:00"/>
    <n v="2"/>
    <n v="35"/>
    <m/>
    <m/>
    <n v="0"/>
    <d v="1899-12-30T02:35:00"/>
    <n v="2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4235.82"/>
    <n v="14449"/>
    <n v="62.874482758620687"/>
    <n v="61.889114817634436"/>
    <m/>
    <m/>
    <m/>
    <m/>
    <m/>
  </r>
  <r>
    <n v="255"/>
    <n v="13"/>
    <d v="2011-09-03T00:00:00"/>
    <n v="9"/>
    <x v="2"/>
    <n v="2"/>
    <s v="UML,DGPR"/>
    <s v="HARD COKING COAL"/>
    <s v="KAVO ALKYON"/>
    <d v="1899-12-30T12:35:00"/>
    <x v="253"/>
    <s v="DTY-WT 1-WCS-RLS 2-IMWB 1-DTY"/>
    <n v="59"/>
    <n v="0"/>
    <m/>
    <d v="1899-12-30T12:35:00"/>
    <d v="1899-12-30T12:35:00"/>
    <d v="1899-12-30T00:00:00"/>
    <n v="0"/>
    <n v="0"/>
    <d v="1899-12-30T12:50:00"/>
    <d v="1899-12-30T00:15:00"/>
    <n v="0"/>
    <n v="15"/>
    <d v="1899-12-30T13:05:00"/>
    <d v="1899-12-30T00:15:00"/>
    <n v="0"/>
    <n v="15"/>
    <d v="1899-12-30T13:30:00"/>
    <d v="1899-12-30T00:25:00"/>
    <n v="0"/>
    <n v="25"/>
    <d v="1899-12-30T13:45:00"/>
    <d v="1899-12-30T15:00:00"/>
    <d v="1899-12-30T01:15:00"/>
    <n v="1"/>
    <n v="15"/>
    <d v="1899-12-30T13:45:00"/>
    <d v="1899-12-30T15:00:00"/>
    <d v="1899-12-30T01:15:00"/>
    <n v="1"/>
    <n v="15"/>
    <d v="1899-12-30T18:30:00"/>
    <d v="1899-12-30T03:30:00"/>
    <n v="3"/>
    <n v="30"/>
    <d v="1899-12-30T18:35:00"/>
    <d v="1899-12-30T00:05:00"/>
    <n v="0"/>
    <n v="5"/>
    <d v="1899-12-30T21:33:00"/>
    <d v="1899-12-30T02:58:00"/>
    <n v="2"/>
    <n v="58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0:00"/>
    <d v="1899-12-30T00:07:00"/>
    <n v="0"/>
    <n v="7"/>
    <d v="1899-12-30T21:50:00"/>
    <d v="1899-12-30T00:10:00"/>
    <n v="0"/>
    <n v="10"/>
    <d v="1899-12-30T21:50:00"/>
    <d v="1899-12-30T22:00:00"/>
    <d v="1899-12-30T00:10:00"/>
    <n v="0"/>
    <n v="10"/>
    <d v="1899-12-30T09:25:00"/>
    <n v="9"/>
    <n v="25"/>
    <d v="1899-12-30T04:12:00"/>
    <n v="4"/>
    <n v="12"/>
    <d v="1899-12-30T01:15:00"/>
    <n v="1"/>
    <n v="15"/>
    <d v="1899-12-30T02:58:00"/>
    <n v="2"/>
    <n v="58"/>
    <m/>
    <m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7902.6"/>
    <n v="14508"/>
    <n v="62.148813559322036"/>
    <n v="61.89017094017094"/>
    <m/>
    <m/>
    <m/>
    <m/>
    <m/>
  </r>
  <r>
    <n v="256"/>
    <n v="14"/>
    <d v="2011-09-03T00:00:00"/>
    <n v="9"/>
    <x v="0"/>
    <n v="8"/>
    <s v="TSL,JSR"/>
    <s v="BLENDED PCI/CURRAGH SS"/>
    <s v="PRIMROSE/SHER-E-PUNJAB"/>
    <d v="1899-12-30T22:55:00"/>
    <x v="254"/>
    <s v="DTY-WT 1-WCS-RLS 1-IMWB 1-DTY"/>
    <n v="59"/>
    <n v="0"/>
    <m/>
    <d v="1899-12-30T22:55:00"/>
    <d v="1899-12-30T22:55:00"/>
    <d v="1899-12-30T00:00:00"/>
    <n v="0"/>
    <n v="0"/>
    <d v="1899-12-30T23:05:00"/>
    <d v="1899-12-30T00:10:00"/>
    <n v="0"/>
    <n v="10"/>
    <d v="1899-12-30T23:15:00"/>
    <d v="1899-12-30T00:10:00"/>
    <n v="0"/>
    <n v="10"/>
    <d v="1899-12-30T23:43:00"/>
    <d v="1899-12-30T00:28:00"/>
    <n v="0"/>
    <n v="28"/>
    <d v="1899-12-30T23:43:00"/>
    <d v="1899-12-31T02:10:00"/>
    <d v="1899-12-30T02:27:00"/>
    <n v="2"/>
    <n v="27"/>
    <d v="1899-12-30T23:43:00"/>
    <d v="1899-12-31T02:10:00"/>
    <d v="1899-12-30T02:27:00"/>
    <n v="2"/>
    <n v="27"/>
    <d v="1899-12-31T01:29:00"/>
    <n v="-2.8472222222222232E-2"/>
    <e v="#NUM!"/>
    <e v="#NUM!"/>
    <d v="1899-12-31T01:32:00"/>
    <d v="1899-12-30T00:03:00"/>
    <n v="0"/>
    <n v="3"/>
    <d v="1899-12-31T05:08:00"/>
    <d v="1899-12-30T03:36:00"/>
    <n v="3"/>
    <n v="36"/>
    <d v="1899-12-31T05:08:00"/>
    <d v="1899-12-31T05:08:00"/>
    <d v="1899-12-30T00:00:00"/>
    <n v="0"/>
    <n v="0"/>
    <d v="1899-12-31T05:08:00"/>
    <d v="1899-12-31T05:08:00"/>
    <m/>
    <d v="1899-12-30T00:00:00"/>
    <n v="0"/>
    <n v="0"/>
    <d v="1899-12-31T05:20:00"/>
    <d v="1899-12-30T00:12:00"/>
    <n v="0"/>
    <n v="12"/>
    <d v="1899-12-31T05:40:00"/>
    <d v="1899-12-30T00:20:00"/>
    <n v="0"/>
    <n v="20"/>
    <d v="1899-12-31T05:40:00"/>
    <d v="1899-12-31T06:15:00"/>
    <d v="1899-12-30T00:35:00"/>
    <n v="0"/>
    <n v="35"/>
    <d v="1899-12-30T07:20:00"/>
    <n v="7"/>
    <n v="20"/>
    <d v="1899-12-30T00:19:00"/>
    <n v="0"/>
    <n v="19"/>
    <d v="1899-12-30T02:27:00"/>
    <n v="2"/>
    <n v="27"/>
    <d v="1899-12-30T03:36:00"/>
    <n v="3"/>
    <n v="36"/>
    <m/>
    <m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1581.21"/>
    <n v="14565"/>
    <n v="62.349322033898311"/>
    <n v="61.900529351184346"/>
    <m/>
    <m/>
    <m/>
    <m/>
    <m/>
  </r>
  <r>
    <n v="257"/>
    <n v="15"/>
    <d v="2011-09-04T00:00:00"/>
    <n v="9"/>
    <x v="0"/>
    <n v="9"/>
    <s v="TSL,JSR"/>
    <s v="SS NEWZEALAND/CP OMAN"/>
    <s v="SHER-E-PUNJAB/NEWLEAD TOMI/MP PANAMAX6"/>
    <d v="1899-12-30T04:05:00"/>
    <x v="255"/>
    <s v="DTY-WT 1-WCS-RLS 2-IMWB 1-DTY"/>
    <n v="57"/>
    <n v="0"/>
    <m/>
    <d v="1899-12-30T04:05:00"/>
    <d v="1899-12-30T04:05:00"/>
    <d v="1899-12-30T00:00:00"/>
    <n v="0"/>
    <n v="0"/>
    <d v="1899-12-30T04:10:00"/>
    <d v="1899-12-30T00:05:00"/>
    <n v="0"/>
    <n v="5"/>
    <d v="1899-12-30T04:15:00"/>
    <d v="1899-12-30T00:05:00"/>
    <n v="0"/>
    <n v="5"/>
    <d v="1899-12-30T04:50:00"/>
    <d v="1899-12-30T00:35:00"/>
    <n v="0"/>
    <n v="35"/>
    <d v="1899-12-30T04:55:00"/>
    <d v="1899-12-30T08:35:00"/>
    <d v="1899-12-30T03:40:00"/>
    <n v="3"/>
    <n v="40"/>
    <d v="1899-12-30T04:55:00"/>
    <d v="1899-12-30T08:35:00"/>
    <d v="1899-12-30T03:40:00"/>
    <n v="3"/>
    <n v="40"/>
    <d v="1899-12-30T08:39:00"/>
    <d v="1899-12-30T00:04:00"/>
    <n v="0"/>
    <n v="4"/>
    <d v="1899-12-30T08:40:00"/>
    <d v="1899-12-30T00:01:00"/>
    <n v="0"/>
    <n v="1"/>
    <d v="1899-12-30T12:41:00"/>
    <d v="1899-12-30T04:01:00"/>
    <n v="4"/>
    <n v="1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0:00"/>
    <d v="1899-12-30T00:09:00"/>
    <n v="0"/>
    <n v="9"/>
    <d v="1899-12-30T13:00:00"/>
    <d v="1899-12-30T00:10:00"/>
    <n v="0"/>
    <n v="10"/>
    <d v="1899-12-30T13:00:00"/>
    <d v="1899-12-30T13:20:00"/>
    <d v="1899-12-30T00:20:00"/>
    <n v="0"/>
    <n v="20"/>
    <d v="1899-12-30T09:15:00"/>
    <n v="9"/>
    <n v="15"/>
    <d v="1899-12-30T00:58:00"/>
    <n v="0"/>
    <n v="58"/>
    <d v="1899-12-30T03:40:00"/>
    <n v="3"/>
    <n v="40"/>
    <d v="1899-12-30T04:01:00"/>
    <n v="4"/>
    <n v="1"/>
    <m/>
    <m/>
    <n v="0"/>
    <d v="1899-12-30T04:01:00"/>
    <n v="4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5127.40999999992"/>
    <n v="14624"/>
    <n v="62.214035087719296"/>
    <n v="61.89328569474835"/>
    <m/>
    <m/>
    <m/>
    <m/>
    <m/>
  </r>
  <r>
    <n v="258"/>
    <n v="16"/>
    <d v="2011-09-04T00:00:00"/>
    <n v="9"/>
    <x v="11"/>
    <n v="2"/>
    <s v="BEL"/>
    <s v="LAKE VERMONT HCC"/>
    <s v="COS PROSPERITY"/>
    <d v="1899-12-30T06:20:00"/>
    <x v="256"/>
    <s v="DTY-WT 1-WCS-RLS 1-IMWB 1-DTY"/>
    <n v="59"/>
    <n v="0"/>
    <m/>
    <d v="1899-12-30T06:20:00"/>
    <d v="1899-12-30T06:20:00"/>
    <d v="1899-12-30T00:00:00"/>
    <n v="0"/>
    <n v="0"/>
    <d v="1899-12-30T06:30:00"/>
    <d v="1899-12-30T00:10:00"/>
    <n v="0"/>
    <n v="10"/>
    <d v="1899-12-30T06:35:00"/>
    <d v="1899-12-30T00:05:00"/>
    <n v="0"/>
    <n v="5"/>
    <d v="1899-12-30T07:05:00"/>
    <d v="1899-12-30T00:30:00"/>
    <n v="0"/>
    <n v="30"/>
    <d v="1899-12-30T08:20:00"/>
    <d v="1899-12-30T10:30:00"/>
    <d v="1899-12-30T02:10:00"/>
    <n v="2"/>
    <n v="10"/>
    <d v="1899-12-30T08:20:00"/>
    <d v="1899-12-30T10:30:00"/>
    <d v="1899-12-30T02:10:00"/>
    <n v="2"/>
    <n v="10"/>
    <d v="1899-12-30T10:40:00"/>
    <d v="1899-12-30T00:10:00"/>
    <n v="0"/>
    <n v="10"/>
    <d v="1899-12-30T10:45:00"/>
    <d v="1899-12-30T00:05:00"/>
    <n v="0"/>
    <n v="5"/>
    <d v="1899-12-30T20:41:00"/>
    <d v="1899-12-30T09:56:00"/>
    <n v="9"/>
    <n v="56"/>
    <d v="1899-12-30T20:41:00"/>
    <d v="1899-12-30T20:41:00"/>
    <d v="1899-12-30T00:00:00"/>
    <n v="0"/>
    <n v="0"/>
    <d v="1899-12-30T20:41:00"/>
    <d v="1899-12-30T20:41:00"/>
    <m/>
    <d v="1899-12-30T00:00:00"/>
    <n v="0"/>
    <n v="0"/>
    <d v="1899-12-30T20:50:00"/>
    <d v="1899-12-30T00:09:00"/>
    <n v="0"/>
    <n v="9"/>
    <d v="1899-12-30T21:00:00"/>
    <d v="1899-12-30T00:10:00"/>
    <n v="0"/>
    <n v="10"/>
    <d v="1899-12-30T21:00:00"/>
    <d v="1899-12-30T21:15:00"/>
    <d v="1899-12-30T00:15:00"/>
    <n v="0"/>
    <n v="15"/>
    <d v="1899-12-30T14:55:00"/>
    <n v="14"/>
    <n v="55"/>
    <d v="1899-12-30T00:59:00"/>
    <n v="0"/>
    <n v="59"/>
    <d v="1899-12-30T02:10:00"/>
    <n v="2"/>
    <n v="10"/>
    <d v="1899-12-30T09:56:00"/>
    <n v="9"/>
    <n v="56"/>
    <m/>
    <m/>
    <m/>
    <d v="1899-12-30T09:56:00"/>
    <n v="9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8523.80999999994"/>
    <n v="14680"/>
    <n v="57.566101694915254"/>
    <n v="61.888542915531332"/>
    <m/>
    <m/>
    <m/>
    <m/>
    <m/>
  </r>
  <r>
    <n v="259"/>
    <n v="17"/>
    <d v="2011-09-05T00:00:00"/>
    <n v="9"/>
    <x v="0"/>
    <n v="10"/>
    <s v="TSL,JSR"/>
    <s v="JELLINBAH PCI/CURRAGH SS"/>
    <s v="PRIMROSE/SHER-E-PUNJAB"/>
    <d v="1899-12-30T22:25:00"/>
    <x v="257"/>
    <s v="DTY-WT 1-WCS-RLS 1-IMWB 1-DTY"/>
    <n v="56"/>
    <n v="2"/>
    <m/>
    <d v="1899-12-30T22:25:00"/>
    <d v="1899-12-30T22:25:00"/>
    <d v="1899-12-30T00:00:00"/>
    <n v="0"/>
    <n v="0"/>
    <d v="1899-12-30T22:30:00"/>
    <d v="1899-12-30T00:05:00"/>
    <n v="0"/>
    <n v="5"/>
    <d v="1899-12-30T22:45:00"/>
    <d v="1899-12-30T00:15:00"/>
    <n v="0"/>
    <n v="15"/>
    <d v="1899-12-30T23:12:00"/>
    <d v="1899-12-30T00:27:00"/>
    <n v="0"/>
    <n v="27"/>
    <d v="1899-12-30T23:12:00"/>
    <d v="1899-12-31T00:30:00"/>
    <d v="1899-12-30T01:18:00"/>
    <n v="1"/>
    <n v="18"/>
    <d v="1899-12-30T23:12:00"/>
    <d v="1899-12-31T00:30:00"/>
    <d v="1899-12-30T01:18:00"/>
    <n v="1"/>
    <n v="18"/>
    <d v="1899-12-31T00:30:00"/>
    <d v="1899-12-30T00:00:00"/>
    <n v="0"/>
    <n v="0"/>
    <d v="1899-12-31T00:32:00"/>
    <d v="1899-12-30T00:02:00"/>
    <n v="0"/>
    <n v="2"/>
    <d v="1899-12-31T05:50:00"/>
    <d v="1899-12-30T05:18:00"/>
    <n v="5"/>
    <n v="18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6:45:00"/>
    <d v="1899-12-30T00:55:00"/>
    <n v="0"/>
    <n v="55"/>
    <d v="1899-12-31T06:50:00"/>
    <d v="1899-12-30T00:05:00"/>
    <n v="0"/>
    <n v="5"/>
    <d v="1899-12-31T06:50:00"/>
    <d v="1899-12-31T07:00:00"/>
    <d v="1899-12-30T00:10:00"/>
    <n v="0"/>
    <n v="10"/>
    <d v="1899-12-30T08:35:00"/>
    <n v="8"/>
    <n v="35"/>
    <d v="1899-12-30T01:27:00"/>
    <n v="1"/>
    <n v="27"/>
    <d v="1899-12-30T01:18:00"/>
    <n v="1"/>
    <n v="18"/>
    <d v="1899-12-30T05:18:00"/>
    <n v="5"/>
    <n v="18"/>
    <m/>
    <m/>
    <m/>
    <d v="1899-12-30T05:18:00"/>
    <n v="5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1665.65999999992"/>
    <n v="14738"/>
    <n v="56.104464285714286"/>
    <n v="61.85816664404939"/>
    <m/>
    <m/>
    <m/>
    <m/>
    <m/>
  </r>
  <r>
    <n v="260"/>
    <n v="18"/>
    <d v="2011-09-05T00:00:00"/>
    <n v="9"/>
    <x v="0"/>
    <n v="11"/>
    <s v="TSL,JSR"/>
    <s v="SS NEWZEALAND/JELLINBAH PCI"/>
    <s v="SHER-E-PUNJAB/PRIMROSE"/>
    <d v="1899-12-31T00:50:00"/>
    <x v="258"/>
    <s v="DTY-WT 1-WCS-RLS 1-IMWB 1-DTY"/>
    <n v="58"/>
    <n v="0"/>
    <m/>
    <d v="1899-12-31T00:50:00"/>
    <d v="1899-12-31T00:50:00"/>
    <d v="1899-12-30T00:00:00"/>
    <n v="0"/>
    <n v="0"/>
    <d v="1899-12-31T01:30:00"/>
    <d v="1899-12-30T00:40:00"/>
    <n v="0"/>
    <n v="40"/>
    <d v="1899-12-31T02:00:00"/>
    <d v="1899-12-30T00:30:00"/>
    <n v="0"/>
    <n v="30"/>
    <d v="1899-12-31T03:30:00"/>
    <d v="1899-12-30T01:30:00"/>
    <n v="1"/>
    <n v="30"/>
    <d v="1899-12-31T03:45:00"/>
    <d v="1899-12-31T07:00:00"/>
    <d v="1899-12-30T03:15:00"/>
    <n v="3"/>
    <n v="15"/>
    <d v="1899-12-31T03:45:00"/>
    <d v="1899-12-31T07:00:00"/>
    <d v="1899-12-30T03:15:00"/>
    <n v="3"/>
    <n v="15"/>
    <d v="1899-12-31T07:00:00"/>
    <d v="1899-12-30T00:00:00"/>
    <n v="0"/>
    <n v="0"/>
    <d v="1899-12-31T07:15:00"/>
    <d v="1899-12-30T00:15:00"/>
    <n v="0"/>
    <n v="15"/>
    <d v="1899-12-31T11:47:00"/>
    <d v="1899-12-30T04:32:00"/>
    <n v="4"/>
    <n v="32"/>
    <d v="1899-12-31T11:47:00"/>
    <d v="1899-12-31T11:47:00"/>
    <d v="1899-12-30T00:00:00"/>
    <n v="0"/>
    <n v="0"/>
    <d v="1899-12-31T11:47:00"/>
    <d v="1899-12-31T11:47:00"/>
    <m/>
    <d v="1899-12-30T00:00:00"/>
    <n v="0"/>
    <n v="0"/>
    <d v="1899-12-31T12:05:00"/>
    <d v="1899-12-30T00:18:00"/>
    <n v="0"/>
    <n v="18"/>
    <d v="1899-12-31T12:10:00"/>
    <d v="1899-12-30T00:05:00"/>
    <n v="0"/>
    <n v="5"/>
    <d v="1899-12-31T12:10:00"/>
    <d v="1899-12-31T12:20:00"/>
    <d v="1899-12-30T00:10:00"/>
    <n v="0"/>
    <n v="10"/>
    <d v="1899-12-30T11:30:00"/>
    <n v="11"/>
    <n v="30"/>
    <d v="1899-12-30T01:53:00"/>
    <n v="1"/>
    <n v="53"/>
    <d v="1899-12-30T03:15:00"/>
    <n v="3"/>
    <n v="15"/>
    <d v="1899-12-30T04:32:00"/>
    <n v="4"/>
    <n v="32"/>
    <m/>
    <m/>
    <m/>
    <d v="1899-12-30T04:32:00"/>
    <n v="4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5699.15999999992"/>
    <n v="14797"/>
    <n v="69.543103448275858"/>
    <n v="61.88410894100155"/>
    <m/>
    <m/>
    <m/>
    <m/>
    <m/>
  </r>
  <r>
    <n v="261"/>
    <n v="19"/>
    <d v="2011-09-05T00:00:00"/>
    <n v="9"/>
    <x v="2"/>
    <n v="3"/>
    <s v="UML,DGPR"/>
    <s v="HARD COKING COAL"/>
    <s v="KAVO ALKYON/FU  ZHOU HAI"/>
    <d v="1899-12-30T03:40:00"/>
    <x v="259"/>
    <s v="DTY-WT 1-WCS-RLS 2-IMWB 1-DTY"/>
    <n v="59"/>
    <n v="0"/>
    <m/>
    <d v="1899-12-30T03:40:00"/>
    <d v="1899-12-30T03:40:00"/>
    <d v="1899-12-30T00:00:00"/>
    <n v="0"/>
    <n v="0"/>
    <d v="1899-12-30T04:10:00"/>
    <d v="1899-12-30T00:30:00"/>
    <n v="0"/>
    <n v="30"/>
    <d v="1899-12-30T06:30:00"/>
    <d v="1899-12-30T02:20:00"/>
    <n v="2"/>
    <n v="20"/>
    <d v="1899-12-30T07:00:00"/>
    <d v="1899-12-30T00:30:00"/>
    <n v="0"/>
    <n v="30"/>
    <d v="1899-12-30T07:10:00"/>
    <d v="1899-12-30T08:00:00"/>
    <d v="1899-12-30T00:50:00"/>
    <n v="0"/>
    <n v="50"/>
    <d v="1899-12-30T07:10:00"/>
    <d v="1899-12-30T08:00:00"/>
    <d v="1899-12-30T00:50:00"/>
    <n v="0"/>
    <n v="50"/>
    <d v="1899-12-30T14:00:00"/>
    <d v="1899-12-30T06:00:00"/>
    <n v="6"/>
    <n v="0"/>
    <d v="1899-12-30T14:02:00"/>
    <d v="1899-12-30T00:02:00"/>
    <n v="0"/>
    <n v="2"/>
    <d v="1899-12-30T18:35:00"/>
    <d v="1899-12-30T04:33:00"/>
    <n v="4"/>
    <n v="3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9:00:00"/>
    <d v="1899-12-30T00:25:00"/>
    <n v="0"/>
    <n v="25"/>
    <d v="1899-12-30T19:15:00"/>
    <d v="1899-12-30T00:15:00"/>
    <n v="0"/>
    <n v="15"/>
    <d v="1899-12-30T19:15:00"/>
    <d v="1899-12-30T19:35:00"/>
    <d v="1899-12-30T00:20:00"/>
    <n v="0"/>
    <n v="20"/>
    <d v="1899-12-30T15:55:00"/>
    <n v="15"/>
    <n v="55"/>
    <d v="1899-12-30T07:10:00"/>
    <n v="7"/>
    <n v="10"/>
    <d v="1899-12-30T00:50:00"/>
    <n v="0"/>
    <n v="50"/>
    <d v="1899-12-30T04:33:00"/>
    <n v="4"/>
    <n v="33"/>
    <m/>
    <m/>
    <m/>
    <d v="1899-12-30T04:33:00"/>
    <n v="4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9320.84"/>
    <n v="14856"/>
    <n v="61.384406779661013"/>
    <n v="61.882124394184167"/>
    <m/>
    <m/>
    <m/>
    <m/>
    <m/>
  </r>
  <r>
    <n v="262"/>
    <n v="20"/>
    <d v="2011-09-05T00:00:00"/>
    <n v="9"/>
    <x v="0"/>
    <n v="12"/>
    <s v="TSL,JSR"/>
    <s v="CURRAGH SS/SP THAI/CP OMAN"/>
    <s v="SHER-E-PUNJAB/SEALUCK2/MP PANAMAX6"/>
    <d v="1899-12-30T15:10:00"/>
    <x v="260"/>
    <s v="DTY-WT 1-WCS-RLS 2-IMWB 1-DTY"/>
    <n v="59"/>
    <n v="0"/>
    <m/>
    <d v="1899-12-30T15:10:00"/>
    <d v="1899-12-30T15:10:00"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6:00:00"/>
    <d v="1899-12-30T00:30:00"/>
    <n v="0"/>
    <n v="30"/>
    <d v="1899-12-30T16:05:00"/>
    <d v="1899-12-30T17:30:00"/>
    <d v="1899-12-30T01:25:00"/>
    <n v="1"/>
    <n v="25"/>
    <d v="1899-12-30T16:05:00"/>
    <d v="1899-12-30T17:30:00"/>
    <d v="1899-12-30T01:25:00"/>
    <n v="1"/>
    <n v="25"/>
    <d v="1899-12-30T19:35:00"/>
    <d v="1899-12-30T02:05:00"/>
    <n v="2"/>
    <n v="5"/>
    <d v="1899-12-30T19:47:00"/>
    <d v="1899-12-30T00:12:00"/>
    <n v="0"/>
    <n v="12"/>
    <d v="1899-12-31T02:23:00"/>
    <d v="1899-12-30T06:36:00"/>
    <n v="6"/>
    <n v="3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50:00"/>
    <d v="1899-12-30T00:20:00"/>
    <n v="0"/>
    <n v="20"/>
    <d v="1899-12-31T02:50:00"/>
    <d v="1899-12-31T03:00:00"/>
    <d v="1899-12-30T00:10:00"/>
    <n v="0"/>
    <n v="10"/>
    <d v="1899-12-30T11:50:00"/>
    <n v="11"/>
    <n v="50"/>
    <d v="1899-12-30T03:02:00"/>
    <n v="3"/>
    <n v="2"/>
    <d v="1899-12-30T01:25:00"/>
    <n v="1"/>
    <n v="25"/>
    <d v="1899-12-30T06:36:00"/>
    <n v="6"/>
    <n v="36"/>
    <m/>
    <m/>
    <m/>
    <d v="1899-12-30T06:36:00"/>
    <n v="6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3071.01"/>
    <n v="14912"/>
    <n v="63.562203389830508"/>
    <n v="61.90122116416309"/>
    <m/>
    <m/>
    <m/>
    <m/>
    <m/>
  </r>
  <r>
    <n v="263"/>
    <n v="21"/>
    <d v="2011-09-06T00:00:00"/>
    <n v="9"/>
    <x v="0"/>
    <n v="13"/>
    <s v="TSL,JSR"/>
    <s v="JELLINBAH PCI/SS NEWZEALAND"/>
    <s v="PRIMROSE/SHER-E-PUNJAB"/>
    <d v="1899-12-30T21:50:00"/>
    <x v="261"/>
    <s v="DTY-WT 1-WCS-RLS 1-IMWB 1-DTY"/>
    <n v="56"/>
    <n v="3"/>
    <m/>
    <d v="1899-12-30T21:50:00"/>
    <d v="1899-12-30T21:50:00"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3:45:00"/>
    <d v="1899-12-30T01:30:00"/>
    <n v="1"/>
    <n v="30"/>
    <d v="1899-12-30T23:45:00"/>
    <d v="1899-12-31T01:30:00"/>
    <d v="1899-12-30T01:45:00"/>
    <n v="1"/>
    <n v="45"/>
    <d v="1899-12-30T23:45:00"/>
    <d v="1899-12-31T01:30:00"/>
    <d v="1899-12-30T01:45:00"/>
    <n v="1"/>
    <n v="45"/>
    <d v="1899-12-31T02:45:00"/>
    <d v="1899-12-30T01:15:00"/>
    <n v="1"/>
    <n v="15"/>
    <d v="1899-12-31T03:25:00"/>
    <d v="1899-12-30T00:40:00"/>
    <n v="0"/>
    <n v="40"/>
    <d v="1899-12-31T05:49:00"/>
    <d v="1899-12-30T02:24:00"/>
    <n v="2"/>
    <n v="24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5:00"/>
    <d v="1899-12-30T00:06:00"/>
    <n v="0"/>
    <n v="6"/>
    <d v="1899-12-31T06:00:00"/>
    <d v="1899-12-30T00:05:00"/>
    <n v="0"/>
    <n v="5"/>
    <d v="1899-12-31T06:00:00"/>
    <d v="1899-12-31T06:25:00"/>
    <d v="1899-12-30T00:25:00"/>
    <n v="0"/>
    <n v="25"/>
    <d v="1899-12-30T08:35:00"/>
    <n v="8"/>
    <n v="35"/>
    <d v="1899-12-30T02:56:00"/>
    <n v="2"/>
    <n v="56"/>
    <d v="1899-12-30T01:45:00"/>
    <n v="1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6562.08"/>
    <n v="14969"/>
    <n v="62.340535714285714"/>
    <n v="61.898729374039682"/>
    <m/>
    <m/>
    <m/>
    <m/>
    <m/>
  </r>
  <r>
    <n v="264"/>
    <n v="22"/>
    <d v="2011-09-06T00:00:00"/>
    <n v="9"/>
    <x v="0"/>
    <n v="14"/>
    <s v="TSL,JSR"/>
    <s v="SS NEWZEALAND/CURRAGH SS"/>
    <s v="SHER-E-PUNJAB"/>
    <d v="1899-12-30T02:55:00"/>
    <x v="262"/>
    <s v="DTY-WT 1-WCS-RLS 1-IMWB 1-DTY"/>
    <n v="57"/>
    <n v="2"/>
    <m/>
    <d v="1899-12-30T02:55:00"/>
    <d v="1899-12-30T02:55:00"/>
    <d v="1899-12-30T00:00:00"/>
    <n v="0"/>
    <n v="0"/>
    <d v="1899-12-30T03:15:00"/>
    <d v="1899-12-30T00:20:00"/>
    <n v="0"/>
    <n v="20"/>
    <d v="1899-12-30T03:30:00"/>
    <d v="1899-12-30T00:15:00"/>
    <n v="0"/>
    <n v="15"/>
    <d v="1899-12-30T04:00:00"/>
    <d v="1899-12-30T00:30:00"/>
    <n v="0"/>
    <n v="30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25:00"/>
    <d v="1899-12-30T00:25:00"/>
    <n v="0"/>
    <n v="25"/>
    <d v="1899-12-30T06:25:00"/>
    <d v="1899-12-30T00:00:00"/>
    <n v="0"/>
    <n v="0"/>
    <d v="1899-12-30T09:50:00"/>
    <d v="1899-12-30T03:25:00"/>
    <n v="3"/>
    <n v="25"/>
    <d v="1899-12-30T09:50:00"/>
    <d v="1899-12-30T09:50:00"/>
    <d v="1899-12-30T00:00:00"/>
    <n v="0"/>
    <n v="0"/>
    <d v="1899-12-30T09:50:00"/>
    <d v="1899-12-30T09:50:00"/>
    <m/>
    <d v="1899-12-30T00:00:00"/>
    <n v="0"/>
    <n v="0"/>
    <d v="1899-12-30T10:19:00"/>
    <d v="1899-12-30T00:29:00"/>
    <n v="0"/>
    <n v="29"/>
    <d v="1899-12-30T10:25:00"/>
    <d v="1899-12-30T00:06:00"/>
    <n v="0"/>
    <n v="6"/>
    <d v="1899-12-30T10:25:00"/>
    <d v="1899-12-30T10:50:00"/>
    <d v="1899-12-30T00:25:00"/>
    <n v="0"/>
    <n v="25"/>
    <d v="1899-12-30T07:55:00"/>
    <n v="7"/>
    <n v="55"/>
    <d v="1899-12-30T01:30:00"/>
    <n v="1"/>
    <n v="30"/>
    <d v="1899-12-30T02:00:00"/>
    <n v="2"/>
    <n v="0"/>
    <d v="1899-12-30T03:25:00"/>
    <n v="3"/>
    <n v="25"/>
    <m/>
    <m/>
    <m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0085.80999999994"/>
    <n v="15028"/>
    <n v="61.819824561403507"/>
    <n v="61.890192307692303"/>
    <m/>
    <m/>
    <m/>
    <m/>
    <m/>
  </r>
  <r>
    <n v="265"/>
    <n v="23"/>
    <d v="2011-09-06T00:00:00"/>
    <n v="9"/>
    <x v="1"/>
    <n v="3"/>
    <s v="TSL,HALDIA"/>
    <s v="HAILCREEK/GOONYELLA"/>
    <s v="GREATBRIGHT/YASA UNITY"/>
    <d v="1899-12-30T09:00:00"/>
    <x v="263"/>
    <s v="DTY-WT 1-WCS-RLS 1-IMWB 1-DTY"/>
    <n v="59"/>
    <n v="0"/>
    <m/>
    <d v="1899-12-30T09:00:00"/>
    <d v="1899-12-30T09:00:00"/>
    <d v="1899-12-30T00:00:00"/>
    <n v="0"/>
    <n v="0"/>
    <d v="1899-12-30T09:10:00"/>
    <d v="1899-12-30T00:10:00"/>
    <n v="0"/>
    <n v="10"/>
    <d v="1899-12-30T09:25:00"/>
    <d v="1899-12-30T00:15:00"/>
    <n v="0"/>
    <n v="15"/>
    <d v="1899-12-30T10:00:00"/>
    <d v="1899-12-30T00:35:00"/>
    <n v="0"/>
    <n v="35"/>
    <d v="1899-12-30T10:05:00"/>
    <d v="1899-12-30T11:05:00"/>
    <d v="1899-12-30T01:00:00"/>
    <n v="1"/>
    <n v="0"/>
    <d v="1899-12-30T10:05:00"/>
    <d v="1899-12-30T11:05:00"/>
    <d v="1899-12-30T01:00:00"/>
    <n v="1"/>
    <n v="0"/>
    <d v="1899-12-30T12:20:00"/>
    <d v="1899-12-30T01:15:00"/>
    <n v="1"/>
    <n v="15"/>
    <d v="1899-12-30T13:52:00"/>
    <d v="1899-12-30T01:32:00"/>
    <n v="1"/>
    <n v="32"/>
    <d v="1899-12-30T20:29:00"/>
    <d v="1899-12-30T06:37:00"/>
    <n v="6"/>
    <n v="37"/>
    <d v="1899-12-30T20:29:00"/>
    <d v="1899-12-30T20:29:00"/>
    <d v="1899-12-30T00:00:00"/>
    <n v="0"/>
    <n v="0"/>
    <d v="1899-12-30T20:29:00"/>
    <d v="1899-12-30T20:29:00"/>
    <m/>
    <d v="1899-12-30T00:00:00"/>
    <n v="0"/>
    <n v="0"/>
    <d v="1899-12-30T20:35:00"/>
    <d v="1899-12-30T00:06:00"/>
    <n v="0"/>
    <n v="6"/>
    <d v="1899-12-30T20:45:00"/>
    <d v="1899-12-30T00:10:00"/>
    <n v="0"/>
    <n v="10"/>
    <d v="1899-12-30T20:45:00"/>
    <d v="1899-12-30T21:40:00"/>
    <d v="1899-12-30T00:55:00"/>
    <n v="0"/>
    <n v="55"/>
    <d v="1899-12-30T12:40:00"/>
    <n v="12"/>
    <n v="40"/>
    <d v="1899-12-30T02:06:00"/>
    <n v="2"/>
    <n v="6"/>
    <d v="1899-12-30T01:00:00"/>
    <n v="1"/>
    <n v="0"/>
    <d v="1899-12-30T06:37:00"/>
    <n v="6"/>
    <n v="37"/>
    <m/>
    <m/>
    <m/>
    <d v="1899-12-30T06:37:00"/>
    <n v="6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3648.87999999989"/>
    <n v="15086"/>
    <n v="60.391016949152544"/>
    <n v="61.888431658491307"/>
    <m/>
    <m/>
    <m/>
    <m/>
    <m/>
  </r>
  <r>
    <n v="266"/>
    <n v="24"/>
    <d v="2011-09-06T00:00:00"/>
    <n v="9"/>
    <x v="0"/>
    <n v="15"/>
    <s v="TSL,JSR"/>
    <s v="JELLINBAH PCI/CURRAGH SS"/>
    <s v="PRIMROSE/SHER-E-PUNJAB"/>
    <d v="1899-12-30T19:25:00"/>
    <x v="264"/>
    <s v="DTY-WT 1-WCS-RLS 1-IMWB 1-DTY"/>
    <n v="58"/>
    <n v="1"/>
    <m/>
    <d v="1899-12-30T19:25:00"/>
    <d v="1899-12-30T19:25:00"/>
    <d v="1899-12-30T00:00:00"/>
    <n v="0"/>
    <n v="0"/>
    <d v="1899-12-30T19:35:00"/>
    <d v="1899-12-30T00:10:00"/>
    <n v="0"/>
    <n v="10"/>
    <d v="1899-12-30T19:50:00"/>
    <d v="1899-12-30T00:15:00"/>
    <n v="0"/>
    <n v="15"/>
    <d v="1899-12-30T20:10:00"/>
    <d v="1899-12-30T00:20:00"/>
    <n v="0"/>
    <n v="20"/>
    <d v="1899-12-30T20:15:00"/>
    <d v="1899-12-30T22:20:00"/>
    <d v="1899-12-30T02:05:00"/>
    <n v="2"/>
    <n v="5"/>
    <d v="1899-12-30T20:15:00"/>
    <d v="1899-12-30T22:20:00"/>
    <d v="1899-12-30T02:05:00"/>
    <n v="2"/>
    <n v="5"/>
    <d v="1899-12-30T22:30:00"/>
    <d v="1899-12-30T00:10:00"/>
    <n v="0"/>
    <n v="10"/>
    <d v="1899-12-30T22:31:00"/>
    <d v="1899-12-30T00:01:00"/>
    <n v="0"/>
    <n v="1"/>
    <d v="1899-12-31T01:04:00"/>
    <d v="1899-12-30T02:33:00"/>
    <n v="2"/>
    <n v="33"/>
    <d v="1899-12-31T01:04:00"/>
    <d v="1899-12-31T01:04:00"/>
    <d v="1899-12-30T00:00:00"/>
    <n v="0"/>
    <n v="0"/>
    <d v="1899-12-31T01:04:00"/>
    <d v="1899-12-31T01:04:00"/>
    <m/>
    <d v="1899-12-30T00:00:00"/>
    <n v="0"/>
    <n v="0"/>
    <d v="1899-12-31T01:10:00"/>
    <d v="1899-12-30T00:06:00"/>
    <n v="0"/>
    <n v="6"/>
    <d v="1899-12-31T01:15:00"/>
    <d v="1899-12-30T00:05:00"/>
    <n v="0"/>
    <n v="5"/>
    <d v="1899-12-31T01:15:00"/>
    <d v="1899-12-31T01:25:00"/>
    <d v="1899-12-30T00:10:00"/>
    <n v="0"/>
    <n v="10"/>
    <d v="1899-12-30T06:00:00"/>
    <n v="6"/>
    <n v="0"/>
    <d v="1899-12-30T00:41:00"/>
    <n v="0"/>
    <n v="41"/>
    <d v="1899-12-30T02:05:00"/>
    <n v="2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7177.22999999986"/>
    <n v="15139"/>
    <n v="60.83362068965517"/>
    <n v="61.904830570050855"/>
    <m/>
    <m/>
    <m/>
    <m/>
    <m/>
  </r>
  <r>
    <n v="267"/>
    <n v="25"/>
    <d v="2011-09-06T00:00:00"/>
    <n v="9"/>
    <x v="2"/>
    <n v="4"/>
    <s v="UML,DGPR"/>
    <s v="HARD COKING COAL"/>
    <s v="FUZHOU HAI"/>
    <d v="1899-12-30T22:35:00"/>
    <x v="265"/>
    <s v="DTY-WT 1-WCS-RLS 1-IMWB 1-DTY"/>
    <n v="53"/>
    <n v="4"/>
    <m/>
    <d v="1899-12-30T22:35:00"/>
    <d v="1899-12-30T22:35:00"/>
    <d v="1899-12-30T00:00:00"/>
    <n v="0"/>
    <n v="0"/>
    <d v="1899-12-30T22:42:00"/>
    <d v="1899-12-30T00:07:00"/>
    <n v="0"/>
    <n v="7"/>
    <d v="1899-12-30T22:55:00"/>
    <d v="1899-12-30T00:13:00"/>
    <n v="0"/>
    <n v="13"/>
    <d v="1899-12-30T23:20:00"/>
    <d v="1899-12-30T00:25:00"/>
    <n v="0"/>
    <n v="25"/>
    <d v="1899-12-30T23:25:00"/>
    <d v="1899-12-31T01:00:00"/>
    <d v="1899-12-30T01:35:00"/>
    <n v="1"/>
    <n v="35"/>
    <d v="1899-12-30T23:25:00"/>
    <d v="1899-12-31T01:00:00"/>
    <d v="1899-12-30T01:35:00"/>
    <n v="1"/>
    <n v="35"/>
    <d v="1899-12-31T01:35:00"/>
    <d v="1899-12-30T00:35:00"/>
    <n v="0"/>
    <n v="35"/>
    <d v="1899-12-31T02:20:00"/>
    <d v="1899-12-30T00:45:00"/>
    <n v="0"/>
    <n v="45"/>
    <d v="1899-12-31T04:53:00"/>
    <d v="1899-12-30T02:33:00"/>
    <n v="2"/>
    <n v="33"/>
    <d v="1899-12-31T04:53:00"/>
    <d v="1899-12-31T04:53:00"/>
    <d v="1899-12-30T00:00:00"/>
    <n v="0"/>
    <n v="0"/>
    <d v="1899-12-31T04:53:00"/>
    <d v="1899-12-31T04:53:00"/>
    <m/>
    <d v="1899-12-30T00:00:00"/>
    <n v="0"/>
    <n v="0"/>
    <d v="1899-12-31T05:00:00"/>
    <d v="1899-12-30T00:07:00"/>
    <n v="0"/>
    <n v="7"/>
    <d v="1899-12-31T05:10:00"/>
    <d v="1899-12-30T00:10:00"/>
    <n v="0"/>
    <n v="10"/>
    <d v="1899-12-31T05:10:00"/>
    <d v="1899-12-31T05:15:00"/>
    <d v="1899-12-30T00:05:00"/>
    <n v="0"/>
    <n v="5"/>
    <d v="1899-12-30T06:40:00"/>
    <n v="6"/>
    <n v="40"/>
    <d v="1899-12-30T01:17:00"/>
    <n v="1"/>
    <n v="17"/>
    <d v="1899-12-30T01:35:00"/>
    <n v="1"/>
    <n v="3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0484.37999999989"/>
    <n v="15197"/>
    <n v="62.399056603773587"/>
    <n v="61.886186747384343"/>
    <m/>
    <m/>
    <m/>
    <m/>
    <m/>
  </r>
  <r>
    <n v="268"/>
    <n v="26"/>
    <d v="2011-09-07T00:00:00"/>
    <n v="9"/>
    <x v="11"/>
    <n v="3"/>
    <s v="BEL"/>
    <s v="LAKE VERMONT HCC"/>
    <s v="COS PROSPERITY"/>
    <d v="1899-12-30T16:10:00"/>
    <x v="266"/>
    <s v="DTY-WT 1-WCS-RLS 1-IMWB 1-DTY"/>
    <n v="58"/>
    <n v="0"/>
    <m/>
    <d v="1899-12-30T16:10:00"/>
    <d v="1899-12-30T16:10:00"/>
    <d v="1899-12-30T00:00:00"/>
    <n v="0"/>
    <n v="0"/>
    <d v="1899-12-30T16:15:00"/>
    <d v="1899-12-30T00:05:00"/>
    <n v="0"/>
    <n v="5"/>
    <d v="1899-12-30T16:25:00"/>
    <d v="1899-12-30T00:10:00"/>
    <n v="0"/>
    <n v="10"/>
    <d v="1899-12-30T16:49:00"/>
    <d v="1899-12-30T00:24:00"/>
    <n v="0"/>
    <n v="24"/>
    <d v="1899-12-30T16:55:00"/>
    <d v="1899-12-30T18:15:00"/>
    <d v="1899-12-30T01:20:00"/>
    <n v="1"/>
    <n v="20"/>
    <d v="1899-12-30T16:55:00"/>
    <d v="1899-12-30T18:15:00"/>
    <d v="1899-12-30T01:20:00"/>
    <n v="1"/>
    <n v="20"/>
    <d v="1899-12-30T18:54:00"/>
    <d v="1899-12-30T00:39:00"/>
    <n v="0"/>
    <n v="39"/>
    <d v="1899-12-30T20:23:00"/>
    <d v="1899-12-30T01:29:00"/>
    <n v="1"/>
    <n v="29"/>
    <d v="1899-12-30T22:18:00"/>
    <d v="1899-12-30T01:55:00"/>
    <n v="1"/>
    <n v="55"/>
    <d v="1899-12-30T22:18:00"/>
    <d v="1899-12-30T22:18:00"/>
    <d v="1899-12-30T00:00:00"/>
    <n v="0"/>
    <n v="0"/>
    <d v="1899-12-30T22:18:00"/>
    <d v="1899-12-30T22:18:00"/>
    <m/>
    <d v="1899-12-30T00:00:00"/>
    <n v="0"/>
    <n v="0"/>
    <d v="1899-12-30T22:30:00"/>
    <d v="1899-12-30T00:12:00"/>
    <n v="0"/>
    <n v="12"/>
    <d v="1899-12-30T22:38:00"/>
    <d v="1899-12-30T00:08:00"/>
    <n v="0"/>
    <n v="8"/>
    <d v="1899-12-30T22:38:00"/>
    <d v="1899-12-30T22:50:00"/>
    <d v="1899-12-30T00:12:00"/>
    <n v="0"/>
    <n v="12"/>
    <d v="1899-12-30T06:40:00"/>
    <n v="6"/>
    <n v="40"/>
    <d v="1899-12-30T01:23:00"/>
    <n v="1"/>
    <n v="23"/>
    <d v="1899-12-30T01:20:00"/>
    <n v="1"/>
    <n v="20"/>
    <d v="1899-12-30T01:55:00"/>
    <n v="1"/>
    <n v="55"/>
    <m/>
    <m/>
    <m/>
    <d v="1899-12-30T01:55:00"/>
    <n v="1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4229.92999999993"/>
    <n v="15251"/>
    <n v="64.578448275862073"/>
    <n v="61.912656874959012"/>
    <m/>
    <m/>
    <m/>
    <m/>
    <m/>
  </r>
  <r>
    <n v="269"/>
    <n v="27"/>
    <d v="2011-09-07T00:00:00"/>
    <n v="9"/>
    <x v="15"/>
    <n v="1"/>
    <s v="SUPL"/>
    <s v="NON COKING"/>
    <s v="GENCO NORMANDY"/>
    <d v="1899-12-30T18:45:00"/>
    <x v="267"/>
    <s v="DTY-WT 1-WCS-RLS 2-IMWB 1-DTY"/>
    <n v="54"/>
    <n v="5"/>
    <m/>
    <d v="1899-12-30T18:45:00"/>
    <d v="1899-12-30T18:45:00"/>
    <d v="1899-12-30T00:00:00"/>
    <n v="0"/>
    <n v="0"/>
    <d v="1899-12-30T19:00:00"/>
    <d v="1899-12-30T00:15:00"/>
    <n v="0"/>
    <n v="15"/>
    <d v="1899-12-30T22:00:00"/>
    <d v="1899-12-30T03:00:00"/>
    <n v="3"/>
    <n v="0"/>
    <d v="1899-12-30T22:40:00"/>
    <d v="1899-12-30T00:40:00"/>
    <n v="0"/>
    <n v="40"/>
    <d v="1899-12-30T22:40:00"/>
    <d v="1899-12-30T23:45:00"/>
    <d v="1899-12-30T01:05:00"/>
    <n v="1"/>
    <n v="5"/>
    <d v="1899-12-30T22:40:00"/>
    <d v="1899-12-30T23:45:00"/>
    <d v="1899-12-30T01:05:00"/>
    <n v="1"/>
    <n v="5"/>
    <d v="1899-12-30T23:45:00"/>
    <d v="1899-12-30T00:00:00"/>
    <n v="0"/>
    <n v="0"/>
    <d v="1899-12-31T00:02:00"/>
    <d v="1899-12-30T00:17:00"/>
    <n v="0"/>
    <n v="17"/>
    <d v="1899-12-31T01:05:00"/>
    <d v="1899-12-30T01:03:00"/>
    <n v="1"/>
    <n v="3"/>
    <d v="1899-12-31T01:05:00"/>
    <d v="1899-12-31T01:05:00"/>
    <d v="1899-12-30T00:00:00"/>
    <n v="0"/>
    <n v="0"/>
    <d v="1899-12-31T01:05:00"/>
    <d v="1899-12-31T01:05:00"/>
    <m/>
    <d v="1899-12-30T00:00:00"/>
    <n v="0"/>
    <n v="0"/>
    <d v="1899-12-31T01:30:00"/>
    <d v="1899-12-30T00:25:00"/>
    <n v="0"/>
    <n v="25"/>
    <d v="1899-12-31T01:50:00"/>
    <d v="1899-12-30T00:20:00"/>
    <n v="0"/>
    <n v="20"/>
    <d v="1899-12-31T01:50:00"/>
    <d v="1899-12-31T02:45:00"/>
    <d v="1899-12-30T00:55:00"/>
    <n v="0"/>
    <n v="55"/>
    <d v="1899-12-30T08:00:00"/>
    <n v="8"/>
    <n v="0"/>
    <d v="1899-12-30T01:25:00"/>
    <n v="1"/>
    <n v="25"/>
    <d v="1899-12-30T01:05:00"/>
    <n v="1"/>
    <n v="5"/>
    <d v="1899-12-30T01:03:00"/>
    <n v="1"/>
    <n v="3"/>
    <m/>
    <m/>
    <m/>
    <d v="1899-12-30T01:03:00"/>
    <n v="1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7584.74999999988"/>
    <n v="15310"/>
    <n v="62.126296296296296"/>
    <n v="61.893190725016325"/>
    <m/>
    <m/>
    <m/>
    <m/>
    <m/>
  </r>
  <r>
    <n v="270"/>
    <n v="28"/>
    <d v="2011-09-08T00:00:00"/>
    <n v="9"/>
    <x v="0"/>
    <n v="16"/>
    <s v="TSL,JSR"/>
    <s v="CURRAGH SS/ JELLINBAH PCI"/>
    <s v="SHER-E-PUNJAB/PRIMROSE"/>
    <d v="1899-12-30T21:05:00"/>
    <x v="268"/>
    <s v="DTY-WT 1-WCS-RLS 1-IMWB 1-DTY"/>
    <n v="59"/>
    <n v="0"/>
    <m/>
    <d v="1899-12-30T21:05:00"/>
    <d v="1899-12-30T21:05:00"/>
    <d v="1899-12-30T00:00:00"/>
    <n v="0"/>
    <n v="0"/>
    <d v="1899-12-30T21:15:00"/>
    <d v="1899-12-30T00:10:00"/>
    <n v="0"/>
    <n v="10"/>
    <d v="1899-12-30T22:10:00"/>
    <d v="1899-12-30T00:55:00"/>
    <n v="0"/>
    <n v="55"/>
    <d v="1899-12-30T22:50:00"/>
    <d v="1899-12-30T00:40:00"/>
    <n v="0"/>
    <n v="40"/>
    <d v="1899-12-30T22:50:00"/>
    <d v="1899-12-30T23:50:00"/>
    <d v="1899-12-30T01:00:00"/>
    <n v="1"/>
    <n v="0"/>
    <d v="1899-12-30T22:50:00"/>
    <d v="1899-12-30T23:50:00"/>
    <d v="1899-12-30T01:00:00"/>
    <n v="1"/>
    <n v="0"/>
    <d v="1899-12-30T23:54:00"/>
    <d v="1899-12-30T00:04:00"/>
    <n v="0"/>
    <n v="4"/>
    <d v="1899-12-31T03:10:00"/>
    <d v="1899-12-30T03:16:00"/>
    <n v="3"/>
    <n v="16"/>
    <d v="1899-12-31T06:08:00"/>
    <d v="1899-12-30T02:58:00"/>
    <n v="2"/>
    <n v="58"/>
    <d v="1899-12-31T06:08:00"/>
    <d v="1899-12-31T06:08:00"/>
    <d v="1899-12-30T00:00:00"/>
    <n v="0"/>
    <n v="0"/>
    <d v="1899-12-31T06:08:00"/>
    <d v="1899-12-31T06:08:00"/>
    <m/>
    <d v="1899-12-30T00:00:00"/>
    <n v="0"/>
    <n v="0"/>
    <d v="1899-12-31T07:16:00"/>
    <d v="1899-12-30T01:08:00"/>
    <n v="1"/>
    <n v="8"/>
    <d v="1899-12-31T07:25:00"/>
    <d v="1899-12-30T00:09:00"/>
    <n v="0"/>
    <n v="9"/>
    <d v="1899-12-31T07:25:00"/>
    <d v="1899-12-31T08:15:00"/>
    <d v="1899-12-30T00:50:00"/>
    <n v="0"/>
    <n v="50"/>
    <d v="1899-12-30T11:10:00"/>
    <n v="11"/>
    <n v="10"/>
    <d v="1899-12-30T02:01:00"/>
    <n v="2"/>
    <n v="1"/>
    <d v="1899-12-30T01:00:00"/>
    <n v="1"/>
    <n v="0"/>
    <d v="1899-12-30T02:58:00"/>
    <n v="2"/>
    <n v="58"/>
    <m/>
    <m/>
    <m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1267.57999999984"/>
    <n v="15369"/>
    <n v="62.420847457627119"/>
    <n v="61.895216344589748"/>
    <m/>
    <m/>
    <m/>
    <m/>
    <m/>
  </r>
  <r>
    <n v="271"/>
    <n v="29"/>
    <d v="2011-09-08T00:00:00"/>
    <n v="9"/>
    <x v="0"/>
    <n v="17"/>
    <s v="TSL,JSR"/>
    <s v="CURRAGH SS/ JELLINBAH PCI"/>
    <s v="SHER-E-PUNJAB/PRIMROSE"/>
    <d v="1899-12-30T12:30:00"/>
    <x v="269"/>
    <s v="DTY-WT 1-WCS-RLS 2-IMWB 1-DTY/DTY-WT 1-WCS-RLS 1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20:00"/>
    <d v="1899-12-30T00:30:00"/>
    <n v="0"/>
    <n v="30"/>
    <d v="1899-12-30T13:50:00"/>
    <d v="1899-12-30T00:30:00"/>
    <n v="0"/>
    <n v="30"/>
    <d v="1899-12-30T14:05:00"/>
    <d v="1899-12-30T20:00:00"/>
    <d v="1899-12-30T05:55:00"/>
    <n v="5"/>
    <n v="55"/>
    <d v="1899-12-30T14:05:00"/>
    <d v="1899-12-30T20:00:00"/>
    <d v="1899-12-30T05:55:00"/>
    <n v="5"/>
    <n v="55"/>
    <d v="1899-12-30T19:20:00"/>
    <n v="-2.7777777777777901E-2"/>
    <e v="#NUM!"/>
    <e v="#NUM!"/>
    <d v="1899-12-30T19:22:00"/>
    <d v="1899-12-30T00:02:00"/>
    <n v="0"/>
    <n v="2"/>
    <d v="1899-12-31T01:04:00"/>
    <d v="1899-12-30T05:42:00"/>
    <n v="5"/>
    <n v="42"/>
    <d v="1899-12-31T01:04:00"/>
    <d v="1899-12-31T01:04:00"/>
    <d v="1899-12-30T00:00:00"/>
    <n v="0"/>
    <n v="0"/>
    <d v="1899-12-30T22:00:00"/>
    <d v="1899-12-31T01:04:00"/>
    <m/>
    <d v="1899-12-30T03:04:00"/>
    <n v="3"/>
    <n v="4"/>
    <d v="1899-12-31T01:10:00"/>
    <d v="1899-12-30T00:06:00"/>
    <n v="0"/>
    <n v="6"/>
    <d v="1899-12-31T01:20:00"/>
    <d v="1899-12-30T00:10:00"/>
    <n v="0"/>
    <n v="10"/>
    <d v="1899-12-31T01:20:00"/>
    <d v="1899-12-31T01:30:00"/>
    <d v="1899-12-30T00:10:00"/>
    <n v="0"/>
    <n v="10"/>
    <d v="1899-12-30T13:00:00"/>
    <n v="13"/>
    <n v="0"/>
    <d v="1899-12-30T00:06:00"/>
    <n v="0"/>
    <n v="6"/>
    <d v="1899-12-30T05:55:00"/>
    <n v="5"/>
    <n v="55"/>
    <d v="1899-12-30T05:42:00"/>
    <n v="5"/>
    <n v="42"/>
    <m/>
    <m/>
    <m/>
    <d v="1899-12-30T05:42:00"/>
    <n v="5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5102.08999999985"/>
    <n v="15425"/>
    <n v="64.991694915254243"/>
    <n v="61.919098217179894"/>
    <m/>
    <m/>
    <m/>
    <m/>
    <m/>
  </r>
  <r>
    <n v="272"/>
    <n v="30"/>
    <d v="2011-09-08T00:00:00"/>
    <n v="9"/>
    <x v="2"/>
    <n v="5"/>
    <s v="UML,DGPR"/>
    <s v="HARD COKING COAL"/>
    <s v="FUZHOU HAI"/>
    <d v="1899-12-30T15:35:00"/>
    <x v="270"/>
    <s v="DTY-WT 1-WCS-RLS 1-IMWB 1-DTY"/>
    <n v="56"/>
    <n v="1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50:00"/>
    <d v="1899-12-30T00:35:00"/>
    <n v="0"/>
    <n v="35"/>
    <d v="1899-12-30T17:00:00"/>
    <d v="1899-12-30T19:00:00"/>
    <d v="1899-12-30T02:00:00"/>
    <n v="2"/>
    <n v="0"/>
    <d v="1899-12-30T17:00:00"/>
    <d v="1899-12-30T19:00:00"/>
    <d v="1899-12-30T02:00:00"/>
    <n v="2"/>
    <n v="0"/>
    <d v="1899-12-30T19:22:00"/>
    <d v="1899-12-30T00:22:00"/>
    <n v="0"/>
    <n v="22"/>
    <d v="1899-12-30T19:22:00"/>
    <d v="1899-12-30T00:00:00"/>
    <n v="0"/>
    <n v="0"/>
    <d v="1899-12-30T21:35:00"/>
    <d v="1899-12-30T02:13:00"/>
    <n v="2"/>
    <n v="13"/>
    <d v="1899-12-30T21:35:00"/>
    <d v="1899-12-30T21:35:00"/>
    <d v="1899-12-30T00:00:00"/>
    <n v="0"/>
    <n v="0"/>
    <d v="1899-12-30T21:35:00"/>
    <d v="1899-12-30T21:35:00"/>
    <m/>
    <d v="1899-12-30T00:00:00"/>
    <n v="0"/>
    <n v="0"/>
    <d v="1899-12-30T21:45:00"/>
    <d v="1899-12-30T00:10:00"/>
    <n v="0"/>
    <n v="10"/>
    <d v="1899-12-30T21:55:00"/>
    <d v="1899-12-30T00:10:00"/>
    <n v="0"/>
    <n v="10"/>
    <d v="1899-12-30T21:55:00"/>
    <d v="1899-12-30T22:00:00"/>
    <d v="1899-12-30T00:05:00"/>
    <n v="0"/>
    <n v="5"/>
    <d v="1899-12-30T06:15:00"/>
    <n v="6"/>
    <n v="15"/>
    <d v="1899-12-30T01:17:00"/>
    <n v="1"/>
    <n v="17"/>
    <d v="1899-12-30T02:00:00"/>
    <n v="2"/>
    <n v="0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8586.32999999984"/>
    <n v="15484"/>
    <n v="62.218571428571423"/>
    <n v="61.908184577628511"/>
    <m/>
    <m/>
    <m/>
    <m/>
    <m/>
  </r>
  <r>
    <n v="273"/>
    <n v="31"/>
    <d v="2011-09-08T00:00:00"/>
    <n v="9"/>
    <x v="11"/>
    <n v="4"/>
    <s v="BEL"/>
    <s v="LAKE VERMONT HCC"/>
    <s v="COS PROSPERITY"/>
    <d v="1899-12-30T17:34:00"/>
    <x v="271"/>
    <s v="DTY-WT 1-WCS-RLS 1-IMWB 1-DTY"/>
    <n v="59"/>
    <n v="0"/>
    <m/>
    <d v="1899-12-30T17:34:00"/>
    <d v="1899-12-30T17:34:00"/>
    <d v="1899-12-30T00:00:00"/>
    <n v="0"/>
    <n v="0"/>
    <d v="1899-12-30T17:45:00"/>
    <d v="1899-12-30T00:11:00"/>
    <n v="0"/>
    <n v="11"/>
    <d v="1899-12-30T20:30:00"/>
    <d v="1899-12-30T02:45:00"/>
    <n v="2"/>
    <n v="45"/>
    <d v="1899-12-30T21:05:00"/>
    <d v="1899-12-30T00:35:00"/>
    <n v="0"/>
    <n v="35"/>
    <d v="1899-12-30T21:10:00"/>
    <d v="1899-12-31T01:50:00"/>
    <d v="1899-12-30T04:40:00"/>
    <n v="4"/>
    <n v="40"/>
    <d v="1899-12-30T21:10:00"/>
    <d v="1899-12-31T01:50:00"/>
    <d v="1899-12-30T04:40:00"/>
    <n v="4"/>
    <n v="40"/>
    <d v="1899-12-31T01:54:00"/>
    <d v="1899-12-30T00:04:00"/>
    <n v="0"/>
    <n v="4"/>
    <d v="1899-12-31T01:55:00"/>
    <d v="1899-12-30T00:01:00"/>
    <n v="0"/>
    <n v="1"/>
    <d v="1899-12-31T03:17:00"/>
    <d v="1899-12-30T01:22:00"/>
    <n v="1"/>
    <n v="22"/>
    <d v="1899-12-31T03:17:00"/>
    <d v="1899-12-31T03:17:00"/>
    <d v="1899-12-30T00:00:00"/>
    <n v="0"/>
    <n v="0"/>
    <d v="1899-12-31T03:17:00"/>
    <d v="1899-12-31T03:17:00"/>
    <m/>
    <d v="1899-12-30T00:00:00"/>
    <n v="0"/>
    <n v="0"/>
    <d v="1899-12-31T03:25:00"/>
    <d v="1899-12-30T00:08:00"/>
    <n v="0"/>
    <n v="8"/>
    <d v="1899-12-31T03:30:00"/>
    <d v="1899-12-30T00:05:00"/>
    <n v="0"/>
    <n v="5"/>
    <d v="1899-12-31T03:30:00"/>
    <d v="1899-12-31T04:00:00"/>
    <d v="1899-12-30T00:30:00"/>
    <n v="0"/>
    <n v="30"/>
    <d v="1899-12-30T10:26:00"/>
    <n v="10"/>
    <n v="26"/>
    <d v="1899-12-30T00:52:00"/>
    <n v="0"/>
    <n v="52"/>
    <d v="1899-12-30T04:40:00"/>
    <n v="4"/>
    <n v="40"/>
    <d v="1899-12-30T01:22:00"/>
    <n v="1"/>
    <n v="22"/>
    <m/>
    <m/>
    <m/>
    <d v="1899-12-30T01:22:00"/>
    <n v="1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2342.44999999984"/>
    <n v="15543"/>
    <n v="63.663050847457626"/>
    <n v="61.914845911342717"/>
    <m/>
    <m/>
    <m/>
    <m/>
    <m/>
  </r>
  <r>
    <n v="274"/>
    <n v="32"/>
    <d v="2011-09-09T00:00:00"/>
    <n v="9"/>
    <x v="3"/>
    <n v="1"/>
    <s v="WELLMAN"/>
    <s v="HARD COKING COAL"/>
    <s v="DIONE"/>
    <d v="1899-12-31T00:50:00"/>
    <x v="272"/>
    <s v="DTY-WT 1-WCS-RLS 1-IMWB 1-DTY"/>
    <n v="59"/>
    <n v="0"/>
    <m/>
    <d v="1899-12-31T00:50:00"/>
    <d v="1899-12-31T00:50:00"/>
    <d v="1899-12-30T00:00:00"/>
    <n v="0"/>
    <n v="0"/>
    <d v="1899-12-31T00:58:00"/>
    <d v="1899-12-30T00:08:00"/>
    <n v="0"/>
    <n v="8"/>
    <d v="1899-12-31T04:10:00"/>
    <d v="1899-12-30T03:12:00"/>
    <n v="3"/>
    <n v="12"/>
    <d v="1899-12-31T04:50:00"/>
    <d v="1899-12-30T00:40:00"/>
    <n v="0"/>
    <n v="40"/>
    <d v="1899-12-31T05:10:00"/>
    <d v="1899-12-31T07:10:00"/>
    <d v="1899-12-30T02:00:00"/>
    <n v="2"/>
    <n v="0"/>
    <d v="1899-12-31T05:10:00"/>
    <d v="1899-12-31T07:10:00"/>
    <d v="1899-12-30T02:00:00"/>
    <n v="2"/>
    <n v="0"/>
    <d v="1899-12-31T10:40:00"/>
    <d v="1899-12-30T03:30:00"/>
    <n v="3"/>
    <n v="30"/>
    <d v="1899-12-31T10:50:00"/>
    <d v="1899-12-30T00:10:00"/>
    <n v="0"/>
    <n v="10"/>
    <d v="1899-12-31T13:19:00"/>
    <d v="1899-12-30T02:29:00"/>
    <n v="2"/>
    <n v="29"/>
    <d v="1899-12-31T13:19:00"/>
    <d v="1899-12-31T13:19:00"/>
    <d v="1899-12-30T00:00:00"/>
    <n v="0"/>
    <n v="0"/>
    <d v="1899-12-31T13:19:00"/>
    <d v="1899-12-31T13:19:00"/>
    <m/>
    <d v="1899-12-30T00:00:00"/>
    <n v="0"/>
    <n v="0"/>
    <d v="1899-12-31T13:37:00"/>
    <d v="1899-12-30T00:18:00"/>
    <n v="0"/>
    <n v="18"/>
    <d v="1899-12-31T13:42:00"/>
    <d v="1899-12-30T00:05:00"/>
    <n v="0"/>
    <n v="5"/>
    <d v="1899-12-31T13:42:00"/>
    <d v="1899-12-31T13:45:00"/>
    <d v="1899-12-30T00:03:00"/>
    <n v="0"/>
    <n v="3"/>
    <d v="1899-12-30T12:55:00"/>
    <n v="12"/>
    <n v="55"/>
    <d v="1899-12-30T04:33:00"/>
    <n v="4"/>
    <n v="33"/>
    <d v="1899-12-30T02:00:00"/>
    <n v="2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6034.00999999989"/>
    <n v="15601"/>
    <n v="62.568813559322031"/>
    <n v="61.921287737965507"/>
    <m/>
    <m/>
    <m/>
    <m/>
    <m/>
  </r>
  <r>
    <n v="275"/>
    <n v="33"/>
    <d v="2011-09-09T00:00:00"/>
    <n v="9"/>
    <x v="0"/>
    <n v="18"/>
    <s v="TSL,JSR"/>
    <s v="JELLINBAH PCI/CP DUBAI"/>
    <s v="PRIMROSE/BUTINAH"/>
    <d v="1899-12-30T14:23:00"/>
    <x v="273"/>
    <s v="DTY-WT 1-WCS-RLS 2-IMWB 1-DTY"/>
    <n v="58"/>
    <n v="0"/>
    <m/>
    <d v="1899-12-30T14:23:00"/>
    <d v="1899-12-30T14:23:00"/>
    <d v="1899-12-30T00:00:00"/>
    <n v="0"/>
    <n v="0"/>
    <d v="1899-12-30T14:30:00"/>
    <d v="1899-12-30T00:07:00"/>
    <n v="0"/>
    <n v="7"/>
    <d v="1899-12-30T14:35:00"/>
    <d v="1899-12-30T00:05:00"/>
    <n v="0"/>
    <n v="5"/>
    <d v="1899-12-30T15:05:00"/>
    <d v="1899-12-30T00:30:00"/>
    <n v="0"/>
    <n v="30"/>
    <d v="1899-12-30T15:05:00"/>
    <d v="1899-12-30T15:40:00"/>
    <d v="1899-12-30T00:35:00"/>
    <n v="0"/>
    <n v="35"/>
    <d v="1899-12-30T15:05:00"/>
    <d v="1899-12-30T15:40:00"/>
    <d v="1899-12-30T00:35:00"/>
    <n v="0"/>
    <n v="35"/>
    <d v="1899-12-30T15:42:00"/>
    <d v="1899-12-30T00:02:00"/>
    <n v="0"/>
    <n v="2"/>
    <d v="1899-12-30T15:43:00"/>
    <d v="1899-12-30T00:01:00"/>
    <n v="0"/>
    <n v="1"/>
    <d v="1899-12-30T20:18:00"/>
    <d v="1899-12-30T04:35:00"/>
    <n v="4"/>
    <n v="35"/>
    <d v="1899-12-30T20:18:00"/>
    <d v="1899-12-30T20:18:00"/>
    <d v="1899-12-30T00:00:00"/>
    <n v="0"/>
    <n v="0"/>
    <d v="1899-12-30T20:18:00"/>
    <d v="1899-12-30T20:18:00"/>
    <m/>
    <d v="1899-12-30T00:00:00"/>
    <n v="0"/>
    <n v="0"/>
    <d v="1899-12-30T20:25:00"/>
    <d v="1899-12-30T00:07:00"/>
    <n v="0"/>
    <n v="7"/>
    <d v="1899-12-30T20:30:00"/>
    <d v="1899-12-30T00:05:00"/>
    <n v="0"/>
    <n v="5"/>
    <d v="1899-12-30T20:30:00"/>
    <d v="1899-12-30T20:45:00"/>
    <d v="1899-12-30T00:15:00"/>
    <n v="0"/>
    <n v="15"/>
    <d v="1899-12-30T06:22:00"/>
    <n v="6"/>
    <n v="22"/>
    <d v="1899-12-30T00:44:00"/>
    <n v="0"/>
    <n v="44"/>
    <d v="1899-12-30T00:35:00"/>
    <n v="0"/>
    <n v="35"/>
    <d v="1899-12-30T04:35:00"/>
    <n v="4"/>
    <n v="35"/>
    <m/>
    <m/>
    <m/>
    <d v="1899-12-30T04:35:00"/>
    <n v="4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9684.16999999993"/>
    <n v="15659"/>
    <n v="62.933793103448274"/>
    <n v="61.92503799731783"/>
    <m/>
    <m/>
    <m/>
    <m/>
    <m/>
  </r>
  <r>
    <n v="276"/>
    <n v="34"/>
    <d v="2011-09-09T00:00:00"/>
    <n v="9"/>
    <x v="16"/>
    <n v="1"/>
    <s v="VISA STEEL"/>
    <s v="NON COKING"/>
    <s v="NEWLEAD SPARTOUNTA"/>
    <d v="1899-12-30T16:40:00"/>
    <x v="274"/>
    <s v="DTY-WT 1-WCS-RLS 1-IMWB 1-DTY"/>
    <n v="58"/>
    <n v="0"/>
    <m/>
    <d v="1899-12-30T16:40:00"/>
    <d v="1899-12-30T16:40:00"/>
    <d v="1899-12-30T00:00:00"/>
    <n v="0"/>
    <n v="0"/>
    <d v="1899-12-30T16:55:00"/>
    <d v="1899-12-30T00:15:00"/>
    <n v="0"/>
    <n v="15"/>
    <d v="1899-12-30T17:00:00"/>
    <d v="1899-12-30T00:05:00"/>
    <n v="0"/>
    <n v="5"/>
    <d v="1899-12-30T17:25:00"/>
    <d v="1899-12-30T00:25:00"/>
    <n v="0"/>
    <n v="25"/>
    <d v="1899-12-30T17:25:00"/>
    <d v="1899-12-30T19:00:00"/>
    <d v="1899-12-30T01:35:00"/>
    <n v="1"/>
    <n v="35"/>
    <d v="1899-12-30T17:25:00"/>
    <d v="1899-12-30T19:00:00"/>
    <d v="1899-12-30T01:35:00"/>
    <n v="1"/>
    <n v="35"/>
    <d v="1899-12-30T20:35:00"/>
    <d v="1899-12-30T01:35:00"/>
    <n v="1"/>
    <n v="35"/>
    <d v="1899-12-30T21:09:00"/>
    <d v="1899-12-30T00:34:00"/>
    <n v="0"/>
    <n v="34"/>
    <d v="1899-12-30T23:40:00"/>
    <d v="1899-12-30T02:31:00"/>
    <n v="2"/>
    <n v="31"/>
    <d v="1899-12-30T23:40:00"/>
    <d v="1899-12-30T23:40:00"/>
    <d v="1899-12-30T00:00:00"/>
    <n v="0"/>
    <n v="0"/>
    <d v="1899-12-30T23:40:00"/>
    <d v="1899-12-30T23:40:00"/>
    <m/>
    <d v="1899-12-30T00:00:00"/>
    <n v="0"/>
    <n v="0"/>
    <d v="1899-12-30T23:47:00"/>
    <d v="1899-12-30T00:07:00"/>
    <n v="0"/>
    <n v="7"/>
    <d v="1899-12-30T23:52:00"/>
    <d v="1899-12-30T00:05:00"/>
    <n v="0"/>
    <n v="5"/>
    <d v="1899-12-30T23:52:00"/>
    <d v="1899-12-30T23:55:00"/>
    <d v="1899-12-30T00:03:00"/>
    <n v="0"/>
    <n v="3"/>
    <d v="1899-12-30T07:15:00"/>
    <n v="7"/>
    <n v="15"/>
    <d v="1899-12-30T02:12:00"/>
    <n v="2"/>
    <n v="12"/>
    <d v="1899-12-30T01:35:00"/>
    <n v="1"/>
    <n v="35"/>
    <d v="1899-12-30T02:31:00"/>
    <n v="2"/>
    <n v="31"/>
    <m/>
    <m/>
    <m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3328.59"/>
    <n v="15718"/>
    <n v="62.834827586206899"/>
    <n v="61.924455401450565"/>
    <m/>
    <m/>
    <m/>
    <m/>
    <m/>
  </r>
  <r>
    <n v="277"/>
    <n v="35"/>
    <d v="2011-09-09T00:00:00"/>
    <n v="9"/>
    <x v="12"/>
    <n v="1"/>
    <s v="ADHUNIK"/>
    <s v="NON COKING"/>
    <s v="NEWLEAD SPARTOUNTA"/>
    <d v="1899-12-30T19:45:00"/>
    <x v="275"/>
    <s v="DTY-WT 1-WCS-RLS 1-IMWB 1-DTY"/>
    <n v="59"/>
    <n v="0"/>
    <m/>
    <d v="1899-12-30T19:45:00"/>
    <d v="1899-12-30T19:45:00"/>
    <d v="1899-12-30T00:00:00"/>
    <n v="0"/>
    <n v="0"/>
    <d v="1899-12-30T19:52:00"/>
    <d v="1899-12-30T00:07:00"/>
    <n v="0"/>
    <n v="7"/>
    <d v="1899-12-30T21:00:00"/>
    <d v="1899-12-30T01:08:00"/>
    <n v="1"/>
    <n v="8"/>
    <d v="1899-12-30T21:35:00"/>
    <d v="1899-12-30T00:35:00"/>
    <n v="0"/>
    <n v="35"/>
    <d v="1899-12-30T21:35:00"/>
    <d v="1899-12-30T22:45:00"/>
    <d v="1899-12-30T01:10:00"/>
    <n v="1"/>
    <n v="10"/>
    <d v="1899-12-30T21:35:00"/>
    <d v="1899-12-30T22:45:00"/>
    <d v="1899-12-30T01:10:00"/>
    <n v="1"/>
    <n v="10"/>
    <d v="1899-12-31T00:00:00"/>
    <d v="1899-12-30T01:15:00"/>
    <n v="1"/>
    <n v="15"/>
    <d v="1899-12-31T00:05:00"/>
    <d v="1899-12-30T00:05:00"/>
    <n v="0"/>
    <n v="5"/>
    <d v="1899-12-31T02:25:00"/>
    <d v="1899-12-30T02:20:00"/>
    <n v="2"/>
    <n v="20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0:00"/>
    <d v="1899-12-30T00:05:00"/>
    <n v="0"/>
    <n v="5"/>
    <d v="1899-12-31T02:35:00"/>
    <d v="1899-12-30T00:05:00"/>
    <n v="0"/>
    <n v="5"/>
    <d v="1899-12-31T02:35:00"/>
    <d v="1899-12-31T02:45:00"/>
    <d v="1899-12-30T00:10:00"/>
    <n v="0"/>
    <n v="10"/>
    <d v="1899-12-30T07:00:00"/>
    <n v="7"/>
    <n v="0"/>
    <d v="1899-12-30T02:00:00"/>
    <n v="2"/>
    <n v="0"/>
    <d v="1899-12-30T01:10:00"/>
    <n v="1"/>
    <n v="1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7007.66999999993"/>
    <n v="15775"/>
    <n v="62.357288135593222"/>
    <n v="61.933925198098251"/>
    <m/>
    <m/>
    <m/>
    <m/>
    <m/>
  </r>
  <r>
    <n v="278"/>
    <n v="36"/>
    <d v="2011-09-09T00:00:00"/>
    <n v="9"/>
    <x v="16"/>
    <n v="2"/>
    <s v="VISA STEEL"/>
    <s v="NON COKING"/>
    <s v="NEWLEAD SPARTOUNTA"/>
    <d v="1899-12-31T00:50:00"/>
    <x v="276"/>
    <s v="DTY-WT 1-WCS-RLS 1-IMWB 1-DTY"/>
    <n v="57"/>
    <n v="0"/>
    <m/>
    <d v="1899-12-31T00:50:00"/>
    <d v="1899-12-31T00:50:00"/>
    <d v="1899-12-30T00:00:00"/>
    <n v="0"/>
    <n v="0"/>
    <d v="1899-12-31T01:00:00"/>
    <d v="1899-12-30T00:10:00"/>
    <n v="0"/>
    <n v="10"/>
    <d v="1899-12-31T02:00:00"/>
    <d v="1899-12-30T01:00:00"/>
    <n v="1"/>
    <n v="0"/>
    <d v="1899-12-31T02:30:00"/>
    <d v="1899-12-30T00:30:00"/>
    <n v="0"/>
    <n v="30"/>
    <d v="1899-12-31T02:30:00"/>
    <d v="1899-12-31T03:40:00"/>
    <d v="1899-12-30T01:10:00"/>
    <n v="1"/>
    <n v="10"/>
    <d v="1899-12-31T02:30:00"/>
    <d v="1899-12-31T03:40:00"/>
    <d v="1899-12-30T01:10:00"/>
    <n v="1"/>
    <n v="10"/>
    <d v="1899-12-31T03:55:00"/>
    <d v="1899-12-30T00:15:00"/>
    <n v="0"/>
    <n v="15"/>
    <d v="1899-12-31T03:56:00"/>
    <d v="1899-12-30T00:01:00"/>
    <n v="0"/>
    <n v="1"/>
    <d v="1899-12-31T05:04:00"/>
    <d v="1899-12-30T01:08:00"/>
    <n v="1"/>
    <n v="8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0:00"/>
    <d v="1899-12-30T00:06:00"/>
    <n v="0"/>
    <n v="6"/>
    <d v="1899-12-31T05:25:00"/>
    <d v="1899-12-30T00:15:00"/>
    <n v="0"/>
    <n v="15"/>
    <d v="1899-12-31T05:25:00"/>
    <d v="1899-12-31T05:35:00"/>
    <d v="1899-12-30T00:10:00"/>
    <n v="0"/>
    <n v="10"/>
    <d v="1899-12-30T04:45:00"/>
    <n v="4"/>
    <n v="45"/>
    <d v="1899-12-30T01:06:00"/>
    <n v="1"/>
    <n v="6"/>
    <d v="1899-12-30T01:10:00"/>
    <n v="1"/>
    <n v="10"/>
    <d v="1899-12-30T01:08:00"/>
    <n v="1"/>
    <n v="8"/>
    <m/>
    <m/>
    <m/>
    <d v="1899-12-30T01:08:00"/>
    <n v="1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0569.11999999988"/>
    <n v="15834"/>
    <n v="62.481578947368419"/>
    <n v="61.928073765315141"/>
    <m/>
    <m/>
    <m/>
    <m/>
    <m/>
  </r>
  <r>
    <n v="279"/>
    <n v="37"/>
    <d v="2011-09-10T00:00:00"/>
    <n v="9"/>
    <x v="16"/>
    <n v="3"/>
    <s v="VISA STEEL"/>
    <s v="NON COKING"/>
    <s v="NEWLEAD SPARTOUNTA"/>
    <d v="1899-12-30T08:05:00"/>
    <x v="32"/>
    <s v="DTY-WT 1-WCS-RLS 1-IMWB 1-DTY"/>
    <n v="59"/>
    <n v="2"/>
    <m/>
    <d v="1899-12-30T08:05:00"/>
    <d v="1899-12-30T08:05:00"/>
    <d v="1899-12-30T00:00:00"/>
    <n v="0"/>
    <n v="0"/>
    <d v="1899-12-30T08:15:00"/>
    <d v="1899-12-30T00:10:00"/>
    <n v="0"/>
    <n v="10"/>
    <d v="1899-12-30T08:25:00"/>
    <d v="1899-12-30T00:10:00"/>
    <n v="0"/>
    <n v="10"/>
    <d v="1899-12-30T08:36:00"/>
    <d v="1899-12-30T00:11:00"/>
    <n v="0"/>
    <n v="11"/>
    <d v="1899-12-30T08:45:00"/>
    <d v="1899-12-30T10:15:00"/>
    <d v="1899-12-30T01:30:00"/>
    <n v="1"/>
    <n v="30"/>
    <d v="1899-12-30T08:45:00"/>
    <d v="1899-12-30T10:15:00"/>
    <d v="1899-12-30T01:30:00"/>
    <n v="1"/>
    <n v="30"/>
    <d v="1899-12-30T09:50:00"/>
    <n v="-1.7361111111111049E-2"/>
    <e v="#NUM!"/>
    <e v="#NUM!"/>
    <d v="1899-12-30T09:52:00"/>
    <d v="1899-12-30T00:02:00"/>
    <n v="0"/>
    <n v="2"/>
    <d v="1899-12-30T12:18:00"/>
    <d v="1899-12-30T02:26:00"/>
    <n v="2"/>
    <n v="26"/>
    <d v="1899-12-30T12:18:00"/>
    <d v="1899-12-30T12:18:00"/>
    <d v="1899-12-30T00:00:00"/>
    <n v="0"/>
    <n v="0"/>
    <m/>
    <m/>
    <m/>
    <d v="1899-12-30T00:00:00"/>
    <n v="0"/>
    <n v="0"/>
    <d v="1899-12-30T12:41:00"/>
    <d v="1899-12-30T00:23:00"/>
    <n v="0"/>
    <n v="23"/>
    <d v="1899-12-30T12:47:00"/>
    <d v="1899-12-30T00:06:00"/>
    <n v="0"/>
    <n v="6"/>
    <d v="1899-12-30T12:47:00"/>
    <d v="1899-12-30T12:50:00"/>
    <d v="1899-12-30T00:03:00"/>
    <n v="0"/>
    <n v="3"/>
    <d v="1899-12-30T04:45:00"/>
    <n v="4"/>
    <n v="45"/>
    <d v="1899-12-30T00:15:00"/>
    <n v="0"/>
    <n v="15"/>
    <d v="1899-12-30T01:30:00"/>
    <n v="1"/>
    <n v="3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4140.75999999989"/>
    <n v="15892"/>
    <n v="60.536271186440679"/>
    <n v="61.926803423105959"/>
    <m/>
    <m/>
    <m/>
    <m/>
    <m/>
  </r>
  <r>
    <n v="280"/>
    <n v="38"/>
    <d v="2011-09-10T00:00:00"/>
    <n v="9"/>
    <x v="0"/>
    <n v="19"/>
    <s v="TSL,JSR"/>
    <s v="JELLINBAH PCI/CURRAGH SS"/>
    <s v="PRIMROSE/SHER-E-PUNJAB"/>
    <d v="1899-12-30T13:25:00"/>
    <x v="277"/>
    <s v="DTY-WT 1-WCS-RLS 1-IMWB 1-DTY"/>
    <n v="58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4:10:00"/>
    <d v="1899-12-30T00:20:00"/>
    <n v="0"/>
    <n v="20"/>
    <d v="1899-12-30T14:15:00"/>
    <d v="1899-12-30T16:00:00"/>
    <d v="1899-12-30T01:45:00"/>
    <n v="1"/>
    <n v="45"/>
    <d v="1899-12-30T14:15:00"/>
    <d v="1899-12-30T16:00:00"/>
    <d v="1899-12-30T01:45:00"/>
    <n v="1"/>
    <n v="45"/>
    <d v="1899-12-30T15:25:00"/>
    <n v="-2.430555555555558E-2"/>
    <e v="#NUM!"/>
    <e v="#NUM!"/>
    <d v="1899-12-30T15:37:00"/>
    <d v="1899-12-30T00:12:00"/>
    <n v="0"/>
    <n v="12"/>
    <d v="1899-12-30T18:20:00"/>
    <d v="1899-12-30T02:43:00"/>
    <n v="2"/>
    <n v="43"/>
    <d v="1899-12-30T18:20:00"/>
    <d v="1899-12-30T18:20:00"/>
    <d v="1899-12-30T00:00:00"/>
    <n v="0"/>
    <n v="0"/>
    <m/>
    <m/>
    <m/>
    <d v="1899-12-30T00:00:00"/>
    <n v="0"/>
    <n v="0"/>
    <d v="1899-12-30T18:42:00"/>
    <d v="1899-12-30T00:22:00"/>
    <n v="0"/>
    <n v="22"/>
    <d v="1899-12-30T18:46:00"/>
    <d v="1899-12-30T00:04:00"/>
    <n v="0"/>
    <n v="4"/>
    <d v="1899-12-30T18:46:00"/>
    <d v="1899-12-30T18:50:00"/>
    <d v="1899-12-30T00:04:00"/>
    <n v="0"/>
    <n v="4"/>
    <d v="1899-12-30T05:25:00"/>
    <n v="5"/>
    <n v="25"/>
    <d v="1899-12-30T00:11:00"/>
    <n v="0"/>
    <n v="11"/>
    <d v="1899-12-30T01:45:00"/>
    <n v="1"/>
    <n v="45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7782.09999999986"/>
    <n v="15951"/>
    <n v="62.781724137931036"/>
    <n v="61.92602971600526"/>
    <m/>
    <m/>
    <m/>
    <m/>
    <m/>
  </r>
  <r>
    <n v="281"/>
    <n v="39"/>
    <d v="2011-09-10T00:00:00"/>
    <n v="9"/>
    <x v="1"/>
    <n v="4"/>
    <s v="TSL,HALDIA"/>
    <s v="GOONYELLA"/>
    <s v="YASA UNITY"/>
    <d v="1899-12-30T18:30:00"/>
    <x v="278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45:00"/>
    <d v="1899-12-30T00:10:00"/>
    <n v="0"/>
    <n v="10"/>
    <d v="1899-12-30T19:15:00"/>
    <d v="1899-12-30T00:30:00"/>
    <n v="0"/>
    <n v="30"/>
    <d v="1899-12-30T19:20:00"/>
    <d v="1899-12-30T20:50:00"/>
    <d v="1899-12-30T01:30:00"/>
    <n v="1"/>
    <n v="30"/>
    <d v="1899-12-30T19:20:00"/>
    <d v="1899-12-30T20:50:00"/>
    <d v="1899-12-30T01:30:00"/>
    <n v="1"/>
    <n v="30"/>
    <d v="1899-12-30T20:38:00"/>
    <n v="-8.3333333333333037E-3"/>
    <e v="#NUM!"/>
    <e v="#NUM!"/>
    <d v="1899-12-30T20:42:00"/>
    <d v="1899-12-30T00:04:00"/>
    <n v="0"/>
    <n v="4"/>
    <d v="1899-12-30T23:04:00"/>
    <d v="1899-12-30T02:22:00"/>
    <n v="2"/>
    <n v="22"/>
    <d v="1899-12-30T23:04:00"/>
    <d v="1899-12-30T23:04:00"/>
    <d v="1899-12-30T00:00:00"/>
    <n v="0"/>
    <n v="0"/>
    <m/>
    <m/>
    <m/>
    <d v="1899-12-30T00:00:00"/>
    <n v="0"/>
    <n v="0"/>
    <d v="1899-12-30T23:15:00"/>
    <d v="1899-12-30T00:11:00"/>
    <n v="0"/>
    <n v="11"/>
    <d v="1899-12-30T23:30:00"/>
    <d v="1899-12-30T00:15:00"/>
    <n v="0"/>
    <n v="15"/>
    <d v="1899-12-30T23:30:00"/>
    <d v="1899-12-30T23:55:00"/>
    <d v="1899-12-30T00:25:00"/>
    <n v="0"/>
    <n v="25"/>
    <d v="1899-12-30T05:25:00"/>
    <n v="5"/>
    <n v="25"/>
    <d v="1899-12-30T00:44:00"/>
    <n v="0"/>
    <n v="44"/>
    <d v="1899-12-30T01:30:00"/>
    <n v="1"/>
    <n v="30"/>
    <d v="1899-12-30T02:22:00"/>
    <n v="2"/>
    <n v="22"/>
    <m/>
    <m/>
    <m/>
    <d v="1899-12-30T02:22:00"/>
    <n v="2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1479.00999999989"/>
    <n v="16010"/>
    <n v="62.659491525423725"/>
    <n v="61.928732667083068"/>
    <m/>
    <m/>
    <m/>
    <m/>
    <m/>
  </r>
  <r>
    <n v="282"/>
    <n v="40"/>
    <d v="2011-09-10T00:00:00"/>
    <n v="9"/>
    <x v="14"/>
    <n v="1"/>
    <s v="ADHUNIK"/>
    <s v="NON COKING"/>
    <s v="NEWLEAD SPARTOUNTA"/>
    <d v="1899-12-30T22:30:00"/>
    <x v="279"/>
    <s v="DTY-WT 1-WCS-RLS 1-IMWB 1-DTY"/>
    <n v="59"/>
    <n v="0"/>
    <m/>
    <d v="1899-12-30T22:30:00"/>
    <d v="1899-12-30T22:30:00"/>
    <d v="1899-12-30T00:00:00"/>
    <n v="0"/>
    <n v="0"/>
    <d v="1899-12-30T22:34:00"/>
    <d v="1899-12-30T00:04:00"/>
    <n v="0"/>
    <n v="4"/>
    <d v="1899-12-30T22:45:00"/>
    <d v="1899-12-30T00:11:00"/>
    <n v="0"/>
    <n v="11"/>
    <d v="1899-12-30T23:15:00"/>
    <d v="1899-12-30T00:30:00"/>
    <n v="0"/>
    <n v="30"/>
    <d v="1899-12-30T23:18:00"/>
    <d v="1899-12-31T00:15:00"/>
    <d v="1899-12-30T00:57:00"/>
    <n v="0"/>
    <n v="57"/>
    <d v="1899-12-30T23:18:00"/>
    <d v="1899-12-31T00:15:00"/>
    <d v="1899-12-30T00:57:00"/>
    <n v="0"/>
    <n v="57"/>
    <d v="1899-12-31T00:20:00"/>
    <d v="1899-12-30T00:05:00"/>
    <n v="0"/>
    <n v="5"/>
    <d v="1899-12-31T00:56:00"/>
    <d v="1899-12-30T00:36:00"/>
    <n v="0"/>
    <n v="36"/>
    <d v="1899-12-31T03:05:00"/>
    <d v="1899-12-30T02:09:00"/>
    <n v="2"/>
    <n v="9"/>
    <d v="1899-12-31T03:05:00"/>
    <d v="1899-12-31T03:05:00"/>
    <d v="1899-12-30T00:00:00"/>
    <n v="0"/>
    <n v="0"/>
    <m/>
    <m/>
    <m/>
    <d v="1899-12-30T00:00:00"/>
    <n v="0"/>
    <n v="0"/>
    <d v="1899-12-31T03:12:00"/>
    <d v="1899-12-30T00:07:00"/>
    <n v="0"/>
    <n v="7"/>
    <d v="1899-12-31T03:20:00"/>
    <d v="1899-12-30T00:08:00"/>
    <n v="0"/>
    <n v="8"/>
    <d v="1899-12-31T03:20:00"/>
    <d v="1899-12-31T03:30:00"/>
    <d v="1899-12-30T00:10:00"/>
    <n v="0"/>
    <n v="10"/>
    <d v="1899-12-30T05:00:00"/>
    <n v="5"/>
    <n v="0"/>
    <d v="1899-12-30T00:50:00"/>
    <n v="0"/>
    <n v="50"/>
    <d v="1899-12-30T00:57:00"/>
    <n v="0"/>
    <n v="57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5218.14999999991"/>
    <n v="16069"/>
    <n v="63.375254237288132"/>
    <n v="61.934043811064775"/>
    <m/>
    <m/>
    <m/>
    <m/>
    <m/>
  </r>
  <r>
    <n v="283"/>
    <n v="41"/>
    <d v="2011-09-11T00:00:00"/>
    <n v="9"/>
    <x v="0"/>
    <n v="20"/>
    <s v="TSL,JSR"/>
    <s v="JELLINBAH PCI/SS NEWZEALAND"/>
    <s v="PRIMROSE/SHER-E-PUNJAB"/>
    <d v="1899-12-30T03:00:00"/>
    <x v="97"/>
    <s v="DTY-WT 1-WCS-RLS 1-IMWB 1-DTY"/>
    <n v="59"/>
    <n v="0"/>
    <m/>
    <d v="1899-12-30T03:00:00"/>
    <d v="1899-12-30T03:00:00"/>
    <d v="1899-12-30T00:00:00"/>
    <n v="0"/>
    <n v="0"/>
    <d v="1899-12-30T03:05:00"/>
    <d v="1899-12-30T00:05:00"/>
    <n v="0"/>
    <n v="5"/>
    <d v="1899-12-30T03:20:00"/>
    <d v="1899-12-30T00:15:00"/>
    <n v="0"/>
    <n v="15"/>
    <d v="1899-12-30T03:52:00"/>
    <d v="1899-12-30T00:32:00"/>
    <n v="0"/>
    <n v="32"/>
    <d v="1899-12-30T03:54:00"/>
    <d v="1899-12-30T04:35:00"/>
    <d v="1899-12-30T00:41:00"/>
    <n v="0"/>
    <n v="41"/>
    <d v="1899-12-30T03:54:00"/>
    <d v="1899-12-30T04:35:00"/>
    <d v="1899-12-30T00:41:00"/>
    <n v="0"/>
    <n v="41"/>
    <d v="1899-12-30T04:40:00"/>
    <d v="1899-12-30T00:05:00"/>
    <n v="0"/>
    <n v="5"/>
    <d v="1899-12-30T04:45:00"/>
    <d v="1899-12-30T00:05:00"/>
    <n v="0"/>
    <n v="5"/>
    <d v="1899-12-30T07:12:00"/>
    <d v="1899-12-30T02:27:00"/>
    <n v="2"/>
    <n v="27"/>
    <d v="1899-12-30T07:12:00"/>
    <d v="1899-12-30T07:12:00"/>
    <d v="1899-12-30T00:00:00"/>
    <n v="0"/>
    <n v="0"/>
    <d v="1899-12-30T07:12:00"/>
    <d v="1899-12-30T08:40:00"/>
    <n v="61"/>
    <d v="1899-12-30T01:28:00"/>
    <n v="1"/>
    <n v="28"/>
    <d v="1899-12-30T08:55:00"/>
    <d v="1899-12-30T01:43:00"/>
    <n v="1"/>
    <n v="43"/>
    <d v="1899-12-30T09:00:00"/>
    <d v="1899-12-30T00:05:00"/>
    <n v="0"/>
    <n v="5"/>
    <d v="1899-12-30T09:00:00"/>
    <d v="1899-12-30T09:00:00"/>
    <d v="1899-12-30T00:00:00"/>
    <n v="0"/>
    <n v="0"/>
    <d v="1899-12-30T06:00:00"/>
    <n v="6"/>
    <n v="0"/>
    <d v="1899-12-30T02:25:00"/>
    <n v="2"/>
    <n v="25"/>
    <d v="1899-12-30T00:41:00"/>
    <n v="0"/>
    <n v="41"/>
    <d v="1899-12-30T02:27:00"/>
    <n v="2"/>
    <n v="27"/>
    <m/>
    <m/>
    <m/>
    <d v="1899-12-30T02:05:00"/>
    <n v="2"/>
    <n v="5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998841.14999999991"/>
    <n v="16128"/>
    <n v="61.406779661016948"/>
    <n v="61.932114955357136"/>
    <m/>
    <m/>
    <m/>
    <m/>
    <m/>
  </r>
  <r>
    <n v="284"/>
    <n v="42"/>
    <d v="2011-09-11T00:00:00"/>
    <n v="9"/>
    <x v="11"/>
    <n v="5"/>
    <s v="BEL"/>
    <s v="LAKE VERMONT HCC"/>
    <s v="COS PROSPERITY"/>
    <d v="1899-12-30T08:15:00"/>
    <x v="280"/>
    <s v="DTY-WT 1-WCS-RLS 1-IMWB 1-DTY"/>
    <n v="59"/>
    <n v="0"/>
    <m/>
    <d v="1899-12-30T08:15:00"/>
    <d v="1899-12-30T08:15:00"/>
    <d v="1899-12-30T00:00:00"/>
    <n v="0"/>
    <n v="0"/>
    <d v="1899-12-30T08:15:00"/>
    <d v="1899-12-30T00:00:00"/>
    <n v="0"/>
    <n v="0"/>
    <d v="1899-12-30T08:20:00"/>
    <d v="1899-12-30T00:05:00"/>
    <n v="0"/>
    <n v="5"/>
    <d v="1899-12-30T08:55:00"/>
    <d v="1899-12-30T00:35:00"/>
    <n v="0"/>
    <n v="35"/>
    <d v="1899-12-30T09:00:00"/>
    <d v="1899-12-30T10:15:00"/>
    <d v="1899-12-30T01:15:00"/>
    <n v="1"/>
    <n v="15"/>
    <d v="1899-12-30T09:00:00"/>
    <d v="1899-12-30T10:15:00"/>
    <d v="1899-12-30T01:15:00"/>
    <n v="1"/>
    <n v="15"/>
    <d v="1899-12-30T09:50:00"/>
    <n v="-1.7361111111111049E-2"/>
    <e v="#NUM!"/>
    <e v="#NUM!"/>
    <d v="1899-12-30T09:51:00"/>
    <d v="1899-12-30T00:01:00"/>
    <n v="0"/>
    <n v="1"/>
    <d v="1899-12-30T11:59:00"/>
    <d v="1899-12-30T02:08:00"/>
    <n v="2"/>
    <n v="8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05:00"/>
    <d v="1899-12-30T00:06:00"/>
    <n v="0"/>
    <n v="6"/>
    <d v="1899-12-30T12:15:00"/>
    <d v="1899-12-30T00:10:00"/>
    <n v="0"/>
    <n v="10"/>
    <d v="1899-12-30T12:15:00"/>
    <d v="1899-12-30T12:45:00"/>
    <d v="1899-12-30T00:30:00"/>
    <n v="0"/>
    <n v="30"/>
    <d v="1899-12-30T04:30:00"/>
    <n v="4"/>
    <n v="30"/>
    <d v="1899-12-30T00:26:00"/>
    <n v="0"/>
    <n v="26"/>
    <d v="1899-12-30T01:15:00"/>
    <n v="1"/>
    <n v="15"/>
    <d v="1899-12-30T02:08:00"/>
    <n v="2"/>
    <n v="8"/>
    <m/>
    <m/>
    <m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1002526.44"/>
    <n v="16185"/>
    <n v="62.462542372881359"/>
    <n v="61.941701575532896"/>
    <m/>
    <m/>
    <m/>
    <m/>
    <m/>
  </r>
  <r>
    <n v="285"/>
    <n v="43"/>
    <d v="2011-09-11T00:00:00"/>
    <n v="9"/>
    <x v="0"/>
    <n v="21"/>
    <s v="TSL,JSR"/>
    <s v="CP DUBAI"/>
    <s v="BUTINAH"/>
    <d v="1899-12-30T13:04:00"/>
    <x v="281"/>
    <s v="DTY-WT 1-WCS-RLS 2-IMWB 1-DTY"/>
    <n v="57"/>
    <n v="2"/>
    <m/>
    <d v="1899-12-30T13:04:00"/>
    <d v="1899-12-30T13:04:00"/>
    <d v="1899-12-30T00:00:00"/>
    <n v="0"/>
    <n v="0"/>
    <d v="1899-12-30T13:10:00"/>
    <d v="1899-12-30T00:06:00"/>
    <n v="0"/>
    <n v="6"/>
    <d v="1899-12-30T13:20:00"/>
    <d v="1899-12-30T00:10:00"/>
    <n v="0"/>
    <n v="10"/>
    <d v="1899-12-30T13:55:00"/>
    <d v="1899-12-30T00:35:00"/>
    <n v="0"/>
    <n v="35"/>
    <d v="1899-12-30T14:05:00"/>
    <d v="1899-12-30T15:35:00"/>
    <d v="1899-12-30T01:30:00"/>
    <n v="1"/>
    <n v="30"/>
    <d v="1899-12-30T14:05:00"/>
    <d v="1899-12-30T15:35:00"/>
    <d v="1899-12-30T01:30:00"/>
    <n v="1"/>
    <n v="30"/>
    <d v="1899-12-30T16:12:00"/>
    <d v="1899-12-30T00:37:00"/>
    <n v="0"/>
    <n v="37"/>
    <d v="1899-12-30T16:15:00"/>
    <d v="1899-12-30T00:03:00"/>
    <n v="0"/>
    <n v="3"/>
    <d v="1899-12-30T17:57:00"/>
    <d v="1899-12-30T01:42:00"/>
    <n v="1"/>
    <n v="42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09:00"/>
    <d v="1899-12-30T00:12:00"/>
    <n v="0"/>
    <n v="12"/>
    <d v="1899-12-30T18:15:00"/>
    <d v="1899-12-30T00:06:00"/>
    <n v="0"/>
    <n v="6"/>
    <d v="1899-12-30T18:15:00"/>
    <d v="1899-12-30T18:25:00"/>
    <d v="1899-12-30T00:10:00"/>
    <n v="0"/>
    <n v="10"/>
    <d v="1899-12-30T05:21:00"/>
    <n v="5"/>
    <n v="21"/>
    <d v="1899-12-30T01:30:00"/>
    <n v="1"/>
    <n v="30"/>
    <d v="1899-12-30T01:30:00"/>
    <n v="1"/>
    <n v="30"/>
    <d v="1899-12-30T01:42:00"/>
    <n v="1"/>
    <n v="4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1006226"/>
    <n v="16242"/>
    <n v="64.904561403508765"/>
    <n v="61.952099495136068"/>
    <m/>
    <m/>
    <m/>
    <m/>
    <m/>
  </r>
  <r>
    <n v="286"/>
    <n v="44"/>
    <d v="2011-09-12T00:00:00"/>
    <n v="9"/>
    <x v="0"/>
    <n v="22"/>
    <s v="TSL,JSR"/>
    <s v="JELLINBAH PCI"/>
    <s v="PRIMROSE"/>
    <d v="1899-12-30T01:05:00"/>
    <x v="282"/>
    <s v="DTY-WT 1-WCS-RLS 1-IMWB 1-DTY"/>
    <n v="57"/>
    <n v="2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2:00:00"/>
    <d v="1899-12-30T00:40:00"/>
    <n v="0"/>
    <n v="40"/>
    <d v="1899-12-30T02:05:00"/>
    <d v="1899-12-30T02:58:00"/>
    <d v="1899-12-30T00:53:00"/>
    <n v="0"/>
    <n v="53"/>
    <d v="1899-12-30T02:05:00"/>
    <d v="1899-12-30T02:58:00"/>
    <d v="1899-12-30T00:53:00"/>
    <n v="0"/>
    <n v="53"/>
    <d v="1899-12-30T02:04:00"/>
    <n v="-3.7499999999999992E-2"/>
    <e v="#NUM!"/>
    <e v="#NUM!"/>
    <d v="1899-12-30T03:00:00"/>
    <d v="1899-12-30T00:56:00"/>
    <n v="0"/>
    <n v="56"/>
    <d v="1899-12-30T05:29:00"/>
    <d v="1899-12-30T02:29:00"/>
    <n v="2"/>
    <n v="29"/>
    <d v="1899-12-30T05:29:00"/>
    <d v="1899-12-30T05:29:00"/>
    <d v="1899-12-30T00:00:00"/>
    <n v="0"/>
    <n v="0"/>
    <d v="1899-12-30T05:30:00"/>
    <d v="1899-12-30T07:00:00"/>
    <n v="62"/>
    <d v="1899-12-30T01:30:00"/>
    <n v="1"/>
    <n v="30"/>
    <d v="1899-12-30T07:10:00"/>
    <d v="1899-12-30T01:41:00"/>
    <n v="1"/>
    <n v="41"/>
    <d v="1899-12-30T07:20:00"/>
    <d v="1899-12-30T00:10:00"/>
    <n v="0"/>
    <n v="10"/>
    <d v="1899-12-30T07:20:00"/>
    <d v="1899-12-30T07:30:00"/>
    <d v="1899-12-30T00:10:00"/>
    <n v="0"/>
    <n v="10"/>
    <d v="1899-12-30T06:25:00"/>
    <n v="6"/>
    <n v="25"/>
    <d v="1899-12-30T01:37:00"/>
    <n v="1"/>
    <n v="37"/>
    <d v="1899-12-30T00:53:00"/>
    <n v="0"/>
    <n v="53"/>
    <d v="1899-12-30T02:29:00"/>
    <n v="2"/>
    <n v="29"/>
    <m/>
    <m/>
    <m/>
    <d v="1899-12-30T01:27:00"/>
    <n v="1"/>
    <n v="27"/>
    <d v="1899-12-30T00:00:00"/>
    <n v="0"/>
    <n v="0"/>
    <d v="1899-12-30T00:12:00"/>
    <n v="0"/>
    <n v="12"/>
    <d v="1899-12-30T00:13:00"/>
    <n v="0"/>
    <n v="13"/>
    <d v="1899-12-30T00:00:00"/>
    <n v="0"/>
    <n v="0"/>
    <d v="1899-12-30T00:00:00"/>
    <n v="0"/>
    <n v="0"/>
    <d v="1899-12-30T00:37:00"/>
    <n v="0"/>
    <n v="37"/>
    <d v="1899-12-30T00:00:00"/>
    <n v="0"/>
    <n v="0"/>
    <n v="1009827.08"/>
    <n v="16300"/>
    <n v="63.176842105263155"/>
    <n v="61.95258159509202"/>
    <m/>
    <m/>
    <m/>
    <m/>
    <m/>
  </r>
  <r>
    <n v="287"/>
    <n v="45"/>
    <d v="2011-09-12T00:00:00"/>
    <n v="9"/>
    <x v="0"/>
    <n v="23"/>
    <s v="TSL,JSR"/>
    <s v="CP DUBAI"/>
    <s v="BUTINAH"/>
    <d v="1899-12-30T20:25:00"/>
    <x v="283"/>
    <s v="DTY-WT 1-WCS-RLS 2-IMWB 1-DTY"/>
    <n v="58"/>
    <n v="1"/>
    <m/>
    <d v="1899-12-30T20:25:00"/>
    <d v="1899-12-30T20:25:00"/>
    <d v="1899-12-30T00:00:00"/>
    <n v="0"/>
    <n v="0"/>
    <d v="1899-12-30T20:30:00"/>
    <d v="1899-12-30T00:05:00"/>
    <n v="0"/>
    <n v="5"/>
    <d v="1899-12-30T20:45:00"/>
    <d v="1899-12-30T00:15:00"/>
    <n v="0"/>
    <n v="15"/>
    <d v="1899-12-30T21:15:00"/>
    <d v="1899-12-30T00:30:00"/>
    <n v="0"/>
    <n v="30"/>
    <d v="1899-12-30T21:22:00"/>
    <d v="1899-12-30T21:48:00"/>
    <d v="1899-12-30T00:26:00"/>
    <n v="0"/>
    <n v="26"/>
    <d v="1899-12-30T21:22:00"/>
    <d v="1899-12-30T21:48:00"/>
    <d v="1899-12-30T00:26:00"/>
    <n v="0"/>
    <n v="26"/>
    <d v="1899-12-30T21:21:00"/>
    <n v="-1.8749999999999933E-2"/>
    <e v="#NUM!"/>
    <e v="#NUM!"/>
    <d v="1899-12-30T22:20:00"/>
    <d v="1899-12-30T00:59:00"/>
    <n v="0"/>
    <n v="59"/>
    <d v="1899-12-31T00:28:00"/>
    <d v="1899-12-30T02:08:00"/>
    <n v="2"/>
    <n v="8"/>
    <d v="1899-12-31T00:28:00"/>
    <d v="1899-12-31T00:28:00"/>
    <d v="1899-12-30T00:00:00"/>
    <n v="0"/>
    <n v="0"/>
    <d v="1899-12-31T00:28:00"/>
    <d v="1899-12-31T00:28:00"/>
    <m/>
    <d v="1899-12-30T00:00:00"/>
    <n v="0"/>
    <n v="0"/>
    <d v="1899-12-31T00:38:00"/>
    <d v="1899-12-30T00:10:00"/>
    <n v="0"/>
    <n v="10"/>
    <d v="1899-12-31T00:45:00"/>
    <d v="1899-12-30T00:07:00"/>
    <n v="0"/>
    <n v="7"/>
    <d v="1899-12-31T00:45:00"/>
    <d v="1899-12-31T00:50:00"/>
    <d v="1899-12-30T00:05:00"/>
    <n v="0"/>
    <n v="5"/>
    <d v="1899-12-30T04:25:00"/>
    <n v="4"/>
    <n v="25"/>
    <d v="1899-12-30T00:20:00"/>
    <n v="0"/>
    <n v="20"/>
    <d v="1899-12-30T00:26:00"/>
    <n v="0"/>
    <n v="26"/>
    <d v="1899-12-30T02:08:00"/>
    <n v="2"/>
    <n v="8"/>
    <m/>
    <m/>
    <m/>
    <d v="1899-12-30T00:57:00"/>
    <n v="0"/>
    <n v="5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1013327.6799999999"/>
    <n v="16359"/>
    <n v="60.355172413793099"/>
    <n v="61.943130998227268"/>
    <m/>
    <m/>
    <m/>
    <m/>
    <m/>
  </r>
  <r>
    <n v="288"/>
    <n v="46"/>
    <d v="2011-09-12T00:00:00"/>
    <n v="9"/>
    <x v="11"/>
    <n v="6"/>
    <s v="BEL"/>
    <s v="LAKE VERMONT HCC"/>
    <s v="COS PROSPERITY"/>
    <d v="1899-12-30T23:00:00"/>
    <x v="284"/>
    <s v="DTY-WT 1-WCS-RLS 1-IMWB 1-DTY"/>
    <n v="59"/>
    <n v="0"/>
    <m/>
    <d v="1899-12-30T23:00:00"/>
    <d v="1899-12-30T23:00:00"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55:00"/>
    <d v="1899-12-30T00:40:00"/>
    <n v="0"/>
    <n v="40"/>
    <d v="1899-12-31T00:00:00"/>
    <d v="1899-12-31T00:30:00"/>
    <d v="1899-12-30T00:30:00"/>
    <n v="0"/>
    <n v="30"/>
    <d v="1899-12-31T00:00:00"/>
    <d v="1899-12-31T00:30:00"/>
    <d v="1899-12-30T00:30:00"/>
    <n v="0"/>
    <n v="30"/>
    <d v="1899-12-31T01:00:00"/>
    <d v="1899-12-30T00:30:00"/>
    <n v="0"/>
    <n v="30"/>
    <d v="1899-12-31T01:20:00"/>
    <d v="1899-12-30T00:20:00"/>
    <n v="0"/>
    <n v="20"/>
    <d v="1899-12-31T02:44:00"/>
    <d v="1899-12-30T01:24:00"/>
    <n v="1"/>
    <n v="24"/>
    <d v="1899-12-31T02:44:00"/>
    <d v="1899-12-31T02:44:00"/>
    <d v="1899-12-30T00:00:00"/>
    <n v="0"/>
    <n v="0"/>
    <d v="1899-12-31T02:44:00"/>
    <d v="1899-12-31T02:44:00"/>
    <m/>
    <d v="1899-12-30T00:00:00"/>
    <n v="0"/>
    <n v="0"/>
    <d v="1899-12-31T03:00:00"/>
    <d v="1899-12-30T00:16:00"/>
    <n v="0"/>
    <n v="16"/>
    <d v="1899-12-31T03:15:00"/>
    <d v="1899-12-30T00:15:00"/>
    <n v="0"/>
    <n v="15"/>
    <d v="1899-12-31T03:15:00"/>
    <d v="1899-12-31T03:45:00"/>
    <d v="1899-12-30T00:30:00"/>
    <n v="0"/>
    <n v="30"/>
    <d v="1899-12-30T04:45:00"/>
    <n v="4"/>
    <n v="45"/>
    <d v="1899-12-30T01:41:00"/>
    <n v="1"/>
    <n v="41"/>
    <d v="1899-12-30T00:30:00"/>
    <n v="0"/>
    <n v="30"/>
    <d v="1899-12-30T01:24:00"/>
    <n v="1"/>
    <n v="24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1017080.9099999999"/>
    <n v="16417"/>
    <n v="63.614067796610172"/>
    <n v="61.952909179509042"/>
    <m/>
    <m/>
    <m/>
    <m/>
    <m/>
  </r>
  <r>
    <n v="289"/>
    <n v="47"/>
    <d v="2011-09-13T00:00:00"/>
    <n v="9"/>
    <x v="0"/>
    <n v="24"/>
    <s v="TSL,JSR"/>
    <s v="JELLINBAH PCI/SS NEWZEALAND"/>
    <s v="PRIMROSE/SHER-E-PUNJAB"/>
    <d v="1899-12-30T03:45:00"/>
    <x v="285"/>
    <s v="DTY-WT 1-WCS-RLS 1-IMWB 1-DTY"/>
    <n v="58"/>
    <m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4:45:00"/>
    <d v="1899-12-30T00:30:00"/>
    <n v="0"/>
    <n v="30"/>
    <d v="1899-12-30T04:50:00"/>
    <d v="1899-12-30T07:00:00"/>
    <d v="1899-12-30T02:10:00"/>
    <n v="2"/>
    <n v="10"/>
    <d v="1899-12-30T04:50:00"/>
    <d v="1899-12-30T07:00:00"/>
    <d v="1899-12-30T02:10:00"/>
    <n v="2"/>
    <n v="10"/>
    <d v="1899-12-30T06:20:00"/>
    <n v="-2.777777777777779E-2"/>
    <e v="#NUM!"/>
    <e v="#NUM!"/>
    <d v="1899-12-30T06:21:00"/>
    <d v="1899-12-30T00:01:00"/>
    <n v="0"/>
    <n v="1"/>
    <d v="1899-12-30T10:01:00"/>
    <d v="1899-12-30T03:40:00"/>
    <n v="3"/>
    <n v="40"/>
    <d v="1899-12-30T10:01:00"/>
    <d v="1899-12-30T10:01:00"/>
    <d v="1899-12-30T00:00:00"/>
    <n v="0"/>
    <n v="0"/>
    <d v="1899-12-30T10:01:00"/>
    <d v="1899-12-30T10:01:00"/>
    <m/>
    <d v="1899-12-30T00:00:00"/>
    <n v="0"/>
    <n v="0"/>
    <d v="1899-12-30T11:23:00"/>
    <d v="1899-12-30T01:22:00"/>
    <n v="1"/>
    <n v="22"/>
    <d v="1899-12-30T11:30:00"/>
    <d v="1899-12-30T00:07:00"/>
    <n v="0"/>
    <n v="7"/>
    <d v="1899-12-30T11:30:00"/>
    <d v="1899-12-30T11:30:00"/>
    <d v="1899-12-30T00:00:00"/>
    <n v="0"/>
    <n v="0"/>
    <d v="1899-12-30T07:45:00"/>
    <n v="7"/>
    <n v="45"/>
    <d v="1899-12-30T01:19:00"/>
    <n v="1"/>
    <n v="19"/>
    <d v="1899-12-30T02:10:00"/>
    <n v="2"/>
    <n v="10"/>
    <d v="1899-12-30T03:40:00"/>
    <n v="3"/>
    <n v="40"/>
    <m/>
    <m/>
    <m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0833.2699999999"/>
    <n v="16476"/>
    <n v="64.695862068965525"/>
    <n v="61.958804928380665"/>
    <m/>
    <m/>
    <m/>
    <m/>
    <m/>
  </r>
  <r>
    <n v="290"/>
    <n v="48"/>
    <d v="2011-09-13T00:00:00"/>
    <n v="9"/>
    <x v="0"/>
    <n v="25"/>
    <s v="TSL,JSR"/>
    <s v="CP DUBAI"/>
    <s v="BUTINAH"/>
    <d v="1899-12-30T06:22:00"/>
    <x v="286"/>
    <s v="DTY-WT 1-WCS-RLS 2-IMWB 1-DTY"/>
    <n v="59"/>
    <m/>
    <m/>
    <d v="1899-12-30T06:22:00"/>
    <d v="1899-12-30T06:22:00"/>
    <d v="1899-12-30T00:00:00"/>
    <n v="0"/>
    <n v="0"/>
    <d v="1899-12-30T06:30:00"/>
    <d v="1899-12-30T00:08:00"/>
    <n v="0"/>
    <n v="8"/>
    <d v="1899-12-30T06:40:00"/>
    <d v="1899-12-30T00:10:00"/>
    <n v="0"/>
    <n v="10"/>
    <d v="1899-12-30T07:35:00"/>
    <d v="1899-12-30T00:55:00"/>
    <n v="0"/>
    <n v="55"/>
    <d v="1899-12-30T07:35:00"/>
    <d v="1899-12-30T08:35:00"/>
    <d v="1899-12-30T01:00:00"/>
    <n v="1"/>
    <n v="0"/>
    <d v="1899-12-30T07:35:00"/>
    <d v="1899-12-30T08:35:00"/>
    <d v="1899-12-30T01:00:00"/>
    <n v="1"/>
    <n v="0"/>
    <d v="1899-12-30T08:35:00"/>
    <d v="1899-12-30T00:00:00"/>
    <n v="0"/>
    <n v="0"/>
    <d v="1899-12-30T11:55:00"/>
    <d v="1899-12-30T03:20:00"/>
    <n v="3"/>
    <n v="20"/>
    <d v="1899-12-30T13:51:00"/>
    <d v="1899-12-30T01:56:00"/>
    <n v="1"/>
    <n v="56"/>
    <d v="1899-12-30T13:51:00"/>
    <d v="1899-12-30T13:51:00"/>
    <d v="1899-12-30T00:00:00"/>
    <n v="0"/>
    <n v="0"/>
    <d v="1899-12-30T13:51:00"/>
    <d v="1899-12-30T13:51:00"/>
    <m/>
    <d v="1899-12-30T00:00:00"/>
    <n v="0"/>
    <n v="0"/>
    <d v="1899-12-30T14:00:00"/>
    <d v="1899-12-30T00:09:00"/>
    <n v="0"/>
    <n v="9"/>
    <d v="1899-12-30T14:10:00"/>
    <d v="1899-12-30T00:10:00"/>
    <n v="0"/>
    <n v="10"/>
    <d v="1899-12-30T14:10:00"/>
    <d v="1899-12-30T14:20:00"/>
    <d v="1899-12-30T00:10:00"/>
    <n v="0"/>
    <n v="10"/>
    <d v="1899-12-30T07:58:00"/>
    <n v="7"/>
    <n v="58"/>
    <d v="1899-12-30T01:14:00"/>
    <n v="1"/>
    <n v="14"/>
    <d v="1899-12-30T01:00:00"/>
    <n v="1"/>
    <n v="0"/>
    <d v="1899-12-30T01:56:00"/>
    <n v="1"/>
    <n v="56"/>
    <m/>
    <m/>
    <m/>
    <d v="1899-12-30T01:56:00"/>
    <n v="1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4467.5599999999"/>
    <n v="16534"/>
    <n v="61.598135593220341"/>
    <n v="61.961265271561629"/>
    <m/>
    <m/>
    <m/>
    <m/>
    <m/>
  </r>
  <r>
    <n v="291"/>
    <n v="49"/>
    <d v="2011-09-13T00:00:00"/>
    <n v="9"/>
    <x v="11"/>
    <n v="7"/>
    <s v="BEL"/>
    <s v="LAKE VERMONT HCC"/>
    <s v="COS PROSPERITY"/>
    <d v="1899-12-30T01:25:00"/>
    <x v="287"/>
    <s v="DTY-WT 1-WCS-RLS 1-IMWB 1-DTY"/>
    <n v="58"/>
    <m/>
    <m/>
    <d v="1899-12-30T01:25:00"/>
    <d v="1899-12-30T01:25:00"/>
    <d v="1899-12-30T00:00:00"/>
    <n v="0"/>
    <n v="0"/>
    <d v="1899-12-30T08:35:00"/>
    <d v="1899-12-30T07:10:00"/>
    <n v="7"/>
    <n v="10"/>
    <d v="1899-12-30T08:45:00"/>
    <d v="1899-12-30T00:10:00"/>
    <n v="0"/>
    <n v="10"/>
    <d v="1899-12-30T13:38:00"/>
    <d v="1899-12-30T04:53:00"/>
    <n v="4"/>
    <n v="53"/>
    <d v="1899-12-30T13:38:00"/>
    <d v="1899-12-30T15:38:00"/>
    <d v="1899-12-30T02:00:00"/>
    <n v="2"/>
    <n v="0"/>
    <d v="1899-12-30T13:38:00"/>
    <d v="1899-12-30T15:38:00"/>
    <d v="1899-12-30T02:00:00"/>
    <n v="2"/>
    <n v="0"/>
    <d v="1899-12-30T15:41:00"/>
    <d v="1899-12-30T00:03:00"/>
    <n v="0"/>
    <n v="3"/>
    <d v="1899-12-30T15:42:00"/>
    <d v="1899-12-30T00:01:00"/>
    <n v="0"/>
    <n v="1"/>
    <d v="1899-12-30T16:54:00"/>
    <d v="1899-12-30T01:12:00"/>
    <n v="1"/>
    <n v="12"/>
    <d v="1899-12-30T16:54:00"/>
    <d v="1899-12-30T16:54:00"/>
    <d v="1899-12-30T00:00:00"/>
    <n v="0"/>
    <n v="0"/>
    <d v="1899-12-30T16:54:00"/>
    <d v="1899-12-30T16:54:00"/>
    <m/>
    <d v="1899-12-30T00:00:00"/>
    <n v="0"/>
    <n v="0"/>
    <d v="1899-12-30T17:00:00"/>
    <d v="1899-12-30T00:06:00"/>
    <n v="0"/>
    <n v="6"/>
    <d v="1899-12-30T17:10:00"/>
    <d v="1899-12-30T00:10:00"/>
    <n v="0"/>
    <n v="10"/>
    <d v="1899-12-30T17:10:00"/>
    <d v="1899-12-30T17:25:00"/>
    <d v="1899-12-30T00:15:00"/>
    <n v="0"/>
    <n v="15"/>
    <d v="1899-12-30T16:00:00"/>
    <n v="16"/>
    <n v="0"/>
    <d v="1899-12-30T05:12:00"/>
    <n v="5"/>
    <n v="12"/>
    <d v="1899-12-30T02:00:00"/>
    <n v="2"/>
    <n v="0"/>
    <d v="1899-12-30T01:12:00"/>
    <n v="1"/>
    <n v="12"/>
    <m/>
    <m/>
    <m/>
    <d v="1899-12-30T01:12:00"/>
    <n v="1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8094.7799999999"/>
    <n v="16593"/>
    <n v="62.538275862068964"/>
    <n v="61.959548002169583"/>
    <m/>
    <m/>
    <m/>
    <m/>
    <m/>
  </r>
  <r>
    <n v="292"/>
    <n v="50"/>
    <d v="2011-09-13T00:00:00"/>
    <n v="9"/>
    <x v="1"/>
    <n v="5"/>
    <s v="TSL,HALDIA"/>
    <s v="GOONYELLA"/>
    <s v="YASA UNITY"/>
    <d v="1899-12-30T18:00:00"/>
    <x v="288"/>
    <s v="DTY-WT 1-WCS-RLS 1-IMWB 1-DTY"/>
    <n v="59"/>
    <m/>
    <m/>
    <d v="1899-12-30T18:00:00"/>
    <d v="1899-12-30T18:00:00"/>
    <d v="1899-12-30T00:00:00"/>
    <n v="0"/>
    <n v="0"/>
    <d v="1899-12-30T18:05:00"/>
    <d v="1899-12-30T00:05:00"/>
    <n v="0"/>
    <n v="5"/>
    <d v="1899-12-30T18:15:00"/>
    <d v="1899-12-30T00:10:00"/>
    <n v="0"/>
    <n v="10"/>
    <d v="1899-12-30T18:51:00"/>
    <d v="1899-12-30T00:36:00"/>
    <n v="0"/>
    <n v="36"/>
    <d v="1899-12-30T18:52:00"/>
    <d v="1899-12-30T19:45:00"/>
    <d v="1899-12-30T00:53:00"/>
    <n v="0"/>
    <n v="53"/>
    <d v="1899-12-30T18:52:00"/>
    <d v="1899-12-30T19:45:00"/>
    <d v="1899-12-30T00:53:00"/>
    <n v="0"/>
    <n v="53"/>
    <d v="1899-12-30T18:50:00"/>
    <n v="-3.819444444444442E-2"/>
    <e v="#NUM!"/>
    <e v="#NUM!"/>
    <d v="1899-12-30T19:47:00"/>
    <d v="1899-12-30T00:57:00"/>
    <n v="0"/>
    <n v="57"/>
    <d v="1899-12-30T21:14:00"/>
    <d v="1899-12-30T01:27:00"/>
    <n v="1"/>
    <n v="27"/>
    <d v="1899-12-30T21:14:00"/>
    <d v="1899-12-30T21:14:00"/>
    <d v="1899-12-30T00:00:00"/>
    <n v="0"/>
    <n v="0"/>
    <d v="1899-12-30T21:14:00"/>
    <d v="1899-12-30T21:14:00"/>
    <m/>
    <d v="1899-12-30T00:00:00"/>
    <n v="0"/>
    <n v="0"/>
    <d v="1899-12-30T21:25:00"/>
    <d v="1899-12-30T00:11:00"/>
    <n v="0"/>
    <n v="11"/>
    <d v="1899-12-30T21:30:00"/>
    <d v="1899-12-30T00:05:00"/>
    <n v="0"/>
    <n v="5"/>
    <d v="1899-12-30T21:30:00"/>
    <d v="1899-12-30T21:40:00"/>
    <d v="1899-12-30T00:10:00"/>
    <n v="0"/>
    <n v="10"/>
    <d v="1899-12-30T03:40:00"/>
    <n v="3"/>
    <n v="40"/>
    <n v="-2.0833333333332149E-3"/>
    <e v="#NUM!"/>
    <e v="#NUM!"/>
    <d v="1899-12-30T00:53:00"/>
    <n v="0"/>
    <n v="53"/>
    <d v="1899-12-30T01:27:00"/>
    <n v="1"/>
    <n v="27"/>
    <m/>
    <m/>
    <m/>
    <d v="1899-12-30T01:27:00"/>
    <n v="1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1825.9999999999"/>
    <n v="16651"/>
    <n v="63.241016949152538"/>
    <n v="61.967809741156678"/>
    <m/>
    <m/>
    <m/>
    <m/>
    <m/>
  </r>
  <r>
    <n v="293"/>
    <n v="51"/>
    <d v="2011-09-14T00:00:00"/>
    <n v="9"/>
    <x v="17"/>
    <n v="1"/>
    <s v="UML,SUKHINDA"/>
    <s v="HARD COKING COAL"/>
    <s v="FUZHOUHAI"/>
    <d v="1899-12-30T01:20:00"/>
    <x v="289"/>
    <s v="DTY-WT 1-WCS-RLS 1-IMWB 1-DTY"/>
    <n v="58"/>
    <n v="8"/>
    <m/>
    <d v="1899-12-30T01:20:00"/>
    <d v="1899-12-30T01:20:00"/>
    <d v="1899-12-30T00:00:00"/>
    <n v="0"/>
    <n v="0"/>
    <d v="1899-12-30T01:25:00"/>
    <d v="1899-12-30T00:05:00"/>
    <n v="0"/>
    <n v="5"/>
    <d v="1899-12-30T01:35:00"/>
    <d v="1899-12-30T00:10:00"/>
    <n v="0"/>
    <n v="10"/>
    <d v="1899-12-30T01:55:00"/>
    <d v="1899-12-30T00:20:00"/>
    <n v="0"/>
    <n v="20"/>
    <d v="1899-12-30T02:00:00"/>
    <d v="1899-12-30T04:00:00"/>
    <d v="1899-12-30T02:00:00"/>
    <n v="2"/>
    <n v="0"/>
    <d v="1899-12-30T02:00:00"/>
    <d v="1899-12-30T04:00:00"/>
    <d v="1899-12-30T02:00:00"/>
    <n v="2"/>
    <n v="0"/>
    <d v="1899-12-30T04:01:00"/>
    <d v="1899-12-30T00:01:00"/>
    <n v="0"/>
    <n v="1"/>
    <d v="1899-12-30T04:06:00"/>
    <d v="1899-12-30T00:05:00"/>
    <n v="0"/>
    <n v="5"/>
    <d v="1899-12-30T06:15:00"/>
    <d v="1899-12-30T02:09:00"/>
    <n v="2"/>
    <n v="9"/>
    <d v="1899-12-30T06:15:00"/>
    <d v="1899-12-30T06:15:00"/>
    <d v="1899-12-30T00:00:00"/>
    <n v="0"/>
    <n v="0"/>
    <d v="1899-12-30T06:15:00"/>
    <d v="1899-12-30T06:15:00"/>
    <m/>
    <d v="1899-12-30T00:00:00"/>
    <n v="0"/>
    <n v="0"/>
    <d v="1899-12-30T06:00:00"/>
    <n v="-1.0416666666666685E-2"/>
    <e v="#NUM!"/>
    <e v="#NUM!"/>
    <d v="1899-12-30T06:10:00"/>
    <d v="1899-12-30T00:10:00"/>
    <n v="0"/>
    <n v="10"/>
    <d v="1899-12-30T06:10:00"/>
    <d v="1899-12-30T07:00:00"/>
    <d v="1899-12-30T00:50:00"/>
    <n v="0"/>
    <n v="50"/>
    <d v="1899-12-30T05:40:00"/>
    <n v="5"/>
    <n v="40"/>
    <d v="1899-12-30T00:16:00"/>
    <n v="0"/>
    <n v="16"/>
    <d v="1899-12-30T02:00:00"/>
    <n v="2"/>
    <n v="0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4975.8399999999"/>
    <n v="16710"/>
    <n v="54.307586206896552"/>
    <n v="61.937512866546967"/>
    <m/>
    <m/>
    <m/>
    <m/>
    <m/>
  </r>
  <r>
    <n v="294"/>
    <n v="52"/>
    <d v="2011-09-14T00:00:00"/>
    <n v="9"/>
    <x v="0"/>
    <n v="26"/>
    <s v="TSL,JSR"/>
    <s v="JELLINBAH PCI"/>
    <s v="PRIMROSE"/>
    <d v="1899-12-30T04:20:00"/>
    <x v="290"/>
    <s v="DTY-WT 1-WCS-RLS 1-IMWB 1-DTY"/>
    <n v="59"/>
    <n v="7"/>
    <m/>
    <d v="1899-12-30T04:20:00"/>
    <d v="1899-12-30T04:20:00"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6:00:00"/>
    <d v="1899-12-30T01:25:00"/>
    <n v="1"/>
    <n v="25"/>
    <d v="1899-12-30T06:05:00"/>
    <d v="1899-12-30T07:30:00"/>
    <d v="1899-12-30T01:25:00"/>
    <n v="1"/>
    <n v="25"/>
    <d v="1899-12-30T06:05:00"/>
    <d v="1899-12-30T07:30:00"/>
    <d v="1899-12-30T01:25:00"/>
    <n v="1"/>
    <n v="25"/>
    <d v="1899-12-30T10:23:00"/>
    <d v="1899-12-30T02:53:00"/>
    <n v="2"/>
    <n v="53"/>
    <d v="1899-12-30T10:43:00"/>
    <d v="1899-12-30T00:20:00"/>
    <n v="0"/>
    <n v="20"/>
    <d v="1899-12-30T13:31:00"/>
    <d v="1899-12-30T02:48:00"/>
    <n v="2"/>
    <n v="48"/>
    <d v="1899-12-30T13:31:00"/>
    <d v="1899-12-30T13:31:00"/>
    <d v="1899-12-30T00:00:00"/>
    <n v="0"/>
    <n v="0"/>
    <d v="1899-12-30T13:00:00"/>
    <d v="1899-12-30T15:00:00"/>
    <n v="63"/>
    <d v="1899-12-30T02:00:00"/>
    <n v="2"/>
    <n v="0"/>
    <d v="1899-12-30T15:06:00"/>
    <d v="1899-12-30T01:35:00"/>
    <n v="1"/>
    <n v="35"/>
    <d v="1899-12-30T15:15:00"/>
    <d v="1899-12-30T00:09:00"/>
    <n v="0"/>
    <n v="9"/>
    <d v="1899-12-30T15:15:00"/>
    <d v="1899-12-30T15:20:00"/>
    <d v="1899-12-30T00:05:00"/>
    <n v="0"/>
    <n v="5"/>
    <d v="1899-12-30T11:00:00"/>
    <n v="11"/>
    <n v="0"/>
    <d v="1899-12-30T06:02:00"/>
    <n v="6"/>
    <n v="2"/>
    <d v="1899-12-30T01:25:00"/>
    <n v="1"/>
    <n v="25"/>
    <d v="1899-12-30T02:48:00"/>
    <n v="2"/>
    <n v="48"/>
    <m/>
    <m/>
    <m/>
    <d v="1899-12-30T02:48:00"/>
    <n v="2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8264.5199999999"/>
    <n v="16769"/>
    <n v="55.740338983050847"/>
    <n v="61.915708748285518"/>
    <m/>
    <m/>
    <m/>
    <m/>
    <m/>
  </r>
  <r>
    <n v="295"/>
    <n v="53"/>
    <d v="2011-09-14T00:00:00"/>
    <n v="9"/>
    <x v="0"/>
    <n v="27"/>
    <s v="TSL,JSR"/>
    <s v="CP DUBAI"/>
    <s v="BUTINAH"/>
    <d v="1899-12-30T09:42:00"/>
    <x v="291"/>
    <s v="DTY-WT 1-WCS-RLS 2-IMWB 1-DTY"/>
    <n v="59"/>
    <n v="0"/>
    <m/>
    <d v="1899-12-30T09:42:00"/>
    <d v="1899-12-30T09:42:00"/>
    <d v="1899-12-30T00:00:00"/>
    <n v="0"/>
    <n v="0"/>
    <d v="1899-12-30T09:50:00"/>
    <d v="1899-12-30T00:08:00"/>
    <n v="0"/>
    <n v="8"/>
    <d v="1899-12-30T10:00:00"/>
    <d v="1899-12-30T00:10:00"/>
    <n v="0"/>
    <n v="10"/>
    <d v="1899-12-30T10:35:00"/>
    <d v="1899-12-30T00:35:00"/>
    <n v="0"/>
    <n v="35"/>
    <d v="1899-12-30T10:40:00"/>
    <d v="1899-12-30T12:00:00"/>
    <d v="1899-12-30T01:20:00"/>
    <n v="1"/>
    <n v="20"/>
    <d v="1899-12-30T10:40:00"/>
    <d v="1899-12-30T12:00:00"/>
    <d v="1899-12-30T01:20:00"/>
    <n v="1"/>
    <n v="20"/>
    <d v="1899-12-30T12:43:00"/>
    <d v="1899-12-30T00:43:00"/>
    <n v="0"/>
    <n v="43"/>
    <d v="1899-12-30T12:44:00"/>
    <d v="1899-12-30T00:01:00"/>
    <n v="0"/>
    <n v="1"/>
    <d v="1899-12-30T16:34:00"/>
    <d v="1899-12-30T03:50:00"/>
    <n v="3"/>
    <n v="50"/>
    <d v="1899-12-30T16:34:00"/>
    <d v="1899-12-30T16:34:00"/>
    <d v="1899-12-30T00:00:00"/>
    <n v="0"/>
    <n v="0"/>
    <d v="1899-12-30T16:34:00"/>
    <d v="1899-12-30T16:34:00"/>
    <m/>
    <d v="1899-12-30T00:00:00"/>
    <n v="0"/>
    <n v="0"/>
    <d v="1899-12-30T16:40:00"/>
    <d v="1899-12-30T00:06:00"/>
    <n v="0"/>
    <n v="6"/>
    <d v="1899-12-30T16:45:00"/>
    <d v="1899-12-30T00:05:00"/>
    <n v="0"/>
    <n v="5"/>
    <d v="1899-12-30T16:45:00"/>
    <d v="1899-12-30T16:45:00"/>
    <d v="1899-12-30T00:00:00"/>
    <n v="0"/>
    <n v="0"/>
    <d v="1899-12-30T07:03:00"/>
    <n v="7"/>
    <n v="3"/>
    <d v="1899-12-30T01:29:00"/>
    <n v="1"/>
    <n v="29"/>
    <d v="1899-12-30T01:20:00"/>
    <n v="1"/>
    <n v="20"/>
    <d v="1899-12-30T03:50:00"/>
    <n v="3"/>
    <n v="50"/>
    <m/>
    <m/>
    <m/>
    <d v="1899-12-30T03:50:00"/>
    <n v="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2022.5399999999"/>
    <n v="16827"/>
    <n v="63.695254237288133"/>
    <n v="61.925627859986918"/>
    <m/>
    <m/>
    <m/>
    <m/>
    <m/>
  </r>
  <r>
    <n v="296"/>
    <n v="54"/>
    <d v="2011-09-14T00:00:00"/>
    <n v="9"/>
    <x v="18"/>
    <n v="1"/>
    <s v="BSL"/>
    <s v="STEAM NON COKING"/>
    <s v="FURNESS MELBOURNE"/>
    <d v="1899-12-30T14:50:00"/>
    <x v="292"/>
    <s v="DTY-WT 1-WCS-RLS 1-IMWB 1-DTY"/>
    <n v="58"/>
    <n v="2"/>
    <m/>
    <d v="1899-12-30T14:50:00"/>
    <d v="1899-12-30T14:50:00"/>
    <d v="1899-12-30T00:00:00"/>
    <n v="0"/>
    <n v="0"/>
    <d v="1899-12-30T16:00:00"/>
    <d v="1899-12-30T01:10:00"/>
    <n v="1"/>
    <n v="10"/>
    <d v="1899-12-30T17:05:00"/>
    <d v="1899-12-30T01:05:00"/>
    <n v="1"/>
    <n v="5"/>
    <d v="1899-12-30T17:30:00"/>
    <d v="1899-12-30T00:25:00"/>
    <n v="0"/>
    <n v="25"/>
    <d v="1899-12-30T17:31:00"/>
    <d v="1899-12-30T18:30:00"/>
    <d v="1899-12-30T00:59:00"/>
    <n v="0"/>
    <n v="59"/>
    <d v="1899-12-30T17:31:00"/>
    <d v="1899-12-30T18:30:00"/>
    <d v="1899-12-30T00:59:00"/>
    <n v="0"/>
    <n v="59"/>
    <d v="1899-12-30T17:30:00"/>
    <n v="-4.1666666666666741E-2"/>
    <e v="#NUM!"/>
    <e v="#NUM!"/>
    <d v="1899-12-30T21:59:00"/>
    <d v="1899-12-30T04:29:00"/>
    <n v="4"/>
    <n v="29"/>
    <d v="1899-12-31T00:19:00"/>
    <d v="1899-12-30T02:20:00"/>
    <n v="2"/>
    <n v="20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30:00"/>
    <d v="1899-12-30T00:11:00"/>
    <n v="0"/>
    <n v="11"/>
    <d v="1899-12-31T00:45:00"/>
    <d v="1899-12-30T00:15:00"/>
    <n v="0"/>
    <n v="15"/>
    <d v="1899-12-31T00:45:00"/>
    <d v="1899-12-31T00:50:00"/>
    <d v="1899-12-30T00:05:00"/>
    <n v="0"/>
    <n v="5"/>
    <d v="1899-12-30T10:00:00"/>
    <n v="10"/>
    <n v="0"/>
    <n v="-6.2500000000000888E-3"/>
    <e v="#NUM!"/>
    <e v="#NUM!"/>
    <d v="1899-12-30T00:59:00"/>
    <n v="0"/>
    <n v="59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5510.32"/>
    <n v="16886"/>
    <n v="60.134137931034488"/>
    <n v="61.915807177543527"/>
    <m/>
    <m/>
    <m/>
    <m/>
    <m/>
  </r>
  <r>
    <n v="297"/>
    <n v="55"/>
    <d v="2011-09-14T00:00:00"/>
    <n v="9"/>
    <x v="0"/>
    <n v="28"/>
    <s v="TSL,JSR"/>
    <s v="CP DUBAI"/>
    <s v="BUTINAH"/>
    <d v="1899-12-30T17:55:00"/>
    <x v="293"/>
    <s v="DTY-WT 1-WCS-RLS 2-IMWB 1-DTY"/>
    <n v="59"/>
    <n v="0"/>
    <m/>
    <d v="1899-12-30T17:55:00"/>
    <d v="1899-12-30T17:55:00"/>
    <d v="1899-12-30T00:00:00"/>
    <n v="0"/>
    <n v="0"/>
    <d v="1899-12-30T18:55:00"/>
    <d v="1899-12-30T01:00:00"/>
    <n v="1"/>
    <n v="0"/>
    <d v="1899-12-30T19:05:00"/>
    <d v="1899-12-30T00:10:00"/>
    <n v="0"/>
    <n v="10"/>
    <d v="1899-12-30T20:00:00"/>
    <d v="1899-12-30T00:55:00"/>
    <n v="0"/>
    <n v="55"/>
    <d v="1899-12-30T20:00:00"/>
    <d v="1899-12-30T21:00:00"/>
    <d v="1899-12-30T01:00:00"/>
    <n v="1"/>
    <n v="0"/>
    <d v="1899-12-30T20:00:00"/>
    <d v="1899-12-30T21:00:00"/>
    <d v="1899-12-30T01:00:00"/>
    <n v="1"/>
    <n v="0"/>
    <d v="1899-12-30T21:00:00"/>
    <d v="1899-12-30T00:00:00"/>
    <n v="0"/>
    <n v="0"/>
    <d v="1899-12-30T21:03:00"/>
    <d v="1899-12-30T00:03:00"/>
    <n v="0"/>
    <n v="3"/>
    <d v="1899-12-31T02:25:00"/>
    <d v="1899-12-30T05:22:00"/>
    <n v="5"/>
    <n v="22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45:00"/>
    <d v="1899-12-30T00:20:00"/>
    <n v="0"/>
    <n v="20"/>
    <d v="1899-12-31T03:00:00"/>
    <d v="1899-12-30T00:15:00"/>
    <n v="0"/>
    <n v="15"/>
    <d v="1899-12-31T03:00:00"/>
    <d v="1899-12-31T03:15:00"/>
    <d v="1899-12-30T00:15:00"/>
    <n v="0"/>
    <n v="15"/>
    <d v="1899-12-30T09:20:00"/>
    <n v="9"/>
    <n v="20"/>
    <d v="1899-12-30T01:30:00"/>
    <n v="1"/>
    <n v="30"/>
    <d v="1899-12-30T01:00:00"/>
    <n v="1"/>
    <n v="0"/>
    <d v="1899-12-30T05:22:00"/>
    <n v="5"/>
    <n v="22"/>
    <m/>
    <m/>
    <m/>
    <d v="1899-12-30T05:22:00"/>
    <n v="5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9256.03"/>
    <n v="16944"/>
    <n v="63.486610169491527"/>
    <n v="61.924930949008498"/>
    <m/>
    <m/>
    <m/>
    <m/>
    <m/>
  </r>
  <r>
    <n v="298"/>
    <n v="56"/>
    <d v="2011-09-15T00:00:00"/>
    <n v="9"/>
    <x v="12"/>
    <n v="2"/>
    <s v="ADHUNIK"/>
    <s v="NON COKING"/>
    <s v="NEWLEAD SPARTOUNTA"/>
    <d v="1899-12-30T11:00:00"/>
    <x v="294"/>
    <s v="DTY-WT 1-WCS-RLS 1-IMWB 1-DTY"/>
    <n v="58"/>
    <n v="0"/>
    <m/>
    <d v="1899-12-30T11:00:00"/>
    <d v="1899-12-30T11:00:00"/>
    <d v="1899-12-30T00:00:00"/>
    <n v="0"/>
    <n v="0"/>
    <d v="1899-12-30T11:05:00"/>
    <d v="1899-12-30T00:05:00"/>
    <n v="0"/>
    <n v="5"/>
    <d v="1899-12-30T11:06:00"/>
    <d v="1899-12-30T00:01:00"/>
    <n v="0"/>
    <n v="1"/>
    <d v="1899-12-31T00:00:00"/>
    <d v="1899-12-30T12:54:00"/>
    <n v="12"/>
    <n v="54"/>
    <d v="1899-12-30T10:45:00"/>
    <d v="1899-12-30T11:24:00"/>
    <d v="1899-12-30T00:39:00"/>
    <n v="0"/>
    <n v="39"/>
    <d v="1899-12-30T10:45:00"/>
    <d v="1899-12-30T11:24:00"/>
    <d v="1899-12-30T00:39:00"/>
    <n v="0"/>
    <n v="39"/>
    <d v="1899-12-30T11:28:00"/>
    <d v="1899-12-30T00:04:00"/>
    <n v="0"/>
    <n v="4"/>
    <d v="1899-12-30T11:30:00"/>
    <d v="1899-12-30T00:02:00"/>
    <n v="0"/>
    <n v="2"/>
    <d v="1899-12-30T13:19:00"/>
    <d v="1899-12-30T01:49:00"/>
    <n v="1"/>
    <n v="49"/>
    <d v="1899-12-30T13:19:00"/>
    <d v="1899-12-30T13:19:00"/>
    <d v="1899-12-30T00:00:00"/>
    <n v="0"/>
    <n v="0"/>
    <d v="1899-12-30T13:19:00"/>
    <d v="1899-12-30T13:19:00"/>
    <m/>
    <d v="1899-12-30T00:00:00"/>
    <n v="0"/>
    <n v="0"/>
    <d v="1899-12-30T13:25:00"/>
    <d v="1899-12-30T00:06:00"/>
    <n v="0"/>
    <n v="6"/>
    <d v="1899-12-30T13:40:00"/>
    <d v="1899-12-30T00:15:00"/>
    <n v="0"/>
    <n v="15"/>
    <d v="1899-12-30T13:40:00"/>
    <d v="1899-12-30T14:25:00"/>
    <d v="1899-12-30T00:45:00"/>
    <n v="0"/>
    <n v="45"/>
    <d v="1899-12-30T03:25:00"/>
    <n v="3"/>
    <n v="25"/>
    <d v="1899-12-30T13:19:00"/>
    <n v="13"/>
    <n v="19"/>
    <d v="1899-12-30T00:39:00"/>
    <n v="0"/>
    <n v="39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2621.27"/>
    <n v="17002"/>
    <n v="58.021379310344827"/>
    <n v="61.911614515939306"/>
    <m/>
    <m/>
    <m/>
    <m/>
    <m/>
  </r>
  <r>
    <n v="299"/>
    <n v="57"/>
    <d v="2011-09-15T00:00:00"/>
    <n v="9"/>
    <x v="11"/>
    <n v="8"/>
    <s v="BEL"/>
    <s v="LAKE VERMONT HCC"/>
    <s v="COS PROSPERITY"/>
    <d v="1899-12-30T12:10:00"/>
    <x v="295"/>
    <s v="DTY-WT 1-WCS-RLS 1-IMWB 1-DTY"/>
    <n v="58"/>
    <n v="0"/>
    <m/>
    <d v="1899-12-30T12:10:00"/>
    <d v="1899-12-30T12:10:00"/>
    <d v="1899-12-30T00:00:00"/>
    <n v="0"/>
    <n v="0"/>
    <d v="1899-12-30T12:15:00"/>
    <d v="1899-12-30T00:05:00"/>
    <n v="0"/>
    <n v="5"/>
    <d v="1899-12-30T12:40:00"/>
    <d v="1899-12-30T00:25:00"/>
    <n v="0"/>
    <n v="25"/>
    <d v="1899-12-30T13:00:00"/>
    <d v="1899-12-30T00:20:00"/>
    <n v="0"/>
    <n v="20"/>
    <d v="1899-12-30T13:10:00"/>
    <d v="1899-12-30T15:55:00"/>
    <d v="1899-12-30T02:45:00"/>
    <n v="2"/>
    <n v="45"/>
    <d v="1899-12-30T13:10:00"/>
    <d v="1899-12-30T15:55:00"/>
    <d v="1899-12-30T02:45:00"/>
    <n v="2"/>
    <n v="45"/>
    <d v="1899-12-30T15:58:00"/>
    <d v="1899-12-30T00:03:00"/>
    <n v="0"/>
    <n v="3"/>
    <d v="1899-12-30T15:59:00"/>
    <d v="1899-12-30T00:01:00"/>
    <n v="0"/>
    <n v="1"/>
    <d v="1899-12-30T17:30:00"/>
    <d v="1899-12-30T01:31:00"/>
    <n v="1"/>
    <n v="31"/>
    <d v="1899-12-30T17:30:00"/>
    <d v="1899-12-30T17:30:00"/>
    <d v="1899-12-30T00:00:00"/>
    <n v="0"/>
    <n v="0"/>
    <d v="1899-12-30T17:30:00"/>
    <d v="1899-12-30T17:30:00"/>
    <m/>
    <d v="1899-12-30T00:00:00"/>
    <n v="0"/>
    <n v="0"/>
    <d v="1899-12-30T17:40:00"/>
    <d v="1899-12-30T00:10:00"/>
    <n v="0"/>
    <n v="10"/>
    <d v="1899-12-30T17:50:00"/>
    <d v="1899-12-30T00:10:00"/>
    <n v="0"/>
    <n v="10"/>
    <d v="1899-12-30T17:50:00"/>
    <d v="1899-12-30T18:35:00"/>
    <d v="1899-12-30T00:45:00"/>
    <n v="0"/>
    <n v="45"/>
    <d v="1899-12-30T06:25:00"/>
    <n v="6"/>
    <n v="25"/>
    <d v="1899-12-30T00:43:00"/>
    <n v="0"/>
    <n v="43"/>
    <d v="1899-12-30T02:45:00"/>
    <n v="2"/>
    <n v="45"/>
    <d v="1899-12-30T01:31:00"/>
    <n v="1"/>
    <n v="31"/>
    <m/>
    <m/>
    <m/>
    <d v="1899-12-30T01:31:00"/>
    <n v="1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6202.9099999999"/>
    <n v="17060"/>
    <n v="61.752413793103443"/>
    <n v="61.911073270808906"/>
    <m/>
    <m/>
    <m/>
    <m/>
    <m/>
  </r>
  <r>
    <n v="300"/>
    <n v="58"/>
    <d v="2011-09-15T00:00:00"/>
    <n v="9"/>
    <x v="0"/>
    <n v="29"/>
    <s v="TSL,JSR"/>
    <s v="JELLINBAH PCI"/>
    <s v="PRIMROSE"/>
    <d v="1899-12-30T14:10:00"/>
    <x v="296"/>
    <s v="DTY-WT 1-WCS-RLS 1-IMWB 1-DTY"/>
    <n v="58"/>
    <n v="0"/>
    <m/>
    <d v="1899-12-30T14:10:00"/>
    <d v="1899-12-30T14:10:00"/>
    <d v="1899-12-30T00:00:00"/>
    <n v="0"/>
    <n v="0"/>
    <d v="1899-12-30T14:15:00"/>
    <d v="1899-12-30T00:05:00"/>
    <n v="0"/>
    <n v="5"/>
    <d v="1899-12-30T19:35:00"/>
    <d v="1899-12-30T05:20:00"/>
    <n v="5"/>
    <n v="20"/>
    <d v="1899-12-30T19:58:00"/>
    <d v="1899-12-30T00:23:00"/>
    <n v="0"/>
    <n v="23"/>
    <d v="1899-12-30T20:00:00"/>
    <d v="1899-12-30T23:40:00"/>
    <d v="1899-12-30T03:40:00"/>
    <n v="3"/>
    <n v="40"/>
    <d v="1899-12-30T20:00:00"/>
    <d v="1899-12-30T23:40:00"/>
    <d v="1899-12-30T03:40:00"/>
    <n v="3"/>
    <n v="40"/>
    <d v="1899-12-30T21:53:00"/>
    <n v="-7.4305555555555625E-2"/>
    <e v="#NUM!"/>
    <e v="#NUM!"/>
    <d v="1899-12-30T21:53:00"/>
    <d v="1899-12-30T00:00:00"/>
    <n v="0"/>
    <n v="0"/>
    <d v="1899-12-31T01:53:00"/>
    <d v="1899-12-30T04:00:00"/>
    <n v="4"/>
    <n v="0"/>
    <d v="1899-12-31T01:53:00"/>
    <d v="1899-12-31T01:53:00"/>
    <d v="1899-12-30T00:00:00"/>
    <n v="0"/>
    <n v="0"/>
    <d v="1899-12-31T01:53:00"/>
    <d v="1899-12-31T01:53:00"/>
    <m/>
    <d v="1899-12-30T00:00:00"/>
    <n v="0"/>
    <n v="0"/>
    <m/>
    <n v="-1.0784722222222223"/>
    <e v="#NUM!"/>
    <e v="#NUM!"/>
    <d v="1899-12-30T23:55:00"/>
    <d v="1899-12-30T23:55:00"/>
    <n v="23"/>
    <n v="55"/>
    <d v="1899-12-30T23:55:00"/>
    <d v="1899-12-30T23:55:00"/>
    <d v="1899-12-30T00:00:00"/>
    <n v="0"/>
    <n v="0"/>
    <d v="1899-12-30T09:45:00"/>
    <n v="9"/>
    <n v="45"/>
    <n v="-0.14027777777777783"/>
    <e v="#NUM!"/>
    <e v="#NUM!"/>
    <d v="1899-12-30T03:40:00"/>
    <n v="3"/>
    <n v="40"/>
    <d v="1899-12-30T04:00:00"/>
    <n v="4"/>
    <n v="0"/>
    <m/>
    <m/>
    <m/>
    <d v="1899-12-30T04:00:00"/>
    <n v="4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9826.9099999999"/>
    <n v="17117"/>
    <n v="62.482758620689658"/>
    <n v="61.916627329555411"/>
    <m/>
    <m/>
    <m/>
    <m/>
    <m/>
  </r>
  <r>
    <n v="301"/>
    <n v="59"/>
    <d v="2011-09-17T00:00:00"/>
    <n v="9"/>
    <x v="0"/>
    <n v="30"/>
    <s v="TSL,JSR"/>
    <s v="CURRAGH SS"/>
    <s v="VOGUE CHALLENGER"/>
    <d v="1899-12-30T11:15:00"/>
    <x v="297"/>
    <s v="DTY-WT 1-WCS-RLS 1-IMWB 1-DTY"/>
    <n v="57"/>
    <n v="2"/>
    <m/>
    <d v="1899-12-30T11:15:00"/>
    <d v="1899-12-30T11:15:00"/>
    <d v="1899-12-30T00:00:00"/>
    <n v="0"/>
    <n v="0"/>
    <d v="1899-12-30T11:20:00"/>
    <d v="1899-12-30T00:05:00"/>
    <n v="0"/>
    <n v="5"/>
    <d v="1899-12-30T11:22:00"/>
    <d v="1899-12-30T00:02:00"/>
    <n v="0"/>
    <n v="2"/>
    <d v="1899-12-30T11:40:00"/>
    <d v="1899-12-30T00:18:00"/>
    <n v="0"/>
    <n v="18"/>
    <d v="1899-12-30T11:40:00"/>
    <d v="1899-12-30T12:40:00"/>
    <d v="1899-12-30T01:00:00"/>
    <n v="1"/>
    <n v="0"/>
    <d v="1899-12-30T11:40:00"/>
    <d v="1899-12-30T12:40:00"/>
    <d v="1899-12-30T01:00:00"/>
    <n v="1"/>
    <n v="0"/>
    <d v="1899-12-30T12:40:00"/>
    <d v="1899-12-30T00:00:00"/>
    <n v="0"/>
    <n v="0"/>
    <d v="1899-12-30T12:45:00"/>
    <d v="1899-12-30T00:05:00"/>
    <n v="0"/>
    <n v="5"/>
    <d v="1899-12-30T14:10:00"/>
    <d v="1899-12-30T01:25:00"/>
    <n v="1"/>
    <n v="25"/>
    <d v="1899-12-30T14:10:00"/>
    <d v="1899-12-30T14:10:00"/>
    <d v="1899-12-30T00:00:00"/>
    <n v="0"/>
    <n v="0"/>
    <d v="1899-12-30T14:10:00"/>
    <d v="1899-12-30T14:10:00"/>
    <m/>
    <d v="1899-12-30T00:00:00"/>
    <n v="0"/>
    <n v="0"/>
    <d v="1899-12-30T14:20:00"/>
    <d v="1899-12-30T00:10:00"/>
    <n v="0"/>
    <n v="10"/>
    <d v="1899-12-30T14:30:00"/>
    <d v="1899-12-30T00:10:00"/>
    <n v="0"/>
    <n v="10"/>
    <d v="1899-12-30T14:30:00"/>
    <d v="1899-12-30T14:40:00"/>
    <d v="1899-12-30T00:10:00"/>
    <n v="0"/>
    <n v="10"/>
    <d v="1899-12-30T03:25:00"/>
    <n v="3"/>
    <n v="25"/>
    <d v="1899-12-30T00:38:00"/>
    <n v="0"/>
    <n v="38"/>
    <d v="1899-12-30T01:00:00"/>
    <n v="1"/>
    <n v="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3381.18"/>
    <n v="17175"/>
    <n v="62.355614035087719"/>
    <n v="61.914479184861712"/>
    <m/>
    <m/>
    <m/>
    <m/>
    <m/>
  </r>
  <r>
    <n v="302"/>
    <n v="60"/>
    <d v="2011-09-17T00:00:00"/>
    <n v="9"/>
    <x v="18"/>
    <n v="2"/>
    <s v="BSL"/>
    <s v="STEAM NON COKING"/>
    <s v="FURNESS MELBOURNE"/>
    <d v="1899-12-30T15:00:00"/>
    <x v="298"/>
    <s v="DTY-WT 1-WCS-RLS 1-IMWB 1-DTY"/>
    <n v="58"/>
    <n v="1"/>
    <m/>
    <d v="1899-12-30T15:00:00"/>
    <d v="1899-12-30T15:00:00"/>
    <d v="1899-12-30T00:00:00"/>
    <n v="0"/>
    <n v="0"/>
    <d v="1899-12-30T15:05:00"/>
    <d v="1899-12-30T00:05:00"/>
    <n v="0"/>
    <n v="5"/>
    <d v="1899-12-30T15:08:00"/>
    <d v="1899-12-30T00:03:00"/>
    <n v="0"/>
    <n v="3"/>
    <d v="1899-12-30T15:30:00"/>
    <d v="1899-12-30T00:22:00"/>
    <n v="0"/>
    <n v="22"/>
    <d v="1899-12-30T15:30:00"/>
    <d v="1899-12-30T16:45:00"/>
    <d v="1899-12-30T01:15:00"/>
    <n v="1"/>
    <n v="15"/>
    <d v="1899-12-30T15:30:00"/>
    <d v="1899-12-30T16:45:00"/>
    <d v="1899-12-30T01:15:00"/>
    <n v="1"/>
    <n v="15"/>
    <d v="1899-12-30T16:45:00"/>
    <d v="1899-12-30T00:00:00"/>
    <n v="0"/>
    <n v="0"/>
    <d v="1899-12-30T16:47:00"/>
    <d v="1899-12-30T00:02:00"/>
    <n v="0"/>
    <n v="2"/>
    <d v="1899-12-30T19:15:00"/>
    <d v="1899-12-30T02:28:00"/>
    <n v="2"/>
    <n v="28"/>
    <d v="1899-12-30T19:15:00"/>
    <d v="1899-12-30T19:15:00"/>
    <d v="1899-12-30T00:00:00"/>
    <n v="0"/>
    <n v="0"/>
    <d v="1899-12-30T19:15:00"/>
    <d v="1899-12-30T19:15:00"/>
    <m/>
    <d v="1899-12-30T00:00:00"/>
    <n v="0"/>
    <n v="0"/>
    <d v="1899-12-30T19:30:00"/>
    <d v="1899-12-30T00:15:00"/>
    <n v="0"/>
    <n v="15"/>
    <d v="1899-12-30T19:42:00"/>
    <d v="1899-12-30T00:12:00"/>
    <n v="0"/>
    <n v="12"/>
    <d v="1899-12-30T19:42:00"/>
    <d v="1899-12-30T19:45:00"/>
    <d v="1899-12-30T00:03:00"/>
    <n v="0"/>
    <n v="3"/>
    <d v="1899-12-30T04:45:00"/>
    <n v="4"/>
    <n v="45"/>
    <d v="1899-12-30T00:49:00"/>
    <n v="0"/>
    <n v="49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6881.6299999999"/>
    <n v="17234"/>
    <n v="60.352586206896547"/>
    <n v="61.905630149704066"/>
    <m/>
    <m/>
    <m/>
    <m/>
    <m/>
  </r>
  <r>
    <n v="303"/>
    <n v="61"/>
    <d v="2011-09-17T00:00:00"/>
    <n v="9"/>
    <x v="0"/>
    <n v="31"/>
    <s v="TSL,JSR"/>
    <s v="CP DUBAI"/>
    <s v="BUTINAH"/>
    <d v="1899-12-30T20:00:00"/>
    <x v="299"/>
    <s v="DTY-WT 1-WCS-RLS 2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0:00"/>
    <d v="1899-12-30T21:55:00"/>
    <d v="1899-12-30T01:25:00"/>
    <n v="1"/>
    <n v="25"/>
    <d v="1899-12-30T20:30:00"/>
    <d v="1899-12-30T21:55:00"/>
    <d v="1899-12-30T01:25:00"/>
    <n v="1"/>
    <n v="25"/>
    <d v="1899-12-30T21:55:00"/>
    <d v="1899-12-30T00:00:00"/>
    <n v="0"/>
    <n v="0"/>
    <d v="1899-12-30T22:00:00"/>
    <d v="1899-12-30T00:05:00"/>
    <n v="0"/>
    <n v="5"/>
    <d v="1899-12-30T23:45:00"/>
    <d v="1899-12-30T01:45:00"/>
    <n v="1"/>
    <n v="45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5:00"/>
    <d v="1899-12-30T00:10:00"/>
    <n v="0"/>
    <n v="10"/>
    <d v="1899-12-31T00:05:00"/>
    <d v="1899-12-30T00:10:00"/>
    <n v="0"/>
    <n v="10"/>
    <d v="1899-12-31T00:05:00"/>
    <d v="1899-12-31T00:25:00"/>
    <d v="1899-12-30T00:20:00"/>
    <n v="0"/>
    <n v="20"/>
    <d v="1899-12-30T04:25:00"/>
    <n v="4"/>
    <n v="25"/>
    <d v="1899-12-30T00:42:00"/>
    <n v="0"/>
    <n v="42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0596.1299999999"/>
    <n v="17293"/>
    <n v="62.957627118644069"/>
    <n v="61.909219337304108"/>
    <m/>
    <m/>
    <m/>
    <m/>
    <m/>
  </r>
  <r>
    <n v="304"/>
    <n v="62"/>
    <d v="2011-09-17T00:00:00"/>
    <n v="9"/>
    <x v="11"/>
    <n v="9"/>
    <s v="BEL"/>
    <s v="LAKE VERMONT HCC"/>
    <s v="COS PROSPERITY"/>
    <d v="1899-12-30T21:45:00"/>
    <x v="300"/>
    <s v="DTY-WT 1-WCS-RLS 1-IMWB 1-DTY"/>
    <n v="59"/>
    <n v="0"/>
    <m/>
    <d v="1899-12-30T21:45:00"/>
    <d v="1899-12-30T21:45:00"/>
    <d v="1899-12-30T00:00:00"/>
    <n v="0"/>
    <n v="0"/>
    <d v="1899-12-30T21:50:00"/>
    <d v="1899-12-30T00:05:00"/>
    <n v="0"/>
    <n v="5"/>
    <d v="1899-12-30T21:55:00"/>
    <d v="1899-12-30T00:05:00"/>
    <n v="0"/>
    <n v="5"/>
    <d v="1899-12-30T22:25:00"/>
    <d v="1899-12-30T00:30:00"/>
    <n v="0"/>
    <n v="30"/>
    <d v="1899-12-30T22:25:00"/>
    <d v="1899-12-30T23:55:00"/>
    <d v="1899-12-30T01:30:00"/>
    <n v="1"/>
    <n v="30"/>
    <d v="1899-12-30T22:25:00"/>
    <d v="1899-12-30T23:55:00"/>
    <d v="1899-12-30T01:30:00"/>
    <n v="1"/>
    <n v="30"/>
    <d v="1899-12-30T23:55:00"/>
    <d v="1899-12-30T00:00:00"/>
    <n v="0"/>
    <n v="0"/>
    <d v="1899-12-31T00:05:00"/>
    <d v="1899-12-30T00:10:00"/>
    <n v="0"/>
    <n v="10"/>
    <d v="1899-12-31T01:55:00"/>
    <d v="1899-12-30T01:50:00"/>
    <n v="1"/>
    <n v="50"/>
    <d v="1899-12-31T01:55:00"/>
    <d v="1899-12-31T01:55:00"/>
    <d v="1899-12-30T00:00:00"/>
    <n v="0"/>
    <n v="0"/>
    <d v="1899-12-31T01:55:00"/>
    <d v="1899-12-31T01:55:00"/>
    <m/>
    <d v="1899-12-30T00:00:00"/>
    <n v="0"/>
    <n v="0"/>
    <d v="1899-12-31T02:05:00"/>
    <d v="1899-12-30T00:10:00"/>
    <n v="0"/>
    <n v="10"/>
    <d v="1899-12-31T02:10:00"/>
    <d v="1899-12-30T00:05:00"/>
    <n v="0"/>
    <n v="5"/>
    <d v="1899-12-31T02:10:00"/>
    <d v="1899-12-31T02:35:00"/>
    <d v="1899-12-30T00:25:00"/>
    <n v="0"/>
    <n v="25"/>
    <d v="1899-12-30T04:50:00"/>
    <n v="4"/>
    <n v="50"/>
    <d v="1899-12-30T00:45:00"/>
    <n v="0"/>
    <n v="45"/>
    <d v="1899-12-30T01:30:00"/>
    <n v="1"/>
    <n v="30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4300.43"/>
    <n v="17348"/>
    <n v="62.784745762711864"/>
    <n v="61.926471639382058"/>
    <m/>
    <m/>
    <m/>
    <m/>
    <m/>
  </r>
  <r>
    <n v="305"/>
    <n v="63"/>
    <d v="2011-09-18T00:00:00"/>
    <n v="9"/>
    <x v="2"/>
    <n v="6"/>
    <s v="UML,DGPR"/>
    <s v="HARD COKING COAL"/>
    <s v="FU ZHOU HAI"/>
    <d v="1899-12-30T03:20:00"/>
    <x v="301"/>
    <s v="DTY-WT 1-WCS-RLS 1-IMWB 1-DTY"/>
    <n v="55"/>
    <n v="4"/>
    <m/>
    <d v="1899-12-30T03:20:00"/>
    <d v="1899-12-30T03:20:00"/>
    <d v="1899-12-30T00:00:00"/>
    <n v="0"/>
    <n v="0"/>
    <d v="1899-12-30T03:25:00"/>
    <d v="1899-12-30T00:05:00"/>
    <n v="0"/>
    <n v="5"/>
    <d v="1899-12-30T03:35:00"/>
    <d v="1899-12-30T00:10:00"/>
    <n v="0"/>
    <n v="10"/>
    <d v="1899-12-30T04:00:00"/>
    <d v="1899-12-30T00:25:00"/>
    <n v="0"/>
    <n v="25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5:25:00"/>
    <d v="1899-12-30T00:15:00"/>
    <n v="0"/>
    <n v="15"/>
    <d v="1899-12-30T05:27:00"/>
    <d v="1899-12-30T00:02:00"/>
    <n v="0"/>
    <n v="2"/>
    <d v="1899-12-30T07:14:00"/>
    <d v="1899-12-30T01:47:00"/>
    <n v="1"/>
    <n v="47"/>
    <d v="1899-12-30T07:14:00"/>
    <d v="1899-12-30T07:14:00"/>
    <d v="1899-12-30T00:00:00"/>
    <n v="0"/>
    <n v="0"/>
    <d v="1899-12-30T07:14:00"/>
    <d v="1899-12-30T07:14:00"/>
    <m/>
    <d v="1899-12-30T00:00:00"/>
    <n v="0"/>
    <n v="0"/>
    <d v="1899-12-30T07:20:00"/>
    <d v="1899-12-30T00:06:00"/>
    <n v="0"/>
    <n v="6"/>
    <d v="1899-12-30T07:30:00"/>
    <d v="1899-12-30T00:10:00"/>
    <n v="0"/>
    <n v="10"/>
    <d v="1899-12-30T07:30:00"/>
    <d v="1899-12-30T07:45:00"/>
    <d v="1899-12-30T00:15:00"/>
    <n v="0"/>
    <n v="15"/>
    <d v="1899-12-30T04:25:00"/>
    <n v="4"/>
    <n v="25"/>
    <d v="1899-12-30T00:56:00"/>
    <n v="0"/>
    <n v="56"/>
    <d v="1899-12-30T01:00:00"/>
    <n v="1"/>
    <n v="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7711.5599999998"/>
    <n v="17406"/>
    <n v="62.020545454545456"/>
    <n v="61.91609559921865"/>
    <m/>
    <m/>
    <m/>
    <m/>
    <m/>
  </r>
  <r>
    <n v="306"/>
    <n v="64"/>
    <d v="2011-09-18T00:00:00"/>
    <n v="9"/>
    <x v="1"/>
    <n v="6"/>
    <s v="TSL,HALDIA"/>
    <s v="GOONYELLA"/>
    <s v="YASA UNITY"/>
    <d v="1899-12-30T08:15:00"/>
    <x v="302"/>
    <s v="DTY-WT 1-WCS-RLS 1-IMWB 1-DTY"/>
    <n v="58"/>
    <n v="0"/>
    <m/>
    <d v="1899-12-30T08:15:00"/>
    <d v="1899-12-30T08:15:00"/>
    <d v="1899-12-30T00:00:00"/>
    <n v="0"/>
    <n v="0"/>
    <d v="1899-12-30T08:20:00"/>
    <d v="1899-12-30T00:05:00"/>
    <n v="0"/>
    <n v="5"/>
    <d v="1899-12-30T08:30:00"/>
    <d v="1899-12-30T00:10:00"/>
    <n v="0"/>
    <n v="10"/>
    <d v="1899-12-30T08:50:00"/>
    <d v="1899-12-30T00:20:00"/>
    <n v="0"/>
    <n v="20"/>
    <d v="1899-12-30T08:55:00"/>
    <d v="1899-12-30T10:20:00"/>
    <d v="1899-12-30T01:25:00"/>
    <n v="1"/>
    <n v="25"/>
    <d v="1899-12-30T08:55:00"/>
    <d v="1899-12-30T10:20:00"/>
    <d v="1899-12-30T01:25:00"/>
    <n v="1"/>
    <n v="25"/>
    <d v="1899-12-30T08:50:00"/>
    <n v="-6.25E-2"/>
    <e v="#NUM!"/>
    <e v="#NUM!"/>
    <d v="1899-12-30T10:26:00"/>
    <d v="1899-12-30T01:36:00"/>
    <n v="1"/>
    <n v="36"/>
    <d v="1899-12-30T12:11:00"/>
    <d v="1899-12-30T01:45:00"/>
    <n v="1"/>
    <n v="45"/>
    <d v="1899-12-30T12:11:00"/>
    <d v="1899-12-30T12:11:00"/>
    <d v="1899-12-30T00:00:00"/>
    <n v="0"/>
    <n v="0"/>
    <d v="1899-12-30T12:00:00"/>
    <d v="1899-12-30T13:45:00"/>
    <m/>
    <d v="1899-12-30T01:45:00"/>
    <n v="1"/>
    <n v="45"/>
    <d v="1899-12-30T13:55:00"/>
    <d v="1899-12-30T01:44:00"/>
    <n v="1"/>
    <n v="44"/>
    <d v="1899-12-30T14:00:00"/>
    <d v="1899-12-30T00:05:00"/>
    <n v="0"/>
    <n v="5"/>
    <d v="1899-12-30T14:00:00"/>
    <d v="1899-12-30T14:10:00"/>
    <d v="1899-12-30T00:10:00"/>
    <n v="0"/>
    <n v="10"/>
    <d v="1899-12-30T05:55:00"/>
    <n v="5"/>
    <n v="55"/>
    <d v="1899-12-30T00:39:00"/>
    <n v="0"/>
    <n v="39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1337.0499999998"/>
    <n v="17462"/>
    <n v="62.508448275862065"/>
    <n v="61.92515462146374"/>
    <m/>
    <m/>
    <m/>
    <m/>
    <m/>
  </r>
  <r>
    <n v="307"/>
    <n v="65"/>
    <d v="2011-09-19T00:00:00"/>
    <n v="9"/>
    <x v="0"/>
    <n v="32"/>
    <s v="TSL,JSR"/>
    <s v="CURRAGH SS/SS NEWZEALAND"/>
    <s v="VOGUE CHALLENGER/SHER-E-PUNJAB"/>
    <d v="1899-12-30T00:45:00"/>
    <x v="303"/>
    <s v="DTY-WT 1-WCS-RLS 1-IMWB 1-DTY"/>
    <n v="56"/>
    <n v="2"/>
    <m/>
    <d v="1899-12-30T00:45:00"/>
    <d v="1899-12-30T00:45:00"/>
    <d v="1899-12-30T00:00:00"/>
    <n v="0"/>
    <n v="0"/>
    <d v="1899-12-30T00:50:00"/>
    <d v="1899-12-30T00:05:00"/>
    <n v="0"/>
    <n v="5"/>
    <d v="1899-12-30T01:00:00"/>
    <d v="1899-12-30T00:10:00"/>
    <n v="0"/>
    <n v="10"/>
    <d v="1899-12-30T01:20:00"/>
    <d v="1899-12-30T00:20:00"/>
    <n v="0"/>
    <n v="20"/>
    <d v="1899-12-30T01:25:00"/>
    <d v="1899-12-30T02:40:00"/>
    <d v="1899-12-30T01:15:00"/>
    <n v="1"/>
    <n v="15"/>
    <d v="1899-12-30T01:25:00"/>
    <d v="1899-12-30T02:40:00"/>
    <d v="1899-12-30T01:15:00"/>
    <n v="1"/>
    <n v="15"/>
    <d v="1899-12-30T02:41:00"/>
    <d v="1899-12-30T00:01:00"/>
    <n v="0"/>
    <n v="1"/>
    <d v="1899-12-30T02:42:00"/>
    <d v="1899-12-30T00:01:00"/>
    <n v="0"/>
    <n v="1"/>
    <d v="1899-12-30T07:20:00"/>
    <d v="1899-12-30T04:38:00"/>
    <n v="4"/>
    <n v="38"/>
    <d v="1899-12-30T07:20:00"/>
    <d v="1899-12-30T07:20:00"/>
    <d v="1899-12-30T00:00:00"/>
    <n v="0"/>
    <n v="0"/>
    <d v="1899-12-30T06:00:00"/>
    <d v="1899-12-30T07:20:00"/>
    <m/>
    <d v="1899-12-30T01:20:00"/>
    <n v="1"/>
    <n v="20"/>
    <d v="1899-12-30T07:30:00"/>
    <d v="1899-12-30T00:10:00"/>
    <n v="0"/>
    <n v="10"/>
    <d v="1899-12-30T07:36:00"/>
    <d v="1899-12-30T00:06:00"/>
    <n v="0"/>
    <n v="6"/>
    <d v="1899-12-30T07:36:00"/>
    <d v="1899-12-30T07:45:00"/>
    <d v="1899-12-30T00:09:00"/>
    <n v="0"/>
    <n v="9"/>
    <d v="1899-12-30T07:00:00"/>
    <n v="7"/>
    <n v="0"/>
    <d v="1899-12-30T00:37:00"/>
    <n v="0"/>
    <n v="37"/>
    <d v="1899-12-30T01:15:00"/>
    <n v="1"/>
    <n v="15"/>
    <d v="1899-12-30T04:38:00"/>
    <n v="4"/>
    <n v="38"/>
    <m/>
    <m/>
    <m/>
    <d v="1899-12-30T04:38:00"/>
    <n v="4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4810.9299999997"/>
    <n v="17521"/>
    <n v="62.033571428571427"/>
    <n v="61.914898122253277"/>
    <m/>
    <m/>
    <m/>
    <m/>
    <m/>
  </r>
  <r>
    <n v="308"/>
    <n v="66"/>
    <d v="2011-09-19T00:00:00"/>
    <n v="9"/>
    <x v="19"/>
    <n v="1"/>
    <s v="WELLMAN"/>
    <s v="HARD COKING COAL"/>
    <s v="DIONE"/>
    <d v="1899-12-30T18:30:00"/>
    <x v="304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35:00"/>
    <d v="1899-12-30T00:00:00"/>
    <n v="0"/>
    <n v="0"/>
    <d v="1899-12-30T19:10:00"/>
    <d v="1899-12-30T00:35:00"/>
    <n v="0"/>
    <n v="35"/>
    <d v="1899-12-30T19:15:00"/>
    <d v="1899-12-30T21:50:00"/>
    <d v="1899-12-30T02:35:00"/>
    <n v="2"/>
    <n v="35"/>
    <d v="1899-12-30T19:15:00"/>
    <d v="1899-12-30T21:50:00"/>
    <d v="1899-12-30T02:35:00"/>
    <n v="2"/>
    <n v="35"/>
    <d v="1899-12-30T20:35:00"/>
    <n v="-5.208333333333337E-2"/>
    <e v="#NUM!"/>
    <e v="#NUM!"/>
    <d v="1899-12-30T20:40:00"/>
    <d v="1899-12-30T00:05:00"/>
    <n v="0"/>
    <n v="5"/>
    <d v="1899-12-30T23:06:00"/>
    <d v="1899-12-30T02:26:00"/>
    <n v="2"/>
    <n v="26"/>
    <d v="1899-12-30T23:06:00"/>
    <d v="1899-12-30T23:06:00"/>
    <d v="1899-12-30T00:00:00"/>
    <n v="0"/>
    <n v="0"/>
    <d v="1899-12-30T23:06:00"/>
    <d v="1899-12-30T23:06:00"/>
    <m/>
    <d v="1899-12-30T00:00:00"/>
    <n v="0"/>
    <n v="0"/>
    <d v="1899-12-30T23:45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5:25:00"/>
    <n v="5"/>
    <n v="25"/>
    <d v="1899-12-30T00:04:00"/>
    <n v="0"/>
    <n v="4"/>
    <d v="1899-12-30T02:35:00"/>
    <n v="2"/>
    <n v="3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8267.4099999997"/>
    <n v="17579"/>
    <n v="58.584406779661016"/>
    <n v="61.907242163945597"/>
    <m/>
    <m/>
    <m/>
    <m/>
    <m/>
  </r>
  <r>
    <n v="309"/>
    <n v="67"/>
    <d v="2011-09-19T00:00:00"/>
    <n v="9"/>
    <x v="1"/>
    <n v="7"/>
    <s v="TSL,HALDIA"/>
    <s v="HAILCREEK"/>
    <s v="JASMINE HALO"/>
    <d v="1899-12-30T19:45:00"/>
    <x v="305"/>
    <s v="DTY-WT 1-WCS-RLS 1-IMWB 1-DTY"/>
    <n v="58"/>
    <n v="0"/>
    <m/>
    <d v="1899-12-30T19:45:00"/>
    <d v="1899-12-30T19:45:00"/>
    <d v="1899-12-30T00:00:00"/>
    <n v="0"/>
    <n v="0"/>
    <d v="1899-12-30T19:50:00"/>
    <d v="1899-12-30T00:05:00"/>
    <n v="0"/>
    <n v="5"/>
    <d v="1899-12-30T19:52:00"/>
    <d v="1899-12-30T00:02:00"/>
    <n v="0"/>
    <n v="2"/>
    <d v="1899-12-30T20:10:00"/>
    <d v="1899-12-30T00:18:00"/>
    <n v="0"/>
    <n v="18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56:00"/>
    <d v="1899-12-30T01:56:00"/>
    <n v="1"/>
    <n v="56"/>
    <d v="1899-12-31T00:22:00"/>
    <d v="1899-12-30T00:26:00"/>
    <n v="0"/>
    <n v="26"/>
    <d v="1899-12-31T02:29:00"/>
    <d v="1899-12-30T02:07:00"/>
    <n v="2"/>
    <n v="7"/>
    <d v="1899-12-31T02:29:00"/>
    <d v="1899-12-31T02:29:00"/>
    <d v="1899-12-30T00:00:00"/>
    <n v="0"/>
    <n v="0"/>
    <d v="1899-12-31T02:00:00"/>
    <d v="1899-12-31T03:20:00"/>
    <m/>
    <d v="1899-12-30T01:20:00"/>
    <n v="1"/>
    <n v="20"/>
    <d v="1899-12-31T03:30:00"/>
    <d v="1899-12-30T01:01:00"/>
    <n v="1"/>
    <n v="1"/>
    <d v="1899-12-31T03:35:00"/>
    <d v="1899-12-30T00:05:00"/>
    <n v="0"/>
    <n v="5"/>
    <d v="1899-12-31T03:35:00"/>
    <d v="1899-12-31T03:45:00"/>
    <d v="1899-12-30T00:10:00"/>
    <n v="0"/>
    <n v="10"/>
    <d v="1899-12-30T08:00:00"/>
    <n v="8"/>
    <n v="0"/>
    <d v="1899-12-30T03:20:00"/>
    <n v="3"/>
    <n v="20"/>
    <d v="1899-12-30T01:45:00"/>
    <n v="1"/>
    <n v="4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1869.5699999996"/>
    <n v="17638"/>
    <n v="62.106206896551718"/>
    <n v="61.904386551763217"/>
    <m/>
    <m/>
    <m/>
    <m/>
    <m/>
  </r>
  <r>
    <n v="310"/>
    <n v="68"/>
    <d v="2011-09-20T00:00:00"/>
    <n v="9"/>
    <x v="0"/>
    <n v="33"/>
    <s v="TSL, JSR"/>
    <s v=" CP DUBAI"/>
    <s v="BUTINAH"/>
    <d v="1899-12-30T21:45:00"/>
    <x v="306"/>
    <s v="DTY-WT 1-WCS-RLS 2-IMWB 1-DTY"/>
    <n v="59"/>
    <n v="0"/>
    <m/>
    <d v="1899-12-30T21:45:00"/>
    <d v="1899-12-30T21:45:00"/>
    <d v="1899-12-30T00:00:00"/>
    <n v="0"/>
    <n v="0"/>
    <d v="1899-12-30T22:10:00"/>
    <d v="1899-12-30T00:25:00"/>
    <n v="0"/>
    <n v="25"/>
    <d v="1899-12-30T22:55:00"/>
    <d v="1899-12-30T00:45:00"/>
    <n v="0"/>
    <n v="45"/>
    <d v="1899-12-31T00:15:00"/>
    <d v="1899-12-30T01:20:00"/>
    <n v="1"/>
    <n v="20"/>
    <d v="1899-12-30T00:20:00"/>
    <d v="1899-12-30T01:30:00"/>
    <d v="1899-12-30T01:10:00"/>
    <n v="1"/>
    <n v="10"/>
    <d v="1899-12-31T00:20:00"/>
    <d v="1899-12-31T01:30:00"/>
    <d v="1899-12-30T01:10:00"/>
    <n v="1"/>
    <n v="10"/>
    <d v="1899-12-30T04:15:00"/>
    <d v="1899-12-30T02:45:00"/>
    <n v="2"/>
    <n v="45"/>
    <d v="1899-12-30T04:16:00"/>
    <d v="1899-12-30T00:01:00"/>
    <n v="0"/>
    <n v="1"/>
    <d v="1899-12-30T05:44:00"/>
    <d v="1899-12-30T01:28:00"/>
    <n v="1"/>
    <n v="28"/>
    <d v="1899-12-30T05:44:00"/>
    <d v="1899-12-30T05:44:00"/>
    <d v="1899-12-30T00:00:00"/>
    <n v="0"/>
    <n v="0"/>
    <d v="1899-12-30T05:44:00"/>
    <d v="1899-12-30T05:44:00"/>
    <m/>
    <d v="1899-12-30T00:00:00"/>
    <n v="0"/>
    <n v="0"/>
    <d v="1899-12-30T06:30:00"/>
    <d v="1899-12-30T00:46:00"/>
    <n v="0"/>
    <n v="46"/>
    <d v="1899-12-31T06:40:00"/>
    <d v="1899-12-31T00:10:00"/>
    <n v="0"/>
    <n v="10"/>
    <d v="1899-12-31T06:40:00"/>
    <d v="1899-12-31T06:45:00"/>
    <d v="1899-12-30T00:05:00"/>
    <n v="0"/>
    <n v="5"/>
    <d v="1899-12-30T09:00:00"/>
    <n v="9"/>
    <n v="0"/>
    <d v="1899-12-31T05:01:00"/>
    <n v="5"/>
    <n v="1"/>
    <d v="1899-12-30T01:10:00"/>
    <n v="1"/>
    <n v="10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5431.3399999996"/>
    <n v="17697"/>
    <n v="60.368983050847454"/>
    <n v="61.899267672486843"/>
    <m/>
    <m/>
    <m/>
    <m/>
    <m/>
  </r>
  <r>
    <n v="311"/>
    <n v="69"/>
    <d v="2011-09-20T00:00:00"/>
    <n v="9"/>
    <x v="11"/>
    <n v="10"/>
    <s v="BEL"/>
    <s v="LAKE VERMONT HCC"/>
    <s v="COS PROSPERITY"/>
    <d v="1899-12-30T22:36:00"/>
    <x v="307"/>
    <s v="DTY-WT 1-WCS-RLS 1-IMWB 1-DTY"/>
    <n v="59"/>
    <n v="0"/>
    <m/>
    <d v="1899-12-30T22:36:00"/>
    <d v="1899-12-30T22:36:00"/>
    <d v="1899-12-30T00:00:00"/>
    <n v="0"/>
    <n v="0"/>
    <d v="1899-12-31T00:30:00"/>
    <d v="1899-12-30T01:54:00"/>
    <n v="1"/>
    <n v="54"/>
    <d v="1899-12-31T00:50:00"/>
    <d v="1899-12-30T00:20:00"/>
    <n v="0"/>
    <n v="20"/>
    <d v="1899-12-31T01:40:00"/>
    <d v="1899-12-30T00:50:00"/>
    <n v="0"/>
    <n v="5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6:40:00"/>
    <d v="1899-12-30T03:40:00"/>
    <n v="3"/>
    <n v="40"/>
    <d v="1899-12-31T07:13:00"/>
    <d v="1899-12-30T00:33:00"/>
    <n v="0"/>
    <n v="33"/>
    <d v="1899-12-31T12:46:00"/>
    <d v="1899-12-30T05:33:00"/>
    <n v="5"/>
    <n v="33"/>
    <d v="1899-12-31T12:46:00"/>
    <d v="1899-12-31T12:46:00"/>
    <d v="1899-12-30T00:00:00"/>
    <n v="0"/>
    <n v="0"/>
    <d v="1899-12-31T12:46:00"/>
    <d v="1899-12-31T12:46:00"/>
    <m/>
    <d v="1899-12-30T00:00:00"/>
    <n v="0"/>
    <n v="0"/>
    <d v="1899-12-31T12:50:00"/>
    <d v="1899-12-30T00:04:00"/>
    <n v="0"/>
    <n v="4"/>
    <d v="1899-12-31T12:55:00"/>
    <d v="1899-12-30T00:05:00"/>
    <n v="0"/>
    <n v="5"/>
    <d v="1899-12-31T12:55:00"/>
    <d v="1899-12-31T13:00:00"/>
    <d v="1899-12-30T00:05:00"/>
    <n v="0"/>
    <n v="5"/>
    <d v="1899-12-30T14:24:00"/>
    <n v="14"/>
    <n v="24"/>
    <d v="1899-12-30T04:39:00"/>
    <n v="4"/>
    <n v="39"/>
    <d v="1899-12-30T01:15:00"/>
    <n v="1"/>
    <n v="15"/>
    <d v="1899-12-30T05:33:00"/>
    <n v="5"/>
    <n v="33"/>
    <m/>
    <m/>
    <m/>
    <d v="1899-12-30T05:33:00"/>
    <n v="5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9191.6499999997"/>
    <n v="17756"/>
    <n v="63.734067796610169"/>
    <n v="61.905364383870221"/>
    <m/>
    <m/>
    <m/>
    <m/>
    <m/>
  </r>
  <r>
    <n v="312"/>
    <n v="70"/>
    <d v="2011-09-20T00:00:00"/>
    <n v="9"/>
    <x v="17"/>
    <n v="2"/>
    <s v="UML,SUKHINDA"/>
    <s v="HARD COKING COAL"/>
    <s v="FUZHOUHAI"/>
    <d v="1899-12-30T11:15:00"/>
    <x v="308"/>
    <s v="DTY-WT 1-WCS-RLS 1-IMWB 1-DTY"/>
    <n v="59"/>
    <n v="0"/>
    <m/>
    <d v="1899-12-30T11:15:00"/>
    <d v="1899-12-30T11:15:00"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45:00"/>
    <d v="1899-12-30T00:20:00"/>
    <n v="0"/>
    <n v="20"/>
    <d v="1899-12-30T11:50:00"/>
    <d v="1899-12-30T13:30:00"/>
    <d v="1899-12-30T01:40:00"/>
    <n v="1"/>
    <n v="40"/>
    <d v="1899-12-30T11:50:00"/>
    <d v="1899-12-30T13:30:00"/>
    <d v="1899-12-30T01:40:00"/>
    <n v="1"/>
    <n v="40"/>
    <d v="1899-12-30T13:31:00"/>
    <d v="1899-12-30T00:01:00"/>
    <n v="0"/>
    <n v="1"/>
    <d v="1899-12-30T13:32:00"/>
    <d v="1899-12-30T00:01:00"/>
    <n v="0"/>
    <n v="1"/>
    <d v="1899-12-30T15:14:00"/>
    <d v="1899-12-30T01:42:00"/>
    <n v="1"/>
    <n v="42"/>
    <d v="1899-12-30T15:14:00"/>
    <d v="1899-12-30T15:14:00"/>
    <d v="1899-12-30T00:00:00"/>
    <n v="0"/>
    <n v="0"/>
    <d v="1899-12-30T15:14:00"/>
    <d v="1899-12-30T15:14:00"/>
    <m/>
    <d v="1899-12-30T00:00:00"/>
    <n v="0"/>
    <n v="0"/>
    <d v="1899-12-30T15:25:00"/>
    <d v="1899-12-30T00:11:00"/>
    <n v="0"/>
    <n v="11"/>
    <d v="1899-12-30T15:35:00"/>
    <d v="1899-12-30T00:10:00"/>
    <n v="0"/>
    <n v="10"/>
    <d v="1899-12-30T15:35:00"/>
    <d v="1899-12-30T16:15:00"/>
    <d v="1899-12-30T00:40:00"/>
    <n v="0"/>
    <n v="40"/>
    <d v="1899-12-30T05:00:00"/>
    <n v="5"/>
    <n v="0"/>
    <d v="1899-12-30T00:42:00"/>
    <n v="0"/>
    <n v="42"/>
    <d v="1899-12-30T01:40:00"/>
    <n v="1"/>
    <n v="4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2821.0799999996"/>
    <n v="17813"/>
    <n v="61.515762711864404"/>
    <n v="61.911024532644674"/>
    <m/>
    <m/>
    <m/>
    <m/>
    <m/>
  </r>
  <r>
    <n v="313"/>
    <n v="71"/>
    <d v="2011-09-20T00:00:00"/>
    <n v="9"/>
    <x v="0"/>
    <n v="34"/>
    <s v="TSL, JSR"/>
    <s v="JELLINBAH PCI"/>
    <s v="PRIMROSE"/>
    <d v="1899-12-30T17:05:00"/>
    <x v="309"/>
    <s v="DTY-WT 1-WCS-RLS 1-IMWB 1-DTY"/>
    <n v="57"/>
    <n v="2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7:20:00"/>
    <d v="1899-12-30T00:05:00"/>
    <n v="0"/>
    <n v="5"/>
    <d v="1899-12-30T17:25:00"/>
    <d v="1899-12-30T18:25:00"/>
    <d v="1899-12-30T01:00:00"/>
    <n v="1"/>
    <n v="0"/>
    <d v="1899-12-30T17:25:00"/>
    <d v="1899-12-30T18:25:00"/>
    <d v="1899-12-30T01:00:00"/>
    <n v="1"/>
    <n v="0"/>
    <d v="1899-12-30T18:28:00"/>
    <d v="1899-12-30T00:03:00"/>
    <n v="0"/>
    <n v="3"/>
    <d v="1899-12-30T18:30:00"/>
    <d v="1899-12-30T00:02:00"/>
    <n v="0"/>
    <n v="2"/>
    <d v="1899-12-30T20:08:00"/>
    <d v="1899-12-30T01:38:00"/>
    <n v="1"/>
    <n v="38"/>
    <d v="1899-12-30T20:08:00"/>
    <d v="1899-12-30T20:08:00"/>
    <d v="1899-12-30T00:00:00"/>
    <n v="0"/>
    <n v="0"/>
    <d v="1899-12-30T20:08:00"/>
    <d v="1899-12-30T20:08:00"/>
    <m/>
    <d v="1899-12-30T00:00:00"/>
    <n v="0"/>
    <n v="0"/>
    <d v="1899-12-30T20:45:00"/>
    <d v="1899-12-30T00:37:00"/>
    <n v="0"/>
    <n v="37"/>
    <d v="1899-12-30T20:50:00"/>
    <d v="1899-12-30T00:05:00"/>
    <n v="0"/>
    <n v="5"/>
    <d v="1899-12-30T20:50:00"/>
    <d v="1899-12-30T21:05:00"/>
    <d v="1899-12-30T00:15:00"/>
    <n v="0"/>
    <n v="15"/>
    <d v="1899-12-30T04:00:00"/>
    <n v="4"/>
    <n v="0"/>
    <d v="1899-12-30T00:50:00"/>
    <n v="0"/>
    <n v="50"/>
    <d v="1899-12-30T01:00:00"/>
    <n v="1"/>
    <n v="0"/>
    <d v="1899-12-30T01:38:00"/>
    <n v="1"/>
    <n v="38"/>
    <m/>
    <m/>
    <m/>
    <d v="1899-12-30T01:38:00"/>
    <n v="1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6373.5799999996"/>
    <n v="17872"/>
    <n v="62.324561403508774"/>
    <n v="61.905415174574735"/>
    <m/>
    <m/>
    <m/>
    <m/>
    <m/>
  </r>
  <r>
    <n v="314"/>
    <n v="72"/>
    <d v="2011-09-20T00:00:00"/>
    <n v="9"/>
    <x v="18"/>
    <n v="3"/>
    <s v="BSL"/>
    <s v="STEAM NON COKING"/>
    <s v="FURNESS MELBOURNE"/>
    <d v="1899-12-30T19:25:00"/>
    <x v="310"/>
    <s v="DTY-WT 1-WCS-RLS 1-IMWB 1-DTY"/>
    <n v="59"/>
    <n v="0"/>
    <m/>
    <d v="1899-12-30T19:25:00"/>
    <d v="1899-12-30T19:25:00"/>
    <d v="1899-12-30T00:00:00"/>
    <n v="0"/>
    <n v="0"/>
    <d v="1899-12-30T19:30:00"/>
    <d v="1899-12-30T00:05:00"/>
    <n v="0"/>
    <n v="5"/>
    <d v="1899-12-30T19:45:00"/>
    <d v="1899-12-30T00:15:00"/>
    <n v="0"/>
    <n v="15"/>
    <d v="1899-12-30T20:10:00"/>
    <d v="1899-12-30T00:25:00"/>
    <n v="0"/>
    <n v="25"/>
    <d v="1899-12-30T20:15:00"/>
    <d v="1899-12-30T20:50:00"/>
    <d v="1899-12-30T00:35:00"/>
    <n v="0"/>
    <n v="35"/>
    <d v="1899-12-30T20:15:00"/>
    <d v="1899-12-30T20:50:00"/>
    <d v="1899-12-30T00:35:00"/>
    <n v="0"/>
    <n v="35"/>
    <d v="1899-12-30T20:56:00"/>
    <d v="1899-12-30T00:06:00"/>
    <n v="0"/>
    <n v="6"/>
    <d v="1899-12-30T21:35:00"/>
    <d v="1899-12-30T00:39:00"/>
    <n v="0"/>
    <n v="39"/>
    <d v="1899-12-30T23:29:00"/>
    <d v="1899-12-30T01:54:00"/>
    <n v="1"/>
    <n v="54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04:25:00"/>
    <n v="4"/>
    <n v="25"/>
    <d v="1899-12-30T00:47:00"/>
    <n v="0"/>
    <n v="47"/>
    <d v="1899-12-30T00:35:00"/>
    <n v="0"/>
    <n v="3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9962.3699999996"/>
    <n v="17931"/>
    <n v="60.826949152542369"/>
    <n v="61.901866599743443"/>
    <m/>
    <m/>
    <m/>
    <m/>
    <m/>
  </r>
  <r>
    <n v="315"/>
    <n v="73"/>
    <d v="2011-09-23T00:00:00"/>
    <n v="9"/>
    <x v="2"/>
    <n v="7"/>
    <s v="UML,DGPR"/>
    <s v="HARD COKING COAL"/>
    <s v="FU ZHOU HAI"/>
    <d v="1899-12-30T01:30:00"/>
    <x v="311"/>
    <s v="DTY-WT 1-WCS-RLS 1-IMWB 1-DTY"/>
    <n v="59"/>
    <n v="0"/>
    <m/>
    <d v="1899-12-30T01:30:00"/>
    <d v="1899-12-30T01:30:00"/>
    <d v="1899-12-30T00:00:00"/>
    <n v="0"/>
    <n v="0"/>
    <d v="1899-12-30T09:40:00"/>
    <d v="1899-12-30T08:10:00"/>
    <n v="8"/>
    <n v="10"/>
    <d v="1899-12-30T09:50:00"/>
    <d v="1899-12-30T00:10:00"/>
    <n v="0"/>
    <n v="10"/>
    <d v="1899-12-30T10:00:00"/>
    <d v="1899-12-30T00:10:00"/>
    <n v="0"/>
    <n v="10"/>
    <d v="1899-12-30T10:15:00"/>
    <d v="1899-12-30T11:00:00"/>
    <d v="1899-12-30T00:45:00"/>
    <n v="0"/>
    <n v="45"/>
    <d v="1899-12-30T10:15:00"/>
    <d v="1899-12-30T11:00:00"/>
    <d v="1899-12-30T00:45:00"/>
    <n v="0"/>
    <n v="45"/>
    <d v="1899-12-30T10:15:00"/>
    <n v="-3.125E-2"/>
    <e v="#NUM!"/>
    <e v="#NUM!"/>
    <d v="1900-01-01T23:23:00"/>
    <d v="1900-01-01T13:08:00"/>
    <n v="13"/>
    <n v="8"/>
    <d v="1900-01-02T03:17:00"/>
    <d v="1899-12-30T03:54:00"/>
    <n v="3"/>
    <n v="54"/>
    <d v="1900-01-02T03:17:00"/>
    <d v="1900-01-02T03:17:00"/>
    <d v="1899-12-30T00:00:00"/>
    <n v="0"/>
    <n v="0"/>
    <d v="1900-01-02T03:17:00"/>
    <d v="1900-01-02T03:17:00"/>
    <m/>
    <d v="1899-12-30T00:00:00"/>
    <n v="0"/>
    <n v="0"/>
    <d v="1900-01-02T03:35:00"/>
    <d v="1899-12-30T00:18:00"/>
    <n v="0"/>
    <n v="18"/>
    <d v="1900-01-02T03:45:00"/>
    <d v="1899-12-30T00:10:00"/>
    <n v="0"/>
    <n v="10"/>
    <d v="1900-01-02T03:45:00"/>
    <d v="1900-01-02T03:50:00"/>
    <d v="1899-12-30T00:05:00"/>
    <n v="0"/>
    <n v="5"/>
    <d v="1900-01-02T02:20:00"/>
    <n v="2"/>
    <n v="20"/>
    <n v="-4.8611111111112049E-3"/>
    <e v="#NUM!"/>
    <e v="#NUM!"/>
    <d v="1899-12-30T00:45:00"/>
    <n v="0"/>
    <n v="45"/>
    <d v="1899-12-30T03:54:00"/>
    <n v="3"/>
    <n v="54"/>
    <m/>
    <m/>
    <m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3583.7899999996"/>
    <n v="17990"/>
    <n v="61.38"/>
    <n v="61.900155086158954"/>
    <m/>
    <m/>
    <m/>
    <m/>
    <m/>
  </r>
  <r>
    <n v="316"/>
    <n v="74"/>
    <d v="2011-09-24T00:00:00"/>
    <n v="9"/>
    <x v="1"/>
    <n v="8"/>
    <s v="TSL,HALDIA"/>
    <s v="HAILCREEK"/>
    <s v="JASMINE HALO"/>
    <d v="1899-12-30T22:15:00"/>
    <x v="312"/>
    <s v="DTY-WT 1-WCS-RLS 1-IMWB 1-DTY"/>
    <n v="59"/>
    <n v="0"/>
    <m/>
    <d v="1899-12-30T22:15:00"/>
    <d v="1899-12-30T22:15:00"/>
    <d v="1899-12-30T00:00:00"/>
    <n v="0"/>
    <n v="0"/>
    <d v="1899-12-30T22:20:00"/>
    <d v="1899-12-30T00:05:00"/>
    <n v="0"/>
    <n v="5"/>
    <d v="1899-12-30T22:40:00"/>
    <d v="1899-12-30T00:20:00"/>
    <n v="0"/>
    <n v="20"/>
    <d v="1899-12-30T23:00:00"/>
    <d v="1899-12-30T00:20:00"/>
    <n v="0"/>
    <n v="20"/>
    <d v="1899-12-30T23:00:00"/>
    <d v="1899-12-31T05:45:00"/>
    <d v="1899-12-30T06:45:00"/>
    <n v="6"/>
    <n v="45"/>
    <d v="1899-12-30T23:00:00"/>
    <d v="1899-12-31T05:45:00"/>
    <d v="1899-12-30T06:45:00"/>
    <n v="6"/>
    <n v="45"/>
    <d v="1899-12-31T07:00:00"/>
    <d v="1899-12-30T01:15:00"/>
    <n v="1"/>
    <n v="15"/>
    <d v="1899-12-31T08:27:00"/>
    <d v="1899-12-30T01:27:00"/>
    <n v="1"/>
    <n v="27"/>
    <d v="1899-12-31T10:43:00"/>
    <d v="1899-12-30T02:16:00"/>
    <n v="2"/>
    <n v="16"/>
    <d v="1899-12-31T10:43:00"/>
    <d v="1899-12-31T10:43:00"/>
    <d v="1899-12-30T00:00:00"/>
    <n v="0"/>
    <n v="0"/>
    <d v="1899-12-31T10:43:00"/>
    <d v="1899-12-31T10:43:00"/>
    <m/>
    <d v="1899-12-30T00:00:00"/>
    <n v="0"/>
    <n v="0"/>
    <d v="1899-12-31T11:00:00"/>
    <d v="1899-12-30T00:17:00"/>
    <n v="0"/>
    <n v="17"/>
    <d v="1899-12-31T11:15:00"/>
    <d v="1899-12-30T00:15:00"/>
    <n v="0"/>
    <n v="15"/>
    <d v="1899-12-31T11:15:00"/>
    <d v="1899-12-31T11:55:00"/>
    <d v="1899-12-30T00:40:00"/>
    <n v="0"/>
    <n v="40"/>
    <d v="1899-12-30T13:40:00"/>
    <n v="13"/>
    <n v="40"/>
    <d v="1899-12-30T02:07:00"/>
    <n v="2"/>
    <n v="7"/>
    <d v="1899-12-30T06:45:00"/>
    <n v="6"/>
    <n v="45"/>
    <d v="1899-12-30T02:16:00"/>
    <n v="2"/>
    <n v="16"/>
    <m/>
    <m/>
    <m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7208.9199999995"/>
    <n v="18048"/>
    <n v="61.442881355932208"/>
    <n v="61.902089982269473"/>
    <m/>
    <m/>
    <m/>
    <m/>
    <m/>
  </r>
  <r>
    <n v="317"/>
    <n v="75"/>
    <d v="2011-09-24T00:00:00"/>
    <n v="9"/>
    <x v="20"/>
    <n v="1"/>
    <s v="RCL"/>
    <s v="NON COKING"/>
    <s v="CAROUGE"/>
    <d v="1899-12-30T23:45:00"/>
    <x v="313"/>
    <s v="DTY-WT 1-WCS-RLS 1-IMWB 1-DTY"/>
    <n v="58"/>
    <n v="0"/>
    <m/>
    <d v="1899-12-30T23:45:00"/>
    <d v="1899-12-30T23:45:00"/>
    <d v="1899-12-30T00:00:00"/>
    <n v="0"/>
    <n v="0"/>
    <d v="1899-12-30T23:55:00"/>
    <d v="1899-12-30T00:10:00"/>
    <n v="0"/>
    <n v="10"/>
    <d v="1899-12-31T06:10:00"/>
    <d v="1899-12-30T06:15:00"/>
    <n v="6"/>
    <n v="15"/>
    <d v="1899-12-31T07:00:00"/>
    <d v="1899-12-30T00:50:00"/>
    <n v="0"/>
    <n v="50"/>
    <d v="1899-12-31T07:00:00"/>
    <d v="1899-12-31T09:00:00"/>
    <d v="1899-12-30T02:00:00"/>
    <n v="2"/>
    <n v="0"/>
    <d v="1899-12-31T07:00:00"/>
    <d v="1899-12-31T09:00:00"/>
    <d v="1899-12-30T02:00:00"/>
    <n v="2"/>
    <n v="0"/>
    <d v="1899-12-31T11:57:00"/>
    <d v="1899-12-30T02:57:00"/>
    <n v="2"/>
    <n v="57"/>
    <d v="1899-12-31T12:08:00"/>
    <d v="1899-12-30T00:11:00"/>
    <n v="0"/>
    <n v="11"/>
    <d v="1899-12-31T13:47:00"/>
    <d v="1899-12-30T01:39:00"/>
    <n v="1"/>
    <n v="39"/>
    <d v="1899-12-31T13:47:00"/>
    <d v="1899-12-31T13:47:00"/>
    <d v="1899-12-30T00:00:00"/>
    <n v="0"/>
    <n v="0"/>
    <d v="1899-12-31T13:47:00"/>
    <d v="1899-12-31T13:47:00"/>
    <m/>
    <d v="1899-12-30T00:00:00"/>
    <n v="0"/>
    <n v="0"/>
    <d v="1899-12-31T13:55:00"/>
    <d v="1899-12-30T00:08:00"/>
    <n v="0"/>
    <n v="8"/>
    <d v="1899-12-31T14:00:00"/>
    <d v="1899-12-30T00:05:00"/>
    <n v="0"/>
    <n v="5"/>
    <d v="1899-12-31T14:00:00"/>
    <d v="1899-12-31T14:20:00"/>
    <d v="1899-12-30T00:20:00"/>
    <n v="0"/>
    <n v="20"/>
    <d v="1899-12-30T14:35:00"/>
    <n v="14"/>
    <n v="35"/>
    <d v="1899-12-30T04:00:00"/>
    <n v="4"/>
    <n v="0"/>
    <d v="1899-12-30T02:00:00"/>
    <n v="2"/>
    <n v="0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0854.4799999995"/>
    <n v="18106"/>
    <n v="62.854482758620691"/>
    <n v="61.905140837291476"/>
    <m/>
    <m/>
    <m/>
    <m/>
    <m/>
  </r>
  <r>
    <n v="318"/>
    <n v="76"/>
    <d v="2011-09-24T00:00:00"/>
    <n v="9"/>
    <x v="0"/>
    <n v="35"/>
    <s v="TSL,JSR"/>
    <s v="CURRAGH SS/SS NEWZEALAND"/>
    <s v="VOGUE CHALLENGER/SHER-E-PUNJAB"/>
    <d v="1899-12-30T13:30:00"/>
    <x v="314"/>
    <s v="DTY-WT 1-WCS-RLS 1-IMWB 1-DTY"/>
    <n v="58"/>
    <n v="1"/>
    <m/>
    <d v="1899-12-30T13:30:00"/>
    <d v="1899-12-30T13:30:00"/>
    <d v="1899-12-30T00:00:00"/>
    <n v="0"/>
    <n v="0"/>
    <d v="1899-12-30T13:40:00"/>
    <d v="1899-12-30T00:10:00"/>
    <n v="0"/>
    <n v="10"/>
    <d v="1899-12-30T13:45:00"/>
    <d v="1899-12-30T00:05:00"/>
    <n v="0"/>
    <n v="5"/>
    <d v="1899-12-30T13:55:00"/>
    <d v="1899-12-30T00:10:00"/>
    <n v="0"/>
    <n v="10"/>
    <d v="1899-12-30T13:55:00"/>
    <d v="1899-12-30T14:20:00"/>
    <d v="1899-12-30T00:25:00"/>
    <n v="0"/>
    <n v="25"/>
    <d v="1899-12-30T13:55:00"/>
    <d v="1899-12-30T14:20:00"/>
    <d v="1899-12-30T00:25:00"/>
    <n v="0"/>
    <n v="25"/>
    <d v="1899-12-30T14:25:00"/>
    <d v="1899-12-30T00:05:00"/>
    <n v="0"/>
    <n v="5"/>
    <d v="1899-12-30T14:25:00"/>
    <d v="1899-12-30T00:00:00"/>
    <n v="0"/>
    <n v="0"/>
    <d v="1899-12-30T16:51:00"/>
    <d v="1899-12-30T02:26:00"/>
    <n v="2"/>
    <n v="26"/>
    <d v="1899-12-30T16:51:00"/>
    <d v="1899-12-30T16:51:00"/>
    <d v="1899-12-30T00:00:00"/>
    <n v="0"/>
    <n v="0"/>
    <d v="1899-12-30T16:51:00"/>
    <d v="1899-12-30T16:51:00"/>
    <m/>
    <d v="1899-12-30T00:00:00"/>
    <n v="0"/>
    <n v="0"/>
    <d v="1899-12-30T17:00:00"/>
    <d v="1899-12-30T00:09:00"/>
    <n v="0"/>
    <n v="9"/>
    <d v="1899-12-30T17:10:00"/>
    <d v="1899-12-30T00:10:00"/>
    <n v="0"/>
    <n v="10"/>
    <d v="1899-12-30T17:10:00"/>
    <d v="1899-12-30T17:50:00"/>
    <d v="1899-12-30T00:40:00"/>
    <n v="0"/>
    <n v="40"/>
    <d v="1899-12-30T04:20:00"/>
    <n v="4"/>
    <n v="20"/>
    <d v="1899-12-30T00:34:00"/>
    <n v="0"/>
    <n v="34"/>
    <d v="1899-12-30T00:25:00"/>
    <n v="0"/>
    <n v="2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4349.9999999995"/>
    <n v="18162"/>
    <n v="60.267586206896553"/>
    <n v="61.906728333883905"/>
    <m/>
    <m/>
    <m/>
    <m/>
    <m/>
  </r>
  <r>
    <n v="319"/>
    <n v="77"/>
    <d v="2011-09-24T00:00:00"/>
    <n v="9"/>
    <x v="1"/>
    <n v="9"/>
    <s v="TSL,HALDIA"/>
    <s v="HAILCREEK"/>
    <s v="JASMINE HALO"/>
    <d v="1899-12-30T17:00:00"/>
    <x v="315"/>
    <s v="DTY-WT 1-WCS-RLS 1-IMWB 1-DTY"/>
    <n v="56"/>
    <n v="2"/>
    <m/>
    <d v="1899-12-30T17:00:00"/>
    <d v="1899-12-30T17:00:00"/>
    <d v="1899-12-30T00:00:00"/>
    <n v="0"/>
    <n v="0"/>
    <d v="1899-12-30T17:05:00"/>
    <d v="1899-12-30T00:05:00"/>
    <n v="0"/>
    <n v="5"/>
    <d v="1899-12-30T17:10:00"/>
    <d v="1899-12-30T00:05:00"/>
    <n v="0"/>
    <n v="5"/>
    <d v="1899-12-30T17:20:00"/>
    <d v="1899-12-30T00:10:00"/>
    <n v="0"/>
    <n v="10"/>
    <d v="1899-12-30T17:20:00"/>
    <d v="1899-12-30T18:00:00"/>
    <d v="1899-12-30T00:40:00"/>
    <n v="0"/>
    <n v="40"/>
    <d v="1899-12-30T17:20:00"/>
    <d v="1899-12-30T18:00:00"/>
    <d v="1899-12-30T00:40:00"/>
    <n v="0"/>
    <n v="40"/>
    <d v="1899-12-30T18:00:00"/>
    <d v="1899-12-30T00:00:00"/>
    <n v="0"/>
    <n v="0"/>
    <d v="1899-12-30T18:02:00"/>
    <d v="1899-12-30T00:02:00"/>
    <n v="0"/>
    <n v="2"/>
    <d v="1899-12-30T19:25:00"/>
    <d v="1899-12-30T01:23:00"/>
    <n v="1"/>
    <n v="23"/>
    <d v="1899-12-30T19:25:00"/>
    <d v="1899-12-30T19:25:00"/>
    <d v="1899-12-30T00:00:00"/>
    <n v="0"/>
    <n v="0"/>
    <d v="1899-12-30T19:25:00"/>
    <d v="1899-12-30T19:25:00"/>
    <m/>
    <d v="1899-12-30T00:00:00"/>
    <n v="0"/>
    <n v="0"/>
    <d v="1899-12-30T19:35:00"/>
    <d v="1899-12-30T00:10:00"/>
    <n v="0"/>
    <n v="10"/>
    <d v="1899-12-30T19:45:00"/>
    <d v="1899-12-30T00:10:00"/>
    <n v="0"/>
    <n v="10"/>
    <d v="1899-12-30T19:45:00"/>
    <d v="1899-12-30T21:00:00"/>
    <d v="1899-12-30T01:15:00"/>
    <n v="1"/>
    <n v="15"/>
    <d v="1899-12-30T04:00:00"/>
    <n v="4"/>
    <n v="0"/>
    <d v="1899-12-30T00:30:00"/>
    <n v="0"/>
    <n v="30"/>
    <d v="1899-12-30T00:40:00"/>
    <n v="0"/>
    <n v="40"/>
    <d v="1899-12-30T01:23:00"/>
    <n v="1"/>
    <n v="23"/>
    <m/>
    <m/>
    <m/>
    <d v="1899-12-30T01:23:00"/>
    <n v="1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7851.6099999996"/>
    <n v="18218"/>
    <n v="62.528750000000002"/>
    <n v="61.90864035569215"/>
    <m/>
    <m/>
    <m/>
    <m/>
    <m/>
  </r>
  <r>
    <n v="320"/>
    <n v="78"/>
    <d v="2011-09-24T00:00:00"/>
    <n v="9"/>
    <x v="20"/>
    <n v="2"/>
    <s v="RCL"/>
    <s v="NON COKING"/>
    <s v="CAROUGE"/>
    <d v="1899-12-30T20:50:00"/>
    <x v="316"/>
    <s v="DTY-WT 1-WCS-RLS 1-IMWB 1-DTY"/>
    <n v="56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25:00"/>
    <d v="1899-12-30T00:25:00"/>
    <n v="0"/>
    <n v="25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0:00"/>
    <d v="1899-12-30T00:00:00"/>
    <n v="0"/>
    <n v="0"/>
    <d v="1899-12-30T23:10:00"/>
    <d v="1899-12-30T00:10:00"/>
    <n v="0"/>
    <n v="10"/>
    <d v="1899-12-31T00:36:00"/>
    <d v="1899-12-30T01:26:00"/>
    <n v="1"/>
    <n v="26"/>
    <d v="1899-12-31T00:36:00"/>
    <d v="1899-12-31T00:36:00"/>
    <d v="1899-12-30T00:00:00"/>
    <n v="0"/>
    <n v="0"/>
    <d v="1899-12-31T00:36:00"/>
    <d v="1899-12-31T00:36:00"/>
    <m/>
    <d v="1899-12-30T00:00:00"/>
    <n v="0"/>
    <n v="0"/>
    <d v="1899-12-31T00:50:00"/>
    <d v="1899-12-30T00:14:00"/>
    <n v="0"/>
    <n v="14"/>
    <d v="1899-12-31T01:00:00"/>
    <d v="1899-12-30T00:10:00"/>
    <n v="0"/>
    <n v="10"/>
    <d v="1899-12-31T01:00:00"/>
    <d v="1899-12-31T01:15:00"/>
    <d v="1899-12-30T00:15:00"/>
    <n v="0"/>
    <n v="15"/>
    <d v="1899-12-30T04:25:00"/>
    <n v="4"/>
    <n v="25"/>
    <d v="1899-12-30T00:49:00"/>
    <n v="0"/>
    <n v="49"/>
    <d v="1899-12-30T01:30:00"/>
    <n v="1"/>
    <n v="30"/>
    <d v="1899-12-30T01:26:00"/>
    <n v="1"/>
    <n v="26"/>
    <m/>
    <m/>
    <m/>
    <d v="1899-12-30T01:26:00"/>
    <n v="1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1680.8199999996"/>
    <n v="18275"/>
    <n v="68.378749999999997"/>
    <n v="61.92507906976742"/>
    <m/>
    <m/>
    <m/>
    <m/>
    <m/>
  </r>
  <r>
    <n v="321"/>
    <n v="79"/>
    <d v="2011-09-25T00:00:00"/>
    <n v="9"/>
    <x v="0"/>
    <n v="36"/>
    <s v="TSL,JSR"/>
    <s v="JELLINBAH PCI"/>
    <s v="PRIMROSE"/>
    <d v="1899-12-30T02:00:00"/>
    <x v="317"/>
    <s v="DTY-WT 1-WCS-RLS 1-IMWB 1-DTY"/>
    <n v="57"/>
    <n v="2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2:35:00"/>
    <d v="1899-12-30T00:20:00"/>
    <n v="0"/>
    <n v="20"/>
    <d v="1899-12-30T02:40:00"/>
    <d v="1899-12-30T04:15:00"/>
    <d v="1899-12-30T01:35:00"/>
    <n v="1"/>
    <n v="35"/>
    <d v="1899-12-30T02:40:00"/>
    <d v="1899-12-30T04:15:00"/>
    <d v="1899-12-30T01:35:00"/>
    <n v="1"/>
    <n v="35"/>
    <d v="1899-12-30T04:30:00"/>
    <d v="1899-12-30T00:15:00"/>
    <n v="0"/>
    <n v="15"/>
    <d v="1899-12-30T04:45:00"/>
    <d v="1899-12-30T00:15:00"/>
    <n v="0"/>
    <n v="15"/>
    <d v="1899-12-30T06:38:00"/>
    <d v="1899-12-30T01:53:00"/>
    <n v="1"/>
    <n v="53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6:55:00"/>
    <d v="1899-12-30T00:05:00"/>
    <n v="0"/>
    <n v="5"/>
    <d v="1899-12-30T06:55:00"/>
    <d v="1899-12-30T07:00:00"/>
    <d v="1899-12-30T00:05:00"/>
    <n v="0"/>
    <n v="5"/>
    <d v="1899-12-30T05:00:00"/>
    <n v="5"/>
    <n v="0"/>
    <d v="1899-12-30T00:52:00"/>
    <n v="0"/>
    <n v="52"/>
    <d v="1899-12-30T01:35:00"/>
    <n v="1"/>
    <n v="3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5253.3199999996"/>
    <n v="18331"/>
    <n v="62.675438596491226"/>
    <n v="61.930790464240879"/>
    <m/>
    <m/>
    <m/>
    <m/>
    <m/>
  </r>
  <r>
    <n v="322"/>
    <n v="80"/>
    <d v="2011-09-25T00:00:00"/>
    <n v="9"/>
    <x v="20"/>
    <n v="3"/>
    <s v="RCL"/>
    <s v="NON COKING"/>
    <s v="CAROUGE"/>
    <d v="1899-12-30T04:35:00"/>
    <x v="318"/>
    <s v="DTY-WT 1-WCS-RLS 1-IMWB 1-DTY"/>
    <n v="56"/>
    <n v="3"/>
    <m/>
    <d v="1899-12-30T04:35:00"/>
    <d v="1899-12-30T04:35:00"/>
    <d v="1899-12-30T00:00:00"/>
    <n v="0"/>
    <n v="0"/>
    <d v="1899-12-30T04:40:00"/>
    <d v="1899-12-30T00:05:00"/>
    <n v="0"/>
    <n v="5"/>
    <d v="1899-12-30T04:50:00"/>
    <d v="1899-12-30T00:10:00"/>
    <n v="0"/>
    <n v="10"/>
    <d v="1899-12-30T05:20:00"/>
    <d v="1899-12-30T00:30:00"/>
    <n v="0"/>
    <n v="30"/>
    <d v="1899-12-30T05:30:00"/>
    <d v="1899-12-30T09:30:00"/>
    <d v="1899-12-30T04:00:00"/>
    <n v="4"/>
    <n v="0"/>
    <d v="1899-12-30T05:30:00"/>
    <d v="1899-12-30T09:30:00"/>
    <d v="1899-12-30T04:00:00"/>
    <n v="4"/>
    <n v="0"/>
    <d v="1899-12-30T10:10:00"/>
    <d v="1899-12-30T00:40:00"/>
    <n v="0"/>
    <n v="40"/>
    <d v="1899-12-30T10:13:00"/>
    <d v="1899-12-30T00:03:00"/>
    <n v="0"/>
    <n v="3"/>
    <d v="1899-12-30T11:26:00"/>
    <d v="1899-12-30T01:13:00"/>
    <n v="1"/>
    <n v="13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55:00"/>
    <d v="1899-12-30T00:29:00"/>
    <n v="0"/>
    <n v="29"/>
    <d v="1899-12-30T12:10:00"/>
    <d v="1899-12-30T00:15:00"/>
    <n v="0"/>
    <n v="15"/>
    <d v="1899-12-30T12:10:00"/>
    <d v="1899-12-30T12:20:00"/>
    <d v="1899-12-30T00:10:00"/>
    <n v="0"/>
    <n v="10"/>
    <d v="1899-12-30T07:45:00"/>
    <n v="7"/>
    <n v="45"/>
    <d v="1899-12-30T01:54:00"/>
    <n v="1"/>
    <n v="54"/>
    <d v="1899-12-30T04:00:00"/>
    <n v="4"/>
    <n v="0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8883.0899999996"/>
    <n v="18390"/>
    <n v="64.817321428571432"/>
    <n v="61.929477433387689"/>
    <m/>
    <m/>
    <m/>
    <m/>
    <m/>
  </r>
  <r>
    <n v="323"/>
    <n v="81"/>
    <d v="2011-09-25T00:00:00"/>
    <n v="9"/>
    <x v="17"/>
    <n v="3"/>
    <s v="UML,SUKHINDA"/>
    <s v="HARD COKING COAL"/>
    <s v="FUZHOUHAI"/>
    <d v="1899-12-30T09:40:00"/>
    <x v="319"/>
    <s v="DTY-WT 1-WCS-RLS 1-IMWB 1-DTY"/>
    <n v="59"/>
    <n v="0"/>
    <m/>
    <d v="1899-12-30T09:40:00"/>
    <d v="1899-12-30T09:40:00"/>
    <d v="1899-12-30T00:00:00"/>
    <n v="0"/>
    <n v="0"/>
    <d v="1899-12-30T09:45:00"/>
    <d v="1899-12-30T00:05:00"/>
    <n v="0"/>
    <n v="5"/>
    <d v="1899-12-30T11:30:00"/>
    <d v="1899-12-30T01:45:00"/>
    <n v="1"/>
    <n v="45"/>
    <d v="1899-12-30T12:30:00"/>
    <d v="1899-12-30T01:00:00"/>
    <n v="1"/>
    <n v="0"/>
    <d v="1899-12-30T12:35:00"/>
    <d v="1899-12-30T13:50:00"/>
    <d v="1899-12-30T01:15:00"/>
    <n v="1"/>
    <n v="15"/>
    <d v="1899-12-30T12:35:00"/>
    <d v="1899-12-30T13:50:00"/>
    <d v="1899-12-30T01:15:00"/>
    <n v="1"/>
    <n v="15"/>
    <d v="1899-12-30T14:14:00"/>
    <d v="1899-12-30T00:24:00"/>
    <n v="0"/>
    <n v="24"/>
    <d v="1899-12-30T14:16:00"/>
    <d v="1899-12-30T00:02:00"/>
    <n v="0"/>
    <n v="2"/>
    <d v="1899-12-30T15:29:00"/>
    <d v="1899-12-30T01:13:00"/>
    <n v="1"/>
    <n v="1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32:00"/>
    <d v="1899-12-30T00:03:00"/>
    <n v="0"/>
    <n v="3"/>
    <d v="1899-12-30T15:34:00"/>
    <d v="1899-12-30T00:02:00"/>
    <n v="0"/>
    <n v="2"/>
    <d v="1899-12-30T15:34:00"/>
    <d v="1899-12-30T15:35:00"/>
    <d v="1899-12-30T00:01:00"/>
    <n v="0"/>
    <n v="1"/>
    <d v="1899-12-30T05:55:00"/>
    <n v="5"/>
    <n v="55"/>
    <d v="1899-12-30T01:29:00"/>
    <n v="1"/>
    <n v="29"/>
    <d v="1899-12-30T01:15:00"/>
    <n v="1"/>
    <n v="15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2544.1299999997"/>
    <n v="18422"/>
    <n v="62.051525423728812"/>
    <n v="62.020634567365086"/>
    <m/>
    <m/>
    <m/>
    <m/>
    <m/>
  </r>
  <r>
    <n v="324"/>
    <n v="82"/>
    <d v="2011-09-29T00:00:00"/>
    <n v="9"/>
    <x v="21"/>
    <n v="11"/>
    <s v="BEL"/>
    <s v="LAKE VERMONT HCC"/>
    <s v="COS PROSPERITY"/>
    <d v="1899-12-30T04:35:00"/>
    <x v="320"/>
    <s v="DTY-WT 1-WCS-RLS 1-IMWB 1-DTY"/>
    <n v="32"/>
    <n v="0"/>
    <m/>
    <d v="1899-12-30T04:35:00"/>
    <d v="1899-12-30T04:35:00"/>
    <d v="1899-12-30T00:00:00"/>
    <n v="0"/>
    <n v="0"/>
    <d v="1899-12-30T04:50:00"/>
    <d v="1899-12-30T00:15:00"/>
    <n v="0"/>
    <n v="15"/>
    <d v="1899-12-30T05:00:00"/>
    <d v="1899-12-30T00:10:00"/>
    <n v="0"/>
    <n v="10"/>
    <d v="1899-12-30T05:25:00"/>
    <d v="1899-12-30T00:25:00"/>
    <n v="0"/>
    <n v="25"/>
    <d v="1899-12-30T05:30:00"/>
    <d v="1899-12-30T06:00:00"/>
    <d v="1899-12-30T00:30:00"/>
    <n v="0"/>
    <n v="30"/>
    <d v="1899-12-30T05:30:00"/>
    <d v="1899-12-30T06:00:00"/>
    <d v="1899-12-30T00:30:00"/>
    <n v="0"/>
    <n v="30"/>
    <d v="1899-12-30T06:08:00"/>
    <d v="1899-12-30T00:08:00"/>
    <n v="0"/>
    <n v="8"/>
    <d v="1899-12-30T06:09:00"/>
    <d v="1899-12-30T00:01:00"/>
    <n v="0"/>
    <n v="1"/>
    <d v="1899-12-30T07:09:00"/>
    <d v="1899-12-30T01:00:00"/>
    <n v="1"/>
    <n v="0"/>
    <d v="1899-12-30T07:09:00"/>
    <d v="1899-12-30T07:09:00"/>
    <d v="1899-12-30T00:00:00"/>
    <n v="0"/>
    <n v="0"/>
    <d v="1899-12-30T07:09:00"/>
    <d v="1899-12-30T07:09:00"/>
    <m/>
    <d v="1899-12-30T00:00:00"/>
    <n v="0"/>
    <n v="0"/>
    <d v="1899-12-30T07:55:00"/>
    <d v="1899-12-30T00:46:00"/>
    <n v="0"/>
    <n v="46"/>
    <d v="1899-12-30T08:05:00"/>
    <d v="1899-12-30T00:10:00"/>
    <n v="0"/>
    <n v="10"/>
    <d v="1899-12-30T08:05:00"/>
    <d v="1899-12-30T08:10:00"/>
    <d v="1899-12-30T00:05:00"/>
    <n v="0"/>
    <n v="5"/>
    <d v="1899-12-30T03:35:00"/>
    <n v="3"/>
    <n v="35"/>
    <d v="1899-12-30T01:29:00"/>
    <n v="1"/>
    <n v="29"/>
    <d v="1899-12-30T00:30:00"/>
    <n v="0"/>
    <n v="30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4364.3659999997"/>
    <n v="18480"/>
    <n v="56.882375000000003"/>
    <n v="61.92447867965366"/>
    <m/>
    <m/>
    <m/>
    <m/>
    <m/>
  </r>
  <r>
    <n v="325"/>
    <n v="83"/>
    <d v="2011-09-29T00:00:00"/>
    <n v="9"/>
    <x v="22"/>
    <n v="1"/>
    <s v="MSP Steel ltd."/>
    <s v="STEAM NON COKING"/>
    <s v="CAROUGE"/>
    <d v="1899-12-30T07:40:00"/>
    <x v="321"/>
    <s v="DTY-WT 1-WCS-RLS 1-IMWB 1-DTY"/>
    <n v="58"/>
    <n v="1"/>
    <m/>
    <d v="1899-12-30T07:40:00"/>
    <d v="1899-12-30T07:40:00"/>
    <d v="1899-12-30T00:00:00"/>
    <n v="0"/>
    <n v="0"/>
    <d v="1899-12-30T07:50:00"/>
    <d v="1899-12-30T00:10:00"/>
    <n v="0"/>
    <n v="10"/>
    <d v="1899-12-30T08:00:00"/>
    <d v="1899-12-30T00:10:00"/>
    <n v="0"/>
    <n v="10"/>
    <d v="1899-12-30T08:25:00"/>
    <d v="1899-12-30T00:25:00"/>
    <n v="0"/>
    <n v="25"/>
    <d v="1899-12-30T08:30:00"/>
    <d v="1899-12-30T10:00:00"/>
    <d v="1899-12-30T01:30:00"/>
    <n v="1"/>
    <n v="30"/>
    <d v="1899-12-30T08:30:00"/>
    <d v="1899-12-30T10:00:00"/>
    <d v="1899-12-30T01:30:00"/>
    <n v="1"/>
    <n v="30"/>
    <d v="1899-12-30T10:15:00"/>
    <d v="1899-12-30T00:15:00"/>
    <n v="0"/>
    <n v="15"/>
    <d v="1899-12-30T10:19:00"/>
    <d v="1899-12-30T00:04:00"/>
    <n v="0"/>
    <n v="4"/>
    <d v="1899-12-30T12:07:00"/>
    <d v="1899-12-30T01:48:00"/>
    <n v="1"/>
    <n v="48"/>
    <d v="1899-12-30T12:07:00"/>
    <d v="1899-12-30T12:07:00"/>
    <d v="1899-12-30T00:00:00"/>
    <n v="0"/>
    <n v="0"/>
    <d v="1899-12-30T12:07:00"/>
    <d v="1899-12-30T12:07:00"/>
    <m/>
    <d v="1899-12-30T00:00:00"/>
    <n v="0"/>
    <n v="0"/>
    <d v="1899-12-30T12:54:00"/>
    <d v="1899-12-30T00:47:00"/>
    <n v="0"/>
    <n v="47"/>
    <d v="1899-12-30T13:05:00"/>
    <d v="1899-12-30T00:11:00"/>
    <n v="0"/>
    <n v="11"/>
    <d v="1899-12-30T13:05:00"/>
    <d v="1899-12-30T13:10:00"/>
    <d v="1899-12-30T00:05:00"/>
    <n v="0"/>
    <n v="5"/>
    <d v="1899-12-30T05:30:00"/>
    <n v="5"/>
    <n v="30"/>
    <d v="1899-12-30T01:38:00"/>
    <n v="1"/>
    <n v="38"/>
    <d v="1899-12-30T01:30:00"/>
    <n v="1"/>
    <n v="3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8012.9559999998"/>
    <n v="18538"/>
    <n v="62.906724137931036"/>
    <n v="61.927551839464869"/>
    <m/>
    <m/>
    <m/>
    <m/>
    <m/>
  </r>
  <r>
    <n v="326"/>
    <n v="84"/>
    <d v="2011-09-29T00:00:00"/>
    <n v="9"/>
    <x v="18"/>
    <n v="4"/>
    <s v="BSL"/>
    <s v="STEAM NON COKING"/>
    <s v="FURNESS MELBOURNE"/>
    <d v="1899-12-30T13:05:00"/>
    <x v="322"/>
    <s v="DTY-WT 1-WCS-RLS 1-IMWB 1-DTY"/>
    <n v="58"/>
    <n v="1"/>
    <m/>
    <d v="1899-12-30T13:05:00"/>
    <d v="1899-12-30T13:05:00"/>
    <d v="1899-12-30T00:00:00"/>
    <n v="0"/>
    <n v="0"/>
    <d v="1899-12-30T13:10:00"/>
    <d v="1899-12-30T00:05:00"/>
    <n v="0"/>
    <n v="5"/>
    <d v="1899-12-30T13:40:00"/>
    <d v="1899-12-30T00:30:00"/>
    <n v="0"/>
    <n v="30"/>
    <d v="1899-12-30T13:50:00"/>
    <d v="1899-12-30T00:10:00"/>
    <n v="0"/>
    <n v="10"/>
    <d v="1899-12-30T14:10:00"/>
    <d v="1899-12-30T15:15:00"/>
    <d v="1899-12-30T01:05:00"/>
    <n v="1"/>
    <n v="5"/>
    <d v="1899-12-30T14:10:00"/>
    <d v="1899-12-30T15:15:00"/>
    <d v="1899-12-30T01:05:00"/>
    <n v="1"/>
    <n v="5"/>
    <d v="1899-12-30T15:30:00"/>
    <d v="1899-12-30T00:15:00"/>
    <n v="0"/>
    <n v="15"/>
    <d v="1899-12-30T15:31:00"/>
    <d v="1899-12-30T00:01:00"/>
    <n v="0"/>
    <n v="1"/>
    <d v="1899-12-30T16:56:00"/>
    <d v="1899-12-30T01:25:00"/>
    <n v="1"/>
    <n v="25"/>
    <d v="1899-12-30T16:56:00"/>
    <d v="1899-12-30T16:56:00"/>
    <d v="1899-12-30T00:00:00"/>
    <n v="0"/>
    <n v="0"/>
    <d v="1899-12-30T16:56:00"/>
    <d v="1899-12-30T16:56:00"/>
    <m/>
    <d v="1899-12-30T00:00:00"/>
    <n v="0"/>
    <n v="0"/>
    <d v="1899-12-30T17:40:00"/>
    <d v="1899-12-30T00:44:00"/>
    <n v="0"/>
    <n v="44"/>
    <d v="1899-12-30T17:50:00"/>
    <d v="1899-12-30T00:10:00"/>
    <n v="0"/>
    <n v="10"/>
    <d v="1899-12-30T17:50:00"/>
    <d v="1899-12-30T17:55:00"/>
    <d v="1899-12-30T00:05:00"/>
    <n v="0"/>
    <n v="5"/>
    <d v="1899-12-30T04:50:00"/>
    <n v="4"/>
    <n v="50"/>
    <d v="1899-12-30T01:19:00"/>
    <n v="1"/>
    <n v="19"/>
    <d v="1899-12-30T01:05:00"/>
    <n v="1"/>
    <n v="5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1620.9159999997"/>
    <n v="18597"/>
    <n v="62.206206896551727"/>
    <n v="61.925090928644394"/>
    <m/>
    <m/>
    <m/>
    <m/>
    <m/>
  </r>
  <r>
    <n v="327"/>
    <n v="85"/>
    <d v="2011-09-30T00:00:00"/>
    <n v="9"/>
    <x v="0"/>
    <n v="37"/>
    <s v="TSL,JSR"/>
    <s v=" CP DUBAI"/>
    <s v="JAG RATAN"/>
    <d v="1899-12-30T18:35:00"/>
    <x v="323"/>
    <s v="DTY-WT 1-WCS-RLS 2-IMWB 1-DTY"/>
    <n v="59"/>
    <n v="0"/>
    <m/>
    <d v="1899-12-30T18:35:00"/>
    <d v="1899-12-30T18:35:00"/>
    <d v="1899-12-30T00:00:00"/>
    <n v="0"/>
    <n v="0"/>
    <d v="1899-12-30T18:40:00"/>
    <d v="1899-12-30T00:05:00"/>
    <n v="0"/>
    <n v="5"/>
    <d v="1899-12-30T19:15:00"/>
    <d v="1899-12-30T00:35:00"/>
    <n v="0"/>
    <n v="35"/>
    <d v="1899-12-30T19:40:00"/>
    <d v="1899-12-30T00:25:00"/>
    <n v="0"/>
    <n v="25"/>
    <d v="1899-12-30T19:45:00"/>
    <d v="1899-12-31T03:00:00"/>
    <d v="1899-12-30T07:15:00"/>
    <n v="7"/>
    <n v="15"/>
    <d v="1899-12-30T19:45:00"/>
    <d v="1899-12-31T03:00:00"/>
    <d v="1899-12-30T07:15:00"/>
    <n v="7"/>
    <n v="15"/>
    <d v="1899-12-31T01:10:00"/>
    <n v="-7.638888888888884E-2"/>
    <e v="#NUM!"/>
    <e v="#NUM!"/>
    <d v="1899-12-31T01:33:00"/>
    <d v="1899-12-30T00:23:00"/>
    <n v="0"/>
    <n v="23"/>
    <d v="1899-12-31T05:42:00"/>
    <d v="1899-12-30T04:09:00"/>
    <n v="4"/>
    <n v="9"/>
    <d v="1899-12-31T05:42:00"/>
    <d v="1899-12-31T05:42:00"/>
    <d v="1899-12-30T00:00:00"/>
    <n v="0"/>
    <n v="0"/>
    <d v="1899-12-31T05:42:00"/>
    <d v="1899-12-31T05:42:00"/>
    <m/>
    <d v="1899-12-30T00:00:00"/>
    <n v="0"/>
    <n v="0"/>
    <d v="1899-12-31T05:54:00"/>
    <d v="1899-12-30T00:12:00"/>
    <n v="0"/>
    <n v="12"/>
    <d v="1899-12-31T06:00:00"/>
    <d v="1899-12-30T00:06:00"/>
    <n v="0"/>
    <n v="6"/>
    <d v="1899-12-31T06:00:00"/>
    <d v="1899-12-31T06:10:00"/>
    <d v="1899-12-30T00:10:00"/>
    <n v="0"/>
    <n v="10"/>
    <d v="1899-12-30T11:35:00"/>
    <n v="11"/>
    <n v="35"/>
    <n v="-4.6527777777777724E-2"/>
    <e v="#NUM!"/>
    <e v="#NUM!"/>
    <d v="1899-12-30T07:15:00"/>
    <n v="7"/>
    <n v="15"/>
    <d v="1899-12-30T04:09:00"/>
    <n v="4"/>
    <n v="9"/>
    <m/>
    <m/>
    <m/>
    <d v="1899-12-30T04:09:00"/>
    <n v="4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5077.1459999997"/>
    <n v="18639"/>
    <n v="58.580169491525425"/>
    <n v="61.970982670744121"/>
    <m/>
    <m/>
    <m/>
    <m/>
    <m/>
  </r>
  <r>
    <n v="328"/>
    <n v="86"/>
    <d v="2011-09-30T00:00:00"/>
    <n v="9"/>
    <x v="0"/>
    <n v="38"/>
    <s v="TSL,JSR"/>
    <s v="SS NEWZEALAND"/>
    <s v="SHER-E-PUNJAB"/>
    <d v="1899-12-30T21:05:00"/>
    <x v="324"/>
    <s v="DTY-WT 1-WCS-RLS 1-IMWB 1-DTY"/>
    <n v="42"/>
    <n v="3"/>
    <m/>
    <d v="1899-12-30T21:05:00"/>
    <d v="1899-12-30T21:05:00"/>
    <d v="1899-12-30T00:00:00"/>
    <n v="0"/>
    <m/>
    <d v="1899-12-30T22:10:00"/>
    <d v="1899-12-30T01:05:00"/>
    <n v="1"/>
    <n v="5"/>
    <d v="1899-12-30T22:20:00"/>
    <d v="1899-12-30T00:10:00"/>
    <n v="0"/>
    <n v="10"/>
    <d v="1899-12-31T01:30:00"/>
    <d v="1899-12-30T03:10:00"/>
    <n v="3"/>
    <n v="10"/>
    <d v="1899-12-31T01:35:00"/>
    <d v="1899-12-31T02:30:00"/>
    <d v="1899-12-30T00:55:00"/>
    <n v="0"/>
    <n v="55"/>
    <d v="1899-12-31T01:35:00"/>
    <d v="1899-12-31T02:30:00"/>
    <d v="1899-12-30T00:55:00"/>
    <n v="0"/>
    <n v="55"/>
    <d v="1899-12-31T02:35:00"/>
    <d v="1899-12-30T00:05:00"/>
    <n v="0"/>
    <n v="5"/>
    <d v="1899-12-31T02:37:00"/>
    <d v="1899-12-30T00:02:00"/>
    <n v="0"/>
    <n v="2"/>
    <d v="1899-12-31T05:57:00"/>
    <d v="1899-12-30T03:20:00"/>
    <n v="3"/>
    <n v="20"/>
    <d v="1899-12-31T05:57:00"/>
    <d v="1899-12-31T05:57:00"/>
    <d v="1899-12-30T00:00:00"/>
    <n v="0"/>
    <n v="0"/>
    <d v="1899-12-31T05:57:00"/>
    <d v="1899-12-31T05:57:00"/>
    <m/>
    <d v="1899-12-30T00:00:00"/>
    <n v="0"/>
    <n v="0"/>
    <d v="1899-12-31T06:05:00"/>
    <d v="1899-12-30T00:08:00"/>
    <n v="0"/>
    <n v="8"/>
    <d v="1899-12-31T06:10:00"/>
    <d v="1899-12-30T00:05:00"/>
    <n v="0"/>
    <n v="5"/>
    <d v="1899-12-31T06:10:00"/>
    <d v="1899-12-31T06:15:00"/>
    <d v="1899-12-30T00:05:00"/>
    <n v="0"/>
    <n v="5"/>
    <d v="1899-12-30T09:10:00"/>
    <n v="9"/>
    <n v="10"/>
    <d v="1899-12-30T03:28:00"/>
    <n v="3"/>
    <n v="28"/>
    <d v="1899-12-30T00:55:00"/>
    <n v="0"/>
    <n v="55"/>
    <d v="1899-12-30T03:20:00"/>
    <n v="3"/>
    <n v="20"/>
    <m/>
    <m/>
    <m/>
    <d v="1899-12-30T03:20:00"/>
    <n v="3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7421.7259999998"/>
    <n v="18698"/>
    <n v="55.823333333333331"/>
    <n v="61.900830356187818"/>
    <m/>
    <m/>
    <m/>
    <m/>
    <m/>
  </r>
  <r>
    <n v="329"/>
    <n v="87"/>
    <d v="2011-09-30T00:00:00"/>
    <n v="9"/>
    <x v="1"/>
    <n v="10"/>
    <s v="TSL,HALDIA"/>
    <s v="HAILCREEK/GOONYELLA"/>
    <s v="YASA UNITY/JASMINE HALO"/>
    <d v="1899-12-30T02:30:00"/>
    <x v="325"/>
    <s v="DTY-WT 1-WCS-RLS 1-IMWB 1-DTY"/>
    <n v="59"/>
    <n v="0"/>
    <m/>
    <d v="1899-12-30T02:30:00"/>
    <d v="1899-12-30T02:30:00"/>
    <d v="1899-12-30T00:00:00"/>
    <n v="0"/>
    <n v="0"/>
    <d v="1899-12-30T06:15:00"/>
    <d v="1899-12-30T03:45:00"/>
    <n v="3"/>
    <n v="45"/>
    <d v="1899-12-30T06:30:00"/>
    <d v="1899-12-30T00:15:00"/>
    <n v="0"/>
    <n v="15"/>
    <d v="1899-12-30T06:50:00"/>
    <d v="1899-12-30T00:20:00"/>
    <n v="0"/>
    <n v="20"/>
    <d v="1899-12-30T06:55:00"/>
    <d v="1899-12-30T08:00:00"/>
    <d v="1899-12-30T01:05:00"/>
    <n v="1"/>
    <n v="5"/>
    <d v="1899-12-30T06:55:00"/>
    <d v="1899-12-30T08:00:00"/>
    <d v="1899-12-30T01:05:00"/>
    <n v="1"/>
    <n v="5"/>
    <d v="1899-12-30T08:01:00"/>
    <d v="1899-12-30T00:01:00"/>
    <n v="0"/>
    <n v="1"/>
    <d v="1899-12-30T08:02:00"/>
    <d v="1899-12-30T00:01:00"/>
    <n v="0"/>
    <n v="1"/>
    <d v="1899-12-30T10:51:00"/>
    <d v="1899-12-30T02:49:00"/>
    <n v="2"/>
    <n v="49"/>
    <d v="1899-12-30T10:51:00"/>
    <d v="1899-12-30T10:51:00"/>
    <d v="1899-12-30T00:00:00"/>
    <n v="0"/>
    <n v="0"/>
    <d v="1899-12-30T10:51:00"/>
    <d v="1899-12-30T10:51:00"/>
    <m/>
    <d v="1899-12-30T00:00:00"/>
    <n v="0"/>
    <n v="0"/>
    <d v="1899-12-30T11:19:00"/>
    <d v="1899-12-30T00:28:00"/>
    <n v="0"/>
    <n v="28"/>
    <d v="1899-12-30T11:25:00"/>
    <d v="1899-12-30T00:06:00"/>
    <n v="0"/>
    <n v="6"/>
    <d v="1899-12-30T11:25:00"/>
    <d v="1899-12-30T11:30:00"/>
    <d v="1899-12-30T00:05:00"/>
    <n v="0"/>
    <n v="5"/>
    <d v="1899-12-30T09:00:00"/>
    <n v="9"/>
    <n v="0"/>
    <d v="1899-12-30T00:55:00"/>
    <n v="0"/>
    <n v="55"/>
    <d v="1899-12-30T01:05:00"/>
    <n v="1"/>
    <n v="5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0983.1859999998"/>
    <n v="18757"/>
    <n v="60.36372881355932"/>
    <n v="61.895995415045036"/>
    <m/>
    <m/>
    <m/>
    <m/>
    <m/>
  </r>
  <r>
    <n v="330"/>
    <n v="88"/>
    <d v="2011-09-30T00:00:00"/>
    <n v="9"/>
    <x v="17"/>
    <n v="4"/>
    <s v="UML,SUKHINDA"/>
    <s v="HARD COKING COAL"/>
    <s v="FUZHOUHAI"/>
    <d v="1899-12-30T16:05:00"/>
    <x v="326"/>
    <s v="DTY-WT 1-WCS-RLS 1-IMWB 1-DTY"/>
    <n v="59"/>
    <n v="0"/>
    <m/>
    <d v="1899-12-30T16:05:00"/>
    <d v="1899-12-30T16:05:00"/>
    <d v="1899-12-30T00:00:00"/>
    <n v="0"/>
    <n v="0"/>
    <d v="1899-12-30T16:15:00"/>
    <d v="1899-12-30T00:10:00"/>
    <n v="0"/>
    <n v="10"/>
    <d v="1899-12-30T16:25:00"/>
    <d v="1899-12-30T00:10:00"/>
    <n v="0"/>
    <n v="10"/>
    <d v="1899-12-30T16:50:00"/>
    <d v="1899-12-30T00:25:00"/>
    <n v="0"/>
    <n v="25"/>
    <d v="1899-12-30T16:50:00"/>
    <d v="1899-12-30T17:30:00"/>
    <d v="1899-12-30T00:40:00"/>
    <n v="0"/>
    <n v="40"/>
    <d v="1899-12-30T16:50:00"/>
    <d v="1899-12-30T17:30:00"/>
    <d v="1899-12-30T00:40:00"/>
    <n v="0"/>
    <n v="40"/>
    <d v="1899-12-30T17:35:00"/>
    <d v="1899-12-30T00:05:00"/>
    <n v="0"/>
    <n v="5"/>
    <d v="1899-12-30T17:36:00"/>
    <d v="1899-12-30T00:01:00"/>
    <n v="0"/>
    <n v="1"/>
    <d v="1899-12-30T19:35:00"/>
    <d v="1899-12-30T01:59:00"/>
    <n v="1"/>
    <n v="59"/>
    <d v="1899-12-30T19:35:00"/>
    <d v="1899-12-30T19:35:00"/>
    <d v="1899-12-30T00:00:00"/>
    <n v="0"/>
    <n v="0"/>
    <d v="1899-12-30T19:35:00"/>
    <d v="1899-12-30T19:35:00"/>
    <m/>
    <d v="1899-12-30T00:00:00"/>
    <n v="0"/>
    <n v="0"/>
    <d v="1899-12-30T20:50:00"/>
    <d v="1899-12-30T01:15:00"/>
    <n v="1"/>
    <n v="15"/>
    <d v="1899-12-30T20:55:00"/>
    <d v="1899-12-30T00:05:00"/>
    <n v="0"/>
    <n v="5"/>
    <d v="1899-12-30T20:55:00"/>
    <d v="1899-12-30T21:00:00"/>
    <d v="1899-12-30T00:05:00"/>
    <n v="0"/>
    <n v="5"/>
    <d v="1899-12-30T04:55:00"/>
    <n v="4"/>
    <n v="55"/>
    <d v="1899-12-30T01:50:00"/>
    <n v="1"/>
    <n v="50"/>
    <d v="1899-12-30T00:40:00"/>
    <n v="0"/>
    <n v="4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4549.5259999998"/>
    <n v="18812"/>
    <n v="60.446440677966102"/>
    <n v="61.904610142462246"/>
    <m/>
    <m/>
    <m/>
    <m/>
    <m/>
  </r>
  <r>
    <n v="331"/>
    <n v="89"/>
    <d v="2011-09-30T00:00:00"/>
    <n v="9"/>
    <x v="2"/>
    <n v="8"/>
    <s v="UML,DGPR"/>
    <s v="HARD COKING COAL"/>
    <s v="FUZHOUHAI"/>
    <d v="1899-12-30T19:35:00"/>
    <x v="327"/>
    <s v="DTY-WT 1-WCS-RLS 1-IMWB 1-DTY"/>
    <n v="55"/>
    <n v="4"/>
    <m/>
    <d v="1899-12-30T19:35:00"/>
    <d v="1899-12-30T19:35:00"/>
    <d v="1899-12-30T00:00:00"/>
    <n v="0"/>
    <n v="0"/>
    <d v="1899-12-30T19:40:00"/>
    <d v="1899-12-30T00:05:00"/>
    <n v="0"/>
    <n v="5"/>
    <d v="1899-12-30T19:45:00"/>
    <d v="1899-12-30T00:05:00"/>
    <n v="0"/>
    <n v="5"/>
    <d v="1899-12-30T20:15:00"/>
    <d v="1899-12-30T00:30:00"/>
    <n v="0"/>
    <n v="30"/>
    <d v="1899-12-30T20:20:00"/>
    <d v="1899-12-30T22:00:00"/>
    <d v="1899-12-30T01:40:00"/>
    <n v="1"/>
    <n v="40"/>
    <d v="1899-12-30T20:20:00"/>
    <d v="1899-12-30T22:00:00"/>
    <d v="1899-12-30T01:40:00"/>
    <n v="1"/>
    <n v="40"/>
    <d v="1899-12-30T22:05:00"/>
    <d v="1899-12-30T00:05:00"/>
    <n v="0"/>
    <n v="5"/>
    <d v="1899-12-30T22:10:00"/>
    <d v="1899-12-30T00:05:00"/>
    <n v="0"/>
    <n v="5"/>
    <d v="1899-12-30T23:15:00"/>
    <d v="1899-12-30T01:05:00"/>
    <n v="1"/>
    <n v="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25:00"/>
    <d v="1899-12-30T00:10:00"/>
    <n v="0"/>
    <n v="10"/>
    <d v="1899-12-30T23:30:00"/>
    <d v="1899-12-30T00:05:00"/>
    <n v="0"/>
    <n v="5"/>
    <d v="1899-12-30T23:30:00"/>
    <d v="1899-12-30T23:35:00"/>
    <d v="1899-12-30T00:05:00"/>
    <n v="0"/>
    <n v="5"/>
    <d v="1899-12-30T04:00:00"/>
    <n v="4"/>
    <n v="0"/>
    <d v="1899-12-30T00:50:00"/>
    <n v="0"/>
    <n v="50"/>
    <d v="1899-12-30T01:40:00"/>
    <n v="1"/>
    <n v="40"/>
    <d v="1899-12-30T01:05:00"/>
    <n v="1"/>
    <n v="5"/>
    <m/>
    <m/>
    <m/>
    <d v="1899-12-30T01:05:00"/>
    <n v="1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7878.7459999998"/>
    <n v="18869"/>
    <n v="60.531272727272722"/>
    <n v="61.894045577402075"/>
    <m/>
    <m/>
    <m/>
    <m/>
    <m/>
  </r>
  <r>
    <n v="332"/>
    <n v="1"/>
    <d v="2011-10-01T00:00:00"/>
    <n v="10"/>
    <x v="0"/>
    <n v="1"/>
    <s v="TSL,JSR"/>
    <s v="SS NEWZEALAND/CURRAGH SS/CP DUBAI"/>
    <s v="SHER-E-PUNJAB/VOGUE CHALLENGER/JAG RATAN"/>
    <d v="1899-12-30T10:25:00"/>
    <x v="328"/>
    <s v="DTY-WT 1-WCS-RLS 1-IMWB 1-DTY/DTY-WT 1-WCS-RLS 2-IMWB 1-DTY"/>
    <n v="57"/>
    <n v="2"/>
    <m/>
    <d v="1899-12-30T10:10:00"/>
    <d v="1899-12-30T10:10:00"/>
    <d v="1899-12-30T00:00:00"/>
    <n v="0"/>
    <n v="0"/>
    <d v="1899-12-30T10:30:00"/>
    <d v="1899-12-30T00:20:00"/>
    <n v="0"/>
    <n v="20"/>
    <d v="1899-12-30T10:35:00"/>
    <d v="1899-12-30T00:05:00"/>
    <n v="0"/>
    <n v="5"/>
    <d v="1899-12-30T10:50:00"/>
    <d v="1899-12-30T00:15:00"/>
    <n v="0"/>
    <n v="15"/>
    <d v="1899-12-30T11:00:00"/>
    <d v="1899-12-30T11:30:00"/>
    <d v="1899-12-30T00:30:00"/>
    <n v="0"/>
    <n v="30"/>
    <d v="1899-12-30T11:00:00"/>
    <d v="1899-12-30T11:30:00"/>
    <d v="1899-12-30T00:30:00"/>
    <n v="0"/>
    <n v="30"/>
    <d v="1899-12-30T10:52:00"/>
    <n v="-2.6388888888888906E-2"/>
    <e v="#NUM!"/>
    <e v="#NUM!"/>
    <d v="1899-12-30T11:05:00"/>
    <d v="1899-12-30T00:13:00"/>
    <n v="0"/>
    <n v="13"/>
    <d v="1899-12-30T17:09:00"/>
    <d v="1899-12-30T06:04:00"/>
    <n v="6"/>
    <n v="4"/>
    <d v="1899-12-30T17:09:00"/>
    <d v="1899-12-30T17:09:00"/>
    <d v="1899-12-30T00:00:00"/>
    <n v="0"/>
    <n v="0"/>
    <d v="1899-12-30T17:09:00"/>
    <d v="1899-12-30T17:09:00"/>
    <m/>
    <d v="1899-12-30T00:00:00"/>
    <n v="0"/>
    <n v="0"/>
    <d v="1899-12-30T17:20:00"/>
    <d v="1899-12-30T00:11:00"/>
    <n v="0"/>
    <n v="11"/>
    <d v="1899-12-30T17:50:00"/>
    <d v="1899-12-30T00:30:00"/>
    <n v="0"/>
    <n v="30"/>
    <d v="1899-12-30T17:50:00"/>
    <d v="1899-12-30T17:52:00"/>
    <d v="1899-12-30T00:02:00"/>
    <n v="0"/>
    <n v="2"/>
    <d v="1899-12-30T07:42:00"/>
    <n v="7"/>
    <n v="42"/>
    <d v="1899-12-30T00:18:00"/>
    <n v="0"/>
    <n v="18"/>
    <d v="1899-12-30T00:30:00"/>
    <n v="0"/>
    <n v="30"/>
    <d v="1899-12-30T06:04:00"/>
    <n v="6"/>
    <n v="4"/>
    <m/>
    <m/>
    <m/>
    <d v="1899-12-30T06:04:00"/>
    <n v="6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1452.9359999998"/>
    <n v="18914"/>
    <n v="62.705087719298248"/>
    <n v="61.935758485777718"/>
    <m/>
    <m/>
    <m/>
    <m/>
    <m/>
  </r>
  <r>
    <n v="333"/>
    <n v="2"/>
    <d v="2011-10-01T00:00:00"/>
    <n v="10"/>
    <x v="0"/>
    <n v="2"/>
    <s v="TSL,JSR"/>
    <s v="JELLINBAH PCI"/>
    <s v="PRIMROSE"/>
    <d v="1899-12-30T13:25:00"/>
    <x v="329"/>
    <s v="DTY-WT 1-WCS-RLS 1-IMWB 1-DTY"/>
    <n v="45"/>
    <n v="14"/>
    <m/>
    <d v="1899-12-30T13:25:00"/>
    <d v="1899-12-30T13:25:00"/>
    <d v="1899-12-30T00:00:00"/>
    <n v="0"/>
    <n v="0"/>
    <d v="1899-12-30T16:25:00"/>
    <d v="1899-12-30T03:00:00"/>
    <n v="3"/>
    <n v="0"/>
    <d v="1899-12-30T16:30:00"/>
    <d v="1899-12-30T00:05:00"/>
    <n v="0"/>
    <n v="5"/>
    <d v="1899-12-30T16:50:00"/>
    <d v="1899-12-30T00:20:00"/>
    <n v="0"/>
    <n v="20"/>
    <d v="1899-12-30T16:50:00"/>
    <d v="1899-12-30T18:00:00"/>
    <d v="1899-12-30T01:10:00"/>
    <n v="1"/>
    <n v="10"/>
    <d v="1899-12-30T16:50:00"/>
    <d v="1899-12-30T18:00:00"/>
    <d v="1899-12-30T01:10:00"/>
    <n v="1"/>
    <n v="10"/>
    <d v="1899-12-30T18:05:00"/>
    <d v="1899-12-30T00:05:00"/>
    <n v="0"/>
    <n v="5"/>
    <d v="1899-12-30T18:35:00"/>
    <d v="1899-12-30T00:30:00"/>
    <n v="0"/>
    <n v="30"/>
    <d v="1899-12-30T20:34:00"/>
    <d v="1899-12-30T01:59:00"/>
    <n v="1"/>
    <n v="59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0:55:00"/>
    <d v="1899-12-30T00:21:00"/>
    <n v="0"/>
    <n v="21"/>
    <d v="1899-12-30T20:57:00"/>
    <d v="1899-12-30T00:02:00"/>
    <n v="0"/>
    <n v="2"/>
    <d v="1899-12-30T20:57:00"/>
    <d v="1899-12-30T21:00:00"/>
    <d v="1899-12-30T00:03:00"/>
    <n v="0"/>
    <n v="3"/>
    <d v="1899-12-30T07:35:00"/>
    <n v="7"/>
    <n v="35"/>
    <d v="1899-12-30T00:48:00"/>
    <n v="0"/>
    <n v="48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4295.9459999998"/>
    <n v="18973"/>
    <n v="63.178000000000004"/>
    <n v="61.893003004269211"/>
    <m/>
    <m/>
    <m/>
    <m/>
    <m/>
  </r>
  <r>
    <n v="334"/>
    <n v="3"/>
    <d v="2011-10-01T00:00:00"/>
    <n v="10"/>
    <x v="22"/>
    <n v="1"/>
    <s v="MSP Steel ltd."/>
    <s v="STEAM NON COKING"/>
    <s v="CAROUGE"/>
    <d v="1899-12-30T16:10:00"/>
    <x v="330"/>
    <s v="DTY-WT 1-WCS-RLS 1-IMWB 1-DTY"/>
    <n v="59"/>
    <n v="0"/>
    <m/>
    <d v="1899-12-30T16:10:00"/>
    <d v="1899-12-30T16:10:00"/>
    <d v="1899-12-30T00:00:00"/>
    <n v="0"/>
    <n v="0"/>
    <d v="1899-12-30T16:45:00"/>
    <d v="1899-12-30T00:35:00"/>
    <n v="0"/>
    <n v="35"/>
    <d v="1899-12-30T16:50:00"/>
    <d v="1899-12-30T00:05:00"/>
    <n v="0"/>
    <n v="5"/>
    <d v="1899-12-30T17:15:00"/>
    <d v="1899-12-30T00:25:00"/>
    <n v="0"/>
    <n v="25"/>
    <d v="1899-12-30T18:15:00"/>
    <d v="1899-12-30T19:45:00"/>
    <d v="1899-12-30T01:30:00"/>
    <n v="1"/>
    <n v="30"/>
    <d v="1899-12-30T18:15:00"/>
    <d v="1899-12-30T19:45:00"/>
    <d v="1899-12-30T01:30:00"/>
    <n v="1"/>
    <n v="30"/>
    <d v="1899-12-30T21:10:00"/>
    <d v="1899-12-30T01:25:00"/>
    <n v="1"/>
    <n v="25"/>
    <d v="1899-12-30T21:30:00"/>
    <d v="1899-12-30T00:20:00"/>
    <n v="0"/>
    <n v="20"/>
    <d v="1899-12-30T22:55:00"/>
    <d v="1899-12-30T01:25:00"/>
    <n v="1"/>
    <n v="25"/>
    <d v="1899-12-30T22:55:00"/>
    <d v="1899-12-30T22:55:00"/>
    <d v="1899-12-30T00:00:00"/>
    <n v="0"/>
    <n v="0"/>
    <d v="1899-12-30T22:55:00"/>
    <d v="1899-12-30T22:55:00"/>
    <m/>
    <d v="1899-12-30T00:00:00"/>
    <n v="0"/>
    <n v="0"/>
    <d v="1899-12-30T23:00:00"/>
    <d v="1899-12-30T00:05:00"/>
    <n v="0"/>
    <n v="5"/>
    <d v="1899-12-30T23:05:00"/>
    <d v="1899-12-30T00:05:00"/>
    <n v="0"/>
    <n v="5"/>
    <d v="1899-12-30T23:05:00"/>
    <d v="1899-12-30T23:10:00"/>
    <d v="1899-12-30T00:05:00"/>
    <n v="0"/>
    <n v="5"/>
    <d v="1899-12-30T07:00:00"/>
    <n v="7"/>
    <n v="0"/>
    <d v="1899-12-30T02:00:00"/>
    <n v="2"/>
    <n v="0"/>
    <d v="1899-12-30T01:30:00"/>
    <n v="1"/>
    <n v="3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7975.6659999997"/>
    <n v="19032"/>
    <n v="62.368135593220337"/>
    <n v="61.894475935266904"/>
    <m/>
    <m/>
    <m/>
    <m/>
    <m/>
  </r>
  <r>
    <n v="335"/>
    <n v="4"/>
    <d v="2011-10-01T00:00:00"/>
    <n v="10"/>
    <x v="10"/>
    <n v="1"/>
    <s v="VISA STEEL"/>
    <s v="NON COKING"/>
    <s v="NEWLEAD SPARTOUNTA"/>
    <d v="1899-12-30T20:45:00"/>
    <x v="331"/>
    <s v="DTY-WT 1-WCS-RLS 1-IMWB 1-DTY"/>
    <n v="59"/>
    <n v="0"/>
    <m/>
    <d v="1899-12-30T20:45:00"/>
    <d v="1899-12-30T20:45:00"/>
    <d v="1899-12-30T00:00:00"/>
    <n v="0"/>
    <n v="0"/>
    <d v="1899-12-30T22:50:00"/>
    <d v="1899-12-30T02:05:00"/>
    <n v="2"/>
    <n v="5"/>
    <d v="1899-12-30T23:00:00"/>
    <d v="1899-12-30T00:10:00"/>
    <n v="0"/>
    <n v="10"/>
    <d v="1899-12-30T23:10:00"/>
    <d v="1899-12-30T00:10:00"/>
    <n v="0"/>
    <n v="10"/>
    <d v="1899-12-30T23:15:00"/>
    <d v="1899-12-31T00:15:00"/>
    <d v="1899-12-30T01:00:00"/>
    <n v="1"/>
    <n v="0"/>
    <d v="1899-12-30T23:15:00"/>
    <d v="1899-12-31T00:15:00"/>
    <d v="1899-12-30T01:00:00"/>
    <n v="1"/>
    <n v="0"/>
    <d v="1899-12-31T00:19:00"/>
    <d v="1899-12-30T00:04:00"/>
    <n v="0"/>
    <n v="4"/>
    <d v="1899-12-31T00:20:00"/>
    <d v="1899-12-30T00:01:00"/>
    <n v="0"/>
    <n v="1"/>
    <d v="1899-12-31T02:38:00"/>
    <d v="1899-12-30T02:18:00"/>
    <n v="2"/>
    <n v="18"/>
    <d v="1899-12-31T02:38:00"/>
    <d v="1899-12-31T02:38:00"/>
    <d v="1899-12-30T00:00:00"/>
    <n v="0"/>
    <n v="0"/>
    <d v="1899-12-31T02:38:00"/>
    <d v="1899-12-31T02:38:00"/>
    <m/>
    <d v="1899-12-30T00:00:00"/>
    <n v="0"/>
    <n v="0"/>
    <d v="1899-12-31T03:04:00"/>
    <d v="1899-12-30T00:26:00"/>
    <n v="0"/>
    <n v="26"/>
    <d v="1899-12-31T03:07:00"/>
    <d v="1899-12-30T00:03:00"/>
    <n v="0"/>
    <n v="3"/>
    <d v="1899-12-31T03:07:00"/>
    <d v="1899-12-31T03:10:00"/>
    <d v="1899-12-30T00:03:00"/>
    <n v="0"/>
    <n v="3"/>
    <d v="1899-12-30T06:25:00"/>
    <n v="6"/>
    <n v="25"/>
    <d v="1899-12-30T00:43:00"/>
    <n v="0"/>
    <n v="43"/>
    <d v="1899-12-30T01:00:00"/>
    <n v="1"/>
    <n v="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1664.3659999997"/>
    <n v="19090"/>
    <n v="62.520338983050841"/>
    <n v="61.899652488213711"/>
    <m/>
    <m/>
    <m/>
    <m/>
    <m/>
  </r>
  <r>
    <n v="336"/>
    <n v="5"/>
    <d v="2011-10-01T00:00:00"/>
    <n v="10"/>
    <x v="3"/>
    <n v="1"/>
    <s v="WELLMAN"/>
    <s v="HARD COKING COAL"/>
    <s v="DIONE"/>
    <d v="1899-12-31T00:00:00"/>
    <x v="332"/>
    <s v="DTY-WT 1-WCS-RLS 1-IMWB 1-DTY"/>
    <n v="58"/>
    <n v="1"/>
    <m/>
    <d v="1899-12-31T00:00:00"/>
    <d v="1899-12-31T00:00:00"/>
    <d v="1899-12-30T00:00:00"/>
    <n v="0"/>
    <n v="0"/>
    <d v="1899-12-31T01:25:00"/>
    <d v="1899-12-30T01:25:00"/>
    <n v="1"/>
    <n v="25"/>
    <d v="1899-12-31T01:35:00"/>
    <d v="1899-12-30T00:10:00"/>
    <n v="0"/>
    <n v="10"/>
    <d v="1899-12-31T01:45:00"/>
    <d v="1899-12-30T00:10:00"/>
    <n v="0"/>
    <n v="1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3:10:00"/>
    <d v="1899-12-30T00:10:00"/>
    <n v="0"/>
    <n v="10"/>
    <d v="1899-12-31T03:21:00"/>
    <d v="1899-12-30T00:11:00"/>
    <n v="0"/>
    <n v="11"/>
    <d v="1899-12-31T05:45:00"/>
    <d v="1899-12-30T02:24:00"/>
    <n v="2"/>
    <n v="24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3:00"/>
    <d v="1899-12-30T00:08:00"/>
    <n v="0"/>
    <n v="8"/>
    <d v="1899-12-31T05:55:00"/>
    <d v="1899-12-30T00:02:00"/>
    <n v="0"/>
    <n v="2"/>
    <d v="1899-12-31T05:55:00"/>
    <d v="1899-12-31T06:00:00"/>
    <d v="1899-12-30T00:05:00"/>
    <n v="0"/>
    <n v="5"/>
    <d v="1899-12-30T06:00:00"/>
    <n v="6"/>
    <n v="0"/>
    <d v="1899-12-30T00:30:00"/>
    <n v="0"/>
    <n v="30"/>
    <d v="1899-12-30T01:15:00"/>
    <n v="1"/>
    <n v="1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5255.2959999996"/>
    <n v="19149"/>
    <n v="61.912586206896549"/>
    <n v="61.896459136247302"/>
    <m/>
    <m/>
    <m/>
    <m/>
    <m/>
  </r>
  <r>
    <n v="337"/>
    <n v="6"/>
    <d v="2011-10-02T00:00:00"/>
    <n v="10"/>
    <x v="7"/>
    <n v="1"/>
    <s v="VISA STEEL"/>
    <s v="NON COKING"/>
    <s v="NEWLEAD SPARTOUNTA"/>
    <d v="1899-12-30T05:55:00"/>
    <x v="333"/>
    <s v="DTY-WT 1-WCS-RLS 1-IMWB 1-DTY"/>
    <n v="59"/>
    <n v="0"/>
    <m/>
    <d v="1899-12-30T05:55:00"/>
    <d v="1899-12-30T05:55:00"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20:00"/>
    <d v="1899-12-30T00:10:00"/>
    <n v="0"/>
    <n v="10"/>
    <d v="1899-12-30T06:25:00"/>
    <d v="1899-12-30T07:35:00"/>
    <d v="1899-12-30T01:10:00"/>
    <n v="1"/>
    <n v="10"/>
    <d v="1899-12-30T06:25:00"/>
    <d v="1899-12-30T07:35:00"/>
    <d v="1899-12-30T01:10:00"/>
    <n v="1"/>
    <n v="10"/>
    <d v="1899-12-30T06:22:00"/>
    <n v="-5.0694444444444431E-2"/>
    <e v="#NUM!"/>
    <e v="#NUM!"/>
    <d v="1899-12-30T07:53:00"/>
    <d v="1899-12-30T01:31:00"/>
    <n v="1"/>
    <n v="31"/>
    <d v="1899-12-30T11:38:00"/>
    <d v="1899-12-30T03:45:00"/>
    <n v="3"/>
    <n v="45"/>
    <d v="1899-12-30T11:38:00"/>
    <d v="1899-12-30T11:38:00"/>
    <d v="1899-12-30T00:00:00"/>
    <n v="0"/>
    <n v="0"/>
    <d v="1899-12-30T11:38:00"/>
    <d v="1899-12-30T11:38:00"/>
    <m/>
    <d v="1899-12-30T00:00:00"/>
    <n v="0"/>
    <n v="0"/>
    <d v="1899-12-30T11:45:00"/>
    <d v="1899-12-30T00:07:00"/>
    <n v="0"/>
    <n v="7"/>
    <d v="1899-12-30T11:47:00"/>
    <d v="1899-12-30T00:02:00"/>
    <n v="0"/>
    <n v="2"/>
    <d v="1899-12-30T11:47:00"/>
    <d v="1899-12-30T11:50:00"/>
    <d v="1899-12-30T00:03:00"/>
    <n v="0"/>
    <n v="3"/>
    <d v="1899-12-30T05:55:00"/>
    <n v="5"/>
    <n v="55"/>
    <n v="-3.7500000000000033E-2"/>
    <e v="#NUM!"/>
    <e v="#NUM!"/>
    <d v="1899-12-30T01:10:00"/>
    <n v="1"/>
    <n v="10"/>
    <d v="1899-12-30T03:45:00"/>
    <n v="3"/>
    <n v="45"/>
    <m/>
    <m/>
    <m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8911.2659999996"/>
    <n v="19207"/>
    <n v="61.965593220338981"/>
    <n v="61.899894101108949"/>
    <m/>
    <m/>
    <m/>
    <m/>
    <m/>
  </r>
  <r>
    <n v="338"/>
    <n v="7"/>
    <d v="2011-10-02T00:00:00"/>
    <n v="10"/>
    <x v="1"/>
    <n v="1"/>
    <s v="TSL,HALDIA"/>
    <s v="HAILCREEK"/>
    <s v="JASMINE HALO"/>
    <d v="1899-12-30T11:00:00"/>
    <x v="334"/>
    <s v="DTY-WT 1-WCS-RLS 1-IMWB 1-DTY"/>
    <n v="58"/>
    <n v="1"/>
    <m/>
    <d v="1899-12-30T11:00:00"/>
    <d v="1899-12-30T11:00:00"/>
    <d v="1899-12-30T00:00:00"/>
    <n v="0"/>
    <n v="0"/>
    <d v="1899-12-30T11:05:00"/>
    <d v="1899-12-30T00:05:00"/>
    <n v="0"/>
    <n v="5"/>
    <d v="1899-12-30T11:10:00"/>
    <d v="1899-12-30T00:05:00"/>
    <n v="0"/>
    <n v="5"/>
    <d v="1899-12-30T11:30:00"/>
    <d v="1899-12-30T00:20:00"/>
    <n v="0"/>
    <n v="20"/>
    <d v="1899-12-30T11:35:00"/>
    <d v="1899-12-30T13:15:00"/>
    <d v="1899-12-30T01:40:00"/>
    <n v="1"/>
    <n v="40"/>
    <d v="1899-12-30T11:35:00"/>
    <d v="1899-12-30T13:15:00"/>
    <d v="1899-12-30T01:40:00"/>
    <n v="1"/>
    <n v="40"/>
    <d v="1899-12-30T13:20:00"/>
    <d v="1899-12-30T00:05:00"/>
    <n v="0"/>
    <n v="5"/>
    <d v="1899-12-30T13:30:00"/>
    <d v="1899-12-30T00:10:00"/>
    <n v="0"/>
    <n v="10"/>
    <d v="1899-12-30T15:17:00"/>
    <d v="1899-12-30T01:47:00"/>
    <n v="1"/>
    <n v="47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40:00"/>
    <d v="1899-12-30T00:23:00"/>
    <n v="0"/>
    <n v="23"/>
    <d v="1899-12-30T15:44:00"/>
    <d v="1899-12-30T00:04:00"/>
    <n v="0"/>
    <n v="4"/>
    <d v="1899-12-30T15:44:00"/>
    <d v="1899-12-30T15:50:00"/>
    <d v="1899-12-30T00:06:00"/>
    <n v="0"/>
    <n v="6"/>
    <d v="1899-12-30T04:50:00"/>
    <n v="4"/>
    <n v="50"/>
    <d v="1899-12-30T00:52:00"/>
    <n v="0"/>
    <n v="52"/>
    <d v="1899-12-30T01:40:00"/>
    <n v="1"/>
    <n v="4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2503.1959999995"/>
    <n v="19266"/>
    <n v="61.929827586206891"/>
    <n v="61.896771306965611"/>
    <m/>
    <m/>
    <m/>
    <m/>
    <m/>
  </r>
  <r>
    <n v="339"/>
    <n v="8"/>
    <d v="2011-10-02T00:00:00"/>
    <n v="10"/>
    <x v="17"/>
    <n v="1"/>
    <s v="UML,SUKHINDA"/>
    <s v="HARD COKING COAL"/>
    <s v="GARIMA PREM"/>
    <d v="1899-12-30T15:50:00"/>
    <x v="335"/>
    <s v="DTY-WT 1-WCS-RLS 1-IMWB 1-DTY"/>
    <n v="59"/>
    <n v="0"/>
    <m/>
    <d v="1899-12-30T15:48:00"/>
    <d v="1899-12-30T15:48:00"/>
    <d v="1899-12-30T00:00:00"/>
    <n v="0"/>
    <n v="0"/>
    <d v="1899-12-30T15:55:00"/>
    <d v="1899-12-30T00:07:00"/>
    <n v="0"/>
    <n v="7"/>
    <d v="1899-12-30T16:15:00"/>
    <d v="1899-12-30T00:20:00"/>
    <n v="0"/>
    <n v="20"/>
    <d v="1899-12-30T16:40:00"/>
    <d v="1899-12-30T00:25:00"/>
    <n v="0"/>
    <n v="25"/>
    <d v="1899-12-30T16:45:00"/>
    <d v="1899-12-30T17:30:00"/>
    <d v="1899-12-30T00:45:00"/>
    <n v="0"/>
    <n v="45"/>
    <d v="1899-12-30T16:45:00"/>
    <d v="1899-12-30T17:30:00"/>
    <d v="1899-12-30T00:45:00"/>
    <n v="0"/>
    <n v="45"/>
    <d v="1899-12-30T18:10:00"/>
    <d v="1899-12-30T00:40:00"/>
    <n v="0"/>
    <n v="40"/>
    <d v="1899-12-30T18:25:00"/>
    <d v="1899-12-30T00:15:00"/>
    <n v="0"/>
    <n v="15"/>
    <d v="1899-12-30T21:43:00"/>
    <d v="1899-12-30T03:18:00"/>
    <n v="3"/>
    <n v="18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47:00"/>
    <d v="1899-12-30T00:04:00"/>
    <n v="0"/>
    <n v="4"/>
    <d v="1899-12-30T21:48:00"/>
    <d v="1899-12-30T00:01:00"/>
    <n v="0"/>
    <n v="1"/>
    <d v="1899-12-30T21:48:00"/>
    <d v="1899-12-30T21:50:00"/>
    <d v="1899-12-30T00:02:00"/>
    <n v="0"/>
    <n v="2"/>
    <d v="1899-12-30T06:02:00"/>
    <n v="6"/>
    <n v="2"/>
    <d v="1899-12-30T01:10:00"/>
    <n v="1"/>
    <n v="10"/>
    <d v="1899-12-30T00:45:00"/>
    <n v="0"/>
    <n v="45"/>
    <d v="1899-12-30T03:18:00"/>
    <n v="3"/>
    <n v="18"/>
    <m/>
    <m/>
    <m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6205.6559999995"/>
    <n v="19325"/>
    <n v="62.753559322033901"/>
    <n v="61.899387115135809"/>
    <m/>
    <m/>
    <m/>
    <m/>
    <m/>
  </r>
  <r>
    <n v="340"/>
    <n v="9"/>
    <d v="2011-10-02T00:00:00"/>
    <n v="10"/>
    <x v="0"/>
    <n v="3"/>
    <s v="TSL,JSR"/>
    <s v="CURRAGH SS/SS NEWZEALAND"/>
    <s v="VOGUE CHALLENGER/SHER-E-PUNJAB"/>
    <d v="1899-12-30T20:35:00"/>
    <x v="336"/>
    <s v="DTY-WT 1-WCS-RLS 2-IMWB 1-DTY"/>
    <n v="59"/>
    <n v="0"/>
    <m/>
    <d v="1899-12-30T20:30:00"/>
    <d v="1899-12-30T20:30:00"/>
    <d v="1899-12-30T00:00:00"/>
    <n v="0"/>
    <n v="0"/>
    <d v="1899-12-30T20:40:00"/>
    <d v="1899-12-30T00:10:00"/>
    <n v="0"/>
    <n v="10"/>
    <d v="1899-12-30T20:50:00"/>
    <d v="1899-12-30T00:10:00"/>
    <n v="0"/>
    <n v="10"/>
    <d v="1899-12-30T21:10:00"/>
    <d v="1899-12-30T00:20:00"/>
    <n v="0"/>
    <n v="20"/>
    <d v="1899-12-30T21:15:00"/>
    <d v="1899-12-30T22:40:00"/>
    <d v="1899-12-30T01:25:00"/>
    <n v="1"/>
    <n v="25"/>
    <d v="1899-12-30T21:15:00"/>
    <d v="1899-12-30T22:40:00"/>
    <d v="1899-12-30T01:25:00"/>
    <n v="1"/>
    <n v="25"/>
    <d v="1899-12-30T22:44:00"/>
    <d v="1899-12-30T00:04:00"/>
    <n v="0"/>
    <n v="4"/>
    <d v="1899-12-30T22:46:00"/>
    <d v="1899-12-30T00:02:00"/>
    <n v="0"/>
    <n v="2"/>
    <d v="1899-12-31T01:19:00"/>
    <d v="1899-12-30T02:33:00"/>
    <n v="2"/>
    <n v="33"/>
    <d v="1899-12-31T01:19:00"/>
    <d v="1899-12-31T01:19:00"/>
    <d v="1899-12-30T00:00:00"/>
    <n v="0"/>
    <n v="0"/>
    <d v="1899-12-31T01:19:00"/>
    <d v="1899-12-31T01:19:00"/>
    <m/>
    <d v="1899-12-30T00:00:00"/>
    <n v="0"/>
    <n v="0"/>
    <d v="1899-12-31T01:25:00"/>
    <d v="1899-12-30T00:06:00"/>
    <n v="0"/>
    <n v="6"/>
    <d v="1899-12-31T01:30:00"/>
    <d v="1899-12-30T00:05:00"/>
    <n v="0"/>
    <n v="5"/>
    <d v="1899-12-31T01:32:00"/>
    <d v="1899-12-31T01:35:00"/>
    <d v="1899-12-30T00:03:00"/>
    <n v="0"/>
    <n v="3"/>
    <d v="1899-12-30T05:05:00"/>
    <n v="5"/>
    <n v="5"/>
    <d v="1899-12-30T00:35:00"/>
    <n v="0"/>
    <n v="35"/>
    <d v="1899-12-30T01:25:00"/>
    <n v="1"/>
    <n v="2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9824.0659999994"/>
    <n v="19384"/>
    <n v="61.328983050847455"/>
    <n v="61.89765094923645"/>
    <m/>
    <m/>
    <m/>
    <m/>
    <m/>
  </r>
  <r>
    <n v="341"/>
    <n v="10"/>
    <d v="2011-10-03T00:00:00"/>
    <n v="10"/>
    <x v="0"/>
    <n v="4"/>
    <s v="TSL,JSR"/>
    <s v="JELLINBAH PCI"/>
    <s v="LOWLANDS NELLO"/>
    <d v="1899-12-30T22:50:00"/>
    <x v="337"/>
    <s v="DTY-WT 1-WCS-RLS 1-IMWB 1-DTY"/>
    <n v="59"/>
    <n v="0"/>
    <m/>
    <d v="1899-12-30T22:50:00"/>
    <d v="1899-12-30T22:50:00"/>
    <d v="1899-12-30T00:00:00"/>
    <n v="0"/>
    <n v="0"/>
    <d v="1899-12-30T22:55:00"/>
    <d v="1899-12-30T00:05:00"/>
    <n v="0"/>
    <n v="5"/>
    <d v="1899-12-30T23:10:00"/>
    <d v="1899-12-30T00:15:00"/>
    <n v="0"/>
    <n v="15"/>
    <d v="1899-12-30T23:35:00"/>
    <d v="1899-12-30T00:25:00"/>
    <n v="0"/>
    <n v="25"/>
    <d v="1899-12-30T23:40:00"/>
    <d v="1899-12-31T01:10:00"/>
    <d v="1899-12-30T01:30:00"/>
    <n v="1"/>
    <n v="30"/>
    <d v="1899-12-30T23:40:00"/>
    <d v="1899-12-31T01:10:00"/>
    <d v="1899-12-30T01:30:00"/>
    <n v="1"/>
    <n v="30"/>
    <d v="1899-12-31T01:15:00"/>
    <d v="1899-12-30T00:05:00"/>
    <n v="0"/>
    <n v="5"/>
    <d v="1899-12-31T01:35:00"/>
    <d v="1899-12-30T00:20:00"/>
    <n v="0"/>
    <n v="20"/>
    <d v="1899-12-31T06:54:00"/>
    <d v="1899-12-30T05:19:00"/>
    <n v="5"/>
    <n v="19"/>
    <d v="1899-12-30T06:54:00"/>
    <d v="1899-12-30T06:54:00"/>
    <d v="1899-12-30T00:00:00"/>
    <n v="0"/>
    <n v="0"/>
    <d v="1899-12-30T06:54:00"/>
    <d v="1899-12-30T06:54:00"/>
    <m/>
    <d v="1899-12-30T00:00:00"/>
    <n v="0"/>
    <n v="0"/>
    <d v="1899-12-31T07:15:00"/>
    <d v="1899-12-31T00:21:00"/>
    <n v="0"/>
    <n v="21"/>
    <d v="1899-12-31T07:27:00"/>
    <d v="1899-12-30T00:12:00"/>
    <n v="0"/>
    <n v="12"/>
    <d v="1899-12-31T07:27:00"/>
    <d v="1899-12-31T07:30:00"/>
    <d v="1899-12-30T00:03:00"/>
    <n v="0"/>
    <n v="3"/>
    <d v="1899-12-30T08:40:00"/>
    <n v="8"/>
    <n v="40"/>
    <d v="1899-12-31T01:03:00"/>
    <n v="1"/>
    <n v="3"/>
    <d v="1899-12-30T01:30:00"/>
    <n v="1"/>
    <n v="30"/>
    <d v="1899-12-30T05:19:00"/>
    <n v="5"/>
    <n v="19"/>
    <m/>
    <m/>
    <m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3522.6959999993"/>
    <n v="19443"/>
    <n v="62.688644067796609"/>
    <n v="61.900051226662519"/>
    <m/>
    <m/>
    <m/>
    <m/>
    <m/>
  </r>
  <r>
    <n v="342"/>
    <n v="11"/>
    <d v="2011-10-03T00:00:00"/>
    <n v="10"/>
    <x v="0"/>
    <n v="5"/>
    <s v="TSL,JSR"/>
    <s v="CURRAGH SS/SS NEWZEALAND"/>
    <s v="VOGUE CHALLENGER/SHER-E-PUNJAB"/>
    <d v="1899-12-30T03:45:00"/>
    <x v="338"/>
    <s v="DTY-WT 1-WCS-RLS 1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25:00"/>
    <d v="1899-12-30T00:25:00"/>
    <n v="0"/>
    <n v="25"/>
    <d v="1899-12-30T04:30:00"/>
    <d v="1899-12-30T07:22:00"/>
    <d v="1899-12-30T02:52:00"/>
    <n v="2"/>
    <n v="52"/>
    <d v="1899-12-30T04:30:00"/>
    <d v="1899-12-30T07:22:00"/>
    <d v="1899-12-30T02:52:00"/>
    <n v="2"/>
    <n v="52"/>
    <d v="1899-12-30T07:25:00"/>
    <d v="1899-12-30T00:03:00"/>
    <n v="0"/>
    <n v="3"/>
    <d v="1899-12-30T07:30:00"/>
    <d v="1899-12-30T00:05:00"/>
    <n v="0"/>
    <n v="5"/>
    <d v="1899-12-30T10:19:00"/>
    <d v="1899-12-30T02:49:00"/>
    <n v="2"/>
    <n v="49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0:00"/>
    <d v="1899-12-30T00:21:00"/>
    <n v="0"/>
    <n v="21"/>
    <d v="1899-12-30T10:42:00"/>
    <d v="1899-12-30T00:02:00"/>
    <n v="0"/>
    <n v="2"/>
    <d v="1899-12-30T10:42:00"/>
    <d v="1899-12-30T10:45:00"/>
    <d v="1899-12-30T00:03:00"/>
    <n v="0"/>
    <n v="3"/>
    <d v="1899-12-30T07:00:00"/>
    <n v="7"/>
    <n v="0"/>
    <d v="1899-12-30T00:51:00"/>
    <n v="0"/>
    <n v="51"/>
    <d v="1899-12-30T02:52:00"/>
    <n v="2"/>
    <n v="52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7097.1159999992"/>
    <n v="19501"/>
    <n v="60.583389830508473"/>
    <n v="61.8992418850315"/>
    <m/>
    <m/>
    <m/>
    <m/>
    <m/>
  </r>
  <r>
    <n v="343"/>
    <n v="12"/>
    <d v="2011-10-03T00:00:00"/>
    <n v="10"/>
    <x v="0"/>
    <n v="6"/>
    <s v="TSL,JSR"/>
    <s v="CURRAGH SS/SS NEWZEALAND"/>
    <s v="VOGUE CHALLENGER/SHER-E-PUNJAB"/>
    <d v="1899-12-30T08:45:00"/>
    <x v="339"/>
    <s v="DTY-WT 1-WCS-RLS 1-IMWB 1-DTY"/>
    <n v="58"/>
    <n v="1"/>
    <m/>
    <d v="1899-12-30T08:45:00"/>
    <d v="1899-12-30T08:45:00"/>
    <d v="1899-12-30T00:00:00"/>
    <n v="0"/>
    <n v="0"/>
    <d v="1899-12-30T08:50:00"/>
    <d v="1899-12-30T00:05:00"/>
    <n v="0"/>
    <n v="5"/>
    <d v="1899-12-30T12:00:00"/>
    <d v="1899-12-30T03:10:00"/>
    <n v="3"/>
    <n v="10"/>
    <d v="1899-12-30T14:25:00"/>
    <d v="1899-12-30T02:25:00"/>
    <n v="2"/>
    <n v="25"/>
    <d v="1899-12-30T14:30:00"/>
    <d v="1899-12-30T15:10:00"/>
    <d v="1899-12-30T00:40:00"/>
    <n v="0"/>
    <n v="40"/>
    <d v="1899-12-30T14:30:00"/>
    <d v="1899-12-30T15:10:00"/>
    <d v="1899-12-30T00:40:00"/>
    <n v="0"/>
    <n v="40"/>
    <d v="1899-12-30T15:15:00"/>
    <d v="1899-12-30T00:05:00"/>
    <n v="0"/>
    <n v="5"/>
    <d v="1899-12-30T15:18:00"/>
    <d v="1899-12-30T00:03:00"/>
    <n v="0"/>
    <n v="3"/>
    <d v="1899-12-30T18:13:00"/>
    <d v="1899-12-30T02:55:00"/>
    <n v="2"/>
    <n v="55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25:00"/>
    <d v="1899-12-30T00:12:00"/>
    <n v="0"/>
    <n v="12"/>
    <d v="1899-12-30T18:27:00"/>
    <d v="1899-12-30T00:02:00"/>
    <n v="0"/>
    <n v="2"/>
    <d v="1899-12-30T18:27:00"/>
    <d v="1899-12-30T18:30:00"/>
    <d v="1899-12-30T00:03:00"/>
    <n v="0"/>
    <n v="3"/>
    <d v="1899-12-30T09:45:00"/>
    <n v="9"/>
    <n v="45"/>
    <d v="1899-12-30T02:44:00"/>
    <n v="2"/>
    <n v="44"/>
    <d v="1899-12-30T00:40:00"/>
    <n v="0"/>
    <n v="40"/>
    <d v="1899-12-30T02:55:00"/>
    <n v="2"/>
    <n v="55"/>
    <m/>
    <m/>
    <m/>
    <d v="1899-12-30T02:55:00"/>
    <n v="2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0701.4559999993"/>
    <n v="19558"/>
    <n v="62.143793103448282"/>
    <n v="61.903132017588675"/>
    <m/>
    <m/>
    <m/>
    <m/>
    <m/>
  </r>
  <r>
    <n v="344"/>
    <n v="13"/>
    <d v="2011-10-03T00:00:00"/>
    <n v="10"/>
    <x v="1"/>
    <n v="2"/>
    <s v="TSL,HALDIA"/>
    <s v="HAILCREEK"/>
    <s v="JASMINE HALO"/>
    <d v="1899-12-30T14:00:00"/>
    <x v="340"/>
    <s v="DTY-WT 1-WCS-RLS 1-IMWB 1-DTY"/>
    <n v="57"/>
    <n v="2"/>
    <m/>
    <d v="1899-12-30T14:00:00"/>
    <d v="1899-12-30T14:00:00"/>
    <d v="1899-12-30T00:00:00"/>
    <n v="0"/>
    <n v="0"/>
    <d v="1899-12-30T14:20:00"/>
    <d v="1899-12-30T00:20:00"/>
    <n v="0"/>
    <n v="20"/>
    <d v="1899-12-30T15:20:00"/>
    <d v="1899-12-30T01:00:00"/>
    <n v="1"/>
    <n v="0"/>
    <d v="1899-12-30T15:50:00"/>
    <d v="1899-12-30T00:30:00"/>
    <n v="0"/>
    <n v="30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23:27:00"/>
    <d v="1899-12-30T05:27:00"/>
    <n v="5"/>
    <n v="27"/>
    <d v="1899-12-30T23:31:00"/>
    <d v="1899-12-30T00:04:00"/>
    <n v="0"/>
    <n v="4"/>
    <d v="1899-12-31T01:52:00"/>
    <d v="1899-12-30T02:21:00"/>
    <n v="2"/>
    <n v="21"/>
    <d v="1899-12-31T01:52:00"/>
    <d v="1899-12-31T01:52:00"/>
    <d v="1899-12-30T00:00:00"/>
    <n v="0"/>
    <n v="0"/>
    <d v="1899-12-31T01:52:00"/>
    <d v="1899-12-31T01:52:00"/>
    <m/>
    <d v="1899-12-30T00:00:00"/>
    <n v="0"/>
    <n v="0"/>
    <d v="1899-12-31T01:55:00"/>
    <d v="1899-12-30T00:03:00"/>
    <n v="0"/>
    <n v="3"/>
    <d v="1899-12-31T01:57:00"/>
    <d v="1899-12-30T00:02:00"/>
    <n v="0"/>
    <n v="2"/>
    <d v="1899-12-31T01:57:00"/>
    <d v="1899-12-31T02:00:00"/>
    <d v="1899-12-30T00:03:00"/>
    <n v="0"/>
    <n v="3"/>
    <d v="1899-12-30T12:00:00"/>
    <n v="12"/>
    <n v="0"/>
    <d v="1899-12-30T06:02:00"/>
    <n v="6"/>
    <n v="2"/>
    <d v="1899-12-30T02:00:00"/>
    <n v="2"/>
    <n v="0"/>
    <d v="1899-12-30T02:21:00"/>
    <n v="2"/>
    <n v="21"/>
    <m/>
    <m/>
    <m/>
    <d v="1899-12-30T02:21:00"/>
    <n v="2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4294.4959999993"/>
    <n v="19616"/>
    <n v="63.035789473684211"/>
    <n v="61.903267536704696"/>
    <m/>
    <m/>
    <m/>
    <m/>
    <m/>
  </r>
  <r>
    <n v="345"/>
    <n v="14"/>
    <d v="2011-10-04T00:00:00"/>
    <n v="10"/>
    <x v="0"/>
    <n v="7"/>
    <s v="TSL,JSR"/>
    <s v="JELLINBAH PCI"/>
    <s v="LOWLANDS NELLO"/>
    <d v="1899-12-30T01:55:00"/>
    <x v="341"/>
    <s v="DTY-WT 1-WCS-RLS 2-IMWB 1-DTY"/>
    <n v="58"/>
    <n v="0"/>
    <m/>
    <d v="1899-12-30T01:55:00"/>
    <d v="1899-12-30T01:55:00"/>
    <d v="1899-12-30T00:00:00"/>
    <n v="0"/>
    <n v="0"/>
    <d v="1899-12-30T09:05:00"/>
    <d v="1899-12-30T07:10:00"/>
    <n v="7"/>
    <n v="10"/>
    <d v="1899-12-30T09:15:00"/>
    <d v="1899-12-30T00:10:00"/>
    <n v="0"/>
    <n v="10"/>
    <d v="1899-12-30T10:30:00"/>
    <d v="1899-12-30T01:15:00"/>
    <n v="1"/>
    <n v="15"/>
    <d v="1899-12-30T10:40:00"/>
    <d v="1899-12-30T11:30:00"/>
    <d v="1899-12-30T00:50:00"/>
    <n v="0"/>
    <n v="50"/>
    <d v="1899-12-30T10:40:00"/>
    <d v="1899-12-30T11:30:00"/>
    <d v="1899-12-30T00:50:00"/>
    <n v="0"/>
    <n v="50"/>
    <d v="1899-12-30T12:05:00"/>
    <d v="1899-12-30T00:35:00"/>
    <n v="0"/>
    <n v="35"/>
    <d v="1899-12-30T12:10:00"/>
    <d v="1899-12-30T00:05:00"/>
    <n v="0"/>
    <n v="5"/>
    <d v="1899-12-30T14:46:00"/>
    <d v="1899-12-30T02:36:00"/>
    <n v="2"/>
    <n v="36"/>
    <d v="1899-12-30T14:46:00"/>
    <d v="1899-12-30T14:46:00"/>
    <d v="1899-12-30T00:00:00"/>
    <n v="0"/>
    <n v="0"/>
    <d v="1899-12-30T14:46:00"/>
    <d v="1899-12-30T14:46:00"/>
    <m/>
    <d v="1899-12-30T00:00:00"/>
    <n v="0"/>
    <n v="0"/>
    <d v="1899-12-30T15:05:00"/>
    <d v="1899-12-30T00:19:00"/>
    <n v="0"/>
    <n v="19"/>
    <d v="1899-12-30T15:10:00"/>
    <d v="1899-12-30T00:05:00"/>
    <n v="0"/>
    <n v="5"/>
    <d v="1899-12-30T15:10:00"/>
    <d v="1899-12-30T15:15:00"/>
    <d v="1899-12-30T00:05:00"/>
    <n v="0"/>
    <n v="5"/>
    <d v="1899-12-30T13:20:00"/>
    <n v="13"/>
    <n v="20"/>
    <d v="1899-12-30T02:14:00"/>
    <n v="2"/>
    <n v="14"/>
    <d v="1899-12-30T00:50:00"/>
    <n v="0"/>
    <n v="50"/>
    <d v="1899-12-30T02:36:00"/>
    <n v="2"/>
    <n v="36"/>
    <m/>
    <m/>
    <m/>
    <d v="1899-12-30T02:36:00"/>
    <n v="2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7902.2959999994"/>
    <n v="19673"/>
    <n v="62.203448275862073"/>
    <n v="61.907299140954578"/>
    <m/>
    <m/>
    <m/>
    <m/>
    <m/>
  </r>
  <r>
    <n v="346"/>
    <n v="15"/>
    <d v="2011-10-04T00:00:00"/>
    <n v="10"/>
    <x v="15"/>
    <n v="1"/>
    <s v="KYORI OREMIN LTD."/>
    <s v="NON COKING"/>
    <s v="PRABHU DAYA"/>
    <d v="1899-12-30T11:35:00"/>
    <x v="342"/>
    <s v="DTY-WT 1-WCS-RLS 1-IMWB 1-DTY"/>
    <n v="57"/>
    <n v="2"/>
    <m/>
    <d v="1899-12-30T11:35:00"/>
    <d v="1899-12-30T11:35:00"/>
    <d v="1899-12-30T00:00:00"/>
    <n v="0"/>
    <n v="0"/>
    <d v="1899-12-30T12:00:00"/>
    <d v="1899-12-30T00:25:00"/>
    <n v="0"/>
    <n v="25"/>
    <d v="1899-12-30T12:00:00"/>
    <d v="1899-12-30T00:00:00"/>
    <n v="0"/>
    <n v="0"/>
    <d v="1899-12-30T12:45:00"/>
    <d v="1899-12-30T00:45:00"/>
    <n v="0"/>
    <n v="45"/>
    <d v="1899-12-30T12:50:00"/>
    <d v="1899-12-30T14:00:00"/>
    <d v="1899-12-30T01:10:00"/>
    <n v="1"/>
    <n v="10"/>
    <d v="1899-12-30T12:50:00"/>
    <d v="1899-12-30T14:00:00"/>
    <d v="1899-12-30T01:10:00"/>
    <n v="1"/>
    <n v="10"/>
    <d v="1899-12-30T14:15:00"/>
    <d v="1899-12-30T00:15:00"/>
    <n v="0"/>
    <n v="15"/>
    <d v="1899-12-30T14:17:00"/>
    <d v="1899-12-30T00:02:00"/>
    <n v="0"/>
    <n v="2"/>
    <d v="1899-12-31T18:33:00"/>
    <d v="1899-12-31T04:16:00"/>
    <n v="28"/>
    <n v="16"/>
    <d v="1899-12-31T18:33:00"/>
    <d v="1899-12-31T18:33:00"/>
    <d v="1899-12-30T00:00:00"/>
    <n v="0"/>
    <n v="0"/>
    <d v="1899-12-31T18:33:00"/>
    <d v="1899-12-31T18:33:00"/>
    <m/>
    <d v="1899-12-30T00:00:00"/>
    <n v="0"/>
    <n v="0"/>
    <d v="1899-12-31T19:10:00"/>
    <d v="1899-12-30T00:37:00"/>
    <n v="0"/>
    <n v="37"/>
    <d v="1899-12-31T19:15:00"/>
    <d v="1899-12-30T00:05:00"/>
    <n v="0"/>
    <n v="5"/>
    <d v="1899-12-31T19:15:00"/>
    <d v="1899-12-31T19:25:00"/>
    <d v="1899-12-30T00:10:00"/>
    <n v="0"/>
    <n v="10"/>
    <d v="1899-12-31T07:50:00"/>
    <n v="31"/>
    <n v="50"/>
    <d v="1899-12-30T01:42:00"/>
    <n v="1"/>
    <n v="42"/>
    <d v="1899-12-30T01:10:00"/>
    <n v="1"/>
    <n v="10"/>
    <d v="1899-12-31T04:16:00"/>
    <n v="4"/>
    <n v="16"/>
    <m/>
    <m/>
    <m/>
    <d v="1899-12-31T04:16:00"/>
    <n v="4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1200.4359999993"/>
    <n v="19732"/>
    <n v="57.862105263157893"/>
    <n v="61.889338941820355"/>
    <m/>
    <m/>
    <m/>
    <m/>
    <m/>
  </r>
  <r>
    <n v="347"/>
    <n v="16"/>
    <d v="2011-10-04T00:00:00"/>
    <n v="10"/>
    <x v="7"/>
    <n v="2"/>
    <s v="VISA STEEL"/>
    <s v="NON COKING"/>
    <s v="NEWLEAD SPARTOUNTA"/>
    <d v="1899-12-30T16:55:00"/>
    <x v="343"/>
    <s v="DTY-WT 1-WCS-RLS 1-IMWB 1-DTY"/>
    <n v="59"/>
    <n v="0"/>
    <m/>
    <d v="1899-12-30T16:55:00"/>
    <d v="1899-12-30T16:55:00"/>
    <d v="1899-12-30T00:00:00"/>
    <n v="0"/>
    <n v="0"/>
    <d v="1899-12-30T17:05:00"/>
    <d v="1899-12-30T00:10:00"/>
    <n v="0"/>
    <n v="10"/>
    <d v="1899-12-30T17:15:00"/>
    <d v="1899-12-30T00:10:00"/>
    <n v="0"/>
    <n v="10"/>
    <d v="1899-12-30T18:50:00"/>
    <d v="1899-12-30T01:35:00"/>
    <n v="1"/>
    <n v="35"/>
    <d v="1899-12-30T18:55:00"/>
    <d v="1899-12-30T19:48:00"/>
    <d v="1899-12-30T00:53:00"/>
    <n v="0"/>
    <n v="53"/>
    <d v="1899-12-30T18:55:00"/>
    <d v="1899-12-30T19:48:00"/>
    <d v="1899-12-30T00:53:00"/>
    <n v="0"/>
    <n v="53"/>
    <d v="1899-12-30T19:55:00"/>
    <d v="1899-12-30T00:07:00"/>
    <n v="0"/>
    <n v="7"/>
    <d v="1899-12-30T19:57:00"/>
    <d v="1899-12-30T00:02:00"/>
    <n v="0"/>
    <n v="2"/>
    <d v="1899-12-30T22:20:00"/>
    <d v="1899-12-30T02:23:00"/>
    <n v="2"/>
    <n v="23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24:00"/>
    <d v="1899-12-30T00:04:00"/>
    <n v="0"/>
    <n v="4"/>
    <d v="1899-12-30T22:27:00"/>
    <d v="1899-12-30T00:03:00"/>
    <n v="0"/>
    <n v="3"/>
    <d v="1899-12-30T22:27:00"/>
    <d v="1899-12-30T22:30:00"/>
    <d v="1899-12-30T00:03:00"/>
    <n v="0"/>
    <n v="3"/>
    <d v="1899-12-30T05:35:00"/>
    <n v="5"/>
    <n v="35"/>
    <d v="1899-12-30T01:49:00"/>
    <n v="1"/>
    <n v="49"/>
    <d v="1899-12-30T00:53:00"/>
    <n v="0"/>
    <n v="53"/>
    <d v="1899-12-30T02:23:00"/>
    <n v="2"/>
    <n v="23"/>
    <m/>
    <m/>
    <m/>
    <d v="1899-12-30T02:23:00"/>
    <n v="2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4860.3659999992"/>
    <n v="19789"/>
    <n v="62.032711864406778"/>
    <n v="61.896021324978484"/>
    <m/>
    <m/>
    <m/>
    <m/>
    <m/>
  </r>
  <r>
    <n v="348"/>
    <n v="17"/>
    <d v="2011-10-04T00:00:00"/>
    <n v="10"/>
    <x v="0"/>
    <n v="8"/>
    <s v="TSL,JSR"/>
    <s v="CURRAGH SS/SS NEWZEALAND"/>
    <s v="VOGUE CHALLENGER/SHER-E-PUNJAB"/>
    <d v="1899-12-30T19:30:00"/>
    <x v="344"/>
    <s v="DTY-WT 1-WCS-RLS 1-IMWB 1-DTY"/>
    <n v="57"/>
    <n v="1"/>
    <m/>
    <d v="1899-12-30T19:30:00"/>
    <d v="1899-12-30T19:30:00"/>
    <d v="1899-12-30T00:00:00"/>
    <n v="0"/>
    <n v="0"/>
    <d v="1899-12-30T21:10:00"/>
    <d v="1899-12-30T01:40:00"/>
    <n v="1"/>
    <n v="40"/>
    <d v="1899-12-30T22:00:00"/>
    <d v="1899-12-30T00:50:00"/>
    <n v="0"/>
    <n v="50"/>
    <d v="1899-12-30T22:10:00"/>
    <d v="1899-12-30T00:10:00"/>
    <n v="0"/>
    <n v="10"/>
    <d v="1899-12-30T22:15:00"/>
    <d v="1899-12-30T23:48:00"/>
    <d v="1899-12-30T01:33:00"/>
    <n v="1"/>
    <n v="33"/>
    <d v="1899-12-30T22:15:00"/>
    <d v="1899-12-30T23:48:00"/>
    <d v="1899-12-30T01:33:00"/>
    <n v="1"/>
    <n v="33"/>
    <d v="1899-12-30T23:52:00"/>
    <d v="1899-12-30T00:04:00"/>
    <n v="0"/>
    <n v="4"/>
    <d v="1899-12-30T23:52:00"/>
    <d v="1899-12-30T00:00:00"/>
    <n v="0"/>
    <n v="0"/>
    <d v="1899-12-31T03:02:00"/>
    <d v="1899-12-30T03:10:00"/>
    <n v="3"/>
    <n v="10"/>
    <d v="1899-12-31T03:02:00"/>
    <d v="1899-12-31T03:02:00"/>
    <d v="1899-12-30T00:00:00"/>
    <n v="0"/>
    <n v="0"/>
    <d v="1899-12-31T03:02:00"/>
    <d v="1899-12-31T03:02:00"/>
    <m/>
    <d v="1899-12-30T00:00:00"/>
    <n v="0"/>
    <n v="0"/>
    <d v="1899-12-31T03:10:00"/>
    <d v="1899-12-30T00:08:00"/>
    <n v="0"/>
    <n v="8"/>
    <d v="1899-12-31T03:15:00"/>
    <d v="1899-12-30T00:05:00"/>
    <n v="0"/>
    <n v="5"/>
    <d v="1899-12-31T03:15:00"/>
    <d v="1899-12-31T03:17:00"/>
    <d v="1899-12-30T00:02:00"/>
    <n v="0"/>
    <n v="2"/>
    <d v="1899-12-30T07:47:00"/>
    <n v="7"/>
    <n v="47"/>
    <d v="1899-12-30T00:27:00"/>
    <n v="0"/>
    <n v="27"/>
    <d v="1899-12-30T01:33:00"/>
    <n v="1"/>
    <n v="33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8379.2459999991"/>
    <n v="19845"/>
    <n v="61.734736842105264"/>
    <n v="61.8986770471151"/>
    <m/>
    <m/>
    <m/>
    <m/>
    <m/>
  </r>
  <r>
    <n v="349"/>
    <n v="18"/>
    <d v="2011-10-05T00:00:00"/>
    <n v="10"/>
    <x v="18"/>
    <n v="1"/>
    <s v="BSL"/>
    <s v="STEAM NON COKING"/>
    <s v="FURNESS MELBOURNE"/>
    <d v="1899-12-30T09:50:00"/>
    <x v="345"/>
    <s v="DTY-WT 1-WCS-RLS 1-IMWB 1-DTY"/>
    <n v="56"/>
    <n v="3"/>
    <m/>
    <d v="1899-12-30T09:50:00"/>
    <d v="1899-12-30T09:50:00"/>
    <d v="1899-12-30T00:00:00"/>
    <n v="0"/>
    <n v="0"/>
    <d v="1899-12-30T09:55:00"/>
    <d v="1899-12-30T00:05:00"/>
    <n v="0"/>
    <n v="5"/>
    <d v="1899-12-30T10:00:00"/>
    <d v="1899-12-30T00:05:00"/>
    <n v="0"/>
    <n v="5"/>
    <d v="1899-12-30T11:20:00"/>
    <d v="1899-12-30T01:20:00"/>
    <n v="1"/>
    <n v="20"/>
    <d v="1899-12-30T11:23:00"/>
    <d v="1899-12-30T12:00:00"/>
    <d v="1899-12-30T00:37:00"/>
    <n v="0"/>
    <n v="37"/>
    <d v="1899-12-30T11:23:00"/>
    <d v="1899-12-30T12:00:00"/>
    <d v="1899-12-30T00:37:00"/>
    <n v="0"/>
    <n v="37"/>
    <d v="1899-12-30T12:08:00"/>
    <d v="1899-12-30T00:08:00"/>
    <n v="0"/>
    <n v="8"/>
    <d v="1899-12-30T12:08:00"/>
    <d v="1899-12-30T00:00:00"/>
    <n v="0"/>
    <n v="0"/>
    <d v="1899-12-30T13:44:00"/>
    <d v="1899-12-30T01:36:00"/>
    <n v="1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50:00"/>
    <d v="1899-12-30T00:06:00"/>
    <n v="0"/>
    <n v="6"/>
    <d v="1899-12-30T13:57:00"/>
    <d v="1899-12-30T00:07:00"/>
    <n v="0"/>
    <n v="7"/>
    <d v="1899-12-30T13:57:00"/>
    <d v="1899-12-30T14:00:00"/>
    <d v="1899-12-30T00:03:00"/>
    <n v="0"/>
    <n v="3"/>
    <d v="1899-12-30T04:10:00"/>
    <n v="4"/>
    <n v="10"/>
    <d v="1899-12-30T01:41:00"/>
    <n v="1"/>
    <n v="41"/>
    <d v="1899-12-30T00:37:00"/>
    <n v="0"/>
    <n v="37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1644.125999999"/>
    <n v="19901"/>
    <n v="58.301428571428573"/>
    <n v="61.888554645495148"/>
    <m/>
    <m/>
    <m/>
    <m/>
    <m/>
  </r>
  <r>
    <n v="350"/>
    <n v="19"/>
    <d v="2011-10-05T00:00:00"/>
    <n v="10"/>
    <x v="0"/>
    <n v="9"/>
    <s v="TSL,JSR"/>
    <s v="BLENDED PCI"/>
    <s v="LOWLANDS NELLO"/>
    <d v="1899-12-30T11:40:00"/>
    <x v="346"/>
    <s v="DTY-WT 1-WCS-RLS 1-IMWB 1-DTY"/>
    <n v="56"/>
    <n v="3"/>
    <m/>
    <d v="1899-12-30T11:40:00"/>
    <d v="1899-12-30T11:40:00"/>
    <d v="1899-12-30T00:00:00"/>
    <n v="0"/>
    <n v="0"/>
    <d v="1899-12-30T12:00:00"/>
    <d v="1899-12-30T00:20:00"/>
    <n v="0"/>
    <n v="20"/>
    <d v="1899-12-30T12:45:00"/>
    <d v="1899-12-30T00:45:00"/>
    <n v="0"/>
    <n v="45"/>
    <d v="1899-12-30T13:15:00"/>
    <d v="1899-12-30T00:30:00"/>
    <n v="0"/>
    <n v="30"/>
    <d v="1899-12-30T13:22:00"/>
    <d v="1899-12-30T14:20:00"/>
    <d v="1899-12-30T00:58:00"/>
    <n v="0"/>
    <n v="58"/>
    <d v="1899-12-30T13:22:00"/>
    <d v="1899-12-30T14:20:00"/>
    <d v="1899-12-30T00:58:00"/>
    <n v="0"/>
    <n v="58"/>
    <d v="1899-12-30T16:28:00"/>
    <d v="1899-12-30T02:08:00"/>
    <n v="2"/>
    <n v="8"/>
    <d v="1899-12-30T16:28:00"/>
    <d v="1899-12-30T00:00:00"/>
    <n v="0"/>
    <n v="0"/>
    <d v="1899-12-30T17:49:00"/>
    <d v="1899-12-30T01:21:00"/>
    <n v="1"/>
    <n v="21"/>
    <d v="1899-12-30T17:49:00"/>
    <d v="1899-12-30T17:49:00"/>
    <d v="1899-12-30T00:00:00"/>
    <n v="0"/>
    <n v="0"/>
    <d v="1899-12-30T17:49:00"/>
    <d v="1899-12-30T17:49:00"/>
    <m/>
    <d v="1899-12-30T00:00:00"/>
    <n v="0"/>
    <n v="0"/>
    <d v="1899-12-30T17:55:00"/>
    <d v="1899-12-30T00:06:00"/>
    <n v="0"/>
    <n v="6"/>
    <d v="1899-12-30T17:57:00"/>
    <d v="1899-12-30T00:02:00"/>
    <n v="0"/>
    <n v="2"/>
    <d v="1899-12-30T17:57:00"/>
    <d v="1899-12-30T18:00:00"/>
    <d v="1899-12-30T00:03:00"/>
    <n v="0"/>
    <n v="3"/>
    <d v="1899-12-30T06:20:00"/>
    <n v="6"/>
    <n v="20"/>
    <d v="1899-12-30T02:46:00"/>
    <n v="2"/>
    <n v="46"/>
    <d v="1899-12-30T00:58:00"/>
    <n v="0"/>
    <n v="58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5107.2459999991"/>
    <n v="19956"/>
    <n v="61.841428571428573"/>
    <n v="61.891523652034429"/>
    <m/>
    <m/>
    <m/>
    <m/>
    <m/>
  </r>
  <r>
    <n v="351"/>
    <n v="20"/>
    <d v="2011-10-05T00:00:00"/>
    <n v="10"/>
    <x v="0"/>
    <n v="10"/>
    <s v="TSL,JSR"/>
    <s v="CURRAGH SS/SS NEWZEALAND"/>
    <s v="VOGUE CHALLENGER/SHER-E-PUNJAB"/>
    <d v="1899-12-30T16:30:00"/>
    <x v="347"/>
    <s v="DTY-WT 1-WCS-RLS 1-IMWB 1-DTY"/>
    <n v="55"/>
    <n v="4"/>
    <m/>
    <d v="1899-12-30T16:30:00"/>
    <d v="1899-12-30T16:30:00"/>
    <d v="1899-12-30T00:00:00"/>
    <n v="0"/>
    <n v="0"/>
    <d v="1899-12-30T16:35:00"/>
    <d v="1899-12-30T00:05:00"/>
    <n v="0"/>
    <n v="5"/>
    <d v="1899-12-30T16:40:00"/>
    <d v="1899-12-30T00:05:00"/>
    <n v="0"/>
    <n v="5"/>
    <d v="1899-12-30T18:20:00"/>
    <d v="1899-12-30T01:40:00"/>
    <n v="1"/>
    <n v="40"/>
    <d v="1899-12-30T18:30:00"/>
    <d v="1899-12-30T19:35:00"/>
    <d v="1899-12-30T01:05:00"/>
    <n v="1"/>
    <n v="5"/>
    <d v="1899-12-30T18:30:00"/>
    <d v="1899-12-30T19:35:00"/>
    <d v="1899-12-30T01:05:00"/>
    <n v="1"/>
    <n v="5"/>
    <d v="1899-12-30T19:40:00"/>
    <d v="1899-12-30T00:05:00"/>
    <n v="0"/>
    <n v="5"/>
    <d v="1899-12-30T19:50:00"/>
    <d v="1899-12-30T00:10:00"/>
    <n v="0"/>
    <n v="10"/>
    <d v="1899-12-30T22:22:00"/>
    <d v="1899-12-30T02:32:00"/>
    <n v="2"/>
    <n v="32"/>
    <d v="1899-12-30T22:22:00"/>
    <d v="1899-12-30T22:22:00"/>
    <d v="1899-12-30T00:00:00"/>
    <n v="0"/>
    <n v="0"/>
    <d v="1899-12-30T22:22:00"/>
    <d v="1899-12-30T22:22:00"/>
    <m/>
    <d v="1899-12-30T00:00:00"/>
    <n v="0"/>
    <n v="0"/>
    <d v="1899-12-30T22:38:00"/>
    <d v="1899-12-30T00:16:00"/>
    <n v="0"/>
    <n v="16"/>
    <d v="1899-12-30T22:41:00"/>
    <d v="1899-12-30T00:03:00"/>
    <n v="0"/>
    <n v="3"/>
    <d v="1899-12-30T22:41:00"/>
    <d v="1899-12-30T22:45:00"/>
    <d v="1899-12-30T00:04:00"/>
    <n v="0"/>
    <n v="4"/>
    <d v="1899-12-30T06:15:00"/>
    <n v="6"/>
    <n v="15"/>
    <d v="1899-12-30T02:04:00"/>
    <n v="2"/>
    <n v="4"/>
    <d v="1899-12-30T01:05:00"/>
    <n v="1"/>
    <n v="5"/>
    <d v="1899-12-30T02:32:00"/>
    <n v="2"/>
    <n v="32"/>
    <m/>
    <m/>
    <m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8510.905999999"/>
    <n v="20012"/>
    <n v="61.884727272727268"/>
    <n v="61.888412252648365"/>
    <m/>
    <m/>
    <m/>
    <m/>
    <m/>
  </r>
  <r>
    <n v="352"/>
    <n v="21"/>
    <d v="2011-10-05T00:00:00"/>
    <n v="10"/>
    <x v="0"/>
    <n v="11"/>
    <s v="TSL,JSR"/>
    <s v="CP DUBAI"/>
    <s v="JAG RATAN"/>
    <d v="1899-12-30T20:00:00"/>
    <x v="348"/>
    <s v="DTY-WT 1-WCS-RLS 2-IMWB 1-DTY"/>
    <n v="56"/>
    <n v="3"/>
    <m/>
    <d v="1899-12-30T20:00:00"/>
    <d v="1899-12-30T20:00:00"/>
    <d v="1899-12-30T00:00:00"/>
    <n v="0"/>
    <n v="0"/>
    <d v="1899-12-30T20:20:00"/>
    <d v="1899-12-30T00:20:00"/>
    <n v="0"/>
    <n v="20"/>
    <d v="1899-12-30T20:35:00"/>
    <d v="1899-12-30T00:15:00"/>
    <n v="0"/>
    <n v="15"/>
    <d v="1899-12-30T22:10:00"/>
    <d v="1899-12-30T01:35:00"/>
    <n v="1"/>
    <n v="35"/>
    <d v="1899-12-30T22:20:00"/>
    <d v="1899-12-31T01:23:00"/>
    <d v="1899-12-30T03:03:00"/>
    <n v="3"/>
    <n v="3"/>
    <d v="1899-12-30T22:20:00"/>
    <d v="1899-12-31T01:23:00"/>
    <d v="1899-12-30T03:03:00"/>
    <n v="3"/>
    <n v="3"/>
    <d v="1899-12-31T01:28:00"/>
    <d v="1899-12-30T00:05:00"/>
    <n v="0"/>
    <n v="5"/>
    <d v="1899-12-31T01:32:00"/>
    <d v="1899-12-30T00:04:00"/>
    <n v="0"/>
    <n v="4"/>
    <d v="1899-12-31T03:22:00"/>
    <d v="1899-12-30T01:50:00"/>
    <n v="1"/>
    <n v="50"/>
    <d v="1899-12-31T03:22:00"/>
    <d v="1899-12-31T03:22:00"/>
    <d v="1899-12-30T00:00:00"/>
    <n v="0"/>
    <n v="0"/>
    <d v="1899-12-31T03:22:00"/>
    <d v="1899-12-31T03:22:00"/>
    <m/>
    <d v="1899-12-30T00:00:00"/>
    <n v="0"/>
    <n v="0"/>
    <d v="1899-12-31T03:57:00"/>
    <d v="1899-12-30T00:35:00"/>
    <n v="0"/>
    <n v="35"/>
    <d v="1899-12-31T04:05:00"/>
    <d v="1899-12-30T00:08:00"/>
    <n v="0"/>
    <n v="8"/>
    <d v="1899-12-31T04:05:00"/>
    <d v="1899-12-31T04:15:00"/>
    <d v="1899-12-30T00:10:00"/>
    <n v="0"/>
    <n v="10"/>
    <d v="1899-12-30T08:15:00"/>
    <n v="8"/>
    <n v="15"/>
    <d v="1899-12-30T02:23:00"/>
    <n v="2"/>
    <n v="23"/>
    <d v="1899-12-30T03:03:00"/>
    <n v="3"/>
    <n v="3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2227.9859999991"/>
    <n v="20070"/>
    <n v="66.376428571428576"/>
    <n v="61.894767613353217"/>
    <m/>
    <m/>
    <m/>
    <m/>
    <m/>
  </r>
  <r>
    <n v="353"/>
    <n v="22"/>
    <d v="2011-10-05T00:00:00"/>
    <n v="10"/>
    <x v="1"/>
    <n v="3"/>
    <s v="TSL,HALDIA"/>
    <s v="HAILCREEK"/>
    <s v="JASMINE HALO"/>
    <d v="1899-12-30T21:45:00"/>
    <x v="349"/>
    <s v="DTY-WT 1-WCS-RLS 1-IMWB 1-DTY"/>
    <n v="58"/>
    <n v="1"/>
    <m/>
    <d v="1899-12-30T21:45:00"/>
    <d v="1899-12-30T21:45:00"/>
    <d v="1899-12-30T00:00:00"/>
    <n v="0"/>
    <n v="0"/>
    <d v="1899-12-30T21:50:00"/>
    <d v="1899-12-30T00:05:00"/>
    <n v="0"/>
    <n v="5"/>
    <d v="1899-12-30T22:00:00"/>
    <d v="1899-12-30T00:10:00"/>
    <n v="0"/>
    <n v="10"/>
    <d v="1899-12-30T22:22:00"/>
    <d v="1899-12-30T00:22:00"/>
    <n v="0"/>
    <n v="22"/>
    <d v="1899-12-30T22:30:00"/>
    <d v="1899-12-31T01:30:00"/>
    <d v="1899-12-30T03:00:00"/>
    <n v="3"/>
    <n v="0"/>
    <d v="1899-12-30T22:30:00"/>
    <d v="1899-12-31T01:30:00"/>
    <d v="1899-12-30T03:00:00"/>
    <n v="3"/>
    <n v="0"/>
    <d v="1899-12-31T02:40:00"/>
    <d v="1899-12-30T01:10:00"/>
    <n v="1"/>
    <n v="10"/>
    <d v="1899-12-31T02:41:00"/>
    <d v="1899-12-30T00:01:00"/>
    <n v="0"/>
    <n v="1"/>
    <d v="1899-12-31T05:56:00"/>
    <d v="1899-12-30T03:15:00"/>
    <n v="3"/>
    <n v="15"/>
    <d v="1899-12-31T05:56:00"/>
    <d v="1899-12-31T05:56:00"/>
    <d v="1899-12-30T00:00:00"/>
    <n v="0"/>
    <n v="0"/>
    <d v="1899-12-31T05:56:00"/>
    <d v="1899-12-31T05:56:00"/>
    <m/>
    <d v="1899-12-30T00:00:00"/>
    <n v="0"/>
    <n v="0"/>
    <d v="1899-12-31T05:58:00"/>
    <d v="1899-12-30T00:02:00"/>
    <n v="0"/>
    <n v="2"/>
    <d v="1899-12-31T05:59:00"/>
    <d v="1899-12-30T00:01:00"/>
    <n v="0"/>
    <n v="1"/>
    <d v="1899-12-31T05:59:00"/>
    <d v="1899-12-31T06:00:00"/>
    <d v="1899-12-30T00:01:00"/>
    <n v="0"/>
    <n v="1"/>
    <d v="1899-12-30T08:15:00"/>
    <n v="8"/>
    <n v="15"/>
    <d v="1899-12-30T01:35:00"/>
    <n v="1"/>
    <n v="35"/>
    <d v="1899-12-30T03:00:00"/>
    <n v="3"/>
    <n v="0"/>
    <d v="1899-12-30T03:15:00"/>
    <n v="3"/>
    <n v="15"/>
    <m/>
    <m/>
    <m/>
    <d v="1899-12-30T03:15:00"/>
    <n v="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5813.5559999992"/>
    <n v="20128"/>
    <n v="61.820172413793109"/>
    <n v="61.894552662957032"/>
    <m/>
    <m/>
    <m/>
    <m/>
    <m/>
  </r>
  <r>
    <n v="354"/>
    <n v="23"/>
    <d v="2011-10-06T00:00:00"/>
    <n v="10"/>
    <x v="0"/>
    <n v="12"/>
    <s v="TSL,JSR"/>
    <s v="BLENDED PCI"/>
    <s v="LOWLANDS NELLO"/>
    <d v="1899-12-30T05:45:00"/>
    <x v="350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00:00"/>
    <d v="1899-12-30T00:10:00"/>
    <n v="0"/>
    <n v="10"/>
    <d v="1899-12-30T06:15:00"/>
    <d v="1899-12-30T00:15:00"/>
    <n v="0"/>
    <n v="15"/>
    <d v="1899-12-30T06:25:00"/>
    <d v="1899-12-30T07:25:00"/>
    <d v="1899-12-30T01:00:00"/>
    <n v="1"/>
    <n v="0"/>
    <d v="1899-12-30T06:25:00"/>
    <d v="1899-12-30T07:25:00"/>
    <d v="1899-12-30T01:00:00"/>
    <n v="1"/>
    <n v="0"/>
    <d v="1899-12-30T07:28:00"/>
    <d v="1899-12-30T00:03:00"/>
    <n v="0"/>
    <n v="3"/>
    <d v="1899-12-30T07:31:00"/>
    <d v="1899-12-30T00:03:00"/>
    <n v="0"/>
    <n v="3"/>
    <d v="1899-12-30T09:56:00"/>
    <d v="1899-12-30T02:25:00"/>
    <n v="2"/>
    <n v="25"/>
    <d v="1899-12-30T09:56:00"/>
    <d v="1899-12-30T09:56:00"/>
    <d v="1899-12-30T00:00:00"/>
    <n v="0"/>
    <n v="0"/>
    <d v="1899-12-30T09:56:00"/>
    <d v="1899-12-30T09:56:00"/>
    <m/>
    <d v="1899-12-30T00:00:00"/>
    <n v="0"/>
    <n v="0"/>
    <d v="1899-12-30T10:10:00"/>
    <d v="1899-12-30T00:14:00"/>
    <n v="0"/>
    <n v="14"/>
    <d v="1899-12-30T10:11:00"/>
    <d v="1899-12-30T00:01:00"/>
    <n v="0"/>
    <n v="1"/>
    <d v="1899-12-30T10:11:00"/>
    <d v="1899-12-30T10:12:00"/>
    <d v="1899-12-30T00:01:00"/>
    <n v="0"/>
    <n v="1"/>
    <d v="1899-12-30T04:27:00"/>
    <n v="4"/>
    <n v="27"/>
    <d v="1899-12-30T00:33:00"/>
    <n v="0"/>
    <n v="33"/>
    <d v="1899-12-30T01:00:00"/>
    <n v="1"/>
    <n v="0"/>
    <d v="1899-12-30T02:25:00"/>
    <n v="2"/>
    <n v="25"/>
    <m/>
    <m/>
    <m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9332.3759999992"/>
    <n v="20181"/>
    <n v="60.669310344827586"/>
    <n v="61.906366186016513"/>
    <m/>
    <m/>
    <m/>
    <m/>
    <m/>
  </r>
  <r>
    <n v="355"/>
    <n v="24"/>
    <d v="2011-10-06T00:00:00"/>
    <n v="10"/>
    <x v="0"/>
    <n v="13"/>
    <s v="TSL,JSR"/>
    <s v="CURRAGH SS/SS NEWZEALAND"/>
    <s v="VOGUE CHALLENGER/SHER-E-PUNJAB"/>
    <d v="1899-12-30T11:00:00"/>
    <x v="351"/>
    <s v="DTY-WT 1-WCS-RLS 1-IMWB 1-DTY"/>
    <n v="53"/>
    <n v="6"/>
    <m/>
    <d v="1899-12-30T11:00:00"/>
    <d v="1899-12-30T11:00:00"/>
    <d v="1899-12-30T00:00:00"/>
    <n v="0"/>
    <n v="0"/>
    <d v="1899-12-30T11:05:00"/>
    <d v="1899-12-30T00:05:00"/>
    <n v="0"/>
    <n v="5"/>
    <d v="1899-12-30T11:15:00"/>
    <d v="1899-12-30T00:10:00"/>
    <n v="0"/>
    <n v="10"/>
    <d v="1899-12-30T11:35:00"/>
    <d v="1899-12-30T00:20:00"/>
    <n v="0"/>
    <n v="20"/>
    <d v="1899-12-30T11:40:00"/>
    <d v="1899-12-30T12:10:00"/>
    <d v="1899-12-30T00:30:00"/>
    <n v="0"/>
    <n v="30"/>
    <d v="1899-12-30T11:40:00"/>
    <d v="1899-12-30T12:10:00"/>
    <d v="1899-12-30T00:30:00"/>
    <n v="0"/>
    <n v="30"/>
    <d v="1899-12-30T12:15:00"/>
    <d v="1899-12-30T00:05:00"/>
    <n v="0"/>
    <n v="5"/>
    <d v="1899-12-30T12:28:00"/>
    <d v="1899-12-30T00:13:00"/>
    <n v="0"/>
    <n v="13"/>
    <d v="1899-12-30T14:45:00"/>
    <d v="1899-12-30T02:17:00"/>
    <n v="2"/>
    <n v="17"/>
    <d v="1899-12-30T14:45:00"/>
    <d v="1899-12-30T14:45:00"/>
    <d v="1899-12-30T00:00:00"/>
    <n v="0"/>
    <n v="0"/>
    <d v="1899-12-30T14:45:00"/>
    <d v="1899-12-30T14:45:00"/>
    <m/>
    <d v="1899-12-30T00:00:00"/>
    <n v="0"/>
    <n v="0"/>
    <d v="1899-12-30T14:55:00"/>
    <d v="1899-12-30T00:10:00"/>
    <n v="0"/>
    <n v="10"/>
    <d v="1899-12-30T14:56:00"/>
    <d v="1899-12-30T00:01:00"/>
    <n v="0"/>
    <n v="1"/>
    <d v="1899-12-30T14:56:00"/>
    <d v="1899-12-30T15:00:00"/>
    <d v="1899-12-30T00:04:00"/>
    <n v="0"/>
    <n v="4"/>
    <d v="1899-12-30T04:00:00"/>
    <n v="4"/>
    <n v="0"/>
    <d v="1899-12-30T00:36:00"/>
    <n v="0"/>
    <n v="36"/>
    <d v="1899-12-30T00:30:00"/>
    <n v="0"/>
    <n v="3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2615.9659999993"/>
    <n v="20239"/>
    <n v="61.954528301886796"/>
    <n v="61.89119847818565"/>
    <m/>
    <m/>
    <m/>
    <m/>
    <m/>
  </r>
  <r>
    <n v="356"/>
    <n v="25"/>
    <d v="2011-10-06T00:00:00"/>
    <n v="10"/>
    <x v="0"/>
    <n v="14"/>
    <s v="TSL,JSR"/>
    <s v="CP DUBAI"/>
    <s v="JAG RATAN"/>
    <d v="1899-12-30T16:15:00"/>
    <x v="352"/>
    <s v="DTY-WT 1-WCS-RLS 2-IMWB 1-DTY"/>
    <n v="58"/>
    <n v="1"/>
    <m/>
    <d v="1899-12-30T16:15:00"/>
    <d v="1899-12-30T16:15:00"/>
    <d v="1899-12-30T00:00:00"/>
    <n v="0"/>
    <n v="0"/>
    <d v="1899-12-30T16:20:00"/>
    <d v="1899-12-30T00:05:00"/>
    <n v="0"/>
    <n v="5"/>
    <d v="1899-12-30T17:30:00"/>
    <d v="1899-12-30T01:10:00"/>
    <n v="1"/>
    <n v="10"/>
    <d v="1899-12-30T18:06:00"/>
    <d v="1899-12-30T00:36:00"/>
    <n v="0"/>
    <n v="36"/>
    <d v="1899-12-30T18:06:00"/>
    <d v="1899-12-30T18:43:00"/>
    <d v="1899-12-30T00:37:00"/>
    <n v="0"/>
    <n v="37"/>
    <d v="1899-12-30T18:06:00"/>
    <d v="1899-12-30T18:43:00"/>
    <d v="1899-12-30T00:37:00"/>
    <n v="0"/>
    <n v="37"/>
    <d v="1899-12-30T18:43:00"/>
    <d v="1899-12-30T00:00:00"/>
    <n v="0"/>
    <n v="0"/>
    <d v="1899-12-30T18:43:00"/>
    <d v="1899-12-30T00:00:00"/>
    <n v="0"/>
    <n v="0"/>
    <d v="1899-12-30T20:11:00"/>
    <d v="1899-12-30T01:28:00"/>
    <n v="1"/>
    <n v="28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15:00"/>
    <d v="1899-12-30T00:04:00"/>
    <n v="0"/>
    <n v="4"/>
    <d v="1899-12-30T20:16:00"/>
    <d v="1899-12-30T00:01:00"/>
    <n v="0"/>
    <n v="1"/>
    <d v="1899-12-30T20:16:00"/>
    <d v="1899-12-30T20:17:00"/>
    <d v="1899-12-30T00:01:00"/>
    <n v="0"/>
    <n v="1"/>
    <d v="1899-12-30T04:02:00"/>
    <n v="4"/>
    <n v="2"/>
    <d v="1899-12-30T00:41:00"/>
    <n v="0"/>
    <n v="41"/>
    <d v="1899-12-30T00:37:00"/>
    <n v="0"/>
    <n v="37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6316.0059999994"/>
    <n v="20297"/>
    <n v="63.793793103448273"/>
    <n v="61.896635266295483"/>
    <m/>
    <m/>
    <m/>
    <m/>
    <m/>
  </r>
  <r>
    <n v="357"/>
    <n v="26"/>
    <d v="2011-10-06T00:00:00"/>
    <n v="10"/>
    <x v="1"/>
    <n v="4"/>
    <s v="TSL,HALDIA"/>
    <s v="HAILCREEK"/>
    <s v="JASMINE HALO"/>
    <d v="1899-12-30T18:45:00"/>
    <x v="353"/>
    <s v="DTY-WT 1-WCS-RLS 1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10:00"/>
    <d v="1899-12-30T00:10:00"/>
    <n v="0"/>
    <n v="10"/>
    <d v="1899-12-30T19:15:00"/>
    <d v="1899-12-30T20:00:00"/>
    <d v="1899-12-30T00:45:00"/>
    <n v="0"/>
    <n v="45"/>
    <d v="1899-12-30T19:15:00"/>
    <d v="1899-12-30T20:00:00"/>
    <d v="1899-12-30T00:45:00"/>
    <n v="0"/>
    <n v="45"/>
    <d v="1899-12-30T21:10:00"/>
    <d v="1899-12-30T01:10:00"/>
    <n v="1"/>
    <n v="10"/>
    <d v="1899-12-30T21:13:00"/>
    <d v="1899-12-30T00:03:00"/>
    <n v="0"/>
    <n v="3"/>
    <d v="1899-12-30T23:37:00"/>
    <d v="1899-12-30T02:24:00"/>
    <n v="2"/>
    <n v="24"/>
    <d v="1899-12-30T23:37:00"/>
    <d v="1899-12-30T23:37:00"/>
    <d v="1899-12-30T00:00:00"/>
    <n v="0"/>
    <n v="0"/>
    <d v="1899-12-30T23:37:00"/>
    <d v="1899-12-30T23:37:00"/>
    <m/>
    <d v="1899-12-30T00:00:00"/>
    <n v="0"/>
    <n v="0"/>
    <d v="1899-12-30T23:42:00"/>
    <d v="1899-12-30T00:05:00"/>
    <n v="0"/>
    <n v="5"/>
    <d v="1899-12-30T23:43:00"/>
    <d v="1899-12-30T00:01:00"/>
    <n v="0"/>
    <n v="1"/>
    <d v="1899-12-30T23:43:00"/>
    <d v="1899-12-30T23:45:00"/>
    <d v="1899-12-30T00:02:00"/>
    <n v="0"/>
    <n v="2"/>
    <d v="1899-12-30T05:00:00"/>
    <n v="5"/>
    <n v="0"/>
    <d v="1899-12-30T01:26:00"/>
    <n v="1"/>
    <n v="26"/>
    <d v="1899-12-30T00:45:00"/>
    <n v="0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9926.6959999993"/>
    <n v="20356"/>
    <n v="62.253275862068968"/>
    <n v="61.894610729023348"/>
    <m/>
    <m/>
    <m/>
    <m/>
    <m/>
  </r>
  <r>
    <n v="358"/>
    <n v="27"/>
    <d v="2011-10-06T00:00:00"/>
    <n v="10"/>
    <x v="18"/>
    <n v="2"/>
    <s v="BSL"/>
    <s v="STEAM NON COKING"/>
    <s v="FURNESS MELBOURNE"/>
    <d v="1899-12-30T23:50:00"/>
    <x v="354"/>
    <s v="DTY-WT 1-WCS-RLS 1-IMWB 1-DTY"/>
    <n v="59"/>
    <n v="0"/>
    <m/>
    <d v="1899-12-30T23:50:00"/>
    <d v="1899-12-30T23:50:00"/>
    <d v="1899-12-30T00:00:00"/>
    <n v="0"/>
    <n v="0"/>
    <d v="1899-12-30T23:55:00"/>
    <d v="1899-12-30T00:05:00"/>
    <n v="0"/>
    <n v="5"/>
    <d v="1899-12-31T00:05:00"/>
    <d v="1899-12-30T00:10:00"/>
    <n v="0"/>
    <n v="10"/>
    <d v="1899-12-31T00:18:00"/>
    <d v="1899-12-30T00:13:00"/>
    <n v="0"/>
    <n v="13"/>
    <d v="1899-12-31T00:20:00"/>
    <d v="1899-12-31T01:10:00"/>
    <d v="1899-12-30T00:50:00"/>
    <n v="0"/>
    <n v="50"/>
    <d v="1899-12-31T00:20:00"/>
    <d v="1899-12-31T01:10:00"/>
    <d v="1899-12-30T00:50:00"/>
    <n v="0"/>
    <n v="50"/>
    <d v="1899-12-31T01:20:00"/>
    <d v="1899-12-30T00:10:00"/>
    <n v="0"/>
    <n v="10"/>
    <d v="1899-12-31T01:24:00"/>
    <d v="1899-12-30T00:04:00"/>
    <n v="0"/>
    <n v="4"/>
    <d v="1899-12-31T03:44:00"/>
    <d v="1899-12-30T02:20:00"/>
    <n v="2"/>
    <n v="20"/>
    <d v="1899-12-31T03:44:00"/>
    <d v="1899-12-31T03:44:00"/>
    <d v="1899-12-30T00:00:00"/>
    <n v="0"/>
    <n v="0"/>
    <d v="1899-12-31T03:44:00"/>
    <d v="1899-12-31T03:44:00"/>
    <m/>
    <d v="1899-12-30T00:00:00"/>
    <n v="0"/>
    <n v="0"/>
    <d v="1899-12-31T03:47:00"/>
    <d v="1899-12-30T00:03:00"/>
    <n v="0"/>
    <n v="3"/>
    <d v="1899-12-31T03:48:00"/>
    <d v="1899-12-30T00:01:00"/>
    <n v="0"/>
    <n v="1"/>
    <d v="1899-12-31T03:48:00"/>
    <d v="1899-12-31T03:50:00"/>
    <d v="1899-12-30T00:02:00"/>
    <n v="0"/>
    <n v="2"/>
    <d v="1899-12-30T04:00:00"/>
    <n v="4"/>
    <n v="0"/>
    <d v="1899-12-30T00:27:00"/>
    <n v="0"/>
    <n v="27"/>
    <d v="1899-12-30T00:50:00"/>
    <n v="0"/>
    <n v="5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3563.5359999994"/>
    <n v="20415"/>
    <n v="61.641355932203389"/>
    <n v="61.89387881459708"/>
    <m/>
    <m/>
    <m/>
    <m/>
    <m/>
  </r>
  <r>
    <n v="359"/>
    <n v="28"/>
    <d v="2011-10-07T00:00:00"/>
    <n v="10"/>
    <x v="2"/>
    <n v="1"/>
    <s v="UML,DGPR"/>
    <s v="HARD COKING COAL"/>
    <s v="FU ZHOU HAI"/>
    <d v="1899-12-30T02:00:00"/>
    <x v="355"/>
    <s v="DTY-WT 1-WCS-RLS 1-IMWB 1-DTY"/>
    <n v="59"/>
    <n v="0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3:00:00"/>
    <d v="1899-12-30T00:45:00"/>
    <n v="0"/>
    <n v="45"/>
    <d v="1899-12-30T03:05:00"/>
    <d v="1899-12-30T04:15:00"/>
    <d v="1899-12-30T01:10:00"/>
    <n v="1"/>
    <n v="10"/>
    <d v="1899-12-30T03:05:00"/>
    <d v="1899-12-30T04:15:00"/>
    <d v="1899-12-30T01:10:00"/>
    <n v="1"/>
    <n v="10"/>
    <d v="1899-12-30T04:19:00"/>
    <d v="1899-12-30T00:04:00"/>
    <n v="0"/>
    <n v="4"/>
    <d v="1899-12-30T04:20:00"/>
    <d v="1899-12-30T00:01:00"/>
    <n v="0"/>
    <n v="1"/>
    <d v="1899-12-30T06:38:00"/>
    <d v="1899-12-30T02:18:00"/>
    <n v="2"/>
    <n v="18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7:00:00"/>
    <d v="1899-12-30T00:10:00"/>
    <n v="0"/>
    <n v="10"/>
    <d v="1899-12-30T07:00:00"/>
    <d v="1899-12-30T07:05:00"/>
    <d v="1899-12-30T00:05:00"/>
    <n v="0"/>
    <n v="5"/>
    <d v="1899-12-30T05:05:00"/>
    <n v="5"/>
    <n v="5"/>
    <d v="1899-12-30T01:11:00"/>
    <n v="1"/>
    <n v="11"/>
    <d v="1899-12-30T01:10:00"/>
    <n v="1"/>
    <n v="1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7268.1859999993"/>
    <n v="20469"/>
    <n v="62.790677966101697"/>
    <n v="61.911582686012963"/>
    <m/>
    <m/>
    <m/>
    <m/>
    <m/>
  </r>
  <r>
    <n v="360"/>
    <n v="29"/>
    <d v="2011-10-07T00:00:00"/>
    <n v="10"/>
    <x v="0"/>
    <n v="15"/>
    <s v="TSL,JSR"/>
    <s v="BLENDED PCI"/>
    <s v="LOWLANDS NELLO"/>
    <d v="1899-12-30T06:15:00"/>
    <x v="356"/>
    <s v="DTY-WT 1-WCS-RLS 1-IMWB 1-DTY"/>
    <n v="54"/>
    <n v="5"/>
    <m/>
    <d v="1899-12-30T06:15:00"/>
    <d v="1899-12-30T06:15:00"/>
    <d v="1899-12-30T00:00:00"/>
    <n v="0"/>
    <n v="0"/>
    <d v="1899-12-30T07:14:00"/>
    <d v="1899-12-30T00:59:00"/>
    <n v="0"/>
    <n v="59"/>
    <d v="1899-12-30T07:15:00"/>
    <d v="1899-12-30T00:01:00"/>
    <n v="0"/>
    <n v="1"/>
    <d v="1899-12-30T07:25:00"/>
    <d v="1899-12-30T00:10:00"/>
    <n v="0"/>
    <n v="10"/>
    <d v="1899-12-30T07:25:00"/>
    <d v="1899-12-30T08:10:00"/>
    <d v="1899-12-30T00:45:00"/>
    <n v="0"/>
    <n v="45"/>
    <d v="1899-12-30T07:25:00"/>
    <d v="1899-12-30T08:10:00"/>
    <d v="1899-12-30T00:45:00"/>
    <n v="0"/>
    <n v="45"/>
    <d v="1899-12-30T08:13:00"/>
    <d v="1899-12-30T00:03:00"/>
    <n v="0"/>
    <n v="3"/>
    <d v="1899-12-30T08:14:00"/>
    <d v="1899-12-30T00:01:00"/>
    <n v="0"/>
    <n v="1"/>
    <d v="1899-12-30T09:25:00"/>
    <d v="1899-12-30T01:11:00"/>
    <n v="1"/>
    <n v="11"/>
    <d v="1899-12-30T09:25:00"/>
    <d v="1899-12-30T09:25:00"/>
    <d v="1899-12-30T00:00:00"/>
    <n v="0"/>
    <n v="0"/>
    <d v="1899-12-30T09:25:00"/>
    <d v="1899-12-30T09:25:00"/>
    <m/>
    <d v="1899-12-30T00:00:00"/>
    <n v="0"/>
    <n v="0"/>
    <d v="1899-12-30T09:35:00"/>
    <d v="1899-12-30T00:10:00"/>
    <n v="0"/>
    <n v="10"/>
    <d v="1899-12-30T09:40:00"/>
    <d v="1899-12-30T00:05:00"/>
    <n v="0"/>
    <n v="5"/>
    <d v="1899-12-30T09:40:00"/>
    <d v="1899-12-30T09:45:00"/>
    <d v="1899-12-30T00:05:00"/>
    <n v="0"/>
    <n v="5"/>
    <d v="1899-12-30T03:30:00"/>
    <n v="3"/>
    <n v="30"/>
    <d v="1899-12-30T00:28:00"/>
    <n v="0"/>
    <n v="28"/>
    <d v="1899-12-30T00:45:00"/>
    <n v="0"/>
    <n v="45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0626.7559999994"/>
    <n v="20528"/>
    <n v="62.195740740740746"/>
    <n v="61.89725038971158"/>
    <m/>
    <m/>
    <m/>
    <m/>
    <m/>
  </r>
  <r>
    <n v="361"/>
    <n v="30"/>
    <d v="2011-10-07T00:00:00"/>
    <n v="10"/>
    <x v="0"/>
    <n v="16"/>
    <s v="TSL,JSR"/>
    <s v="CP DUBAI"/>
    <s v="JAG RATAN"/>
    <d v="1899-12-30T13:10:00"/>
    <x v="357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4:10:00"/>
    <d v="1899-12-30T00:40:00"/>
    <n v="0"/>
    <n v="40"/>
    <d v="1899-12-30T14:10:00"/>
    <d v="1899-12-30T15:05:00"/>
    <d v="1899-12-30T00:55:00"/>
    <n v="0"/>
    <n v="55"/>
    <d v="1899-12-30T14:10:00"/>
    <d v="1899-12-30T15:05:00"/>
    <d v="1899-12-30T00:55:00"/>
    <n v="0"/>
    <n v="55"/>
    <d v="1899-12-30T14:10:00"/>
    <n v="-3.819444444444442E-2"/>
    <e v="#NUM!"/>
    <e v="#NUM!"/>
    <d v="1899-12-30T15:13:00"/>
    <d v="1899-12-30T01:03:00"/>
    <n v="1"/>
    <n v="3"/>
    <d v="1899-12-30T17:06:00"/>
    <d v="1899-12-30T01:53:00"/>
    <n v="1"/>
    <n v="53"/>
    <d v="1899-12-30T17:06:00"/>
    <d v="1899-12-30T17:06:00"/>
    <d v="1899-12-30T00:00:00"/>
    <n v="0"/>
    <n v="0"/>
    <d v="1899-12-30T17:06:00"/>
    <d v="1899-12-30T17:06:00"/>
    <m/>
    <d v="1899-12-30T00:00:00"/>
    <n v="0"/>
    <n v="0"/>
    <d v="1899-12-30T17:10:00"/>
    <d v="1899-12-30T00:04:00"/>
    <n v="0"/>
    <n v="4"/>
    <d v="1899-12-30T17:13:00"/>
    <d v="1899-12-30T00:03:00"/>
    <n v="0"/>
    <n v="3"/>
    <d v="1899-12-30T17:13:00"/>
    <d v="1899-12-30T17:15:00"/>
    <d v="1899-12-30T00:02:00"/>
    <n v="0"/>
    <n v="2"/>
    <d v="1899-12-30T04:05:00"/>
    <n v="4"/>
    <n v="5"/>
    <n v="-5.5555555555556468E-3"/>
    <e v="#NUM!"/>
    <e v="#NUM!"/>
    <d v="1899-12-30T00:55:00"/>
    <n v="0"/>
    <n v="5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4398.8659999995"/>
    <n v="20587"/>
    <n v="63.934067796610172"/>
    <n v="61.903087676689147"/>
    <m/>
    <m/>
    <m/>
    <m/>
    <m/>
  </r>
  <r>
    <n v="362"/>
    <n v="31"/>
    <d v="2011-10-07T00:00:00"/>
    <n v="10"/>
    <x v="0"/>
    <n v="17"/>
    <s v="TSL,JSR"/>
    <s v="CURRAGH SS/SS NEWZEALAND"/>
    <s v="VOGUE CHALLENGER/SHER-E-PUNJAB"/>
    <d v="1899-12-30T15:25:00"/>
    <x v="358"/>
    <s v="DTY-WT 1-WCS-RLS 1-IMWB 1-DTY"/>
    <n v="59"/>
    <n v="0"/>
    <m/>
    <d v="1899-12-30T15:25:00"/>
    <d v="1899-12-30T15:25:00"/>
    <d v="1899-12-30T00:00:00"/>
    <n v="0"/>
    <n v="0"/>
    <d v="1899-12-30T15:30:00"/>
    <d v="1899-12-30T00:05:00"/>
    <n v="0"/>
    <n v="5"/>
    <d v="1899-12-30T15:40:00"/>
    <d v="1899-12-30T00:10:00"/>
    <n v="0"/>
    <n v="10"/>
    <d v="1899-12-30T16:15:00"/>
    <d v="1899-12-30T00:35:00"/>
    <n v="0"/>
    <n v="35"/>
    <d v="1899-12-30T16:15:00"/>
    <d v="1899-12-30T17:30:00"/>
    <d v="1899-12-30T01:15:00"/>
    <n v="1"/>
    <n v="15"/>
    <d v="1899-12-30T16:15:00"/>
    <d v="1899-12-30T17:30:00"/>
    <d v="1899-12-30T01:15:00"/>
    <n v="1"/>
    <n v="15"/>
    <d v="1899-12-30T17:15:00"/>
    <n v="-1.041666666666663E-2"/>
    <e v="#NUM!"/>
    <e v="#NUM!"/>
    <d v="1899-12-30T17:55:00"/>
    <d v="1899-12-30T00:40:00"/>
    <n v="0"/>
    <n v="40"/>
    <d v="1899-12-30T20:47:00"/>
    <d v="1899-12-30T02:52:00"/>
    <n v="2"/>
    <n v="52"/>
    <d v="1899-12-30T20:47:00"/>
    <d v="1899-12-30T20:47:00"/>
    <d v="1899-12-30T00:00:00"/>
    <n v="0"/>
    <n v="0"/>
    <d v="1899-12-30T20:47:00"/>
    <d v="1899-12-30T20:47:00"/>
    <m/>
    <d v="1899-12-30T00:00:00"/>
    <n v="0"/>
    <n v="0"/>
    <d v="1899-12-30T20:55:00"/>
    <d v="1899-12-30T00:08:00"/>
    <n v="0"/>
    <n v="8"/>
    <d v="1899-12-30T21:00:00"/>
    <d v="1899-12-30T00:05:00"/>
    <n v="0"/>
    <n v="5"/>
    <d v="1899-12-30T21:00:00"/>
    <d v="1899-12-30T21:05:00"/>
    <d v="1899-12-30T00:05:00"/>
    <n v="0"/>
    <n v="5"/>
    <d v="1899-12-30T05:40:00"/>
    <n v="5"/>
    <n v="40"/>
    <d v="1899-12-30T00:33:00"/>
    <n v="0"/>
    <n v="33"/>
    <d v="1899-12-30T01:15:00"/>
    <n v="1"/>
    <n v="15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7985.7959999994"/>
    <n v="20646"/>
    <n v="60.795423728813553"/>
    <n v="61.899922309406151"/>
    <m/>
    <m/>
    <m/>
    <m/>
    <m/>
  </r>
  <r>
    <n v="363"/>
    <n v="32"/>
    <d v="2011-10-08T00:00:00"/>
    <n v="10"/>
    <x v="17"/>
    <n v="2"/>
    <s v="UML,SUKHINDA"/>
    <s v="HARD COKING COAL"/>
    <s v="GARIMA PREM"/>
    <d v="1899-12-30T03:40:00"/>
    <x v="359"/>
    <s v="DTY-WT 1-WCS-RLS 1-IMWB 1-DTY"/>
    <n v="59"/>
    <n v="0"/>
    <m/>
    <d v="1899-12-30T03:40:00"/>
    <d v="1899-12-30T03:40:00"/>
    <d v="1899-12-30T00:00:00"/>
    <n v="0"/>
    <n v="0"/>
    <d v="1899-12-30T03:45:00"/>
    <d v="1899-12-30T00:05:00"/>
    <n v="0"/>
    <n v="5"/>
    <d v="1899-12-30T03:50:00"/>
    <d v="1899-12-30T00:05:00"/>
    <n v="0"/>
    <n v="5"/>
    <d v="1899-12-30T04:10:00"/>
    <d v="1899-12-30T00:20:00"/>
    <n v="0"/>
    <n v="20"/>
    <d v="1899-12-30T04:15:00"/>
    <d v="1899-12-30T06:15:00"/>
    <d v="1899-12-30T02:00:00"/>
    <n v="2"/>
    <n v="0"/>
    <d v="1899-12-30T04:15:00"/>
    <d v="1899-12-30T06:15:00"/>
    <d v="1899-12-30T02:00:00"/>
    <n v="2"/>
    <n v="0"/>
    <d v="1899-12-30T06:25:00"/>
    <d v="1899-12-30T00:10:00"/>
    <n v="0"/>
    <n v="10"/>
    <d v="1899-12-30T06:30:00"/>
    <d v="1899-12-30T00:05:00"/>
    <n v="0"/>
    <n v="5"/>
    <d v="1899-12-30T09:13:00"/>
    <d v="1899-12-30T02:43:00"/>
    <n v="2"/>
    <n v="43"/>
    <d v="1899-12-30T09:13:00"/>
    <d v="1899-12-30T09:13:00"/>
    <d v="1899-12-30T00:00:00"/>
    <n v="0"/>
    <n v="0"/>
    <d v="1899-12-30T09:13:00"/>
    <d v="1899-12-30T09:13:00"/>
    <m/>
    <d v="1899-12-30T00:00:00"/>
    <n v="0"/>
    <n v="0"/>
    <d v="1899-12-30T09:25:00"/>
    <d v="1899-12-30T00:12:00"/>
    <n v="0"/>
    <n v="12"/>
    <d v="1899-12-30T09:29:00"/>
    <d v="1899-12-30T00:04:00"/>
    <n v="0"/>
    <n v="4"/>
    <d v="1899-12-30T09:29:00"/>
    <d v="1899-12-30T09:35:00"/>
    <d v="1899-12-30T00:06:00"/>
    <n v="0"/>
    <n v="6"/>
    <d v="1899-12-30T05:55:00"/>
    <n v="5"/>
    <n v="55"/>
    <d v="1899-12-30T00:46:00"/>
    <n v="0"/>
    <n v="46"/>
    <d v="1899-12-30T02:00:00"/>
    <n v="2"/>
    <n v="0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1659.2059999993"/>
    <n v="20704"/>
    <n v="62.26118644067796"/>
    <n v="61.903941557186982"/>
    <m/>
    <m/>
    <m/>
    <m/>
    <m/>
  </r>
  <r>
    <n v="364"/>
    <n v="33"/>
    <d v="2011-10-08T00:00:00"/>
    <n v="10"/>
    <x v="3"/>
    <n v="2"/>
    <s v="WELLMAN"/>
    <s v="HARD COKING COAL"/>
    <s v="DIONE"/>
    <d v="1899-12-30T06:10:00"/>
    <x v="360"/>
    <s v="DTY-WT 1-WCS-RLS 1-IMWB 1-DTY"/>
    <n v="58"/>
    <n v="1"/>
    <m/>
    <d v="1899-12-30T06:10:00"/>
    <d v="1899-12-30T06:10:00"/>
    <d v="1899-12-30T00:00:00"/>
    <n v="0"/>
    <n v="0"/>
    <d v="1899-12-30T06:15:00"/>
    <d v="1899-12-30T00:05:00"/>
    <n v="0"/>
    <n v="5"/>
    <d v="1899-12-30T06:25:00"/>
    <d v="1899-12-30T00:10:00"/>
    <n v="0"/>
    <n v="10"/>
    <d v="1899-12-30T07:15:00"/>
    <d v="1899-12-30T00:50:00"/>
    <n v="0"/>
    <n v="50"/>
    <d v="1899-12-30T07:20:00"/>
    <d v="1899-12-30T09:30:00"/>
    <d v="1899-12-30T02:10:00"/>
    <n v="2"/>
    <n v="10"/>
    <d v="1899-12-30T07:20:00"/>
    <d v="1899-12-30T09:30:00"/>
    <d v="1899-12-30T02:10:00"/>
    <n v="2"/>
    <n v="10"/>
    <d v="1899-12-30T09:43:00"/>
    <d v="1899-12-30T00:13:00"/>
    <n v="0"/>
    <n v="13"/>
    <d v="1899-12-30T09:52:00"/>
    <d v="1899-12-30T00:09:00"/>
    <n v="0"/>
    <n v="9"/>
    <d v="1899-12-30T11:45:00"/>
    <d v="1899-12-30T01:53:00"/>
    <n v="1"/>
    <n v="53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05:00"/>
    <d v="1899-12-30T00:05:00"/>
    <n v="0"/>
    <n v="5"/>
    <d v="1899-12-30T12:05:00"/>
    <d v="1899-12-30T12:10:00"/>
    <d v="1899-12-30T00:05:00"/>
    <n v="0"/>
    <n v="5"/>
    <d v="1899-12-30T06:00:00"/>
    <n v="6"/>
    <n v="0"/>
    <d v="1899-12-30T01:23:00"/>
    <n v="1"/>
    <n v="23"/>
    <d v="1899-12-30T02:10:00"/>
    <n v="2"/>
    <n v="10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5286.7459999993"/>
    <n v="20763"/>
    <n v="62.543793103448273"/>
    <n v="61.902747483504278"/>
    <m/>
    <m/>
    <m/>
    <m/>
    <m/>
  </r>
  <r>
    <n v="365"/>
    <n v="34"/>
    <d v="2011-10-08T00:00:00"/>
    <n v="10"/>
    <x v="0"/>
    <n v="18"/>
    <s v="TSL,JSR"/>
    <s v="BLENDED PCI"/>
    <s v="LOWLANDS NELLO"/>
    <d v="1899-12-30T10:25:00"/>
    <x v="361"/>
    <s v="DTY-WT 1-WCS-RLS 1-IMWB 1-DTY"/>
    <n v="59"/>
    <n v="0"/>
    <m/>
    <d v="1899-12-30T10:25:00"/>
    <d v="1899-12-30T10:25:00"/>
    <d v="1899-12-30T00:00:00"/>
    <n v="0"/>
    <n v="0"/>
    <d v="1899-12-30T10:30:00"/>
    <d v="1899-12-30T00:05:00"/>
    <n v="0"/>
    <n v="5"/>
    <d v="1899-12-30T10:40:00"/>
    <d v="1899-12-30T00:10:00"/>
    <n v="0"/>
    <n v="10"/>
    <d v="1899-12-30T11:15:00"/>
    <d v="1899-12-30T00:35:00"/>
    <n v="0"/>
    <n v="35"/>
    <d v="1899-12-30T11:20:00"/>
    <d v="1899-12-30T13:05:00"/>
    <d v="1899-12-30T01:45:00"/>
    <n v="1"/>
    <n v="45"/>
    <d v="1899-12-30T11:20:00"/>
    <d v="1899-12-30T13:05:00"/>
    <d v="1899-12-30T01:45:00"/>
    <n v="1"/>
    <n v="45"/>
    <d v="1899-12-30T13:35:00"/>
    <d v="1899-12-30T00:30:00"/>
    <n v="0"/>
    <n v="30"/>
    <d v="1899-12-30T13:40:00"/>
    <d v="1899-12-30T00:05:00"/>
    <n v="0"/>
    <n v="5"/>
    <d v="1899-12-30T15:28:00"/>
    <d v="1899-12-30T01:48:00"/>
    <n v="1"/>
    <n v="48"/>
    <d v="1899-12-30T15:28:00"/>
    <d v="1899-12-30T15:28:00"/>
    <d v="1899-12-30T00:00:00"/>
    <n v="0"/>
    <n v="0"/>
    <d v="1899-12-30T15:28:00"/>
    <d v="1899-12-30T15:28:00"/>
    <m/>
    <d v="1899-12-30T00:00:00"/>
    <n v="0"/>
    <n v="0"/>
    <d v="1899-12-30T16:10:00"/>
    <d v="1899-12-30T00:42:00"/>
    <n v="0"/>
    <n v="42"/>
    <d v="1899-12-30T16:15:00"/>
    <d v="1899-12-30T00:05:00"/>
    <n v="0"/>
    <n v="5"/>
    <d v="1899-12-30T16:15:00"/>
    <d v="1899-12-30T16:25:00"/>
    <d v="1899-12-30T00:10:00"/>
    <n v="0"/>
    <n v="10"/>
    <d v="1899-12-30T06:00:00"/>
    <n v="6"/>
    <n v="0"/>
    <d v="1899-12-30T01:52:00"/>
    <n v="1"/>
    <n v="52"/>
    <d v="1899-12-30T01:45:00"/>
    <n v="1"/>
    <n v="4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8942.6259999992"/>
    <n v="20821"/>
    <n v="61.964067796610173"/>
    <n v="61.905894337447734"/>
    <m/>
    <m/>
    <m/>
    <m/>
    <m/>
  </r>
  <r>
    <n v="366"/>
    <n v="35"/>
    <d v="2011-10-08T00:00:00"/>
    <n v="10"/>
    <x v="0"/>
    <n v="19"/>
    <s v="TSL,JSR"/>
    <s v="CP DUBAI"/>
    <s v="JAG RATAN"/>
    <d v="1899-12-30T15:15:00"/>
    <x v="362"/>
    <s v="DTY-WT 1-WCS-RLS 2-IMWB 1-DTY"/>
    <n v="58"/>
    <n v="1"/>
    <m/>
    <d v="1899-12-30T15:15:00"/>
    <d v="1899-12-30T15:15:00"/>
    <d v="1899-12-30T00:00:00"/>
    <n v="0"/>
    <n v="0"/>
    <d v="1899-12-30T15:20:00"/>
    <d v="1899-12-30T00:05:00"/>
    <n v="0"/>
    <n v="5"/>
    <d v="1899-12-30T15:25:00"/>
    <d v="1899-12-30T00:05:00"/>
    <n v="0"/>
    <n v="5"/>
    <d v="1899-12-30T15:33:00"/>
    <d v="1899-12-30T00:08:00"/>
    <n v="0"/>
    <n v="8"/>
    <d v="1899-12-30T15:35:00"/>
    <d v="1899-12-30T17:10:00"/>
    <d v="1899-12-30T01:35:00"/>
    <n v="1"/>
    <n v="35"/>
    <d v="1899-12-30T15:35:00"/>
    <d v="1899-12-30T17:10:00"/>
    <d v="1899-12-30T01:35:00"/>
    <n v="1"/>
    <n v="35"/>
    <d v="1899-12-30T17:20:00"/>
    <d v="1899-12-30T00:10:00"/>
    <n v="0"/>
    <n v="10"/>
    <d v="1899-12-30T17:34:00"/>
    <d v="1899-12-30T00:14:00"/>
    <n v="0"/>
    <n v="14"/>
    <d v="1899-12-30T20:01:00"/>
    <d v="1899-12-30T02:27:00"/>
    <n v="2"/>
    <n v="27"/>
    <d v="1899-12-30T20:01:00"/>
    <d v="1899-12-30T20:01:00"/>
    <d v="1899-12-30T00:00:00"/>
    <n v="0"/>
    <n v="0"/>
    <d v="1899-12-30T20:01:00"/>
    <d v="1899-12-30T20:01:00"/>
    <m/>
    <d v="1899-12-30T00:00:00"/>
    <n v="0"/>
    <n v="0"/>
    <d v="1899-12-30T20:45:00"/>
    <d v="1899-12-30T00:44:00"/>
    <n v="0"/>
    <n v="44"/>
    <d v="1899-12-30T20:53:00"/>
    <d v="1899-12-30T00:08:00"/>
    <n v="0"/>
    <n v="8"/>
    <d v="1899-12-30T20:53:00"/>
    <d v="1899-12-30T21:00:00"/>
    <d v="1899-12-30T00:07:00"/>
    <n v="0"/>
    <n v="7"/>
    <d v="1899-12-30T05:45:00"/>
    <n v="5"/>
    <n v="45"/>
    <d v="1899-12-30T01:10:00"/>
    <n v="1"/>
    <n v="10"/>
    <d v="1899-12-30T01:35:00"/>
    <n v="1"/>
    <n v="35"/>
    <d v="1899-12-30T02:27:00"/>
    <n v="2"/>
    <n v="27"/>
    <m/>
    <m/>
    <m/>
    <d v="1899-12-30T02:27:00"/>
    <n v="2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2695.3859999992"/>
    <n v="20880"/>
    <n v="64.702758620689664"/>
    <n v="61.910698563218354"/>
    <m/>
    <m/>
    <m/>
    <m/>
    <m/>
  </r>
  <r>
    <n v="367"/>
    <n v="36"/>
    <d v="2011-10-08T00:00:00"/>
    <n v="10"/>
    <x v="0"/>
    <n v="20"/>
    <s v="TSL,JSR"/>
    <s v="CURRAGH SS/SS NEWZEALAND"/>
    <s v="VOGUE CHALLENGER/SHER-E-PUNJAB"/>
    <d v="1899-12-30T17:30:00"/>
    <x v="363"/>
    <s v="DTY-WT 1-WCS-RLS 1-IMWB 1-DTY"/>
    <n v="59"/>
    <n v="0"/>
    <m/>
    <d v="1899-12-30T17:30:00"/>
    <d v="1899-12-30T17:30:00"/>
    <d v="1899-12-30T00:00:00"/>
    <n v="0"/>
    <n v="0"/>
    <d v="1899-12-30T17:35:00"/>
    <d v="1899-12-30T00:05:00"/>
    <n v="0"/>
    <n v="5"/>
    <d v="1899-12-30T17:45:00"/>
    <d v="1899-12-30T00:10:00"/>
    <n v="0"/>
    <n v="10"/>
    <d v="1899-12-30T18:30:00"/>
    <d v="1899-12-30T00:45:00"/>
    <n v="0"/>
    <n v="45"/>
    <d v="1899-12-30T18:31:00"/>
    <d v="1899-12-30T20:00:00"/>
    <d v="1899-12-30T01:29:00"/>
    <n v="1"/>
    <n v="29"/>
    <d v="1899-12-30T18:31:00"/>
    <d v="1899-12-30T20:00:00"/>
    <d v="1899-12-30T01:29:00"/>
    <n v="1"/>
    <n v="29"/>
    <d v="1899-12-30T20:50:00"/>
    <d v="1899-12-30T00:50:00"/>
    <n v="0"/>
    <n v="50"/>
    <d v="1899-12-30T20:51:00"/>
    <d v="1899-12-30T00:01:00"/>
    <n v="0"/>
    <n v="1"/>
    <d v="1899-12-31T00:05:00"/>
    <d v="1899-12-30T03:14:00"/>
    <n v="3"/>
    <n v="14"/>
    <d v="1899-12-31T00:05:00"/>
    <d v="1899-12-31T00:05:00"/>
    <d v="1899-12-30T00:00:00"/>
    <n v="0"/>
    <n v="0"/>
    <d v="1899-12-31T00:05:00"/>
    <d v="1899-12-31T00:05:00"/>
    <m/>
    <d v="1899-12-30T00:00:00"/>
    <n v="0"/>
    <n v="0"/>
    <d v="1899-12-31T00:20:00"/>
    <d v="1899-12-30T00:15:00"/>
    <n v="0"/>
    <n v="15"/>
    <d v="1899-12-31T00:25:00"/>
    <d v="1899-12-30T00:05:00"/>
    <n v="0"/>
    <n v="5"/>
    <d v="1899-12-31T00:25:00"/>
    <d v="1899-12-31T00:30:00"/>
    <d v="1899-12-30T00:05:00"/>
    <n v="0"/>
    <n v="5"/>
    <d v="1899-12-30T07:00:00"/>
    <n v="7"/>
    <n v="0"/>
    <d v="1899-12-30T01:55:00"/>
    <n v="1"/>
    <n v="55"/>
    <d v="1899-12-30T01:29:00"/>
    <n v="1"/>
    <n v="29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6450.6059999992"/>
    <n v="20939"/>
    <n v="63.647796610169486"/>
    <n v="61.915593199293149"/>
    <m/>
    <m/>
    <m/>
    <m/>
    <m/>
  </r>
  <r>
    <n v="368"/>
    <n v="37"/>
    <d v="2011-10-09T00:00:00"/>
    <n v="10"/>
    <x v="23"/>
    <n v="1"/>
    <s v="SUPL"/>
    <s v="NON COKING"/>
    <s v="CAROUGE"/>
    <d v="1899-12-30T03:15:00"/>
    <x v="364"/>
    <s v="DTY-WT 1-WCS-RLS 1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30:00"/>
    <d v="1899-12-30T00:10:00"/>
    <n v="0"/>
    <n v="10"/>
    <d v="1899-12-30T04:35:00"/>
    <d v="1899-12-30T01:05:00"/>
    <n v="1"/>
    <n v="5"/>
    <d v="1899-12-30T04:40:00"/>
    <d v="1899-12-30T05:30:00"/>
    <d v="1899-12-30T00:50:00"/>
    <n v="0"/>
    <n v="50"/>
    <d v="1899-12-30T04:40:00"/>
    <d v="1899-12-30T05:30:00"/>
    <d v="1899-12-30T00:50:00"/>
    <n v="0"/>
    <n v="50"/>
    <d v="1899-12-30T05:15:00"/>
    <n v="-1.0416666666666657E-2"/>
    <e v="#NUM!"/>
    <e v="#NUM!"/>
    <d v="1899-12-30T05:35:00"/>
    <d v="1899-12-30T00:20:00"/>
    <n v="0"/>
    <n v="20"/>
    <d v="1899-12-30T07:26:00"/>
    <d v="1899-12-30T01:51:00"/>
    <n v="1"/>
    <n v="51"/>
    <d v="1899-12-30T07:26:00"/>
    <d v="1899-12-30T07:26:00"/>
    <d v="1899-12-30T00:00:00"/>
    <n v="0"/>
    <n v="0"/>
    <d v="1899-12-30T07:26:00"/>
    <d v="1899-12-30T07:26:00"/>
    <m/>
    <d v="1899-12-30T00:00:00"/>
    <n v="0"/>
    <n v="0"/>
    <d v="1899-12-30T07:35:00"/>
    <d v="1899-12-30T00:09:00"/>
    <n v="0"/>
    <n v="9"/>
    <d v="1899-12-30T07:37:00"/>
    <d v="1899-12-30T00:02:00"/>
    <n v="0"/>
    <n v="2"/>
    <d v="1899-12-30T07:37:00"/>
    <d v="1899-12-30T07:45:00"/>
    <d v="1899-12-30T00:08:00"/>
    <n v="0"/>
    <n v="8"/>
    <d v="1899-12-30T04:30:00"/>
    <n v="4"/>
    <n v="30"/>
    <d v="1899-12-30T01:01:00"/>
    <n v="1"/>
    <n v="1"/>
    <d v="1899-12-30T00:50:00"/>
    <n v="0"/>
    <n v="50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0343.6359999992"/>
    <n v="20996"/>
    <n v="65.983559322033898"/>
    <n v="61.932922270908712"/>
    <m/>
    <m/>
    <m/>
    <m/>
    <m/>
  </r>
  <r>
    <n v="369"/>
    <n v="38"/>
    <d v="2011-10-09T00:00:00"/>
    <n v="10"/>
    <x v="17"/>
    <n v="3"/>
    <s v="UML,SUKHINDA"/>
    <s v="HARD COKING COAL"/>
    <s v="GARIMA PREM"/>
    <d v="1899-12-30T04:40:00"/>
    <x v="365"/>
    <s v="DTY-WT 1-WCS-RLS 1-IMWB 1-DTY"/>
    <n v="57"/>
    <n v="2"/>
    <m/>
    <d v="1899-12-30T04:40:00"/>
    <d v="1899-12-30T04:40:00"/>
    <d v="1899-12-30T00:00:00"/>
    <n v="0"/>
    <n v="0"/>
    <d v="1899-12-30T05:00:00"/>
    <d v="1899-12-30T00:20:00"/>
    <n v="0"/>
    <n v="20"/>
    <d v="1899-12-30T05:25:00"/>
    <d v="1899-12-30T00:25:00"/>
    <n v="0"/>
    <n v="25"/>
    <d v="1899-12-30T06:00:00"/>
    <d v="1899-12-30T00:35:00"/>
    <n v="0"/>
    <n v="35"/>
    <d v="1899-12-30T06:00:00"/>
    <d v="1899-12-30T09:00:00"/>
    <d v="1899-12-30T03:00:00"/>
    <n v="3"/>
    <n v="0"/>
    <d v="1899-12-30T06:00:00"/>
    <d v="1899-12-30T09:00:00"/>
    <d v="1899-12-30T03:00:00"/>
    <n v="3"/>
    <n v="0"/>
    <d v="1899-12-30T09:30:00"/>
    <d v="1899-12-30T00:30:00"/>
    <n v="0"/>
    <n v="30"/>
    <d v="1899-12-30T09:31:00"/>
    <d v="1899-12-30T00:01:00"/>
    <n v="0"/>
    <n v="1"/>
    <d v="1899-12-30T11:50:00"/>
    <d v="1899-12-30T02:19:00"/>
    <n v="2"/>
    <n v="19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10:00"/>
    <d v="1899-12-30T00:20:00"/>
    <n v="0"/>
    <n v="20"/>
    <d v="1899-12-30T12:15:00"/>
    <d v="1899-12-30T00:05:00"/>
    <n v="0"/>
    <n v="5"/>
    <d v="1899-12-30T12:15:00"/>
    <d v="1899-12-30T12:20:00"/>
    <d v="1899-12-30T00:05:00"/>
    <n v="0"/>
    <n v="5"/>
    <d v="1899-12-30T07:40:00"/>
    <n v="7"/>
    <n v="40"/>
    <d v="1899-12-30T01:30:00"/>
    <n v="1"/>
    <n v="30"/>
    <d v="1899-12-30T03:00:00"/>
    <n v="3"/>
    <n v="0"/>
    <d v="1899-12-30T02:19:00"/>
    <n v="2"/>
    <n v="19"/>
    <m/>
    <m/>
    <m/>
    <d v="1899-12-30T02:19:00"/>
    <n v="2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3933.5459999992"/>
    <n v="21050"/>
    <n v="62.980877192982454"/>
    <n v="61.944586508313499"/>
    <m/>
    <m/>
    <m/>
    <m/>
    <m/>
  </r>
  <r>
    <n v="370"/>
    <n v="39"/>
    <d v="2011-10-09T00:00:00"/>
    <n v="10"/>
    <x v="0"/>
    <n v="21"/>
    <s v="TSL,JSR"/>
    <s v="BLENDED PCI"/>
    <s v="LOWLANDS NELLO"/>
    <d v="1899-12-30T06:15:00"/>
    <x v="366"/>
    <s v="DTY-WT 1-WCS-RLS 1-IMWB 1-DTY"/>
    <n v="54"/>
    <n v="5"/>
    <m/>
    <d v="1899-12-30T06:15:00"/>
    <d v="1899-12-30T06:15:00"/>
    <d v="1899-12-30T00:00:00"/>
    <n v="0"/>
    <n v="0"/>
    <d v="1899-12-30T07:10:00"/>
    <d v="1899-12-30T00:55:00"/>
    <n v="0"/>
    <n v="55"/>
    <d v="1899-12-30T09:30:00"/>
    <d v="1899-12-30T02:20:00"/>
    <n v="2"/>
    <n v="20"/>
    <d v="1899-12-30T10:00:00"/>
    <d v="1899-12-30T00:30:00"/>
    <n v="0"/>
    <n v="30"/>
    <d v="1899-12-30T10:00:00"/>
    <d v="1899-12-30T11:30:00"/>
    <d v="1899-12-30T01:30:00"/>
    <n v="1"/>
    <n v="30"/>
    <d v="1899-12-30T10:00:00"/>
    <d v="1899-12-30T11:30:00"/>
    <d v="1899-12-30T01:30:00"/>
    <n v="1"/>
    <n v="30"/>
    <d v="1899-12-30T12:55:00"/>
    <d v="1899-12-30T01:25:00"/>
    <n v="1"/>
    <n v="25"/>
    <d v="1899-12-30T13:02:00"/>
    <d v="1899-12-30T00:07:00"/>
    <n v="0"/>
    <n v="7"/>
    <d v="1899-12-30T15:12:00"/>
    <d v="1899-12-30T02:10:00"/>
    <n v="2"/>
    <n v="10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9:10:00"/>
    <n v="9"/>
    <n v="10"/>
    <d v="1899-12-30T02:06:00"/>
    <n v="2"/>
    <n v="6"/>
    <d v="1899-12-30T01:30:00"/>
    <n v="1"/>
    <n v="3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7346.7459999991"/>
    <n v="21109"/>
    <n v="63.207407407407402"/>
    <n v="61.933144440759825"/>
    <m/>
    <m/>
    <m/>
    <m/>
    <m/>
  </r>
  <r>
    <n v="371"/>
    <n v="40"/>
    <d v="2011-10-09T00:00:00"/>
    <n v="10"/>
    <x v="0"/>
    <n v="22"/>
    <s v="TSL,JSR"/>
    <s v="CP DUBAI"/>
    <s v="JAG RATAN"/>
    <d v="1899-12-30T15:10:00"/>
    <x v="367"/>
    <s v="DTY-WT 1-WCS-RLS 2-IMWB 1-DTY"/>
    <n v="59"/>
    <n v="0"/>
    <m/>
    <d v="1899-12-30T15:10:00"/>
    <d v="1899-12-30T15:10:00"/>
    <d v="1899-12-30T00:00:00"/>
    <n v="0"/>
    <n v="0"/>
    <d v="1899-12-30T15:15:00"/>
    <d v="1899-12-30T00:05:00"/>
    <n v="0"/>
    <n v="5"/>
    <d v="1899-12-30T15:25:00"/>
    <d v="1899-12-30T00:10:00"/>
    <n v="0"/>
    <n v="10"/>
    <d v="1899-12-30T16:00:00"/>
    <d v="1899-12-30T00:35:00"/>
    <n v="0"/>
    <n v="35"/>
    <d v="1899-12-30T16:00:00"/>
    <d v="1899-12-30T17:40:00"/>
    <d v="1899-12-30T01:40:00"/>
    <n v="1"/>
    <n v="40"/>
    <d v="1899-12-30T16:00:00"/>
    <d v="1899-12-30T17:40:00"/>
    <d v="1899-12-30T01:40:00"/>
    <n v="1"/>
    <n v="40"/>
    <d v="1899-12-30T17:43:00"/>
    <d v="1899-12-30T00:03:00"/>
    <n v="0"/>
    <n v="3"/>
    <d v="1899-12-30T17:47:00"/>
    <d v="1899-12-30T00:04:00"/>
    <n v="0"/>
    <n v="4"/>
    <d v="1899-12-30T20:31:00"/>
    <d v="1899-12-30T02:44:00"/>
    <n v="2"/>
    <n v="44"/>
    <d v="1899-12-30T20:31:00"/>
    <d v="1899-12-30T20:31:00"/>
    <d v="1899-12-30T00:00:00"/>
    <n v="0"/>
    <n v="0"/>
    <d v="1899-12-30T20:31:00"/>
    <d v="1899-12-30T20:31:00"/>
    <m/>
    <d v="1899-12-30T00:00:00"/>
    <n v="0"/>
    <n v="0"/>
    <d v="1899-12-30T20:38:00"/>
    <d v="1899-12-30T00:07:00"/>
    <n v="0"/>
    <n v="7"/>
    <d v="1899-12-30T20:42:00"/>
    <d v="1899-12-30T00:04:00"/>
    <n v="0"/>
    <n v="4"/>
    <d v="1899-12-30T20:42:00"/>
    <d v="1899-12-30T20:45:00"/>
    <d v="1899-12-30T00:03:00"/>
    <n v="0"/>
    <n v="3"/>
    <d v="1899-12-30T05:35:00"/>
    <n v="5"/>
    <n v="35"/>
    <d v="1899-12-30T00:49:00"/>
    <n v="0"/>
    <n v="49"/>
    <d v="1899-12-30T01:40:00"/>
    <n v="1"/>
    <n v="4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0876.7159999991"/>
    <n v="21167"/>
    <n v="59.83"/>
    <n v="61.930208154202255"/>
    <m/>
    <m/>
    <m/>
    <m/>
    <m/>
  </r>
  <r>
    <n v="372"/>
    <n v="41"/>
    <d v="2011-10-09T00:00:00"/>
    <n v="10"/>
    <x v="18"/>
    <n v="3"/>
    <s v="BSL"/>
    <s v="STEAM NON COKING"/>
    <s v="FURNESS MELBOURNE"/>
    <d v="1899-12-30T17:00:00"/>
    <x v="368"/>
    <s v="DTY-WT 1-WCS-RLS 1-IMWB 1-DTY"/>
    <n v="58"/>
    <n v="1"/>
    <m/>
    <d v="1899-12-30T17:00:00"/>
    <d v="1899-12-30T17:00:00"/>
    <d v="1899-12-30T00:00:00"/>
    <n v="0"/>
    <n v="0"/>
    <d v="1899-12-30T17:30:00"/>
    <d v="1899-12-30T00:30:00"/>
    <n v="0"/>
    <n v="30"/>
    <d v="1899-12-30T17:40:00"/>
    <d v="1899-12-30T00:10:00"/>
    <n v="0"/>
    <n v="10"/>
    <d v="1899-12-30T18:21:00"/>
    <d v="1899-12-30T00:41:00"/>
    <n v="0"/>
    <n v="41"/>
    <d v="1899-12-30T18:21:00"/>
    <d v="1899-12-30T19:07:00"/>
    <d v="1899-12-30T00:46:00"/>
    <n v="0"/>
    <n v="46"/>
    <d v="1899-12-30T18:21:00"/>
    <d v="1899-12-30T19:07:00"/>
    <d v="1899-12-30T00:46:00"/>
    <n v="0"/>
    <n v="46"/>
    <d v="1899-12-30T20:30:00"/>
    <d v="1899-12-30T01:23:00"/>
    <n v="1"/>
    <n v="23"/>
    <d v="1899-12-30T21:44:00"/>
    <d v="1899-12-30T01:14:00"/>
    <n v="1"/>
    <n v="14"/>
    <d v="1899-12-30T23:31:00"/>
    <d v="1899-12-30T01:47:00"/>
    <n v="1"/>
    <n v="47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8:00"/>
    <d v="1899-12-30T00:07:00"/>
    <n v="0"/>
    <n v="7"/>
    <d v="1899-12-30T23:43:00"/>
    <d v="1899-12-30T00:05:00"/>
    <n v="0"/>
    <n v="5"/>
    <d v="1899-12-30T23:43:00"/>
    <d v="1899-12-30T23:47:00"/>
    <d v="1899-12-30T00:04:00"/>
    <n v="0"/>
    <n v="4"/>
    <d v="1899-12-30T06:47:00"/>
    <n v="6"/>
    <n v="47"/>
    <d v="1899-12-30T02:16:00"/>
    <n v="2"/>
    <n v="16"/>
    <d v="1899-12-30T00:46:00"/>
    <n v="0"/>
    <n v="46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4296.7059999991"/>
    <n v="21225"/>
    <n v="58.9653448275862"/>
    <n v="61.922106289752605"/>
    <m/>
    <m/>
    <m/>
    <m/>
    <m/>
  </r>
  <r>
    <n v="373"/>
    <n v="42"/>
    <d v="2011-10-09T00:00:00"/>
    <n v="10"/>
    <x v="0"/>
    <n v="23"/>
    <s v="TSL,JSR"/>
    <s v="CURRAGH SS"/>
    <s v="VOGUE CHALLENGER"/>
    <d v="1899-12-30T19:30:00"/>
    <x v="369"/>
    <s v="DTY-WT 1-WCS-RLS 1-IMWB 1-DTY"/>
    <n v="58"/>
    <n v="1"/>
    <m/>
    <d v="1899-12-30T19:30:00"/>
    <d v="1899-12-30T19:30:00"/>
    <d v="1899-12-30T00:00:00"/>
    <n v="0"/>
    <n v="0"/>
    <d v="1899-12-30T22:50:00"/>
    <d v="1899-12-30T03:20:00"/>
    <n v="3"/>
    <n v="20"/>
    <d v="1899-12-30T23:05:00"/>
    <d v="1899-12-30T00:15:00"/>
    <n v="0"/>
    <n v="15"/>
    <d v="1899-12-30T23:27:00"/>
    <d v="1899-12-30T00:22:00"/>
    <n v="0"/>
    <n v="22"/>
    <d v="1899-12-30T23:37:00"/>
    <d v="1899-12-31T00:45:00"/>
    <d v="1899-12-30T01:08:00"/>
    <n v="1"/>
    <n v="8"/>
    <d v="1899-12-30T23:37:00"/>
    <d v="1899-12-31T00:45:00"/>
    <d v="1899-12-30T01:08:00"/>
    <n v="1"/>
    <n v="8"/>
    <d v="1899-12-31T00:52:00"/>
    <d v="1899-12-30T00:07:00"/>
    <n v="0"/>
    <n v="7"/>
    <d v="1899-12-31T00:56:00"/>
    <d v="1899-12-30T00:04:00"/>
    <n v="0"/>
    <n v="4"/>
    <d v="1899-12-31T02:42:00"/>
    <d v="1899-12-30T01:46:00"/>
    <n v="1"/>
    <n v="46"/>
    <d v="1899-12-31T02:42:00"/>
    <d v="1899-12-31T02:42:00"/>
    <d v="1899-12-30T00:00:00"/>
    <n v="0"/>
    <n v="0"/>
    <d v="1899-12-31T02:42:00"/>
    <d v="1899-12-31T02:42:00"/>
    <m/>
    <d v="1899-12-30T00:00:00"/>
    <n v="0"/>
    <n v="0"/>
    <d v="1899-12-31T02:50:00"/>
    <d v="1899-12-30T00:08:00"/>
    <n v="0"/>
    <n v="8"/>
    <d v="1899-12-31T02:55:00"/>
    <d v="1899-12-30T00:05:00"/>
    <n v="0"/>
    <n v="5"/>
    <d v="1899-12-31T02:55:00"/>
    <d v="1899-12-31T02:57:00"/>
    <d v="1899-12-30T00:02:00"/>
    <n v="0"/>
    <n v="2"/>
    <d v="1899-12-30T07:27:00"/>
    <n v="7"/>
    <n v="27"/>
    <d v="1899-12-30T00:42:00"/>
    <n v="0"/>
    <n v="42"/>
    <d v="1899-12-30T01:08:00"/>
    <n v="1"/>
    <n v="8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7979.2059999991"/>
    <n v="21284"/>
    <n v="63.491379310344826"/>
    <n v="61.923473313286934"/>
    <m/>
    <m/>
    <m/>
    <m/>
    <m/>
  </r>
  <r>
    <n v="374"/>
    <n v="43"/>
    <d v="2011-10-10T00:00:00"/>
    <n v="10"/>
    <x v="13"/>
    <n v="1"/>
    <s v="VISA STEEL"/>
    <s v="NON COKING"/>
    <s v="NEWLEAD SPARTOUNTA"/>
    <d v="1899-12-30T05:45:00"/>
    <x v="370"/>
    <s v="DTY-WT 1-WCS-RLS 2-IMWB 1-DTY"/>
    <n v="59"/>
    <n v="0"/>
    <m/>
    <d v="1899-12-30T05:45:00"/>
    <d v="1899-12-30T05:45:00"/>
    <m/>
    <m/>
    <m/>
    <d v="1899-12-30T05:50:00"/>
    <d v="1899-12-30T00:05:00"/>
    <n v="0"/>
    <n v="5"/>
    <d v="1899-12-30T06:10:00"/>
    <d v="1899-12-30T00:20:00"/>
    <n v="0"/>
    <n v="20"/>
    <d v="1899-12-30T06:30:00"/>
    <d v="1899-12-30T00:20:00"/>
    <n v="0"/>
    <n v="20"/>
    <d v="1899-12-30T06:31:00"/>
    <d v="1899-12-30T06:59:00"/>
    <d v="1899-12-30T00:28:00"/>
    <n v="0"/>
    <n v="28"/>
    <d v="1899-12-30T06:31:00"/>
    <d v="1899-12-30T06:59:00"/>
    <d v="1899-12-30T00:28:00"/>
    <n v="0"/>
    <n v="28"/>
    <d v="1899-12-30T06:30:00"/>
    <n v="-2.0138888888888928E-2"/>
    <e v="#NUM!"/>
    <e v="#NUM!"/>
    <d v="1899-12-30T07:00:00"/>
    <d v="1899-12-30T00:30:00"/>
    <n v="0"/>
    <n v="30"/>
    <d v="1899-12-30T08:45:00"/>
    <d v="1899-12-30T01:45:00"/>
    <n v="1"/>
    <n v="45"/>
    <d v="1899-12-30T08:45:00"/>
    <d v="1899-12-30T08:45:00"/>
    <m/>
    <m/>
    <m/>
    <d v="1899-12-30T08:45:00"/>
    <d v="1899-12-30T08:45:00"/>
    <m/>
    <d v="1899-12-30T00:00:00"/>
    <n v="0"/>
    <n v="0"/>
    <d v="1899-12-30T08:52:00"/>
    <d v="1899-12-30T00:07:00"/>
    <n v="0"/>
    <n v="7"/>
    <d v="1899-12-30T08:55:00"/>
    <d v="1899-12-30T00:03:00"/>
    <n v="0"/>
    <n v="3"/>
    <d v="1899-12-30T08:55:00"/>
    <d v="1899-12-30T09:00:00"/>
    <d v="1899-12-30T00:05:00"/>
    <n v="0"/>
    <n v="5"/>
    <d v="1899-12-30T03:15:00"/>
    <n v="3"/>
    <n v="15"/>
    <d v="1899-12-30T00:01:00"/>
    <n v="0"/>
    <n v="1"/>
    <d v="1899-12-30T00:28:00"/>
    <n v="0"/>
    <n v="28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1612.085999999"/>
    <n v="21336"/>
    <n v="61.574237288135592"/>
    <n v="61.942823678290168"/>
    <m/>
    <m/>
    <m/>
    <m/>
    <m/>
  </r>
  <r>
    <n v="375"/>
    <n v="44"/>
    <d v="2011-10-10T00:00:00"/>
    <n v="10"/>
    <x v="0"/>
    <n v="24"/>
    <s v="TSL,JSR"/>
    <s v="BLENDED PCI"/>
    <s v="LOWLANDS NELLO"/>
    <d v="1899-12-30T08:30:00"/>
    <x v="371"/>
    <s v="DTY-WT 1-WCS-RLS 1-IMWB 1-DTY"/>
    <n v="52"/>
    <n v="5"/>
    <m/>
    <d v="1899-12-30T08:30:00"/>
    <d v="1899-12-30T08:30:00"/>
    <m/>
    <m/>
    <m/>
    <d v="1899-12-30T08:40:00"/>
    <d v="1899-12-30T00:10:00"/>
    <n v="0"/>
    <n v="10"/>
    <d v="1899-12-30T08:50:00"/>
    <d v="1899-12-30T00:10:00"/>
    <n v="0"/>
    <n v="10"/>
    <d v="1899-12-30T09:40:00"/>
    <d v="1899-12-30T00:50:00"/>
    <n v="0"/>
    <n v="50"/>
    <d v="1899-12-30T09:45:00"/>
    <d v="1899-12-30T10:10:00"/>
    <d v="1899-12-30T00:25:00"/>
    <n v="0"/>
    <n v="25"/>
    <d v="1899-12-30T09:45:00"/>
    <d v="1899-12-30T10:10:00"/>
    <d v="1899-12-30T00:25:00"/>
    <n v="0"/>
    <n v="25"/>
    <d v="1899-12-30T09:40:00"/>
    <n v="-2.083333333333337E-2"/>
    <e v="#NUM!"/>
    <e v="#NUM!"/>
    <d v="1899-12-30T10:14:00"/>
    <d v="1899-12-30T00:34:00"/>
    <n v="0"/>
    <n v="34"/>
    <d v="1899-12-30T11:53:00"/>
    <d v="1899-12-30T01:39:00"/>
    <n v="1"/>
    <n v="39"/>
    <d v="1899-12-30T11:53:00"/>
    <d v="1899-12-30T11:53:00"/>
    <m/>
    <m/>
    <m/>
    <d v="1899-12-30T11:53:00"/>
    <d v="1899-12-30T11:53:00"/>
    <m/>
    <d v="1899-12-30T00:00:00"/>
    <n v="0"/>
    <n v="0"/>
    <d v="1899-12-30T12:00:00"/>
    <d v="1899-12-30T00:07:00"/>
    <n v="0"/>
    <n v="7"/>
    <d v="1899-12-30T12:05:00"/>
    <d v="1899-12-30T00:05:00"/>
    <n v="0"/>
    <n v="5"/>
    <d v="1899-12-30T12:05:00"/>
    <d v="1899-12-30T12:15:00"/>
    <d v="1899-12-30T00:10:00"/>
    <n v="0"/>
    <n v="10"/>
    <d v="1899-12-30T03:45:00"/>
    <n v="3"/>
    <n v="45"/>
    <d v="1899-12-30T00:32:00"/>
    <n v="0"/>
    <n v="32"/>
    <d v="1899-12-30T00:25:00"/>
    <n v="0"/>
    <n v="2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4853.0559999989"/>
    <n v="21395"/>
    <n v="62.326346153846153"/>
    <n v="61.923489413414302"/>
    <m/>
    <m/>
    <m/>
    <m/>
    <m/>
  </r>
  <r>
    <n v="376"/>
    <n v="45"/>
    <d v="2011-10-10T00:00:00"/>
    <n v="10"/>
    <x v="0"/>
    <n v="25"/>
    <s v="TSL,JSR"/>
    <s v="CURRAGH SS"/>
    <s v="VOGUE CHALLENGER"/>
    <d v="1899-12-30T10:25:00"/>
    <x v="372"/>
    <s v="DTY-WT 1-WCS-RLS 1-IMWB 1-DTY"/>
    <n v="59"/>
    <n v="0"/>
    <m/>
    <d v="1899-12-30T10:25:00"/>
    <d v="1899-12-30T10:25:00"/>
    <d v="1899-12-30T00:00:00"/>
    <n v="0"/>
    <n v="0"/>
    <d v="1899-12-30T13:40:00"/>
    <d v="1899-12-30T03:15:00"/>
    <n v="3"/>
    <n v="15"/>
    <d v="1899-12-30T13:45:00"/>
    <d v="1899-12-30T00:05:00"/>
    <n v="0"/>
    <n v="5"/>
    <d v="1899-12-30T14:33:00"/>
    <d v="1899-12-30T00:48:00"/>
    <n v="0"/>
    <n v="48"/>
    <d v="1899-12-30T14:36:00"/>
    <d v="1899-12-30T15:48:00"/>
    <d v="1899-12-30T01:12:00"/>
    <n v="1"/>
    <n v="12"/>
    <d v="1899-12-30T14:36:00"/>
    <d v="1899-12-30T15:48:00"/>
    <d v="1899-12-30T01:12:00"/>
    <n v="1"/>
    <n v="12"/>
    <d v="1899-12-30T14:36:00"/>
    <n v="-5.0000000000000044E-2"/>
    <e v="#NUM!"/>
    <e v="#NUM!"/>
    <d v="1899-12-30T15:53:00"/>
    <d v="1899-12-30T01:17:00"/>
    <n v="1"/>
    <n v="17"/>
    <d v="1899-12-30T19:03:00"/>
    <d v="1899-12-30T03:10:00"/>
    <n v="3"/>
    <n v="10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0:00"/>
    <d v="1899-12-30T00:05:00"/>
    <n v="0"/>
    <n v="5"/>
    <d v="1899-12-30T19:20:00"/>
    <d v="1899-12-30T19:25:00"/>
    <d v="1899-12-30T00:05:00"/>
    <n v="0"/>
    <n v="5"/>
    <d v="1899-12-30T09:00:00"/>
    <n v="9"/>
    <n v="0"/>
    <n v="-4.8611111111112049E-3"/>
    <e v="#NUM!"/>
    <e v="#NUM!"/>
    <d v="1899-12-30T01:12:00"/>
    <n v="1"/>
    <n v="12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8549.895999999"/>
    <n v="21453"/>
    <n v="62.658305084745763"/>
    <n v="61.928396774343867"/>
    <m/>
    <m/>
    <m/>
    <m/>
    <m/>
  </r>
  <r>
    <n v="377"/>
    <n v="46"/>
    <d v="2011-10-10T00:00:00"/>
    <n v="10"/>
    <x v="0"/>
    <n v="26"/>
    <s v="TSL,JSR"/>
    <s v="CP DUBAI / BLENDED PCI"/>
    <s v="JAG RATAN / LOWLANDS NELLO"/>
    <d v="1899-12-30T18:15:00"/>
    <x v="373"/>
    <s v="DTY-WT 1-WCS-RLS 1-IMWB 1-DTY/DTY-WT 1-WCS-RLS 2-IMWB 1-DTY"/>
    <n v="58"/>
    <n v="1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19:08:00"/>
    <d v="1899-12-30T00:38:00"/>
    <n v="0"/>
    <n v="38"/>
    <d v="1899-12-30T19:09:00"/>
    <d v="1899-12-30T19:45:00"/>
    <d v="1899-12-30T00:36:00"/>
    <n v="0"/>
    <n v="36"/>
    <d v="1899-12-30T19:09:00"/>
    <d v="1899-12-30T19:45:00"/>
    <d v="1899-12-30T00:36:00"/>
    <n v="0"/>
    <n v="36"/>
    <d v="1899-12-30T19:55:00"/>
    <d v="1899-12-30T00:10:00"/>
    <n v="0"/>
    <n v="10"/>
    <d v="1899-12-30T20:05:00"/>
    <d v="1899-12-30T00:10:00"/>
    <n v="0"/>
    <n v="10"/>
    <d v="1899-12-31T00:13:00"/>
    <d v="1899-12-30T04:08:00"/>
    <n v="4"/>
    <n v="8"/>
    <d v="1899-12-31T00:13:00"/>
    <d v="1899-12-31T00:13:00"/>
    <d v="1899-12-30T00:00:00"/>
    <n v="0"/>
    <n v="0"/>
    <d v="1899-12-31T00:13:00"/>
    <d v="1899-12-31T00:13:00"/>
    <m/>
    <d v="1899-12-30T00:00:00"/>
    <n v="0"/>
    <n v="0"/>
    <d v="1899-12-31T00:22:00"/>
    <d v="1899-12-30T00:09:00"/>
    <n v="0"/>
    <n v="9"/>
    <d v="1899-12-31T00:28:00"/>
    <d v="1899-12-30T00:06:00"/>
    <n v="0"/>
    <n v="6"/>
    <d v="1899-12-31T00:28:00"/>
    <d v="1899-12-31T00:35:00"/>
    <d v="1899-12-30T00:07:00"/>
    <n v="0"/>
    <n v="7"/>
    <d v="1899-12-30T06:20:00"/>
    <n v="6"/>
    <n v="20"/>
    <d v="1899-12-30T01:03:00"/>
    <n v="1"/>
    <n v="3"/>
    <d v="1899-12-30T00:36:00"/>
    <n v="0"/>
    <n v="36"/>
    <d v="1899-12-30T04:08:00"/>
    <n v="4"/>
    <n v="8"/>
    <m/>
    <m/>
    <m/>
    <d v="1899-12-30T04:08:00"/>
    <n v="4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2149.2159999991"/>
    <n v="21512"/>
    <n v="62.057241379310348"/>
    <n v="61.925865377463701"/>
    <m/>
    <m/>
    <m/>
    <m/>
    <m/>
  </r>
  <r>
    <n v="378"/>
    <n v="47"/>
    <d v="2011-10-10T00:00:00"/>
    <n v="10"/>
    <x v="18"/>
    <n v="4"/>
    <s v="BSL"/>
    <s v="STEAM NON COKING"/>
    <s v="FURNESS MELBOURNE"/>
    <d v="1899-12-30T19:30:00"/>
    <x v="374"/>
    <s v="DTY-WT 1-WCS-RLS 1-IMWB 1-DTY"/>
    <n v="59"/>
    <n v="0"/>
    <m/>
    <d v="1899-12-30T19:30:00"/>
    <d v="1899-12-30T19:30:00"/>
    <d v="1899-12-30T00:00:00"/>
    <n v="0"/>
    <n v="0"/>
    <d v="1899-12-30T22:35:00"/>
    <d v="1899-12-30T03:05:00"/>
    <n v="3"/>
    <n v="5"/>
    <d v="1899-12-30T23:15:00"/>
    <d v="1899-12-30T00:40:00"/>
    <n v="0"/>
    <n v="40"/>
    <d v="1899-12-30T23:50:00"/>
    <d v="1899-12-30T00:35:00"/>
    <n v="0"/>
    <n v="35"/>
    <d v="1899-12-30T23:55:00"/>
    <d v="1899-12-31T01:00:00"/>
    <d v="1899-12-30T01:05:00"/>
    <n v="1"/>
    <n v="5"/>
    <d v="1899-12-30T23:55:00"/>
    <d v="1899-12-31T01:00:00"/>
    <d v="1899-12-30T01:05:00"/>
    <n v="1"/>
    <n v="5"/>
    <d v="1899-12-31T01:06:00"/>
    <d v="1899-12-30T00:06:00"/>
    <n v="0"/>
    <n v="6"/>
    <d v="1899-12-31T01:08:00"/>
    <d v="1899-12-30T00:02:00"/>
    <n v="0"/>
    <n v="2"/>
    <d v="1899-12-31T03:36:00"/>
    <d v="1899-12-30T02:28:00"/>
    <n v="2"/>
    <n v="28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4:10:00"/>
    <d v="1899-12-30T00:34:00"/>
    <n v="0"/>
    <n v="34"/>
    <d v="1899-12-31T04:15:00"/>
    <d v="1899-12-30T00:05:00"/>
    <n v="0"/>
    <n v="5"/>
    <d v="1899-12-31T04:15:00"/>
    <d v="1899-12-31T04:25:00"/>
    <d v="1899-12-30T00:10:00"/>
    <n v="0"/>
    <n v="10"/>
    <d v="1899-12-30T08:55:00"/>
    <n v="8"/>
    <n v="55"/>
    <d v="1899-12-30T01:20:00"/>
    <n v="1"/>
    <n v="2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5576.165999999"/>
    <n v="21570"/>
    <n v="58.083898305084745"/>
    <n v="61.918227445526149"/>
    <m/>
    <m/>
    <m/>
    <m/>
    <m/>
  </r>
  <r>
    <n v="379"/>
    <n v="48"/>
    <d v="2011-10-11T00:00:00"/>
    <n v="10"/>
    <x v="2"/>
    <n v="2"/>
    <s v="UML,DGPR"/>
    <s v="HARD COKING COAL"/>
    <s v="FU ZHOU HAI"/>
    <d v="1899-12-30T05:05:00"/>
    <x v="375"/>
    <s v="DTY-WT 1-WCS-RLS 1-IMWB 1-DTY"/>
    <n v="58"/>
    <n v="2"/>
    <m/>
    <d v="1899-12-30T05:05:00"/>
    <d v="1899-12-30T05:05:00"/>
    <d v="1899-12-30T00:00:00"/>
    <n v="0"/>
    <n v="0"/>
    <d v="1899-12-30T05:10:00"/>
    <d v="1899-12-30T00:05:00"/>
    <n v="0"/>
    <n v="5"/>
    <d v="1899-12-30T05:35:00"/>
    <d v="1899-12-30T00:25:00"/>
    <n v="0"/>
    <n v="25"/>
    <d v="1899-12-30T06:00:00"/>
    <d v="1899-12-30T00:25:00"/>
    <n v="0"/>
    <n v="25"/>
    <d v="1899-12-30T06:05:00"/>
    <d v="1899-12-30T07:00:00"/>
    <d v="1899-12-30T00:55:00"/>
    <n v="0"/>
    <n v="55"/>
    <d v="1899-12-30T06:05:00"/>
    <d v="1899-12-30T07:00:00"/>
    <d v="1899-12-30T00:55:00"/>
    <n v="0"/>
    <n v="55"/>
    <d v="1899-12-30T07:06:00"/>
    <d v="1899-12-30T00:06:00"/>
    <n v="0"/>
    <n v="6"/>
    <d v="1899-12-30T07:07:00"/>
    <d v="1899-12-30T00:01:00"/>
    <n v="0"/>
    <n v="1"/>
    <d v="1899-12-30T08:55:00"/>
    <d v="1899-12-30T01:48:00"/>
    <n v="1"/>
    <n v="48"/>
    <d v="1899-12-30T08:55:00"/>
    <d v="1899-12-30T08:55:00"/>
    <d v="1899-12-30T00:00:00"/>
    <n v="0"/>
    <n v="0"/>
    <d v="1899-12-30T08:55:00"/>
    <d v="1899-12-30T08:55:00"/>
    <m/>
    <d v="1899-12-30T00:00:00"/>
    <n v="0"/>
    <n v="0"/>
    <d v="1899-12-30T09:00:00"/>
    <d v="1899-12-30T00:05:00"/>
    <n v="0"/>
    <n v="5"/>
    <d v="1899-12-30T09:02:00"/>
    <d v="1899-12-30T00:02:00"/>
    <n v="0"/>
    <n v="2"/>
    <d v="1899-12-30T09:02:00"/>
    <d v="1899-12-30T09:05:00"/>
    <d v="1899-12-30T00:03:00"/>
    <n v="0"/>
    <n v="3"/>
    <d v="1899-12-30T04:00:00"/>
    <n v="4"/>
    <n v="0"/>
    <d v="1899-12-30T00:38:00"/>
    <n v="0"/>
    <n v="38"/>
    <d v="1899-12-30T00:55:00"/>
    <n v="0"/>
    <n v="5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9183.915999999"/>
    <n v="21628"/>
    <n v="62.202586206896555"/>
    <n v="61.918990012946139"/>
    <m/>
    <m/>
    <m/>
    <m/>
    <m/>
  </r>
  <r>
    <n v="380"/>
    <n v="49"/>
    <d v="2011-10-11T00:00:00"/>
    <n v="10"/>
    <x v="0"/>
    <n v="27"/>
    <s v="TSL,JSR"/>
    <s v="BLENDED PCI"/>
    <s v="LOWLANDS NELLO"/>
    <d v="1899-12-30T06:35:00"/>
    <x v="376"/>
    <s v="DTY-WT 1-WCS-RLS 2-IMWB 1-DTY"/>
    <n v="58"/>
    <n v="1"/>
    <m/>
    <d v="1899-12-30T06:35:00"/>
    <d v="1899-12-30T06:35:00"/>
    <d v="1899-12-30T00:00:00"/>
    <n v="0"/>
    <n v="0"/>
    <d v="1899-12-30T06:40:00"/>
    <d v="1899-12-30T00:05:00"/>
    <n v="0"/>
    <n v="5"/>
    <d v="1899-12-30T06:50:00"/>
    <d v="1899-12-30T00:10:00"/>
    <n v="0"/>
    <n v="10"/>
    <d v="1899-12-30T08:00:00"/>
    <d v="1899-12-30T01:10:00"/>
    <n v="1"/>
    <n v="10"/>
    <d v="1899-12-30T08:05:00"/>
    <d v="1899-12-30T09:00:00"/>
    <d v="1899-12-30T00:55:00"/>
    <n v="0"/>
    <n v="55"/>
    <d v="1899-12-30T08:05:00"/>
    <d v="1899-12-30T09:00:00"/>
    <d v="1899-12-30T00:55:00"/>
    <n v="0"/>
    <n v="55"/>
    <d v="1899-12-30T09:40:00"/>
    <d v="1899-12-30T00:40:00"/>
    <n v="0"/>
    <n v="40"/>
    <d v="1899-12-30T09:48:00"/>
    <d v="1899-12-30T00:08:00"/>
    <n v="0"/>
    <n v="8"/>
    <d v="1899-12-30T11:39:00"/>
    <d v="1899-12-30T01:51:00"/>
    <n v="1"/>
    <n v="51"/>
    <d v="1899-12-30T11:39:00"/>
    <d v="1899-12-30T11:39:00"/>
    <d v="1899-12-30T00:00:00"/>
    <n v="0"/>
    <n v="0"/>
    <d v="1899-12-30T11:39:00"/>
    <d v="1899-12-30T11:39:00"/>
    <m/>
    <d v="1899-12-30T00:00:00"/>
    <n v="0"/>
    <n v="0"/>
    <d v="1899-12-30T11:47:00"/>
    <d v="1899-12-30T00:08:00"/>
    <n v="0"/>
    <n v="8"/>
    <d v="1899-12-30T11:50:00"/>
    <d v="1899-12-30T00:03:00"/>
    <n v="0"/>
    <n v="3"/>
    <d v="1899-12-30T11:50:00"/>
    <d v="1899-12-30T11:55:00"/>
    <d v="1899-12-30T00:05:00"/>
    <n v="0"/>
    <n v="5"/>
    <d v="1899-12-30T05:20:00"/>
    <n v="5"/>
    <n v="20"/>
    <d v="1899-12-30T02:01:00"/>
    <n v="2"/>
    <n v="1"/>
    <d v="1899-12-30T00:55:00"/>
    <n v="0"/>
    <n v="5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2749.9559999991"/>
    <n v="21680"/>
    <n v="61.483448275862067"/>
    <n v="61.93496107011066"/>
    <m/>
    <m/>
    <m/>
    <m/>
    <m/>
  </r>
  <r>
    <n v="381"/>
    <n v="50"/>
    <d v="2011-10-11T00:00:00"/>
    <n v="10"/>
    <x v="0"/>
    <n v="28"/>
    <s v="TSL,JSR"/>
    <s v="CURRAGH SS"/>
    <s v="VOGUE CHALLENGER"/>
    <d v="1899-12-30T12:45:00"/>
    <x v="377"/>
    <s v="DTY-WT 1-WCS-RLS 1-IMWB 1-DTY"/>
    <n v="52"/>
    <n v="7"/>
    <m/>
    <d v="1899-12-30T12:45:00"/>
    <d v="1899-12-30T12:45:00"/>
    <d v="1899-12-30T00:00:00"/>
    <n v="0"/>
    <n v="0"/>
    <d v="1899-12-30T12:55:00"/>
    <d v="1899-12-30T00:10:00"/>
    <n v="0"/>
    <n v="10"/>
    <d v="1899-12-30T14:20:00"/>
    <d v="1899-12-30T01:25:00"/>
    <n v="1"/>
    <n v="25"/>
    <d v="1899-12-30T14:55:00"/>
    <d v="1899-12-30T00:35:00"/>
    <n v="0"/>
    <n v="35"/>
    <d v="1899-12-30T15:00:00"/>
    <d v="1899-12-30T15:50:00"/>
    <d v="1899-12-30T00:50:00"/>
    <n v="0"/>
    <n v="50"/>
    <d v="1899-12-30T15:00:00"/>
    <d v="1899-12-30T15:50:00"/>
    <d v="1899-12-30T00:50:00"/>
    <n v="0"/>
    <n v="50"/>
    <d v="1899-12-30T15:50:00"/>
    <d v="1899-12-30T00:00:00"/>
    <n v="0"/>
    <n v="0"/>
    <d v="1899-12-30T15:55:00"/>
    <d v="1899-12-30T00:05:00"/>
    <n v="0"/>
    <n v="5"/>
    <d v="1899-12-30T22:49:00"/>
    <d v="1899-12-30T06:54:00"/>
    <n v="6"/>
    <n v="54"/>
    <d v="1899-12-30T22:49:00"/>
    <d v="1899-12-30T22:49:00"/>
    <d v="1899-12-30T00:00:00"/>
    <n v="0"/>
    <n v="0"/>
    <d v="1899-12-30T22:49:00"/>
    <d v="1899-12-30T22:49:00"/>
    <m/>
    <d v="1899-12-30T00:00:00"/>
    <n v="0"/>
    <n v="0"/>
    <d v="1899-12-30T22:57:00"/>
    <d v="1899-12-30T00:08:00"/>
    <n v="0"/>
    <n v="8"/>
    <d v="1899-12-30T23:00:00"/>
    <d v="1899-12-30T00:03:00"/>
    <n v="0"/>
    <n v="3"/>
    <d v="1899-12-30T22:57:00"/>
    <d v="1899-12-30T23:00:00"/>
    <d v="1899-12-30T00:03:00"/>
    <n v="0"/>
    <n v="3"/>
    <d v="1899-12-30T10:15:00"/>
    <n v="10"/>
    <n v="15"/>
    <d v="1899-12-30T00:46:00"/>
    <n v="0"/>
    <n v="46"/>
    <d v="1899-12-30T00:50:00"/>
    <n v="0"/>
    <n v="50"/>
    <d v="1899-12-30T06:54:00"/>
    <n v="6"/>
    <n v="54"/>
    <m/>
    <m/>
    <m/>
    <d v="1899-12-30T06:54:00"/>
    <n v="6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5972.395999999"/>
    <n v="21736"/>
    <n v="61.97"/>
    <n v="61.923647221199808"/>
    <m/>
    <m/>
    <m/>
    <m/>
    <m/>
  </r>
  <r>
    <n v="382"/>
    <n v="51"/>
    <d v="2011-10-11T00:00:00"/>
    <n v="10"/>
    <x v="0"/>
    <n v="29"/>
    <s v="TSL,JSR"/>
    <s v="CP DUBAI / BLENDED PCI"/>
    <s v="JAG RATAN / LOWLANDS NELLO"/>
    <d v="1899-12-30T21:45:00"/>
    <x v="378"/>
    <s v="DTY-WT 1-WCS-RLS 2-IMWB 1-DTY"/>
    <n v="56"/>
    <n v="3"/>
    <m/>
    <d v="1899-12-30T21:45:00"/>
    <d v="1899-12-30T21:45:00"/>
    <d v="1899-12-30T00:00:00"/>
    <n v="0"/>
    <n v="0"/>
    <d v="1899-12-30T21:55:00"/>
    <d v="1899-12-30T00:10:00"/>
    <n v="0"/>
    <n v="10"/>
    <d v="1899-12-30T22:05:00"/>
    <d v="1899-12-30T00:10:00"/>
    <n v="0"/>
    <n v="10"/>
    <d v="1899-12-30T22:37:00"/>
    <d v="1899-12-30T00:32:00"/>
    <n v="0"/>
    <n v="32"/>
    <d v="1899-12-30T22:40:00"/>
    <d v="1899-12-30T23:00:00"/>
    <d v="1899-12-30T00:20:00"/>
    <n v="0"/>
    <n v="20"/>
    <d v="1899-12-30T22:40:00"/>
    <d v="1899-12-30T23:00:00"/>
    <d v="1899-12-30T00:20:00"/>
    <n v="0"/>
    <n v="20"/>
    <d v="1899-12-31T00:16:00"/>
    <d v="1899-12-30T01:16:00"/>
    <n v="1"/>
    <n v="16"/>
    <d v="1899-12-31T00:18:00"/>
    <d v="1899-12-30T00:02:00"/>
    <n v="0"/>
    <n v="2"/>
    <d v="1899-12-31T04:33:00"/>
    <d v="1899-12-30T04:15:00"/>
    <n v="4"/>
    <n v="15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2:00"/>
    <d v="1899-12-30T00:09:00"/>
    <n v="0"/>
    <n v="9"/>
    <d v="1899-12-31T04:48:00"/>
    <d v="1899-12-30T00:06:00"/>
    <n v="0"/>
    <n v="6"/>
    <d v="1899-12-31T04:48:00"/>
    <d v="1899-12-31T04:55:00"/>
    <d v="1899-12-30T00:07:00"/>
    <n v="0"/>
    <n v="7"/>
    <d v="1899-12-30T07:10:00"/>
    <n v="7"/>
    <n v="10"/>
    <d v="1899-12-30T02:03:00"/>
    <n v="2"/>
    <n v="3"/>
    <d v="1899-12-30T00:20:00"/>
    <n v="0"/>
    <n v="20"/>
    <d v="1899-12-30T04:15:00"/>
    <n v="4"/>
    <n v="15"/>
    <m/>
    <m/>
    <m/>
    <d v="1899-12-30T04:15:00"/>
    <n v="4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9479.885999999"/>
    <n v="21795"/>
    <n v="62.633749999999999"/>
    <n v="61.916948199128193"/>
    <m/>
    <m/>
    <m/>
    <m/>
    <m/>
  </r>
  <r>
    <n v="383"/>
    <n v="52"/>
    <d v="2011-10-12T00:00:00"/>
    <n v="10"/>
    <x v="1"/>
    <n v="5"/>
    <s v="TSL,HALDIA"/>
    <s v="HAILCREEK / KESTRAL"/>
    <s v="JASMINE HALO/ LOWLANDS NELLO"/>
    <d v="1899-12-30T12:50:00"/>
    <x v="379"/>
    <s v="DTY-WT 1-WCS-RLS 1-IMWB 1-DTY"/>
    <n v="59"/>
    <n v="0"/>
    <m/>
    <d v="1899-12-30T12:50:00"/>
    <d v="1899-12-30T12:50:00"/>
    <d v="1899-12-30T00:00:00"/>
    <n v="0"/>
    <n v="0"/>
    <d v="1899-12-30T13:00:00"/>
    <d v="1899-12-30T00:10:00"/>
    <n v="0"/>
    <n v="10"/>
    <d v="1899-12-30T13:40:00"/>
    <d v="1899-12-30T00:40:00"/>
    <n v="0"/>
    <n v="40"/>
    <d v="1899-12-30T14:10:00"/>
    <d v="1899-12-30T00:30:00"/>
    <n v="0"/>
    <n v="30"/>
    <d v="1899-12-30T14:13:00"/>
    <d v="1899-12-30T15:30:00"/>
    <d v="1899-12-30T01:17:00"/>
    <n v="1"/>
    <n v="17"/>
    <d v="1899-12-30T14:13:00"/>
    <d v="1899-12-30T15:30:00"/>
    <d v="1899-12-30T01:17:00"/>
    <n v="1"/>
    <n v="17"/>
    <d v="1899-12-30T19:27:00"/>
    <d v="1899-12-30T03:57:00"/>
    <n v="3"/>
    <n v="57"/>
    <d v="1899-12-30T19:30:00"/>
    <d v="1899-12-30T00:03:00"/>
    <n v="0"/>
    <n v="3"/>
    <d v="1899-12-30T22:07:00"/>
    <d v="1899-12-30T02:37:00"/>
    <n v="2"/>
    <n v="37"/>
    <d v="1899-12-30T22:07:00"/>
    <d v="1899-12-30T22:07:00"/>
    <d v="1899-12-30T00:00:00"/>
    <n v="0"/>
    <n v="0"/>
    <d v="1899-12-30T22:07:00"/>
    <d v="1899-12-30T22:07:00"/>
    <m/>
    <d v="1899-12-30T00:00:00"/>
    <n v="0"/>
    <n v="0"/>
    <d v="1899-12-30T22:23:00"/>
    <d v="1899-12-30T00:16:00"/>
    <n v="0"/>
    <n v="16"/>
    <d v="1899-12-30T22:27:00"/>
    <d v="1899-12-30T00:04:00"/>
    <n v="0"/>
    <n v="4"/>
    <d v="1899-12-30T22:27:00"/>
    <d v="1899-12-30T22:30:00"/>
    <d v="1899-12-30T00:03:00"/>
    <n v="0"/>
    <n v="3"/>
    <d v="1899-12-30T09:40:00"/>
    <n v="9"/>
    <n v="40"/>
    <d v="1899-12-30T04:47:00"/>
    <n v="4"/>
    <n v="47"/>
    <d v="1899-12-30T01:17:00"/>
    <n v="1"/>
    <n v="17"/>
    <d v="1899-12-30T02:37:00"/>
    <n v="2"/>
    <n v="37"/>
    <m/>
    <m/>
    <m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2657.895999999"/>
    <n v="21853"/>
    <n v="53.864576271186444"/>
    <n v="61.898041275797326"/>
    <m/>
    <m/>
    <m/>
    <m/>
    <m/>
  </r>
  <r>
    <n v="384"/>
    <n v="53"/>
    <d v="2011-10-12T00:00:00"/>
    <n v="10"/>
    <x v="0"/>
    <n v="30"/>
    <s v="TSL,JSR"/>
    <s v="CURRAGH SS"/>
    <s v="VOGUE CHALLENGER"/>
    <d v="1899-12-30T12:45:00"/>
    <x v="380"/>
    <s v="DTY-WT 1-WCS-RLS 1-IMWB 1-DTY"/>
    <n v="58"/>
    <n v="1"/>
    <m/>
    <d v="1899-12-30T12:45:00"/>
    <d v="1899-12-30T12:45:00"/>
    <d v="1899-12-30T00:00:00"/>
    <n v="0"/>
    <n v="0"/>
    <d v="1899-12-30T15:00:00"/>
    <d v="1899-12-30T02:15:00"/>
    <n v="2"/>
    <n v="15"/>
    <d v="1899-12-30T15:40:00"/>
    <d v="1899-12-30T00:40:00"/>
    <n v="0"/>
    <n v="40"/>
    <d v="1899-12-30T16:20:00"/>
    <d v="1899-12-30T00:40:00"/>
    <n v="0"/>
    <n v="40"/>
    <d v="1899-12-30T16:25:00"/>
    <d v="1899-12-30T16:40:00"/>
    <d v="1899-12-30T00:15:00"/>
    <n v="0"/>
    <n v="15"/>
    <d v="1899-12-30T16:25:00"/>
    <d v="1899-12-30T16:40:00"/>
    <d v="1899-12-30T00:15:00"/>
    <n v="0"/>
    <n v="15"/>
    <d v="1899-12-30T16:54:00"/>
    <d v="1899-12-30T00:14:00"/>
    <n v="0"/>
    <n v="14"/>
    <d v="1899-12-30T16:55:00"/>
    <d v="1899-12-30T00:01:00"/>
    <n v="0"/>
    <n v="1"/>
    <d v="1899-12-30T18:45:00"/>
    <d v="1899-12-30T01:50:00"/>
    <n v="1"/>
    <n v="5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06:25:00"/>
    <n v="6"/>
    <n v="25"/>
    <d v="1899-12-30T01:14:00"/>
    <n v="1"/>
    <n v="14"/>
    <d v="1899-12-30T00:15:00"/>
    <n v="0"/>
    <n v="15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6283.2559999991"/>
    <n v="21912"/>
    <n v="62.506206896551724"/>
    <n v="61.896826213946653"/>
    <m/>
    <m/>
    <m/>
    <m/>
    <m/>
  </r>
  <r>
    <n v="385"/>
    <n v="54"/>
    <d v="2011-10-12T00:00:00"/>
    <n v="10"/>
    <x v="3"/>
    <n v="3"/>
    <s v="WELLMAN"/>
    <s v="HARD COKING COAL"/>
    <s v="DIONE"/>
    <d v="1899-12-30T17:25:00"/>
    <x v="381"/>
    <s v="DTY-WT 1-WCS-RLS 1-IMWB 1-DTY"/>
    <n v="59"/>
    <n v="0"/>
    <m/>
    <d v="1899-12-30T17:25:00"/>
    <d v="1899-12-30T17:25:00"/>
    <d v="1899-12-30T00:00:00"/>
    <n v="0"/>
    <n v="0"/>
    <d v="1899-12-30T19:30:00"/>
    <d v="1899-12-30T02:05:00"/>
    <n v="2"/>
    <n v="5"/>
    <d v="1899-12-30T19:45:00"/>
    <d v="1899-12-30T00:15:00"/>
    <n v="0"/>
    <n v="15"/>
    <d v="1899-12-30T20:25:00"/>
    <d v="1899-12-30T00:40:00"/>
    <n v="0"/>
    <n v="40"/>
    <d v="1899-12-30T20:30:00"/>
    <d v="1899-12-30T22:25:00"/>
    <d v="1899-12-30T01:55:00"/>
    <n v="1"/>
    <n v="55"/>
    <d v="1899-12-30T20:30:00"/>
    <d v="1899-12-30T22:25:00"/>
    <d v="1899-12-30T01:55:00"/>
    <n v="1"/>
    <n v="55"/>
    <d v="1899-12-30T23:41:00"/>
    <d v="1899-12-30T01:16:00"/>
    <n v="1"/>
    <n v="16"/>
    <d v="1899-12-30T23:45:00"/>
    <d v="1899-12-30T00:04:00"/>
    <n v="0"/>
    <n v="4"/>
    <d v="1899-12-31T01:39:00"/>
    <d v="1899-12-30T01:54:00"/>
    <n v="1"/>
    <n v="54"/>
    <d v="1899-12-31T01:39:00"/>
    <d v="1899-12-31T01:39:00"/>
    <d v="1899-12-30T00:00:00"/>
    <n v="0"/>
    <n v="0"/>
    <d v="1899-12-31T01:39:00"/>
    <d v="1899-12-31T01:39:00"/>
    <m/>
    <d v="1899-12-30T00:00:00"/>
    <n v="0"/>
    <n v="0"/>
    <d v="1899-12-31T01:55:00"/>
    <d v="1899-12-30T00:16:00"/>
    <n v="0"/>
    <n v="16"/>
    <d v="1899-12-31T02:00:00"/>
    <d v="1899-12-30T00:05:00"/>
    <n v="0"/>
    <n v="5"/>
    <d v="1899-12-31T02:00:00"/>
    <d v="1899-12-31T02:05:00"/>
    <d v="1899-12-30T00:05:00"/>
    <n v="0"/>
    <n v="5"/>
    <d v="1899-12-30T08:40:00"/>
    <n v="8"/>
    <n v="40"/>
    <d v="1899-12-30T02:17:00"/>
    <n v="2"/>
    <n v="17"/>
    <d v="1899-12-30T01:55:00"/>
    <n v="1"/>
    <n v="5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0014.4659999991"/>
    <n v="21971"/>
    <n v="63.240847457627119"/>
    <n v="61.900435392107738"/>
    <m/>
    <m/>
    <m/>
    <m/>
    <m/>
  </r>
  <r>
    <n v="386"/>
    <n v="55"/>
    <d v="2011-10-13T00:00:00"/>
    <n v="10"/>
    <x v="7"/>
    <n v="3"/>
    <s v="VISA STEEL"/>
    <s v="NON COKING"/>
    <s v="NEWLEAD SPARTOUNTA"/>
    <d v="1899-12-30T01:30:00"/>
    <x v="382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45:00"/>
    <d v="1899-12-30T00:10:00"/>
    <n v="0"/>
    <n v="10"/>
    <d v="1899-12-30T02:17:00"/>
    <d v="1899-12-30T00:32:00"/>
    <n v="0"/>
    <n v="32"/>
    <d v="1899-12-30T02:30:00"/>
    <d v="1899-12-30T03:00:00"/>
    <d v="1899-12-30T00:30:00"/>
    <n v="0"/>
    <n v="30"/>
    <d v="1899-12-30T02:30:00"/>
    <d v="1899-12-30T03:00:00"/>
    <d v="1899-12-30T00:30:00"/>
    <n v="0"/>
    <n v="30"/>
    <d v="1899-12-30T02:20:00"/>
    <n v="-2.7777777777777776E-2"/>
    <e v="#NUM!"/>
    <e v="#NUM!"/>
    <d v="1899-12-30T03:06:00"/>
    <d v="1899-12-30T00:46:00"/>
    <n v="0"/>
    <n v="46"/>
    <d v="1899-12-30T04:27:00"/>
    <d v="1899-12-30T01:21:00"/>
    <n v="1"/>
    <n v="21"/>
    <d v="1899-12-30T04:27:00"/>
    <d v="1899-12-30T04:27:00"/>
    <d v="1899-12-30T00:00:00"/>
    <n v="0"/>
    <n v="0"/>
    <d v="1899-12-30T04:27:00"/>
    <d v="1899-12-30T04:27:00"/>
    <m/>
    <d v="1899-12-30T00:00:00"/>
    <n v="0"/>
    <n v="0"/>
    <d v="1899-12-30T04:40:00"/>
    <d v="1899-12-30T00:13:00"/>
    <n v="0"/>
    <n v="13"/>
    <d v="1899-12-30T04:45:00"/>
    <d v="1899-12-30T00:05:00"/>
    <n v="0"/>
    <n v="5"/>
    <d v="1899-12-30T04:45:00"/>
    <d v="1899-12-30T04:50:00"/>
    <d v="1899-12-30T00:05:00"/>
    <n v="0"/>
    <n v="5"/>
    <d v="1899-12-30T03:20:00"/>
    <n v="3"/>
    <n v="20"/>
    <d v="1899-12-30T00:10:00"/>
    <n v="0"/>
    <n v="10"/>
    <d v="1899-12-30T00:30:00"/>
    <n v="0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3696.905999999"/>
    <n v="22030"/>
    <n v="62.414237288135595"/>
    <n v="61.901811438946844"/>
    <m/>
    <m/>
    <m/>
    <m/>
    <m/>
  </r>
  <r>
    <n v="387"/>
    <n v="56"/>
    <d v="2011-10-14T00:00:00"/>
    <n v="10"/>
    <x v="24"/>
    <n v="1"/>
    <s v="RCL"/>
    <s v="NON COKING"/>
    <s v="CAROUGE"/>
    <d v="1899-12-30T02:40:00"/>
    <x v="383"/>
    <s v="DTY-WT 1-WCS-RLS 1-IMWB 1-DTY"/>
    <n v="59"/>
    <n v="0"/>
    <m/>
    <d v="1899-12-30T02:40:00"/>
    <d v="1899-12-30T02:40:00"/>
    <d v="1899-12-30T00:00:00"/>
    <n v="0"/>
    <n v="0"/>
    <d v="1899-12-30T03:10:00"/>
    <d v="1899-12-30T00:30:00"/>
    <n v="0"/>
    <n v="30"/>
    <d v="1899-12-30T03:15:00"/>
    <d v="1899-12-30T00:05:00"/>
    <n v="0"/>
    <n v="5"/>
    <d v="1899-12-30T03:30:00"/>
    <d v="1899-12-30T00:15:00"/>
    <n v="0"/>
    <n v="15"/>
    <d v="1899-12-30T03:35:00"/>
    <d v="1899-12-30T05:30:00"/>
    <d v="1899-12-30T01:55:00"/>
    <n v="1"/>
    <n v="55"/>
    <d v="1899-12-30T03:35:00"/>
    <d v="1899-12-30T05:30:00"/>
    <d v="1899-12-30T01:55:00"/>
    <n v="1"/>
    <n v="55"/>
    <d v="1899-12-30T08:31:00"/>
    <d v="1899-12-30T03:01:00"/>
    <n v="3"/>
    <n v="1"/>
    <d v="1899-12-30T08:32:00"/>
    <d v="1899-12-30T00:01:00"/>
    <n v="0"/>
    <n v="1"/>
    <d v="1899-12-30T11:26:00"/>
    <d v="1899-12-30T02:54:00"/>
    <n v="2"/>
    <n v="54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35:00"/>
    <d v="1899-12-30T00:09:00"/>
    <n v="0"/>
    <n v="9"/>
    <d v="1899-12-30T11:37:00"/>
    <d v="1899-12-30T00:02:00"/>
    <n v="0"/>
    <n v="2"/>
    <d v="1899-12-30T11:37:00"/>
    <d v="1899-12-30T11:40:00"/>
    <d v="1899-12-30T00:03:00"/>
    <n v="0"/>
    <n v="3"/>
    <d v="1899-12-30T09:00:00"/>
    <n v="9"/>
    <n v="0"/>
    <d v="1899-12-30T03:27:00"/>
    <n v="3"/>
    <n v="27"/>
    <d v="1899-12-30T01:55:00"/>
    <n v="1"/>
    <n v="5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7366.7159999991"/>
    <n v="22089"/>
    <n v="62.200169491525422"/>
    <n v="61.902608357100775"/>
    <m/>
    <m/>
    <m/>
    <m/>
    <m/>
  </r>
  <r>
    <n v="388"/>
    <n v="57"/>
    <d v="2011-10-14T00:00:00"/>
    <n v="10"/>
    <x v="24"/>
    <n v="2"/>
    <s v="RCL"/>
    <s v="NON COKING"/>
    <s v="CAROUGE"/>
    <d v="1899-12-30T09:10:00"/>
    <x v="384"/>
    <s v="DTY-WT 1-WCS-RLS 1-IMWB 1-DTY"/>
    <n v="59"/>
    <n v="0"/>
    <m/>
    <d v="1899-12-30T09:10:00"/>
    <d v="1899-12-30T09:10:00"/>
    <d v="1899-12-30T00:00:00"/>
    <n v="0"/>
    <n v="0"/>
    <d v="1899-12-30T09:25:00"/>
    <d v="1899-12-30T00:15:00"/>
    <n v="0"/>
    <n v="15"/>
    <d v="1899-12-30T09:40:00"/>
    <d v="1899-12-30T00:15:00"/>
    <n v="0"/>
    <n v="15"/>
    <d v="1899-12-30T10:00:00"/>
    <d v="1899-12-30T00:20:00"/>
    <n v="0"/>
    <n v="20"/>
    <d v="1899-12-30T10:15:00"/>
    <d v="1899-12-30T12:15:00"/>
    <d v="1899-12-30T02:00:00"/>
    <n v="2"/>
    <n v="0"/>
    <d v="1899-12-30T10:15:00"/>
    <d v="1899-12-30T12:15:00"/>
    <d v="1899-12-30T02:00:00"/>
    <n v="2"/>
    <n v="0"/>
    <d v="1899-12-30T12:45:00"/>
    <d v="1899-12-30T00:30:00"/>
    <n v="0"/>
    <n v="30"/>
    <d v="1899-12-30T12:48:00"/>
    <d v="1899-12-30T00:03:00"/>
    <n v="0"/>
    <n v="3"/>
    <d v="1899-12-30T16:09:00"/>
    <d v="1899-12-30T03:21:00"/>
    <n v="3"/>
    <n v="21"/>
    <d v="1899-12-30T16:09:00"/>
    <d v="1899-12-30T16:09:00"/>
    <d v="1899-12-30T00:00:00"/>
    <n v="0"/>
    <n v="0"/>
    <d v="1899-12-30T16:09:00"/>
    <d v="1899-12-30T16:09:00"/>
    <m/>
    <d v="1899-12-30T00:00:00"/>
    <n v="0"/>
    <n v="0"/>
    <d v="1899-12-30T16:20:00"/>
    <d v="1899-12-30T00:11:00"/>
    <n v="0"/>
    <n v="11"/>
    <d v="1899-12-30T16:22:00"/>
    <d v="1899-12-30T00:02:00"/>
    <n v="0"/>
    <n v="2"/>
    <d v="1899-12-30T16:22:00"/>
    <d v="1899-12-30T16:25:00"/>
    <d v="1899-12-30T00:03:00"/>
    <n v="0"/>
    <n v="3"/>
    <d v="1899-12-30T07:15:00"/>
    <n v="7"/>
    <n v="15"/>
    <d v="1899-12-30T01:03:00"/>
    <n v="1"/>
    <n v="3"/>
    <d v="1899-12-30T02:00:00"/>
    <n v="2"/>
    <n v="0"/>
    <d v="1899-12-30T03:21:00"/>
    <n v="3"/>
    <n v="21"/>
    <m/>
    <m/>
    <m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1090.7759999991"/>
    <n v="22146"/>
    <n v="63.119661016949152"/>
    <n v="61.9114411631897"/>
    <m/>
    <m/>
    <m/>
    <m/>
    <m/>
  </r>
  <r>
    <n v="389"/>
    <n v="58"/>
    <d v="2011-10-14T00:00:00"/>
    <n v="10"/>
    <x v="0"/>
    <n v="31"/>
    <s v="TSL,JSR"/>
    <s v="CURRAGH SS"/>
    <s v="VOGUE CHALLENGER"/>
    <d v="1899-12-30T11:00:00"/>
    <x v="385"/>
    <s v="DTY-WT 1-WCS-RLS 1-IMWB 1-DTY"/>
    <n v="57"/>
    <n v="2"/>
    <m/>
    <d v="1899-12-30T11:00:00"/>
    <d v="1899-12-30T11:00:00"/>
    <d v="1899-12-30T00:00:00"/>
    <n v="0"/>
    <n v="0"/>
    <d v="1899-12-30T12:00:00"/>
    <d v="1899-12-30T01:00:00"/>
    <n v="1"/>
    <n v="0"/>
    <d v="1899-12-30T12:40:00"/>
    <d v="1899-12-30T00:40:00"/>
    <n v="0"/>
    <n v="40"/>
    <d v="1899-12-30T13:00:00"/>
    <d v="1899-12-30T00:20:00"/>
    <n v="0"/>
    <n v="20"/>
    <d v="1899-12-30T13:00:00"/>
    <d v="1899-12-30T15:30:00"/>
    <d v="1899-12-30T02:30:00"/>
    <n v="2"/>
    <n v="30"/>
    <d v="1899-12-30T13:00:00"/>
    <d v="1899-12-30T15:30:00"/>
    <d v="1899-12-30T02:30:00"/>
    <n v="2"/>
    <n v="30"/>
    <d v="1899-12-30T16:45:00"/>
    <d v="1899-12-30T01:15:00"/>
    <n v="1"/>
    <n v="15"/>
    <d v="1899-12-30T16:46:00"/>
    <d v="1899-12-30T00:01:00"/>
    <n v="0"/>
    <n v="1"/>
    <d v="1899-12-30T19:36:00"/>
    <d v="1899-12-30T02:50:00"/>
    <n v="2"/>
    <n v="50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52:00"/>
    <d v="1899-12-30T00:16:00"/>
    <n v="0"/>
    <n v="16"/>
    <d v="1899-12-30T19:55:00"/>
    <d v="1899-12-30T00:03:00"/>
    <n v="0"/>
    <n v="3"/>
    <d v="1899-12-30T19:55:00"/>
    <d v="1899-12-30T20:00:00"/>
    <d v="1899-12-30T00:05:00"/>
    <n v="0"/>
    <n v="5"/>
    <d v="1899-12-30T09:00:00"/>
    <n v="9"/>
    <n v="0"/>
    <d v="1899-12-30T01:54:00"/>
    <n v="1"/>
    <n v="54"/>
    <d v="1899-12-30T02:30:00"/>
    <n v="2"/>
    <n v="30"/>
    <d v="1899-12-30T02:50:00"/>
    <n v="2"/>
    <n v="50"/>
    <m/>
    <m/>
    <m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4665.7559999991"/>
    <n v="22203"/>
    <n v="62.718947368421055"/>
    <n v="61.91351420979143"/>
    <m/>
    <m/>
    <m/>
    <m/>
    <m/>
  </r>
  <r>
    <n v="390"/>
    <n v="59"/>
    <d v="2011-10-14T00:00:00"/>
    <n v="10"/>
    <x v="23"/>
    <n v="2"/>
    <s v="SUPL"/>
    <s v="NON COKING"/>
    <s v="CAROUGE"/>
    <d v="1899-12-30T18:00:00"/>
    <x v="386"/>
    <s v="DTY-WT 1-WCS-RLS 1-IMWB 1-DTY"/>
    <n v="57"/>
    <n v="2"/>
    <m/>
    <d v="1899-12-30T18:00:00"/>
    <d v="1899-12-30T18:00:00"/>
    <d v="1899-12-30T00:00:00"/>
    <n v="0"/>
    <n v="0"/>
    <d v="1899-12-30T18:15:00"/>
    <d v="1899-12-30T00:15:00"/>
    <n v="0"/>
    <n v="15"/>
    <d v="1899-12-30T18:35:00"/>
    <d v="1899-12-30T00:20:00"/>
    <n v="0"/>
    <n v="20"/>
    <d v="1899-12-30T19:00:00"/>
    <d v="1899-12-30T00:25:00"/>
    <n v="0"/>
    <n v="25"/>
    <d v="1899-12-30T19:10:00"/>
    <d v="1899-12-30T20:30:00"/>
    <d v="1899-12-30T01:20:00"/>
    <n v="1"/>
    <n v="20"/>
    <d v="1899-12-30T19:10:00"/>
    <d v="1899-12-30T20:30:00"/>
    <d v="1899-12-30T01:20:00"/>
    <n v="1"/>
    <n v="20"/>
    <d v="1899-12-30T20:40:00"/>
    <d v="1899-12-30T00:10:00"/>
    <n v="0"/>
    <n v="10"/>
    <d v="1899-12-30T21:09:00"/>
    <d v="1899-12-30T00:29:00"/>
    <n v="0"/>
    <n v="29"/>
    <d v="1899-12-31T00:09:00"/>
    <d v="1899-12-30T03:00:00"/>
    <n v="3"/>
    <n v="0"/>
    <d v="1899-12-31T00:09:00"/>
    <d v="1899-12-31T00:09:00"/>
    <d v="1899-12-30T00:00:00"/>
    <n v="0"/>
    <n v="0"/>
    <d v="1899-12-31T00:09:00"/>
    <d v="1899-12-31T00:09:00"/>
    <m/>
    <d v="1899-12-30T00:00:00"/>
    <n v="0"/>
    <n v="0"/>
    <d v="1899-12-31T00:22:00"/>
    <d v="1899-12-30T00:13:00"/>
    <n v="0"/>
    <n v="13"/>
    <d v="1899-12-31T00:25:00"/>
    <d v="1899-12-30T00:03:00"/>
    <n v="0"/>
    <n v="3"/>
    <d v="1899-12-31T00:25:00"/>
    <d v="1899-12-31T00:30:00"/>
    <d v="1899-12-30T00:05:00"/>
    <n v="0"/>
    <n v="5"/>
    <d v="1899-12-30T06:30:00"/>
    <n v="6"/>
    <n v="30"/>
    <d v="1899-12-30T00:51:00"/>
    <n v="0"/>
    <n v="51"/>
    <d v="1899-12-30T01:20:00"/>
    <n v="1"/>
    <n v="20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8056.7659999991"/>
    <n v="22262"/>
    <n v="59.491403508771931"/>
    <n v="61.901750336896917"/>
    <m/>
    <m/>
    <m/>
    <m/>
    <m/>
  </r>
  <r>
    <n v="391"/>
    <m/>
    <d v="2011-10-15T00:00:00"/>
    <n v="10"/>
    <x v="24"/>
    <n v="3"/>
    <s v="RCL"/>
    <s v="NON COKING"/>
    <s v="CAROUGE"/>
    <d v="1899-12-30T19:25:00"/>
    <x v="387"/>
    <s v="DTY-WT 1-WCS-RLS 1-IMWB 1-DTY"/>
    <n v="59"/>
    <n v="0"/>
    <m/>
    <d v="1899-12-30T19:25:00"/>
    <d v="1899-12-30T19:25:00"/>
    <d v="1899-12-30T00:00:00"/>
    <n v="0"/>
    <n v="0"/>
    <m/>
    <m/>
    <m/>
    <m/>
    <m/>
    <m/>
    <m/>
    <m/>
    <m/>
    <m/>
    <m/>
    <m/>
    <d v="1899-12-30T21:10:00"/>
    <d v="1899-12-30T22:30:00"/>
    <d v="1899-12-30T01:20:00"/>
    <n v="1"/>
    <n v="20"/>
    <d v="1899-12-30T21:10:00"/>
    <d v="1899-12-30T22:30:00"/>
    <d v="1899-12-30T01:20:00"/>
    <n v="1"/>
    <n v="20"/>
    <d v="1899-12-31T01:45:00"/>
    <d v="1899-12-30T03:15:00"/>
    <n v="3"/>
    <n v="15"/>
    <d v="1899-12-31T02:15:00"/>
    <d v="1899-12-30T00:30:00"/>
    <n v="0"/>
    <n v="30"/>
    <d v="1899-12-31T06:14:00"/>
    <d v="1899-12-30T03:59:00"/>
    <n v="3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20:00"/>
    <n v="1"/>
    <n v="20"/>
    <d v="1899-12-30T03:59:00"/>
    <n v="3"/>
    <n v="59"/>
    <m/>
    <m/>
    <m/>
    <d v="1899-12-30T03:59:00"/>
    <n v="3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1751.675999999"/>
    <m/>
    <n v="62.625593220338978"/>
    <m/>
    <m/>
    <m/>
    <m/>
    <m/>
    <m/>
  </r>
  <r>
    <n v="392"/>
    <m/>
    <d v="2011-10-15T00:00:00"/>
    <n v="10"/>
    <x v="0"/>
    <n v="32"/>
    <s v="TSL,JSR"/>
    <s v="CURRAGH SS"/>
    <s v="VOGUE CHALLENGER"/>
    <d v="1899-12-30T02:00:00"/>
    <x v="378"/>
    <s v="DTY-WT 1-WCS-RLS 1-IMWB 1-DTY"/>
    <n v="56"/>
    <n v="3"/>
    <m/>
    <d v="1899-12-30T02:00:00"/>
    <d v="1899-12-30T02:00:00"/>
    <d v="1899-12-30T00:00:00"/>
    <n v="0"/>
    <n v="0"/>
    <m/>
    <m/>
    <m/>
    <m/>
    <m/>
    <m/>
    <m/>
    <m/>
    <m/>
    <m/>
    <m/>
    <m/>
    <d v="1899-12-30T03:10:00"/>
    <d v="1899-12-30T04:10:00"/>
    <d v="1899-12-30T01:00:00"/>
    <n v="1"/>
    <n v="0"/>
    <d v="1899-12-30T03:10:00"/>
    <d v="1899-12-30T04:10:00"/>
    <d v="1899-12-30T01:00:00"/>
    <n v="1"/>
    <n v="0"/>
    <d v="1899-12-30T06:59:00"/>
    <d v="1899-12-30T02:49:00"/>
    <n v="2"/>
    <n v="49"/>
    <d v="1899-12-30T07:00:00"/>
    <d v="1899-12-30T00:01:00"/>
    <n v="0"/>
    <n v="1"/>
    <d v="1899-12-30T09:04:00"/>
    <d v="1899-12-30T02:04:00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00:00"/>
    <n v="1"/>
    <n v="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5259.165999999"/>
    <m/>
    <n v="62.633749999999999"/>
    <m/>
    <m/>
    <m/>
    <m/>
    <m/>
    <m/>
  </r>
  <r>
    <n v="393"/>
    <n v="62"/>
    <d v="2011-10-15T00:00:00"/>
    <n v="10"/>
    <x v="25"/>
    <n v="1"/>
    <s v="USHA MARTIN LTD."/>
    <s v="NON COKING"/>
    <s v="PRABHU DAYA"/>
    <d v="1899-12-30T03:30:00"/>
    <x v="388"/>
    <s v="DTY-WT 1-WCS-RLS 1-IMWB 1-DTY"/>
    <n v="59"/>
    <n v="0"/>
    <m/>
    <d v="1899-12-30T03:30:00"/>
    <d v="1899-12-30T03:30:00"/>
    <d v="1899-12-30T00:00:00"/>
    <n v="0"/>
    <n v="0"/>
    <d v="1899-12-30T07:10:00"/>
    <d v="1899-12-30T03:40:00"/>
    <n v="3"/>
    <n v="40"/>
    <d v="1899-12-30T07:25:00"/>
    <d v="1899-12-30T00:15:00"/>
    <n v="0"/>
    <n v="15"/>
    <d v="1899-12-30T08:00:00"/>
    <d v="1899-12-30T00:35:00"/>
    <n v="0"/>
    <n v="35"/>
    <d v="1899-12-30T08:10:00"/>
    <d v="1899-12-30T09:20:00"/>
    <d v="1899-12-30T01:10:00"/>
    <n v="1"/>
    <n v="10"/>
    <d v="1899-12-30T08:10:00"/>
    <d v="1899-12-30T09:20:00"/>
    <d v="1899-12-30T01:10:00"/>
    <n v="1"/>
    <n v="10"/>
    <d v="1899-12-30T10:04:00"/>
    <d v="1899-12-30T00:44:00"/>
    <n v="0"/>
    <n v="44"/>
    <d v="1899-12-30T10:05:00"/>
    <d v="1899-12-30T00:01:00"/>
    <n v="0"/>
    <n v="1"/>
    <d v="1899-12-30T12:57:00"/>
    <d v="1899-12-30T02:52:00"/>
    <n v="2"/>
    <n v="52"/>
    <d v="1899-12-30T12:57:00"/>
    <d v="1899-12-30T12:57:00"/>
    <d v="1899-12-30T00:00:00"/>
    <n v="0"/>
    <n v="0"/>
    <d v="1899-12-30T12:57:00"/>
    <d v="1899-12-30T12:57:00"/>
    <m/>
    <d v="1899-12-30T00:00:00"/>
    <n v="0"/>
    <n v="0"/>
    <d v="1899-12-30T13:15:00"/>
    <d v="1899-12-30T00:18:00"/>
    <n v="0"/>
    <n v="18"/>
    <d v="1899-12-30T13:22:00"/>
    <d v="1899-12-30T00:07:00"/>
    <n v="0"/>
    <n v="7"/>
    <d v="1899-12-30T13:22:00"/>
    <d v="1899-12-30T13:30:00"/>
    <d v="1899-12-30T00:08:00"/>
    <n v="0"/>
    <n v="8"/>
    <d v="1899-12-30T10:00:00"/>
    <n v="10"/>
    <n v="0"/>
    <d v="1899-12-30T01:44:00"/>
    <n v="1"/>
    <n v="44"/>
    <d v="1899-12-30T01:10:00"/>
    <n v="1"/>
    <n v="10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8680.2259999991"/>
    <n v="22316"/>
    <n v="57.984067796610169"/>
    <n v="62.228007976339804"/>
    <m/>
    <m/>
    <m/>
    <m/>
    <m/>
  </r>
  <r>
    <n v="394"/>
    <n v="63"/>
    <d v="2011-10-15T00:00:00"/>
    <n v="10"/>
    <x v="0"/>
    <n v="33"/>
    <s v="TSL,JSR"/>
    <s v="BLENDED PCI/JELLINBAH PCI"/>
    <s v="PRIMROSE /LOWLANDS NELLO"/>
    <d v="1899-12-30T11:30:00"/>
    <x v="389"/>
    <s v="DTY-WT 1-WCS-RLS 1-IMWB 1-DTY"/>
    <n v="54"/>
    <n v="5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5:00"/>
    <d v="1899-12-30T00:40:00"/>
    <n v="0"/>
    <n v="40"/>
    <d v="1899-12-30T12:30:00"/>
    <d v="1899-12-30T13:35:00"/>
    <d v="1899-12-30T01:05:00"/>
    <n v="1"/>
    <n v="5"/>
    <d v="1899-12-30T12:30:00"/>
    <d v="1899-12-30T13:35:00"/>
    <d v="1899-12-30T01:05:00"/>
    <n v="1"/>
    <n v="5"/>
    <d v="1899-12-30T13:45:00"/>
    <d v="1899-12-30T00:10:00"/>
    <n v="0"/>
    <n v="10"/>
    <d v="1899-12-30T13:46:00"/>
    <d v="1899-12-30T00:01:00"/>
    <n v="0"/>
    <n v="1"/>
    <d v="1899-12-30T16:47:00"/>
    <d v="1899-12-30T03:01:00"/>
    <n v="3"/>
    <n v="1"/>
    <d v="1899-12-30T16:47:00"/>
    <d v="1899-12-30T16:47:00"/>
    <d v="1899-12-30T00:00:00"/>
    <n v="0"/>
    <n v="0"/>
    <d v="1899-12-30T16:47:00"/>
    <d v="1899-12-30T16:47:00"/>
    <m/>
    <d v="1899-12-30T00:00:00"/>
    <n v="0"/>
    <n v="0"/>
    <d v="1899-12-30T17:00:00"/>
    <d v="1899-12-30T00:13:00"/>
    <n v="0"/>
    <n v="13"/>
    <d v="1899-12-30T17:05:00"/>
    <d v="1899-12-30T00:05:00"/>
    <n v="0"/>
    <n v="5"/>
    <d v="1899-12-30T17:05:00"/>
    <d v="1899-12-30T17:10:00"/>
    <d v="1899-12-30T00:05:00"/>
    <n v="0"/>
    <n v="5"/>
    <d v="1899-12-30T05:40:00"/>
    <n v="5"/>
    <n v="40"/>
    <d v="1899-12-30T01:08:00"/>
    <n v="1"/>
    <n v="8"/>
    <d v="1899-12-30T01:05:00"/>
    <n v="1"/>
    <n v="5"/>
    <d v="1899-12-30T03:01:00"/>
    <n v="3"/>
    <n v="1"/>
    <m/>
    <m/>
    <m/>
    <d v="1899-12-30T03:01:00"/>
    <n v="3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2035.605999999"/>
    <n v="22371"/>
    <n v="62.13666666666667"/>
    <n v="62.225005855795402"/>
    <m/>
    <m/>
    <m/>
    <m/>
    <m/>
  </r>
  <r>
    <n v="395"/>
    <n v="64"/>
    <d v="2011-10-15T00:00:00"/>
    <n v="10"/>
    <x v="25"/>
    <n v="2"/>
    <s v="KYORI OREMIN LTD."/>
    <s v="NON COKING"/>
    <s v="PRABHU DAYA"/>
    <d v="1899-12-30T13:20:00"/>
    <x v="390"/>
    <s v="DTY-WT 1-WCS-RLS 1-IMWB 1-DTY"/>
    <n v="55"/>
    <n v="4"/>
    <m/>
    <d v="1899-12-30T13:20:00"/>
    <d v="1899-12-30T13:20:00"/>
    <d v="1899-12-30T00:00:00"/>
    <n v="0"/>
    <n v="0"/>
    <d v="1899-12-30T13:40:00"/>
    <d v="1899-12-30T00:20:00"/>
    <n v="0"/>
    <n v="20"/>
    <d v="1899-12-30T14:00:00"/>
    <d v="1899-12-30T00:20:00"/>
    <n v="0"/>
    <n v="20"/>
    <d v="1899-12-30T14:20:00"/>
    <d v="1899-12-30T00:20:00"/>
    <n v="0"/>
    <n v="20"/>
    <d v="1899-12-30T14:30:00"/>
    <d v="1899-12-30T16:00:00"/>
    <d v="1899-12-30T01:30:00"/>
    <n v="1"/>
    <n v="30"/>
    <d v="1899-12-30T14:30:00"/>
    <d v="1899-12-30T16:00:00"/>
    <d v="1899-12-30T01:30:00"/>
    <n v="1"/>
    <n v="30"/>
    <d v="1899-12-30T18:10:00"/>
    <d v="1899-12-30T02:10:00"/>
    <n v="2"/>
    <n v="10"/>
    <d v="1899-12-30T19:19:00"/>
    <d v="1899-12-30T01:09:00"/>
    <n v="1"/>
    <n v="9"/>
    <d v="1899-12-30T21:57:00"/>
    <d v="1899-12-30T02:38:00"/>
    <n v="2"/>
    <n v="38"/>
    <d v="1899-12-30T21:57:00"/>
    <d v="1899-12-30T21:57:00"/>
    <d v="1899-12-30T00:00:00"/>
    <n v="0"/>
    <n v="0"/>
    <d v="1899-12-30T21:57:00"/>
    <d v="1899-12-30T21:57:00"/>
    <m/>
    <d v="1899-12-30T00:00:00"/>
    <n v="0"/>
    <n v="0"/>
    <d v="1899-12-30T22:10:00"/>
    <d v="1899-12-30T00:13:00"/>
    <n v="0"/>
    <n v="13"/>
    <d v="1899-12-30T22:15:00"/>
    <d v="1899-12-30T00:05:00"/>
    <n v="0"/>
    <n v="5"/>
    <d v="1899-12-30T22:15:00"/>
    <d v="1899-12-30T22:20:00"/>
    <d v="1899-12-30T00:05:00"/>
    <n v="0"/>
    <n v="5"/>
    <d v="1899-12-30T09:00:00"/>
    <n v="9"/>
    <n v="0"/>
    <d v="1899-12-30T02:48:00"/>
    <n v="2"/>
    <n v="48"/>
    <d v="1899-12-30T01:30:00"/>
    <n v="1"/>
    <n v="30"/>
    <d v="1899-12-30T02:38:00"/>
    <n v="2"/>
    <n v="38"/>
    <m/>
    <m/>
    <m/>
    <d v="1899-12-30T02:38:00"/>
    <n v="2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5252.5659999989"/>
    <n v="22430"/>
    <n v="58.490181818181817"/>
    <n v="62.204751047703922"/>
    <m/>
    <m/>
    <m/>
    <m/>
    <m/>
  </r>
  <r>
    <n v="396"/>
    <n v="65"/>
    <d v="2011-10-15T00:00:00"/>
    <n v="10"/>
    <x v="22"/>
    <n v="1"/>
    <s v="MSP Steel ltd."/>
    <s v="STEAM NON COKING"/>
    <s v="CAROUGE"/>
    <d v="1899-12-30T18:00:00"/>
    <x v="391"/>
    <s v="DTY-WT 1-WCS-RLS 1-IMWB 1-DTY"/>
    <n v="59"/>
    <n v="0"/>
    <m/>
    <d v="1899-12-30T18:00:00"/>
    <d v="1899-12-30T18:00:00"/>
    <d v="1899-12-30T00:00:00"/>
    <n v="0"/>
    <n v="0"/>
    <d v="1899-12-30T18:05:00"/>
    <d v="1899-12-30T00:05:00"/>
    <n v="0"/>
    <n v="5"/>
    <d v="1899-12-30T18:10:00"/>
    <d v="1899-12-30T00:05:00"/>
    <n v="0"/>
    <n v="5"/>
    <d v="1899-12-30T18:30:00"/>
    <d v="1899-12-30T00:20:00"/>
    <n v="0"/>
    <n v="20"/>
    <d v="1899-12-30T18:45:00"/>
    <d v="1899-12-30T21:50:00"/>
    <d v="1899-12-30T03:05:00"/>
    <n v="3"/>
    <n v="5"/>
    <d v="1899-12-30T18:45:00"/>
    <d v="1899-12-30T21:50:00"/>
    <d v="1899-12-30T03:05:00"/>
    <n v="3"/>
    <n v="5"/>
    <d v="1899-12-30T22:41:00"/>
    <d v="1899-12-30T00:51:00"/>
    <n v="0"/>
    <n v="51"/>
    <d v="1899-12-30T22:46:00"/>
    <d v="1899-12-30T00:05:00"/>
    <n v="0"/>
    <n v="5"/>
    <d v="1899-12-30T23:45:00"/>
    <d v="1899-12-30T00:59:00"/>
    <n v="0"/>
    <n v="59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2:00"/>
    <d v="1899-12-30T00:07:00"/>
    <n v="0"/>
    <n v="7"/>
    <d v="1899-12-30T23:54:00"/>
    <d v="1899-12-30T00:02:00"/>
    <n v="0"/>
    <n v="2"/>
    <d v="1899-12-30T23:54:00"/>
    <d v="1899-12-30T23:55:00"/>
    <d v="1899-12-30T00:01:00"/>
    <n v="0"/>
    <n v="1"/>
    <d v="1899-12-30T05:55:00"/>
    <n v="5"/>
    <n v="55"/>
    <d v="1899-12-30T01:20:00"/>
    <n v="1"/>
    <n v="20"/>
    <d v="1899-12-30T03:05:00"/>
    <n v="3"/>
    <n v="5"/>
    <d v="1899-12-30T00:59:00"/>
    <n v="0"/>
    <n v="59"/>
    <m/>
    <m/>
    <m/>
    <d v="1899-12-30T00:59:00"/>
    <n v="0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8967.385999999"/>
    <n v="22489"/>
    <n v="62.96305084745763"/>
    <n v="62.206740450887054"/>
    <m/>
    <m/>
    <m/>
    <m/>
    <m/>
  </r>
  <r>
    <n v="397"/>
    <n v="66"/>
    <d v="2011-10-15T00:00:00"/>
    <n v="10"/>
    <x v="18"/>
    <n v="5"/>
    <s v="BSL"/>
    <s v="STEAM NON COKING"/>
    <s v="FURNESS MELBOURNE"/>
    <d v="1899-12-30T19:15:00"/>
    <x v="392"/>
    <s v="DTY-WT 1-WCS-RLS 1-IMWB 1-DTY"/>
    <n v="59"/>
    <n v="0"/>
    <m/>
    <d v="1899-12-30T19:15:00"/>
    <d v="1899-12-30T19:15:00"/>
    <d v="1899-12-30T00:00:00"/>
    <n v="0"/>
    <n v="0"/>
    <d v="1899-12-30T21:45:00"/>
    <d v="1899-12-30T02:30:00"/>
    <n v="2"/>
    <n v="30"/>
    <d v="1899-12-30T22:10:00"/>
    <d v="1899-12-30T00:25:00"/>
    <n v="0"/>
    <n v="25"/>
    <d v="1899-12-30T22:30:00"/>
    <d v="1899-12-30T00:20:00"/>
    <n v="0"/>
    <n v="20"/>
    <d v="1899-12-30T22:35:00"/>
    <d v="1899-12-30T23:40:00"/>
    <d v="1899-12-30T01:05:00"/>
    <n v="1"/>
    <n v="5"/>
    <d v="1899-12-30T22:35:00"/>
    <d v="1899-12-30T23:40:00"/>
    <d v="1899-12-30T01:05:00"/>
    <n v="1"/>
    <n v="5"/>
    <d v="1899-12-31T00:35:00"/>
    <d v="1899-12-30T00:55:00"/>
    <n v="0"/>
    <n v="55"/>
    <d v="1899-12-31T01:25:00"/>
    <d v="1899-12-30T00:50:00"/>
    <n v="0"/>
    <n v="50"/>
    <d v="1899-12-31T03:12:00"/>
    <d v="1899-12-30T01:47:00"/>
    <n v="1"/>
    <n v="47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30:00"/>
    <d v="1899-12-30T00:18:00"/>
    <n v="0"/>
    <n v="18"/>
    <d v="1899-12-31T03:35:00"/>
    <d v="1899-12-30T00:05:00"/>
    <n v="0"/>
    <n v="5"/>
    <d v="1899-12-31T03:35:00"/>
    <d v="1899-12-31T03:40:00"/>
    <d v="1899-12-30T00:05:00"/>
    <n v="0"/>
    <n v="5"/>
    <d v="1899-12-30T08:25:00"/>
    <n v="8"/>
    <n v="25"/>
    <d v="1899-12-30T01:38:00"/>
    <n v="1"/>
    <n v="38"/>
    <d v="1899-12-30T01:05:00"/>
    <n v="1"/>
    <n v="5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2520.5359999989"/>
    <n v="22546"/>
    <n v="60.222881355932202"/>
    <n v="62.207067151601123"/>
    <m/>
    <m/>
    <m/>
    <m/>
    <m/>
  </r>
  <r>
    <n v="398"/>
    <n v="67"/>
    <d v="2011-10-16T00:00:00"/>
    <n v="10"/>
    <x v="7"/>
    <n v="4"/>
    <s v="VISA STEEL"/>
    <s v="NON COKING"/>
    <s v="NEWLEAD SPARTOUNTA"/>
    <d v="1899-12-30T06:05:00"/>
    <x v="393"/>
    <s v="DTY-WT 1-WCS-RLS 1-IMWB 1-DTY"/>
    <n v="57"/>
    <n v="2"/>
    <m/>
    <d v="1899-12-30T06:05:00"/>
    <d v="1899-12-30T06:05:00"/>
    <d v="1899-12-30T00:00:00"/>
    <n v="0"/>
    <n v="0"/>
    <d v="1899-12-30T06:10:00"/>
    <d v="1899-12-30T00:05:00"/>
    <n v="0"/>
    <n v="5"/>
    <d v="1899-12-30T06:25:00"/>
    <d v="1899-12-30T00:15:00"/>
    <n v="0"/>
    <n v="15"/>
    <d v="1899-12-30T06:30:00"/>
    <d v="1899-12-30T00:05:00"/>
    <n v="0"/>
    <n v="5"/>
    <d v="1899-12-30T06:30:00"/>
    <d v="1899-12-30T07:20:00"/>
    <d v="1899-12-30T00:50:00"/>
    <n v="0"/>
    <n v="50"/>
    <d v="1899-12-30T06:30:00"/>
    <d v="1899-12-30T07:20:00"/>
    <d v="1899-12-30T00:50:00"/>
    <n v="0"/>
    <n v="50"/>
    <d v="1899-12-30T06:29:00"/>
    <n v="-3.5416666666666652E-2"/>
    <e v="#NUM!"/>
    <e v="#NUM!"/>
    <d v="1899-12-30T07:22:00"/>
    <d v="1899-12-30T00:53:00"/>
    <n v="0"/>
    <n v="53"/>
    <d v="1899-12-30T09:07:00"/>
    <d v="1899-12-30T01:45:00"/>
    <n v="1"/>
    <n v="45"/>
    <d v="1899-12-30T09:07:00"/>
    <d v="1899-12-30T09:07:00"/>
    <d v="1899-12-30T00:00:00"/>
    <n v="0"/>
    <n v="0"/>
    <d v="1899-12-30T09:07:00"/>
    <d v="1899-12-30T09:07:00"/>
    <m/>
    <d v="1899-12-30T00:00:00"/>
    <n v="0"/>
    <n v="0"/>
    <d v="1899-12-30T09:25:00"/>
    <d v="1899-12-30T00:18:00"/>
    <n v="0"/>
    <n v="18"/>
    <d v="1899-12-30T09:27:00"/>
    <d v="1899-12-30T00:02:00"/>
    <n v="0"/>
    <n v="2"/>
    <d v="1899-12-30T09:27:00"/>
    <d v="1899-12-30T09:30:00"/>
    <d v="1899-12-30T00:03:00"/>
    <n v="0"/>
    <n v="3"/>
    <d v="1899-12-30T03:25:00"/>
    <n v="3"/>
    <n v="25"/>
    <n v="-1.8055555555555602E-2"/>
    <e v="#NUM!"/>
    <e v="#NUM!"/>
    <d v="1899-12-30T00:50:00"/>
    <n v="0"/>
    <n v="5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6122.6659999988"/>
    <n v="22603"/>
    <n v="63.195263157894736"/>
    <n v="62.209559173560976"/>
    <m/>
    <m/>
    <m/>
    <m/>
    <m/>
  </r>
  <r>
    <n v="399"/>
    <n v="68"/>
    <d v="2011-10-16T00:00:00"/>
    <n v="10"/>
    <x v="0"/>
    <n v="34"/>
    <s v="TSL,JSR"/>
    <s v="BLENDED PCI/CURRAGH SS"/>
    <s v="LOWLANDS NELLO/VOGUE CHALLENGER"/>
    <d v="1899-12-30T07:10:00"/>
    <x v="394"/>
    <s v="DTY-WT 1-WCS-RLS 1-IMWB 1-DTY"/>
    <n v="57"/>
    <n v="2"/>
    <m/>
    <d v="1899-12-30T07:10:00"/>
    <d v="1899-12-30T07:10:00"/>
    <d v="1899-12-30T00:00:00"/>
    <n v="0"/>
    <n v="0"/>
    <d v="1899-12-30T08:00:00"/>
    <d v="1899-12-30T00:50:00"/>
    <n v="0"/>
    <n v="50"/>
    <d v="1899-12-30T08:15:00"/>
    <d v="1899-12-30T00:15:00"/>
    <n v="0"/>
    <n v="15"/>
    <d v="1899-12-30T08:30:00"/>
    <d v="1899-12-30T00:15:00"/>
    <n v="0"/>
    <n v="15"/>
    <d v="1899-12-30T08:30:00"/>
    <d v="1899-12-30T09:30:00"/>
    <d v="1899-12-30T01:00:00"/>
    <n v="1"/>
    <n v="0"/>
    <d v="1899-12-30T08:30:00"/>
    <d v="1899-12-30T09:30:00"/>
    <d v="1899-12-30T01:00:00"/>
    <n v="1"/>
    <n v="0"/>
    <d v="1899-12-30T09:40:00"/>
    <d v="1899-12-30T00:10:00"/>
    <n v="0"/>
    <n v="10"/>
    <d v="1899-12-30T10:22:00"/>
    <d v="1899-12-30T00:42:00"/>
    <n v="0"/>
    <n v="42"/>
    <d v="1899-12-30T13:06:00"/>
    <d v="1899-12-30T02:44:00"/>
    <n v="2"/>
    <n v="44"/>
    <d v="1899-12-30T13:06:00"/>
    <d v="1899-12-30T13:06:00"/>
    <d v="1899-12-30T00:00:00"/>
    <n v="0"/>
    <n v="0"/>
    <d v="1899-12-30T13:06:00"/>
    <d v="1899-12-30T13:06:00"/>
    <m/>
    <d v="1899-12-30T00:00:00"/>
    <n v="0"/>
    <n v="0"/>
    <d v="1899-12-30T13:20:00"/>
    <d v="1899-12-30T00:14:00"/>
    <n v="0"/>
    <n v="14"/>
    <d v="1899-12-30T13:23:00"/>
    <d v="1899-12-30T00:03:00"/>
    <n v="0"/>
    <n v="3"/>
    <d v="1899-12-30T13:23:00"/>
    <d v="1899-12-30T13:25:00"/>
    <d v="1899-12-30T00:02:00"/>
    <n v="0"/>
    <n v="2"/>
    <d v="1899-12-30T06:15:00"/>
    <n v="6"/>
    <n v="15"/>
    <d v="1899-12-30T00:42:00"/>
    <n v="0"/>
    <n v="42"/>
    <d v="1899-12-30T01:00:00"/>
    <n v="1"/>
    <n v="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9668.6259999988"/>
    <n v="22660"/>
    <n v="62.209824561403508"/>
    <n v="62.209559841129689"/>
    <m/>
    <m/>
    <m/>
    <m/>
    <m/>
  </r>
  <r>
    <n v="400"/>
    <n v="69"/>
    <d v="2011-10-16T00:00:00"/>
    <n v="10"/>
    <x v="0"/>
    <n v="35"/>
    <s v="TSL,JSR"/>
    <s v="BLENDED PCI/CURRAGH SS"/>
    <s v="LOWLANDS NELLO/VOGUE CHALLENGER"/>
    <d v="1899-12-30T15:00:00"/>
    <x v="395"/>
    <s v="DTY-WT 1-WCS-RLS 1-IMWB 1-DTY"/>
    <n v="57"/>
    <n v="2"/>
    <m/>
    <d v="1899-12-30T15:00:00"/>
    <d v="1899-12-30T15:00:00"/>
    <d v="1899-12-30T00:00:00"/>
    <n v="0"/>
    <n v="0"/>
    <d v="1899-12-30T15:10:00"/>
    <d v="1899-12-30T00:10:00"/>
    <n v="0"/>
    <n v="10"/>
    <d v="1899-12-30T15:15:00"/>
    <d v="1899-12-30T00:05:00"/>
    <n v="0"/>
    <n v="5"/>
    <d v="1899-12-30T15:40:00"/>
    <d v="1899-12-30T00:25:00"/>
    <n v="0"/>
    <n v="25"/>
    <d v="1899-12-30T15:40:00"/>
    <d v="1899-12-30T16:40:00"/>
    <d v="1899-12-30T01:00:00"/>
    <n v="1"/>
    <n v="0"/>
    <d v="1899-12-30T15:40:00"/>
    <d v="1899-12-30T16:40:00"/>
    <d v="1899-12-30T01:00:00"/>
    <n v="1"/>
    <n v="0"/>
    <d v="1899-12-30T16:40:00"/>
    <d v="1899-12-30T00:00:00"/>
    <n v="0"/>
    <n v="0"/>
    <d v="1899-12-30T16:50:00"/>
    <d v="1899-12-30T00:10:00"/>
    <n v="0"/>
    <n v="10"/>
    <d v="1899-12-30T19:55:00"/>
    <d v="1899-12-30T03:05:00"/>
    <n v="3"/>
    <n v="5"/>
    <d v="1899-12-30T19:55:00"/>
    <d v="1899-12-30T19:55:00"/>
    <d v="1899-12-30T00:00:00"/>
    <n v="0"/>
    <n v="0"/>
    <d v="1899-12-30T19:55:00"/>
    <d v="1899-12-30T19:55:00"/>
    <m/>
    <d v="1899-12-30T00:00:00"/>
    <n v="0"/>
    <n v="0"/>
    <d v="1899-12-30T20:10:00"/>
    <d v="1899-12-30T00:15:00"/>
    <n v="0"/>
    <n v="15"/>
    <d v="1899-12-30T20:15:00"/>
    <d v="1899-12-30T00:05:00"/>
    <n v="0"/>
    <n v="5"/>
    <d v="1899-12-30T20:15:00"/>
    <d v="1899-12-30T20:20:00"/>
    <d v="1899-12-30T00:05:00"/>
    <n v="0"/>
    <n v="5"/>
    <d v="1899-12-30T05:20:00"/>
    <n v="5"/>
    <n v="20"/>
    <d v="1899-12-30T00:45:00"/>
    <n v="0"/>
    <n v="45"/>
    <d v="1899-12-30T01:00:00"/>
    <n v="1"/>
    <n v="0"/>
    <d v="1899-12-30T03:05:00"/>
    <n v="3"/>
    <n v="5"/>
    <m/>
    <m/>
    <m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3226.4259999988"/>
    <n v="22718"/>
    <n v="62.417543859649129"/>
    <n v="62.207343340082701"/>
    <m/>
    <m/>
    <m/>
    <m/>
    <m/>
  </r>
  <r>
    <n v="401"/>
    <n v="70"/>
    <d v="2011-10-16T00:00:00"/>
    <n v="10"/>
    <x v="18"/>
    <n v="6"/>
    <s v="BSL"/>
    <s v="STEAM NON COKING"/>
    <s v="FURNESS MELBOURNE"/>
    <d v="1899-12-30T13:50:00"/>
    <x v="396"/>
    <s v="DTY-WT 1-WCS-RLS 1-IMWB 1-DTY"/>
    <n v="58"/>
    <n v="1"/>
    <m/>
    <d v="1899-12-30T13:50:00"/>
    <d v="1899-12-30T13:50:00"/>
    <d v="1899-12-30T00:00:00"/>
    <n v="0"/>
    <n v="0"/>
    <d v="1899-12-30T13:55:00"/>
    <d v="1899-12-30T00:05:00"/>
    <n v="0"/>
    <n v="5"/>
    <d v="1899-12-30T14:10:00"/>
    <d v="1899-12-30T00:15:00"/>
    <n v="0"/>
    <n v="15"/>
    <d v="1899-12-30T14:45:00"/>
    <d v="1899-12-30T00:35:00"/>
    <n v="0"/>
    <n v="35"/>
    <d v="1899-12-30T14:50:00"/>
    <d v="1899-12-30T15:40:00"/>
    <d v="1899-12-30T00:50:00"/>
    <n v="0"/>
    <n v="50"/>
    <d v="1899-12-30T14:50:00"/>
    <d v="1899-12-30T15:40:00"/>
    <d v="1899-12-30T00:50:00"/>
    <n v="0"/>
    <n v="50"/>
    <d v="1899-12-30T21:13:00"/>
    <d v="1899-12-30T05:33:00"/>
    <n v="5"/>
    <n v="33"/>
    <d v="1899-12-30T21:14:00"/>
    <d v="1899-12-30T00:01:00"/>
    <n v="0"/>
    <n v="1"/>
    <d v="1899-12-30T23:29:00"/>
    <d v="1899-12-30T02:15:00"/>
    <n v="2"/>
    <n v="15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10:00:00"/>
    <n v="10"/>
    <n v="0"/>
    <d v="1899-12-30T06:24:00"/>
    <n v="6"/>
    <n v="24"/>
    <d v="1899-12-30T00:50:00"/>
    <n v="0"/>
    <n v="50"/>
    <d v="1899-12-30T02:15:00"/>
    <n v="2"/>
    <n v="15"/>
    <m/>
    <m/>
    <m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6492.4659999989"/>
    <n v="22777"/>
    <n v="56.311034482758622"/>
    <n v="62.18959766431044"/>
    <m/>
    <m/>
    <m/>
    <m/>
    <m/>
  </r>
  <r>
    <n v="402"/>
    <n v="71"/>
    <d v="2011-10-16T00:00:00"/>
    <n v="10"/>
    <x v="2"/>
    <n v="3"/>
    <s v="UML,DGPR"/>
    <s v="HARD COKING COAL"/>
    <s v="FU ZHOU HAI"/>
    <d v="1899-12-30T16:25:00"/>
    <x v="397"/>
    <s v="DTY-WT 1-WCS-RLS 1-IMWB 1-DTY"/>
    <n v="59"/>
    <n v="0"/>
    <m/>
    <d v="1899-12-30T16:25:00"/>
    <d v="1899-12-30T16:25:00"/>
    <d v="1899-12-30T00:00:00"/>
    <n v="0"/>
    <n v="0"/>
    <d v="1899-12-30T16:35:00"/>
    <d v="1899-12-30T00:10:00"/>
    <n v="0"/>
    <n v="10"/>
    <d v="1899-12-30T19:45:00"/>
    <d v="1899-12-30T03:10:00"/>
    <n v="3"/>
    <n v="10"/>
    <d v="1899-12-30T20:20:00"/>
    <d v="1899-12-30T00:35:00"/>
    <n v="0"/>
    <n v="3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1T01:20:00"/>
    <d v="1899-12-30T03:50:00"/>
    <n v="3"/>
    <n v="50"/>
    <d v="1899-12-31T01:22:00"/>
    <d v="1899-12-30T00:02:00"/>
    <n v="0"/>
    <n v="2"/>
    <d v="1899-12-31T03:39:00"/>
    <d v="1899-12-30T02:17:00"/>
    <n v="2"/>
    <n v="17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1:35:00"/>
    <n v="11"/>
    <n v="35"/>
    <d v="1899-12-30T04:41:00"/>
    <n v="4"/>
    <n v="41"/>
    <d v="1899-12-30T01:00:00"/>
    <n v="1"/>
    <n v="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0041.7559999989"/>
    <n v="22836"/>
    <n v="60.157457627118646"/>
    <n v="62.184347346295276"/>
    <m/>
    <m/>
    <m/>
    <m/>
    <m/>
  </r>
  <r>
    <n v="403"/>
    <n v="72"/>
    <d v="2011-10-17T00:00:00"/>
    <n v="10"/>
    <x v="0"/>
    <n v="36"/>
    <s v="TSL,JSR"/>
    <s v="BLENDED PCI"/>
    <s v="LOWLANDS NELLO"/>
    <d v="1899-12-30T22:45:00"/>
    <x v="398"/>
    <s v="DTY-WT 1-WCS-RLS 1-IMWB 1-DTY"/>
    <n v="59"/>
    <n v="0"/>
    <m/>
    <d v="1899-12-30T22:45:00"/>
    <d v="1899-12-30T22:45:00"/>
    <d v="1899-12-30T00:00:00"/>
    <n v="0"/>
    <n v="0"/>
    <d v="1899-12-31T00:05:00"/>
    <d v="1899-12-30T01:20:00"/>
    <n v="1"/>
    <n v="20"/>
    <d v="1899-12-31T01:45:00"/>
    <d v="1899-12-30T01:40:00"/>
    <n v="1"/>
    <n v="40"/>
    <d v="1899-12-31T02:08:00"/>
    <d v="1899-12-30T00:23:00"/>
    <n v="0"/>
    <n v="23"/>
    <d v="1899-12-31T02:10:00"/>
    <d v="1899-12-31T03:10:00"/>
    <d v="1899-12-30T01:00:00"/>
    <n v="1"/>
    <n v="0"/>
    <d v="1899-12-31T02:10:00"/>
    <d v="1899-12-31T03:10:00"/>
    <d v="1899-12-30T01:00:00"/>
    <n v="1"/>
    <n v="0"/>
    <d v="1899-12-31T04:20:00"/>
    <d v="1899-12-30T01:10:00"/>
    <n v="1"/>
    <n v="10"/>
    <d v="1899-12-31T04:21:00"/>
    <d v="1899-12-30T00:01:00"/>
    <n v="0"/>
    <n v="1"/>
    <d v="1899-12-31T06:50:00"/>
    <d v="1899-12-30T02:29:00"/>
    <n v="2"/>
    <n v="29"/>
    <d v="1899-12-31T06:50:00"/>
    <d v="1899-12-31T06:50:00"/>
    <d v="1899-12-30T00:00:00"/>
    <n v="0"/>
    <n v="0"/>
    <d v="1899-12-31T06:50:00"/>
    <d v="1899-12-31T06:50:00"/>
    <m/>
    <d v="1899-12-30T00:00:00"/>
    <n v="0"/>
    <n v="0"/>
    <d v="1899-12-31T07:10:00"/>
    <d v="1899-12-30T00:20:00"/>
    <n v="0"/>
    <n v="20"/>
    <d v="1899-12-31T07:15:00"/>
    <d v="1899-12-30T00:05:00"/>
    <n v="0"/>
    <n v="5"/>
    <d v="1899-12-31T07:15:00"/>
    <d v="1899-12-31T07:20:00"/>
    <d v="1899-12-30T00:05:00"/>
    <n v="0"/>
    <n v="5"/>
    <d v="1899-12-30T08:35:00"/>
    <n v="8"/>
    <n v="35"/>
    <d v="1899-12-30T01:58:00"/>
    <n v="1"/>
    <n v="58"/>
    <d v="1899-12-30T01:00:00"/>
    <n v="1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3788.1759999988"/>
    <n v="22894"/>
    <n v="63.498644067796612"/>
    <n v="62.19045059841001"/>
    <m/>
    <m/>
    <m/>
    <m/>
    <m/>
  </r>
  <r>
    <n v="404"/>
    <n v="73"/>
    <d v="2011-10-17T00:00:00"/>
    <n v="10"/>
    <x v="18"/>
    <n v="7"/>
    <s v="BSL"/>
    <s v="STEAM NON COKING"/>
    <s v="FURNESS MELBOURNE"/>
    <d v="1899-12-30T07:35:00"/>
    <x v="399"/>
    <s v="DTY-WT 1-WCS-RLS 1-IMWB 1-DTY"/>
    <n v="58"/>
    <n v="1"/>
    <m/>
    <d v="1899-12-30T07:35:00"/>
    <d v="1899-12-30T07:35:00"/>
    <d v="1899-12-30T00:00:00"/>
    <n v="0"/>
    <n v="0"/>
    <d v="1899-12-30T08:00:00"/>
    <d v="1899-12-30T00:25:00"/>
    <n v="0"/>
    <n v="25"/>
    <d v="1899-12-30T08:20:00"/>
    <d v="1899-12-30T00:20:00"/>
    <n v="0"/>
    <n v="20"/>
    <d v="1899-12-30T08:30:00"/>
    <d v="1899-12-30T00:10:00"/>
    <n v="0"/>
    <n v="10"/>
    <d v="1899-12-30T08:32:00"/>
    <d v="1899-12-30T09:15:00"/>
    <d v="1899-12-30T00:43:00"/>
    <n v="0"/>
    <n v="43"/>
    <d v="1899-12-30T08:32:00"/>
    <d v="1899-12-30T09:15:00"/>
    <d v="1899-12-30T00:43:00"/>
    <n v="0"/>
    <n v="43"/>
    <d v="1899-12-30T08:30:00"/>
    <n v="-3.125E-2"/>
    <e v="#NUM!"/>
    <e v="#NUM!"/>
    <d v="1899-12-30T09:56:00"/>
    <d v="1899-12-30T01:26:00"/>
    <n v="1"/>
    <n v="26"/>
    <d v="1899-12-30T11:50:00"/>
    <d v="1899-12-30T01:54:00"/>
    <n v="1"/>
    <n v="54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05:00"/>
    <d v="1899-12-30T00:15:00"/>
    <n v="0"/>
    <n v="15"/>
    <d v="1899-12-30T12:08:00"/>
    <d v="1899-12-30T00:03:00"/>
    <n v="0"/>
    <n v="3"/>
    <d v="1899-12-30T12:08:00"/>
    <d v="1899-12-30T12:10:00"/>
    <d v="1899-12-30T00:02:00"/>
    <n v="0"/>
    <n v="2"/>
    <d v="1899-12-30T04:35:00"/>
    <n v="4"/>
    <n v="35"/>
    <n v="-1.1805555555555625E-2"/>
    <e v="#NUM!"/>
    <e v="#NUM!"/>
    <d v="1899-12-30T00:43:00"/>
    <n v="0"/>
    <n v="43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7212.8959999988"/>
    <n v="22953"/>
    <n v="59.046896551724132"/>
    <n v="62.179797673506677"/>
    <m/>
    <m/>
    <m/>
    <m/>
    <m/>
  </r>
  <r>
    <n v="405"/>
    <n v="74"/>
    <d v="2011-10-17T00:00:00"/>
    <n v="10"/>
    <x v="26"/>
    <n v="1"/>
    <s v="KYORI OREMIN LTD."/>
    <s v="NON COKING"/>
    <s v="PRABHU DAYA"/>
    <d v="1899-12-30T20:10:00"/>
    <x v="400"/>
    <s v="DTY-WT 1-WCS-RLS 1-IMWB 1-DTY"/>
    <n v="59"/>
    <n v="0"/>
    <m/>
    <d v="1899-12-30T20:10:00"/>
    <d v="1899-12-30T20:10:00"/>
    <d v="1899-12-30T00:00:00"/>
    <n v="0"/>
    <n v="0"/>
    <d v="1899-12-30T21:15:00"/>
    <d v="1899-12-30T01:05:00"/>
    <n v="1"/>
    <n v="5"/>
    <d v="1899-12-30T21:20:00"/>
    <d v="1899-12-30T00:05:00"/>
    <n v="0"/>
    <n v="5"/>
    <d v="1899-12-30T21:43:00"/>
    <d v="1899-12-30T00:23:00"/>
    <n v="0"/>
    <n v="23"/>
    <d v="1899-12-30T21:45:00"/>
    <d v="1899-12-30T23:00:00"/>
    <d v="1899-12-30T01:15:00"/>
    <n v="1"/>
    <n v="15"/>
    <d v="1899-12-30T21:45:00"/>
    <d v="1899-12-30T23:00:00"/>
    <d v="1899-12-30T01:15:00"/>
    <n v="1"/>
    <n v="15"/>
    <d v="1899-12-30T23:09:00"/>
    <d v="1899-12-30T00:09:00"/>
    <n v="0"/>
    <n v="9"/>
    <d v="1899-12-30T23:09:00"/>
    <d v="1899-12-30T00:00:00"/>
    <n v="0"/>
    <n v="0"/>
    <d v="1899-12-31T01:37:00"/>
    <d v="1899-12-30T02:28:00"/>
    <n v="2"/>
    <n v="28"/>
    <d v="1899-12-31T01:37:00"/>
    <d v="1899-12-31T01:37:00"/>
    <d v="1899-12-30T00:00:00"/>
    <n v="0"/>
    <n v="0"/>
    <d v="1899-12-31T01:37:00"/>
    <d v="1899-12-31T01:37:00"/>
    <m/>
    <d v="1899-12-30T00:00:00"/>
    <n v="0"/>
    <n v="0"/>
    <d v="1899-12-31T01:50:00"/>
    <d v="1899-12-30T00:13:00"/>
    <n v="0"/>
    <n v="13"/>
    <d v="1899-12-31T01:55:00"/>
    <d v="1899-12-30T00:05:00"/>
    <n v="0"/>
    <n v="5"/>
    <d v="1899-12-31T01:55:00"/>
    <d v="1899-12-31T01:57:00"/>
    <d v="1899-12-30T00:02:00"/>
    <n v="0"/>
    <n v="2"/>
    <d v="1899-12-30T05:47:00"/>
    <n v="5"/>
    <n v="47"/>
    <d v="1899-12-30T00:50:00"/>
    <n v="0"/>
    <n v="50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0652.7259999989"/>
    <n v="23007"/>
    <n v="58.30220338983051"/>
    <n v="62.183367062198414"/>
    <m/>
    <m/>
    <m/>
    <m/>
    <m/>
  </r>
  <r>
    <n v="406"/>
    <n v="75"/>
    <d v="2011-10-18T00:00:00"/>
    <n v="10"/>
    <x v="0"/>
    <n v="37"/>
    <s v="TSL,JSR"/>
    <s v="BLENDED PCI/CURRAGH SS"/>
    <s v="LOWLANDS NELLO/VOGUE CHALLENGER"/>
    <d v="1899-12-30T03:15:00"/>
    <x v="401"/>
    <s v="DTY-WT 1-WCS-RLS 1-IMWB 1-DTY"/>
    <n v="54"/>
    <n v="5"/>
    <m/>
    <d v="1899-12-30T03:15:00"/>
    <d v="1899-12-30T03:15:00"/>
    <d v="1899-12-30T00:00:00"/>
    <n v="0"/>
    <n v="0"/>
    <d v="1899-12-30T03:25:00"/>
    <d v="1899-12-30T00:10:00"/>
    <n v="0"/>
    <n v="10"/>
    <d v="1899-12-30T03:40:00"/>
    <d v="1899-12-30T00:15:00"/>
    <n v="0"/>
    <n v="15"/>
    <d v="1899-12-30T04:00:00"/>
    <d v="1899-12-30T00:20:00"/>
    <n v="0"/>
    <n v="20"/>
    <d v="1899-12-30T04:10:00"/>
    <d v="1899-12-30T04:40:00"/>
    <d v="1899-12-30T00:30:00"/>
    <n v="0"/>
    <n v="30"/>
    <d v="1899-12-30T04:10:00"/>
    <d v="1899-12-30T04:40:00"/>
    <d v="1899-12-30T00:30:00"/>
    <n v="0"/>
    <n v="30"/>
    <d v="1899-12-30T04:44:00"/>
    <d v="1899-12-30T00:04:00"/>
    <n v="0"/>
    <n v="4"/>
    <d v="1899-12-30T04:45:00"/>
    <d v="1899-12-30T00:01:00"/>
    <n v="0"/>
    <n v="1"/>
    <d v="1899-12-30T09:21:00"/>
    <d v="1899-12-30T04:36:00"/>
    <n v="4"/>
    <n v="36"/>
    <d v="1899-12-30T09:21:00"/>
    <d v="1899-12-30T09:21:00"/>
    <d v="1899-12-30T00:00:00"/>
    <n v="0"/>
    <n v="0"/>
    <d v="1899-12-30T09:21:00"/>
    <d v="1899-12-30T09:21:00"/>
    <m/>
    <d v="1899-12-30T00:00:00"/>
    <n v="0"/>
    <n v="0"/>
    <d v="1899-12-30T09:40:00"/>
    <d v="1899-12-30T00:19:00"/>
    <n v="0"/>
    <n v="19"/>
    <d v="1899-12-30T09:48:00"/>
    <d v="1899-12-30T00:08:00"/>
    <n v="0"/>
    <n v="8"/>
    <d v="1899-12-30T09:48:00"/>
    <d v="1899-12-30T09:50:00"/>
    <d v="1899-12-30T00:02:00"/>
    <n v="0"/>
    <n v="2"/>
    <d v="1899-12-30T06:35:00"/>
    <n v="6"/>
    <n v="35"/>
    <d v="1899-12-30T00:51:00"/>
    <n v="0"/>
    <n v="51"/>
    <d v="1899-12-30T00:30:00"/>
    <n v="0"/>
    <n v="30"/>
    <d v="1899-12-30T04:36:00"/>
    <n v="4"/>
    <n v="36"/>
    <m/>
    <m/>
    <m/>
    <d v="1899-12-30T04:36:00"/>
    <n v="4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4066.0659999989"/>
    <n v="23063"/>
    <n v="63.21"/>
    <n v="62.180378354940771"/>
    <m/>
    <m/>
    <m/>
    <m/>
    <m/>
  </r>
  <r>
    <n v="407"/>
    <n v="76"/>
    <d v="2011-10-18T00:00:00"/>
    <n v="10"/>
    <x v="1"/>
    <n v="6"/>
    <s v="TSL,HALDIA"/>
    <s v="HAILCREEK"/>
    <s v="JASMINE HALO"/>
    <d v="1899-12-30T04:30:00"/>
    <x v="402"/>
    <s v="DTY-WT 1-WCS-RLS 1-IMWB 1-DTY"/>
    <n v="56"/>
    <n v="3"/>
    <m/>
    <d v="1899-12-30T04:30:00"/>
    <d v="1899-12-30T04:30:00"/>
    <d v="1899-12-30T00:00:00"/>
    <n v="0"/>
    <n v="0"/>
    <d v="1899-12-30T04:40:00"/>
    <d v="1899-12-30T00:10:00"/>
    <n v="0"/>
    <n v="10"/>
    <d v="1899-12-30T05:00:00"/>
    <d v="1899-12-30T00:20:00"/>
    <n v="0"/>
    <n v="20"/>
    <d v="1899-12-30T05:45:00"/>
    <d v="1899-12-30T00:45:00"/>
    <n v="0"/>
    <n v="45"/>
    <d v="1899-12-30T05:50:00"/>
    <d v="1899-12-30T09:30:00"/>
    <d v="1899-12-30T03:40:00"/>
    <n v="3"/>
    <n v="40"/>
    <d v="1899-12-30T05:50:00"/>
    <d v="1899-12-30T09:30:00"/>
    <d v="1899-12-30T03:40:00"/>
    <n v="3"/>
    <n v="40"/>
    <d v="1899-12-30T11:05:00"/>
    <d v="1899-12-30T01:35:00"/>
    <n v="1"/>
    <n v="35"/>
    <d v="1899-12-30T11:32:00"/>
    <d v="1899-12-30T00:27:00"/>
    <n v="0"/>
    <n v="27"/>
    <d v="1899-12-30T13:36:00"/>
    <d v="1899-12-30T02:04:00"/>
    <n v="2"/>
    <n v="4"/>
    <d v="1899-12-30T13:36:00"/>
    <d v="1899-12-30T13:36:00"/>
    <d v="1899-12-30T00:00:00"/>
    <n v="0"/>
    <n v="0"/>
    <d v="1899-12-30T13:36:00"/>
    <d v="1899-12-30T13:36:00"/>
    <m/>
    <d v="1899-12-30T00:00:00"/>
    <n v="0"/>
    <n v="0"/>
    <d v="1899-12-30T13:58:00"/>
    <d v="1899-12-30T00:22:00"/>
    <n v="0"/>
    <n v="22"/>
    <d v="1899-12-30T14:05:00"/>
    <d v="1899-12-30T00:07:00"/>
    <n v="0"/>
    <n v="7"/>
    <d v="1899-12-30T14:05:00"/>
    <d v="1899-12-30T14:10:00"/>
    <d v="1899-12-30T00:05:00"/>
    <n v="0"/>
    <n v="5"/>
    <d v="1899-12-30T09:40:00"/>
    <n v="9"/>
    <n v="40"/>
    <d v="1899-12-30T02:49:00"/>
    <n v="2"/>
    <n v="49"/>
    <d v="1899-12-30T03:40:00"/>
    <n v="3"/>
    <n v="4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7788.345999999"/>
    <n v="23121"/>
    <n v="66.469285714285718"/>
    <n v="62.185387569741749"/>
    <m/>
    <m/>
    <m/>
    <m/>
    <m/>
  </r>
  <r>
    <n v="408"/>
    <n v="77"/>
    <d v="2011-10-18T00:00:00"/>
    <n v="10"/>
    <x v="18"/>
    <n v="8"/>
    <s v="BSL"/>
    <s v="STEAM NON COKING"/>
    <s v="FURNESS MELBOURNE"/>
    <d v="1899-12-30T09:15:00"/>
    <x v="403"/>
    <s v="DTY-WT 1-WCS-RLS 1-IMWB 1-DTY"/>
    <n v="58"/>
    <n v="1"/>
    <m/>
    <d v="1899-12-30T09:15:00"/>
    <d v="1899-12-30T09:15:00"/>
    <d v="1899-12-30T00:00:00"/>
    <n v="0"/>
    <n v="0"/>
    <d v="1899-12-30T09:35:00"/>
    <d v="1899-12-30T00:20:00"/>
    <n v="0"/>
    <n v="20"/>
    <d v="1899-12-30T10:25:00"/>
    <d v="1899-12-30T00:50:00"/>
    <n v="0"/>
    <n v="50"/>
    <d v="1899-12-30T11:15:00"/>
    <d v="1899-12-30T00:50:00"/>
    <n v="0"/>
    <n v="50"/>
    <d v="1899-12-30T11:20:00"/>
    <d v="1899-12-30T12:30:00"/>
    <d v="1899-12-30T01:10:00"/>
    <n v="1"/>
    <n v="10"/>
    <d v="1899-12-30T11:20:00"/>
    <d v="1899-12-30T12:30:00"/>
    <d v="1899-12-30T01:10:00"/>
    <n v="1"/>
    <n v="10"/>
    <d v="1899-12-30T14:20:00"/>
    <d v="1899-12-30T01:50:00"/>
    <n v="1"/>
    <n v="50"/>
    <d v="1899-12-30T14:49:00"/>
    <d v="1899-12-30T00:29:00"/>
    <n v="0"/>
    <n v="29"/>
    <d v="1899-12-30T16:00:00"/>
    <d v="1899-12-30T01:11:00"/>
    <n v="1"/>
    <n v="11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10:00"/>
    <d v="1899-12-30T00:10:00"/>
    <n v="0"/>
    <n v="10"/>
    <d v="1899-12-30T16:15:00"/>
    <d v="1899-12-30T00:05:00"/>
    <n v="0"/>
    <n v="5"/>
    <d v="1899-12-30T16:15:00"/>
    <d v="1899-12-30T16:15:00"/>
    <d v="1899-12-30T00:00:00"/>
    <n v="0"/>
    <n v="0"/>
    <d v="1899-12-30T07:00:00"/>
    <n v="7"/>
    <n v="0"/>
    <d v="1899-12-30T02:55:00"/>
    <n v="2"/>
    <n v="55"/>
    <d v="1899-12-30T01:10:00"/>
    <n v="1"/>
    <n v="1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1225.425999999"/>
    <n v="23180"/>
    <n v="59.26"/>
    <n v="62.175385073339044"/>
    <m/>
    <m/>
    <m/>
    <m/>
    <m/>
  </r>
  <r>
    <n v="409"/>
    <n v="78"/>
    <d v="2011-10-18T00:00:00"/>
    <n v="10"/>
    <x v="1"/>
    <n v="7"/>
    <s v="TSL,HALDIA"/>
    <s v="HAILCREEK"/>
    <s v="JASMINE HALO"/>
    <d v="1899-12-30T11:00:00"/>
    <x v="404"/>
    <s v="DTY-WT 1-WCS-RLS 1-IMWB 1-DTY"/>
    <n v="59"/>
    <n v="0"/>
    <m/>
    <d v="1899-12-30T11:00:00"/>
    <d v="1899-12-30T11:00:00"/>
    <d v="1899-12-30T00:00:00"/>
    <n v="0"/>
    <n v="0"/>
    <d v="1899-12-30T12:00:00"/>
    <d v="1899-12-30T01:00:00"/>
    <n v="1"/>
    <n v="0"/>
    <d v="1899-12-30T13:45:00"/>
    <d v="1899-12-30T01:45:00"/>
    <n v="1"/>
    <n v="45"/>
    <d v="1899-12-30T14:40:00"/>
    <d v="1899-12-30T00:55:00"/>
    <n v="0"/>
    <n v="55"/>
    <d v="1899-12-30T14:45:00"/>
    <d v="1899-12-30T16:10:00"/>
    <d v="1899-12-30T01:25:00"/>
    <n v="1"/>
    <n v="25"/>
    <d v="1899-12-30T14:45:00"/>
    <d v="1899-12-30T16:10:00"/>
    <d v="1899-12-30T01:25:00"/>
    <n v="1"/>
    <n v="25"/>
    <d v="1899-12-30T17:10:00"/>
    <d v="1899-12-30T01:00:00"/>
    <n v="1"/>
    <n v="0"/>
    <d v="1899-12-30T17:11:00"/>
    <d v="1899-12-30T00:01:00"/>
    <n v="0"/>
    <n v="1"/>
    <d v="1899-12-30T20:35:00"/>
    <d v="1899-12-30T03:24:00"/>
    <n v="3"/>
    <n v="24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2:00"/>
    <d v="1899-12-30T00:07:00"/>
    <n v="0"/>
    <n v="7"/>
    <d v="1899-12-30T20:50:00"/>
    <d v="1899-12-30T00:08:00"/>
    <n v="0"/>
    <n v="8"/>
    <d v="1899-12-30T20:50:00"/>
    <d v="1899-12-30T20:50:00"/>
    <d v="1899-12-30T00:00:00"/>
    <n v="0"/>
    <n v="0"/>
    <d v="1899-12-30T09:50:00"/>
    <n v="9"/>
    <n v="50"/>
    <d v="1899-12-30T02:10:00"/>
    <n v="2"/>
    <n v="10"/>
    <d v="1899-12-30T01:25:00"/>
    <n v="1"/>
    <n v="2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4922.9959999991"/>
    <n v="23236"/>
    <n v="62.670677966101699"/>
    <n v="62.184670166982229"/>
    <m/>
    <m/>
    <m/>
    <m/>
    <m/>
  </r>
  <r>
    <n v="410"/>
    <n v="79"/>
    <d v="2011-10-18T00:00:00"/>
    <n v="10"/>
    <x v="0"/>
    <n v="38"/>
    <s v="TSL,JSR"/>
    <s v="HAILCREEK"/>
    <s v="JASMINE HALO"/>
    <d v="1899-12-30T15:40:00"/>
    <x v="405"/>
    <s v="DTY-WT 1-WCS-RLS 1-IMWB 1-DTY"/>
    <n v="56"/>
    <n v="3"/>
    <m/>
    <d v="1899-12-30T15:40:00"/>
    <d v="1899-12-30T15:40:00"/>
    <d v="1899-12-30T00:00:00"/>
    <n v="0"/>
    <n v="0"/>
    <d v="1899-12-30T16:20:00"/>
    <d v="1899-12-30T00:40:00"/>
    <n v="0"/>
    <n v="40"/>
    <d v="1899-12-30T16:35:00"/>
    <d v="1899-12-30T00:15:00"/>
    <n v="0"/>
    <n v="15"/>
    <d v="1899-12-30T17:35:00"/>
    <d v="1899-12-30T01:00:00"/>
    <n v="1"/>
    <n v="0"/>
    <d v="1899-12-30T17:40:00"/>
    <d v="1899-12-30T18:45:00"/>
    <d v="1899-12-30T01:05:00"/>
    <n v="1"/>
    <n v="5"/>
    <d v="1899-12-30T17:40:00"/>
    <d v="1899-12-30T18:45:00"/>
    <d v="1899-12-30T01:05:00"/>
    <n v="1"/>
    <n v="5"/>
    <d v="1899-12-30T20:42:00"/>
    <d v="1899-12-30T01:57:00"/>
    <n v="1"/>
    <n v="57"/>
    <d v="1899-12-30T20:43:00"/>
    <d v="1899-12-30T00:01:00"/>
    <n v="0"/>
    <n v="1"/>
    <d v="1899-12-30T22:00:00"/>
    <d v="1899-12-30T01:17:00"/>
    <n v="1"/>
    <n v="1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40:00"/>
    <n v="6"/>
    <n v="40"/>
    <d v="1899-12-30T03:12:00"/>
    <n v="3"/>
    <n v="12"/>
    <d v="1899-12-30T01:05:00"/>
    <n v="1"/>
    <n v="5"/>
    <d v="1899-12-30T01:17:00"/>
    <n v="1"/>
    <n v="17"/>
    <m/>
    <m/>
    <m/>
    <d v="1899-12-30T01:17:00"/>
    <n v="1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8434.3559999992"/>
    <n v="23295"/>
    <n v="62.702857142857148"/>
    <n v="62.177907533805502"/>
    <m/>
    <m/>
    <m/>
    <m/>
    <m/>
  </r>
  <r>
    <n v="411"/>
    <n v="80"/>
    <d v="2011-10-18T00:00:00"/>
    <n v="10"/>
    <x v="18"/>
    <n v="9"/>
    <s v="BSL"/>
    <s v="STEAM NON COKING"/>
    <s v="FURNESS MELBOURNE"/>
    <d v="1899-12-30T17:00:00"/>
    <x v="406"/>
    <s v="DTY-WT 1-WCS-RLS 1-IMWB 1-DTY"/>
    <n v="59"/>
    <n v="0"/>
    <m/>
    <d v="1899-12-30T17:00:00"/>
    <d v="1899-12-30T17:00:00"/>
    <d v="1899-12-30T00:00:00"/>
    <n v="0"/>
    <n v="0"/>
    <d v="1899-12-30T18:00:00"/>
    <d v="1899-12-30T01:00:00"/>
    <n v="1"/>
    <n v="0"/>
    <d v="1899-12-30T20:45:00"/>
    <d v="1899-12-30T02:45:00"/>
    <n v="2"/>
    <n v="45"/>
    <d v="1899-12-30T21:30:00"/>
    <d v="1899-12-30T00:45:00"/>
    <n v="0"/>
    <n v="45"/>
    <d v="1899-12-30T21:30:00"/>
    <d v="1899-12-30T23:20:00"/>
    <d v="1899-12-30T01:50:00"/>
    <n v="1"/>
    <n v="50"/>
    <d v="1899-12-30T21:30:00"/>
    <d v="1899-12-30T23:20:00"/>
    <d v="1899-12-30T01:50:00"/>
    <n v="1"/>
    <n v="50"/>
    <d v="1899-12-31T00:01:00"/>
    <d v="1899-12-30T00:41:00"/>
    <n v="0"/>
    <n v="41"/>
    <d v="1899-12-31T00:02:00"/>
    <d v="1899-12-30T00:01:00"/>
    <n v="0"/>
    <n v="1"/>
    <d v="1899-12-31T02:06:00"/>
    <d v="1899-12-30T02:04:00"/>
    <n v="2"/>
    <n v="4"/>
    <d v="1899-12-31T02:06:00"/>
    <d v="1899-12-31T02:06:00"/>
    <d v="1899-12-30T00:00:00"/>
    <n v="0"/>
    <n v="0"/>
    <d v="1899-12-31T02:06:00"/>
    <d v="1899-12-31T02:06:00"/>
    <m/>
    <d v="1899-12-30T00:00:00"/>
    <n v="0"/>
    <n v="0"/>
    <d v="1899-12-31T02:15:00"/>
    <d v="1899-12-30T00:09:00"/>
    <n v="0"/>
    <n v="9"/>
    <d v="1899-12-31T02:22:00"/>
    <d v="1899-12-30T00:07:00"/>
    <n v="0"/>
    <n v="7"/>
    <d v="1899-12-31T02:22:00"/>
    <d v="1899-12-31T02:25:00"/>
    <d v="1899-12-30T00:03:00"/>
    <n v="0"/>
    <n v="3"/>
    <d v="1899-12-30T09:25:00"/>
    <n v="9"/>
    <n v="25"/>
    <d v="1899-12-30T01:42:00"/>
    <n v="1"/>
    <n v="42"/>
    <d v="1899-12-30T01:50:00"/>
    <n v="1"/>
    <n v="5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1968.3759999992"/>
    <n v="23354"/>
    <n v="59.89864406779661"/>
    <n v="62.172149353429788"/>
    <m/>
    <m/>
    <m/>
    <m/>
    <m/>
  </r>
  <r>
    <n v="412"/>
    <n v="81"/>
    <d v="2011-10-19T00:00:00"/>
    <n v="10"/>
    <x v="1"/>
    <n v="8"/>
    <s v="TSL,HALDIA"/>
    <s v="HAILCREEK"/>
    <s v="JASMINE HALO"/>
    <d v="1899-12-30T03:35:00"/>
    <x v="407"/>
    <s v="DTY-WT 1-WCS-RLS 1-IMWB 1-DTY"/>
    <n v="59"/>
    <n v="0"/>
    <m/>
    <d v="1899-12-30T03:35:00"/>
    <d v="1899-12-30T03:35:00"/>
    <d v="1899-12-30T00:00:00"/>
    <n v="0"/>
    <n v="0"/>
    <d v="1899-12-30T03:45:00"/>
    <d v="1899-12-30T00:10:00"/>
    <n v="0"/>
    <n v="10"/>
    <d v="1899-12-30T04:00:00"/>
    <d v="1899-12-30T00:15:00"/>
    <n v="0"/>
    <n v="15"/>
    <d v="1899-12-30T04:30:00"/>
    <d v="1899-12-30T00:30:00"/>
    <n v="0"/>
    <n v="30"/>
    <d v="1899-12-30T04:35:00"/>
    <d v="1899-12-30T05:40:00"/>
    <d v="1899-12-30T01:05:00"/>
    <n v="1"/>
    <n v="5"/>
    <d v="1899-12-30T04:35:00"/>
    <d v="1899-12-30T05:40:00"/>
    <d v="1899-12-30T01:05:00"/>
    <n v="1"/>
    <n v="5"/>
    <d v="1899-12-30T05:51:00"/>
    <d v="1899-12-30T00:11:00"/>
    <n v="0"/>
    <n v="11"/>
    <d v="1899-12-30T05:53:00"/>
    <d v="1899-12-30T00:02:00"/>
    <n v="0"/>
    <n v="2"/>
    <d v="1899-12-30T08:21:00"/>
    <d v="1899-12-30T02:28:00"/>
    <n v="2"/>
    <n v="28"/>
    <d v="1899-12-30T08:21:00"/>
    <d v="1899-12-30T08:21:00"/>
    <d v="1899-12-30T00:00:00"/>
    <n v="0"/>
    <n v="0"/>
    <d v="1899-12-30T08:21:00"/>
    <d v="1899-12-30T08:21:00"/>
    <m/>
    <d v="1899-12-30T00:00:00"/>
    <n v="0"/>
    <n v="0"/>
    <d v="1899-12-30T08:25:00"/>
    <d v="1899-12-30T00:04:00"/>
    <n v="0"/>
    <n v="4"/>
    <d v="1899-12-30T08:30:00"/>
    <d v="1899-12-30T00:05:00"/>
    <n v="0"/>
    <n v="5"/>
    <d v="1899-12-30T08:30:00"/>
    <d v="1899-12-30T08:35:00"/>
    <d v="1899-12-30T00:05:00"/>
    <n v="0"/>
    <n v="5"/>
    <d v="1899-12-30T05:00:00"/>
    <n v="5"/>
    <n v="0"/>
    <d v="1899-12-30T00:50:00"/>
    <n v="0"/>
    <n v="5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5602.3059999992"/>
    <n v="23412"/>
    <n v="61.592033898305083"/>
    <n v="62.173342986502611"/>
    <m/>
    <m/>
    <m/>
    <m/>
    <m/>
  </r>
  <r>
    <n v="413"/>
    <n v="82"/>
    <d v="2011-10-20T00:00:00"/>
    <n v="10"/>
    <x v="7"/>
    <n v="5"/>
    <s v="VISA STEEL"/>
    <s v="STEAM NON COKING"/>
    <s v="NEWLEAD SPARTOUNTA"/>
    <d v="1899-12-30T05:20:00"/>
    <x v="408"/>
    <s v="DTY-WT 1-WCS-IMWB 1-DTY"/>
    <n v="58"/>
    <n v="0"/>
    <m/>
    <d v="1899-12-30T05:20:00"/>
    <d v="1899-12-30T05:20:00"/>
    <d v="1899-12-30T00:00:00"/>
    <n v="0"/>
    <n v="0"/>
    <d v="1899-12-30T05:30:00"/>
    <d v="1899-12-30T00:10:00"/>
    <n v="0"/>
    <n v="10"/>
    <d v="1899-12-30T05:40:00"/>
    <d v="1899-12-30T00:10:00"/>
    <n v="0"/>
    <n v="10"/>
    <d v="1899-12-30T06:10:00"/>
    <d v="1899-12-30T00:30:00"/>
    <n v="0"/>
    <n v="30"/>
    <d v="1899-12-30T06:15:00"/>
    <d v="1899-12-30T07:30:00"/>
    <d v="1899-12-30T01:15:00"/>
    <n v="1"/>
    <n v="15"/>
    <d v="1899-12-30T06:15:00"/>
    <d v="1899-12-30T07:30:00"/>
    <d v="1899-12-30T01:15:00"/>
    <n v="1"/>
    <n v="15"/>
    <d v="1899-12-30T07:30:00"/>
    <d v="1899-12-30T00:00:00"/>
    <n v="0"/>
    <n v="0"/>
    <d v="1899-12-30T07:30:00"/>
    <d v="1899-12-30T00:00:00"/>
    <n v="0"/>
    <n v="0"/>
    <d v="1899-12-31T09:45:00"/>
    <d v="1899-12-31T02:15:00"/>
    <n v="2"/>
    <n v="1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10:10:00"/>
    <d v="1899-12-30T00:25:00"/>
    <n v="0"/>
    <n v="25"/>
    <d v="1899-12-31T10:15:00"/>
    <d v="1899-12-30T00:05:00"/>
    <n v="0"/>
    <n v="5"/>
    <d v="1899-12-31T10:15:00"/>
    <d v="1899-12-31T10:20:00"/>
    <d v="1899-12-30T00:05:00"/>
    <n v="0"/>
    <n v="5"/>
    <d v="1899-12-31T05:00:00"/>
    <n v="5"/>
    <n v="0"/>
    <d v="1899-12-30T01:00:00"/>
    <n v="1"/>
    <n v="0"/>
    <d v="1899-12-30T01:15:00"/>
    <n v="1"/>
    <n v="15"/>
    <d v="1899-12-31T02:15:00"/>
    <n v="2"/>
    <n v="15"/>
    <m/>
    <m/>
    <m/>
    <d v="1899-12-31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9773.1459999993"/>
    <n v="23471"/>
    <n v="71.911034482758623"/>
    <n v="62.194757189723454"/>
    <m/>
    <m/>
    <m/>
    <m/>
    <m/>
  </r>
  <r>
    <n v="414"/>
    <n v="83"/>
    <d v="2011-10-20T00:00:00"/>
    <n v="10"/>
    <x v="10"/>
    <n v="2"/>
    <s v="SUPL"/>
    <s v="NON COKING"/>
    <s v="CAROUGE"/>
    <d v="1899-12-30T10:50:00"/>
    <x v="409"/>
    <s v="DTY-WT 1-WCS-IMWB 1-DTY"/>
    <n v="59"/>
    <n v="0"/>
    <m/>
    <d v="1899-12-30T10:50:00"/>
    <d v="1899-12-30T10:50:00"/>
    <d v="1899-12-30T00:00:00"/>
    <n v="0"/>
    <n v="0"/>
    <d v="1899-12-31T10:00:00"/>
    <d v="1899-12-30T23:10:00"/>
    <n v="23"/>
    <n v="10"/>
    <d v="1899-12-31T10:10:00"/>
    <d v="1899-12-30T00:10:00"/>
    <n v="0"/>
    <n v="10"/>
    <d v="1899-12-31T10:40:00"/>
    <d v="1899-12-30T00:30:00"/>
    <n v="0"/>
    <n v="30"/>
    <d v="1899-12-31T10:45:00"/>
    <d v="1899-12-31T12:00:00"/>
    <d v="1899-12-30T01:15:00"/>
    <n v="1"/>
    <n v="15"/>
    <d v="1899-12-31T10:45:00"/>
    <d v="1899-12-31T12:00:00"/>
    <d v="1899-12-30T01:15:00"/>
    <n v="1"/>
    <n v="15"/>
    <d v="1899-12-31T12:00:00"/>
    <d v="1899-12-30T00:00:00"/>
    <n v="0"/>
    <n v="0"/>
    <d v="1899-12-31T12:00:00"/>
    <d v="1899-12-30T00:00:00"/>
    <n v="0"/>
    <n v="0"/>
    <d v="1900-01-01T01:15:00"/>
    <d v="1899-12-30T13:15:00"/>
    <n v="13"/>
    <n v="15"/>
    <d v="1900-01-01T01:15:00"/>
    <d v="1900-01-01T01:15:00"/>
    <d v="1899-12-30T00:00:00"/>
    <n v="0"/>
    <n v="0"/>
    <d v="1900-01-01T01:15:00"/>
    <d v="1900-01-01T01:15:00"/>
    <m/>
    <d v="1899-12-30T00:00:00"/>
    <n v="0"/>
    <n v="0"/>
    <d v="1900-01-01T01:28:00"/>
    <d v="1899-12-30T00:13:00"/>
    <n v="0"/>
    <n v="13"/>
    <d v="1900-01-01T01:30:00"/>
    <d v="1899-12-30T00:02:00"/>
    <n v="0"/>
    <n v="2"/>
    <d v="1900-01-01T01:30:00"/>
    <d v="1900-01-01T01:35:00"/>
    <d v="1899-12-30T00:05:00"/>
    <n v="0"/>
    <n v="5"/>
    <d v="1899-12-31T14:45:00"/>
    <n v="14"/>
    <n v="45"/>
    <d v="1899-12-30T00:45:00"/>
    <n v="0"/>
    <n v="45"/>
    <d v="1899-12-30T01:15:00"/>
    <n v="1"/>
    <n v="15"/>
    <d v="1899-12-30T13:15:00"/>
    <n v="13"/>
    <n v="15"/>
    <m/>
    <m/>
    <m/>
    <d v="1899-12-30T13:15:00"/>
    <n v="1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4003.9359999993"/>
    <n v="23529"/>
    <n v="71.70830508474576"/>
    <n v="62.221256151982629"/>
    <m/>
    <m/>
    <m/>
    <m/>
    <m/>
  </r>
  <r>
    <n v="415"/>
    <n v="84"/>
    <d v="2011-10-21T00:00:00"/>
    <n v="10"/>
    <x v="1"/>
    <n v="9"/>
    <s v="TSL,HALDIA"/>
    <s v="HAILCREEK"/>
    <s v="JASMINE HALO"/>
    <d v="1899-12-30T12:20:00"/>
    <x v="410"/>
    <s v="DTY-WT 1-WCS-IMWB 1-DTY"/>
    <n v="58"/>
    <n v="1"/>
    <m/>
    <d v="1899-12-30T12:20:00"/>
    <d v="1899-12-30T12:20:00"/>
    <d v="1899-12-30T00:00:00"/>
    <n v="0"/>
    <n v="0"/>
    <d v="1899-12-30T14:50:00"/>
    <d v="1899-12-30T02:30:00"/>
    <n v="2"/>
    <n v="30"/>
    <d v="1899-12-30T15:10:00"/>
    <d v="1899-12-30T00:20:00"/>
    <n v="0"/>
    <n v="20"/>
    <d v="1899-12-30T15:40:00"/>
    <d v="1899-12-30T00:30:00"/>
    <n v="0"/>
    <n v="3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0:00"/>
    <d v="1899-12-30T00:00:00"/>
    <n v="0"/>
    <n v="0"/>
    <d v="1899-12-31T02:40:00"/>
    <d v="1899-12-30T00:10:00"/>
    <n v="0"/>
    <n v="10"/>
    <d v="1899-12-31T17:30:00"/>
    <d v="1899-12-30T14:50:00"/>
    <n v="14"/>
    <n v="50"/>
    <d v="1899-12-31T17:30:00"/>
    <d v="1899-12-31T17:30:00"/>
    <d v="1899-12-30T00:00:00"/>
    <n v="0"/>
    <n v="0"/>
    <d v="1899-12-31T17:30:00"/>
    <d v="1899-12-31T17:30:00"/>
    <m/>
    <d v="1899-12-30T00:00:00"/>
    <n v="0"/>
    <n v="0"/>
    <d v="1899-12-31T17:50:00"/>
    <d v="1899-12-30T00:20:00"/>
    <n v="0"/>
    <n v="20"/>
    <d v="1899-12-31T18:00:00"/>
    <d v="1899-12-30T00:10:00"/>
    <n v="0"/>
    <n v="10"/>
    <d v="1899-12-31T18:00:00"/>
    <d v="1899-12-31T18:10:00"/>
    <d v="1899-12-30T00:10:00"/>
    <n v="0"/>
    <n v="10"/>
    <d v="1899-12-31T05:50:00"/>
    <n v="5"/>
    <n v="50"/>
    <d v="1899-12-30T01:00:00"/>
    <n v="1"/>
    <n v="0"/>
    <d v="1899-12-30T01:00:00"/>
    <n v="1"/>
    <n v="0"/>
    <d v="1899-12-30T14:50:00"/>
    <n v="14"/>
    <n v="50"/>
    <m/>
    <m/>
    <m/>
    <d v="1899-12-30T14:50:00"/>
    <n v="14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7579.2259999993"/>
    <n v="23587"/>
    <n v="61.642931034482757"/>
    <n v="62.219834061135344"/>
    <m/>
    <m/>
    <m/>
    <m/>
    <m/>
  </r>
  <r>
    <n v="416"/>
    <n v="85"/>
    <d v="2011-10-22T00:00:00"/>
    <n v="10"/>
    <x v="0"/>
    <n v="39"/>
    <s v="TSL,JSR"/>
    <s v="Lake VERMONT HCC/CD PCI"/>
    <s v="LOWLANDS ORCHID"/>
    <d v="1899-12-30T12:05:00"/>
    <x v="411"/>
    <s v="DTY-WT 1-WCS-IMWB 1-DTY"/>
    <n v="58"/>
    <n v="0"/>
    <m/>
    <d v="1899-12-30T12:05:00"/>
    <d v="1899-12-30T12:05:00"/>
    <d v="1899-12-30T00:00:00"/>
    <n v="0"/>
    <n v="0"/>
    <d v="1900-01-01T01:30:00"/>
    <d v="1899-12-31T13:25:00"/>
    <n v="13"/>
    <n v="25"/>
    <d v="1900-01-01T01:35:00"/>
    <d v="1899-12-30T00:05:00"/>
    <n v="0"/>
    <n v="5"/>
    <d v="1900-01-01T02:00:00"/>
    <d v="1899-12-30T00:25:00"/>
    <n v="0"/>
    <n v="25"/>
    <d v="1900-01-01T02:05:00"/>
    <d v="1900-01-01T03:30:00"/>
    <d v="1899-12-30T01:25:00"/>
    <n v="1"/>
    <n v="25"/>
    <d v="1900-01-01T02:05:00"/>
    <d v="1900-01-01T03:30:00"/>
    <d v="1899-12-30T01:25:00"/>
    <n v="1"/>
    <n v="25"/>
    <d v="1900-01-01T03:35:00"/>
    <d v="1899-12-30T00:05:00"/>
    <n v="0"/>
    <n v="5"/>
    <d v="1900-01-01T03:35:00"/>
    <d v="1899-12-30T00:00:00"/>
    <n v="0"/>
    <n v="0"/>
    <d v="1900-01-01T14:35:00"/>
    <d v="1899-12-30T11:00:00"/>
    <n v="11"/>
    <n v="0"/>
    <d v="1900-01-01T14:35:00"/>
    <d v="1900-01-01T14:35:00"/>
    <d v="1899-12-30T00:00:00"/>
    <n v="0"/>
    <n v="0"/>
    <d v="1900-01-01T14:35:00"/>
    <d v="1900-01-01T14:35:00"/>
    <m/>
    <d v="1899-12-30T00:00:00"/>
    <n v="0"/>
    <n v="0"/>
    <d v="1900-01-01T14:50:00"/>
    <d v="1899-12-30T00:15:00"/>
    <n v="0"/>
    <n v="15"/>
    <d v="1900-01-01T14:55:00"/>
    <d v="1899-12-30T00:05:00"/>
    <n v="0"/>
    <n v="5"/>
    <d v="1900-01-01T14:55:00"/>
    <d v="1900-01-01T15:00:00"/>
    <d v="1899-12-30T00:05:00"/>
    <n v="0"/>
    <n v="5"/>
    <d v="1900-01-01T02:55:00"/>
    <n v="2"/>
    <n v="55"/>
    <d v="1899-12-30T00:50:00"/>
    <n v="0"/>
    <n v="50"/>
    <d v="1899-12-30T01:25:00"/>
    <n v="1"/>
    <n v="25"/>
    <d v="1899-12-30T11:00:00"/>
    <n v="11"/>
    <n v="0"/>
    <m/>
    <m/>
    <m/>
    <d v="1899-12-30T11:00:00"/>
    <n v="1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1079.0259999994"/>
    <n v="23645"/>
    <n v="60.341379310344834"/>
    <n v="62.215226305772866"/>
    <m/>
    <m/>
    <m/>
    <m/>
    <m/>
  </r>
  <r>
    <n v="417"/>
    <n v="86"/>
    <d v="2011-10-22T00:00:00"/>
    <n v="10"/>
    <x v="1"/>
    <n v="10"/>
    <s v="TSL,HALDIA"/>
    <s v="HAIL CREEK / OKEY NORTH"/>
    <s v="LOWLANDS ORCHID"/>
    <d v="1899-12-30T03:55:00"/>
    <x v="412"/>
    <s v="DTY-WT 1-WCS-RLS 1-IMWB 1-DTY"/>
    <n v="58"/>
    <n v="1"/>
    <m/>
    <d v="1899-12-30T03:55:00"/>
    <d v="1899-12-30T03:55:00"/>
    <d v="1899-12-30T00:00:00"/>
    <n v="0"/>
    <n v="0"/>
    <d v="1899-12-30T15:00:00"/>
    <d v="1899-12-30T11:05:00"/>
    <n v="11"/>
    <n v="5"/>
    <d v="1899-12-30T15:30:00"/>
    <d v="1899-12-30T00:30:00"/>
    <n v="0"/>
    <n v="30"/>
    <d v="1899-12-30T16:00:00"/>
    <d v="1899-12-30T00:30:00"/>
    <n v="0"/>
    <n v="30"/>
    <d v="1899-12-30T16:10:00"/>
    <d v="1899-12-30T17:30:00"/>
    <d v="1899-12-30T01:20:00"/>
    <n v="1"/>
    <n v="20"/>
    <d v="1899-12-30T16:10:00"/>
    <d v="1899-12-30T17:30:00"/>
    <d v="1899-12-30T01:20:00"/>
    <n v="1"/>
    <n v="20"/>
    <d v="1899-12-30T20:44:00"/>
    <d v="1899-12-30T03:14:00"/>
    <n v="3"/>
    <n v="14"/>
    <d v="1899-12-30T17:35:00"/>
    <n v="-0.13125000000000009"/>
    <e v="#NUM!"/>
    <e v="#NUM!"/>
    <d v="1899-12-30T22:29:00"/>
    <d v="1899-12-30T04:54:00"/>
    <n v="4"/>
    <n v="54"/>
    <d v="1899-12-30T22:29:00"/>
    <d v="1899-12-30T22:29:00"/>
    <d v="1899-12-30T00:00:00"/>
    <n v="0"/>
    <n v="0"/>
    <d v="1899-12-30T22:29:00"/>
    <d v="1899-12-30T22:29:00"/>
    <m/>
    <d v="1899-12-30T00:00:00"/>
    <n v="0"/>
    <n v="0"/>
    <d v="1899-12-30T22:40:00"/>
    <d v="1899-12-30T00:11:00"/>
    <n v="0"/>
    <n v="11"/>
    <d v="1899-12-30T22:45:00"/>
    <d v="1899-12-30T00:05:00"/>
    <n v="0"/>
    <n v="5"/>
    <d v="1899-12-30T22:45:00"/>
    <d v="1899-12-30T22:50:00"/>
    <d v="1899-12-30T00:05:00"/>
    <n v="0"/>
    <n v="5"/>
    <d v="1899-12-30T18:55:00"/>
    <n v="18"/>
    <n v="55"/>
    <d v="1899-12-30T04:00:00"/>
    <n v="4"/>
    <n v="0"/>
    <d v="1899-12-30T01:20:00"/>
    <n v="1"/>
    <n v="20"/>
    <d v="1899-12-30T04:54:00"/>
    <n v="4"/>
    <n v="54"/>
    <m/>
    <m/>
    <m/>
    <d v="1899-12-30T04:54:00"/>
    <n v="4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4805.9759999993"/>
    <n v="23703"/>
    <n v="64.257758620689657"/>
    <n v="62.22022427540815"/>
    <m/>
    <m/>
    <m/>
    <m/>
    <m/>
  </r>
  <r>
    <n v="418"/>
    <n v="87"/>
    <d v="2011-10-23T00:00:00"/>
    <n v="10"/>
    <x v="18"/>
    <n v="10"/>
    <s v="BSL"/>
    <s v="STEAM NON COKING"/>
    <s v="FURNESS MELBOURNE"/>
    <d v="1899-12-30T14:20:00"/>
    <x v="413"/>
    <s v="DTY-WT 1-WCS-RLS 1-IMWB 1-DTY"/>
    <n v="58"/>
    <n v="1"/>
    <m/>
    <d v="1899-12-30T14:20:00"/>
    <d v="1899-12-30T14:20:00"/>
    <d v="1899-12-30T00:00:00"/>
    <n v="0"/>
    <n v="0"/>
    <d v="1900-01-01T16:35:00"/>
    <d v="1900-01-01T02:15:00"/>
    <n v="2"/>
    <n v="15"/>
    <d v="1900-01-01T17:00:00"/>
    <d v="1899-12-30T00:25:00"/>
    <n v="0"/>
    <n v="25"/>
    <d v="1900-01-01T17:30:00"/>
    <d v="1899-12-30T00:30:00"/>
    <n v="0"/>
    <n v="30"/>
    <d v="1900-01-01T17:35:00"/>
    <d v="1900-01-01T19:15:00"/>
    <d v="1899-12-30T01:40:00"/>
    <n v="1"/>
    <n v="40"/>
    <d v="1900-01-01T17:35:00"/>
    <d v="1900-01-01T19:15:00"/>
    <d v="1899-12-30T01:40:00"/>
    <n v="1"/>
    <n v="40"/>
    <d v="1900-01-01T23:50:00"/>
    <d v="1899-12-30T04:35:00"/>
    <n v="4"/>
    <n v="35"/>
    <d v="1900-01-01T23:50:00"/>
    <d v="1899-12-30T00:00:00"/>
    <n v="0"/>
    <n v="0"/>
    <d v="1900-01-03T08:25:00"/>
    <d v="1899-12-31T08:35:00"/>
    <n v="8"/>
    <n v="35"/>
    <d v="1900-01-03T11:30:00"/>
    <d v="1900-01-03T11:30:00"/>
    <d v="1899-12-30T00:00:00"/>
    <n v="0"/>
    <n v="0"/>
    <d v="1900-01-03T11:30:00"/>
    <d v="1900-01-03T11:30:00"/>
    <m/>
    <d v="1899-12-30T00:00:00"/>
    <n v="0"/>
    <n v="0"/>
    <d v="1900-01-03T11:40:00"/>
    <d v="1899-12-30T00:10:00"/>
    <n v="0"/>
    <n v="10"/>
    <d v="1900-01-03T11:50:00"/>
    <d v="1899-12-30T00:10:00"/>
    <n v="0"/>
    <n v="10"/>
    <d v="1900-01-03T11:50:00"/>
    <d v="1900-01-03T12:00:00"/>
    <d v="1899-12-30T00:10:00"/>
    <n v="0"/>
    <n v="10"/>
    <d v="1900-01-02T21:40:00"/>
    <n v="21"/>
    <n v="40"/>
    <d v="1899-12-30T05:25:00"/>
    <n v="5"/>
    <n v="25"/>
    <d v="1899-12-30T01:40:00"/>
    <n v="1"/>
    <n v="40"/>
    <d v="1899-12-31T08:35:00"/>
    <n v="8"/>
    <n v="35"/>
    <m/>
    <m/>
    <m/>
    <d v="1899-12-31T08:35:00"/>
    <n v="8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8206.3759999992"/>
    <n v="23762"/>
    <n v="58.627586206896552"/>
    <n v="62.208836629913272"/>
    <m/>
    <m/>
    <m/>
    <m/>
    <m/>
  </r>
  <r>
    <n v="419"/>
    <n v="88"/>
    <d v="2011-10-23T00:00:00"/>
    <n v="10"/>
    <x v="12"/>
    <n v="1"/>
    <s v="ADHUNIK"/>
    <s v="NON COKING"/>
    <s v="NEWLEAD SPARTOUNTA"/>
    <d v="1899-12-30T05:10:00"/>
    <x v="414"/>
    <s v="DTY-WT 1-WCS-IMWB 1-DTY"/>
    <n v="59"/>
    <n v="0"/>
    <m/>
    <d v="1899-12-30T05:10:00"/>
    <d v="1899-12-30T05:10:00"/>
    <d v="1899-12-30T00:00:00"/>
    <n v="0"/>
    <n v="0"/>
    <d v="1899-12-31T12:50:00"/>
    <d v="1899-12-31T07:40:00"/>
    <n v="7"/>
    <n v="40"/>
    <d v="1899-12-31T13:20:00"/>
    <d v="1899-12-30T00:30:00"/>
    <n v="0"/>
    <n v="30"/>
    <d v="1899-12-31T13:50:00"/>
    <d v="1899-12-30T00:30:00"/>
    <n v="0"/>
    <n v="30"/>
    <d v="1899-12-31T14:00:00"/>
    <d v="1899-12-31T15:30:00"/>
    <d v="1899-12-30T01:30:00"/>
    <n v="1"/>
    <n v="30"/>
    <d v="1899-12-31T14:00:00"/>
    <d v="1899-12-31T15:30:00"/>
    <d v="1899-12-30T01:30:00"/>
    <n v="1"/>
    <n v="30"/>
    <d v="1899-12-31T15:45:00"/>
    <d v="1899-12-30T00:15:00"/>
    <n v="0"/>
    <n v="15"/>
    <d v="1899-12-31T15:50:00"/>
    <d v="1899-12-30T00:05:00"/>
    <n v="0"/>
    <n v="5"/>
    <d v="1899-12-31T23:25:00"/>
    <d v="1899-12-30T07:35:00"/>
    <n v="7"/>
    <n v="35"/>
    <d v="1899-12-31T23:25:00"/>
    <d v="1899-12-31T23:25:00"/>
    <d v="1899-12-30T00:00:00"/>
    <n v="0"/>
    <n v="0"/>
    <d v="1899-12-31T23:25:00"/>
    <d v="1899-12-31T23:25:00"/>
    <m/>
    <d v="1899-12-30T00:00:00"/>
    <n v="0"/>
    <n v="0"/>
    <d v="1899-12-31T23:40:00"/>
    <d v="1899-12-30T00:15:00"/>
    <n v="0"/>
    <n v="15"/>
    <d v="1899-12-31T23:45:00"/>
    <d v="1899-12-30T00:05:00"/>
    <n v="0"/>
    <n v="5"/>
    <d v="1899-12-31T23:45:00"/>
    <d v="1899-12-31T23:55:00"/>
    <d v="1899-12-30T00:10:00"/>
    <n v="0"/>
    <n v="10"/>
    <d v="1899-12-31T18:45:00"/>
    <n v="18"/>
    <n v="45"/>
    <d v="1899-12-30T01:05:00"/>
    <n v="1"/>
    <n v="5"/>
    <d v="1899-12-30T01:30:00"/>
    <n v="1"/>
    <n v="3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1915.9159999993"/>
    <n v="23821"/>
    <n v="62.873559322033898"/>
    <n v="62.210483019184721"/>
    <m/>
    <m/>
    <m/>
    <m/>
    <m/>
  </r>
  <r>
    <n v="420"/>
    <n v="89"/>
    <d v="2011-10-24T00:00:00"/>
    <n v="10"/>
    <x v="1"/>
    <n v="11"/>
    <s v="TSL,HALDIA"/>
    <s v="HAIL CREEK "/>
    <s v="LOWLANDS ORCHID"/>
    <d v="1899-12-30T07:35:00"/>
    <x v="415"/>
    <s v="DTY-WT 1-WCS-RLS 2-IMWB 1-DTY"/>
    <n v="59"/>
    <n v="0"/>
    <m/>
    <d v="1899-12-30T07:35:00"/>
    <d v="1899-12-30T07:35:00"/>
    <d v="1899-12-30T00:00:00"/>
    <n v="0"/>
    <n v="0"/>
    <d v="1899-12-30T20:55:00"/>
    <d v="1899-12-30T13:20:00"/>
    <n v="13"/>
    <n v="20"/>
    <d v="1899-12-30T21:10:00"/>
    <d v="1899-12-30T00:15:00"/>
    <n v="0"/>
    <n v="15"/>
    <d v="1899-12-30T21:30:00"/>
    <d v="1899-12-30T00:20:00"/>
    <n v="0"/>
    <n v="20"/>
    <d v="1899-12-30T22:05:00"/>
    <d v="1899-12-31T00:55:00"/>
    <d v="1899-12-30T02:50:00"/>
    <n v="2"/>
    <n v="50"/>
    <d v="1899-12-30T22:05:00"/>
    <d v="1899-12-31T00:55:00"/>
    <d v="1899-12-30T02:50:00"/>
    <n v="2"/>
    <n v="50"/>
    <d v="1899-12-31T01:10:00"/>
    <d v="1899-12-30T00:15:00"/>
    <n v="0"/>
    <n v="15"/>
    <d v="1899-12-31T01:11:00"/>
    <d v="1899-12-30T00:01:00"/>
    <n v="0"/>
    <n v="1"/>
    <d v="1899-12-31T06:35:00"/>
    <d v="1899-12-30T05:24:00"/>
    <n v="5"/>
    <n v="24"/>
    <d v="1899-12-31T06:35:00"/>
    <d v="1899-12-31T06:35:00"/>
    <d v="1899-12-30T00:00:00"/>
    <n v="0"/>
    <n v="0"/>
    <d v="1899-12-31T06:35:00"/>
    <d v="1899-12-31T06:35:00"/>
    <m/>
    <d v="1899-12-30T00:00:00"/>
    <n v="0"/>
    <n v="0"/>
    <d v="1899-12-31T06:50:00"/>
    <d v="1899-12-30T00:15:00"/>
    <n v="0"/>
    <n v="15"/>
    <d v="1899-12-31T06:55:00"/>
    <d v="1899-12-30T00:05:00"/>
    <n v="0"/>
    <n v="5"/>
    <d v="1899-12-31T06:55:00"/>
    <d v="1899-12-31T07:00:00"/>
    <d v="1899-12-30T00:05:00"/>
    <n v="0"/>
    <n v="5"/>
    <d v="1899-12-30T23:25:00"/>
    <n v="23"/>
    <n v="25"/>
    <d v="1899-12-30T00:55:00"/>
    <n v="0"/>
    <n v="55"/>
    <d v="1899-12-30T02:50:00"/>
    <n v="2"/>
    <n v="50"/>
    <d v="1899-12-30T05:24:00"/>
    <n v="5"/>
    <n v="24"/>
    <m/>
    <m/>
    <m/>
    <d v="1899-12-30T05:24:00"/>
    <n v="5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5574.4859999993"/>
    <n v="23878"/>
    <n v="62.009661016949153"/>
    <n v="62.21519750397853"/>
    <m/>
    <m/>
    <m/>
    <m/>
    <m/>
  </r>
  <r>
    <n v="421"/>
    <n v="90"/>
    <d v="2011-10-24T00:00:00"/>
    <n v="10"/>
    <x v="27"/>
    <n v="1"/>
    <s v="VISA STEEL"/>
    <s v="STEAM NON COKING"/>
    <s v="NEWLEAD SPARTOUNTA"/>
    <d v="1899-12-30T08:30:00"/>
    <x v="416"/>
    <s v="DTY-WT 1-WCS-IMWB 1-DTY"/>
    <n v="57"/>
    <n v="2"/>
    <m/>
    <d v="1899-12-30T08:30:00"/>
    <d v="1899-12-30T08:30:00"/>
    <d v="1899-12-30T00:00:00"/>
    <n v="0"/>
    <n v="0"/>
    <d v="1899-12-30T09:00:00"/>
    <d v="1899-12-30T00:30:00"/>
    <n v="0"/>
    <n v="30"/>
    <d v="1899-12-30T09:10:00"/>
    <d v="1899-12-30T00:10:00"/>
    <n v="0"/>
    <n v="10"/>
    <d v="1899-12-30T09:38:00"/>
    <d v="1899-12-30T00:28:00"/>
    <n v="0"/>
    <n v="28"/>
    <d v="1899-12-30T09:40:00"/>
    <d v="1899-12-30T09:55:00"/>
    <d v="1899-12-30T00:15:00"/>
    <n v="0"/>
    <n v="15"/>
    <d v="1899-12-30T09:40:00"/>
    <d v="1899-12-30T09:55:00"/>
    <d v="1899-12-30T00:15:00"/>
    <n v="0"/>
    <n v="15"/>
    <d v="1899-12-30T09:58:00"/>
    <d v="1899-12-30T00:03:00"/>
    <n v="0"/>
    <n v="3"/>
    <d v="1899-12-30T10:00:00"/>
    <d v="1899-12-30T00:02:00"/>
    <n v="0"/>
    <n v="2"/>
    <d v="1899-12-30T17:35:00"/>
    <d v="1899-12-30T07:35:00"/>
    <n v="7"/>
    <n v="35"/>
    <d v="1899-12-30T17:35:00"/>
    <d v="1899-12-30T17:35:00"/>
    <d v="1899-12-30T00:00:00"/>
    <n v="0"/>
    <n v="0"/>
    <d v="1899-12-30T17:35:00"/>
    <d v="1899-12-30T17:35:00"/>
    <m/>
    <d v="1899-12-30T00:00:00"/>
    <n v="0"/>
    <n v="0"/>
    <d v="1899-12-30T17:45:00"/>
    <d v="1899-12-30T00:10:00"/>
    <n v="0"/>
    <n v="10"/>
    <d v="1899-12-30T17:50:00"/>
    <d v="1899-12-30T00:05:00"/>
    <n v="0"/>
    <n v="5"/>
    <d v="1899-12-30T17:50:00"/>
    <d v="1899-12-30T18:00:00"/>
    <d v="1899-12-30T00:10:00"/>
    <n v="0"/>
    <n v="10"/>
    <d v="1899-12-30T09:30:00"/>
    <n v="9"/>
    <n v="30"/>
    <d v="1899-12-30T00:46:00"/>
    <n v="0"/>
    <n v="46"/>
    <d v="1899-12-30T00:15:00"/>
    <n v="0"/>
    <n v="15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9060.5559999994"/>
    <n v="23935"/>
    <n v="61.159122807017546"/>
    <n v="62.212682515145161"/>
    <m/>
    <m/>
    <m/>
    <m/>
    <m/>
  </r>
  <r>
    <n v="422"/>
    <n v="91"/>
    <d v="2011-10-24T00:00:00"/>
    <n v="10"/>
    <x v="0"/>
    <n v="40"/>
    <s v="TSL,JSR"/>
    <s v="HAILCREEK/OKEY NORTH"/>
    <s v="LOWLANDS ORCHID"/>
    <d v="1899-12-30T12:45:00"/>
    <x v="417"/>
    <s v="DTY-WT 1-WCS-RLS 1-IMWB 1-DTY/DTY-WT 1-WCS-RLS 2-IMWB 1-DTY"/>
    <n v="57"/>
    <n v="2"/>
    <m/>
    <d v="1899-12-30T12:45:00"/>
    <d v="1899-12-30T12:45:00"/>
    <d v="1899-12-30T00:00:00"/>
    <n v="0"/>
    <n v="0"/>
    <d v="1899-12-30T13:35:00"/>
    <d v="1899-12-30T00:50:00"/>
    <n v="0"/>
    <n v="50"/>
    <d v="1899-12-30T13:50:00"/>
    <d v="1899-12-30T00:15:00"/>
    <n v="0"/>
    <n v="15"/>
    <d v="1899-12-30T14:15:00"/>
    <d v="1899-12-30T00:25:00"/>
    <n v="0"/>
    <n v="25"/>
    <d v="1899-12-30T14:30:00"/>
    <d v="1899-12-30T15:45:00"/>
    <d v="1899-12-30T01:15:00"/>
    <n v="1"/>
    <n v="15"/>
    <d v="1899-12-30T14:30:00"/>
    <d v="1899-12-30T15:45:00"/>
    <d v="1899-12-30T01:15:00"/>
    <n v="1"/>
    <n v="15"/>
    <d v="1899-12-30T16:01:00"/>
    <d v="1899-12-30T00:16:00"/>
    <n v="0"/>
    <n v="16"/>
    <d v="1899-12-30T16:05:00"/>
    <d v="1899-12-30T00:04:00"/>
    <n v="0"/>
    <n v="4"/>
    <d v="1899-12-31T02:03:00"/>
    <d v="1899-12-30T09:58:00"/>
    <n v="9"/>
    <n v="58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20:00"/>
    <d v="1899-12-30T00:17:00"/>
    <n v="0"/>
    <n v="17"/>
    <d v="1899-12-31T02:25:00"/>
    <d v="1899-12-30T00:05:00"/>
    <n v="0"/>
    <n v="5"/>
    <d v="1899-12-31T02:25:00"/>
    <d v="1899-12-31T02:30:00"/>
    <d v="1899-12-30T00:05:00"/>
    <n v="0"/>
    <n v="5"/>
    <d v="1899-12-30T13:45:00"/>
    <n v="13"/>
    <n v="45"/>
    <d v="1899-12-30T01:03:00"/>
    <n v="1"/>
    <n v="3"/>
    <d v="1899-12-30T01:15:00"/>
    <n v="1"/>
    <n v="15"/>
    <d v="1899-12-30T09:58:00"/>
    <n v="9"/>
    <n v="58"/>
    <m/>
    <m/>
    <m/>
    <d v="1899-12-30T09:58:00"/>
    <n v="9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2616.1759999995"/>
    <n v="23994"/>
    <n v="62.379298245614031"/>
    <n v="62.207892639826603"/>
    <m/>
    <m/>
    <m/>
    <m/>
    <m/>
  </r>
  <r>
    <n v="423"/>
    <n v="92"/>
    <d v="2011-10-25T00:00:00"/>
    <n v="10"/>
    <x v="1"/>
    <n v="12"/>
    <s v="TSL,HALDIA"/>
    <s v="HAILCREEK/OKEY NORTH"/>
    <s v="LOWLANDS ORCHID"/>
    <d v="1899-12-30T20:15:00"/>
    <x v="418"/>
    <s v="DTY-WT 1-WCS-RLS 1-IMWB 1-DTY/DTY-WT 1-WCS-RLS 2-IMWB 1-DTY"/>
    <n v="59"/>
    <n v="0"/>
    <m/>
    <d v="1899-12-30T20:15:00"/>
    <d v="1899-12-30T20:15:00"/>
    <d v="1899-12-30T00:00:00"/>
    <n v="0"/>
    <n v="0"/>
    <d v="1899-12-30T20:20:00"/>
    <d v="1899-12-30T00:05:00"/>
    <n v="0"/>
    <n v="5"/>
    <d v="1899-12-30T20:30:00"/>
    <d v="1899-12-30T00:10:00"/>
    <n v="0"/>
    <n v="10"/>
    <d v="1899-12-30T21:05:00"/>
    <d v="1899-12-30T00:35:00"/>
    <n v="0"/>
    <n v="35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0T21:20:00"/>
    <d v="1899-12-30T00:10:00"/>
    <n v="0"/>
    <n v="10"/>
    <d v="1899-12-30T21:38:00"/>
    <d v="1899-12-30T00:18:00"/>
    <n v="0"/>
    <n v="18"/>
    <d v="1899-12-31T06:11:00"/>
    <d v="1899-12-30T08:33:00"/>
    <n v="8"/>
    <n v="33"/>
    <d v="1899-12-31T06:11:00"/>
    <d v="1899-12-31T06:11:00"/>
    <d v="1899-12-30T00:00:00"/>
    <n v="0"/>
    <n v="0"/>
    <d v="1899-12-31T06:11:00"/>
    <d v="1899-12-31T06:11:00"/>
    <m/>
    <d v="1899-12-30T00:00:00"/>
    <n v="0"/>
    <n v="0"/>
    <d v="1899-12-31T06:25:00"/>
    <d v="1899-12-30T00:14:00"/>
    <n v="0"/>
    <n v="14"/>
    <d v="1899-12-31T06:28:00"/>
    <d v="1899-12-30T00:03:00"/>
    <n v="0"/>
    <n v="3"/>
    <d v="1899-12-31T06:28:00"/>
    <d v="1899-12-31T06:30:00"/>
    <d v="1899-12-30T00:02:00"/>
    <n v="0"/>
    <n v="2"/>
    <d v="1899-12-30T10:15:00"/>
    <n v="10"/>
    <n v="15"/>
    <d v="1899-12-30T01:02:00"/>
    <n v="1"/>
    <n v="2"/>
    <d v="1899-12-30T02:30:00"/>
    <n v="2"/>
    <n v="30"/>
    <d v="1899-12-30T08:33:00"/>
    <n v="8"/>
    <n v="33"/>
    <m/>
    <m/>
    <m/>
    <d v="1899-12-30T08:33:00"/>
    <n v="8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6312.5859999994"/>
    <n v="24052"/>
    <n v="62.651016949152542"/>
    <n v="62.211566023615475"/>
    <m/>
    <m/>
    <m/>
    <m/>
    <m/>
  </r>
  <r>
    <n v="424"/>
    <n v="93"/>
    <d v="2011-10-25T00:00:00"/>
    <n v="10"/>
    <x v="18"/>
    <n v="11"/>
    <s v="BSL"/>
    <s v="STEAM NON COKING"/>
    <s v="FURNESS MELBOURNE"/>
    <d v="1899-12-30T23:00:00"/>
    <x v="419"/>
    <s v="DTY-WT 1-WCS-IMWB 1-DTY"/>
    <n v="58"/>
    <n v="0"/>
    <m/>
    <d v="1899-12-30T23:00:00"/>
    <d v="1899-12-30T23:00:00"/>
    <d v="1899-12-30T00:00:00"/>
    <n v="0"/>
    <n v="0"/>
    <d v="1899-12-30T23:30:00"/>
    <d v="1899-12-30T00:30:00"/>
    <n v="0"/>
    <n v="30"/>
    <d v="1899-12-31T00:30:00"/>
    <d v="1899-12-30T01:00:00"/>
    <n v="1"/>
    <n v="0"/>
    <d v="1899-12-31T01:05:00"/>
    <d v="1899-12-30T00:35:00"/>
    <n v="0"/>
    <n v="35"/>
    <d v="1899-12-31T01:15:00"/>
    <d v="1899-12-31T03:00:00"/>
    <d v="1899-12-30T01:45:00"/>
    <n v="1"/>
    <n v="45"/>
    <d v="1899-12-31T01:15:00"/>
    <d v="1899-12-31T03:00:00"/>
    <d v="1899-12-30T01:45:00"/>
    <n v="1"/>
    <n v="45"/>
    <d v="1899-12-31T05:30:00"/>
    <d v="1899-12-30T02:30:00"/>
    <n v="2"/>
    <n v="30"/>
    <d v="1899-12-31T05:45:00"/>
    <d v="1899-12-30T00:15:00"/>
    <n v="0"/>
    <n v="15"/>
    <d v="1899-12-31T19:35:00"/>
    <d v="1899-12-30T13:50:00"/>
    <n v="13"/>
    <n v="50"/>
    <d v="1899-12-31T19:35:00"/>
    <d v="1899-12-31T19:35:00"/>
    <d v="1899-12-30T00:00:00"/>
    <n v="0"/>
    <n v="0"/>
    <d v="1899-12-31T19:35:00"/>
    <d v="1899-12-31T19:35:00"/>
    <m/>
    <d v="1899-12-30T00:00:00"/>
    <n v="0"/>
    <n v="0"/>
    <d v="1899-12-31T19:50:00"/>
    <d v="1899-12-30T00:15:00"/>
    <n v="0"/>
    <n v="15"/>
    <d v="1899-12-31T19:55:00"/>
    <d v="1899-12-30T00:05:00"/>
    <n v="0"/>
    <n v="5"/>
    <d v="1899-12-31T19:55:00"/>
    <d v="1899-12-31T20:00:00"/>
    <d v="1899-12-30T00:05:00"/>
    <n v="0"/>
    <n v="5"/>
    <d v="1899-12-30T21:00:00"/>
    <n v="21"/>
    <n v="0"/>
    <d v="1899-12-30T03:25:00"/>
    <n v="3"/>
    <n v="25"/>
    <d v="1899-12-30T01:45:00"/>
    <n v="1"/>
    <n v="45"/>
    <d v="1899-12-30T13:50:00"/>
    <n v="13"/>
    <n v="50"/>
    <m/>
    <m/>
    <m/>
    <d v="1899-12-30T13:50:00"/>
    <n v="1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9666.3259999994"/>
    <n v="24109"/>
    <n v="57.823103448275859"/>
    <n v="62.203588950184553"/>
    <m/>
    <m/>
    <m/>
    <m/>
    <m/>
  </r>
  <r>
    <n v="425"/>
    <n v="94"/>
    <d v="2011-10-25T00:00:00"/>
    <n v="10"/>
    <x v="1"/>
    <n v="13"/>
    <s v="TSL,HALDIA"/>
    <s v="HAILCREEK/OKEY NORTH"/>
    <s v="LOWLANDS ORCHID"/>
    <d v="1899-12-30T01:30:00"/>
    <x v="420"/>
    <s v="DTY-WT 1-WCS-RLS 2-IMWB 1-DTY"/>
    <n v="57"/>
    <n v="2"/>
    <m/>
    <d v="1899-12-30T01:30:00"/>
    <d v="1899-12-30T01:30:00"/>
    <d v="1899-12-30T00:00:00"/>
    <n v="0"/>
    <n v="0"/>
    <d v="1899-12-30T11:20:00"/>
    <d v="1899-12-30T09:50:00"/>
    <n v="9"/>
    <n v="50"/>
    <d v="1899-12-30T11:45:00"/>
    <d v="1899-12-30T00:25:00"/>
    <n v="0"/>
    <n v="25"/>
    <d v="1899-12-30T12:15:00"/>
    <d v="1899-12-30T00:30:00"/>
    <n v="0"/>
    <n v="30"/>
    <d v="1899-12-30T12:30:00"/>
    <d v="1899-12-30T14:00:00"/>
    <d v="1899-12-30T01:30:00"/>
    <n v="1"/>
    <n v="30"/>
    <d v="1899-12-30T12:30:00"/>
    <d v="1899-12-30T14:00:00"/>
    <d v="1899-12-30T01:30:00"/>
    <n v="1"/>
    <n v="30"/>
    <d v="1899-12-30T16:00:00"/>
    <d v="1899-12-30T02:00:00"/>
    <n v="2"/>
    <n v="0"/>
    <d v="1899-12-30T16:07:00"/>
    <d v="1899-12-30T00:07:00"/>
    <n v="0"/>
    <n v="7"/>
    <d v="1899-12-30T23:11:00"/>
    <d v="1899-12-30T07:04:00"/>
    <n v="7"/>
    <n v="4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5:00"/>
    <d v="1899-12-30T00:14:00"/>
    <n v="0"/>
    <n v="14"/>
    <d v="1899-12-30T23:28:00"/>
    <d v="1899-12-30T00:03:00"/>
    <n v="0"/>
    <n v="3"/>
    <d v="1899-12-30T23:28:00"/>
    <d v="1899-12-30T23:30:00"/>
    <d v="1899-12-30T00:02:00"/>
    <n v="0"/>
    <n v="2"/>
    <d v="1899-12-30T22:00:00"/>
    <n v="22"/>
    <n v="0"/>
    <d v="1899-12-30T02:47:00"/>
    <n v="2"/>
    <n v="47"/>
    <d v="1899-12-30T01:30:00"/>
    <n v="1"/>
    <n v="30"/>
    <d v="1899-12-30T07:04:00"/>
    <n v="7"/>
    <n v="4"/>
    <m/>
    <m/>
    <m/>
    <d v="1899-12-30T07:04:00"/>
    <n v="7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3218.9959999993"/>
    <n v="24165"/>
    <n v="62.327543859649126"/>
    <n v="62.206455452100116"/>
    <m/>
    <m/>
    <m/>
    <m/>
    <m/>
  </r>
  <r>
    <n v="426"/>
    <n v="95"/>
    <d v="2011-10-26T00:00:00"/>
    <n v="10"/>
    <x v="0"/>
    <n v="41"/>
    <s v="TSL,JSR"/>
    <s v="CD PCI"/>
    <s v="LOWLANDS ORCHID"/>
    <d v="1899-12-30T17:45:00"/>
    <x v="421"/>
    <s v="DTY-WT 1-WCS-RLS 2-IMWB 1-DTY"/>
    <n v="56"/>
    <n v="3"/>
    <m/>
    <d v="1899-12-30T17:45:00"/>
    <d v="1899-12-30T17:45:00"/>
    <d v="1899-12-30T00:00:00"/>
    <n v="0"/>
    <n v="0"/>
    <d v="1899-12-30T20:15:00"/>
    <d v="1899-12-30T02:30:00"/>
    <n v="2"/>
    <n v="30"/>
    <d v="1899-12-30T20:30:00"/>
    <d v="1899-12-30T00:15:00"/>
    <n v="0"/>
    <n v="15"/>
    <d v="1899-12-30T21:00:00"/>
    <d v="1899-12-30T00:30:00"/>
    <n v="0"/>
    <n v="30"/>
    <d v="1899-12-30T21:05:00"/>
    <d v="1899-12-30T22:00:00"/>
    <d v="1899-12-30T00:55:00"/>
    <n v="0"/>
    <n v="55"/>
    <d v="1899-12-30T21:05:00"/>
    <d v="1899-12-30T22:00:00"/>
    <d v="1899-12-30T00:55:00"/>
    <n v="0"/>
    <n v="55"/>
    <d v="1899-12-31T00:06:00"/>
    <d v="1899-12-30T02:06:00"/>
    <n v="2"/>
    <n v="6"/>
    <d v="1899-12-31T00:36:00"/>
    <d v="1899-12-30T00:30:00"/>
    <n v="0"/>
    <n v="30"/>
    <d v="1899-12-31T05:59:00"/>
    <d v="1899-12-30T05:23:00"/>
    <n v="5"/>
    <n v="23"/>
    <d v="1899-12-31T05:59:00"/>
    <d v="1899-12-31T05:59:00"/>
    <d v="1899-12-30T00:00:00"/>
    <n v="0"/>
    <n v="0"/>
    <d v="1899-12-31T05:59:00"/>
    <d v="1899-12-31T05:59:00"/>
    <m/>
    <d v="1899-12-30T00:00:00"/>
    <n v="0"/>
    <n v="0"/>
    <d v="1899-12-31T06:25:00"/>
    <d v="1899-12-30T00:26:00"/>
    <n v="0"/>
    <n v="26"/>
    <d v="1899-12-31T06:30:00"/>
    <d v="1899-12-30T00:05:00"/>
    <n v="0"/>
    <n v="5"/>
    <d v="1899-12-31T06:30:00"/>
    <d v="1899-12-31T06:40:00"/>
    <d v="1899-12-30T00:10:00"/>
    <n v="0"/>
    <n v="10"/>
    <d v="1899-12-30T12:55:00"/>
    <n v="12"/>
    <n v="55"/>
    <d v="1899-12-30T03:07:00"/>
    <n v="3"/>
    <n v="7"/>
    <d v="1899-12-30T00:55:00"/>
    <n v="0"/>
    <n v="55"/>
    <d v="1899-12-30T05:23:00"/>
    <n v="5"/>
    <n v="23"/>
    <m/>
    <m/>
    <m/>
    <d v="1899-12-30T05:23:00"/>
    <n v="5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6712.2159999993"/>
    <n v="24221"/>
    <n v="62.378928571428567"/>
    <n v="62.206854217414609"/>
    <m/>
    <m/>
    <m/>
    <m/>
    <m/>
  </r>
  <r>
    <n v="427"/>
    <n v="96"/>
    <d v="2011-10-26T00:00:00"/>
    <n v="10"/>
    <x v="10"/>
    <n v="3"/>
    <s v="SUPL"/>
    <s v="NON COKING"/>
    <s v="CAROUGE"/>
    <d v="1899-12-30T21:45:00"/>
    <x v="422"/>
    <s v="DTY-WT 1-WCS-IMWB 1-DTY"/>
    <n v="56"/>
    <n v="3"/>
    <m/>
    <d v="1899-12-30T21:45:00"/>
    <d v="1899-12-30T21:45:00"/>
    <d v="1899-12-30T00:00:00"/>
    <n v="0"/>
    <n v="0"/>
    <d v="1899-12-30T22:00:00"/>
    <d v="1899-12-30T00:15:00"/>
    <n v="0"/>
    <n v="15"/>
    <d v="1899-12-30T22:30:00"/>
    <d v="1899-12-30T00:30:00"/>
    <n v="0"/>
    <n v="30"/>
    <d v="1899-12-31T01:00:00"/>
    <d v="1899-12-30T02:30:00"/>
    <n v="2"/>
    <n v="30"/>
    <d v="1899-12-31T01:10:00"/>
    <d v="1899-12-31T04:00:00"/>
    <d v="1899-12-30T02:50:00"/>
    <n v="2"/>
    <n v="50"/>
    <d v="1899-12-31T01:10:00"/>
    <d v="1899-12-31T04:00:00"/>
    <d v="1899-12-30T02:50:00"/>
    <n v="2"/>
    <n v="50"/>
    <d v="1899-12-31T01:10:00"/>
    <d v="1899-12-30T00:00:00"/>
    <n v="0"/>
    <n v="0"/>
    <d v="1899-12-31T01:30:00"/>
    <d v="1899-12-30T00:20:00"/>
    <n v="0"/>
    <n v="20"/>
    <d v="1899-12-31T08:00:00"/>
    <d v="1899-12-30T06:30:00"/>
    <n v="6"/>
    <n v="30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20:00"/>
    <d v="1899-12-30T00:20:00"/>
    <n v="0"/>
    <n v="20"/>
    <d v="1899-12-31T08:25:00"/>
    <d v="1899-12-30T00:05:00"/>
    <n v="0"/>
    <n v="5"/>
    <d v="1899-12-31T08:25:00"/>
    <d v="1899-12-31T08:30:00"/>
    <d v="1899-12-30T00:05:00"/>
    <n v="0"/>
    <n v="5"/>
    <d v="1899-12-30T10:45:00"/>
    <n v="10"/>
    <n v="45"/>
    <d v="1899-12-30T02:55:00"/>
    <n v="2"/>
    <n v="55"/>
    <d v="1899-12-30T02:50:00"/>
    <n v="2"/>
    <n v="50"/>
    <d v="1899-12-30T06:30:00"/>
    <n v="6"/>
    <n v="30"/>
    <m/>
    <m/>
    <m/>
    <d v="1899-12-30T06:30:00"/>
    <n v="6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0367.9459999993"/>
    <n v="24280"/>
    <n v="65.280892857142859"/>
    <n v="62.206258072487614"/>
    <m/>
    <m/>
    <m/>
    <m/>
    <m/>
  </r>
  <r>
    <n v="428"/>
    <n v="97"/>
    <d v="2011-10-26T00:00:00"/>
    <n v="10"/>
    <x v="1"/>
    <n v="14"/>
    <s v="TSL,HALDIA"/>
    <s v="HAILCREEK/KESTRAL"/>
    <s v="LOWLANDS ORCHID/LOWLANDS NELLO"/>
    <d v="1899-12-30T03:20:00"/>
    <x v="423"/>
    <s v="DTY-WT 1-WCS-IMWB 1-DTY"/>
    <n v="59"/>
    <n v="0"/>
    <m/>
    <d v="1899-12-30T03:20:00"/>
    <d v="1899-12-30T03:20:00"/>
    <d v="1899-12-30T00:00:00"/>
    <n v="0"/>
    <n v="0"/>
    <d v="1899-12-30T09:00:00"/>
    <d v="1899-12-30T05:40:00"/>
    <n v="5"/>
    <n v="40"/>
    <d v="1899-12-30T10:20:00"/>
    <d v="1899-12-30T01:20:00"/>
    <n v="1"/>
    <n v="20"/>
    <d v="1899-12-30T10:55:00"/>
    <d v="1899-12-30T00:35:00"/>
    <n v="0"/>
    <n v="35"/>
    <d v="1899-12-30T11:10:00"/>
    <d v="1899-12-30T16:10:00"/>
    <d v="1899-12-30T05:00:00"/>
    <n v="5"/>
    <n v="0"/>
    <d v="1899-12-30T11:10:00"/>
    <d v="1899-12-30T16:10:00"/>
    <d v="1899-12-30T05:00:00"/>
    <n v="5"/>
    <n v="0"/>
    <d v="1899-12-30T12:00:00"/>
    <d v="1899-12-30T00:50:00"/>
    <n v="0"/>
    <n v="50"/>
    <d v="1899-12-30T12:00:00"/>
    <d v="1899-12-30T00:00:00"/>
    <n v="0"/>
    <n v="0"/>
    <d v="1899-12-31T01:10:00"/>
    <d v="1899-12-30T13:10:00"/>
    <n v="13"/>
    <n v="1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30:00"/>
    <d v="1899-12-30T00:20:00"/>
    <n v="0"/>
    <n v="20"/>
    <d v="1899-12-31T01:35:00"/>
    <d v="1899-12-30T00:05:00"/>
    <n v="0"/>
    <n v="5"/>
    <d v="1899-12-31T01:35:00"/>
    <d v="1899-12-31T01:40:00"/>
    <d v="1899-12-30T00:05:00"/>
    <n v="0"/>
    <n v="5"/>
    <d v="1899-12-30T22:20:00"/>
    <n v="22"/>
    <n v="20"/>
    <d v="1899-12-30T01:50:00"/>
    <n v="1"/>
    <n v="50"/>
    <d v="1899-12-30T05:00:00"/>
    <n v="5"/>
    <n v="0"/>
    <d v="1899-12-30T13:10:00"/>
    <n v="13"/>
    <n v="10"/>
    <m/>
    <m/>
    <m/>
    <d v="1899-12-30T13:10:00"/>
    <n v="1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3685.8859999992"/>
    <n v="24336"/>
    <n v="56.236271186440682"/>
    <n v="62.199452909270185"/>
    <m/>
    <m/>
    <m/>
    <m/>
    <m/>
  </r>
  <r>
    <n v="429"/>
    <n v="98"/>
    <d v="2011-10-27T00:00:00"/>
    <n v="10"/>
    <x v="0"/>
    <n v="42"/>
    <s v="TSL,JSR"/>
    <s v="CD PCI"/>
    <s v="LOWLANDS ORCHID"/>
    <d v="1899-12-30T08:45:00"/>
    <x v="424"/>
    <s v="DTY-WT 1-WCS-IMWB 1-DTY"/>
    <n v="56"/>
    <n v="3"/>
    <m/>
    <d v="1899-12-30T08:45:00"/>
    <d v="1899-12-30T08:45:00"/>
    <d v="1899-12-30T00:00:00"/>
    <n v="0"/>
    <n v="0"/>
    <d v="1899-12-30T08:47:00"/>
    <d v="1899-12-30T00:02:00"/>
    <n v="0"/>
    <n v="2"/>
    <d v="1899-12-30T08:48:00"/>
    <d v="1899-12-30T00:01:00"/>
    <n v="0"/>
    <n v="1"/>
    <d v="1899-12-30T09:00:00"/>
    <d v="1899-12-30T00:12:00"/>
    <n v="0"/>
    <n v="12"/>
    <d v="1899-12-30T09:10:00"/>
    <d v="1899-12-30T10:20:00"/>
    <d v="1899-12-30T01:10:00"/>
    <n v="1"/>
    <n v="10"/>
    <d v="1899-12-30T09:10:00"/>
    <d v="1899-12-30T10:20:00"/>
    <d v="1899-12-30T01:10:00"/>
    <n v="1"/>
    <n v="10"/>
    <d v="1899-12-30T09:10:00"/>
    <d v="1899-12-30T00:00:00"/>
    <n v="0"/>
    <n v="0"/>
    <d v="1899-12-30T09:20:00"/>
    <d v="1899-12-30T00:10:00"/>
    <n v="0"/>
    <n v="10"/>
    <d v="1899-12-30T16:00:00"/>
    <d v="1899-12-30T06:40:00"/>
    <n v="6"/>
    <n v="40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20:00"/>
    <d v="1899-12-30T00:20:00"/>
    <n v="0"/>
    <n v="20"/>
    <d v="1899-12-30T16:25:00"/>
    <d v="1899-12-30T00:05:00"/>
    <n v="0"/>
    <n v="5"/>
    <d v="1899-12-30T16:25:00"/>
    <d v="1899-12-30T16:30:00"/>
    <d v="1899-12-30T00:05:00"/>
    <n v="0"/>
    <n v="5"/>
    <d v="1899-12-30T07:45:00"/>
    <n v="7"/>
    <n v="45"/>
    <d v="1899-12-30T00:37:00"/>
    <n v="0"/>
    <n v="37"/>
    <d v="1899-12-30T01:10:00"/>
    <n v="1"/>
    <n v="10"/>
    <d v="1899-12-30T06:40:00"/>
    <n v="6"/>
    <n v="40"/>
    <m/>
    <m/>
    <m/>
    <d v="1899-12-30T06:40:00"/>
    <n v="6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6879.9259999993"/>
    <n v="24393"/>
    <n v="57.036428571428573"/>
    <n v="62.185050055343716"/>
    <m/>
    <m/>
    <m/>
    <m/>
    <m/>
  </r>
  <r>
    <n v="430"/>
    <n v="99"/>
    <d v="2011-10-28T00:00:00"/>
    <n v="10"/>
    <x v="0"/>
    <n v="43"/>
    <s v="TSL,JSR"/>
    <s v="CD PCI"/>
    <s v="LOWLANDS ORCHID"/>
    <d v="1899-12-30T19:30:00"/>
    <x v="425"/>
    <s v="DTY-WT 1-WCS-IMWB 1-DTY"/>
    <n v="57"/>
    <n v="2"/>
    <m/>
    <d v="1899-12-30T19:30:00"/>
    <d v="1899-12-30T19:30:00"/>
    <d v="1899-12-30T00:00:00"/>
    <n v="0"/>
    <n v="0"/>
    <d v="1899-12-31T16:50:00"/>
    <d v="1899-12-30T21:20:00"/>
    <n v="21"/>
    <n v="20"/>
    <d v="1899-12-31T18:30:00"/>
    <d v="1899-12-30T01:40:00"/>
    <n v="1"/>
    <n v="40"/>
    <d v="1899-12-31T19:00:00"/>
    <d v="1899-12-30T00:30:00"/>
    <n v="0"/>
    <n v="30"/>
    <d v="1899-12-31T19:00:00"/>
    <d v="1899-12-31T21:20:00"/>
    <d v="1899-12-30T02:20:00"/>
    <n v="2"/>
    <n v="20"/>
    <d v="1899-12-31T19:00:00"/>
    <d v="1899-12-31T21:20:00"/>
    <d v="1899-12-30T02:20:00"/>
    <n v="2"/>
    <n v="20"/>
    <d v="1899-12-31T21:20:00"/>
    <d v="1899-12-30T00:00:00"/>
    <n v="0"/>
    <n v="0"/>
    <d v="1899-12-31T21:20:00"/>
    <d v="1899-12-30T00:00:00"/>
    <n v="0"/>
    <n v="0"/>
    <d v="1900-01-01T07:20:00"/>
    <d v="1899-12-30T10:00:00"/>
    <n v="10"/>
    <n v="0"/>
    <d v="1900-01-01T07:20:00"/>
    <d v="1900-01-01T07:20:00"/>
    <d v="1899-12-30T00:00:00"/>
    <n v="0"/>
    <n v="0"/>
    <d v="1900-01-01T07:20:00"/>
    <d v="1900-01-01T07:20:00"/>
    <m/>
    <d v="1899-12-30T00:00:00"/>
    <n v="0"/>
    <n v="0"/>
    <d v="1900-01-01T07:25:00"/>
    <d v="1899-12-30T00:05:00"/>
    <n v="0"/>
    <n v="5"/>
    <d v="1900-01-01T07:28:00"/>
    <d v="1899-12-30T00:03:00"/>
    <n v="0"/>
    <n v="3"/>
    <d v="1900-01-01T07:28:00"/>
    <d v="1900-01-01T07:30:00"/>
    <d v="1899-12-30T00:02:00"/>
    <n v="0"/>
    <n v="2"/>
    <d v="1899-12-31T12:00:00"/>
    <n v="12"/>
    <n v="0"/>
    <d v="1899-12-30T00:38:00"/>
    <n v="0"/>
    <n v="38"/>
    <d v="1899-12-30T02:20:00"/>
    <n v="2"/>
    <n v="20"/>
    <d v="1899-12-30T10:00:00"/>
    <n v="10"/>
    <n v="0"/>
    <m/>
    <m/>
    <m/>
    <d v="1899-12-30T10:00:00"/>
    <n v="1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0203.8159999992"/>
    <n v="24452"/>
    <n v="58.313859649122804"/>
    <n v="62.170939636839492"/>
    <m/>
    <m/>
    <m/>
    <m/>
    <m/>
  </r>
  <r>
    <n v="431"/>
    <n v="100"/>
    <d v="2011-10-28T00:00:00"/>
    <n v="10"/>
    <x v="1"/>
    <n v="15"/>
    <s v="TSL,HALDIA"/>
    <s v="OKEY NORTH"/>
    <s v="LOWLANDS ORCHID"/>
    <d v="1899-12-30T01:55:00"/>
    <x v="426"/>
    <s v="DTY-WT 1-WCS-RLS 1-IMWB 1-DTY"/>
    <n v="59"/>
    <n v="0"/>
    <m/>
    <d v="1899-12-30T01:55:00"/>
    <d v="1899-12-30T01:55:00"/>
    <d v="1899-12-30T00:00:00"/>
    <n v="0"/>
    <n v="0"/>
    <d v="1899-12-30T06:15:00"/>
    <d v="1899-12-30T04:20:00"/>
    <n v="4"/>
    <n v="20"/>
    <d v="1899-12-30T06:45:00"/>
    <d v="1899-12-30T00:30:00"/>
    <n v="0"/>
    <n v="30"/>
    <d v="1899-12-30T07:15:00"/>
    <d v="1899-12-30T00:30:00"/>
    <n v="0"/>
    <n v="30"/>
    <d v="1899-12-30T08:35:00"/>
    <d v="1899-12-30T09:50:00"/>
    <d v="1899-12-30T01:15:00"/>
    <n v="1"/>
    <n v="15"/>
    <d v="1899-12-30T08:35:00"/>
    <d v="1899-12-30T09:50:00"/>
    <m/>
    <m/>
    <m/>
    <d v="1899-12-30T10:10:00"/>
    <d v="1899-12-30T00:20:00"/>
    <n v="0"/>
    <n v="20"/>
    <d v="1899-12-30T10:15:00"/>
    <d v="1899-12-30T00:05:00"/>
    <n v="0"/>
    <n v="5"/>
    <d v="1899-12-30T20:19:00"/>
    <d v="1899-12-30T10:04:00"/>
    <n v="10"/>
    <n v="4"/>
    <d v="1899-12-30T20:19:00"/>
    <d v="1899-12-30T20:19:00"/>
    <m/>
    <m/>
    <m/>
    <d v="1899-12-30T20:19:00"/>
    <d v="1899-12-30T20:19:00"/>
    <m/>
    <d v="1899-12-30T00:00:00"/>
    <n v="0"/>
    <n v="0"/>
    <d v="1899-12-30T20:35:00"/>
    <d v="1899-12-30T00:16:00"/>
    <n v="0"/>
    <n v="16"/>
    <d v="1899-12-30T20:37:00"/>
    <d v="1899-12-30T00:02:00"/>
    <n v="0"/>
    <n v="2"/>
    <d v="1899-12-30T20:37:00"/>
    <d v="1899-12-30T20:40:00"/>
    <d v="1899-12-30T00:03:00"/>
    <n v="0"/>
    <n v="3"/>
    <d v="1899-12-30T18:45:00"/>
    <n v="18"/>
    <n v="45"/>
    <d v="1899-12-30T01:08:00"/>
    <n v="1"/>
    <n v="8"/>
    <d v="1899-12-30T01:15:00"/>
    <n v="1"/>
    <n v="15"/>
    <d v="1899-12-30T10:04:00"/>
    <n v="10"/>
    <n v="4"/>
    <m/>
    <m/>
    <m/>
    <d v="1899-12-30T10:04:00"/>
    <n v="10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3826.9059999993"/>
    <n v="24511"/>
    <n v="61.408305084745763"/>
    <m/>
    <m/>
    <m/>
    <m/>
    <m/>
    <m/>
  </r>
  <r>
    <n v="432"/>
    <n v="101"/>
    <d v="2011-10-28T00:00:00"/>
    <n v="10"/>
    <x v="15"/>
    <n v="2"/>
    <s v="SUPL"/>
    <s v="STEAM NON COKING"/>
    <s v="CAROUGE"/>
    <d v="1899-12-30T00:30:00"/>
    <x v="427"/>
    <s v="DTY-WT 1-WCS-RLS 2-IMWB 1-DTY"/>
    <n v="59"/>
    <n v="0"/>
    <m/>
    <d v="1899-12-30T00:30:00"/>
    <d v="1899-12-30T00:30:00"/>
    <d v="1899-12-30T00:00:00"/>
    <n v="0"/>
    <n v="0"/>
    <d v="1899-12-30T00:35:00"/>
    <d v="1899-12-30T00:05:00"/>
    <n v="0"/>
    <n v="5"/>
    <d v="1899-12-30T06:25:00"/>
    <d v="1899-12-30T05:50:00"/>
    <n v="5"/>
    <n v="50"/>
    <d v="1899-12-30T07:00:00"/>
    <d v="1899-12-30T00:35:00"/>
    <n v="0"/>
    <n v="35"/>
    <d v="1899-12-30T07:15:00"/>
    <d v="1899-12-30T08:30:00"/>
    <d v="1899-12-30T01:15:00"/>
    <n v="1"/>
    <n v="15"/>
    <d v="1899-12-30T07:15:00"/>
    <d v="1899-12-30T08:30:00"/>
    <m/>
    <m/>
    <m/>
    <d v="1899-12-30T10:55:00"/>
    <d v="1899-12-30T02:25:00"/>
    <n v="2"/>
    <n v="25"/>
    <d v="1899-12-30T11:00:00"/>
    <d v="1899-12-30T00:05:00"/>
    <n v="0"/>
    <n v="5"/>
    <d v="1899-12-30T16:43:00"/>
    <d v="1899-12-30T05:43:00"/>
    <n v="5"/>
    <n v="43"/>
    <d v="1899-12-30T16:43:00"/>
    <d v="1899-12-30T16:43:00"/>
    <m/>
    <m/>
    <m/>
    <d v="1899-12-30T16:43:00"/>
    <d v="1899-12-30T16:43:00"/>
    <m/>
    <d v="1899-12-30T00:00:00"/>
    <n v="0"/>
    <n v="0"/>
    <d v="1899-12-30T16:55:00"/>
    <d v="1899-12-30T00:12:00"/>
    <n v="0"/>
    <n v="12"/>
    <d v="1899-12-30T17:00:00"/>
    <d v="1899-12-30T00:05:00"/>
    <n v="0"/>
    <n v="5"/>
    <d v="1899-12-30T17:00:00"/>
    <d v="1899-12-30T17:15:00"/>
    <d v="1899-12-30T00:15:00"/>
    <n v="0"/>
    <n v="15"/>
    <d v="1899-12-30T16:45:00"/>
    <n v="16"/>
    <n v="45"/>
    <d v="1899-12-30T03:17:00"/>
    <n v="3"/>
    <n v="17"/>
    <d v="1899-12-30T01:15:00"/>
    <n v="1"/>
    <n v="15"/>
    <d v="1899-12-30T05:43:00"/>
    <n v="5"/>
    <n v="43"/>
    <m/>
    <m/>
    <m/>
    <d v="1899-12-30T05:43:00"/>
    <n v="5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7489.5259999994"/>
    <n v="24569"/>
    <n v="62.078305084745757"/>
    <m/>
    <m/>
    <m/>
    <m/>
    <m/>
    <m/>
  </r>
  <r>
    <n v="433"/>
    <n v="102"/>
    <d v="2011-10-28T00:00:00"/>
    <n v="10"/>
    <x v="13"/>
    <n v="2"/>
    <s v="VISA STEEL"/>
    <s v="STEAM NON COKING"/>
    <s v="NEWLEAD SPARTOUNTA"/>
    <d v="1899-12-30T10:00:00"/>
    <x v="428"/>
    <s v="DTY-WT 1-WCS-RLS 2-IMWB 1-DTY"/>
    <n v="58"/>
    <n v="1"/>
    <m/>
    <d v="1899-12-30T10:00:00"/>
    <d v="1899-12-30T10:00:00"/>
    <d v="1899-12-30T00:00:00"/>
    <n v="0"/>
    <n v="0"/>
    <d v="1899-12-30T11:00:00"/>
    <d v="1899-12-30T01:00:00"/>
    <n v="1"/>
    <n v="0"/>
    <d v="1899-12-30T14:00:00"/>
    <d v="1899-12-30T03:00:00"/>
    <n v="3"/>
    <n v="0"/>
    <d v="1899-12-30T14:35:00"/>
    <d v="1899-12-30T00:35:00"/>
    <n v="0"/>
    <n v="35"/>
    <d v="1899-12-30T14:40:00"/>
    <d v="1899-12-30T15:35:00"/>
    <d v="1899-12-30T00:55:00"/>
    <n v="0"/>
    <n v="55"/>
    <d v="1899-12-30T14:40:00"/>
    <d v="1899-12-30T15:35:00"/>
    <d v="1899-12-30T00:55:00"/>
    <n v="0"/>
    <n v="55"/>
    <d v="1899-12-30T21:18:00"/>
    <d v="1899-12-30T05:43:00"/>
    <n v="5"/>
    <n v="43"/>
    <d v="1899-12-30T21:20:00"/>
    <d v="1899-12-30T00:02:00"/>
    <n v="0"/>
    <n v="2"/>
    <d v="1899-12-30T23:24:00"/>
    <d v="1899-12-30T02:04:00"/>
    <n v="2"/>
    <n v="4"/>
    <d v="1899-12-30T23:24:00"/>
    <d v="1899-12-30T23:24:00"/>
    <d v="1899-12-30T00:00:00"/>
    <n v="0"/>
    <n v="0"/>
    <d v="1899-12-30T23:24:00"/>
    <d v="1899-12-30T23:24:00"/>
    <m/>
    <d v="1899-12-30T00:00:00"/>
    <n v="0"/>
    <n v="0"/>
    <d v="1899-12-30T23:30:00"/>
    <d v="1899-12-30T00:06:00"/>
    <n v="0"/>
    <n v="6"/>
    <d v="1899-12-30T23:33:00"/>
    <d v="1899-12-30T00:03:00"/>
    <n v="0"/>
    <n v="3"/>
    <d v="1899-12-30T23:33:00"/>
    <d v="1899-12-30T23:35:00"/>
    <d v="1899-12-30T00:02:00"/>
    <n v="0"/>
    <n v="2"/>
    <d v="1899-12-30T13:35:00"/>
    <n v="13"/>
    <n v="35"/>
    <d v="1899-12-30T06:27:00"/>
    <n v="6"/>
    <n v="27"/>
    <d v="1899-12-30T00:55:00"/>
    <n v="0"/>
    <n v="55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1200.1459999995"/>
    <n v="24628"/>
    <n v="63.976206896551723"/>
    <n v="62.17314219587459"/>
    <m/>
    <m/>
    <m/>
    <m/>
    <m/>
  </r>
  <r>
    <n v="434"/>
    <n v="103"/>
    <d v="2011-10-28T00:00:00"/>
    <n v="10"/>
    <x v="24"/>
    <n v="4"/>
    <s v="RCL"/>
    <s v="NON COKING"/>
    <s v="CAROUGE"/>
    <d v="1899-12-30T17:15:00"/>
    <x v="429"/>
    <s v="DTY-WT 1-WCS-RLS 1-IMWB 1-DTY"/>
    <n v="59"/>
    <n v="0"/>
    <m/>
    <d v="1899-12-30T17:15:00"/>
    <d v="1899-12-30T17:15:00"/>
    <d v="1899-12-30T00:00:00"/>
    <n v="0"/>
    <n v="0"/>
    <d v="1899-12-30T19:20:00"/>
    <d v="1899-12-30T02:05:00"/>
    <n v="2"/>
    <n v="5"/>
    <d v="1899-12-30T20:15:00"/>
    <d v="1899-12-30T00:55:00"/>
    <n v="0"/>
    <n v="55"/>
    <d v="1899-12-30T20:30:00"/>
    <d v="1899-12-30T00:15:00"/>
    <n v="0"/>
    <n v="15"/>
    <d v="1899-12-30T20:40:00"/>
    <d v="1899-12-30T22:30:00"/>
    <d v="1899-12-30T01:50:00"/>
    <n v="1"/>
    <n v="50"/>
    <d v="1899-12-30T20:40:00"/>
    <d v="1899-12-30T22:30:00"/>
    <d v="1899-12-30T01:50:00"/>
    <n v="1"/>
    <n v="50"/>
    <d v="1899-12-31T00:00:00"/>
    <d v="1899-12-30T01:30:00"/>
    <n v="1"/>
    <n v="30"/>
    <d v="1899-12-31T00:16:00"/>
    <d v="1899-12-30T00:16:00"/>
    <n v="0"/>
    <n v="16"/>
    <d v="1899-12-31T01:45:00"/>
    <d v="1899-12-30T01:29:00"/>
    <n v="1"/>
    <n v="29"/>
    <d v="1899-12-31T01:45:00"/>
    <d v="1899-12-31T01:45:00"/>
    <d v="1899-12-30T00:00:00"/>
    <n v="0"/>
    <n v="0"/>
    <d v="1899-12-31T01:45:00"/>
    <d v="1899-12-31T01:45:00"/>
    <m/>
    <d v="1899-12-30T00:00:00"/>
    <n v="0"/>
    <n v="0"/>
    <d v="1899-12-31T02:00:00"/>
    <d v="1899-12-30T00:15:00"/>
    <n v="0"/>
    <n v="15"/>
    <d v="1899-12-31T02:05:00"/>
    <d v="1899-12-30T00:05:00"/>
    <n v="0"/>
    <n v="5"/>
    <d v="1899-12-31T02:05:00"/>
    <d v="1899-12-31T02:10:00"/>
    <d v="1899-12-30T00:05:00"/>
    <n v="0"/>
    <n v="5"/>
    <d v="1899-12-30T08:55:00"/>
    <n v="8"/>
    <n v="55"/>
    <d v="1899-12-30T02:05:00"/>
    <n v="2"/>
    <n v="5"/>
    <d v="1899-12-30T01:50:00"/>
    <n v="1"/>
    <n v="50"/>
    <d v="1899-12-30T01:29:00"/>
    <n v="1"/>
    <n v="29"/>
    <m/>
    <m/>
    <m/>
    <d v="1899-12-30T01:29:00"/>
    <n v="1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4993.9559999995"/>
    <n v="24687"/>
    <n v="64.301864406779657"/>
    <n v="62.178229675537715"/>
    <m/>
    <m/>
    <m/>
    <m/>
    <m/>
  </r>
  <r>
    <n v="435"/>
    <n v="104"/>
    <d v="2011-10-28T00:00:00"/>
    <n v="10"/>
    <x v="2"/>
    <n v="4"/>
    <s v="UML,DGPR"/>
    <s v="HARD COKING COAL"/>
    <s v="GARIMA PREM"/>
    <d v="1899-12-30T20:40:00"/>
    <x v="430"/>
    <s v="DTY-WT 1-WCS-RLS 2-IMWB 1-DTY"/>
    <n v="59"/>
    <n v="0"/>
    <m/>
    <d v="1899-12-30T20:40:00"/>
    <d v="1899-12-30T20:40:00"/>
    <d v="1899-12-30T00:00:00"/>
    <n v="0"/>
    <n v="0"/>
    <d v="1899-12-30T20:45:00"/>
    <d v="1899-12-30T00:05:00"/>
    <n v="0"/>
    <n v="5"/>
    <d v="1899-12-30T23:20:00"/>
    <d v="1899-12-30T02:35:00"/>
    <n v="2"/>
    <n v="35"/>
    <d v="1899-12-30T23:50:00"/>
    <d v="1899-12-30T00:30:00"/>
    <n v="0"/>
    <n v="30"/>
    <d v="1899-12-30T23:50:00"/>
    <d v="1899-12-31T01:30:00"/>
    <d v="1899-12-30T01:40:00"/>
    <n v="1"/>
    <n v="40"/>
    <d v="1899-12-30T23:50:00"/>
    <d v="1899-12-31T01:30:00"/>
    <d v="1899-12-30T01:40:00"/>
    <n v="1"/>
    <n v="40"/>
    <d v="1899-12-31T02:40:00"/>
    <d v="1899-12-30T01:10:00"/>
    <n v="1"/>
    <n v="10"/>
    <d v="1899-12-31T02:46:00"/>
    <d v="1899-12-30T00:06:00"/>
    <n v="0"/>
    <n v="6"/>
    <d v="1899-12-31T04:51:00"/>
    <d v="1899-12-30T02:05:00"/>
    <n v="2"/>
    <n v="5"/>
    <d v="1899-12-31T04:51:00"/>
    <d v="1899-12-31T04:51:00"/>
    <d v="1899-12-30T00:00:00"/>
    <n v="0"/>
    <n v="0"/>
    <d v="1899-12-31T04:51:00"/>
    <d v="1899-12-31T04:51:00"/>
    <m/>
    <d v="1899-12-30T00:00:00"/>
    <n v="0"/>
    <n v="0"/>
    <d v="1899-12-31T05:05:00"/>
    <d v="1899-12-30T00:14:00"/>
    <n v="0"/>
    <n v="14"/>
    <d v="1899-12-31T05:10:00"/>
    <d v="1899-12-30T00:05:00"/>
    <n v="0"/>
    <n v="5"/>
    <d v="1899-12-31T05:10:00"/>
    <d v="1899-12-31T05:15:00"/>
    <d v="1899-12-30T00:05:00"/>
    <n v="0"/>
    <n v="5"/>
    <d v="1899-12-30T08:35:00"/>
    <n v="8"/>
    <n v="35"/>
    <d v="1899-12-30T01:59:00"/>
    <n v="1"/>
    <n v="59"/>
    <d v="1899-12-30T01:40:00"/>
    <n v="1"/>
    <n v="40"/>
    <d v="1899-12-30T02:05:00"/>
    <n v="2"/>
    <n v="5"/>
    <m/>
    <m/>
    <m/>
    <d v="1899-12-30T02:05:00"/>
    <n v="2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8644.7059999995"/>
    <n v="24746"/>
    <n v="61.877118644067799"/>
    <n v="62.177511759476261"/>
    <m/>
    <m/>
    <m/>
    <m/>
    <m/>
  </r>
  <r>
    <n v="436"/>
    <n v="105"/>
    <d v="2011-10-29T00:00:00"/>
    <n v="10"/>
    <x v="17"/>
    <n v="4"/>
    <s v="UML,SUKHINDA"/>
    <s v="HARD COKING COAL"/>
    <s v="GARIMA PREM"/>
    <d v="1899-12-30T03:15:00"/>
    <x v="431"/>
    <s v="DTY-WT 1-WCS-RLS 2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40:00"/>
    <d v="1899-12-30T00:20:00"/>
    <n v="0"/>
    <n v="20"/>
    <d v="1899-12-30T04:30:00"/>
    <d v="1899-12-30T00:50:00"/>
    <n v="0"/>
    <n v="50"/>
    <d v="1899-12-30T04:35:00"/>
    <d v="1899-12-30T05:50:00"/>
    <d v="1899-12-30T01:15:00"/>
    <n v="1"/>
    <n v="15"/>
    <d v="1899-12-30T04:35:00"/>
    <d v="1899-12-30T05:50:00"/>
    <d v="1899-12-30T01:15:00"/>
    <n v="1"/>
    <n v="15"/>
    <d v="1899-12-30T05:50:00"/>
    <d v="1899-12-30T00:00:00"/>
    <n v="0"/>
    <n v="0"/>
    <d v="1899-12-30T05:54:00"/>
    <d v="1899-12-30T00:04:00"/>
    <n v="0"/>
    <n v="4"/>
    <d v="1899-12-30T07:51:00"/>
    <d v="1899-12-30T01:57:00"/>
    <n v="1"/>
    <n v="57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9:00:00"/>
    <d v="1899-12-30T01:09:00"/>
    <n v="1"/>
    <n v="9"/>
    <d v="1899-12-30T09:05:00"/>
    <d v="1899-12-30T00:05:00"/>
    <n v="0"/>
    <n v="5"/>
    <d v="1899-12-30T09:05:00"/>
    <d v="1899-12-30T09:15:00"/>
    <d v="1899-12-30T00:10:00"/>
    <n v="0"/>
    <n v="10"/>
    <d v="1899-12-30T06:00:00"/>
    <n v="6"/>
    <n v="0"/>
    <d v="1899-12-30T02:04:00"/>
    <n v="2"/>
    <n v="4"/>
    <d v="1899-12-30T01:15:00"/>
    <n v="1"/>
    <n v="15"/>
    <d v="1899-12-30T01:57:00"/>
    <n v="1"/>
    <n v="57"/>
    <m/>
    <m/>
    <m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2174.4859999996"/>
    <n v="24805"/>
    <n v="59.82677966101695"/>
    <n v="62.171920419270293"/>
    <m/>
    <m/>
    <m/>
    <m/>
    <m/>
  </r>
  <r>
    <n v="437"/>
    <n v="106"/>
    <d v="2011-10-29T00:00:00"/>
    <n v="10"/>
    <x v="0"/>
    <n v="44"/>
    <s v="TSL,JSR"/>
    <s v="CD PCI"/>
    <s v="LOWLANDS ORCHID"/>
    <d v="1899-12-30T04:50:00"/>
    <x v="432"/>
    <s v="DTY-WT 1-WCS-RLS 1-IMWB 1-DTY"/>
    <n v="59"/>
    <n v="0"/>
    <m/>
    <d v="1899-12-30T04:50:00"/>
    <d v="1899-12-30T04:50:00"/>
    <d v="1899-12-30T00:00:00"/>
    <n v="0"/>
    <n v="0"/>
    <d v="1899-12-30T04:55:00"/>
    <d v="1899-12-30T00:05:00"/>
    <n v="0"/>
    <n v="5"/>
    <d v="1899-12-30T05:10:00"/>
    <d v="1899-12-30T00:15:00"/>
    <n v="0"/>
    <n v="15"/>
    <d v="1899-12-30T06:15:00"/>
    <d v="1899-12-30T01:05:00"/>
    <n v="1"/>
    <n v="5"/>
    <d v="1899-12-30T06:20:00"/>
    <d v="1899-12-30T08:00:00"/>
    <d v="1899-12-30T01:40:00"/>
    <n v="1"/>
    <n v="40"/>
    <d v="1899-12-30T06:20:00"/>
    <d v="1899-12-30T08:00:00"/>
    <d v="1899-12-30T01:40:00"/>
    <n v="1"/>
    <n v="40"/>
    <d v="1899-12-30T10:10:00"/>
    <d v="1899-12-30T02:10:00"/>
    <n v="2"/>
    <n v="10"/>
    <d v="1899-12-30T10:14:00"/>
    <d v="1899-12-30T00:04:00"/>
    <n v="0"/>
    <n v="4"/>
    <d v="1899-12-30T14:26:00"/>
    <d v="1899-12-30T04:12:00"/>
    <n v="4"/>
    <n v="12"/>
    <d v="1899-12-30T14:26:00"/>
    <d v="1899-12-30T14:26:00"/>
    <d v="1899-12-30T00:00:00"/>
    <n v="0"/>
    <n v="0"/>
    <d v="1899-12-30T14:26:00"/>
    <d v="1899-12-30T14:26:00"/>
    <m/>
    <d v="1899-12-30T00:00:00"/>
    <n v="0"/>
    <n v="0"/>
    <d v="1899-12-30T14:40:00"/>
    <d v="1899-12-30T00:14:00"/>
    <n v="0"/>
    <n v="14"/>
    <d v="1899-12-30T14:42:00"/>
    <d v="1899-12-30T00:02:00"/>
    <n v="0"/>
    <n v="2"/>
    <d v="1899-12-30T14:42:00"/>
    <d v="1899-12-30T14:45:00"/>
    <d v="1899-12-30T00:03:00"/>
    <n v="0"/>
    <n v="3"/>
    <d v="1899-12-30T09:55:00"/>
    <n v="9"/>
    <n v="55"/>
    <d v="1899-12-30T03:31:00"/>
    <n v="3"/>
    <n v="31"/>
    <d v="1899-12-30T01:40:00"/>
    <n v="1"/>
    <n v="40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5854.3059999996"/>
    <n v="24862"/>
    <n v="62.369830508474578"/>
    <n v="62.177391440752942"/>
    <m/>
    <m/>
    <m/>
    <m/>
    <m/>
  </r>
  <r>
    <n v="438"/>
    <n v="107"/>
    <d v="2011-10-29T00:00:00"/>
    <n v="10"/>
    <x v="1"/>
    <n v="16"/>
    <s v="TSL,HALDIA"/>
    <s v="HAILCREEK/OKEY NORTH"/>
    <s v="LOWLANDS ORCHID"/>
    <d v="1899-12-30T11:20:00"/>
    <x v="433"/>
    <s v="DTY-WT 1-WCS-RLS 1-IMWB 1-DTY"/>
    <n v="57"/>
    <n v="2"/>
    <m/>
    <d v="1899-12-30T11:20:00"/>
    <d v="1899-12-30T11:20:00"/>
    <d v="1899-12-30T00:00:00"/>
    <n v="0"/>
    <n v="0"/>
    <d v="1899-12-30T11:20:00"/>
    <d v="1899-12-30T00:00:00"/>
    <n v="0"/>
    <n v="0"/>
    <d v="1899-12-30T11:45:00"/>
    <d v="1899-12-30T00:25:00"/>
    <n v="0"/>
    <n v="25"/>
    <d v="1899-12-30T12:30:00"/>
    <d v="1899-12-30T00:45:00"/>
    <n v="0"/>
    <n v="45"/>
    <d v="1899-12-30T12:35:00"/>
    <d v="1899-12-30T13:10:00"/>
    <d v="1899-12-30T00:35:00"/>
    <n v="0"/>
    <n v="35"/>
    <d v="1899-12-30T12:35:00"/>
    <d v="1899-12-30T13:10:00"/>
    <d v="1899-12-30T00:35:00"/>
    <n v="0"/>
    <n v="35"/>
    <d v="1899-12-30T15:00:00"/>
    <d v="1899-12-30T01:50:00"/>
    <n v="1"/>
    <n v="50"/>
    <d v="1899-12-30T16:10:00"/>
    <d v="1899-12-30T01:10:00"/>
    <n v="1"/>
    <n v="10"/>
    <d v="1899-12-30T18:18:00"/>
    <d v="1899-12-30T02:08:00"/>
    <n v="2"/>
    <n v="8"/>
    <d v="1899-12-30T18:18:00"/>
    <d v="1899-12-30T18:18:00"/>
    <d v="1899-12-30T00:00:00"/>
    <n v="0"/>
    <n v="0"/>
    <d v="1899-12-30T18:18:00"/>
    <d v="1899-12-30T18:18:00"/>
    <m/>
    <d v="1899-12-30T00:00:00"/>
    <n v="0"/>
    <n v="0"/>
    <d v="1899-12-30T18:30:00"/>
    <d v="1899-12-30T00:12:00"/>
    <n v="0"/>
    <n v="12"/>
    <d v="1899-12-30T18:33:00"/>
    <d v="1899-12-30T00:03:00"/>
    <n v="0"/>
    <n v="3"/>
    <d v="1899-12-30T18:33:00"/>
    <d v="1899-12-30T18:35:00"/>
    <d v="1899-12-30T00:02:00"/>
    <n v="0"/>
    <n v="2"/>
    <d v="1899-12-30T07:15:00"/>
    <n v="7"/>
    <n v="15"/>
    <d v="1899-12-30T02:50:00"/>
    <n v="2"/>
    <n v="50"/>
    <d v="1899-12-30T00:35:00"/>
    <n v="0"/>
    <n v="3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9397.4459999995"/>
    <n v="24918"/>
    <n v="62.160350877192982"/>
    <n v="62.179847740589111"/>
    <m/>
    <m/>
    <m/>
    <m/>
    <m/>
  </r>
  <r>
    <n v="439"/>
    <n v="108"/>
    <d v="2011-10-29T00:00:00"/>
    <n v="10"/>
    <x v="24"/>
    <n v="5"/>
    <s v="RCL"/>
    <s v="NON COKING"/>
    <s v="CAROUGE"/>
    <d v="1899-12-30T16:45:00"/>
    <x v="434"/>
    <s v="DTY-WT 1-WCS-RLS 1-IMWB 1-DTY"/>
    <n v="56"/>
    <n v="3"/>
    <m/>
    <d v="1899-12-30T16:45:00"/>
    <d v="1899-12-30T16:45:00"/>
    <d v="1899-12-30T00:00:00"/>
    <n v="0"/>
    <n v="0"/>
    <d v="1899-12-30T16:45:00"/>
    <d v="1899-12-30T00:00:00"/>
    <n v="0"/>
    <n v="0"/>
    <d v="1899-12-30T17:00:00"/>
    <d v="1899-12-30T00:15:00"/>
    <n v="0"/>
    <n v="15"/>
    <d v="1899-12-30T17:30:00"/>
    <d v="1899-12-30T00:30:00"/>
    <n v="0"/>
    <n v="30"/>
    <d v="1899-12-30T17:35:00"/>
    <d v="1899-12-30T19:28:00"/>
    <d v="1899-12-30T01:53:00"/>
    <n v="1"/>
    <n v="53"/>
    <d v="1899-12-30T17:35:00"/>
    <d v="1899-12-30T19:28:00"/>
    <d v="1899-12-30T01:53:00"/>
    <n v="1"/>
    <n v="53"/>
    <d v="1899-12-30T19:30:00"/>
    <d v="1899-12-30T00:02:00"/>
    <n v="0"/>
    <n v="2"/>
    <d v="1899-12-30T19:31:00"/>
    <d v="1899-12-30T00:01:00"/>
    <n v="0"/>
    <n v="1"/>
    <d v="1899-12-30T22:48:00"/>
    <d v="1899-12-30T03:17:00"/>
    <n v="3"/>
    <n v="17"/>
    <d v="1899-12-30T22:48:00"/>
    <d v="1899-12-30T22:48:00"/>
    <d v="1899-12-30T00:00:00"/>
    <n v="0"/>
    <n v="0"/>
    <d v="1899-12-30T22:48:00"/>
    <d v="1899-12-30T22:48:00"/>
    <m/>
    <d v="1899-12-30T00:00:00"/>
    <n v="0"/>
    <n v="0"/>
    <d v="1899-12-30T23:00:00"/>
    <d v="1899-12-30T00:12:00"/>
    <n v="0"/>
    <n v="12"/>
    <d v="1899-12-30T23:03:00"/>
    <d v="1899-12-30T00:03:00"/>
    <n v="0"/>
    <n v="3"/>
    <d v="1899-12-30T23:03:00"/>
    <d v="1899-12-30T23:05:00"/>
    <d v="1899-12-30T00:02:00"/>
    <n v="0"/>
    <n v="2"/>
    <d v="1899-12-30T06:20:00"/>
    <n v="6"/>
    <n v="20"/>
    <d v="1899-12-30T00:47:00"/>
    <n v="0"/>
    <n v="47"/>
    <d v="1899-12-30T01:53:00"/>
    <n v="1"/>
    <n v="53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3039.8359999994"/>
    <n v="24977"/>
    <n v="65.042678571428567"/>
    <n v="62.17879793409935"/>
    <m/>
    <m/>
    <m/>
    <m/>
    <m/>
  </r>
  <r>
    <n v="440"/>
    <n v="109"/>
    <d v="2011-10-29T00:00:00"/>
    <n v="10"/>
    <x v="25"/>
    <n v="3"/>
    <s v="KYORI OREMIN LTD."/>
    <s v="NON COKING"/>
    <s v="PRABHU DAYA"/>
    <d v="1899-12-30T18:35:00"/>
    <x v="435"/>
    <s v="DTY-WT 1-WCS-RLS 1-IMWB 1-DTY"/>
    <n v="59"/>
    <n v="0"/>
    <m/>
    <d v="1899-12-30T18:35:00"/>
    <d v="1899-12-30T18:35:00"/>
    <d v="1899-12-30T00:00:00"/>
    <n v="0"/>
    <n v="0"/>
    <d v="1899-12-30T18:35:00"/>
    <d v="1899-12-30T00:00:00"/>
    <n v="0"/>
    <n v="0"/>
    <d v="1899-12-30T19:40:00"/>
    <d v="1899-12-30T01:05:00"/>
    <n v="1"/>
    <n v="5"/>
    <d v="1899-12-30T20:00:00"/>
    <d v="1899-12-30T00:20:00"/>
    <n v="0"/>
    <n v="20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15:00"/>
    <d v="1899-12-30T01:15:00"/>
    <n v="1"/>
    <n v="15"/>
    <d v="1899-12-31T00:12:00"/>
    <d v="1899-12-30T00:57:00"/>
    <n v="0"/>
    <n v="57"/>
    <d v="1899-12-31T02:04:00"/>
    <d v="1899-12-30T01:52:00"/>
    <n v="1"/>
    <n v="52"/>
    <d v="1899-12-31T02:04:00"/>
    <d v="1899-12-31T02:04:00"/>
    <d v="1899-12-30T00:00:00"/>
    <n v="0"/>
    <n v="0"/>
    <d v="1899-12-31T02:04:00"/>
    <d v="1899-12-31T02:04:00"/>
    <m/>
    <d v="1899-12-30T00:00:00"/>
    <n v="0"/>
    <n v="0"/>
    <d v="1899-12-31T02:20:00"/>
    <d v="1899-12-30T00:16:00"/>
    <n v="0"/>
    <n v="16"/>
    <d v="1899-12-31T02:25:00"/>
    <d v="1899-12-30T00:05:00"/>
    <n v="0"/>
    <n v="5"/>
    <d v="1899-12-31T02:25:00"/>
    <d v="1899-12-31T02:30:00"/>
    <d v="1899-12-30T00:05:00"/>
    <n v="0"/>
    <n v="5"/>
    <d v="1899-12-30T07:55:00"/>
    <n v="7"/>
    <n v="55"/>
    <d v="1899-12-30T01:56:00"/>
    <n v="1"/>
    <n v="56"/>
    <d v="1899-12-30T01:45:00"/>
    <n v="1"/>
    <n v="45"/>
    <d v="1899-12-30T01:52:00"/>
    <n v="1"/>
    <n v="52"/>
    <m/>
    <m/>
    <m/>
    <d v="1899-12-30T01:52:00"/>
    <n v="1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6560.1359999995"/>
    <n v="25036"/>
    <n v="59.666101694915255"/>
    <n v="62.172876497843085"/>
    <m/>
    <m/>
    <m/>
    <m/>
    <m/>
  </r>
  <r>
    <n v="441"/>
    <n v="110"/>
    <d v="2011-10-29T00:00:00"/>
    <n v="10"/>
    <x v="28"/>
    <n v="1"/>
    <s v="KYORI OREMIN LTD."/>
    <s v="NON COKING"/>
    <s v="PRABHU DAYA"/>
    <d v="1899-12-30T01:05:00"/>
    <x v="436"/>
    <s v="DTY-WT 1-WCS-RLS 1-IMWB 1-DTY"/>
    <n v="59"/>
    <n v="0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1:45:00"/>
    <d v="1899-12-30T00:25:00"/>
    <n v="0"/>
    <n v="25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3:00:00"/>
    <d v="1899-12-30T00:15:00"/>
    <n v="0"/>
    <n v="15"/>
    <d v="1899-12-30T03:03:00"/>
    <d v="1899-12-30T00:03:00"/>
    <n v="0"/>
    <n v="3"/>
    <d v="1899-12-30T05:10:00"/>
    <d v="1899-12-30T02:07:00"/>
    <n v="2"/>
    <n v="7"/>
    <d v="1899-12-30T05:10:00"/>
    <d v="1899-12-30T05:10:00"/>
    <d v="1899-12-30T00:00:00"/>
    <n v="0"/>
    <n v="0"/>
    <d v="1899-12-30T05:10:00"/>
    <d v="1899-12-30T05:10:00"/>
    <m/>
    <d v="1899-12-30T00:00:00"/>
    <n v="0"/>
    <n v="0"/>
    <d v="1899-12-30T05:50:00"/>
    <d v="1899-12-30T00:40:00"/>
    <n v="0"/>
    <n v="40"/>
    <d v="1899-12-30T05:55:00"/>
    <d v="1899-12-30T00:05:00"/>
    <n v="0"/>
    <n v="5"/>
    <d v="1899-12-30T05:55:00"/>
    <d v="1899-12-30T06:00:00"/>
    <d v="1899-12-30T00:05:00"/>
    <n v="0"/>
    <n v="5"/>
    <d v="1899-12-30T04:55:00"/>
    <n v="4"/>
    <n v="55"/>
    <d v="1899-12-30T01:25:00"/>
    <n v="1"/>
    <n v="25"/>
    <d v="1899-12-30T00:55:00"/>
    <n v="0"/>
    <n v="5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9987.2659999994"/>
    <n v="25095"/>
    <n v="58.086949152542374"/>
    <n v="62.163270213189854"/>
    <m/>
    <m/>
    <m/>
    <m/>
    <m/>
  </r>
  <r>
    <n v="442"/>
    <n v="111"/>
    <d v="2011-10-30T00:00:00"/>
    <n v="10"/>
    <x v="18"/>
    <n v="12"/>
    <s v="BSL"/>
    <s v="STEAM NON COKING"/>
    <s v="FURNESS MELBOURNE"/>
    <d v="1899-12-30T02:15:00"/>
    <x v="437"/>
    <s v="DTY-WT 1-WCS-RLS 1-IMWB 1-DTY"/>
    <n v="59"/>
    <n v="0"/>
    <m/>
    <d v="1899-12-30T02:15:00"/>
    <d v="1899-12-30T02:15:00"/>
    <d v="1899-12-30T00:00:00"/>
    <n v="0"/>
    <n v="0"/>
    <d v="1899-12-30T04:45:00"/>
    <d v="1899-12-30T02:30:00"/>
    <n v="2"/>
    <n v="30"/>
    <d v="1899-12-30T05:35:00"/>
    <d v="1899-12-30T00:50:00"/>
    <n v="0"/>
    <n v="50"/>
    <d v="1899-12-30T06:10:00"/>
    <d v="1899-12-30T00:35:00"/>
    <n v="0"/>
    <n v="35"/>
    <d v="1899-12-30T06:20:00"/>
    <d v="1899-12-30T07:15:00"/>
    <d v="1899-12-30T00:55:00"/>
    <n v="0"/>
    <n v="55"/>
    <d v="1899-12-30T06:20:00"/>
    <d v="1899-12-30T07:15:00"/>
    <d v="1899-12-30T00:55:00"/>
    <n v="0"/>
    <n v="55"/>
    <d v="1899-12-30T07:20:00"/>
    <d v="1899-12-30T00:05:00"/>
    <n v="0"/>
    <n v="5"/>
    <d v="1899-12-30T07:23:00"/>
    <d v="1899-12-30T00:03:00"/>
    <n v="0"/>
    <n v="3"/>
    <d v="1899-12-30T09:31:00"/>
    <d v="1899-12-30T02:08:00"/>
    <n v="2"/>
    <n v="8"/>
    <d v="1899-12-30T09:31:00"/>
    <d v="1899-12-30T09:31:00"/>
    <d v="1899-12-30T00:00:00"/>
    <n v="0"/>
    <n v="0"/>
    <d v="1899-12-30T09:31:00"/>
    <d v="1899-12-30T09:31:00"/>
    <m/>
    <d v="1899-12-30T00:00:00"/>
    <n v="0"/>
    <n v="0"/>
    <d v="1899-12-30T09:45:00"/>
    <d v="1899-12-30T00:14:00"/>
    <n v="0"/>
    <n v="14"/>
    <d v="1899-12-30T09:50:00"/>
    <d v="1899-12-30T00:05:00"/>
    <n v="0"/>
    <n v="5"/>
    <d v="1899-12-30T09:50:00"/>
    <d v="1899-12-30T09:55:00"/>
    <d v="1899-12-30T00:05:00"/>
    <n v="0"/>
    <n v="5"/>
    <d v="1899-12-30T07:40:00"/>
    <n v="7"/>
    <n v="40"/>
    <d v="1899-12-30T00:59:00"/>
    <n v="0"/>
    <n v="59"/>
    <d v="1899-12-30T00:55:00"/>
    <n v="0"/>
    <n v="5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3363.7559999994"/>
    <n v="25154"/>
    <n v="57.228644067796608"/>
    <n v="62.151695793909489"/>
    <m/>
    <m/>
    <m/>
    <m/>
    <m/>
  </r>
  <r>
    <n v="443"/>
    <n v="112"/>
    <d v="2011-10-30T00:00:00"/>
    <n v="10"/>
    <x v="0"/>
    <n v="45"/>
    <s v="TSL,JSR"/>
    <s v="HAILCREEK"/>
    <s v="LOWLANDS ORCHID"/>
    <d v="1899-12-30T09:05:00"/>
    <x v="438"/>
    <s v="DTY-WT 1-WCS-RLS 1-IMWB 1-DTY"/>
    <n v="59"/>
    <n v="0"/>
    <m/>
    <d v="1899-12-30T09:05:00"/>
    <d v="1899-12-30T09:05:00"/>
    <d v="1899-12-30T00:00:00"/>
    <n v="0"/>
    <n v="0"/>
    <d v="1899-12-30T09:10:00"/>
    <d v="1899-12-30T00:05:00"/>
    <n v="0"/>
    <n v="5"/>
    <d v="1899-12-30T09:20:00"/>
    <d v="1899-12-30T00:10:00"/>
    <n v="0"/>
    <n v="10"/>
    <d v="1899-12-30T09:45:00"/>
    <d v="1899-12-30T00:25:00"/>
    <n v="0"/>
    <n v="25"/>
    <d v="1899-12-30T09:50:00"/>
    <d v="1899-12-30T10:48:00"/>
    <d v="1899-12-30T00:58:00"/>
    <n v="0"/>
    <n v="58"/>
    <d v="1899-12-30T09:50:00"/>
    <d v="1899-12-30T10:48:00"/>
    <d v="1899-12-30T00:58:00"/>
    <n v="0"/>
    <n v="58"/>
    <d v="1899-12-30T10:50:00"/>
    <d v="1899-12-30T00:02:00"/>
    <n v="0"/>
    <n v="2"/>
    <d v="1899-12-30T10:54:00"/>
    <d v="1899-12-30T00:04:00"/>
    <n v="0"/>
    <n v="4"/>
    <d v="1899-12-30T12:03:00"/>
    <d v="1899-12-30T01:09:00"/>
    <n v="1"/>
    <n v="9"/>
    <d v="1899-12-30T12:03:00"/>
    <d v="1899-12-30T12:03:00"/>
    <d v="1899-12-30T00:00:00"/>
    <n v="0"/>
    <n v="0"/>
    <d v="1899-12-30T12:03:00"/>
    <d v="1899-12-30T12:03:00"/>
    <m/>
    <d v="1899-12-30T00:00:00"/>
    <n v="0"/>
    <n v="0"/>
    <d v="1899-12-30T12:08:00"/>
    <d v="1899-12-30T00:05:00"/>
    <n v="0"/>
    <n v="5"/>
    <d v="1899-12-30T12:12:00"/>
    <d v="1899-12-30T00:04:00"/>
    <n v="0"/>
    <n v="4"/>
    <d v="1899-12-30T12:12:00"/>
    <d v="1899-12-30T12:15:00"/>
    <d v="1899-12-30T00:03:00"/>
    <n v="0"/>
    <n v="3"/>
    <d v="1899-12-30T03:10:00"/>
    <n v="3"/>
    <n v="10"/>
    <d v="1899-12-30T00:36:00"/>
    <n v="0"/>
    <n v="36"/>
    <d v="1899-12-30T00:58:00"/>
    <n v="0"/>
    <n v="58"/>
    <d v="1899-12-30T01:09:00"/>
    <n v="1"/>
    <n v="9"/>
    <m/>
    <m/>
    <m/>
    <d v="1899-12-30T01:09:00"/>
    <n v="1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7076.0159999994"/>
    <n v="25212"/>
    <n v="62.919661016949156"/>
    <n v="62.155958115183218"/>
    <m/>
    <m/>
    <m/>
    <m/>
    <m/>
  </r>
  <r>
    <n v="444"/>
    <n v="113"/>
    <d v="2011-10-30T00:00:00"/>
    <n v="10"/>
    <x v="1"/>
    <n v="17"/>
    <s v="TSL,HALDIA"/>
    <s v="HAILCREEK/OKEY NORTH"/>
    <s v="LOWLANDS ORCHID"/>
    <d v="1899-12-30T10:20:00"/>
    <x v="439"/>
    <s v="DTY-WT 1-WCS-RLS 1-IMWB 1-DTY"/>
    <n v="58"/>
    <n v="1"/>
    <m/>
    <d v="1899-12-30T10:20:00"/>
    <d v="1899-12-30T10:20:00"/>
    <d v="1899-12-30T00:00:00"/>
    <n v="0"/>
    <n v="0"/>
    <d v="1899-12-30T10:30:00"/>
    <d v="1899-12-30T00:10:00"/>
    <n v="0"/>
    <n v="10"/>
    <d v="1899-12-30T10:40:00"/>
    <d v="1899-12-30T00:10:00"/>
    <n v="0"/>
    <n v="10"/>
    <d v="1899-12-30T11:15:00"/>
    <d v="1899-12-30T00:35:00"/>
    <n v="0"/>
    <n v="35"/>
    <d v="1899-12-30T11:20:00"/>
    <d v="1899-12-30T13:35:00"/>
    <d v="1899-12-30T02:15:00"/>
    <n v="2"/>
    <n v="15"/>
    <d v="1899-12-30T11:20:00"/>
    <d v="1899-12-30T13:35:00"/>
    <d v="1899-12-30T02:15:00"/>
    <n v="2"/>
    <n v="15"/>
    <d v="1899-12-30T14:00:00"/>
    <d v="1899-12-30T00:25:00"/>
    <n v="0"/>
    <n v="25"/>
    <d v="1899-12-30T14:02:00"/>
    <d v="1899-12-30T00:02:00"/>
    <n v="0"/>
    <n v="2"/>
    <d v="1899-12-30T16:12:00"/>
    <d v="1899-12-30T02:10:00"/>
    <n v="2"/>
    <n v="10"/>
    <d v="1899-12-30T16:12:00"/>
    <d v="1899-12-30T16:12:00"/>
    <d v="1899-12-30T00:00:00"/>
    <n v="0"/>
    <n v="0"/>
    <d v="1899-12-30T16:12:00"/>
    <d v="1899-12-30T16:12:00"/>
    <m/>
    <d v="1899-12-30T00:00:00"/>
    <n v="0"/>
    <n v="0"/>
    <d v="1899-12-30T16:16:00"/>
    <d v="1899-12-30T00:04:00"/>
    <n v="0"/>
    <n v="4"/>
    <d v="1899-12-30T16:19:00"/>
    <d v="1899-12-30T00:03:00"/>
    <n v="0"/>
    <n v="3"/>
    <d v="1899-12-30T16:19:00"/>
    <d v="1899-12-30T16:20:00"/>
    <d v="1899-12-30T00:01:00"/>
    <n v="0"/>
    <n v="1"/>
    <d v="1899-12-30T06:00:00"/>
    <n v="6"/>
    <n v="0"/>
    <d v="1899-12-30T01:07:00"/>
    <n v="1"/>
    <n v="7"/>
    <d v="1899-12-30T02:15:00"/>
    <n v="2"/>
    <n v="15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0689.3359999994"/>
    <n v="25270"/>
    <n v="62.298620689655174"/>
    <n v="62.156285555995225"/>
    <m/>
    <m/>
    <m/>
    <m/>
    <m/>
  </r>
  <r>
    <n v="445"/>
    <n v="114"/>
    <d v="2011-10-30T00:00:00"/>
    <n v="10"/>
    <x v="17"/>
    <n v="5"/>
    <s v="UML,SUKHINDA"/>
    <s v="HARD COKING COAL"/>
    <s v="GARIMA PREM"/>
    <d v="1899-12-30T17:05:00"/>
    <x v="440"/>
    <s v="DTY-WT 1-WCS-RLS 2-IMWB 1-DTY"/>
    <n v="59"/>
    <n v="0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8:00:00"/>
    <d v="1899-12-30T00:45:00"/>
    <n v="0"/>
    <n v="4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8:05:00"/>
    <d v="1899-12-30T00:05:00"/>
    <n v="0"/>
    <n v="5"/>
    <d v="1899-12-30T19:19:00"/>
    <d v="1899-12-30T01:14:00"/>
    <n v="1"/>
    <n v="14"/>
    <d v="1899-12-30T21:49:00"/>
    <d v="1899-12-30T02:30:00"/>
    <n v="2"/>
    <n v="30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1:55:00"/>
    <d v="1899-12-30T00:06:00"/>
    <n v="0"/>
    <n v="6"/>
    <d v="1899-12-30T21:58:00"/>
    <d v="1899-12-30T00:03:00"/>
    <n v="0"/>
    <n v="3"/>
    <d v="1899-12-30T21:58:00"/>
    <d v="1899-12-30T22:00:00"/>
    <d v="1899-12-30T00:02:00"/>
    <n v="0"/>
    <n v="2"/>
    <d v="1899-12-30T04:55:00"/>
    <n v="4"/>
    <n v="55"/>
    <d v="1899-12-30T00:59:00"/>
    <n v="0"/>
    <n v="59"/>
    <d v="1899-12-30T00:50:00"/>
    <n v="0"/>
    <n v="50"/>
    <d v="1899-12-30T02:30:00"/>
    <n v="2"/>
    <n v="30"/>
    <m/>
    <m/>
    <m/>
    <d v="1899-12-30T02:30:00"/>
    <n v="2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4394.7859999994"/>
    <n v="25329"/>
    <n v="62.804237288135589"/>
    <n v="62.157794859647019"/>
    <m/>
    <m/>
    <m/>
    <m/>
    <m/>
  </r>
  <r>
    <n v="446"/>
    <n v="115"/>
    <d v="2011-10-30T00:00:00"/>
    <n v="10"/>
    <x v="24"/>
    <n v="6"/>
    <s v="RCL"/>
    <s v="NON COKING"/>
    <s v="CAROUGE"/>
    <d v="1899-12-30T18:45:00"/>
    <x v="441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35:00"/>
    <d v="1899-12-30T20:30:00"/>
    <d v="1899-12-30T00:55:00"/>
    <n v="0"/>
    <n v="55"/>
    <d v="1899-12-30T19:35:00"/>
    <d v="1899-12-30T20:30:00"/>
    <d v="1899-12-30T00:55:00"/>
    <n v="0"/>
    <n v="55"/>
    <d v="1899-12-30T20:40:00"/>
    <d v="1899-12-30T00:10:00"/>
    <n v="0"/>
    <n v="10"/>
    <d v="1899-12-30T20:42:00"/>
    <d v="1899-12-30T00:02:00"/>
    <n v="0"/>
    <n v="2"/>
    <d v="1899-12-30T23:42:00"/>
    <d v="1899-12-30T03:00:00"/>
    <n v="3"/>
    <n v="0"/>
    <d v="1899-12-30T23:42:00"/>
    <d v="1899-12-30T23:42:00"/>
    <d v="1899-12-30T00:00:00"/>
    <n v="0"/>
    <n v="0"/>
    <d v="1899-12-30T23:42:00"/>
    <d v="1899-12-30T23:42:00"/>
    <m/>
    <d v="1899-12-30T00:00:00"/>
    <n v="0"/>
    <n v="0"/>
    <d v="1899-12-30T23:50:00"/>
    <d v="1899-12-30T00:08:00"/>
    <n v="0"/>
    <n v="8"/>
    <d v="1899-12-30T23:55:00"/>
    <d v="1899-12-30T00:05:00"/>
    <n v="0"/>
    <n v="5"/>
    <d v="1899-12-30T23:55:00"/>
    <d v="1899-12-30T23:56:00"/>
    <d v="1899-12-30T00:01:00"/>
    <n v="0"/>
    <n v="1"/>
    <d v="1899-12-30T05:11:00"/>
    <n v="5"/>
    <n v="11"/>
    <d v="1899-12-30T00:53:00"/>
    <n v="0"/>
    <n v="53"/>
    <d v="1899-12-30T00:55:00"/>
    <n v="0"/>
    <n v="55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8090.1259999995"/>
    <n v="25387"/>
    <n v="63.712758620689655"/>
    <n v="62.161347382518592"/>
    <m/>
    <m/>
    <m/>
    <m/>
    <m/>
  </r>
  <r>
    <n v="447"/>
    <n v="116"/>
    <d v="2011-10-31T00:00:00"/>
    <n v="10"/>
    <x v="25"/>
    <n v="4"/>
    <s v="KYORI OREMIN LTD."/>
    <s v="NON COKING"/>
    <s v="PRABHU DAYA"/>
    <d v="1899-12-30T20:05:00"/>
    <x v="442"/>
    <s v="DTY-WT 1-WCS-RLS 1-IMWB 1-DTY"/>
    <n v="55"/>
    <n v="3"/>
    <m/>
    <d v="1899-12-30T20:05:00"/>
    <d v="1899-12-30T20:05:00"/>
    <m/>
    <m/>
    <m/>
    <d v="1899-12-30T23:50:00"/>
    <d v="1899-12-30T03:45:00"/>
    <n v="3"/>
    <n v="45"/>
    <d v="1899-12-31T00:00:00"/>
    <d v="1899-12-30T00:10:00"/>
    <n v="0"/>
    <n v="10"/>
    <d v="1899-12-31T00:35:00"/>
    <d v="1899-12-30T00:35:00"/>
    <n v="0"/>
    <n v="35"/>
    <d v="1899-12-31T00:40:00"/>
    <d v="1899-12-31T02:05:00"/>
    <d v="1899-12-30T01:25:00"/>
    <n v="1"/>
    <n v="25"/>
    <d v="1899-12-31T00:40:00"/>
    <d v="1899-12-31T02:05:00"/>
    <d v="1899-12-30T01:25:00"/>
    <n v="1"/>
    <n v="25"/>
    <d v="1899-12-31T02:11:00"/>
    <d v="1899-12-30T00:06:00"/>
    <n v="0"/>
    <n v="6"/>
    <d v="1899-12-31T02:22:00"/>
    <d v="1899-12-30T00:11:00"/>
    <n v="0"/>
    <n v="11"/>
    <d v="1899-12-31T05:49:00"/>
    <d v="1899-12-30T03:27:00"/>
    <n v="3"/>
    <n v="27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8:00"/>
    <d v="1899-12-30T00:09:00"/>
    <n v="0"/>
    <n v="9"/>
    <d v="1899-12-31T06:02:00"/>
    <d v="1899-12-30T00:04:00"/>
    <n v="0"/>
    <n v="4"/>
    <d v="1899-12-31T06:02:00"/>
    <d v="1899-12-31T06:05:00"/>
    <d v="1899-12-30T00:03:00"/>
    <n v="0"/>
    <n v="3"/>
    <d v="1899-12-30T10:00:00"/>
    <n v="10"/>
    <n v="0"/>
    <d v="1899-12-30T00:54:00"/>
    <n v="0"/>
    <n v="54"/>
    <d v="1899-12-30T01:25:00"/>
    <n v="1"/>
    <n v="25"/>
    <d v="1899-12-30T03:27:00"/>
    <n v="3"/>
    <n v="27"/>
    <m/>
    <m/>
    <m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1419.0859999994"/>
    <n v="25442"/>
    <n v="60.526545454545456"/>
    <m/>
    <m/>
    <m/>
    <m/>
    <m/>
    <m/>
  </r>
  <r>
    <n v="448"/>
    <n v="117"/>
    <d v="2011-10-31T00:00:00"/>
    <n v="10"/>
    <x v="0"/>
    <n v="46"/>
    <s v="TSL,JSR"/>
    <s v="CD PCI"/>
    <s v="LOWLANDS ORCHID"/>
    <d v="1899-12-30T04:45:00"/>
    <x v="443"/>
    <s v="DTY-WT 1-WCS-RLS 1-IMWB 1-DTY"/>
    <n v="55"/>
    <n v="1"/>
    <m/>
    <d v="1899-12-30T04:45:00"/>
    <d v="1899-12-30T04:45:00"/>
    <d v="1899-12-30T00:00:00"/>
    <n v="0"/>
    <n v="0"/>
    <d v="1899-12-30T04:50:00"/>
    <d v="1899-12-30T00:05:00"/>
    <n v="0"/>
    <n v="5"/>
    <d v="1899-12-30T05:20:00"/>
    <d v="1899-12-30T00:30:00"/>
    <n v="0"/>
    <n v="30"/>
    <d v="1899-12-30T05:50:00"/>
    <d v="1899-12-30T00:30:00"/>
    <n v="0"/>
    <n v="30"/>
    <d v="1899-12-30T05:55:00"/>
    <d v="1899-12-30T08:15:00"/>
    <d v="1899-12-30T02:20:00"/>
    <n v="2"/>
    <n v="20"/>
    <d v="1899-12-30T05:55:00"/>
    <d v="1899-12-30T08:15:00"/>
    <d v="1899-12-30T02:20:00"/>
    <n v="2"/>
    <n v="20"/>
    <d v="1899-12-30T08:20:00"/>
    <d v="1899-12-30T00:05:00"/>
    <n v="0"/>
    <n v="5"/>
    <d v="1899-12-30T08:23:00"/>
    <d v="1899-12-30T00:03:00"/>
    <n v="0"/>
    <n v="3"/>
    <d v="1899-12-30T10:11:00"/>
    <d v="1899-12-30T01:48:00"/>
    <n v="1"/>
    <n v="48"/>
    <d v="1899-12-30T10:11:00"/>
    <d v="1899-12-30T10:11:00"/>
    <d v="1899-12-30T00:00:00"/>
    <n v="0"/>
    <n v="0"/>
    <d v="1899-12-30T10:11:00"/>
    <d v="1899-12-30T10:11:00"/>
    <m/>
    <d v="1899-12-30T00:00:00"/>
    <n v="0"/>
    <n v="0"/>
    <d v="1899-12-30T10:30:00"/>
    <d v="1899-12-30T00:19:00"/>
    <n v="0"/>
    <n v="19"/>
    <d v="1899-12-30T10:35:00"/>
    <d v="1899-12-30T00:05:00"/>
    <n v="0"/>
    <n v="5"/>
    <d v="1899-12-30T10:35:00"/>
    <d v="1899-12-30T10:45:00"/>
    <d v="1899-12-30T00:10:00"/>
    <n v="0"/>
    <n v="10"/>
    <d v="1899-12-30T06:00:00"/>
    <n v="6"/>
    <n v="0"/>
    <d v="1899-12-30T00:59:00"/>
    <n v="0"/>
    <n v="59"/>
    <d v="1899-12-30T02:20:00"/>
    <n v="2"/>
    <n v="2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4807.7959999994"/>
    <n v="25497"/>
    <n v="61.612909090909092"/>
    <n v="62.15663787896613"/>
    <m/>
    <m/>
    <m/>
    <m/>
    <m/>
  </r>
  <r>
    <n v="449"/>
    <n v="118"/>
    <d v="2011-10-31T00:00:00"/>
    <n v="10"/>
    <x v="10"/>
    <n v="4"/>
    <s v="SUPL"/>
    <s v="NON COKING"/>
    <s v="CAROUGE"/>
    <d v="1899-12-30T05:55:00"/>
    <x v="444"/>
    <s v="DTY-WT 1-WCS-RLS 1-IMWB 1-DTY"/>
    <n v="55"/>
    <n v="3"/>
    <m/>
    <d v="1899-12-30T05:55:00"/>
    <d v="1899-12-30T05:55:00"/>
    <d v="1899-12-30T00:00:00"/>
    <n v="0"/>
    <n v="0"/>
    <d v="1899-12-30T06:55:00"/>
    <d v="1899-12-30T01:00:00"/>
    <n v="1"/>
    <n v="0"/>
    <d v="1899-12-30T07:10:00"/>
    <d v="1899-12-30T00:15:00"/>
    <n v="0"/>
    <n v="15"/>
    <d v="1899-12-30T08:30:00"/>
    <d v="1899-12-30T01:20:00"/>
    <n v="1"/>
    <n v="20"/>
    <d v="1899-12-30T08:35:00"/>
    <d v="1899-12-30T09:45:00"/>
    <d v="1899-12-30T01:10:00"/>
    <n v="1"/>
    <n v="10"/>
    <d v="1899-12-30T08:35:00"/>
    <d v="1899-12-30T09:45:00"/>
    <d v="1899-12-30T01:10:00"/>
    <n v="1"/>
    <n v="10"/>
    <d v="1899-12-30T10:52:00"/>
    <d v="1899-12-30T01:07:00"/>
    <n v="1"/>
    <n v="7"/>
    <d v="1899-12-30T10:54:00"/>
    <d v="1899-12-30T00:02:00"/>
    <n v="0"/>
    <n v="2"/>
    <d v="1899-12-30T14:08:00"/>
    <d v="1899-12-30T03:14:00"/>
    <n v="3"/>
    <n v="14"/>
    <d v="1899-12-30T14:08:00"/>
    <d v="1899-12-30T14:08:00"/>
    <d v="1899-12-30T00:00:00"/>
    <n v="0"/>
    <n v="0"/>
    <d v="1899-12-30T14:08:00"/>
    <d v="1899-12-30T14:08:00"/>
    <m/>
    <d v="1899-12-30T00:00:00"/>
    <n v="0"/>
    <n v="0"/>
    <d v="1899-12-30T14:30:00"/>
    <d v="1899-12-30T00:22:00"/>
    <n v="0"/>
    <n v="22"/>
    <d v="1899-12-30T14:35:00"/>
    <d v="1899-12-30T00:05:00"/>
    <n v="0"/>
    <n v="5"/>
    <d v="1899-12-30T14:35:00"/>
    <d v="1899-12-30T14:45:00"/>
    <d v="1899-12-30T00:10:00"/>
    <n v="0"/>
    <n v="10"/>
    <d v="1899-12-30T08:50:00"/>
    <n v="8"/>
    <n v="50"/>
    <d v="1899-12-30T02:54:00"/>
    <n v="2"/>
    <n v="54"/>
    <d v="1899-12-30T01:10:00"/>
    <n v="1"/>
    <n v="10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8434.9759999993"/>
    <n v="25552"/>
    <n v="65.948727272727268"/>
    <n v="62.164800250469604"/>
    <m/>
    <m/>
    <m/>
    <m/>
    <m/>
  </r>
  <r>
    <n v="450"/>
    <n v="119"/>
    <d v="2011-10-31T00:00:00"/>
    <n v="10"/>
    <x v="1"/>
    <n v="18"/>
    <s v="TSL,HALDIA"/>
    <s v="HAILCREEK/OKEY NORTH"/>
    <s v="LOWLANDS ORCHID"/>
    <d v="1899-12-30T12:15:00"/>
    <x v="445"/>
    <s v="DTY-WT 1-WCS-RLS 1-IMWB 1-DTY"/>
    <n v="57"/>
    <n v="2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2:50:00"/>
    <d v="1899-12-30T00:20:00"/>
    <n v="0"/>
    <n v="20"/>
    <d v="1899-12-30T12:55:00"/>
    <d v="1899-12-30T15:45:00"/>
    <d v="1899-12-30T02:50:00"/>
    <n v="2"/>
    <n v="50"/>
    <d v="1899-12-30T12:55:00"/>
    <d v="1899-12-30T15:45:00"/>
    <d v="1899-12-30T02:50:00"/>
    <n v="2"/>
    <n v="50"/>
    <d v="1899-12-30T15:50:00"/>
    <d v="1899-12-30T00:05:00"/>
    <n v="0"/>
    <n v="5"/>
    <d v="1899-12-30T15:51:00"/>
    <d v="1899-12-30T00:01:00"/>
    <n v="0"/>
    <n v="1"/>
    <d v="1899-12-30T18:24:00"/>
    <d v="1899-12-30T02:33:00"/>
    <n v="2"/>
    <n v="33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33:00"/>
    <d v="1899-12-30T00:03:00"/>
    <n v="0"/>
    <n v="3"/>
    <d v="1899-12-30T18:33:00"/>
    <d v="1899-12-30T18:35:00"/>
    <d v="1899-12-30T00:02:00"/>
    <n v="0"/>
    <n v="2"/>
    <d v="1899-12-30T06:20:00"/>
    <n v="6"/>
    <n v="20"/>
    <d v="1899-12-30T00:34:00"/>
    <n v="0"/>
    <n v="34"/>
    <d v="1899-12-30T02:50:00"/>
    <n v="2"/>
    <n v="50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2039.2959999994"/>
    <n v="25609"/>
    <n v="63.23368421052632"/>
    <n v="62.167179351009388"/>
    <m/>
    <m/>
    <m/>
    <m/>
    <m/>
  </r>
  <r>
    <n v="451"/>
    <n v="120"/>
    <d v="2011-10-31T00:00:00"/>
    <n v="10"/>
    <x v="0"/>
    <n v="47"/>
    <s v="TSL,JSR"/>
    <s v="ANTHRACITE"/>
    <s v="NAVIOS VECTOR"/>
    <d v="1899-12-30T13:15:00"/>
    <x v="446"/>
    <s v="DTY-WT 1-WCS-RLS 2-IMWB 1-DTY"/>
    <n v="58"/>
    <n v="1"/>
    <m/>
    <d v="1899-12-30T13:15:00"/>
    <d v="1899-12-30T13:15:00"/>
    <d v="1899-12-30T00:00:00"/>
    <n v="0"/>
    <n v="0"/>
    <d v="1899-12-30T14:55:00"/>
    <d v="1899-12-30T01:40:00"/>
    <n v="1"/>
    <n v="40"/>
    <d v="1899-12-30T15:15:00"/>
    <d v="1899-12-30T00:20:00"/>
    <n v="0"/>
    <n v="20"/>
    <d v="1899-12-30T15:55:00"/>
    <d v="1899-12-30T00:40:00"/>
    <n v="0"/>
    <n v="40"/>
    <d v="1899-12-30T16:00:00"/>
    <d v="1899-12-30T16:20:00"/>
    <d v="1899-12-30T00:20:00"/>
    <n v="0"/>
    <n v="20"/>
    <d v="1899-12-30T16:00:00"/>
    <d v="1899-12-30T16:20:00"/>
    <d v="1899-12-30T00:20:00"/>
    <n v="0"/>
    <n v="20"/>
    <d v="1899-12-30T16:35:00"/>
    <d v="1899-12-30T00:15:00"/>
    <n v="0"/>
    <n v="15"/>
    <d v="1899-12-30T16:37:00"/>
    <d v="1899-12-30T00:02:00"/>
    <n v="0"/>
    <n v="2"/>
    <d v="1899-12-30T20:33:00"/>
    <d v="1899-12-30T03:56:00"/>
    <n v="3"/>
    <n v="56"/>
    <d v="1899-12-30T20:33:00"/>
    <d v="1899-12-30T20:33:00"/>
    <d v="1899-12-30T00:00:00"/>
    <n v="0"/>
    <n v="0"/>
    <d v="1899-12-30T20:33:00"/>
    <d v="1899-12-30T20:33:00"/>
    <m/>
    <d v="1899-12-30T00:00:00"/>
    <n v="0"/>
    <n v="0"/>
    <d v="1899-12-30T20:50:00"/>
    <d v="1899-12-30T00:17:00"/>
    <n v="0"/>
    <n v="17"/>
    <d v="1899-12-30T20:55:00"/>
    <d v="1899-12-30T00:05:00"/>
    <n v="0"/>
    <n v="5"/>
    <d v="1899-12-30T20:55:00"/>
    <d v="1899-12-30T21:00:00"/>
    <d v="1899-12-30T00:05:00"/>
    <n v="0"/>
    <n v="5"/>
    <d v="1899-12-30T07:45:00"/>
    <n v="7"/>
    <n v="45"/>
    <d v="1899-12-30T01:17:00"/>
    <n v="1"/>
    <n v="17"/>
    <d v="1899-12-30T00:20:00"/>
    <n v="0"/>
    <n v="20"/>
    <d v="1899-12-30T03:56:00"/>
    <n v="3"/>
    <n v="56"/>
    <m/>
    <m/>
    <m/>
    <d v="1899-12-30T03:56:00"/>
    <n v="3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5804.9759999993"/>
    <n v="25667"/>
    <n v="64.92551724137931"/>
    <n v="62.17341239724157"/>
    <m/>
    <m/>
    <m/>
    <m/>
    <m/>
  </r>
  <r>
    <n v="452"/>
    <n v="121"/>
    <d v="2011-10-31T00:00:00"/>
    <n v="10"/>
    <x v="0"/>
    <n v="48"/>
    <s v="TSL,JSR"/>
    <s v="CP OMAN"/>
    <s v="MP PANAMAX 5"/>
    <d v="1899-12-30T15:15:00"/>
    <x v="447"/>
    <s v="DTY-WT 1-WCS-RLS 2-IMWB 1-DTY"/>
    <n v="54"/>
    <n v="5"/>
    <m/>
    <d v="1899-12-30T15:15:00"/>
    <d v="1899-12-30T15:15:00"/>
    <d v="1899-12-30T00:00:00"/>
    <n v="0"/>
    <n v="0"/>
    <d v="1899-12-30T18:30:00"/>
    <d v="1899-12-30T03:15:00"/>
    <n v="3"/>
    <n v="15"/>
    <d v="1899-12-30T18:50:00"/>
    <d v="1899-12-30T00:20:00"/>
    <n v="0"/>
    <n v="20"/>
    <d v="1899-12-30T18:50:00"/>
    <d v="1899-12-30T00:00:00"/>
    <n v="0"/>
    <n v="0"/>
    <d v="1899-12-30T19:55:00"/>
    <d v="1899-12-30T20:45:00"/>
    <d v="1899-12-30T00:50:00"/>
    <n v="0"/>
    <n v="50"/>
    <d v="1899-12-30T19:55:00"/>
    <d v="1899-12-30T20:45:00"/>
    <d v="1899-12-30T00:50:00"/>
    <n v="0"/>
    <n v="50"/>
    <d v="1899-12-30T20:50:00"/>
    <d v="1899-12-30T00:05:00"/>
    <n v="0"/>
    <n v="5"/>
    <d v="1899-12-30T21:02:00"/>
    <d v="1899-12-30T00:12:00"/>
    <n v="0"/>
    <n v="12"/>
    <d v="1899-12-30T23:14:00"/>
    <d v="1899-12-30T02:12:00"/>
    <n v="2"/>
    <n v="12"/>
    <d v="1899-12-30T23:14:00"/>
    <d v="1899-12-30T23:14:00"/>
    <d v="1899-12-30T00:00:00"/>
    <n v="0"/>
    <n v="0"/>
    <d v="1899-12-30T23:14:00"/>
    <d v="1899-12-30T23:14:00"/>
    <m/>
    <d v="1899-12-30T00:00:00"/>
    <n v="0"/>
    <n v="0"/>
    <d v="1899-12-30T23:30:00"/>
    <d v="1899-12-30T00:16:00"/>
    <n v="0"/>
    <n v="16"/>
    <d v="1899-12-30T23:35:00"/>
    <d v="1899-12-30T00:05:00"/>
    <n v="0"/>
    <n v="5"/>
    <d v="1899-12-30T23:35:00"/>
    <d v="1899-12-30T23:40:00"/>
    <d v="1899-12-30T00:05:00"/>
    <n v="0"/>
    <n v="5"/>
    <d v="1899-12-30T08:25:00"/>
    <n v="8"/>
    <n v="25"/>
    <d v="1899-12-30T00:26:00"/>
    <n v="0"/>
    <n v="26"/>
    <d v="1899-12-30T00:50:00"/>
    <n v="0"/>
    <n v="50"/>
    <d v="1899-12-30T02:12:00"/>
    <n v="2"/>
    <n v="12"/>
    <m/>
    <m/>
    <m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9308.6159999992"/>
    <n v="25721"/>
    <n v="64.882222222222225"/>
    <n v="62.179099412931038"/>
    <m/>
    <m/>
    <m/>
    <m/>
    <m/>
  </r>
  <r>
    <n v="453"/>
    <n v="1"/>
    <d v="2011-11-01T00:00:00"/>
    <n v="11"/>
    <x v="11"/>
    <n v="1"/>
    <s v="BEL"/>
    <s v="OAKY CREEK"/>
    <s v="COS PROSPERITY"/>
    <d v="1899-12-30T22:50:00"/>
    <x v="448"/>
    <s v="DTY-WT 1-WCS-RLS 1-IMWB 1-DTY"/>
    <n v="55"/>
    <n v="4"/>
    <m/>
    <d v="1899-12-30T22:50:00"/>
    <d v="1899-12-30T22:50:00"/>
    <d v="1899-12-30T00:00:00"/>
    <n v="0"/>
    <n v="0"/>
    <d v="1899-12-30T23:30:00"/>
    <d v="1899-12-30T00:40:00"/>
    <n v="0"/>
    <n v="40"/>
    <d v="1899-12-30T23:50:00"/>
    <d v="1899-12-30T00:20:00"/>
    <n v="0"/>
    <n v="20"/>
    <d v="1899-12-31T00:40:00"/>
    <d v="1899-12-30T00:50:00"/>
    <n v="0"/>
    <n v="50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4:15:00"/>
    <d v="1899-12-30T01:30:00"/>
    <n v="1"/>
    <n v="30"/>
    <d v="1899-12-31T04:19:00"/>
    <d v="1899-12-30T00:04:00"/>
    <n v="0"/>
    <n v="4"/>
    <d v="1899-12-31T05:23:00"/>
    <d v="1899-12-30T01:04:00"/>
    <n v="1"/>
    <n v="4"/>
    <d v="1899-12-31T05:23:00"/>
    <d v="1899-12-31T05:23:00"/>
    <d v="1899-12-30T00:00:00"/>
    <n v="0"/>
    <n v="0"/>
    <d v="1899-12-31T05:23:00"/>
    <d v="1899-12-31T05:23:00"/>
    <m/>
    <d v="1899-12-30T00:00:00"/>
    <n v="0"/>
    <n v="0"/>
    <d v="1899-12-31T05:30:00"/>
    <d v="1899-12-30T00:07:00"/>
    <n v="0"/>
    <n v="7"/>
    <d v="1899-12-31T05:35:00"/>
    <d v="1899-12-30T00:05:00"/>
    <n v="0"/>
    <n v="5"/>
    <d v="1899-12-31T05:35:00"/>
    <d v="1899-12-31T05:40:00"/>
    <d v="1899-12-30T00:05:00"/>
    <n v="0"/>
    <n v="5"/>
    <d v="1899-12-30T06:50:00"/>
    <n v="6"/>
    <n v="50"/>
    <d v="1899-12-30T02:32:00"/>
    <n v="2"/>
    <n v="32"/>
    <d v="1899-12-30T02:00:00"/>
    <n v="2"/>
    <n v="0"/>
    <d v="1899-12-30T01:04:00"/>
    <n v="1"/>
    <n v="4"/>
    <m/>
    <m/>
    <m/>
    <d v="1899-12-30T01:04:00"/>
    <n v="1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2711.9459999993"/>
    <n v="25776"/>
    <n v="61.878727272727268"/>
    <n v="62.178458488516419"/>
    <m/>
    <m/>
    <m/>
    <m/>
    <m/>
  </r>
  <r>
    <n v="454"/>
    <n v="2"/>
    <d v="2011-11-01T00:00:00"/>
    <n v="11"/>
    <x v="0"/>
    <n v="1"/>
    <s v="TSL,JSR"/>
    <s v="LAKE VERMONT HCC/SS NEWZEALAND"/>
    <s v="LOWLANDS ORCHID/IRON WILL"/>
    <d v="1899-12-30T00:20:00"/>
    <x v="449"/>
    <s v="DTY-WT 1-WCS-RLS 2-IMWB 1-DTY"/>
    <n v="57"/>
    <n v="2"/>
    <m/>
    <d v="1899-12-30T00:20:00"/>
    <d v="1899-12-30T00:20:00"/>
    <d v="1899-12-30T00:00:00"/>
    <n v="0"/>
    <n v="0"/>
    <d v="1899-12-30T00:30:00"/>
    <d v="1899-12-30T00:10:00"/>
    <n v="0"/>
    <n v="10"/>
    <d v="1899-12-30T00:45:00"/>
    <d v="1899-12-30T00:15:00"/>
    <n v="0"/>
    <n v="15"/>
    <d v="1899-12-30T01:45:00"/>
    <d v="1899-12-30T01:00:00"/>
    <n v="1"/>
    <n v="0"/>
    <d v="1899-12-30T03:00:00"/>
    <d v="1899-12-30T04:00:00"/>
    <d v="1899-12-30T01:00:00"/>
    <n v="1"/>
    <n v="0"/>
    <d v="1899-12-30T03:00:00"/>
    <d v="1899-12-30T04:00:00"/>
    <d v="1899-12-30T01:00:00"/>
    <n v="1"/>
    <n v="0"/>
    <d v="1899-12-30T04:49:00"/>
    <d v="1899-12-30T00:49:00"/>
    <n v="0"/>
    <n v="49"/>
    <d v="1899-12-30T04:49:00"/>
    <d v="1899-12-30T00:00:00"/>
    <n v="0"/>
    <n v="0"/>
    <d v="1899-12-30T07:51:00"/>
    <d v="1899-12-30T03:02:00"/>
    <n v="3"/>
    <n v="2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50:00"/>
    <n v="7"/>
    <n v="50"/>
    <d v="1899-12-30T02:03:00"/>
    <n v="2"/>
    <n v="3"/>
    <d v="1899-12-30T01:00:00"/>
    <n v="1"/>
    <n v="0"/>
    <d v="1899-12-30T03:02:00"/>
    <n v="3"/>
    <n v="2"/>
    <m/>
    <m/>
    <m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6201.9959999993"/>
    <n v="25833"/>
    <n v="61.228947368421053"/>
    <n v="62.176363411140763"/>
    <m/>
    <m/>
    <m/>
    <m/>
    <m/>
  </r>
  <r>
    <n v="455"/>
    <n v="3"/>
    <d v="2011-11-01T00:00:00"/>
    <n v="11"/>
    <x v="1"/>
    <n v="1"/>
    <s v="TSL,HALDIA"/>
    <s v="HAILCREEK/OKEY NORTH"/>
    <s v="LOWLANDS ORCHID"/>
    <d v="1899-12-30T01:45:00"/>
    <x v="450"/>
    <s v="DTY-WT 1-WCS-RLS 1-IMWB 1-DTY"/>
    <n v="59"/>
    <n v="0"/>
    <m/>
    <d v="1899-12-30T01:45:00"/>
    <d v="1899-12-30T01:45:00"/>
    <d v="1899-12-30T00:00:00"/>
    <n v="0"/>
    <n v="0"/>
    <d v="1899-12-30T06:05:00"/>
    <d v="1899-12-30T04:20:00"/>
    <n v="4"/>
    <n v="20"/>
    <d v="1899-12-30T06:45:00"/>
    <d v="1899-12-30T00:40:00"/>
    <n v="0"/>
    <n v="40"/>
    <d v="1899-12-30T07:15:00"/>
    <d v="1899-12-30T00:30:00"/>
    <n v="0"/>
    <n v="30"/>
    <d v="1899-12-30T07:20:00"/>
    <d v="1899-12-30T08:00:00"/>
    <d v="1899-12-30T00:40:00"/>
    <n v="0"/>
    <n v="40"/>
    <d v="1899-12-30T07:20:00"/>
    <d v="1899-12-30T08:00:00"/>
    <d v="1899-12-30T00:40:00"/>
    <n v="0"/>
    <n v="40"/>
    <d v="1899-12-30T08:40:00"/>
    <d v="1899-12-30T00:40:00"/>
    <n v="0"/>
    <n v="40"/>
    <d v="1899-12-30T08:45:00"/>
    <d v="1899-12-30T00:05:00"/>
    <n v="0"/>
    <n v="5"/>
    <d v="1899-12-30T11:49:00"/>
    <d v="1899-12-30T03:04:00"/>
    <n v="3"/>
    <n v="4"/>
    <d v="1899-12-30T11:49:00"/>
    <d v="1899-12-30T11:49:00"/>
    <d v="1899-12-30T00:00:00"/>
    <n v="0"/>
    <n v="0"/>
    <d v="1899-12-30T11:49:00"/>
    <d v="1899-12-30T11:49:00"/>
    <m/>
    <d v="1899-12-30T00:00:00"/>
    <n v="0"/>
    <n v="0"/>
    <d v="1899-12-30T12:00:00"/>
    <d v="1899-12-30T00:11:00"/>
    <n v="0"/>
    <n v="11"/>
    <d v="1899-12-30T12:05:00"/>
    <d v="1899-12-30T00:05:00"/>
    <n v="0"/>
    <n v="5"/>
    <d v="1899-12-30T12:05:00"/>
    <d v="1899-12-30T12:10:00"/>
    <d v="1899-12-30T00:05:00"/>
    <n v="0"/>
    <n v="5"/>
    <d v="1899-12-30T10:25:00"/>
    <n v="10"/>
    <n v="25"/>
    <d v="1899-12-30T01:26:00"/>
    <n v="1"/>
    <n v="26"/>
    <d v="1899-12-30T00:40:00"/>
    <n v="0"/>
    <n v="40"/>
    <d v="1899-12-30T03:04:00"/>
    <n v="3"/>
    <n v="4"/>
    <m/>
    <m/>
    <m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9878.2959999994"/>
    <n v="25892"/>
    <n v="62.310169491525428"/>
    <n v="62.176668314537288"/>
    <m/>
    <m/>
    <m/>
    <m/>
    <m/>
  </r>
  <r>
    <n v="456"/>
    <n v="4"/>
    <d v="2011-11-01T00:00:00"/>
    <n v="11"/>
    <x v="0"/>
    <n v="2"/>
    <s v="TSL,JSR"/>
    <s v="CP OMAN"/>
    <s v="MP PANAMAX 5"/>
    <d v="1899-12-30T09:45:00"/>
    <x v="451"/>
    <s v="DTY-WT 1-WCS-RLS 2-IMWB 1-DTY"/>
    <n v="59"/>
    <n v="0"/>
    <m/>
    <d v="1899-12-30T09:45:00"/>
    <d v="1899-12-30T09:45:00"/>
    <d v="1899-12-30T00:00:00"/>
    <n v="0"/>
    <n v="0"/>
    <d v="1899-12-30T09:50:00"/>
    <d v="1899-12-30T00:05:00"/>
    <n v="0"/>
    <n v="5"/>
    <d v="1899-12-30T10:05:00"/>
    <d v="1899-12-30T00:15:00"/>
    <n v="0"/>
    <n v="15"/>
    <d v="1899-12-30T10:40:00"/>
    <d v="1899-12-30T00:35:00"/>
    <n v="0"/>
    <n v="35"/>
    <d v="1899-12-30T10:45:00"/>
    <d v="1899-12-30T11:50:00"/>
    <d v="1899-12-30T01:05:00"/>
    <n v="1"/>
    <n v="5"/>
    <d v="1899-12-30T10:45:00"/>
    <d v="1899-12-30T11:50:00"/>
    <d v="1899-12-30T01:05:00"/>
    <n v="1"/>
    <n v="5"/>
    <d v="1899-12-30T12:50:00"/>
    <d v="1899-12-30T01:00:00"/>
    <n v="1"/>
    <n v="0"/>
    <d v="1899-12-30T12:56:00"/>
    <d v="1899-12-30T00:06:00"/>
    <n v="0"/>
    <n v="6"/>
    <d v="1899-12-30T15:29:00"/>
    <d v="1899-12-30T02:33:00"/>
    <n v="2"/>
    <n v="3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40:00"/>
    <d v="1899-12-30T00:11:00"/>
    <n v="0"/>
    <n v="11"/>
    <d v="1899-12-30T15:43:00"/>
    <d v="1899-12-30T00:03:00"/>
    <n v="0"/>
    <n v="3"/>
    <d v="1899-12-30T15:43:00"/>
    <d v="1899-12-30T15:45:00"/>
    <d v="1899-12-30T00:02:00"/>
    <n v="0"/>
    <n v="2"/>
    <d v="1899-12-30T06:00:00"/>
    <n v="6"/>
    <n v="0"/>
    <d v="1899-12-30T01:49:00"/>
    <n v="1"/>
    <n v="49"/>
    <d v="1899-12-30T01:05:00"/>
    <n v="1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3649.8259999994"/>
    <n v="25951"/>
    <n v="63.924237288135593"/>
    <n v="62.180641439636219"/>
    <m/>
    <m/>
    <m/>
    <m/>
    <m/>
  </r>
  <r>
    <n v="457"/>
    <n v="5"/>
    <d v="2011-11-01T00:00:00"/>
    <n v="11"/>
    <x v="11"/>
    <n v="2"/>
    <s v="BEL"/>
    <s v="OAKY CREEK"/>
    <s v="HARDWAR"/>
    <d v="1899-12-30T01:50:00"/>
    <x v="452"/>
    <s v="DTY-WT 1-WCS-RLS 1-IMWB 1-DTY"/>
    <n v="59"/>
    <n v="0"/>
    <m/>
    <d v="1899-12-30T01:50:00"/>
    <d v="1899-12-30T01:50:00"/>
    <d v="1899-12-30T00:00:00"/>
    <n v="0"/>
    <n v="0"/>
    <d v="1899-12-30T12:45:00"/>
    <d v="1899-12-30T10:55:00"/>
    <n v="10"/>
    <n v="55"/>
    <d v="1899-12-30T13:00:00"/>
    <d v="1899-12-30T00:15:00"/>
    <n v="0"/>
    <n v="15"/>
    <d v="1899-12-30T13:30:00"/>
    <d v="1899-12-30T00:30:00"/>
    <n v="0"/>
    <n v="30"/>
    <d v="1899-12-30T13:35:00"/>
    <d v="1899-12-30T14:30:00"/>
    <d v="1899-12-30T00:55:00"/>
    <n v="0"/>
    <n v="55"/>
    <d v="1899-12-30T13:35:00"/>
    <d v="1899-12-30T14:30:00"/>
    <d v="1899-12-30T00:55:00"/>
    <n v="0"/>
    <n v="55"/>
    <d v="1899-12-30T15:52:00"/>
    <d v="1899-12-30T01:22:00"/>
    <n v="1"/>
    <n v="22"/>
    <d v="1899-12-30T16:05:00"/>
    <d v="1899-12-30T00:13:00"/>
    <n v="0"/>
    <n v="13"/>
    <d v="1899-12-30T18:45:00"/>
    <d v="1899-12-30T02:40:00"/>
    <n v="2"/>
    <n v="4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8:55:00"/>
    <d v="1899-12-30T00:10:00"/>
    <n v="0"/>
    <n v="10"/>
    <d v="1899-12-30T18:57:00"/>
    <d v="1899-12-30T00:02:00"/>
    <n v="0"/>
    <n v="2"/>
    <d v="1899-12-30T18:57:00"/>
    <d v="1899-12-30T19:00:00"/>
    <d v="1899-12-30T00:03:00"/>
    <n v="0"/>
    <n v="3"/>
    <d v="1899-12-30T17:10:00"/>
    <n v="17"/>
    <n v="10"/>
    <d v="1899-12-30T02:04:00"/>
    <n v="2"/>
    <n v="4"/>
    <d v="1899-12-30T00:55:00"/>
    <n v="0"/>
    <n v="55"/>
    <d v="1899-12-30T02:40:00"/>
    <n v="2"/>
    <n v="40"/>
    <m/>
    <m/>
    <m/>
    <d v="1899-12-30T02:40:00"/>
    <n v="2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7411.3059999994"/>
    <n v="26010"/>
    <n v="63.753898305084746"/>
    <n v="62.184210149942309"/>
    <m/>
    <m/>
    <m/>
    <m/>
    <m/>
  </r>
  <r>
    <n v="458"/>
    <n v="6"/>
    <d v="2011-11-01T00:00:00"/>
    <n v="11"/>
    <x v="17"/>
    <n v="1"/>
    <s v="UML,SUKHINDA"/>
    <s v="HARD COKING COAL"/>
    <s v="GARIMA PREM"/>
    <d v="1899-12-30T12:00:00"/>
    <x v="453"/>
    <s v="DTY-WT 1-WCS-RLS 2-IMWB 1-DTY"/>
    <n v="54"/>
    <n v="4"/>
    <m/>
    <d v="1899-12-30T12:00:00"/>
    <d v="1899-12-30T12:00:00"/>
    <d v="1899-12-30T00:00:00"/>
    <n v="0"/>
    <n v="0"/>
    <d v="1899-12-30T16:20:00"/>
    <d v="1899-12-30T04:20:00"/>
    <n v="4"/>
    <n v="20"/>
    <d v="1899-12-30T16:45:00"/>
    <d v="1899-12-30T00:25:00"/>
    <n v="0"/>
    <n v="25"/>
    <d v="1899-12-30T17:30:00"/>
    <d v="1899-12-30T00:45:00"/>
    <n v="0"/>
    <n v="45"/>
    <d v="1899-12-30T17:35:00"/>
    <d v="1899-12-30T18:30:00"/>
    <d v="1899-12-30T00:55:00"/>
    <n v="0"/>
    <n v="55"/>
    <d v="1899-12-30T17:35:00"/>
    <d v="1899-12-30T18:30:00"/>
    <d v="1899-12-30T00:55:00"/>
    <n v="0"/>
    <n v="55"/>
    <d v="1899-12-30T18:37:00"/>
    <d v="1899-12-30T00:07:00"/>
    <n v="0"/>
    <n v="7"/>
    <d v="1899-12-30T18:42:00"/>
    <d v="1899-12-30T00:05:00"/>
    <n v="0"/>
    <n v="5"/>
    <d v="1899-12-30T22:06:00"/>
    <d v="1899-12-30T03:24:00"/>
    <n v="3"/>
    <n v="24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50:00"/>
    <d v="1899-12-30T00:44:00"/>
    <n v="0"/>
    <n v="44"/>
    <d v="1899-12-30T22:55:00"/>
    <d v="1899-12-30T00:05:00"/>
    <n v="0"/>
    <n v="5"/>
    <d v="1899-12-30T22:55:00"/>
    <d v="1899-12-30T23:00:00"/>
    <d v="1899-12-30T00:05:00"/>
    <n v="0"/>
    <n v="5"/>
    <d v="1899-12-30T11:00:00"/>
    <n v="11"/>
    <n v="0"/>
    <d v="1899-12-30T01:41:00"/>
    <n v="1"/>
    <n v="41"/>
    <d v="1899-12-30T00:55:00"/>
    <n v="0"/>
    <n v="5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0751.1559999995"/>
    <n v="26064"/>
    <n v="61.849074074074075"/>
    <n v="62.183515807243687"/>
    <m/>
    <m/>
    <m/>
    <m/>
    <m/>
  </r>
  <r>
    <n v="459"/>
    <n v="7"/>
    <d v="2011-11-01T00:00:00"/>
    <n v="11"/>
    <x v="0"/>
    <n v="3"/>
    <s v="TSL,JSR"/>
    <s v="CD PCI"/>
    <s v="LOWLANDS ORCHID"/>
    <d v="1899-12-30T21:00:00"/>
    <x v="454"/>
    <s v="DTY-WT 1-WCS-RLS 1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1:54:00"/>
    <d v="1899-12-30T00:39:00"/>
    <n v="0"/>
    <n v="39"/>
    <d v="1899-12-30T21:55:00"/>
    <d v="1899-12-30T23:15:00"/>
    <d v="1899-12-30T01:20:00"/>
    <n v="1"/>
    <n v="20"/>
    <d v="1899-12-30T21:55:00"/>
    <d v="1899-12-30T23:15:00"/>
    <d v="1899-12-30T01:20:00"/>
    <n v="1"/>
    <n v="20"/>
    <d v="1899-12-30T23:28:00"/>
    <d v="1899-12-30T00:13:00"/>
    <n v="0"/>
    <n v="13"/>
    <d v="1899-12-30T23:33:00"/>
    <d v="1899-12-30T00:05:00"/>
    <n v="0"/>
    <n v="5"/>
    <d v="1899-12-31T01:18:00"/>
    <d v="1899-12-30T01:45:00"/>
    <n v="1"/>
    <n v="45"/>
    <d v="1899-12-31T01:18:00"/>
    <d v="1899-12-31T01:18:00"/>
    <d v="1899-12-30T00:00:00"/>
    <n v="0"/>
    <n v="0"/>
    <d v="1899-12-31T01:18:00"/>
    <d v="1899-12-31T01:18:00"/>
    <m/>
    <d v="1899-12-30T00:00:00"/>
    <n v="0"/>
    <n v="0"/>
    <d v="1899-12-31T01:30:00"/>
    <d v="1899-12-30T00:12:00"/>
    <n v="0"/>
    <n v="12"/>
    <d v="1899-12-31T01:33:00"/>
    <d v="1899-12-30T00:03:00"/>
    <n v="0"/>
    <n v="3"/>
    <d v="1899-12-31T01:33:00"/>
    <d v="1899-12-31T01:35:00"/>
    <d v="1899-12-30T00:02:00"/>
    <n v="0"/>
    <n v="2"/>
    <d v="1899-12-30T04:35:00"/>
    <n v="4"/>
    <n v="35"/>
    <d v="1899-12-30T01:07:00"/>
    <n v="1"/>
    <n v="7"/>
    <d v="1899-12-30T01:20:00"/>
    <n v="1"/>
    <n v="2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4352.4059999995"/>
    <n v="26122"/>
    <n v="62.09051724137931"/>
    <n v="62.183309317816381"/>
    <m/>
    <m/>
    <m/>
    <m/>
    <m/>
  </r>
  <r>
    <n v="460"/>
    <n v="8"/>
    <d v="2011-11-01T00:00:00"/>
    <n v="11"/>
    <x v="22"/>
    <n v="1"/>
    <s v="MSP Steel ltd."/>
    <s v="STEAM NON COKING"/>
    <s v="CAROUGE"/>
    <d v="1899-12-30T02:25:00"/>
    <x v="455"/>
    <s v="DTY-WT 1-WCS-RLS 1-IMWB 1-DTY"/>
    <n v="57"/>
    <n v="2"/>
    <m/>
    <d v="1899-12-30T02:25:00"/>
    <d v="1899-12-30T02:25:00"/>
    <d v="1899-12-30T00:00:00"/>
    <n v="0"/>
    <n v="0"/>
    <d v="1899-12-30T02:30:00"/>
    <d v="1899-12-30T00:05:00"/>
    <n v="0"/>
    <n v="5"/>
    <d v="1899-12-30T02:35:00"/>
    <d v="1899-12-30T00:05:00"/>
    <n v="0"/>
    <n v="5"/>
    <d v="1899-12-30T03:00:00"/>
    <d v="1899-12-30T00:25:00"/>
    <n v="0"/>
    <n v="25"/>
    <d v="1899-12-30T03:05:00"/>
    <d v="1899-12-30T04:00:00"/>
    <d v="1899-12-30T00:55:00"/>
    <n v="0"/>
    <n v="55"/>
    <d v="1899-12-30T03:05:00"/>
    <d v="1899-12-30T04:00:00"/>
    <d v="1899-12-30T00:55:00"/>
    <n v="0"/>
    <n v="55"/>
    <d v="1899-12-30T04:07:00"/>
    <d v="1899-12-30T00:07:00"/>
    <n v="0"/>
    <n v="7"/>
    <d v="1899-12-30T04:12:00"/>
    <d v="1899-12-30T00:05:00"/>
    <n v="0"/>
    <n v="5"/>
    <d v="1899-12-30T05:51:00"/>
    <d v="1899-12-30T01:39:00"/>
    <n v="1"/>
    <n v="39"/>
    <d v="1899-12-30T05:51:00"/>
    <d v="1899-12-30T05:51:00"/>
    <d v="1899-12-30T00:00:00"/>
    <n v="0"/>
    <n v="0"/>
    <d v="1899-12-30T05:51:00"/>
    <d v="1899-12-30T05:51:00"/>
    <m/>
    <d v="1899-12-30T00:00:00"/>
    <n v="0"/>
    <n v="0"/>
    <d v="1899-12-30T05:56:00"/>
    <d v="1899-12-30T00:05:00"/>
    <n v="0"/>
    <n v="5"/>
    <d v="1899-12-30T05:58:00"/>
    <d v="1899-12-30T00:02:00"/>
    <n v="0"/>
    <n v="2"/>
    <d v="1899-12-30T05:58:00"/>
    <d v="1899-12-30T06:00:00"/>
    <d v="1899-12-30T00:02:00"/>
    <n v="0"/>
    <n v="2"/>
    <d v="1899-12-30T03:35:00"/>
    <n v="3"/>
    <n v="35"/>
    <d v="1899-12-30T00:39:00"/>
    <n v="0"/>
    <n v="39"/>
    <d v="1899-12-30T00:55:00"/>
    <n v="0"/>
    <n v="5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8118.1159999995"/>
    <n v="26179"/>
    <n v="66.065087719298248"/>
    <n v="62.191761182627275"/>
    <m/>
    <m/>
    <m/>
    <m/>
    <m/>
  </r>
  <r>
    <n v="461"/>
    <n v="9"/>
    <d v="2011-11-02T00:00:00"/>
    <n v="11"/>
    <x v="29"/>
    <n v="1"/>
    <s v="SUPL"/>
    <s v="NON COKING"/>
    <s v="CAROUGE"/>
    <d v="1899-12-30T03:35:00"/>
    <x v="456"/>
    <s v="DTY-WT 1-WCS-RLS 2-IMWB 1-DTY"/>
    <n v="57"/>
    <n v="2"/>
    <m/>
    <d v="1899-12-30T03:35:00"/>
    <d v="1899-12-30T03:35:00"/>
    <d v="1899-12-30T00:00:00"/>
    <n v="0"/>
    <n v="0"/>
    <d v="1899-12-30T03:55:00"/>
    <d v="1899-12-30T00:20:00"/>
    <n v="0"/>
    <n v="20"/>
    <d v="1899-12-30T04:05:00"/>
    <d v="1899-12-30T00:10:00"/>
    <n v="0"/>
    <n v="10"/>
    <d v="1899-12-30T05:00:00"/>
    <d v="1899-12-30T00:55:00"/>
    <n v="0"/>
    <n v="55"/>
    <d v="1899-12-30T05:05:00"/>
    <d v="1899-12-30T07:30:00"/>
    <d v="1899-12-30T02:25:00"/>
    <n v="2"/>
    <n v="25"/>
    <d v="1899-12-30T05:05:00"/>
    <d v="1899-12-30T07:30:00"/>
    <d v="1899-12-30T02:25:00"/>
    <n v="2"/>
    <n v="25"/>
    <d v="1899-12-30T07:30:00"/>
    <d v="1899-12-30T00:00:00"/>
    <n v="0"/>
    <n v="0"/>
    <d v="1899-12-30T07:32:00"/>
    <d v="1899-12-30T00:02:00"/>
    <n v="0"/>
    <n v="2"/>
    <d v="1899-12-30T10:14:00"/>
    <d v="1899-12-30T02:42:00"/>
    <n v="2"/>
    <n v="42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7:00:00"/>
    <n v="7"/>
    <n v="0"/>
    <d v="1899-12-30T01:11:00"/>
    <n v="1"/>
    <n v="11"/>
    <d v="1899-12-30T02:25:00"/>
    <n v="2"/>
    <n v="25"/>
    <d v="1899-12-30T02:42:00"/>
    <n v="2"/>
    <n v="42"/>
    <m/>
    <m/>
    <m/>
    <d v="1899-12-30T02:42:00"/>
    <n v="2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1836.5459999994"/>
    <n v="26236"/>
    <n v="65.235614035087721"/>
    <n v="62.198374218630867"/>
    <m/>
    <m/>
    <m/>
    <m/>
    <m/>
  </r>
  <r>
    <n v="462"/>
    <n v="10"/>
    <d v="2011-11-02T00:00:00"/>
    <n v="11"/>
    <x v="0"/>
    <n v="4"/>
    <s v="TSL,JSR"/>
    <s v="LAKE VERMONT HCC"/>
    <s v="LOWLANDS ORCHID"/>
    <d v="1899-12-30T05:00:00"/>
    <x v="457"/>
    <s v="DTY-WT 1-WCS-RLS 1-IMWB 1-DTY"/>
    <n v="59"/>
    <n v="0"/>
    <m/>
    <d v="1899-12-30T05:00:00"/>
    <d v="1899-12-30T05:00:00"/>
    <d v="1899-12-30T00:00:00"/>
    <n v="0"/>
    <n v="0"/>
    <d v="1899-12-30T06:15:00"/>
    <d v="1899-12-30T01:15:00"/>
    <n v="1"/>
    <n v="15"/>
    <d v="1899-12-30T06:50:00"/>
    <d v="1899-12-30T00:35:00"/>
    <n v="0"/>
    <n v="35"/>
    <d v="1899-12-30T07:30:00"/>
    <d v="1899-12-30T00:40:00"/>
    <n v="0"/>
    <n v="40"/>
    <d v="1899-12-30T07:35:00"/>
    <d v="1899-12-30T10:10:00"/>
    <d v="1899-12-30T02:35:00"/>
    <n v="2"/>
    <n v="35"/>
    <d v="1899-12-30T07:35:00"/>
    <d v="1899-12-30T10:10:00"/>
    <d v="1899-12-30T02:35:00"/>
    <n v="2"/>
    <n v="35"/>
    <d v="1899-12-30T10:23:00"/>
    <d v="1899-12-30T00:13:00"/>
    <n v="0"/>
    <n v="13"/>
    <d v="1899-12-30T10:30:00"/>
    <d v="1899-12-30T00:07:00"/>
    <n v="0"/>
    <n v="7"/>
    <d v="1899-12-30T12:54:00"/>
    <d v="1899-12-30T02:24:00"/>
    <n v="2"/>
    <n v="24"/>
    <d v="1899-12-30T12:54:00"/>
    <d v="1899-12-30T12:54:00"/>
    <d v="1899-12-30T00:00:00"/>
    <n v="0"/>
    <n v="0"/>
    <d v="1899-12-30T12:54:00"/>
    <d v="1899-12-30T12:54:00"/>
    <m/>
    <d v="1899-12-30T00:00:00"/>
    <n v="0"/>
    <n v="0"/>
    <d v="1899-12-30T13:10:00"/>
    <d v="1899-12-30T00:16:00"/>
    <n v="0"/>
    <n v="16"/>
    <d v="1899-12-30T13:15:00"/>
    <d v="1899-12-30T00:05:00"/>
    <n v="0"/>
    <n v="5"/>
    <d v="1899-12-30T13:15:00"/>
    <d v="1899-12-30T13:20:00"/>
    <d v="1899-12-30T00:05:00"/>
    <n v="0"/>
    <n v="5"/>
    <d v="1899-12-30T08:20:00"/>
    <n v="8"/>
    <n v="20"/>
    <d v="1899-12-30T01:14:00"/>
    <n v="1"/>
    <n v="14"/>
    <d v="1899-12-30T02:35:00"/>
    <n v="2"/>
    <n v="3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5533.3559999994"/>
    <n v="26295"/>
    <n v="62.657796610169491"/>
    <n v="62.199405057995797"/>
    <m/>
    <m/>
    <m/>
    <m/>
    <m/>
  </r>
  <r>
    <n v="463"/>
    <n v="11"/>
    <d v="2011-11-02T00:00:00"/>
    <n v="11"/>
    <x v="0"/>
    <n v="5"/>
    <s v="TSL,JSR"/>
    <s v="CD PCI"/>
    <s v="LOWLANDS ORCHID"/>
    <d v="1899-12-30T12:00:00"/>
    <x v="458"/>
    <s v="DTY-WT 1-WCS-RLS 1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20:00"/>
    <d v="1899-12-30T00:15:00"/>
    <n v="0"/>
    <n v="15"/>
    <d v="1899-12-30T12:50:00"/>
    <d v="1899-12-30T00:30:00"/>
    <n v="0"/>
    <n v="30"/>
    <d v="1899-12-30T12:55:00"/>
    <d v="1899-12-30T13:40:00"/>
    <d v="1899-12-30T00:45:00"/>
    <n v="0"/>
    <n v="45"/>
    <d v="1899-12-30T12:55:00"/>
    <d v="1899-12-30T13:40:00"/>
    <d v="1899-12-30T00:45:00"/>
    <n v="0"/>
    <n v="45"/>
    <d v="1899-12-30T14:00:00"/>
    <d v="1899-12-30T00:20:00"/>
    <n v="0"/>
    <n v="20"/>
    <d v="1899-12-30T14:01:00"/>
    <d v="1899-12-30T00:01:00"/>
    <n v="0"/>
    <n v="1"/>
    <d v="1899-12-30T15:47:00"/>
    <d v="1899-12-30T01:46:00"/>
    <n v="1"/>
    <n v="46"/>
    <d v="1899-12-30T15:47:00"/>
    <d v="1899-12-30T15:47:00"/>
    <d v="1899-12-30T00:00:00"/>
    <n v="0"/>
    <n v="0"/>
    <d v="1899-12-30T15:47:00"/>
    <d v="1899-12-30T15:47:00"/>
    <m/>
    <d v="1899-12-30T00:00:00"/>
    <n v="0"/>
    <n v="0"/>
    <d v="1899-12-30T15:55:00"/>
    <d v="1899-12-30T00:08:00"/>
    <n v="0"/>
    <n v="8"/>
    <d v="1899-12-30T15:58:00"/>
    <d v="1899-12-30T00:03:00"/>
    <n v="0"/>
    <n v="3"/>
    <d v="1899-12-30T15:58:00"/>
    <d v="1899-12-30T16:00:00"/>
    <d v="1899-12-30T00:02:00"/>
    <n v="0"/>
    <n v="2"/>
    <d v="1899-12-30T04:00:00"/>
    <n v="4"/>
    <n v="0"/>
    <d v="1899-12-30T01:01:00"/>
    <n v="1"/>
    <n v="1"/>
    <d v="1899-12-30T00:45:00"/>
    <n v="0"/>
    <n v="45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9051.8959999995"/>
    <n v="26351"/>
    <n v="62.831071428571427"/>
    <n v="62.200747447914672"/>
    <m/>
    <m/>
    <m/>
    <m/>
    <m/>
  </r>
  <r>
    <n v="464"/>
    <n v="12"/>
    <d v="2011-11-02T00:00:00"/>
    <n v="11"/>
    <x v="0"/>
    <n v="6"/>
    <s v="TSL,JSR"/>
    <s v="ANTHRACITE"/>
    <s v="NAVIOS VECTOR"/>
    <d v="1899-12-30T12:50:00"/>
    <x v="459"/>
    <s v="DTY-WT 1-WCS-RLS 1-IMWB 1-DTY"/>
    <n v="56"/>
    <n v="3"/>
    <m/>
    <d v="1899-12-30T12:50:00"/>
    <d v="1899-12-30T12:50:00"/>
    <d v="1899-12-30T00:00:00"/>
    <n v="0"/>
    <n v="0"/>
    <d v="1899-12-30T13:40:00"/>
    <d v="1899-12-30T00:50:00"/>
    <n v="0"/>
    <n v="50"/>
    <d v="1899-12-30T14:00:00"/>
    <d v="1899-12-30T00:20:00"/>
    <n v="0"/>
    <n v="20"/>
    <d v="1899-12-30T14:25:00"/>
    <d v="1899-12-30T00:25:00"/>
    <n v="0"/>
    <n v="25"/>
    <d v="1899-12-30T14:30:00"/>
    <d v="1899-12-30T15:40:00"/>
    <d v="1899-12-30T01:10:00"/>
    <n v="1"/>
    <n v="10"/>
    <d v="1899-12-30T14:30:00"/>
    <d v="1899-12-30T15:40:00"/>
    <d v="1899-12-30T01:10:00"/>
    <n v="1"/>
    <n v="10"/>
    <d v="1899-12-30T16:00:00"/>
    <d v="1899-12-30T00:20:00"/>
    <n v="0"/>
    <n v="20"/>
    <d v="1899-12-30T16:29:00"/>
    <d v="1899-12-30T00:29:00"/>
    <n v="0"/>
    <n v="29"/>
    <d v="1899-12-30T20:54:00"/>
    <d v="1899-12-30T04:25:00"/>
    <n v="4"/>
    <n v="25"/>
    <d v="1899-12-30T20:54:00"/>
    <d v="1899-12-30T20:54:00"/>
    <d v="1899-12-30T00:00:00"/>
    <n v="0"/>
    <n v="0"/>
    <d v="1899-12-30T20:54:00"/>
    <d v="1899-12-30T20:54:00"/>
    <m/>
    <d v="1899-12-30T00:00:00"/>
    <n v="0"/>
    <n v="0"/>
    <d v="1899-12-30T21:02:00"/>
    <d v="1899-12-30T00:08:00"/>
    <n v="0"/>
    <n v="8"/>
    <d v="1899-12-30T21:05:00"/>
    <d v="1899-12-30T00:03:00"/>
    <n v="0"/>
    <n v="3"/>
    <d v="1899-12-30T21:05:00"/>
    <d v="1899-12-30T21:10:00"/>
    <d v="1899-12-30T00:05:00"/>
    <n v="0"/>
    <n v="5"/>
    <d v="1899-12-30T08:20:00"/>
    <n v="8"/>
    <n v="20"/>
    <d v="1899-12-30T00:56:00"/>
    <n v="0"/>
    <n v="56"/>
    <d v="1899-12-30T01:10:00"/>
    <n v="1"/>
    <n v="10"/>
    <d v="1899-12-30T04:25:00"/>
    <n v="4"/>
    <n v="25"/>
    <m/>
    <m/>
    <m/>
    <d v="1899-12-30T04:25:00"/>
    <n v="4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2589.6359999995"/>
    <n v="26407"/>
    <n v="63.173928571428569"/>
    <n v="62.202811224296568"/>
    <m/>
    <m/>
    <m/>
    <m/>
    <m/>
  </r>
  <r>
    <n v="465"/>
    <n v="13"/>
    <d v="2011-11-02T00:00:00"/>
    <n v="11"/>
    <x v="0"/>
    <n v="7"/>
    <s v="TSL,JSR"/>
    <s v="CP OMAN"/>
    <s v="MP PANAMAX 5"/>
    <d v="1899-12-30T14:30:00"/>
    <x v="460"/>
    <s v="DTY-WT 1-WCS-RLS 2-IMWB 1-DTY"/>
    <n v="59"/>
    <n v="0"/>
    <m/>
    <d v="1899-12-30T14:30:00"/>
    <d v="1899-12-30T14:30:00"/>
    <d v="1899-12-30T00:00:00"/>
    <n v="0"/>
    <n v="0"/>
    <d v="1899-12-30T16:50:00"/>
    <d v="1899-12-30T02:20:00"/>
    <n v="2"/>
    <n v="20"/>
    <d v="1899-12-30T17:00:00"/>
    <d v="1899-12-30T00:10:00"/>
    <n v="0"/>
    <n v="10"/>
    <d v="1899-12-30T18:00:00"/>
    <d v="1899-12-30T01:00:00"/>
    <n v="1"/>
    <n v="0"/>
    <d v="1899-12-30T18:05:00"/>
    <d v="1899-12-30T21:35:00"/>
    <d v="1899-12-30T03:30:00"/>
    <n v="3"/>
    <n v="30"/>
    <d v="1899-12-30T18:05:00"/>
    <d v="1899-12-30T21:35:00"/>
    <d v="1899-12-30T03:30:00"/>
    <n v="3"/>
    <n v="30"/>
    <d v="1899-12-30T21:45:00"/>
    <d v="1899-12-30T00:10:00"/>
    <n v="0"/>
    <n v="10"/>
    <d v="1899-12-30T21:48:00"/>
    <d v="1899-12-30T00:03:00"/>
    <n v="0"/>
    <n v="3"/>
    <d v="1899-12-31T00:17:00"/>
    <d v="1899-12-30T02:29:00"/>
    <n v="2"/>
    <n v="29"/>
    <d v="1899-12-31T00:17:00"/>
    <d v="1899-12-31T00:17:00"/>
    <d v="1899-12-30T00:00:00"/>
    <n v="0"/>
    <n v="0"/>
    <d v="1899-12-31T00:17:00"/>
    <d v="1899-12-31T00:17:00"/>
    <m/>
    <d v="1899-12-30T00:00:00"/>
    <n v="0"/>
    <n v="0"/>
    <d v="1899-12-31T00:30:00"/>
    <d v="1899-12-30T00:13:00"/>
    <n v="0"/>
    <n v="13"/>
    <d v="1899-12-31T00:35:00"/>
    <d v="1899-12-30T00:05:00"/>
    <n v="0"/>
    <n v="5"/>
    <d v="1899-12-31T00:35:00"/>
    <d v="1899-12-31T00:40:00"/>
    <d v="1899-12-30T00:05:00"/>
    <n v="0"/>
    <n v="5"/>
    <d v="1899-12-30T10:10:00"/>
    <n v="10"/>
    <n v="10"/>
    <d v="1899-12-30T01:28:00"/>
    <n v="1"/>
    <n v="28"/>
    <d v="1899-12-30T03:30:00"/>
    <n v="3"/>
    <n v="3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6432.1959999995"/>
    <n v="26466"/>
    <n v="65.128135593220335"/>
    <n v="62.209332577646776"/>
    <m/>
    <m/>
    <m/>
    <m/>
    <m/>
  </r>
  <r>
    <n v="466"/>
    <n v="14"/>
    <d v="2011-11-02T00:00:00"/>
    <n v="11"/>
    <x v="2"/>
    <n v="1"/>
    <s v="UML,DGPR"/>
    <s v="HARD COKING COAL"/>
    <s v="GARIMA PREM"/>
    <d v="1899-12-30T20:40:00"/>
    <x v="461"/>
    <s v="DTY-WT 1-WCS-RLS 1-IMWB 1-DTY"/>
    <n v="58"/>
    <n v="1"/>
    <m/>
    <d v="1899-12-30T20:40:00"/>
    <d v="1899-12-30T20:40:00"/>
    <d v="1899-12-30T00:00:00"/>
    <n v="0"/>
    <n v="0"/>
    <d v="1899-12-30T20:45:00"/>
    <d v="1899-12-30T00:05:00"/>
    <n v="0"/>
    <n v="5"/>
    <d v="1899-12-30T20:55:00"/>
    <d v="1899-12-30T00:10:00"/>
    <n v="0"/>
    <n v="10"/>
    <d v="1899-12-30T21:29:00"/>
    <d v="1899-12-30T00:34:00"/>
    <n v="0"/>
    <n v="34"/>
    <d v="1899-12-30T21:30:00"/>
    <d v="1899-12-30T23:45:00"/>
    <d v="1899-12-30T02:15:00"/>
    <n v="2"/>
    <n v="15"/>
    <d v="1899-12-30T21:30:00"/>
    <d v="1899-12-30T23:45:00"/>
    <d v="1899-12-30T02:15:00"/>
    <n v="2"/>
    <n v="15"/>
    <d v="1899-12-30T23:50:00"/>
    <d v="1899-12-30T00:05:00"/>
    <n v="0"/>
    <n v="5"/>
    <d v="1899-12-31T01:04:00"/>
    <d v="1899-12-30T01:14:00"/>
    <n v="1"/>
    <n v="14"/>
    <d v="1899-12-31T02:55:00"/>
    <d v="1899-12-30T01:51:00"/>
    <n v="1"/>
    <n v="51"/>
    <d v="1899-12-31T02:55:00"/>
    <d v="1899-12-31T02:55:00"/>
    <d v="1899-12-30T00:00:00"/>
    <n v="0"/>
    <n v="0"/>
    <d v="1899-12-31T02:55:00"/>
    <d v="1899-12-31T02:55:00"/>
    <m/>
    <d v="1899-12-30T00:00:00"/>
    <n v="0"/>
    <n v="0"/>
    <d v="1899-12-31T03:10:00"/>
    <d v="1899-12-30T00:15:00"/>
    <n v="0"/>
    <n v="15"/>
    <d v="1899-12-31T03:15:00"/>
    <d v="1899-12-30T00:05:00"/>
    <n v="0"/>
    <n v="5"/>
    <d v="1899-12-31T03:15:00"/>
    <d v="1899-12-31T03:20:00"/>
    <d v="1899-12-30T00:05:00"/>
    <n v="0"/>
    <n v="5"/>
    <d v="1899-12-30T06:40:00"/>
    <n v="6"/>
    <n v="40"/>
    <d v="1899-12-30T00:59:00"/>
    <n v="0"/>
    <n v="59"/>
    <d v="1899-12-30T02:15:00"/>
    <n v="2"/>
    <n v="1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0074.4759999996"/>
    <n v="26524"/>
    <n v="62.797931034482765"/>
    <n v="62.210619665208853"/>
    <m/>
    <m/>
    <m/>
    <m/>
    <m/>
  </r>
  <r>
    <n v="467"/>
    <n v="15"/>
    <d v="2011-11-03T00:00:00"/>
    <n v="11"/>
    <x v="10"/>
    <n v="1"/>
    <s v="SUPL"/>
    <s v="NON COKING"/>
    <s v="CAROUGE"/>
    <d v="1899-12-30T04:00:00"/>
    <x v="462"/>
    <s v="DTY-WT 1-WCS-RLS 2-IMWB 1-DTY"/>
    <n v="55"/>
    <n v="4"/>
    <m/>
    <d v="1899-12-30T04:00:00"/>
    <d v="1899-12-30T04:00:00"/>
    <d v="1899-12-30T00:00:00"/>
    <n v="0"/>
    <n v="0"/>
    <d v="1899-12-30T04:10:00"/>
    <d v="1899-12-30T00:10:00"/>
    <n v="0"/>
    <n v="10"/>
    <d v="1899-12-30T04:20:00"/>
    <d v="1899-12-30T00:10:00"/>
    <n v="0"/>
    <n v="10"/>
    <d v="1899-12-30T05:00:00"/>
    <d v="1899-12-30T00:40:00"/>
    <n v="0"/>
    <n v="40"/>
    <d v="1899-12-30T05:00:00"/>
    <d v="1899-12-30T05:28:00"/>
    <d v="1899-12-30T00:28:00"/>
    <n v="0"/>
    <n v="28"/>
    <d v="1899-12-30T05:00:00"/>
    <d v="1899-12-30T05:28:00"/>
    <d v="1899-12-30T00:28:00"/>
    <n v="0"/>
    <n v="28"/>
    <d v="1899-12-30T05:28:00"/>
    <d v="1899-12-30T00:00:00"/>
    <n v="0"/>
    <n v="0"/>
    <d v="1899-12-30T05:29:00"/>
    <d v="1899-12-30T00:01:00"/>
    <n v="0"/>
    <n v="1"/>
    <d v="1899-12-30T07:22:00"/>
    <d v="1899-12-30T01:53:00"/>
    <n v="1"/>
    <n v="53"/>
    <d v="1899-12-30T07:22:00"/>
    <d v="1899-12-30T07:22:00"/>
    <d v="1899-12-30T00:00:00"/>
    <n v="0"/>
    <n v="0"/>
    <d v="1899-12-30T07:22:00"/>
    <d v="1899-12-30T07:22:00"/>
    <m/>
    <d v="1899-12-30T00:00:00"/>
    <n v="0"/>
    <n v="0"/>
    <d v="1899-12-30T07:33:00"/>
    <d v="1899-12-30T00:11:00"/>
    <n v="0"/>
    <n v="11"/>
    <d v="1899-12-30T07:35:00"/>
    <d v="1899-12-30T00:02:00"/>
    <n v="0"/>
    <n v="2"/>
    <d v="1899-12-30T07:35:00"/>
    <d v="1899-12-30T07:40:00"/>
    <d v="1899-12-30T00:05:00"/>
    <n v="0"/>
    <n v="5"/>
    <d v="1899-12-30T03:40:00"/>
    <n v="3"/>
    <n v="40"/>
    <d v="1899-12-30T00:53:00"/>
    <n v="0"/>
    <n v="53"/>
    <d v="1899-12-30T00:28:00"/>
    <n v="0"/>
    <n v="28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3686.0159999996"/>
    <n v="26579"/>
    <n v="65.664363636363632"/>
    <n v="62.217766507393037"/>
    <m/>
    <m/>
    <m/>
    <m/>
    <m/>
  </r>
  <r>
    <n v="468"/>
    <n v="16"/>
    <d v="2011-11-03T00:00:00"/>
    <n v="11"/>
    <x v="1"/>
    <n v="2"/>
    <s v="TSL,HALDIA"/>
    <s v="HAILCREEK/KESTRAL"/>
    <s v="LOWLANDS ORCHID/LOWLANDS NELLO"/>
    <d v="1899-12-30T05:35:00"/>
    <x v="463"/>
    <s v="DTY-WT 1-WCS-RLS 1-IMWB 1-DTY"/>
    <n v="59"/>
    <n v="0"/>
    <m/>
    <d v="1899-12-30T05:35:00"/>
    <d v="1899-12-30T05:35:00"/>
    <d v="1899-12-30T00:00:00"/>
    <n v="0"/>
    <n v="0"/>
    <d v="1899-12-30T05:40:00"/>
    <d v="1899-12-30T00:05:00"/>
    <n v="0"/>
    <n v="5"/>
    <d v="1899-12-30T05:55:00"/>
    <d v="1899-12-30T00:15:00"/>
    <n v="0"/>
    <n v="15"/>
    <d v="1899-12-30T06:40:00"/>
    <d v="1899-12-30T00:45:00"/>
    <n v="0"/>
    <n v="45"/>
    <d v="1899-12-30T06:40:00"/>
    <d v="1899-12-30T08:40:00"/>
    <d v="1899-12-30T02:00:00"/>
    <n v="2"/>
    <n v="0"/>
    <d v="1899-12-30T06:40:00"/>
    <d v="1899-12-30T08:40:00"/>
    <d v="1899-12-30T02:00:00"/>
    <n v="2"/>
    <n v="0"/>
    <d v="1899-12-30T11:05:00"/>
    <d v="1899-12-30T02:25:00"/>
    <n v="2"/>
    <n v="25"/>
    <d v="1899-12-30T11:06:00"/>
    <d v="1899-12-30T00:01:00"/>
    <n v="0"/>
    <n v="1"/>
    <d v="1899-12-30T12:55:00"/>
    <d v="1899-12-30T01:49:00"/>
    <n v="1"/>
    <n v="49"/>
    <d v="1899-12-30T12:55:00"/>
    <d v="1899-12-30T12:55:00"/>
    <d v="1899-12-30T00:00:00"/>
    <n v="0"/>
    <n v="0"/>
    <d v="1899-12-30T12:55:00"/>
    <d v="1899-12-30T12:55:00"/>
    <m/>
    <d v="1899-12-30T00:00:00"/>
    <n v="0"/>
    <n v="0"/>
    <d v="1899-12-30T13:10:00"/>
    <d v="1899-12-30T00:15:00"/>
    <n v="0"/>
    <n v="15"/>
    <d v="1899-12-30T13:15:00"/>
    <d v="1899-12-30T00:05:00"/>
    <n v="0"/>
    <n v="5"/>
    <d v="1899-12-30T13:15:00"/>
    <d v="1899-12-30T13:20:00"/>
    <d v="1899-12-30T00:05:00"/>
    <n v="0"/>
    <n v="5"/>
    <d v="1899-12-30T07:45:00"/>
    <n v="7"/>
    <n v="45"/>
    <d v="1899-12-30T03:30:00"/>
    <n v="3"/>
    <n v="30"/>
    <d v="1899-12-30T02:00:00"/>
    <n v="2"/>
    <n v="0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7326.8059999996"/>
    <n v="26638"/>
    <n v="61.70830508474576"/>
    <n v="62.216638110969278"/>
    <m/>
    <m/>
    <m/>
    <m/>
    <m/>
  </r>
  <r>
    <n v="469"/>
    <n v="17"/>
    <d v="2011-11-03T00:00:00"/>
    <n v="11"/>
    <x v="0"/>
    <n v="8"/>
    <s v="TSL,JSR"/>
    <s v="LAKE VERMONT HCC"/>
    <s v="LOWLANDS ORCHID"/>
    <d v="1899-12-30T06:45:00"/>
    <x v="464"/>
    <s v="DTY-WT 1-WCS-RLS 2-IMWB 1-DTY"/>
    <n v="58"/>
    <n v="1"/>
    <m/>
    <d v="1899-12-30T06:45:00"/>
    <d v="1899-12-30T06:45:00"/>
    <d v="1899-12-30T00:00:00"/>
    <n v="0"/>
    <n v="0"/>
    <d v="1899-12-30T06:55:00"/>
    <d v="1899-12-30T00:10:00"/>
    <n v="0"/>
    <n v="10"/>
    <d v="1899-12-30T07:30:00"/>
    <d v="1899-12-30T00:35:00"/>
    <n v="0"/>
    <n v="35"/>
    <d v="1899-12-30T08:20:00"/>
    <d v="1899-12-30T00:50:00"/>
    <n v="0"/>
    <n v="50"/>
    <d v="1899-12-30T09:20:00"/>
    <d v="1899-12-30T10:35:00"/>
    <d v="1899-12-30T01:15:00"/>
    <n v="1"/>
    <n v="15"/>
    <d v="1899-12-30T09:20:00"/>
    <d v="1899-12-30T10:35:00"/>
    <d v="1899-12-30T01:15:00"/>
    <n v="1"/>
    <n v="15"/>
    <d v="1899-12-30T11:45:00"/>
    <d v="1899-12-30T01:10:00"/>
    <n v="1"/>
    <n v="10"/>
    <d v="1899-12-30T11:53:00"/>
    <d v="1899-12-30T00:08:00"/>
    <n v="0"/>
    <n v="8"/>
    <d v="1899-12-30T14:50:00"/>
    <d v="1899-12-30T02:57:00"/>
    <n v="2"/>
    <n v="57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15:00"/>
    <d v="1899-12-30T00:05:00"/>
    <n v="0"/>
    <n v="5"/>
    <d v="1899-12-30T15:15:00"/>
    <d v="1899-12-30T15:20:00"/>
    <d v="1899-12-30T00:05:00"/>
    <n v="0"/>
    <n v="5"/>
    <d v="1899-12-30T08:35:00"/>
    <n v="8"/>
    <n v="35"/>
    <d v="1899-12-30T02:25:00"/>
    <n v="2"/>
    <n v="25"/>
    <d v="1899-12-30T01:15:00"/>
    <n v="1"/>
    <n v="15"/>
    <d v="1899-12-30T02:57:00"/>
    <n v="2"/>
    <n v="57"/>
    <m/>
    <m/>
    <m/>
    <d v="1899-12-30T02:57:00"/>
    <n v="2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0872.0159999996"/>
    <n v="26696"/>
    <n v="61.124310344827585"/>
    <n v="62.214264908600526"/>
    <m/>
    <m/>
    <m/>
    <m/>
    <m/>
  </r>
  <r>
    <n v="470"/>
    <n v="18"/>
    <d v="2011-11-03T00:00:00"/>
    <n v="11"/>
    <x v="27"/>
    <n v="1"/>
    <s v="VISA STEEL"/>
    <s v="STEAM NON COKING"/>
    <s v="NEWLEAD SPARTOUNTA"/>
    <d v="1899-12-30T13:35:00"/>
    <x v="465"/>
    <s v="DTY-WT 1-WCS-RLS 1-IMWB 1-DTY"/>
    <n v="59"/>
    <n v="0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4:15:00"/>
    <d v="1899-12-30T00:15:00"/>
    <n v="0"/>
    <n v="1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5:45:00"/>
    <d v="1899-12-30T00:15:00"/>
    <n v="0"/>
    <n v="15"/>
    <d v="1899-12-30T15:46:00"/>
    <d v="1899-12-30T00:01:00"/>
    <n v="0"/>
    <n v="1"/>
    <d v="1899-12-30T17:45:00"/>
    <d v="1899-12-30T01:59:00"/>
    <n v="1"/>
    <n v="59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8:10:00"/>
    <d v="1899-12-30T00:25:00"/>
    <n v="0"/>
    <n v="25"/>
    <d v="1899-12-30T18:15:00"/>
    <d v="1899-12-30T00:05:00"/>
    <n v="0"/>
    <n v="5"/>
    <d v="1899-12-30T18:15:00"/>
    <d v="1899-12-30T18:25:00"/>
    <d v="1899-12-30T00:10:00"/>
    <n v="0"/>
    <n v="10"/>
    <d v="1899-12-30T04:50:00"/>
    <n v="4"/>
    <n v="50"/>
    <d v="1899-12-30T01:00:00"/>
    <n v="1"/>
    <n v="0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4356.7259999996"/>
    <n v="26755"/>
    <n v="59.062881355932205"/>
    <n v="62.207315492431306"/>
    <m/>
    <m/>
    <m/>
    <m/>
    <m/>
  </r>
  <r>
    <n v="471"/>
    <n v="19"/>
    <d v="2011-11-03T00:00:00"/>
    <n v="11"/>
    <x v="0"/>
    <n v="9"/>
    <s v="TSL,JSR"/>
    <s v="CD PCI"/>
    <s v="LOWLANDS ORCHID"/>
    <d v="1899-12-30T15:00:00"/>
    <x v="466"/>
    <s v="DTY-WT 1-WCS-RLS 2-IMWB 1-DTY"/>
    <n v="53"/>
    <n v="6"/>
    <m/>
    <d v="1899-12-30T15:00:00"/>
    <d v="1899-12-30T15:00:00"/>
    <d v="1899-12-30T00:00:00"/>
    <n v="0"/>
    <n v="0"/>
    <d v="1899-12-30T15:10:00"/>
    <d v="1899-12-30T00:10:00"/>
    <n v="0"/>
    <n v="10"/>
    <d v="1899-12-30T15:25:00"/>
    <d v="1899-12-30T00:15:00"/>
    <n v="0"/>
    <n v="15"/>
    <d v="1899-12-30T16:15:00"/>
    <d v="1899-12-30T00:50:00"/>
    <n v="0"/>
    <n v="50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8:32:00"/>
    <d v="1899-12-30T01:17:00"/>
    <n v="1"/>
    <n v="17"/>
    <d v="1899-12-30T18:37:00"/>
    <d v="1899-12-30T00:05:00"/>
    <n v="0"/>
    <n v="5"/>
    <d v="1899-12-30T20:50:00"/>
    <d v="1899-12-30T02:13:00"/>
    <n v="2"/>
    <n v="13"/>
    <d v="1899-12-30T20:50:00"/>
    <d v="1899-12-30T20:50:00"/>
    <d v="1899-12-30T00:00:00"/>
    <n v="0"/>
    <n v="0"/>
    <d v="1899-12-30T20:50:00"/>
    <d v="1899-12-30T20:50:00"/>
    <m/>
    <d v="1899-12-30T00:00:00"/>
    <n v="0"/>
    <n v="0"/>
    <d v="1899-12-30T21:05:00"/>
    <d v="1899-12-30T00:15:00"/>
    <n v="0"/>
    <n v="15"/>
    <d v="1899-12-30T21:10:00"/>
    <d v="1899-12-30T00:05:00"/>
    <n v="0"/>
    <n v="5"/>
    <d v="1899-12-30T21:10:00"/>
    <d v="1899-12-30T21:15:00"/>
    <d v="1899-12-30T00:05:00"/>
    <n v="0"/>
    <n v="5"/>
    <d v="1899-12-30T06:15:00"/>
    <n v="6"/>
    <n v="15"/>
    <d v="1899-12-30T02:27:00"/>
    <n v="2"/>
    <n v="27"/>
    <d v="1899-12-30T00:55:00"/>
    <n v="0"/>
    <n v="55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7635.7059999995"/>
    <n v="26808"/>
    <n v="61.867547169811324"/>
    <n v="62.206643763055787"/>
    <m/>
    <m/>
    <m/>
    <m/>
    <m/>
  </r>
  <r>
    <n v="472"/>
    <n v="20"/>
    <d v="2011-11-03T00:00:00"/>
    <n v="11"/>
    <x v="0"/>
    <n v="10"/>
    <s v="TSL,JSR"/>
    <s v="ANTHRACITE"/>
    <s v="NAVIOS VECTOR"/>
    <d v="1899-12-30T16:25:00"/>
    <x v="467"/>
    <s v="DTY-WT 1-WCS-RLS 2-IMWB 1-DTY"/>
    <n v="55"/>
    <n v="4"/>
    <m/>
    <d v="1899-12-30T16:25:00"/>
    <d v="1899-12-30T16:25:00"/>
    <d v="1899-12-30T00:00:00"/>
    <n v="0"/>
    <n v="0"/>
    <d v="1899-12-30T16:35:00"/>
    <d v="1899-12-30T00:10:00"/>
    <n v="0"/>
    <n v="10"/>
    <d v="1899-12-30T17:00:00"/>
    <d v="1899-12-30T00:25:00"/>
    <n v="0"/>
    <n v="25"/>
    <d v="1899-12-30T18:15:00"/>
    <d v="1899-12-30T01:15:00"/>
    <n v="1"/>
    <n v="15"/>
    <d v="1899-12-30T18:20:00"/>
    <d v="1899-12-30T19:15:00"/>
    <d v="1899-12-30T00:55:00"/>
    <n v="0"/>
    <n v="55"/>
    <d v="1899-12-30T18:20:00"/>
    <d v="1899-12-30T19:15:00"/>
    <d v="1899-12-30T00:55:00"/>
    <n v="0"/>
    <n v="55"/>
    <d v="1899-12-30T21:45:00"/>
    <d v="1899-12-30T02:30:00"/>
    <n v="2"/>
    <n v="30"/>
    <d v="1899-12-30T21:48:00"/>
    <d v="1899-12-30T00:03:00"/>
    <n v="0"/>
    <n v="3"/>
    <d v="1899-12-30T23:22:00"/>
    <d v="1899-12-30T01:34:00"/>
    <n v="1"/>
    <n v="34"/>
    <d v="1899-12-30T23:22:00"/>
    <d v="1899-12-30T23:22:00"/>
    <d v="1899-12-30T00:00:00"/>
    <n v="0"/>
    <n v="0"/>
    <d v="1899-12-30T23:22:00"/>
    <d v="1899-12-30T23:22:00"/>
    <m/>
    <d v="1899-12-30T00:00:00"/>
    <n v="0"/>
    <n v="0"/>
    <d v="1899-12-30T23:30:00"/>
    <d v="1899-12-30T00:08:00"/>
    <n v="0"/>
    <n v="8"/>
    <d v="1899-12-30T23:35:00"/>
    <d v="1899-12-30T00:05:00"/>
    <n v="0"/>
    <n v="5"/>
    <d v="1899-12-30T23:35:00"/>
    <d v="1899-12-30T23:40:00"/>
    <d v="1899-12-30T00:05:00"/>
    <n v="0"/>
    <n v="5"/>
    <d v="1899-12-30T07:15:00"/>
    <n v="7"/>
    <n v="15"/>
    <d v="1899-12-30T03:58:00"/>
    <n v="3"/>
    <n v="58"/>
    <d v="1899-12-30T00:55:00"/>
    <n v="0"/>
    <n v="55"/>
    <d v="1899-12-30T01:34:00"/>
    <n v="1"/>
    <n v="34"/>
    <m/>
    <m/>
    <m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1201.8459999994"/>
    <n v="26863"/>
    <n v="64.838909090909084"/>
    <n v="62.212033131072459"/>
    <m/>
    <m/>
    <m/>
    <m/>
    <m/>
  </r>
  <r>
    <n v="473"/>
    <n v="21"/>
    <d v="2011-11-03T00:00:00"/>
    <n v="11"/>
    <x v="0"/>
    <n v="11"/>
    <s v="TSL,JSR"/>
    <s v="CP OMAN"/>
    <s v="MP PANAMAX 5"/>
    <d v="1899-12-30T21:00:00"/>
    <x v="468"/>
    <s v="DTY-WT 1-WCS-RLS 2-IMWB 1-DTY"/>
    <n v="59"/>
    <n v="0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2:30:00"/>
    <d v="1899-12-30T01:05:00"/>
    <n v="1"/>
    <n v="5"/>
    <d v="1899-12-30T22:30:00"/>
    <d v="1899-12-30T23:30:00"/>
    <d v="1899-12-30T01:00:00"/>
    <n v="1"/>
    <n v="0"/>
    <d v="1899-12-30T22:30:00"/>
    <d v="1899-12-30T23:30:00"/>
    <d v="1899-12-30T01:00:00"/>
    <n v="1"/>
    <n v="0"/>
    <d v="1899-12-31T00:30:00"/>
    <d v="1899-12-30T01:00:00"/>
    <n v="1"/>
    <n v="0"/>
    <d v="1899-12-31T00:37:00"/>
    <d v="1899-12-30T00:07:00"/>
    <n v="0"/>
    <n v="7"/>
    <d v="1899-12-31T02:23:00"/>
    <d v="1899-12-30T01:46:00"/>
    <n v="1"/>
    <n v="4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2:00"/>
    <d v="1899-12-30T00:09:00"/>
    <n v="0"/>
    <n v="9"/>
    <d v="1899-12-31T02:35:00"/>
    <d v="1899-12-30T00:03:00"/>
    <n v="0"/>
    <n v="3"/>
    <d v="1899-12-31T02:35:00"/>
    <d v="1899-12-31T02:40:00"/>
    <d v="1899-12-30T00:05:00"/>
    <n v="0"/>
    <n v="5"/>
    <d v="1899-12-30T05:40:00"/>
    <n v="5"/>
    <n v="40"/>
    <d v="1899-12-30T02:17:00"/>
    <n v="2"/>
    <n v="17"/>
    <d v="1899-12-30T01:00:00"/>
    <n v="1"/>
    <n v="0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5023.4559999995"/>
    <n v="26922"/>
    <n v="64.773050847457625"/>
    <n v="62.217645642968556"/>
    <m/>
    <m/>
    <m/>
    <m/>
    <m/>
  </r>
  <r>
    <n v="474"/>
    <n v="22"/>
    <d v="2011-11-04T00:00:00"/>
    <n v="11"/>
    <x v="0"/>
    <n v="12"/>
    <s v="TSL,JSR"/>
    <s v="CP OMAN"/>
    <s v="MP PANAMAX 5"/>
    <d v="1899-12-30T02:00:00"/>
    <x v="469"/>
    <s v="DTY-WT 1-WCS-RLS 2-IMWB 1-DTY"/>
    <n v="59"/>
    <n v="0"/>
    <m/>
    <d v="1899-12-30T02:00:00"/>
    <d v="1899-12-30T02:00:00"/>
    <d v="1899-12-30T00:00:00"/>
    <n v="0"/>
    <n v="0"/>
    <d v="1899-12-30T02:10:00"/>
    <d v="1899-12-30T00:10:00"/>
    <n v="0"/>
    <n v="10"/>
    <d v="1899-12-30T02:15:00"/>
    <d v="1899-12-30T00:05:00"/>
    <n v="0"/>
    <n v="5"/>
    <d v="1899-12-30T03:40:00"/>
    <d v="1899-12-30T01:25:00"/>
    <n v="1"/>
    <n v="25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04:51:00"/>
    <d v="1899-12-30T00:21:00"/>
    <n v="0"/>
    <n v="21"/>
    <d v="1899-12-30T04:53:00"/>
    <d v="1899-12-30T00:02:00"/>
    <n v="0"/>
    <n v="2"/>
    <d v="1899-12-30T07:47:00"/>
    <d v="1899-12-30T02:54:00"/>
    <n v="2"/>
    <n v="54"/>
    <d v="1899-12-30T07:47:00"/>
    <d v="1899-12-30T07:47:00"/>
    <d v="1899-12-30T00:00:00"/>
    <n v="0"/>
    <n v="0"/>
    <d v="1899-12-30T07:47:00"/>
    <d v="1899-12-30T07:47:00"/>
    <m/>
    <d v="1899-12-30T00:00:00"/>
    <n v="0"/>
    <n v="0"/>
    <d v="1899-12-30T07:57:00"/>
    <d v="1899-12-30T00:10:00"/>
    <n v="0"/>
    <n v="10"/>
    <d v="1899-12-30T08:05:00"/>
    <d v="1899-12-30T00:08:00"/>
    <n v="0"/>
    <n v="8"/>
    <d v="1899-12-30T08:05:00"/>
    <d v="1899-12-30T08:10:00"/>
    <d v="1899-12-30T00:05:00"/>
    <n v="0"/>
    <n v="5"/>
    <d v="1899-12-30T06:10:00"/>
    <n v="6"/>
    <n v="10"/>
    <d v="1899-12-30T02:04:00"/>
    <n v="2"/>
    <n v="4"/>
    <d v="1899-12-30T00:45:00"/>
    <n v="0"/>
    <n v="4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8861.8159999996"/>
    <n v="26981"/>
    <n v="65.056949152542373"/>
    <n v="62.223854416070552"/>
    <m/>
    <m/>
    <m/>
    <m/>
    <m/>
  </r>
  <r>
    <n v="475"/>
    <n v="23"/>
    <d v="2011-11-04T00:00:00"/>
    <n v="11"/>
    <x v="30"/>
    <n v="1"/>
    <s v="GAGAN FERRO TECH LTD."/>
    <s v="NON COKING"/>
    <s v="CAROUGE"/>
    <d v="1899-12-30T08:45:00"/>
    <x v="470"/>
    <s v="DTY-WT 1-WCS-RLS 1-IMWB 1-DTY"/>
    <n v="59"/>
    <n v="0"/>
    <m/>
    <d v="1899-12-30T08:45:00"/>
    <d v="1899-12-30T08:45:00"/>
    <d v="1899-12-30T00:00:00"/>
    <n v="0"/>
    <n v="0"/>
    <d v="1899-12-30T09:30:00"/>
    <d v="1899-12-30T00:45:00"/>
    <n v="0"/>
    <n v="45"/>
    <d v="1899-12-30T09:45:00"/>
    <d v="1899-12-30T00:15:00"/>
    <n v="0"/>
    <n v="15"/>
    <d v="1899-12-30T10:15:00"/>
    <d v="1899-12-30T00:30:00"/>
    <n v="0"/>
    <n v="30"/>
    <d v="1899-12-30T10:20:00"/>
    <d v="1899-12-30T11:00:00"/>
    <d v="1899-12-30T00:40:00"/>
    <n v="0"/>
    <n v="40"/>
    <d v="1899-12-30T10:20:00"/>
    <d v="1899-12-30T11:00:00"/>
    <d v="1899-12-30T00:40:00"/>
    <n v="0"/>
    <n v="40"/>
    <d v="1899-12-30T11:05:00"/>
    <d v="1899-12-30T00:05:00"/>
    <n v="0"/>
    <n v="5"/>
    <d v="1899-12-30T11:10:00"/>
    <d v="1899-12-30T00:05:00"/>
    <n v="0"/>
    <n v="5"/>
    <d v="1899-12-30T18:45:00"/>
    <d v="1899-12-30T07:35:00"/>
    <n v="7"/>
    <n v="35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10:25:00"/>
    <n v="10"/>
    <n v="25"/>
    <d v="1899-12-30T00:55:00"/>
    <n v="0"/>
    <n v="55"/>
    <d v="1899-12-30T00:40:00"/>
    <n v="0"/>
    <n v="4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2721.7759999996"/>
    <n v="27040"/>
    <n v="65.423050847457631"/>
    <n v="62.230834911242589"/>
    <m/>
    <m/>
    <m/>
    <m/>
    <m/>
  </r>
  <r>
    <n v="476"/>
    <n v="24"/>
    <d v="2011-11-04T00:00:00"/>
    <n v="11"/>
    <x v="12"/>
    <n v="1"/>
    <s v="VISA STEEL"/>
    <s v="STEAM NON COKING"/>
    <s v="NEWLEAD SPARTOUNTA"/>
    <d v="1899-12-30T10:15:00"/>
    <x v="471"/>
    <s v="DTY-WT 1-WCS-IMWB 1-DTY"/>
    <n v="56"/>
    <n v="3"/>
    <m/>
    <d v="1899-12-30T10:15:00"/>
    <d v="1899-12-30T10:15:00"/>
    <d v="1899-12-30T00:00:00"/>
    <n v="0"/>
    <n v="0"/>
    <d v="1899-12-30T10:50:00"/>
    <d v="1899-12-30T00:35:00"/>
    <n v="0"/>
    <n v="35"/>
    <d v="1899-12-30T11:20:00"/>
    <d v="1899-12-30T00:30:00"/>
    <n v="0"/>
    <n v="30"/>
    <d v="1899-12-30T11:50:00"/>
    <d v="1899-12-30T00:30:00"/>
    <n v="0"/>
    <n v="30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3:30:00"/>
    <d v="1899-12-30T00:00:00"/>
    <n v="0"/>
    <n v="0"/>
    <d v="1899-12-30T20:40:00"/>
    <d v="1899-12-30T07:10:00"/>
    <n v="7"/>
    <n v="10"/>
    <d v="1899-12-31T03:00:00"/>
    <d v="1899-12-30T06:20:00"/>
    <n v="6"/>
    <n v="20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20:00"/>
    <d v="1899-12-30T00:20:00"/>
    <n v="0"/>
    <n v="20"/>
    <d v="1899-12-31T03:25:00"/>
    <d v="1899-12-30T00:05:00"/>
    <n v="0"/>
    <n v="5"/>
    <d v="1899-12-31T03:25:00"/>
    <d v="1899-12-31T03:30:00"/>
    <d v="1899-12-30T00:05:00"/>
    <n v="0"/>
    <n v="5"/>
    <d v="1899-12-30T17:15:00"/>
    <n v="17"/>
    <n v="15"/>
    <d v="1899-12-30T00:55:00"/>
    <n v="0"/>
    <n v="55"/>
    <d v="1899-12-30T01:30:00"/>
    <n v="1"/>
    <n v="30"/>
    <d v="1899-12-30T06:20:00"/>
    <n v="6"/>
    <n v="20"/>
    <m/>
    <m/>
    <m/>
    <d v="1899-12-30T06:20:00"/>
    <n v="6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6117.0359999996"/>
    <n v="27096"/>
    <n v="60.629642857142862"/>
    <n v="62.227525686448168"/>
    <m/>
    <m/>
    <m/>
    <m/>
    <m/>
  </r>
  <r>
    <n v="477"/>
    <n v="25"/>
    <d v="2011-11-05T00:00:00"/>
    <n v="11"/>
    <x v="31"/>
    <n v="1"/>
    <s v="SUPL"/>
    <s v="NON COKING"/>
    <s v="CAROUGE"/>
    <d v="1899-12-30T04:30:00"/>
    <x v="472"/>
    <s v="DTY-WT 1-WCS-RLS 2-IMWB 1-DTY"/>
    <n v="59"/>
    <n v="0"/>
    <m/>
    <d v="1899-12-30T04:30:00"/>
    <d v="1899-12-30T04:30:00"/>
    <d v="1899-12-30T00:00:00"/>
    <n v="0"/>
    <n v="0"/>
    <d v="1899-12-30T04:35:00"/>
    <d v="1899-12-30T00:05:00"/>
    <n v="0"/>
    <n v="5"/>
    <d v="1899-12-30T05:00:00"/>
    <d v="1899-12-30T00:25:00"/>
    <n v="0"/>
    <n v="25"/>
    <d v="1899-12-30T05:45:00"/>
    <d v="1899-12-30T00:45:00"/>
    <n v="0"/>
    <n v="45"/>
    <d v="1899-12-30T05:45:00"/>
    <d v="1899-12-30T07:45:00"/>
    <d v="1899-12-30T02:00:00"/>
    <n v="2"/>
    <n v="0"/>
    <d v="1899-12-30T05:45:00"/>
    <d v="1899-12-30T07:45:00"/>
    <d v="1899-12-30T02:00:00"/>
    <n v="2"/>
    <n v="0"/>
    <d v="1899-12-30T08:14:00"/>
    <d v="1899-12-30T00:29:00"/>
    <n v="0"/>
    <n v="29"/>
    <d v="1899-12-30T08:16:00"/>
    <d v="1899-12-30T00:02:00"/>
    <n v="0"/>
    <n v="2"/>
    <d v="1899-12-30T10:19:00"/>
    <d v="1899-12-30T02:03:00"/>
    <n v="2"/>
    <n v="3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5:00"/>
    <d v="1899-12-30T00:26:00"/>
    <n v="0"/>
    <n v="26"/>
    <d v="1899-12-30T10:55:00"/>
    <d v="1899-12-30T00:10:00"/>
    <n v="0"/>
    <n v="10"/>
    <d v="1899-12-30T10:55:00"/>
    <d v="1899-12-30T11:45:00"/>
    <d v="1899-12-30T00:50:00"/>
    <n v="0"/>
    <n v="50"/>
    <d v="1899-12-30T07:15:00"/>
    <n v="7"/>
    <n v="15"/>
    <d v="1899-12-30T01:50:00"/>
    <n v="1"/>
    <n v="50"/>
    <d v="1899-12-30T02:00:00"/>
    <n v="2"/>
    <n v="0"/>
    <d v="1899-12-30T02:03:00"/>
    <n v="2"/>
    <n v="3"/>
    <m/>
    <m/>
    <m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9922.8959999997"/>
    <n v="27155"/>
    <n v="64.506101694915259"/>
    <n v="62.232476376357937"/>
    <m/>
    <m/>
    <m/>
    <m/>
    <m/>
  </r>
  <r>
    <n v="478"/>
    <n v="26"/>
    <d v="2011-11-05T00:00:00"/>
    <n v="11"/>
    <x v="15"/>
    <n v="1"/>
    <s v="SUPL"/>
    <s v="NON COKING"/>
    <s v="CAROUGE"/>
    <d v="1899-12-30T09:15:00"/>
    <x v="473"/>
    <s v="DTY-WT 1-WCS-RLS 2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45:00"/>
    <d v="1899-12-30T00:20:00"/>
    <n v="0"/>
    <n v="20"/>
    <d v="1899-12-30T10:15:00"/>
    <d v="1899-12-30T00:30:00"/>
    <n v="0"/>
    <n v="30"/>
    <d v="1899-12-30T10:20:00"/>
    <d v="1899-12-30T11:50:00"/>
    <d v="1899-12-30T01:30:00"/>
    <n v="1"/>
    <n v="30"/>
    <d v="1899-12-30T10:20:00"/>
    <d v="1899-12-30T11:50:00"/>
    <d v="1899-12-30T01:30:00"/>
    <n v="1"/>
    <n v="30"/>
    <d v="1899-12-30T12:09:00"/>
    <d v="1899-12-30T00:19:00"/>
    <n v="0"/>
    <n v="19"/>
    <d v="1899-12-30T12:26:00"/>
    <d v="1899-12-30T00:17:00"/>
    <n v="0"/>
    <n v="17"/>
    <d v="1899-12-30T13:47:00"/>
    <d v="1899-12-30T01:21:00"/>
    <n v="1"/>
    <n v="21"/>
    <d v="1899-12-30T13:47:00"/>
    <d v="1899-12-30T13:47:00"/>
    <d v="1899-12-30T00:00:00"/>
    <n v="0"/>
    <n v="0"/>
    <d v="1899-12-30T13:47:00"/>
    <d v="1899-12-30T13:47:00"/>
    <m/>
    <d v="1899-12-30T00:00:00"/>
    <n v="0"/>
    <n v="0"/>
    <d v="1899-12-30T14:00:00"/>
    <d v="1899-12-30T00:13:00"/>
    <n v="0"/>
    <n v="13"/>
    <d v="1899-12-30T14:10:00"/>
    <d v="1899-12-30T00:10:00"/>
    <n v="0"/>
    <n v="10"/>
    <d v="1899-12-30T14:10:00"/>
    <d v="1899-12-30T14:10:00"/>
    <d v="1899-12-30T00:00:00"/>
    <n v="0"/>
    <n v="0"/>
    <d v="1899-12-30T04:55:00"/>
    <n v="4"/>
    <n v="55"/>
    <d v="1899-12-30T01:12:00"/>
    <n v="1"/>
    <n v="12"/>
    <d v="1899-12-30T01:30:00"/>
    <n v="1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657.1359999997"/>
    <n v="27213"/>
    <n v="64.383448275862065"/>
    <n v="62.237060816521506"/>
    <m/>
    <m/>
    <m/>
    <m/>
    <m/>
  </r>
  <r>
    <n v="479"/>
    <n v="27"/>
    <d v="2011-11-05T00:00:00"/>
    <n v="11"/>
    <x v="1"/>
    <n v="3"/>
    <s v="TSL,HALDIA"/>
    <s v="OAKY NORTH/KESTRAL"/>
    <s v="LOWLANDS ORCHID/LOWLANDS NELLO"/>
    <d v="1899-12-30T01:00:00"/>
    <x v="474"/>
    <s v="DTY-WT 1-WCS-RLS 1-IMWB 1-DTY"/>
    <n v="56"/>
    <n v="3"/>
    <m/>
    <d v="1899-12-30T01:00:00"/>
    <d v="1899-12-30T01:00:00"/>
    <d v="1899-12-30T00:00:00"/>
    <n v="0"/>
    <n v="0"/>
    <d v="1899-12-30T01:05:00"/>
    <d v="1899-12-30T00:05:00"/>
    <n v="0"/>
    <n v="5"/>
    <d v="1899-12-30T01:15:00"/>
    <d v="1899-12-30T00:10:00"/>
    <n v="0"/>
    <n v="10"/>
    <d v="1899-12-30T01:45:00"/>
    <d v="1899-12-30T00:30:00"/>
    <n v="0"/>
    <n v="30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8:50:00"/>
    <d v="1899-12-30T06:05:00"/>
    <n v="6"/>
    <n v="5"/>
    <d v="1899-12-30T08:53:00"/>
    <d v="1899-12-30T00:03:00"/>
    <n v="0"/>
    <n v="3"/>
    <d v="1899-12-30T09:53:00"/>
    <d v="1899-12-30T01:00:00"/>
    <n v="1"/>
    <n v="0"/>
    <d v="1899-12-30T09:53:00"/>
    <d v="1899-12-30T09:53:00"/>
    <d v="1899-12-30T00:00:00"/>
    <n v="0"/>
    <n v="0"/>
    <d v="1899-12-30T09:53:00"/>
    <d v="1899-12-30T09:53:00"/>
    <m/>
    <d v="1899-12-30T00:00:00"/>
    <n v="0"/>
    <n v="0"/>
    <d v="1899-12-30T10:15:00"/>
    <d v="1899-12-30T00:22:00"/>
    <n v="0"/>
    <n v="22"/>
    <d v="1899-12-30T10:30:00"/>
    <d v="1899-12-30T00:15:00"/>
    <n v="0"/>
    <n v="15"/>
    <d v="1899-12-30T10:30:00"/>
    <d v="1899-12-30T10:30:00"/>
    <d v="1899-12-30T00:00:00"/>
    <n v="0"/>
    <n v="0"/>
    <d v="1899-12-30T09:30:00"/>
    <n v="9"/>
    <n v="30"/>
    <d v="1899-12-30T07:12:00"/>
    <n v="7"/>
    <n v="12"/>
    <d v="1899-12-30T00:55:00"/>
    <n v="0"/>
    <n v="55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6998.2159999998"/>
    <n v="27269"/>
    <n v="59.662142857142854"/>
    <n v="62.231772928966954"/>
    <m/>
    <m/>
    <m/>
    <m/>
    <m/>
  </r>
  <r>
    <n v="480"/>
    <n v="28"/>
    <d v="2011-11-05T00:00:00"/>
    <n v="11"/>
    <x v="11"/>
    <n v="3"/>
    <s v="BEL"/>
    <s v="OAKY CREEK"/>
    <s v="HARDWAR"/>
    <d v="1899-12-30T11:55:00"/>
    <x v="475"/>
    <s v="DTY-WT 1-WCS-RLS 1-IMWB 1-DTY"/>
    <n v="59"/>
    <n v="0"/>
    <m/>
    <d v="1899-12-30T11:55:00"/>
    <d v="1899-12-30T11:55:00"/>
    <d v="1899-12-30T00:00:00"/>
    <n v="0"/>
    <n v="0"/>
    <d v="1899-12-30T12:05:00"/>
    <d v="1899-12-30T00:10:00"/>
    <n v="0"/>
    <n v="10"/>
    <d v="1899-12-30T12:05:00"/>
    <d v="1899-12-30T00:00:00"/>
    <n v="0"/>
    <n v="0"/>
    <d v="1899-12-30T12:40:00"/>
    <d v="1899-12-30T00:35:00"/>
    <n v="0"/>
    <n v="35"/>
    <d v="1899-12-30T12:45:00"/>
    <d v="1899-12-30T13:45:00"/>
    <d v="1899-12-30T01:00:00"/>
    <n v="1"/>
    <n v="0"/>
    <d v="1899-12-30T12:45:00"/>
    <d v="1899-12-30T13:45:00"/>
    <d v="1899-12-30T01:00:00"/>
    <n v="1"/>
    <n v="0"/>
    <d v="1899-12-30T13:50:00"/>
    <d v="1899-12-30T00:05:00"/>
    <n v="0"/>
    <n v="5"/>
    <d v="1899-12-30T14:55:00"/>
    <d v="1899-12-30T01:05:00"/>
    <n v="1"/>
    <n v="5"/>
    <d v="1899-12-30T17:15:00"/>
    <d v="1899-12-30T02:20:00"/>
    <n v="2"/>
    <n v="20"/>
    <d v="1899-12-30T17:15:00"/>
    <d v="1899-12-30T17:15:00"/>
    <d v="1899-12-30T00:00:00"/>
    <n v="0"/>
    <n v="0"/>
    <d v="1899-12-30T17:15:00"/>
    <d v="1899-12-30T17:15:00"/>
    <m/>
    <d v="1899-12-30T00:00:00"/>
    <n v="0"/>
    <n v="0"/>
    <d v="1899-12-30T17:35:00"/>
    <d v="1899-12-30T00:20:00"/>
    <n v="0"/>
    <n v="20"/>
    <d v="1899-12-30T17:40:00"/>
    <d v="1899-12-30T00:05:00"/>
    <n v="0"/>
    <n v="5"/>
    <d v="1899-12-30T17:40:00"/>
    <d v="1899-12-30T17:45:00"/>
    <d v="1899-12-30T00:05:00"/>
    <n v="0"/>
    <n v="5"/>
    <d v="1899-12-30T05:50:00"/>
    <n v="5"/>
    <n v="50"/>
    <d v="1899-12-30T01:05:00"/>
    <n v="1"/>
    <n v="5"/>
    <d v="1899-12-30T01:00:00"/>
    <n v="1"/>
    <n v="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0667.2059999998"/>
    <n v="27328"/>
    <n v="62.186271186440678"/>
    <n v="62.231674692622946"/>
    <m/>
    <m/>
    <m/>
    <m/>
    <m/>
  </r>
  <r>
    <n v="481"/>
    <n v="29"/>
    <d v="2011-11-05T00:00:00"/>
    <n v="11"/>
    <x v="0"/>
    <n v="13"/>
    <s v="TSL,JSR"/>
    <s v="HAILCREEK"/>
    <s v="LOWLANDS ORCHID"/>
    <d v="1899-12-30T14:15:00"/>
    <x v="476"/>
    <s v="DTY-WT 1-WCS-RLS 2-IMWB 1-DTY"/>
    <n v="50"/>
    <n v="9"/>
    <m/>
    <d v="1899-12-30T14:15:00"/>
    <d v="1899-12-30T14:15:00"/>
    <d v="1899-12-30T00:00:00"/>
    <n v="0"/>
    <n v="0"/>
    <d v="1899-12-30T14:15:00"/>
    <d v="1899-12-30T00:00:00"/>
    <n v="0"/>
    <n v="0"/>
    <d v="1899-12-30T14:25:00"/>
    <d v="1899-12-30T00:10:00"/>
    <n v="0"/>
    <n v="10"/>
    <d v="1899-12-30T15:15:00"/>
    <d v="1899-12-30T00:50:00"/>
    <n v="0"/>
    <n v="5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40:00"/>
    <d v="1899-12-30T00:10:00"/>
    <n v="0"/>
    <n v="10"/>
    <d v="1899-12-30T18:30:00"/>
    <d v="1899-12-30T00:50:00"/>
    <n v="0"/>
    <n v="50"/>
    <d v="1899-12-30T20:14:00"/>
    <d v="1899-12-30T01:44:00"/>
    <n v="1"/>
    <n v="44"/>
    <d v="1899-12-30T20:14:00"/>
    <d v="1899-12-30T20:14:00"/>
    <d v="1899-12-30T00:00:00"/>
    <n v="0"/>
    <n v="0"/>
    <d v="1899-12-30T20:14:00"/>
    <d v="1899-12-30T20:14:00"/>
    <m/>
    <d v="1899-12-30T00:00:00"/>
    <n v="0"/>
    <n v="0"/>
    <d v="1899-12-30T20:25:00"/>
    <d v="1899-12-30T00:11:00"/>
    <n v="0"/>
    <n v="11"/>
    <d v="1899-12-30T20:30:00"/>
    <d v="1899-12-30T00:05:00"/>
    <n v="0"/>
    <n v="5"/>
    <d v="1899-12-30T20:30:00"/>
    <d v="1899-12-30T20:30:00"/>
    <d v="1899-12-30T00:00:00"/>
    <n v="0"/>
    <n v="0"/>
    <d v="1899-12-30T06:15:00"/>
    <n v="6"/>
    <n v="15"/>
    <d v="1899-12-30T01:16:00"/>
    <n v="1"/>
    <n v="16"/>
    <d v="1899-12-30T02:10:00"/>
    <n v="2"/>
    <n v="10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3725.8259999999"/>
    <n v="27378"/>
    <n v="61.172399999999996"/>
    <n v="62.229740156329896"/>
    <m/>
    <m/>
    <m/>
    <m/>
    <m/>
  </r>
  <r>
    <n v="482"/>
    <n v="30"/>
    <d v="2011-11-05T00:00:00"/>
    <n v="11"/>
    <x v="30"/>
    <n v="2"/>
    <s v="GAGAN FERRO TECH LTD."/>
    <s v="NON COKING"/>
    <s v="CAROUGE"/>
    <d v="1899-12-30T12:45:00"/>
    <x v="477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6:30:00"/>
    <d v="1899-12-30T03:45:00"/>
    <n v="3"/>
    <n v="45"/>
    <d v="1899-12-30T17:05:00"/>
    <d v="1899-12-30T00:35:00"/>
    <n v="0"/>
    <n v="35"/>
    <d v="1899-12-30T17:15:00"/>
    <d v="1899-12-30T19:30:00"/>
    <d v="1899-12-30T02:15:00"/>
    <n v="2"/>
    <n v="15"/>
    <d v="1899-12-30T17:15:00"/>
    <d v="1899-12-30T19:30:00"/>
    <d v="1899-12-30T02:15:00"/>
    <n v="2"/>
    <n v="15"/>
    <d v="1899-12-30T19:35:00"/>
    <d v="1899-12-30T00:05:00"/>
    <n v="0"/>
    <n v="5"/>
    <d v="1899-12-30T21:40:00"/>
    <d v="1899-12-30T02:05:00"/>
    <n v="2"/>
    <n v="5"/>
    <d v="1899-12-31T00:19:00"/>
    <d v="1899-12-30T02:39:00"/>
    <n v="2"/>
    <n v="39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45:00"/>
    <d v="1899-12-30T00:26:00"/>
    <n v="0"/>
    <n v="26"/>
    <d v="1899-12-31T00:55:00"/>
    <d v="1899-12-30T00:10:00"/>
    <n v="0"/>
    <n v="10"/>
    <d v="1899-12-31T00:55:00"/>
    <d v="1899-12-31T01:00:00"/>
    <d v="1899-12-30T00:05:00"/>
    <n v="0"/>
    <n v="5"/>
    <d v="1899-12-30T12:15:00"/>
    <n v="12"/>
    <n v="15"/>
    <d v="1899-12-30T01:16:00"/>
    <n v="1"/>
    <n v="16"/>
    <d v="1899-12-30T02:15:00"/>
    <n v="2"/>
    <n v="15"/>
    <d v="1899-12-30T02:39:00"/>
    <n v="2"/>
    <n v="39"/>
    <m/>
    <m/>
    <m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7643.7259999998"/>
    <n v="27437"/>
    <n v="66.405084745762707"/>
    <n v="62.238718737471288"/>
    <m/>
    <m/>
    <m/>
    <m/>
    <m/>
  </r>
  <r>
    <n v="483"/>
    <n v="31"/>
    <d v="2011-11-05T00:00:00"/>
    <n v="11"/>
    <x v="0"/>
    <n v="14"/>
    <s v="TSL,JSR"/>
    <s v="CD PCI/BLENDED PCI"/>
    <s v="LOWLANDS ORCHID"/>
    <d v="1899-12-30T19:15:00"/>
    <x v="478"/>
    <s v="DTY-WT 1-WCS-RLS 1-IMWB 1-DTY"/>
    <n v="59"/>
    <n v="0"/>
    <m/>
    <d v="1899-12-30T19:15:00"/>
    <d v="1899-12-30T19:15:00"/>
    <d v="1899-12-30T00:00:00"/>
    <n v="0"/>
    <n v="0"/>
    <d v="1899-12-30T19:15:00"/>
    <d v="1899-12-30T00:00:00"/>
    <n v="0"/>
    <n v="0"/>
    <d v="1899-12-30T19:25:00"/>
    <d v="1899-12-30T00:10:00"/>
    <n v="0"/>
    <n v="10"/>
    <d v="1899-12-30T20:20:00"/>
    <d v="1899-12-30T00:55:00"/>
    <n v="0"/>
    <n v="55"/>
    <d v="1899-12-30T20:30:00"/>
    <d v="1899-12-30T23:30:00"/>
    <d v="1899-12-30T03:00:00"/>
    <n v="3"/>
    <n v="0"/>
    <d v="1899-12-30T20:30:00"/>
    <d v="1899-12-30T23:30:00"/>
    <d v="1899-12-30T03:00:00"/>
    <n v="3"/>
    <n v="0"/>
    <d v="1899-12-31T01:13:00"/>
    <d v="1899-12-30T01:43:00"/>
    <n v="1"/>
    <n v="43"/>
    <d v="1899-12-31T01:15:00"/>
    <d v="1899-12-30T00:02:00"/>
    <n v="0"/>
    <n v="2"/>
    <d v="1899-12-31T03:39:00"/>
    <d v="1899-12-30T02:24:00"/>
    <n v="2"/>
    <n v="24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5:00"/>
    <d v="1899-12-30T00:16:00"/>
    <n v="0"/>
    <n v="16"/>
    <d v="1899-12-31T04:05:00"/>
    <d v="1899-12-30T00:10:00"/>
    <n v="0"/>
    <n v="10"/>
    <d v="1899-12-31T04:05:00"/>
    <d v="1899-12-31T04:10:00"/>
    <d v="1899-12-30T00:05:00"/>
    <n v="0"/>
    <n v="5"/>
    <d v="1899-12-30T08:55:00"/>
    <n v="8"/>
    <n v="55"/>
    <d v="1899-12-30T03:04:00"/>
    <n v="3"/>
    <n v="4"/>
    <d v="1899-12-30T03:00:00"/>
    <n v="3"/>
    <n v="0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1423.2659999998"/>
    <n v="27496"/>
    <n v="64.06"/>
    <n v="62.242626782077387"/>
    <m/>
    <m/>
    <m/>
    <m/>
    <m/>
  </r>
  <r>
    <n v="484"/>
    <n v="32"/>
    <d v="2011-11-06T00:00:00"/>
    <n v="11"/>
    <x v="0"/>
    <n v="15"/>
    <s v="TSL,JSR"/>
    <s v="OAKY NORTH/CP OMAN"/>
    <s v="LOWLANDS ORCHID/MP PANAMAX5"/>
    <d v="1899-12-30T03:45:00"/>
    <x v="479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5:00:00"/>
    <d v="1899-12-30T01:00:00"/>
    <n v="1"/>
    <n v="0"/>
    <d v="1899-12-30T05:10:00"/>
    <d v="1899-12-30T05:45:00"/>
    <d v="1899-12-30T00:35:00"/>
    <n v="0"/>
    <n v="35"/>
    <d v="1899-12-30T05:10:00"/>
    <d v="1899-12-30T05:45:00"/>
    <d v="1899-12-30T00:35:00"/>
    <n v="0"/>
    <n v="35"/>
    <d v="1899-12-30T05:50:00"/>
    <d v="1899-12-30T00:05:00"/>
    <n v="0"/>
    <n v="5"/>
    <d v="1899-12-30T05:54:00"/>
    <d v="1899-12-30T00:04:00"/>
    <n v="0"/>
    <n v="4"/>
    <d v="1899-12-30T10:06:00"/>
    <d v="1899-12-30T04:12:00"/>
    <n v="4"/>
    <n v="12"/>
    <d v="1899-12-30T10:06:00"/>
    <d v="1899-12-30T10:06:00"/>
    <d v="1899-12-30T00:00:00"/>
    <n v="0"/>
    <n v="0"/>
    <d v="1899-12-30T10:06:00"/>
    <d v="1899-12-30T10:06:00"/>
    <m/>
    <d v="1899-12-30T00:00:00"/>
    <n v="0"/>
    <n v="0"/>
    <d v="1899-12-30T10:15:00"/>
    <d v="1899-12-30T00:09:00"/>
    <n v="0"/>
    <n v="9"/>
    <d v="1899-12-30T10:25:00"/>
    <d v="1899-12-30T00:10:00"/>
    <n v="0"/>
    <n v="10"/>
    <d v="1899-12-30T10:25:00"/>
    <d v="1899-12-30T10:30:00"/>
    <d v="1899-12-30T00:05:00"/>
    <n v="0"/>
    <n v="5"/>
    <d v="1899-12-30T06:45:00"/>
    <n v="6"/>
    <n v="45"/>
    <d v="1899-12-30T01:24:00"/>
    <n v="1"/>
    <n v="24"/>
    <d v="1899-12-30T00:35:00"/>
    <n v="0"/>
    <n v="35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5172.6959999998"/>
    <n v="27555"/>
    <n v="63.549661016949152"/>
    <n v="62.245425367446913"/>
    <m/>
    <m/>
    <m/>
    <m/>
    <m/>
  </r>
  <r>
    <n v="485"/>
    <n v="33"/>
    <d v="2011-11-06T00:00:00"/>
    <n v="11"/>
    <x v="13"/>
    <n v="1"/>
    <s v="VISA STEEL"/>
    <s v="NON COKING"/>
    <s v="NEWLEAD SPARTOUNTA"/>
    <d v="1899-12-30T02:15:00"/>
    <x v="480"/>
    <s v="DTY-WT 1-WCS-RLS 1-IMWB 1-DTY"/>
    <n v="59"/>
    <n v="0"/>
    <m/>
    <d v="1899-12-30T02:15:00"/>
    <d v="1899-12-30T02:15:00"/>
    <d v="1899-12-30T00:00:00"/>
    <n v="0"/>
    <n v="0"/>
    <d v="1899-12-30T02:25:00"/>
    <d v="1899-12-30T00:10:00"/>
    <n v="0"/>
    <n v="10"/>
    <d v="1899-12-30T03:55:00"/>
    <d v="1899-12-30T01:30:00"/>
    <n v="1"/>
    <n v="30"/>
    <d v="1899-12-30T05:15:00"/>
    <d v="1899-12-30T01:20:00"/>
    <n v="1"/>
    <n v="20"/>
    <d v="1899-12-30T05:20:00"/>
    <d v="1899-12-30T06:00:00"/>
    <d v="1899-12-30T00:40:00"/>
    <n v="0"/>
    <n v="40"/>
    <d v="1899-12-30T05:20:00"/>
    <d v="1899-12-30T06:00:00"/>
    <d v="1899-12-30T00:40:00"/>
    <n v="0"/>
    <n v="40"/>
    <d v="1899-12-30T06:40:00"/>
    <d v="1899-12-30T00:40:00"/>
    <n v="0"/>
    <n v="40"/>
    <d v="1899-12-30T06:44:00"/>
    <d v="1899-12-30T00:04:00"/>
    <n v="0"/>
    <n v="4"/>
    <d v="1899-12-30T07:55:00"/>
    <d v="1899-12-30T01:11:00"/>
    <n v="1"/>
    <n v="11"/>
    <d v="1899-12-30T07:55:00"/>
    <d v="1899-12-30T07:55:00"/>
    <d v="1899-12-30T00:00:00"/>
    <n v="0"/>
    <n v="0"/>
    <d v="1899-12-30T07:55:00"/>
    <d v="1899-12-30T07:55:00"/>
    <m/>
    <d v="1899-12-30T00:00:00"/>
    <n v="0"/>
    <n v="0"/>
    <d v="1899-12-30T08:05:00"/>
    <d v="1899-12-30T00:10:00"/>
    <n v="0"/>
    <n v="10"/>
    <d v="1899-12-30T08:10:00"/>
    <d v="1899-12-30T00:05:00"/>
    <n v="0"/>
    <n v="5"/>
    <d v="1899-12-30T08:10:00"/>
    <d v="1899-12-30T08:15:00"/>
    <d v="1899-12-30T00:05:00"/>
    <n v="0"/>
    <n v="5"/>
    <d v="1899-12-30T06:00:00"/>
    <n v="6"/>
    <n v="0"/>
    <d v="1899-12-30T02:15:00"/>
    <n v="2"/>
    <n v="15"/>
    <d v="1899-12-30T00:40:00"/>
    <n v="0"/>
    <n v="4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8692.7359999998"/>
    <n v="27614"/>
    <n v="59.661694915254238"/>
    <n v="62.239904975736941"/>
    <m/>
    <m/>
    <m/>
    <m/>
    <m/>
  </r>
  <r>
    <n v="486"/>
    <n v="34"/>
    <d v="2011-11-06T00:00:00"/>
    <n v="11"/>
    <x v="3"/>
    <n v="1"/>
    <s v="WCMIL"/>
    <s v="HARD COKING COAL"/>
    <s v="DIONE"/>
    <d v="1899-12-30T16:30:00"/>
    <x v="481"/>
    <s v="DTY-WT 1-WCS-RLS 2-IMWB 1-DTY"/>
    <n v="59"/>
    <n v="0"/>
    <m/>
    <d v="1899-12-30T16:30:00"/>
    <d v="1899-12-30T16:30:00"/>
    <d v="1899-12-30T00:00:00"/>
    <n v="0"/>
    <n v="0"/>
    <d v="1899-12-30T17:55:00"/>
    <d v="1899-12-30T01:25:00"/>
    <n v="1"/>
    <n v="25"/>
    <d v="1899-12-30T17:55:00"/>
    <d v="1899-12-30T00:00:00"/>
    <n v="0"/>
    <n v="0"/>
    <d v="1899-12-30T18:32:00"/>
    <d v="1899-12-30T00:37:00"/>
    <n v="0"/>
    <n v="37"/>
    <d v="1899-12-30T18:35:00"/>
    <d v="1899-12-30T19:40:00"/>
    <d v="1899-12-30T01:05:00"/>
    <n v="1"/>
    <n v="5"/>
    <d v="1899-12-30T18:35:00"/>
    <d v="1899-12-30T19:40:00"/>
    <d v="1899-12-30T01:05:00"/>
    <n v="1"/>
    <n v="5"/>
    <d v="1899-12-30T19:45:00"/>
    <d v="1899-12-30T00:05:00"/>
    <n v="0"/>
    <n v="5"/>
    <d v="1899-12-30T19:47:00"/>
    <d v="1899-12-30T00:02:00"/>
    <n v="0"/>
    <n v="2"/>
    <d v="1899-12-30T22:54:00"/>
    <d v="1899-12-30T03:07:00"/>
    <n v="3"/>
    <n v="7"/>
    <d v="1899-12-30T22:54:00"/>
    <d v="1899-12-30T22:54:00"/>
    <d v="1899-12-30T00:00:00"/>
    <n v="0"/>
    <n v="0"/>
    <d v="1899-12-30T22:54:00"/>
    <d v="1899-12-30T22:54:00"/>
    <m/>
    <d v="1899-12-30T00:00:00"/>
    <n v="0"/>
    <n v="0"/>
    <d v="1899-12-30T23:05:00"/>
    <d v="1899-12-30T00:11:00"/>
    <n v="0"/>
    <n v="11"/>
    <d v="1899-12-30T23:10:00"/>
    <d v="1899-12-30T00:05:00"/>
    <n v="0"/>
    <n v="5"/>
    <d v="1899-12-30T23:10:00"/>
    <d v="1899-12-30T23:15:00"/>
    <d v="1899-12-30T00:05:00"/>
    <n v="0"/>
    <n v="5"/>
    <d v="1899-12-30T06:45:00"/>
    <n v="6"/>
    <n v="45"/>
    <d v="1899-12-30T00:58:00"/>
    <n v="0"/>
    <n v="58"/>
    <d v="1899-12-30T01:05:00"/>
    <n v="1"/>
    <n v="5"/>
    <d v="1899-12-30T03:07:00"/>
    <n v="3"/>
    <n v="7"/>
    <m/>
    <m/>
    <m/>
    <d v="1899-12-30T03:07:00"/>
    <n v="3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2363.7259999998"/>
    <n v="27673"/>
    <n v="62.220169491525418"/>
    <n v="62.239862898854469"/>
    <m/>
    <m/>
    <m/>
    <m/>
    <m/>
  </r>
  <r>
    <n v="487"/>
    <n v="35"/>
    <d v="2011-11-06T00:00:00"/>
    <n v="11"/>
    <x v="0"/>
    <n v="16"/>
    <s v="TSL,JSR"/>
    <s v="BLENDED PCI"/>
    <s v="LOWLANDS ORCHID"/>
    <d v="1899-12-30T14:00:00"/>
    <x v="482"/>
    <s v="DTY-WT 1-WCS-RLS 1-IMWB 1-DTY"/>
    <n v="58"/>
    <n v="1"/>
    <m/>
    <d v="1899-12-30T14:00:00"/>
    <d v="1899-12-30T14:00:00"/>
    <d v="1899-12-30T00:00:00"/>
    <n v="0"/>
    <n v="0"/>
    <d v="1899-12-30T14:25:00"/>
    <d v="1899-12-30T00:25:00"/>
    <n v="0"/>
    <n v="25"/>
    <d v="1899-12-30T14:25:00"/>
    <d v="1899-12-30T00:00:00"/>
    <n v="0"/>
    <n v="0"/>
    <d v="1899-12-30T15:00:00"/>
    <d v="1899-12-30T00:35:00"/>
    <n v="0"/>
    <n v="35"/>
    <d v="1899-12-30T15:10:00"/>
    <d v="1899-12-30T16:19:00"/>
    <d v="1899-12-30T01:09:00"/>
    <n v="1"/>
    <n v="9"/>
    <d v="1899-12-30T15:10:00"/>
    <d v="1899-12-30T16:19:00"/>
    <d v="1899-12-30T01:09:00"/>
    <n v="1"/>
    <n v="9"/>
    <d v="1899-12-30T16:19:00"/>
    <d v="1899-12-30T00:00:00"/>
    <n v="0"/>
    <n v="0"/>
    <d v="1899-12-30T16:24:00"/>
    <d v="1899-12-30T00:05:00"/>
    <n v="0"/>
    <n v="5"/>
    <d v="1899-12-30T18:03:00"/>
    <d v="1899-12-30T01:39:00"/>
    <n v="1"/>
    <n v="39"/>
    <d v="1899-12-30T18:03:00"/>
    <d v="1899-12-30T18:03:00"/>
    <d v="1899-12-30T00:00:00"/>
    <n v="0"/>
    <n v="0"/>
    <d v="1899-12-30T18:03:00"/>
    <d v="1899-12-30T18:03:00"/>
    <m/>
    <d v="1899-12-30T00:00:00"/>
    <n v="0"/>
    <n v="0"/>
    <d v="1899-12-30T18:08:00"/>
    <d v="1899-12-30T00:05:00"/>
    <n v="0"/>
    <n v="5"/>
    <d v="1899-12-30T18:15:00"/>
    <d v="1899-12-30T00:07:00"/>
    <n v="0"/>
    <n v="7"/>
    <d v="1899-12-30T18:15:00"/>
    <d v="1899-12-30T18:20:00"/>
    <d v="1899-12-30T00:05:00"/>
    <n v="0"/>
    <n v="5"/>
    <d v="1899-12-30T04:20:00"/>
    <n v="4"/>
    <n v="20"/>
    <d v="1899-12-30T00:47:00"/>
    <n v="0"/>
    <n v="47"/>
    <d v="1899-12-30T01:09:00"/>
    <n v="1"/>
    <n v="9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5996.6859999998"/>
    <n v="27731"/>
    <n v="62.637241379310346"/>
    <n v="62.24069402473765"/>
    <m/>
    <m/>
    <m/>
    <m/>
    <m/>
  </r>
  <r>
    <n v="488"/>
    <n v="36"/>
    <d v="2011-11-06T00:00:00"/>
    <n v="11"/>
    <x v="1"/>
    <n v="4"/>
    <s v="TSL,HALDIA"/>
    <s v="OAKY NORTH/HAILCREEK"/>
    <s v="LOWLANDS ORCHID"/>
    <d v="1899-12-30T15:15:00"/>
    <x v="483"/>
    <s v="DTY-WT 1-WCS-RLS 1-IMWB 1-DTY"/>
    <n v="55"/>
    <n v="3"/>
    <m/>
    <d v="1899-12-30T15:15:00"/>
    <d v="1899-12-30T15:15:00"/>
    <d v="1899-12-30T00:00:00"/>
    <n v="0"/>
    <n v="0"/>
    <d v="1899-12-30T15:25:00"/>
    <d v="1899-12-30T00:10:00"/>
    <n v="0"/>
    <n v="10"/>
    <d v="1899-12-30T15:25:00"/>
    <d v="1899-12-30T00:00:00"/>
    <n v="0"/>
    <n v="0"/>
    <d v="1899-12-30T15:50:00"/>
    <d v="1899-12-30T00:25:00"/>
    <n v="0"/>
    <n v="25"/>
    <d v="1899-12-30T15:50:00"/>
    <d v="1899-12-30T18:20:00"/>
    <d v="1899-12-30T02:30:00"/>
    <n v="2"/>
    <n v="30"/>
    <d v="1899-12-30T15:50:00"/>
    <d v="1899-12-30T18:20:00"/>
    <d v="1899-12-30T02:30:00"/>
    <n v="2"/>
    <n v="30"/>
    <d v="1899-12-30T18:20:00"/>
    <d v="1899-12-30T00:00:00"/>
    <n v="0"/>
    <n v="0"/>
    <d v="1899-12-30T19:59:00"/>
    <d v="1899-12-30T01:39:00"/>
    <n v="1"/>
    <n v="39"/>
    <d v="1899-12-31T02:23:00"/>
    <d v="1899-12-30T06:24:00"/>
    <n v="6"/>
    <n v="24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40:00"/>
    <d v="1899-12-30T00:10:00"/>
    <n v="0"/>
    <n v="10"/>
    <d v="1899-12-31T02:40:00"/>
    <d v="1899-12-31T02:45:00"/>
    <d v="1899-12-30T00:05:00"/>
    <n v="0"/>
    <n v="5"/>
    <d v="1899-12-30T11:30:00"/>
    <n v="11"/>
    <n v="30"/>
    <d v="1899-12-30T00:42:00"/>
    <n v="0"/>
    <n v="42"/>
    <d v="1899-12-30T02:30:00"/>
    <n v="2"/>
    <n v="30"/>
    <d v="1899-12-30T06:24:00"/>
    <n v="6"/>
    <n v="24"/>
    <m/>
    <m/>
    <m/>
    <d v="1899-12-30T06:24:00"/>
    <n v="6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9458.1459999997"/>
    <n v="27786"/>
    <n v="62.935636363636362"/>
    <n v="62.242069603397383"/>
    <m/>
    <m/>
    <m/>
    <m/>
    <m/>
  </r>
  <r>
    <n v="489"/>
    <n v="37"/>
    <d v="2011-11-06T00:00:00"/>
    <n v="11"/>
    <x v="3"/>
    <n v="2"/>
    <s v="WCMIL"/>
    <s v="HARD COKING COAL"/>
    <s v="DIONE"/>
    <d v="1899-12-30T21:30:00"/>
    <x v="484"/>
    <s v="DTY-WT 1-WCS-RLS 1-IMWB 1-DTY"/>
    <n v="57"/>
    <n v="2"/>
    <m/>
    <d v="1899-12-30T21:30:00"/>
    <d v="1899-12-30T21:30:00"/>
    <d v="1899-12-30T00:00:00"/>
    <n v="0"/>
    <n v="0"/>
    <d v="1899-12-31T00:00:00"/>
    <d v="1899-12-30T02:30:00"/>
    <n v="2"/>
    <n v="30"/>
    <d v="1899-12-31T00:00:00"/>
    <d v="1899-12-30T00:00:00"/>
    <n v="0"/>
    <n v="0"/>
    <d v="1899-12-31T00:35:00"/>
    <d v="1899-12-30T00:35:00"/>
    <n v="0"/>
    <n v="35"/>
    <d v="1899-12-31T00:40:00"/>
    <d v="1899-12-31T01:45:00"/>
    <d v="1899-12-30T01:05:00"/>
    <n v="1"/>
    <n v="5"/>
    <d v="1899-12-31T00:40:00"/>
    <d v="1899-12-31T01:45:00"/>
    <d v="1899-12-30T01:05:00"/>
    <n v="1"/>
    <n v="5"/>
    <d v="1899-12-31T03:20:00"/>
    <d v="1899-12-30T01:35:00"/>
    <n v="1"/>
    <n v="35"/>
    <d v="1899-12-31T03:21:00"/>
    <d v="1899-12-30T00:01:00"/>
    <n v="0"/>
    <n v="1"/>
    <d v="1899-12-31T05:05:00"/>
    <d v="1899-12-30T01:44:00"/>
    <n v="1"/>
    <n v="44"/>
    <d v="1899-12-31T05:05:00"/>
    <d v="1899-12-31T05:05:00"/>
    <d v="1899-12-30T00:00:00"/>
    <n v="0"/>
    <n v="0"/>
    <d v="1899-12-31T05:05:00"/>
    <d v="1899-12-31T05:05:00"/>
    <m/>
    <d v="1899-12-30T00:00:00"/>
    <n v="0"/>
    <n v="0"/>
    <d v="1899-12-31T05:15:00"/>
    <d v="1899-12-30T00:10:00"/>
    <n v="0"/>
    <n v="10"/>
    <d v="1899-12-31T05:25:00"/>
    <d v="1899-12-30T00:10:00"/>
    <n v="0"/>
    <n v="10"/>
    <d v="1899-12-31T05:25:00"/>
    <d v="1899-12-31T05:30:00"/>
    <d v="1899-12-30T00:05:00"/>
    <n v="0"/>
    <n v="5"/>
    <d v="1899-12-30T08:00:00"/>
    <n v="8"/>
    <n v="0"/>
    <d v="1899-12-30T02:30:00"/>
    <n v="2"/>
    <n v="30"/>
    <d v="1899-12-30T01:05:00"/>
    <n v="1"/>
    <n v="5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2880.9559999998"/>
    <n v="27843"/>
    <n v="60.049298245614033"/>
    <n v="62.237580576805655"/>
    <m/>
    <m/>
    <m/>
    <m/>
    <m/>
  </r>
  <r>
    <n v="490"/>
    <n v="38"/>
    <d v="2011-11-07T00:00:00"/>
    <n v="11"/>
    <x v="0"/>
    <n v="17"/>
    <s v="TSL,JSR"/>
    <s v="CP OMAN"/>
    <s v="MP PANAMAX 5"/>
    <d v="1899-12-30T04:15:00"/>
    <x v="485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15:00"/>
    <d v="1899-12-30T00:40:00"/>
    <n v="0"/>
    <n v="40"/>
    <d v="1899-12-30T05:20:00"/>
    <d v="1899-12-30T08:00:00"/>
    <d v="1899-12-30T02:40:00"/>
    <n v="2"/>
    <n v="40"/>
    <d v="1899-12-30T05:20:00"/>
    <d v="1899-12-30T08:00:00"/>
    <d v="1899-12-30T02:40:00"/>
    <n v="2"/>
    <n v="40"/>
    <d v="1899-12-30T08:30:00"/>
    <d v="1899-12-30T00:30:00"/>
    <n v="0"/>
    <n v="30"/>
    <d v="1899-12-30T08:55:00"/>
    <d v="1899-12-30T00:25:00"/>
    <n v="0"/>
    <n v="25"/>
    <d v="1899-12-30T12:01:00"/>
    <d v="1899-12-30T03:06:00"/>
    <n v="3"/>
    <n v="6"/>
    <d v="1899-12-30T12:01:00"/>
    <d v="1899-12-30T12:01:00"/>
    <d v="1899-12-30T00:00:00"/>
    <n v="0"/>
    <n v="0"/>
    <d v="1899-12-30T12:01:00"/>
    <d v="1899-12-30T12:01:00"/>
    <m/>
    <d v="1899-12-30T00:00:00"/>
    <n v="0"/>
    <n v="0"/>
    <d v="1899-12-30T12:12:00"/>
    <d v="1899-12-30T00:11:00"/>
    <n v="0"/>
    <n v="11"/>
    <d v="1899-12-30T12:20:00"/>
    <d v="1899-12-30T00:08:00"/>
    <n v="0"/>
    <n v="8"/>
    <d v="1899-12-30T12:20:00"/>
    <d v="1899-12-30T12:25:00"/>
    <d v="1899-12-30T00:05:00"/>
    <n v="0"/>
    <n v="5"/>
    <d v="1899-12-30T08:10:00"/>
    <n v="8"/>
    <n v="10"/>
    <d v="1899-12-30T01:29:00"/>
    <n v="1"/>
    <n v="29"/>
    <d v="1899-12-30T02:40:00"/>
    <n v="2"/>
    <n v="40"/>
    <d v="1899-12-30T03:06:00"/>
    <n v="3"/>
    <n v="6"/>
    <m/>
    <m/>
    <m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6727.0859999997"/>
    <n v="27902"/>
    <n v="65.188644067796616"/>
    <n v="62.243820729696786"/>
    <m/>
    <m/>
    <m/>
    <m/>
    <m/>
  </r>
  <r>
    <n v="491"/>
    <n v="39"/>
    <d v="2011-11-07T00:00:00"/>
    <n v="11"/>
    <x v="0"/>
    <n v="18"/>
    <s v="TSL,JSR"/>
    <s v="BLENDED PCI"/>
    <s v="LOWLANDS ORCHID"/>
    <d v="1899-12-30T05:30:00"/>
    <x v="486"/>
    <s v="DTY-WT 1-WCS-RLS 1-IMWB 1-DTY"/>
    <n v="56"/>
    <n v="3"/>
    <m/>
    <d v="1899-12-30T05:30:00"/>
    <d v="1899-12-30T05:30:00"/>
    <d v="1899-12-30T00:00:00"/>
    <n v="0"/>
    <n v="0"/>
    <d v="1899-12-30T05:40:00"/>
    <d v="1899-12-30T00:10:00"/>
    <n v="0"/>
    <n v="10"/>
    <d v="1899-12-30T06:00:00"/>
    <d v="1899-12-30T00:20:00"/>
    <n v="0"/>
    <n v="20"/>
    <d v="1899-12-30T07:00:00"/>
    <d v="1899-12-30T01:00:00"/>
    <n v="1"/>
    <n v="0"/>
    <d v="1899-12-30T08:00:00"/>
    <d v="1899-12-30T09:30:00"/>
    <d v="1899-12-30T01:30:00"/>
    <n v="1"/>
    <n v="30"/>
    <d v="1899-12-30T08:00:00"/>
    <d v="1899-12-30T09:30:00"/>
    <d v="1899-12-30T01:30:00"/>
    <n v="1"/>
    <n v="30"/>
    <d v="1899-12-30T09:30:00"/>
    <d v="1899-12-30T00:00:00"/>
    <n v="0"/>
    <n v="0"/>
    <d v="1899-12-30T09:31:00"/>
    <d v="1899-12-30T00:01:00"/>
    <n v="0"/>
    <n v="1"/>
    <d v="1899-12-30T15:45:00"/>
    <d v="1899-12-30T06:14:00"/>
    <n v="6"/>
    <n v="14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5:52:00"/>
    <d v="1899-12-30T00:07:00"/>
    <n v="0"/>
    <n v="7"/>
    <d v="1899-12-30T16:00:00"/>
    <d v="1899-12-30T00:08:00"/>
    <n v="0"/>
    <n v="8"/>
    <d v="1899-12-30T16:00:00"/>
    <d v="1899-12-30T16:15:00"/>
    <d v="1899-12-30T00:15:00"/>
    <n v="0"/>
    <n v="15"/>
    <d v="1899-12-30T10:45:00"/>
    <n v="10"/>
    <n v="45"/>
    <d v="1899-12-30T01:15:00"/>
    <n v="1"/>
    <n v="15"/>
    <d v="1899-12-30T01:30:00"/>
    <n v="1"/>
    <n v="30"/>
    <d v="1899-12-30T06:14:00"/>
    <n v="6"/>
    <n v="14"/>
    <m/>
    <m/>
    <m/>
    <d v="1899-12-30T06:14:00"/>
    <n v="6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0215.5359999996"/>
    <n v="27958"/>
    <n v="62.293749999999996"/>
    <n v="62.243920738250218"/>
    <m/>
    <m/>
    <m/>
    <m/>
    <m/>
  </r>
  <r>
    <n v="492"/>
    <n v="40"/>
    <d v="2011-11-07T00:00:00"/>
    <n v="11"/>
    <x v="0"/>
    <n v="19"/>
    <s v="TSL,JSR"/>
    <s v="CP OMAN/OAKY NORTH"/>
    <s v="MP PANAMAX 5/LOWLANDS ORCHID"/>
    <d v="1899-12-30T06:40:00"/>
    <x v="487"/>
    <s v="DTY-WT 1-WCS-RLS 2-IMWB 1-DTY"/>
    <n v="59"/>
    <n v="0"/>
    <m/>
    <d v="1899-12-30T06:40:00"/>
    <d v="1899-12-30T06:40:00"/>
    <d v="1899-12-30T00:00:00"/>
    <n v="0"/>
    <n v="0"/>
    <d v="1899-12-30T08:40:00"/>
    <d v="1899-12-30T02:00:00"/>
    <n v="2"/>
    <n v="0"/>
    <d v="1899-12-30T10:35:00"/>
    <d v="1899-12-30T01:55:00"/>
    <n v="1"/>
    <n v="55"/>
    <d v="1899-12-30T11:30:00"/>
    <d v="1899-12-30T00:55:00"/>
    <n v="0"/>
    <n v="55"/>
    <d v="1899-12-30T11:31:00"/>
    <d v="1899-12-30T13:00:00"/>
    <d v="1899-12-30T01:29:00"/>
    <n v="1"/>
    <n v="29"/>
    <d v="1899-12-30T11:31:00"/>
    <d v="1899-12-30T13:00:00"/>
    <d v="1899-12-30T01:29:00"/>
    <n v="1"/>
    <n v="29"/>
    <d v="1899-12-30T13:05:00"/>
    <d v="1899-12-30T00:05:00"/>
    <n v="0"/>
    <n v="5"/>
    <d v="1899-12-30T13:10:00"/>
    <d v="1899-12-30T00:05:00"/>
    <n v="0"/>
    <n v="5"/>
    <d v="1899-12-30T17:57:00"/>
    <d v="1899-12-30T04:47:00"/>
    <n v="4"/>
    <n v="47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10:00"/>
    <d v="1899-12-30T00:13:00"/>
    <n v="0"/>
    <n v="13"/>
    <d v="1899-12-30T18:18:00"/>
    <d v="1899-12-30T00:08:00"/>
    <n v="0"/>
    <n v="8"/>
    <d v="1899-12-30T18:18:00"/>
    <d v="1899-12-30T18:30:00"/>
    <d v="1899-12-30T00:12:00"/>
    <n v="0"/>
    <n v="12"/>
    <d v="1899-12-30T11:50:00"/>
    <n v="11"/>
    <n v="50"/>
    <d v="1899-12-30T01:21:00"/>
    <n v="1"/>
    <n v="21"/>
    <d v="1899-12-30T01:29:00"/>
    <n v="1"/>
    <n v="29"/>
    <d v="1899-12-30T04:47:00"/>
    <n v="4"/>
    <n v="47"/>
    <m/>
    <m/>
    <m/>
    <d v="1899-12-30T04:47:00"/>
    <n v="4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3982.7459999996"/>
    <n v="28017"/>
    <n v="63.851016949152545"/>
    <n v="62.247305064782083"/>
    <m/>
    <m/>
    <m/>
    <m/>
    <m/>
  </r>
  <r>
    <n v="493"/>
    <n v="41"/>
    <d v="2011-11-07T00:00:00"/>
    <n v="11"/>
    <x v="31"/>
    <n v="2"/>
    <s v="JAYPEE REWA CEMENTS LTD(CONCAST)"/>
    <s v="NON COKING"/>
    <s v="CAROUGE"/>
    <d v="1899-12-30T17:00:00"/>
    <x v="488"/>
    <s v="DTY-WT 1-WCS-RLS 1-IMWB 1-DTY"/>
    <n v="58"/>
    <n v="0"/>
    <m/>
    <d v="1899-12-30T17:00:00"/>
    <d v="1899-12-30T17:00:00"/>
    <d v="1899-12-30T00:00:00"/>
    <n v="0"/>
    <n v="0"/>
    <d v="1899-12-30T17:30:00"/>
    <d v="1899-12-30T00:30:00"/>
    <n v="0"/>
    <n v="30"/>
    <d v="1899-12-30T17:35:00"/>
    <d v="1899-12-30T00:05:00"/>
    <n v="0"/>
    <n v="5"/>
    <d v="1899-12-30T18:05:00"/>
    <d v="1899-12-30T00:30:00"/>
    <n v="0"/>
    <n v="30"/>
    <d v="1899-12-30T18:10:00"/>
    <d v="1899-12-30T18:53:00"/>
    <d v="1899-12-30T00:43:00"/>
    <n v="0"/>
    <n v="43"/>
    <d v="1899-12-30T18:10:00"/>
    <d v="1899-12-30T18:53:00"/>
    <d v="1899-12-30T00:43:00"/>
    <n v="0"/>
    <n v="43"/>
    <d v="1899-12-30T18:55:00"/>
    <d v="1899-12-30T00:02:00"/>
    <n v="0"/>
    <n v="2"/>
    <d v="1899-12-30T19:05:00"/>
    <d v="1899-12-30T00:10:00"/>
    <n v="0"/>
    <n v="10"/>
    <d v="1899-12-30T20:38:00"/>
    <d v="1899-12-30T01:33:00"/>
    <n v="1"/>
    <n v="33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8:00"/>
    <d v="1899-12-30T00:10:00"/>
    <n v="0"/>
    <n v="10"/>
    <d v="1899-12-30T20:55:00"/>
    <d v="1899-12-30T00:07:00"/>
    <n v="0"/>
    <n v="7"/>
    <d v="1899-12-30T20:55:00"/>
    <d v="1899-12-30T21:00:00"/>
    <d v="1899-12-30T00:05:00"/>
    <n v="0"/>
    <n v="5"/>
    <d v="1899-12-30T04:00:00"/>
    <n v="4"/>
    <n v="0"/>
    <d v="1899-12-30T00:49:00"/>
    <n v="0"/>
    <n v="49"/>
    <d v="1899-12-30T00:43:00"/>
    <n v="0"/>
    <n v="43"/>
    <d v="1899-12-30T01:33:00"/>
    <n v="1"/>
    <n v="33"/>
    <m/>
    <m/>
    <m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7856.6459999995"/>
    <n v="28075"/>
    <n v="66.791379310344823"/>
    <n v="62.256692644701673"/>
    <m/>
    <m/>
    <m/>
    <m/>
    <m/>
  </r>
  <r>
    <n v="494"/>
    <n v="42"/>
    <d v="2011-11-07T00:00:00"/>
    <n v="11"/>
    <x v="0"/>
    <n v="20"/>
    <s v="TSL,JSR"/>
    <s v="LAKE VERMONT HCC"/>
    <s v="LOWLANDS ORCHID"/>
    <d v="1899-12-30T20:30:00"/>
    <x v="489"/>
    <s v="DTY-WT 1-WCS-RLS 1-IMWB 1-DTY"/>
    <n v="59"/>
    <n v="0"/>
    <m/>
    <d v="1899-12-30T20:30:00"/>
    <d v="1899-12-30T20:30:00"/>
    <d v="1899-12-30T00:00:00"/>
    <n v="0"/>
    <n v="0"/>
    <d v="1899-12-30T21:35:00"/>
    <d v="1899-12-30T01:05:00"/>
    <n v="1"/>
    <n v="5"/>
    <d v="1899-12-30T21:50:00"/>
    <d v="1899-12-30T00:15:00"/>
    <n v="0"/>
    <n v="15"/>
    <d v="1899-12-30T22:25:00"/>
    <d v="1899-12-30T00:35:00"/>
    <n v="0"/>
    <n v="35"/>
    <d v="1899-12-30T22:20:00"/>
    <d v="1899-12-31T00:01:00"/>
    <d v="1899-12-30T01:41:00"/>
    <n v="1"/>
    <n v="41"/>
    <d v="1899-12-30T22:20:00"/>
    <d v="1899-12-31T00:01:00"/>
    <d v="1899-12-30T01:41:00"/>
    <n v="1"/>
    <n v="41"/>
    <d v="1899-12-31T00:06:00"/>
    <d v="1899-12-30T00:05:00"/>
    <n v="0"/>
    <n v="5"/>
    <d v="1899-12-31T00:08:00"/>
    <d v="1899-12-30T00:02:00"/>
    <n v="0"/>
    <n v="2"/>
    <d v="1899-12-31T02:02:00"/>
    <d v="1899-12-30T01:54:00"/>
    <n v="1"/>
    <n v="54"/>
    <d v="1899-12-31T02:02:00"/>
    <d v="1899-12-31T02:02:00"/>
    <d v="1899-12-30T00:00:00"/>
    <n v="0"/>
    <n v="0"/>
    <d v="1899-12-31T02:02:00"/>
    <d v="1899-12-31T02:02:00"/>
    <m/>
    <d v="1899-12-30T00:00:00"/>
    <n v="0"/>
    <n v="0"/>
    <d v="1899-12-31T02:12:00"/>
    <d v="1899-12-30T00:10:00"/>
    <n v="0"/>
    <n v="10"/>
    <d v="1899-12-31T02:20:00"/>
    <d v="1899-12-30T00:08:00"/>
    <n v="0"/>
    <n v="8"/>
    <d v="1899-12-31T02:20:00"/>
    <d v="1899-12-31T03:00:00"/>
    <d v="1899-12-30T00:40:00"/>
    <n v="0"/>
    <n v="40"/>
    <d v="1899-12-30T06:30:00"/>
    <n v="6"/>
    <n v="30"/>
    <d v="1899-12-30T00:58:00"/>
    <n v="0"/>
    <n v="58"/>
    <d v="1899-12-30T01:41:00"/>
    <n v="1"/>
    <n v="41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1541.9959999996"/>
    <n v="28134"/>
    <n v="62.463559322033895"/>
    <n v="62.257126466197469"/>
    <m/>
    <m/>
    <m/>
    <m/>
    <m/>
  </r>
  <r>
    <n v="495"/>
    <n v="43"/>
    <d v="2011-11-07T00:00:00"/>
    <n v="11"/>
    <x v="2"/>
    <n v="2"/>
    <s v="UML,DGPR"/>
    <s v="HARD COKING COAL"/>
    <s v="GARIMA PREM"/>
    <d v="1899-12-30T20:30:00"/>
    <x v="490"/>
    <s v="DTY-WT 1-WCS-RLS 2-IMWB 1-DTY"/>
    <n v="59"/>
    <n v="0"/>
    <m/>
    <d v="1899-12-30T20:30:00"/>
    <d v="1899-12-30T20:30:00"/>
    <d v="1899-12-30T00:00:00"/>
    <n v="0"/>
    <n v="0"/>
    <d v="1899-12-30T22:40:00"/>
    <d v="1899-12-30T02:10:00"/>
    <n v="2"/>
    <n v="10"/>
    <d v="1899-12-30T22:55:00"/>
    <d v="1899-12-30T00:15:00"/>
    <n v="0"/>
    <n v="15"/>
    <d v="1899-12-30T23:25:00"/>
    <d v="1899-12-30T00:30:00"/>
    <n v="0"/>
    <n v="30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32:00"/>
    <d v="1899-12-30T00:07:00"/>
    <n v="0"/>
    <n v="7"/>
    <d v="1899-12-31T00:57:00"/>
    <d v="1899-12-30T00:25:00"/>
    <n v="0"/>
    <n v="25"/>
    <d v="1899-12-31T04:34:00"/>
    <d v="1899-12-30T03:37:00"/>
    <n v="3"/>
    <n v="37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6:00"/>
    <d v="1899-12-30T00:12:00"/>
    <n v="0"/>
    <n v="12"/>
    <d v="1899-12-31T04:55:00"/>
    <d v="1899-12-30T00:09:00"/>
    <n v="0"/>
    <n v="9"/>
    <d v="1899-12-31T04:55:00"/>
    <d v="1899-12-31T05:10:00"/>
    <d v="1899-12-30T00:15:00"/>
    <n v="0"/>
    <n v="15"/>
    <d v="1899-12-30T08:40:00"/>
    <n v="8"/>
    <n v="40"/>
    <d v="1899-12-30T00:58:00"/>
    <n v="0"/>
    <n v="58"/>
    <d v="1899-12-30T00:55:00"/>
    <n v="0"/>
    <n v="55"/>
    <d v="1899-12-30T03:37:00"/>
    <n v="3"/>
    <n v="37"/>
    <m/>
    <m/>
    <m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5213.6159999997"/>
    <n v="28193"/>
    <n v="62.230847457627114"/>
    <n v="62.257071471641886"/>
    <m/>
    <m/>
    <m/>
    <m/>
    <m/>
  </r>
  <r>
    <n v="496"/>
    <n v="44"/>
    <d v="2011-11-08T00:00:00"/>
    <n v="11"/>
    <x v="0"/>
    <n v="21"/>
    <s v="TSL,JSR"/>
    <s v="BLENDED PCI"/>
    <s v="LOWLANDS ORCHID"/>
    <d v="1899-12-30T02:45:00"/>
    <x v="491"/>
    <s v="DTY-WT 1-WCS-RLS 1-IMWB 1-DTY"/>
    <n v="56"/>
    <n v="3"/>
    <m/>
    <d v="1899-12-30T02:45:00"/>
    <d v="1899-12-30T02:45:00"/>
    <d v="1899-12-30T00:00:00"/>
    <n v="0"/>
    <n v="0"/>
    <d v="1899-12-30T02:55:00"/>
    <d v="1899-12-30T00:10:00"/>
    <n v="0"/>
    <n v="10"/>
    <d v="1899-12-30T03:00:00"/>
    <d v="1899-12-30T00:05:00"/>
    <n v="0"/>
    <n v="5"/>
    <d v="1899-12-30T03:40:00"/>
    <d v="1899-12-30T00:40:00"/>
    <n v="0"/>
    <n v="40"/>
    <d v="1899-12-30T03:45:00"/>
    <d v="1899-12-30T05:00:00"/>
    <d v="1899-12-30T01:15:00"/>
    <n v="1"/>
    <n v="15"/>
    <d v="1899-12-30T03:45:00"/>
    <d v="1899-12-30T05:00:00"/>
    <d v="1899-12-30T01:15:00"/>
    <n v="1"/>
    <n v="15"/>
    <d v="1899-12-30T05:05:00"/>
    <d v="1899-12-30T00:05:00"/>
    <n v="0"/>
    <n v="5"/>
    <d v="1899-12-30T05:44:00"/>
    <d v="1899-12-30T00:39:00"/>
    <n v="0"/>
    <n v="39"/>
    <d v="1899-12-30T07:43:00"/>
    <d v="1899-12-30T01:59:00"/>
    <n v="1"/>
    <n v="59"/>
    <d v="1899-12-30T07:43:00"/>
    <d v="1899-12-30T07:43:00"/>
    <d v="1899-12-30T00:00:00"/>
    <n v="0"/>
    <n v="0"/>
    <d v="1899-12-30T07:43:00"/>
    <d v="1899-12-30T07:43:00"/>
    <m/>
    <d v="1899-12-30T00:00:00"/>
    <n v="0"/>
    <n v="0"/>
    <d v="1899-12-30T07:50:00"/>
    <d v="1899-12-30T00:07:00"/>
    <n v="0"/>
    <n v="7"/>
    <d v="1899-12-30T08:00:00"/>
    <d v="1899-12-30T00:10:00"/>
    <n v="0"/>
    <n v="10"/>
    <d v="1899-12-30T08:00:00"/>
    <d v="1899-12-30T08:00:00"/>
    <d v="1899-12-30T00:00:00"/>
    <n v="0"/>
    <n v="0"/>
    <d v="1899-12-30T05:15:00"/>
    <n v="5"/>
    <n v="15"/>
    <d v="1899-12-30T01:02:00"/>
    <n v="1"/>
    <n v="2"/>
    <d v="1899-12-30T01:15:00"/>
    <n v="1"/>
    <n v="15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8719.5559999996"/>
    <n v="28249"/>
    <n v="62.606071428571433"/>
    <n v="62.257763319055528"/>
    <m/>
    <m/>
    <m/>
    <m/>
    <m/>
  </r>
  <r>
    <n v="497"/>
    <n v="45"/>
    <d v="2011-11-08T00:00:00"/>
    <n v="11"/>
    <x v="0"/>
    <n v="22"/>
    <s v="TSL,JSR"/>
    <s v="OAKY NORTH"/>
    <s v="LOWLANDS ORCHID"/>
    <d v="1899-12-30T10:15:00"/>
    <x v="492"/>
    <s v="DTY-WT 1-WCS-RLS 1-IMWB 1-DTY"/>
    <n v="57"/>
    <n v="2"/>
    <m/>
    <d v="1899-12-30T10:15:00"/>
    <d v="1899-12-30T10:15:00"/>
    <d v="1899-12-30T00:00:00"/>
    <n v="0"/>
    <n v="0"/>
    <d v="1899-12-30T08:30:00"/>
    <n v="-7.291666666666663E-2"/>
    <e v="#NUM!"/>
    <e v="#NUM!"/>
    <d v="1899-12-30T09:40:00"/>
    <d v="1899-12-30T01:10:00"/>
    <n v="1"/>
    <n v="10"/>
    <d v="1899-12-30T10:05:00"/>
    <d v="1899-12-30T00:25:00"/>
    <n v="0"/>
    <n v="25"/>
    <d v="1899-12-30T10:10:00"/>
    <d v="1899-12-30T11:00:00"/>
    <d v="1899-12-30T00:50:00"/>
    <n v="0"/>
    <n v="50"/>
    <d v="1899-12-30T10:10:00"/>
    <d v="1899-12-30T11:00:00"/>
    <d v="1899-12-30T00:50:00"/>
    <n v="0"/>
    <n v="50"/>
    <d v="1899-12-30T11:30:00"/>
    <d v="1899-12-30T00:30:00"/>
    <n v="0"/>
    <n v="30"/>
    <d v="1899-12-30T11:40:00"/>
    <d v="1899-12-30T00:10:00"/>
    <n v="0"/>
    <n v="10"/>
    <d v="1899-12-30T13:58:00"/>
    <d v="1899-12-30T02:18:00"/>
    <n v="2"/>
    <n v="18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05:00"/>
    <d v="1899-12-30T00:07:00"/>
    <n v="0"/>
    <n v="7"/>
    <d v="1899-12-30T14:15:00"/>
    <d v="1899-12-30T00:10:00"/>
    <n v="0"/>
    <n v="10"/>
    <d v="1899-12-30T14:15:00"/>
    <d v="1899-12-30T14:15:00"/>
    <d v="1899-12-30T00:00:00"/>
    <n v="0"/>
    <n v="0"/>
    <d v="1899-12-30T04:00:00"/>
    <n v="4"/>
    <n v="0"/>
    <d v="1899-12-30T01:12:00"/>
    <n v="1"/>
    <n v="12"/>
    <d v="1899-12-30T00:50:00"/>
    <n v="0"/>
    <n v="5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2298.5359999996"/>
    <n v="28306"/>
    <n v="62.789122807017542"/>
    <n v="62.258833321557255"/>
    <m/>
    <m/>
    <m/>
    <m/>
    <m/>
  </r>
  <r>
    <n v="498"/>
    <n v="46"/>
    <d v="2011-11-08T00:00:00"/>
    <n v="11"/>
    <x v="3"/>
    <n v="3"/>
    <s v="WELLMAN"/>
    <s v="HARD COKING COAL"/>
    <s v="DIONE/LIGARI"/>
    <d v="1899-12-30T21:30:00"/>
    <x v="493"/>
    <s v="DTY-WT 1-WCS-RLS 1-IMWB 1-DTY"/>
    <n v="59"/>
    <n v="0"/>
    <m/>
    <d v="1899-12-30T21:30:00"/>
    <d v="1899-12-30T21:30:00"/>
    <d v="1899-12-30T00:00:00"/>
    <n v="0"/>
    <n v="0"/>
    <d v="1899-12-30T15:55:00"/>
    <n v="-0.23263888888888895"/>
    <e v="#NUM!"/>
    <e v="#NUM!"/>
    <d v="1899-12-30T16:00:00"/>
    <d v="1899-12-30T00:05:00"/>
    <n v="0"/>
    <n v="5"/>
    <d v="1899-12-30T16:25:00"/>
    <d v="1899-12-30T00:25:00"/>
    <n v="0"/>
    <n v="25"/>
    <d v="1899-12-30T16:30:00"/>
    <d v="1899-12-30T18:45:00"/>
    <d v="1899-12-30T02:15:00"/>
    <n v="2"/>
    <n v="15"/>
    <d v="1899-12-30T16:30:00"/>
    <d v="1899-12-30T18:45:00"/>
    <d v="1899-12-30T02:15:00"/>
    <n v="2"/>
    <n v="15"/>
    <d v="1899-12-30T22:20:00"/>
    <d v="1899-12-30T03:35:00"/>
    <n v="3"/>
    <n v="35"/>
    <d v="1899-12-30T23:06:00"/>
    <d v="1899-12-30T00:46:00"/>
    <n v="0"/>
    <n v="46"/>
    <d v="1899-12-31T01:00:00"/>
    <d v="1899-12-30T01:54:00"/>
    <n v="1"/>
    <n v="54"/>
    <d v="1899-12-31T01:00:00"/>
    <d v="1899-12-31T01:00:00"/>
    <d v="1899-12-30T00:00:00"/>
    <n v="0"/>
    <n v="0"/>
    <d v="1899-12-31T01:00:00"/>
    <d v="1899-12-31T01:00:00"/>
    <m/>
    <d v="1899-12-30T00:00:00"/>
    <n v="0"/>
    <n v="0"/>
    <d v="1899-12-31T01:10:00"/>
    <d v="1899-12-30T00:10:00"/>
    <n v="0"/>
    <n v="10"/>
    <d v="1899-12-31T01:18:00"/>
    <d v="1899-12-30T00:08:00"/>
    <n v="0"/>
    <n v="8"/>
    <d v="1899-12-31T01:18:00"/>
    <d v="1899-12-31T01:30:00"/>
    <d v="1899-12-30T00:12:00"/>
    <n v="0"/>
    <n v="12"/>
    <d v="1899-12-30T04:00:00"/>
    <n v="4"/>
    <n v="0"/>
    <d v="1899-12-30T04:18:00"/>
    <n v="4"/>
    <n v="18"/>
    <d v="1899-12-30T02:15:00"/>
    <n v="2"/>
    <n v="1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6029.6259999997"/>
    <n v="28365"/>
    <n v="63.23881355932204"/>
    <n v="62.260871708090946"/>
    <m/>
    <m/>
    <m/>
    <m/>
    <m/>
  </r>
  <r>
    <n v="499"/>
    <n v="47"/>
    <d v="2011-11-08T00:00:00"/>
    <n v="11"/>
    <x v="17"/>
    <n v="2"/>
    <s v="UML,SUKHINDA"/>
    <s v="HARD COKING COAL"/>
    <s v="GARIMA PREM"/>
    <d v="1899-12-30T21:35:00"/>
    <x v="494"/>
    <s v="DTY-WT 1-WCS-RLS 1-IMWB 1-DTY"/>
    <n v="59"/>
    <n v="0"/>
    <m/>
    <d v="1899-12-30T21:35:00"/>
    <d v="1899-12-30T21:35:00"/>
    <d v="1899-12-30T00:00:00"/>
    <n v="0"/>
    <n v="0"/>
    <d v="1899-12-30T21:45:00"/>
    <d v="1899-12-30T00:10:00"/>
    <n v="0"/>
    <n v="10"/>
    <d v="1899-12-30T22:30:00"/>
    <d v="1899-12-30T00:45:00"/>
    <n v="0"/>
    <n v="45"/>
    <d v="1899-12-30T23:00:00"/>
    <d v="1899-12-30T00:30:00"/>
    <n v="0"/>
    <n v="30"/>
    <d v="1899-12-30T23:05:00"/>
    <d v="1899-12-31T01:05:00"/>
    <d v="1899-12-30T02:00:00"/>
    <n v="2"/>
    <n v="0"/>
    <d v="1899-12-30T23:05:00"/>
    <d v="1899-12-31T01:05:00"/>
    <d v="1899-12-30T02:00:00"/>
    <n v="2"/>
    <n v="0"/>
    <d v="1899-12-31T01:15:00"/>
    <d v="1899-12-30T00:10:00"/>
    <n v="0"/>
    <n v="10"/>
    <d v="1899-12-31T01:31:00"/>
    <d v="1899-12-30T00:16:00"/>
    <n v="0"/>
    <n v="16"/>
    <d v="1899-12-31T03:13:00"/>
    <d v="1899-12-30T01:42:00"/>
    <n v="1"/>
    <n v="42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40:00"/>
    <d v="1899-12-30T00:27:00"/>
    <n v="0"/>
    <n v="27"/>
    <d v="1899-12-31T03:50:00"/>
    <d v="1899-12-30T00:10:00"/>
    <n v="0"/>
    <n v="10"/>
    <d v="1899-12-31T03:50:00"/>
    <d v="1899-12-31T04:00:00"/>
    <d v="1899-12-30T00:10:00"/>
    <n v="0"/>
    <n v="10"/>
    <d v="1899-12-30T06:25:00"/>
    <n v="6"/>
    <n v="25"/>
    <d v="1899-12-30T01:17:00"/>
    <n v="1"/>
    <n v="17"/>
    <d v="1899-12-30T02:00:00"/>
    <n v="2"/>
    <n v="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9634.0859999997"/>
    <n v="28424"/>
    <n v="61.092542372881354"/>
    <n v="62.258446594427234"/>
    <m/>
    <m/>
    <m/>
    <m/>
    <m/>
  </r>
  <r>
    <n v="500"/>
    <n v="48"/>
    <d v="2011-11-08T00:00:00"/>
    <n v="11"/>
    <x v="0"/>
    <n v="23"/>
    <s v="TSL,JSR"/>
    <s v="ANTHRACITE/CP OMAN"/>
    <s v="NAVIOS VECTOR/MP PANAMAX5"/>
    <d v="1899-12-30T22:45:00"/>
    <x v="495"/>
    <s v="DTY-WT 1-WCS-RLS 2-IMWB 1-DTY"/>
    <n v="57"/>
    <n v="2"/>
    <m/>
    <d v="1899-12-30T22:45:00"/>
    <d v="1899-12-30T22:45:00"/>
    <d v="1899-12-30T00:00:00"/>
    <n v="0"/>
    <n v="0"/>
    <d v="1899-12-31T01:10:00"/>
    <d v="1899-12-30T02:25:00"/>
    <n v="2"/>
    <n v="25"/>
    <d v="1899-12-31T02:00:00"/>
    <d v="1899-12-30T00:50:00"/>
    <n v="0"/>
    <n v="50"/>
    <d v="1899-12-31T02:30:00"/>
    <d v="1899-12-30T00:30:00"/>
    <n v="0"/>
    <n v="30"/>
    <d v="1899-12-31T02:30:00"/>
    <d v="1899-12-31T03:30:00"/>
    <d v="1899-12-30T01:00:00"/>
    <n v="1"/>
    <n v="0"/>
    <d v="1899-12-31T02:30:00"/>
    <d v="1899-12-31T03:30:00"/>
    <d v="1899-12-30T01:00:00"/>
    <n v="1"/>
    <n v="0"/>
    <d v="1899-12-31T04:25:00"/>
    <d v="1899-12-30T00:55:00"/>
    <n v="0"/>
    <n v="55"/>
    <d v="1899-12-31T04:34:00"/>
    <d v="1899-12-30T00:09:00"/>
    <n v="0"/>
    <n v="9"/>
    <d v="1899-12-31T05:50:00"/>
    <d v="1899-12-30T01:16:00"/>
    <n v="1"/>
    <n v="16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5:55:00"/>
    <d v="1899-12-30T00:05:00"/>
    <n v="0"/>
    <n v="5"/>
    <d v="1899-12-31T06:00:00"/>
    <d v="1899-12-30T00:05:00"/>
    <n v="0"/>
    <n v="5"/>
    <d v="1899-12-31T06:00:00"/>
    <d v="1899-12-31T06:00:00"/>
    <d v="1899-12-30T00:00:00"/>
    <n v="0"/>
    <n v="0"/>
    <d v="1899-12-30T07:15:00"/>
    <n v="7"/>
    <n v="15"/>
    <d v="1899-12-30T01:35:00"/>
    <n v="1"/>
    <n v="35"/>
    <d v="1899-12-30T01:00:00"/>
    <n v="1"/>
    <n v="0"/>
    <d v="1899-12-30T01:16:00"/>
    <n v="1"/>
    <n v="16"/>
    <m/>
    <m/>
    <m/>
    <d v="1899-12-30T01:16:00"/>
    <n v="1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3199.1259999997"/>
    <n v="28481"/>
    <n v="62.544561403508773"/>
    <n v="62.259019205786302"/>
    <m/>
    <m/>
    <m/>
    <m/>
    <m/>
  </r>
  <r>
    <n v="501"/>
    <n v="49"/>
    <d v="2011-11-09T00:00:00"/>
    <n v="11"/>
    <x v="0"/>
    <n v="24"/>
    <s v="TSL,JSR"/>
    <s v="BLENDED PCI"/>
    <s v="LOWLANDS ORCHID"/>
    <d v="1899-12-30T08:15:00"/>
    <x v="496"/>
    <s v="DTY-WT 1-WCS-RLS 1-IMWB 1-DTY"/>
    <n v="58"/>
    <n v="1"/>
    <m/>
    <d v="1899-12-30T08:15:00"/>
    <d v="1899-12-30T08:15:00"/>
    <d v="1899-12-30T00:00:00"/>
    <n v="0"/>
    <n v="0"/>
    <d v="1899-12-30T08:20:00"/>
    <d v="1899-12-30T00:05:00"/>
    <n v="0"/>
    <n v="5"/>
    <d v="1899-12-30T08:35:00"/>
    <d v="1899-12-30T00:15:00"/>
    <n v="0"/>
    <n v="15"/>
    <d v="1899-12-30T09:10:00"/>
    <d v="1899-12-30T00:35:00"/>
    <n v="0"/>
    <n v="35"/>
    <d v="1899-12-30T09:15:00"/>
    <d v="1899-12-30T09:50:00"/>
    <d v="1899-12-30T00:35:00"/>
    <n v="0"/>
    <n v="35"/>
    <d v="1899-12-30T09:15:00"/>
    <d v="1899-12-30T09:50:00"/>
    <d v="1899-12-30T00:35:00"/>
    <n v="0"/>
    <n v="35"/>
    <d v="1899-12-30T09:51:00"/>
    <d v="1899-12-30T00:01:00"/>
    <n v="0"/>
    <n v="1"/>
    <d v="1899-12-30T09:52:00"/>
    <d v="1899-12-30T00:01:00"/>
    <n v="0"/>
    <n v="1"/>
    <d v="1899-12-30T11:40:00"/>
    <d v="1899-12-30T01:48:00"/>
    <n v="1"/>
    <n v="48"/>
    <d v="1899-12-30T11:40:00"/>
    <d v="1899-12-30T11:40:00"/>
    <d v="1899-12-30T00:00:00"/>
    <n v="0"/>
    <n v="0"/>
    <d v="1899-12-30T11:40:00"/>
    <d v="1899-12-30T11:40:00"/>
    <m/>
    <d v="1899-12-30T00:00:00"/>
    <n v="0"/>
    <n v="0"/>
    <d v="1899-12-30T11:47:00"/>
    <d v="1899-12-30T00:07:00"/>
    <n v="0"/>
    <n v="7"/>
    <d v="1899-12-30T11:55:00"/>
    <d v="1899-12-30T00:08:00"/>
    <n v="0"/>
    <n v="8"/>
    <d v="1899-12-30T11:55:00"/>
    <d v="1899-12-30T12:15:00"/>
    <d v="1899-12-30T00:20:00"/>
    <n v="0"/>
    <n v="20"/>
    <d v="1899-12-30T04:00:00"/>
    <n v="4"/>
    <n v="0"/>
    <d v="1899-12-30T00:51:00"/>
    <n v="0"/>
    <n v="51"/>
    <d v="1899-12-30T00:35:00"/>
    <n v="0"/>
    <n v="3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6874.3859999997"/>
    <n v="28539"/>
    <n v="63.366551724137935"/>
    <n v="62.261270051508454"/>
    <m/>
    <m/>
    <m/>
    <m/>
    <m/>
  </r>
  <r>
    <n v="502"/>
    <n v="50"/>
    <d v="2011-11-09T00:00:00"/>
    <n v="11"/>
    <x v="32"/>
    <n v="1"/>
    <s v="VEDANT"/>
    <s v="NON COKING"/>
    <s v="YASA UNSAL SUNAR"/>
    <d v="1899-12-31T00:00:00"/>
    <x v="497"/>
    <s v="DTY-WT 1-WCS-RLS 2-IMWB 1-DTY"/>
    <n v="58"/>
    <n v="1"/>
    <m/>
    <d v="1899-12-31T00:00:00"/>
    <d v="1899-12-31T00:00:00"/>
    <d v="1899-12-30T00:00:00"/>
    <n v="0"/>
    <n v="0"/>
    <d v="1899-12-31T00:30:00"/>
    <d v="1899-12-30T00:30:00"/>
    <n v="0"/>
    <n v="30"/>
    <d v="1899-12-31T01:00:00"/>
    <d v="1899-12-30T00:30:00"/>
    <n v="0"/>
    <n v="30"/>
    <d v="1899-12-31T01:00:00"/>
    <d v="1899-12-30T00:00:00"/>
    <n v="0"/>
    <n v="0"/>
    <d v="1899-12-31T01:00:00"/>
    <d v="1899-12-31T01:00:00"/>
    <d v="1899-12-30T00:00:00"/>
    <n v="0"/>
    <n v="0"/>
    <d v="1899-12-31T01:00:00"/>
    <d v="1899-12-31T01:00:00"/>
    <d v="1899-12-30T00:00:00"/>
    <n v="0"/>
    <n v="0"/>
    <d v="1899-12-31T02:10:00"/>
    <d v="1899-12-30T01:10:00"/>
    <n v="1"/>
    <n v="10"/>
    <d v="1899-12-31T02:16:00"/>
    <d v="1899-12-30T00:06:00"/>
    <n v="0"/>
    <n v="6"/>
    <d v="1899-12-31T04:26:00"/>
    <d v="1899-12-30T02:10:00"/>
    <n v="2"/>
    <n v="10"/>
    <d v="1899-12-31T04:26:00"/>
    <d v="1899-12-31T04:26:00"/>
    <d v="1899-12-30T00:00:00"/>
    <n v="0"/>
    <n v="0"/>
    <d v="1899-12-31T04:26:00"/>
    <d v="1899-12-31T04:26:00"/>
    <m/>
    <d v="1899-12-30T00:00:00"/>
    <n v="0"/>
    <n v="0"/>
    <d v="1899-12-31T04:35:00"/>
    <d v="1899-12-30T00:09:00"/>
    <n v="0"/>
    <n v="9"/>
    <d v="1899-12-31T04:42:00"/>
    <d v="1899-12-30T00:07:00"/>
    <n v="0"/>
    <n v="7"/>
    <d v="1899-12-31T04:42:00"/>
    <d v="1899-12-31T04:45:00"/>
    <d v="1899-12-30T00:03:00"/>
    <n v="0"/>
    <n v="3"/>
    <d v="1899-12-30T04:45:00"/>
    <n v="4"/>
    <n v="45"/>
    <d v="1899-12-30T01:26:00"/>
    <n v="1"/>
    <n v="26"/>
    <d v="1899-12-30T00:00:00"/>
    <n v="0"/>
    <n v="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0328.6859999998"/>
    <n v="28597"/>
    <n v="59.556896551724144"/>
    <n v="62.255785082351288"/>
    <m/>
    <m/>
    <m/>
    <m/>
    <m/>
  </r>
  <r>
    <n v="503"/>
    <n v="51"/>
    <d v="2011-11-09T00:00:00"/>
    <n v="11"/>
    <x v="11"/>
    <n v="4"/>
    <s v="BEL"/>
    <s v="OAKY CREEK"/>
    <s v="HARDWAR"/>
    <d v="1899-12-30T16:00:00"/>
    <x v="498"/>
    <s v="DTY-WT 1-WCS-RLS 1-IMWB 1-DTY"/>
    <n v="59"/>
    <n v="0"/>
    <m/>
    <d v="1899-12-30T16:00:00"/>
    <d v="1899-12-30T16:00:00"/>
    <d v="1899-12-30T00:00:00"/>
    <n v="0"/>
    <n v="0"/>
    <d v="1899-12-30T12:20:00"/>
    <n v="-0.15277777777777768"/>
    <e v="#NUM!"/>
    <e v="#NUM!"/>
    <d v="1899-12-30T12:40:00"/>
    <d v="1899-12-30T00:20:00"/>
    <n v="0"/>
    <n v="20"/>
    <d v="1899-12-30T13:15:00"/>
    <d v="1899-12-30T00:35:00"/>
    <n v="0"/>
    <n v="35"/>
    <d v="1899-12-30T13:20:00"/>
    <d v="1899-12-30T14:15:00"/>
    <d v="1899-12-30T00:55:00"/>
    <n v="0"/>
    <n v="55"/>
    <d v="1899-12-30T13:20:00"/>
    <d v="1899-12-30T14:15:00"/>
    <d v="1899-12-30T00:55:00"/>
    <n v="0"/>
    <n v="55"/>
    <d v="1899-12-30T17:00:00"/>
    <d v="1899-12-30T02:45:00"/>
    <n v="2"/>
    <n v="45"/>
    <d v="1899-12-30T17:07:00"/>
    <d v="1899-12-30T00:07:00"/>
    <n v="0"/>
    <n v="7"/>
    <d v="1899-12-30T19:05:00"/>
    <d v="1899-12-30T01:58:00"/>
    <n v="1"/>
    <n v="58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5:00"/>
    <d v="1899-12-30T00:10:00"/>
    <n v="0"/>
    <n v="10"/>
    <d v="1899-12-30T19:25:00"/>
    <d v="1899-12-30T00:10:00"/>
    <n v="0"/>
    <n v="10"/>
    <d v="1899-12-30T19:25:00"/>
    <d v="1899-12-30T19:40:00"/>
    <d v="1899-12-30T00:15:00"/>
    <n v="0"/>
    <n v="15"/>
    <d v="1899-12-30T03:40:00"/>
    <n v="3"/>
    <n v="40"/>
    <d v="1899-12-30T03:40:00"/>
    <n v="3"/>
    <n v="40"/>
    <d v="1899-12-30T00:55:00"/>
    <n v="0"/>
    <n v="55"/>
    <d v="1899-12-30T01:58:00"/>
    <n v="1"/>
    <n v="58"/>
    <m/>
    <m/>
    <m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4029.1359999997"/>
    <n v="28656"/>
    <n v="62.719491525423727"/>
    <n v="62.25673981016191"/>
    <m/>
    <m/>
    <m/>
    <m/>
    <m/>
  </r>
  <r>
    <n v="504"/>
    <n v="52"/>
    <d v="2011-11-09T00:00:00"/>
    <n v="11"/>
    <x v="1"/>
    <n v="5"/>
    <s v="TSL,HALDIA"/>
    <s v="KESTRAL/HAILCREEK/O/NORTH"/>
    <s v="LOWLANDS ORCHID/LOWLANDS NELLO"/>
    <d v="1899-12-30T15:00:00"/>
    <x v="499"/>
    <s v="DTY-WT 1-WCS-RLS 1-IMWB 1-DTY"/>
    <n v="56"/>
    <n v="2"/>
    <m/>
    <d v="1899-12-30T15:00:00"/>
    <d v="1899-12-30T15:00:00"/>
    <d v="1899-12-30T00:00:00"/>
    <n v="0"/>
    <n v="0"/>
    <d v="1899-12-30T09:50:00"/>
    <n v="-0.21527777777777773"/>
    <e v="#NUM!"/>
    <e v="#NUM!"/>
    <d v="1899-12-30T10:00:00"/>
    <d v="1899-12-30T00:10:00"/>
    <n v="0"/>
    <n v="10"/>
    <d v="1899-12-30T10:35:00"/>
    <d v="1899-12-30T00:35:00"/>
    <n v="0"/>
    <n v="35"/>
    <d v="1899-12-30T10:35:00"/>
    <d v="1899-12-30T11:45:00"/>
    <d v="1899-12-30T01:10:00"/>
    <n v="1"/>
    <n v="10"/>
    <d v="1899-12-30T10:35:00"/>
    <d v="1899-12-30T11:45:00"/>
    <d v="1899-12-30T01:10:00"/>
    <n v="1"/>
    <n v="10"/>
    <d v="1899-12-30T20:00:00"/>
    <d v="1899-12-30T08:15:00"/>
    <n v="8"/>
    <n v="15"/>
    <d v="1899-12-30T21:05:00"/>
    <d v="1899-12-30T01:05:00"/>
    <n v="1"/>
    <n v="5"/>
    <d v="1899-12-30T23:31:00"/>
    <d v="1899-12-30T02:26:00"/>
    <n v="2"/>
    <n v="26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9:00"/>
    <d v="1899-12-30T00:08:00"/>
    <n v="0"/>
    <n v="8"/>
    <d v="1899-12-30T23:45:00"/>
    <d v="1899-12-30T00:06:00"/>
    <n v="0"/>
    <n v="6"/>
    <d v="1899-12-30T23:45:00"/>
    <d v="1899-12-31T00:00:00"/>
    <d v="1899-12-30T00:15:00"/>
    <n v="0"/>
    <n v="15"/>
    <d v="1899-12-30T09:00:00"/>
    <n v="9"/>
    <n v="0"/>
    <d v="1899-12-30T09:04:00"/>
    <n v="9"/>
    <n v="4"/>
    <d v="1899-12-30T01:10:00"/>
    <n v="1"/>
    <n v="1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7565.3959999997"/>
    <n v="28712"/>
    <n v="63.147500000000001"/>
    <n v="62.25847715241013"/>
    <m/>
    <m/>
    <m/>
    <m/>
    <m/>
  </r>
  <r>
    <n v="505"/>
    <n v="53"/>
    <d v="2011-11-09T00:00:00"/>
    <n v="11"/>
    <x v="2"/>
    <n v="3"/>
    <s v="UML,DGPR"/>
    <s v="HARD COKING COAL"/>
    <s v="GARIMA PREM"/>
    <d v="1899-12-30T17:00:00"/>
    <x v="500"/>
    <s v="DTY-WT 1-WCS-RLS 1-IMWB 1-DTY"/>
    <n v="57"/>
    <n v="2"/>
    <m/>
    <d v="1899-12-30T17:00:00"/>
    <d v="1899-12-30T17:00:00"/>
    <d v="1899-12-30T00:00:00"/>
    <n v="0"/>
    <n v="0"/>
    <d v="1899-12-30T17:30:00"/>
    <d v="1899-12-30T00:30:00"/>
    <n v="0"/>
    <n v="30"/>
    <d v="1899-12-30T18:15:00"/>
    <d v="1899-12-30T00:45:00"/>
    <n v="0"/>
    <n v="45"/>
    <d v="1899-12-30T19:00:00"/>
    <d v="1899-12-30T00:45:00"/>
    <n v="0"/>
    <n v="45"/>
    <d v="1899-12-30T21:35:00"/>
    <d v="1899-12-30T23:45:00"/>
    <d v="1899-12-30T02:10:00"/>
    <n v="2"/>
    <n v="10"/>
    <d v="1899-12-30T21:35:00"/>
    <d v="1899-12-30T23:45:00"/>
    <d v="1899-12-30T02:10:00"/>
    <n v="2"/>
    <n v="10"/>
    <d v="1899-12-31T00:33:00"/>
    <d v="1899-12-30T00:48:00"/>
    <n v="0"/>
    <n v="48"/>
    <d v="1899-12-31T00:34:00"/>
    <d v="1899-12-30T00:01:00"/>
    <n v="0"/>
    <n v="1"/>
    <d v="1899-12-31T02:10:00"/>
    <d v="1899-12-30T01:36:00"/>
    <n v="1"/>
    <n v="36"/>
    <d v="1899-12-31T02:10:00"/>
    <d v="1899-12-31T02:10:00"/>
    <d v="1899-12-30T00:00:00"/>
    <n v="0"/>
    <n v="0"/>
    <d v="1899-12-31T02:10:00"/>
    <d v="1899-12-31T02:10:00"/>
    <m/>
    <d v="1899-12-30T00:00:00"/>
    <n v="0"/>
    <n v="0"/>
    <d v="1899-12-31T02:18:00"/>
    <d v="1899-12-30T00:08:00"/>
    <n v="0"/>
    <n v="8"/>
    <d v="1899-12-31T02:25:00"/>
    <d v="1899-12-30T00:07:00"/>
    <n v="0"/>
    <n v="7"/>
    <d v="1899-12-31T02:25:00"/>
    <d v="1899-12-31T02:30:00"/>
    <d v="1899-12-30T00:05:00"/>
    <n v="0"/>
    <n v="5"/>
    <d v="1899-12-30T09:30:00"/>
    <n v="9"/>
    <n v="30"/>
    <d v="1899-12-30T01:48:00"/>
    <n v="1"/>
    <n v="48"/>
    <d v="1899-12-30T02:10:00"/>
    <n v="2"/>
    <n v="10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91064.9959999998"/>
    <n v="28769"/>
    <n v="61.396491228070175"/>
    <n v="62.256769300288497"/>
    <m/>
    <m/>
    <m/>
    <m/>
    <m/>
  </r>
  <r>
    <n v="506"/>
    <n v="54"/>
    <d v="2011-11-10T00:00:00"/>
    <n v="11"/>
    <x v="1"/>
    <n v="6"/>
    <s v="TSL,HALDIA"/>
    <s v="CURRAGH PRIME/OAKY NORTH"/>
    <s v="IRON BILL/LOWLANDS ORCHID"/>
    <d v="1899-12-30T04:00:00"/>
    <x v="501"/>
    <s v="DTY-WT 1-WCS-RLS 1-IMWB 1-DTY"/>
    <n v="59"/>
    <n v="0"/>
    <m/>
    <d v="1899-12-30T04:00:00"/>
    <d v="1899-12-30T04:00:00"/>
    <d v="1899-12-30T00:00:00"/>
    <n v="0"/>
    <n v="0"/>
    <d v="1899-12-30T04:05:00"/>
    <d v="1899-12-30T00:05:00"/>
    <n v="0"/>
    <n v="5"/>
    <d v="1899-12-30T04:15:00"/>
    <d v="1899-12-30T00:10:00"/>
    <n v="0"/>
    <n v="10"/>
    <d v="1899-12-30T04:50:00"/>
    <d v="1899-12-30T00:35:00"/>
    <n v="0"/>
    <n v="35"/>
    <d v="1899-12-30T04:50:00"/>
    <d v="1899-12-30T06:50:00"/>
    <d v="1899-12-30T02:00:00"/>
    <n v="2"/>
    <n v="0"/>
    <d v="1899-12-30T04:50:00"/>
    <d v="1899-12-30T06:50:00"/>
    <d v="1899-12-30T02:00:00"/>
    <n v="2"/>
    <n v="0"/>
    <d v="1899-12-30T07:07:00"/>
    <d v="1899-12-30T00:17:00"/>
    <n v="0"/>
    <n v="17"/>
    <d v="1899-12-30T07:14:00"/>
    <d v="1899-12-30T00:07:00"/>
    <n v="0"/>
    <n v="7"/>
    <d v="1899-12-30T12:29:00"/>
    <d v="1899-12-30T05:15:00"/>
    <n v="5"/>
    <n v="15"/>
    <d v="1899-12-30T12:29:00"/>
    <d v="1899-12-30T12:29:00"/>
    <d v="1899-12-30T00:00:00"/>
    <n v="0"/>
    <n v="0"/>
    <d v="1899-12-30T12:29:00"/>
    <d v="1899-12-30T12:29:00"/>
    <m/>
    <d v="1899-12-30T00:00:00"/>
    <n v="0"/>
    <n v="0"/>
    <d v="1899-12-30T12:35:00"/>
    <d v="1899-12-30T00:06:00"/>
    <n v="0"/>
    <n v="6"/>
    <d v="1899-12-30T12:55:00"/>
    <d v="1899-12-30T00:20:00"/>
    <n v="0"/>
    <n v="20"/>
    <d v="1899-12-30T12:55:00"/>
    <d v="1899-12-30T13:00:00"/>
    <d v="1899-12-30T00:05:00"/>
    <n v="0"/>
    <n v="5"/>
    <d v="1899-12-30T09:00:00"/>
    <n v="9"/>
    <n v="0"/>
    <d v="1899-12-30T01:18:00"/>
    <n v="1"/>
    <n v="18"/>
    <d v="1899-12-30T02:00:00"/>
    <n v="2"/>
    <n v="0"/>
    <d v="1899-12-30T05:15:00"/>
    <n v="5"/>
    <n v="15"/>
    <m/>
    <m/>
    <m/>
    <d v="1899-12-30T02:24:00"/>
    <n v="2"/>
    <n v="24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n v="1794795.3559999999"/>
    <n v="28828"/>
    <n v="63.226440677966103"/>
    <n v="62.258753850423197"/>
    <m/>
    <m/>
    <m/>
    <m/>
    <m/>
  </r>
  <r>
    <n v="507"/>
    <n v="55"/>
    <d v="2011-11-10T00:00:00"/>
    <n v="11"/>
    <x v="32"/>
    <n v="2"/>
    <s v="VEDANT"/>
    <s v="NON COKING"/>
    <s v="YASA UNSAL SUNAR"/>
    <d v="1899-12-30T06:00:00"/>
    <x v="502"/>
    <s v="DTY-WT 1-WCS-RLS 2-IMWB 1-DTY"/>
    <n v="59"/>
    <n v="0"/>
    <m/>
    <d v="1899-12-30T06:00:00"/>
    <d v="1899-12-30T06:00:00"/>
    <d v="1899-12-30T00:00:00"/>
    <n v="0"/>
    <n v="0"/>
    <d v="1899-12-30T06:05:00"/>
    <d v="1899-12-30T00:05:00"/>
    <n v="0"/>
    <n v="5"/>
    <d v="1899-12-30T06:15:00"/>
    <d v="1899-12-30T00:10:00"/>
    <n v="0"/>
    <n v="10"/>
    <d v="1899-12-30T07:15:00"/>
    <d v="1899-12-30T01:00:00"/>
    <n v="1"/>
    <n v="0"/>
    <d v="1899-12-30T07:15:00"/>
    <d v="1899-12-30T07:15:00"/>
    <d v="1899-12-30T00:00:00"/>
    <n v="0"/>
    <n v="0"/>
    <d v="1899-12-30T07:15:00"/>
    <d v="1899-12-30T07:15:00"/>
    <d v="1899-12-30T00:00:00"/>
    <n v="0"/>
    <n v="0"/>
    <d v="1899-12-30T07:25:00"/>
    <d v="1899-12-30T00:10:00"/>
    <n v="0"/>
    <n v="10"/>
    <d v="1899-12-30T07:25:00"/>
    <d v="1899-12-30T00:00:00"/>
    <n v="0"/>
    <n v="0"/>
    <d v="1899-12-30T10:27:00"/>
    <d v="1899-12-30T03:02:00"/>
    <n v="3"/>
    <n v="2"/>
    <d v="1899-12-30T10:27:00"/>
    <d v="1899-12-30T10:27:00"/>
    <d v="1899-12-30T00:00:00"/>
    <n v="0"/>
    <n v="0"/>
    <d v="1899-12-30T10:27:00"/>
    <d v="1899-12-30T10:27:00"/>
    <m/>
    <d v="1899-12-30T00:00:00"/>
    <n v="0"/>
    <n v="0"/>
    <d v="1899-12-30T10:35:00"/>
    <d v="1899-12-30T00:08:00"/>
    <n v="0"/>
    <n v="8"/>
    <d v="1899-12-30T10:45:00"/>
    <d v="1899-12-30T00:10:00"/>
    <n v="0"/>
    <n v="10"/>
    <d v="1899-12-30T10:45:00"/>
    <d v="1899-12-30T10:50:00"/>
    <d v="1899-12-30T00:05:00"/>
    <n v="0"/>
    <n v="5"/>
    <d v="1899-12-30T04:50:00"/>
    <n v="4"/>
    <n v="50"/>
    <d v="1899-12-30T01:28:00"/>
    <n v="1"/>
    <n v="28"/>
    <d v="1899-12-30T00:00:00"/>
    <n v="0"/>
    <n v="0"/>
    <d v="1899-12-30T03:02:00"/>
    <n v="3"/>
    <n v="2"/>
    <m/>
    <m/>
    <m/>
    <d v="1899-12-30T01:09:00"/>
    <n v="1"/>
    <n v="9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1798288.2559999998"/>
    <n v="28887"/>
    <n v="59.201694915254237"/>
    <n v="62.252509987191466"/>
    <m/>
    <m/>
    <m/>
    <m/>
    <m/>
  </r>
  <r>
    <n v="508"/>
    <n v="56"/>
    <d v="2011-11-10T00:00:00"/>
    <n v="11"/>
    <x v="0"/>
    <n v="25"/>
    <s v="TSL,JSR"/>
    <s v="OAKY NORTH/SS NEWZEALAND"/>
    <s v="IRON BILL/LOWLANDS ORCHID"/>
    <d v="1899-12-30T10:00:00"/>
    <x v="503"/>
    <s v="DTY-WT 1-WCS-RLS 1-IMWB 1-DTY"/>
    <n v="56"/>
    <n v="3"/>
    <m/>
    <d v="1899-12-30T10:00:00"/>
    <d v="1899-12-30T10:00:00"/>
    <d v="1899-12-30T00:00:00"/>
    <n v="0"/>
    <n v="0"/>
    <d v="1899-12-30T10:05:00"/>
    <d v="1899-12-30T00:05:00"/>
    <n v="0"/>
    <n v="5"/>
    <d v="1899-12-30T10:30:00"/>
    <d v="1899-12-30T00:25:00"/>
    <n v="0"/>
    <n v="25"/>
    <d v="1899-12-30T11:10:00"/>
    <d v="1899-12-30T00:40:00"/>
    <n v="0"/>
    <n v="40"/>
    <d v="1899-12-30T11:15:00"/>
    <d v="1899-12-30T12:10:00"/>
    <d v="1899-12-30T00:55:00"/>
    <n v="0"/>
    <n v="55"/>
    <d v="1899-12-30T11:15:00"/>
    <d v="1899-12-30T12:10:00"/>
    <d v="1899-12-30T00:55:00"/>
    <n v="0"/>
    <n v="55"/>
    <d v="1899-12-30T12:46:00"/>
    <d v="1899-12-30T00:36:00"/>
    <n v="0"/>
    <n v="36"/>
    <d v="1899-12-30T12:48:00"/>
    <d v="1899-12-30T00:02:00"/>
    <n v="0"/>
    <n v="2"/>
    <d v="1899-12-30T16:11:00"/>
    <d v="1899-12-30T03:23:00"/>
    <n v="3"/>
    <n v="23"/>
    <d v="1899-12-30T16:11:00"/>
    <d v="1899-12-30T16:11:00"/>
    <d v="1899-12-30T00:00:00"/>
    <n v="0"/>
    <n v="0"/>
    <d v="1899-12-30T16:11:00"/>
    <d v="1899-12-30T16:11:00"/>
    <m/>
    <d v="1899-12-30T00:00:00"/>
    <n v="0"/>
    <n v="0"/>
    <d v="1899-12-30T16:18:00"/>
    <d v="1899-12-30T00:07:00"/>
    <n v="0"/>
    <n v="7"/>
    <d v="1899-12-30T16:25:00"/>
    <d v="1899-12-30T00:07:00"/>
    <n v="0"/>
    <n v="7"/>
    <d v="1899-12-30T16:25:00"/>
    <d v="1899-12-30T16:30:00"/>
    <d v="1899-12-30T00:05:00"/>
    <n v="0"/>
    <n v="5"/>
    <d v="1899-12-30T06:30:00"/>
    <n v="6"/>
    <n v="30"/>
    <d v="1899-12-30T01:30:00"/>
    <n v="1"/>
    <n v="30"/>
    <d v="1899-12-30T00:55:00"/>
    <n v="0"/>
    <n v="55"/>
    <d v="1899-12-30T03:23:00"/>
    <n v="3"/>
    <n v="23"/>
    <m/>
    <m/>
    <m/>
    <d v="1899-12-30T01:32:00"/>
    <n v="1"/>
    <n v="32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1801717.4059999997"/>
    <n v="28943"/>
    <n v="61.234821428571429"/>
    <n v="62.250540925266897"/>
    <m/>
    <m/>
    <m/>
    <m/>
    <m/>
  </r>
  <r>
    <n v="509"/>
    <n v="57"/>
    <d v="2011-11-10T00:00:00"/>
    <n v="11"/>
    <x v="11"/>
    <n v="5"/>
    <s v="BEL"/>
    <s v="OAKY CREEK"/>
    <s v="HARDWAR"/>
    <d v="1899-12-30T12:35:00"/>
    <x v="504"/>
    <s v="DTY-WT 1-WCS-RLS 1-IMWB 1-DTY"/>
    <n v="59"/>
    <n v="0"/>
    <m/>
    <d v="1899-12-30T12:35:00"/>
    <d v="1899-12-30T12:35:00"/>
    <d v="1899-12-30T00:00:00"/>
    <n v="0"/>
    <n v="0"/>
    <d v="1899-12-30T13:15:00"/>
    <d v="1899-12-30T00:40:00"/>
    <n v="0"/>
    <n v="40"/>
    <d v="1899-12-30T13:30:00"/>
    <d v="1899-12-30T00:15:00"/>
    <n v="0"/>
    <n v="15"/>
    <d v="1899-12-30T14:10:00"/>
    <d v="1899-12-30T00:40:00"/>
    <n v="0"/>
    <n v="40"/>
    <d v="1899-12-30T14:15:00"/>
    <d v="1899-12-30T14:45:00"/>
    <d v="1899-12-30T00:30:00"/>
    <n v="0"/>
    <n v="30"/>
    <d v="1899-12-30T14:15:00"/>
    <d v="1899-12-30T14:45:00"/>
    <d v="1899-12-30T00:30:00"/>
    <n v="0"/>
    <n v="30"/>
    <d v="1899-12-30T16:35:00"/>
    <d v="1899-12-30T01:50:00"/>
    <n v="1"/>
    <n v="50"/>
    <d v="1899-12-30T17:04:00"/>
    <d v="1899-12-30T00:29:00"/>
    <n v="0"/>
    <n v="29"/>
    <d v="1899-12-30T18:51:00"/>
    <d v="1899-12-30T01:47:00"/>
    <n v="1"/>
    <n v="47"/>
    <d v="1899-12-30T18:51:00"/>
    <d v="1899-12-30T18:51:00"/>
    <d v="1899-12-30T00:00:00"/>
    <n v="0"/>
    <n v="0"/>
    <d v="1899-12-30T18:51:00"/>
    <d v="1899-12-30T18:51:00"/>
    <m/>
    <d v="1899-12-30T00:00:00"/>
    <n v="0"/>
    <n v="0"/>
    <d v="1899-12-30T18:55:00"/>
    <d v="1899-12-30T00:04:00"/>
    <n v="0"/>
    <n v="4"/>
    <d v="1899-12-30T19:00:00"/>
    <d v="1899-12-30T00:05:00"/>
    <n v="0"/>
    <n v="5"/>
    <d v="1899-12-30T19:00:00"/>
    <d v="1899-12-30T19:00:00"/>
    <d v="1899-12-30T00:00:00"/>
    <n v="0"/>
    <n v="0"/>
    <d v="1899-12-30T06:25:00"/>
    <n v="6"/>
    <n v="25"/>
    <d v="1899-12-30T02:39:00"/>
    <n v="2"/>
    <n v="39"/>
    <d v="1899-12-30T00:30:00"/>
    <n v="0"/>
    <n v="30"/>
    <d v="1899-12-30T01:47:00"/>
    <n v="1"/>
    <n v="47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9:00"/>
    <n v="0"/>
    <n v="29"/>
    <d v="1899-12-30T00:00:00"/>
    <n v="0"/>
    <n v="0"/>
    <n v="1805373.9259999997"/>
    <n v="29002"/>
    <n v="61.974915254237288"/>
    <n v="62.249980208261491"/>
    <m/>
    <m/>
    <m/>
    <m/>
    <m/>
  </r>
  <r>
    <n v="510"/>
    <n v="58"/>
    <d v="2011-11-10T00:00:00"/>
    <n v="11"/>
    <x v="0"/>
    <n v="26"/>
    <s v="TSL,JSR"/>
    <s v="BLENDED PCI"/>
    <s v="LOWLANDS ORCHID"/>
    <d v="1899-12-30T15:00:00"/>
    <x v="505"/>
    <s v="DTY-WT 1-WCS-RLS 1-IMWB 1-DTY"/>
    <n v="58"/>
    <n v="1"/>
    <m/>
    <d v="1899-12-30T15:00:00"/>
    <d v="1899-12-30T15:00:00"/>
    <d v="1899-12-30T00:00:00"/>
    <n v="0"/>
    <n v="0"/>
    <d v="1899-12-30T15:10:00"/>
    <d v="1899-12-30T00:10:00"/>
    <n v="0"/>
    <n v="10"/>
    <d v="1899-12-30T15:30:00"/>
    <d v="1899-12-30T00:20:00"/>
    <n v="0"/>
    <n v="20"/>
    <d v="1899-12-30T16:15:00"/>
    <d v="1899-12-30T00:45:00"/>
    <n v="0"/>
    <n v="45"/>
    <d v="1899-12-30T16:20:00"/>
    <d v="1899-12-30T17:25:00"/>
    <d v="1899-12-30T01:05:00"/>
    <n v="1"/>
    <n v="5"/>
    <d v="1899-12-30T16:20:00"/>
    <d v="1899-12-30T17:25:00"/>
    <d v="1899-12-30T01:05:00"/>
    <n v="1"/>
    <n v="5"/>
    <d v="1899-12-30T18:45:00"/>
    <d v="1899-12-30T01:20:00"/>
    <n v="1"/>
    <n v="20"/>
    <d v="1899-12-30T19:39:00"/>
    <d v="1899-12-30T00:54:00"/>
    <n v="0"/>
    <n v="54"/>
    <d v="1899-12-30T21:01:00"/>
    <d v="1899-12-30T01:22:00"/>
    <n v="1"/>
    <n v="22"/>
    <d v="1899-12-30T21:01:00"/>
    <d v="1899-12-30T21:01:00"/>
    <d v="1899-12-30T00:00:00"/>
    <n v="0"/>
    <n v="0"/>
    <d v="1899-12-30T21:01:00"/>
    <d v="1899-12-30T21:01:00"/>
    <m/>
    <d v="1899-12-30T00:00:00"/>
    <n v="0"/>
    <n v="0"/>
    <d v="1899-12-30T21:10:00"/>
    <d v="1899-12-30T00:09:00"/>
    <n v="0"/>
    <n v="9"/>
    <d v="1899-12-30T21:18:00"/>
    <d v="1899-12-30T00:08:00"/>
    <n v="0"/>
    <n v="8"/>
    <d v="1899-12-30T21:18:00"/>
    <d v="1899-12-30T21:30:00"/>
    <d v="1899-12-30T00:12:00"/>
    <n v="0"/>
    <n v="12"/>
    <d v="1899-12-30T06:30:00"/>
    <n v="6"/>
    <n v="30"/>
    <d v="1899-12-30T02:22:00"/>
    <n v="2"/>
    <n v="22"/>
    <d v="1899-12-30T01:05:00"/>
    <n v="1"/>
    <n v="5"/>
    <d v="1899-12-30T01:22:00"/>
    <n v="1"/>
    <n v="2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1809027.0659999996"/>
    <n v="29060"/>
    <n v="62.985172413793101"/>
    <n v="62.251447556779063"/>
    <m/>
    <m/>
    <m/>
    <m/>
    <m/>
  </r>
  <r>
    <n v="511"/>
    <n v="59"/>
    <d v="2011-11-10T00:00:00"/>
    <n v="11"/>
    <x v="0"/>
    <n v="27"/>
    <s v="TSL,JSR"/>
    <s v="LAKE VERMONT/SS NEWZEALAND"/>
    <s v="LOWLANDS ORCHID/IRON BILL"/>
    <d v="1899-12-30T19:15:00"/>
    <x v="506"/>
    <s v="DTY-WT 1-WCS-RLS 2-IMWB 1-DTY"/>
    <n v="55"/>
    <n v="4"/>
    <m/>
    <d v="1899-12-30T19:15:00"/>
    <d v="1899-12-30T19:15:00"/>
    <d v="1899-12-30T00:00:00"/>
    <n v="0"/>
    <n v="0"/>
    <d v="1899-12-30T19:25:00"/>
    <d v="1899-12-30T00:10:00"/>
    <n v="0"/>
    <n v="10"/>
    <d v="1899-12-30T19:25:00"/>
    <d v="1899-12-30T00:00:00"/>
    <n v="0"/>
    <n v="0"/>
    <d v="1899-12-30T21:05:00"/>
    <d v="1899-12-30T01:40:00"/>
    <n v="1"/>
    <n v="40"/>
    <d v="1899-12-30T21:10:00"/>
    <d v="1899-12-30T22:10:00"/>
    <d v="1899-12-30T01:00:00"/>
    <n v="1"/>
    <n v="0"/>
    <d v="1899-12-30T21:10:00"/>
    <d v="1899-12-30T22:10:00"/>
    <d v="1899-12-30T01:00:00"/>
    <n v="1"/>
    <n v="0"/>
    <d v="1899-12-30T22:15:00"/>
    <d v="1899-12-30T00:05:00"/>
    <n v="0"/>
    <n v="5"/>
    <d v="1899-12-30T22:16:00"/>
    <d v="1899-12-30T00:01:00"/>
    <n v="0"/>
    <n v="1"/>
    <d v="1899-12-31T00:34:00"/>
    <d v="1899-12-30T02:18:00"/>
    <n v="2"/>
    <n v="18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45:00"/>
    <d v="1899-12-30T00:11:00"/>
    <n v="0"/>
    <n v="11"/>
    <d v="1899-12-31T00:55:00"/>
    <d v="1899-12-30T00:10:00"/>
    <n v="0"/>
    <n v="10"/>
    <d v="1899-12-31T00:55:00"/>
    <d v="1899-12-31T01:00:00"/>
    <d v="1899-12-30T00:05:00"/>
    <n v="0"/>
    <n v="5"/>
    <d v="1899-12-30T05:45:00"/>
    <n v="5"/>
    <n v="45"/>
    <d v="1899-12-30T02:06:00"/>
    <n v="2"/>
    <n v="6"/>
    <d v="1899-12-30T01:00:00"/>
    <n v="1"/>
    <n v="0"/>
    <d v="1899-12-30T02:18:00"/>
    <n v="2"/>
    <n v="18"/>
    <m/>
    <m/>
    <m/>
    <d v="1899-12-30T01:33:00"/>
    <n v="1"/>
    <n v="33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1812399.3359999997"/>
    <n v="29115"/>
    <n v="61.314"/>
    <n v="62.24967666151467"/>
    <m/>
    <m/>
    <m/>
    <m/>
    <m/>
  </r>
  <r>
    <n v="512"/>
    <n v="60"/>
    <d v="2011-11-10T00:00:00"/>
    <n v="11"/>
    <x v="30"/>
    <n v="3"/>
    <s v="GAGAN FERRO TECH LTD."/>
    <s v="NON COKING"/>
    <s v="CAROUGE"/>
    <d v="1899-12-30T02:30:00"/>
    <x v="507"/>
    <s v="DTY-WT 1-WCS-RLS 1-IMWB 1-DTY"/>
    <n v="58"/>
    <n v="1"/>
    <m/>
    <d v="1899-12-30T02:30:00"/>
    <d v="1899-12-30T02:30:00"/>
    <d v="1899-12-30T00:00:00"/>
    <n v="0"/>
    <n v="0"/>
    <d v="1899-12-30T02:45:00"/>
    <d v="1899-12-30T00:15:00"/>
    <n v="0"/>
    <n v="15"/>
    <d v="1899-12-30T02:50:00"/>
    <d v="1899-12-30T00:05:00"/>
    <n v="0"/>
    <n v="5"/>
    <d v="1899-12-30T03:20:00"/>
    <d v="1899-12-30T00:30:00"/>
    <n v="0"/>
    <n v="30"/>
    <d v="1899-12-30T03:25:00"/>
    <d v="1899-12-30T04:20:00"/>
    <d v="1899-12-30T00:55:00"/>
    <n v="0"/>
    <n v="55"/>
    <d v="1899-12-30T03:25:00"/>
    <d v="1899-12-30T04:20:00"/>
    <d v="1899-12-30T00:55:00"/>
    <n v="0"/>
    <n v="55"/>
    <d v="1899-12-30T04:23:00"/>
    <d v="1899-12-30T00:03:00"/>
    <n v="0"/>
    <n v="3"/>
    <d v="1899-12-30T04:25:00"/>
    <d v="1899-12-30T00:02:00"/>
    <n v="0"/>
    <n v="2"/>
    <d v="1899-12-30T05:30:00"/>
    <d v="1899-12-30T01:05:00"/>
    <n v="1"/>
    <n v="5"/>
    <d v="1899-12-30T05:30:00"/>
    <d v="1899-12-30T05:30:00"/>
    <d v="1899-12-30T00:00:00"/>
    <n v="0"/>
    <n v="0"/>
    <d v="1899-12-30T05:30:00"/>
    <d v="1899-12-30T05:30:00"/>
    <m/>
    <d v="1899-12-30T00:00:00"/>
    <n v="0"/>
    <n v="0"/>
    <d v="1899-12-30T05:35:00"/>
    <d v="1899-12-30T00:05:00"/>
    <n v="0"/>
    <n v="5"/>
    <d v="1899-12-30T05:50:00"/>
    <d v="1899-12-30T00:15:00"/>
    <n v="0"/>
    <n v="15"/>
    <d v="1899-12-30T05:50:00"/>
    <d v="1899-12-30T05:55:00"/>
    <d v="1899-12-30T00:05:00"/>
    <n v="0"/>
    <n v="5"/>
    <d v="1899-12-30T03:25:00"/>
    <n v="3"/>
    <n v="25"/>
    <d v="1899-12-30T00:53:00"/>
    <n v="0"/>
    <n v="53"/>
    <d v="1899-12-30T00:55:00"/>
    <n v="0"/>
    <n v="55"/>
    <d v="1899-12-30T01:05:00"/>
    <n v="1"/>
    <n v="5"/>
    <m/>
    <m/>
    <m/>
    <d v="1899-12-30T00:41:00"/>
    <n v="0"/>
    <n v="4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1816239.6759999997"/>
    <n v="29173"/>
    <n v="66.212758620689655"/>
    <n v="62.257555822164321"/>
    <m/>
    <m/>
    <m/>
    <m/>
    <m/>
  </r>
  <r>
    <n v="513"/>
    <n v="61"/>
    <d v="2011-11-11T00:00:00"/>
    <n v="11"/>
    <x v="0"/>
    <n v="28"/>
    <s v="TSL,JSR"/>
    <s v="CP OMAN/BLENDED PCI"/>
    <s v="MP PANAMAX5/LOWLANDS ORCHID"/>
    <d v="1899-12-30T09:00:00"/>
    <x v="508"/>
    <s v="DTY-WT 1-WCS-RLS 2-IMWB 1-DTY"/>
    <n v="54"/>
    <n v="5"/>
    <m/>
    <d v="1899-12-30T09:00:00"/>
    <d v="1899-12-30T09:00:00"/>
    <d v="1899-12-30T00:00:00"/>
    <n v="0"/>
    <n v="0"/>
    <d v="1899-12-30T09:05:00"/>
    <d v="1899-12-30T00:05:00"/>
    <n v="0"/>
    <n v="5"/>
    <d v="1899-12-30T09:10:00"/>
    <d v="1899-12-30T00:05:00"/>
    <n v="0"/>
    <n v="5"/>
    <d v="1899-12-30T09:30:00"/>
    <d v="1899-12-30T00:20:00"/>
    <n v="0"/>
    <n v="20"/>
    <d v="1899-12-30T09:35:00"/>
    <d v="1899-12-30T11:00:00"/>
    <d v="1899-12-30T01:25:00"/>
    <n v="1"/>
    <n v="25"/>
    <d v="1899-12-30T09:35:00"/>
    <d v="1899-12-30T11:00:00"/>
    <d v="1899-12-30T01:25:00"/>
    <n v="1"/>
    <n v="25"/>
    <d v="1899-12-30T09:53:00"/>
    <d v="1899-12-30T00:23:00"/>
    <n v="0"/>
    <n v="23"/>
    <d v="1899-12-30T09:55:00"/>
    <d v="1899-12-30T00:02:00"/>
    <n v="0"/>
    <n v="2"/>
    <d v="1899-12-30T12:31:00"/>
    <d v="1899-12-30T02:36:00"/>
    <n v="2"/>
    <n v="36"/>
    <d v="1899-12-30T12:31:00"/>
    <d v="1899-12-30T12:31:00"/>
    <d v="1899-12-30T00:00:00"/>
    <n v="0"/>
    <n v="0"/>
    <d v="1899-12-30T12:31:00"/>
    <d v="1899-12-30T12:31:00"/>
    <m/>
    <d v="1899-12-30T00:00:00"/>
    <n v="0"/>
    <n v="0"/>
    <d v="1899-12-30T12:52:00"/>
    <d v="1899-12-30T00:21:00"/>
    <n v="0"/>
    <n v="21"/>
    <d v="1899-12-30T12:57:00"/>
    <d v="1899-12-30T00:05:00"/>
    <n v="0"/>
    <n v="5"/>
    <d v="1899-12-30T12:57:00"/>
    <d v="1899-12-30T13:00:00"/>
    <d v="1899-12-30T00:03:00"/>
    <n v="0"/>
    <n v="3"/>
    <d v="1899-12-30T04:00:00"/>
    <n v="4"/>
    <n v="0"/>
    <d v="1899-12-30T01:09:00"/>
    <n v="1"/>
    <n v="9"/>
    <d v="1899-12-30T01:25:00"/>
    <n v="1"/>
    <n v="25"/>
    <d v="1899-12-30T02:36:00"/>
    <n v="2"/>
    <n v="36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819645.3859999997"/>
    <n v="29227"/>
    <n v="63.068703703703704"/>
    <n v="62.259054504396609"/>
    <m/>
    <m/>
    <m/>
    <m/>
    <m/>
  </r>
  <r>
    <n v="514"/>
    <n v="62"/>
    <d v="2011-11-11T00:00:00"/>
    <n v="11"/>
    <x v="0"/>
    <n v="29"/>
    <s v="TSL,JSR"/>
    <s v="OAKY NORTH/SS NEWZEALAND"/>
    <s v="IRON BILL/LOWLANDS ORCHID"/>
    <d v="1899-12-30T11:15:00"/>
    <x v="509"/>
    <s v="DTY-WT 1-WCS-RLS 1-IMWB 1-DTY/DTY-WT 1-WCS-RLS 2-IMWB 1-DTY"/>
    <n v="49"/>
    <n v="10"/>
    <m/>
    <d v="1899-12-30T11:15:00"/>
    <d v="1899-12-30T11:15:00"/>
    <d v="1899-12-30T00:00:00"/>
    <n v="0"/>
    <n v="0"/>
    <d v="1899-12-30T11:20:00"/>
    <d v="1899-12-30T00:05:00"/>
    <n v="0"/>
    <n v="5"/>
    <d v="1899-12-30T11:30:00"/>
    <d v="1899-12-30T00:10:00"/>
    <n v="0"/>
    <n v="10"/>
    <d v="1899-12-30T12:00:00"/>
    <d v="1899-12-30T00:30:00"/>
    <n v="0"/>
    <n v="30"/>
    <d v="1899-12-30T12:05:00"/>
    <d v="1899-12-30T13:00:00"/>
    <d v="1899-12-30T00:55:00"/>
    <n v="0"/>
    <n v="55"/>
    <d v="1899-12-30T12:05:00"/>
    <d v="1899-12-30T13:00:00"/>
    <d v="1899-12-30T00:55:00"/>
    <n v="0"/>
    <n v="55"/>
    <d v="1899-12-30T13:30:00"/>
    <d v="1899-12-30T00:30:00"/>
    <n v="0"/>
    <n v="30"/>
    <d v="1899-12-30T13:38:00"/>
    <d v="1899-12-30T00:08:00"/>
    <n v="0"/>
    <n v="8"/>
    <d v="1899-12-30T17:20:00"/>
    <d v="1899-12-30T03:42:00"/>
    <n v="3"/>
    <n v="42"/>
    <d v="1899-12-30T17:20:00"/>
    <d v="1899-12-30T17:20:00"/>
    <d v="1899-12-30T00:00:00"/>
    <n v="0"/>
    <n v="0"/>
    <d v="1899-12-30T17:20:00"/>
    <d v="1899-12-30T17:20:00"/>
    <m/>
    <d v="1899-12-30T00:00:00"/>
    <n v="0"/>
    <n v="0"/>
    <d v="1899-12-30T17:38:00"/>
    <d v="1899-12-30T00:18:00"/>
    <n v="0"/>
    <n v="18"/>
    <d v="1899-12-30T17:45:00"/>
    <d v="1899-12-30T00:07:00"/>
    <n v="0"/>
    <n v="7"/>
    <d v="1899-12-30T17:45:00"/>
    <d v="1899-12-30T17:50:00"/>
    <d v="1899-12-30T00:05:00"/>
    <n v="0"/>
    <n v="5"/>
    <d v="1899-12-30T06:35:00"/>
    <n v="6"/>
    <n v="35"/>
    <d v="1899-12-30T01:25:00"/>
    <n v="1"/>
    <n v="25"/>
    <d v="1899-12-30T00:55:00"/>
    <n v="0"/>
    <n v="55"/>
    <d v="1899-12-30T03:42:00"/>
    <n v="3"/>
    <n v="42"/>
    <m/>
    <m/>
    <m/>
    <d v="1899-12-30T02:11:00"/>
    <n v="2"/>
    <n v="11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27:00"/>
    <n v="0"/>
    <n v="27"/>
    <d v="1899-12-30T00:47:00"/>
    <n v="0"/>
    <n v="47"/>
    <d v="1899-12-30T00:00:00"/>
    <n v="0"/>
    <n v="0"/>
    <n v="1822550.0459999996"/>
    <n v="29276"/>
    <n v="59.278775510204078"/>
    <n v="62.254066334198647"/>
    <m/>
    <m/>
    <m/>
    <m/>
    <m/>
  </r>
  <r>
    <n v="515"/>
    <n v="63"/>
    <d v="2011-11-11T00:00:00"/>
    <n v="11"/>
    <x v="30"/>
    <n v="4"/>
    <s v="GAGAN FERRO TECH LTD."/>
    <s v="NON COKING"/>
    <s v="CAROUGE"/>
    <d v="1899-12-30T13:25:00"/>
    <x v="510"/>
    <s v="DTY-WT 1-WCS-RLS 2-IMWB 1-DTY"/>
    <n v="59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5:00:00"/>
    <d v="1899-12-30T01:10:00"/>
    <n v="1"/>
    <n v="10"/>
    <d v="1899-12-30T15:10:00"/>
    <d v="1899-12-30T16:45:00"/>
    <d v="1899-12-30T01:35:00"/>
    <n v="1"/>
    <n v="35"/>
    <d v="1899-12-30T15:10:00"/>
    <d v="1899-12-30T16:45:00"/>
    <d v="1899-12-30T01:35:00"/>
    <n v="1"/>
    <n v="35"/>
    <d v="1899-12-30T16:45:00"/>
    <d v="1899-12-30T00:00:00"/>
    <n v="0"/>
    <n v="0"/>
    <d v="1899-12-30T16:45:00"/>
    <d v="1899-12-30T00:00:00"/>
    <n v="0"/>
    <n v="0"/>
    <d v="1899-12-30T20:27:00"/>
    <d v="1899-12-30T03:42:00"/>
    <n v="3"/>
    <n v="42"/>
    <d v="1899-12-30T20:27:00"/>
    <d v="1899-12-30T20:27:00"/>
    <d v="1899-12-30T00:00:00"/>
    <n v="0"/>
    <n v="0"/>
    <d v="1899-12-30T20:27:00"/>
    <d v="1899-12-30T20:27:00"/>
    <m/>
    <d v="1899-12-30T00:00:00"/>
    <n v="0"/>
    <n v="0"/>
    <d v="1899-12-30T20:45:00"/>
    <d v="1899-12-30T00:18:00"/>
    <n v="0"/>
    <n v="18"/>
    <d v="1899-12-30T20:53:00"/>
    <d v="1899-12-30T00:08:00"/>
    <n v="0"/>
    <n v="8"/>
    <d v="1899-12-30T20:53:00"/>
    <d v="1899-12-30T20:55:00"/>
    <d v="1899-12-30T00:02:00"/>
    <n v="0"/>
    <n v="2"/>
    <d v="1899-12-30T07:30:00"/>
    <n v="7"/>
    <n v="30"/>
    <d v="1899-12-30T01:36:00"/>
    <n v="1"/>
    <n v="36"/>
    <d v="1899-12-30T01:35:00"/>
    <n v="1"/>
    <n v="35"/>
    <d v="1899-12-30T03:42:00"/>
    <n v="3"/>
    <n v="42"/>
    <m/>
    <m/>
    <m/>
    <d v="1899-12-30T00:40:00"/>
    <n v="0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47:00"/>
    <n v="0"/>
    <n v="47"/>
    <d v="1899-12-30T00:00:00"/>
    <n v="0"/>
    <n v="0"/>
    <n v="1825907.4559999995"/>
    <n v="29335"/>
    <n v="56.905254237288133"/>
    <n v="62.243308539287526"/>
    <m/>
    <m/>
    <m/>
    <m/>
    <m/>
  </r>
  <r>
    <n v="516"/>
    <n v="64"/>
    <d v="2011-11-11T00:00:00"/>
    <n v="11"/>
    <x v="2"/>
    <n v="4"/>
    <s v="UML,DGPR"/>
    <s v="HARD COKING COAL"/>
    <s v="GARIMA PREM"/>
    <d v="1899-12-30T13:45:00"/>
    <x v="511"/>
    <s v="DTY-WT 1-WCS-RLS 2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7:00:00"/>
    <d v="1899-12-30T03:00:00"/>
    <n v="3"/>
    <n v="0"/>
    <d v="1899-12-30T17:50:00"/>
    <d v="1899-12-30T00:50:00"/>
    <n v="0"/>
    <n v="50"/>
    <d v="1899-12-30T18:00:00"/>
    <d v="1899-12-30T21:45:00"/>
    <d v="1899-12-30T03:45:00"/>
    <n v="3"/>
    <n v="45"/>
    <d v="1899-12-30T18:00:00"/>
    <d v="1899-12-30T21:45:00"/>
    <d v="1899-12-30T03:45:00"/>
    <n v="3"/>
    <n v="45"/>
    <d v="1899-12-30T17:55:00"/>
    <d v="1899-12-30T00:05:00"/>
    <n v="0"/>
    <n v="5"/>
    <d v="1899-12-30T21:53:00"/>
    <d v="1899-12-30T03:58:00"/>
    <n v="3"/>
    <n v="58"/>
    <d v="1899-12-30T22:59:00"/>
    <d v="1899-12-30T01:06:00"/>
    <n v="1"/>
    <n v="6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5:00"/>
    <d v="1899-12-30T00:16:00"/>
    <n v="0"/>
    <n v="16"/>
    <d v="1899-12-30T23:25:00"/>
    <d v="1899-12-30T00:10:00"/>
    <n v="0"/>
    <n v="10"/>
    <d v="1899-12-30T23:25:00"/>
    <d v="1899-12-30T23:30:00"/>
    <d v="1899-12-30T00:05:00"/>
    <n v="0"/>
    <n v="5"/>
    <d v="1899-12-30T09:45:00"/>
    <n v="9"/>
    <n v="45"/>
    <d v="1899-12-30T01:21:00"/>
    <n v="1"/>
    <n v="21"/>
    <d v="1899-12-30T03:45:00"/>
    <n v="3"/>
    <n v="45"/>
    <d v="1899-12-30T01:06:00"/>
    <n v="1"/>
    <n v="6"/>
    <m/>
    <m/>
    <m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1829407.7459999996"/>
    <n v="29394"/>
    <n v="59.326949152542369"/>
    <n v="62.237454786691146"/>
    <m/>
    <m/>
    <m/>
    <m/>
    <m/>
  </r>
  <r>
    <n v="517"/>
    <n v="65"/>
    <d v="2011-11-11T00:00:00"/>
    <n v="11"/>
    <x v="32"/>
    <n v="3"/>
    <s v="VEDANT"/>
    <s v="NON COKING"/>
    <s v="YASA UNSAL SUNAR"/>
    <d v="1899-12-30T17:10:00"/>
    <x v="104"/>
    <s v="DTY-WT 1-WCS-RLS 2-IMWB 1-DTY"/>
    <n v="59"/>
    <n v="0"/>
    <m/>
    <d v="1899-12-30T17:10:00"/>
    <d v="1899-12-30T17:10:00"/>
    <d v="1899-12-30T00:00:00"/>
    <n v="0"/>
    <n v="0"/>
    <d v="1899-12-30T19:10:00"/>
    <d v="1899-12-30T02:00:00"/>
    <n v="2"/>
    <n v="0"/>
    <d v="1899-12-30T20:20:00"/>
    <d v="1899-12-30T01:10:00"/>
    <n v="1"/>
    <n v="10"/>
    <d v="1899-12-30T21:10:00"/>
    <d v="1899-12-30T00:50:00"/>
    <n v="0"/>
    <n v="50"/>
    <d v="1899-12-30T21:40:00"/>
    <d v="1899-12-30T23:20:00"/>
    <d v="1899-12-30T01:40:00"/>
    <n v="1"/>
    <n v="40"/>
    <d v="1899-12-30T21:40:00"/>
    <d v="1899-12-30T23:20:00"/>
    <d v="1899-12-30T01:40:00"/>
    <n v="1"/>
    <n v="40"/>
    <d v="1899-12-30T23:23:00"/>
    <d v="1899-12-30T00:03:00"/>
    <n v="0"/>
    <n v="3"/>
    <d v="1899-12-31T00:10:00"/>
    <d v="1899-12-30T00:47:00"/>
    <n v="0"/>
    <n v="47"/>
    <d v="1899-12-31T03:13:00"/>
    <d v="1899-12-30T03:03:00"/>
    <n v="3"/>
    <n v="3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30:00"/>
    <d v="1899-12-30T00:17:00"/>
    <n v="0"/>
    <n v="17"/>
    <d v="1899-12-31T03:35:00"/>
    <d v="1899-12-30T00:05:00"/>
    <n v="0"/>
    <n v="5"/>
    <d v="1899-12-31T03:35:00"/>
    <d v="1899-12-31T03:40:00"/>
    <d v="1899-12-30T00:05:00"/>
    <n v="0"/>
    <n v="5"/>
    <d v="1899-12-30T10:30:00"/>
    <n v="10"/>
    <n v="30"/>
    <d v="1899-12-30T01:15:00"/>
    <n v="1"/>
    <n v="15"/>
    <d v="1899-12-30T01:40:00"/>
    <n v="1"/>
    <n v="40"/>
    <d v="1899-12-30T03:03:00"/>
    <n v="3"/>
    <n v="3"/>
    <m/>
    <m/>
    <m/>
    <d v="1899-12-30T01:33:00"/>
    <n v="1"/>
    <n v="33"/>
    <d v="1899-12-30T00:00:00"/>
    <n v="0"/>
    <n v="0"/>
    <d v="1899-12-30T00:10:00"/>
    <n v="0"/>
    <n v="10"/>
    <d v="1899-12-30T01:00:00"/>
    <n v="1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1832961.3759999995"/>
    <n v="29453"/>
    <n v="60.231016949152547"/>
    <n v="62.233435507418584"/>
    <m/>
    <m/>
    <m/>
    <m/>
    <m/>
  </r>
  <r>
    <n v="518"/>
    <n v="66"/>
    <d v="2011-11-12T00:00:00"/>
    <n v="11"/>
    <x v="25"/>
    <n v="1"/>
    <s v="SUPL"/>
    <s v="NON COKING"/>
    <s v="CAROUGE"/>
    <d v="1899-12-30T02:30:00"/>
    <x v="512"/>
    <s v="DTY-WT 1-WCS-RLS 2-IMWB 1-DTY"/>
    <n v="57"/>
    <n v="2"/>
    <m/>
    <d v="1899-12-30T02:30:00"/>
    <d v="1899-12-30T02:30:00"/>
    <d v="1899-12-30T00:00:00"/>
    <n v="0"/>
    <n v="0"/>
    <d v="1899-12-30T02:35:00"/>
    <d v="1899-12-30T00:05:00"/>
    <n v="0"/>
    <n v="5"/>
    <d v="1899-12-30T03:00:00"/>
    <d v="1899-12-30T00:25:00"/>
    <n v="0"/>
    <n v="25"/>
    <d v="1899-12-30T04:00:00"/>
    <d v="1899-12-30T01:00:00"/>
    <n v="1"/>
    <n v="0"/>
    <d v="1899-12-30T04:10:00"/>
    <d v="1899-12-30T05:15:00"/>
    <d v="1899-12-30T01:05:00"/>
    <n v="1"/>
    <n v="5"/>
    <d v="1899-12-30T04:10:00"/>
    <d v="1899-12-30T05:15:00"/>
    <d v="1899-12-30T01:05:00"/>
    <n v="1"/>
    <n v="5"/>
    <d v="1899-12-30T05:35:00"/>
    <d v="1899-12-30T00:20:00"/>
    <n v="0"/>
    <n v="20"/>
    <d v="1899-12-30T05:38:00"/>
    <d v="1899-12-30T00:03:00"/>
    <n v="0"/>
    <n v="3"/>
    <d v="1899-12-30T07:51:00"/>
    <d v="1899-12-30T02:13:00"/>
    <n v="2"/>
    <n v="13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7:56:00"/>
    <d v="1899-12-30T00:05:00"/>
    <n v="0"/>
    <n v="5"/>
    <d v="1899-12-30T07:59:00"/>
    <d v="1899-12-30T00:03:00"/>
    <n v="0"/>
    <n v="3"/>
    <d v="1899-12-30T07:59:00"/>
    <d v="1899-12-30T08:00:00"/>
    <d v="1899-12-30T00:01:00"/>
    <n v="0"/>
    <n v="1"/>
    <d v="1899-12-30T05:30:00"/>
    <n v="5"/>
    <n v="30"/>
    <d v="1899-12-30T01:28:00"/>
    <n v="1"/>
    <n v="28"/>
    <d v="1899-12-30T01:05:00"/>
    <n v="1"/>
    <n v="5"/>
    <d v="1899-12-30T02:13:00"/>
    <n v="2"/>
    <n v="13"/>
    <m/>
    <m/>
    <m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17:00"/>
    <n v="1"/>
    <n v="17"/>
    <d v="1899-12-30T00:00:00"/>
    <n v="0"/>
    <n v="0"/>
    <n v="1836400.9959999996"/>
    <n v="29510"/>
    <n v="60.344210526315784"/>
    <n v="62.229786377499138"/>
    <m/>
    <m/>
    <m/>
    <m/>
    <m/>
  </r>
  <r>
    <n v="519"/>
    <n v="67"/>
    <d v="2011-11-12T00:00:00"/>
    <n v="11"/>
    <x v="32"/>
    <n v="4"/>
    <s v="VEDANT"/>
    <s v="NON COKING"/>
    <s v="YASA UNSAL SUNAR"/>
    <d v="1899-12-30T03:45:00"/>
    <x v="513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6:15:00"/>
    <d v="1899-12-30T02:00:00"/>
    <n v="2"/>
    <n v="0"/>
    <d v="1899-12-30T06:30:00"/>
    <d v="1899-12-30T08:15:00"/>
    <d v="1899-12-30T01:45:00"/>
    <n v="1"/>
    <n v="45"/>
    <d v="1899-12-30T06:30:00"/>
    <d v="1899-12-30T08:15:00"/>
    <d v="1899-12-30T01:45:00"/>
    <n v="1"/>
    <n v="45"/>
    <d v="1899-12-30T08:20:00"/>
    <d v="1899-12-30T00:05:00"/>
    <n v="0"/>
    <n v="5"/>
    <d v="1899-12-30T09:05:00"/>
    <d v="1899-12-30T00:45:00"/>
    <n v="0"/>
    <n v="45"/>
    <d v="1899-12-30T12:43:00"/>
    <d v="1899-12-30T03:38:00"/>
    <n v="3"/>
    <n v="38"/>
    <d v="1899-12-30T12:43:00"/>
    <d v="1899-12-30T12:43:00"/>
    <d v="1899-12-30T00:00:00"/>
    <n v="0"/>
    <n v="0"/>
    <d v="1899-12-30T12:43:00"/>
    <d v="1899-12-30T12:43:00"/>
    <m/>
    <d v="1899-12-30T00:00:00"/>
    <n v="0"/>
    <n v="0"/>
    <d v="1899-12-30T13:15:00"/>
    <d v="1899-12-30T00:32:00"/>
    <n v="0"/>
    <n v="32"/>
    <d v="1899-12-30T13:20:00"/>
    <d v="1899-12-30T00:05:00"/>
    <n v="0"/>
    <n v="5"/>
    <d v="1899-12-30T13:20:00"/>
    <d v="1899-12-30T13:30:00"/>
    <d v="1899-12-30T00:10:00"/>
    <n v="0"/>
    <n v="10"/>
    <d v="1899-12-30T09:45:00"/>
    <n v="9"/>
    <n v="45"/>
    <d v="1899-12-30T02:42:00"/>
    <n v="2"/>
    <n v="42"/>
    <d v="1899-12-30T01:45:00"/>
    <n v="1"/>
    <n v="45"/>
    <d v="1899-12-30T03:38:00"/>
    <n v="3"/>
    <n v="38"/>
    <m/>
    <m/>
    <m/>
    <d v="1899-12-30T01:46:00"/>
    <n v="1"/>
    <n v="46"/>
    <d v="1899-12-30T00:00:00"/>
    <n v="0"/>
    <n v="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839941.0659999996"/>
    <n v="29569"/>
    <n v="60.001186440677969"/>
    <n v="62.225339578612726"/>
    <m/>
    <m/>
    <m/>
    <m/>
    <m/>
  </r>
  <r>
    <n v="520"/>
    <n v="68"/>
    <d v="2011-11-12T00:00:00"/>
    <n v="11"/>
    <x v="14"/>
    <n v="1"/>
    <s v="VISA STEEL"/>
    <s v="NON COKING"/>
    <s v="NEWLEAD SPARTOUNTA"/>
    <d v="1899-12-30T08:45:00"/>
    <x v="514"/>
    <s v="DTY-WT 1-WCS-RLS 2-IMWB 1-DTY"/>
    <n v="57"/>
    <n v="0"/>
    <m/>
    <d v="1899-12-30T08:45:00"/>
    <d v="1899-12-30T08:45:00"/>
    <d v="1899-12-30T00:00:00"/>
    <n v="0"/>
    <n v="0"/>
    <d v="1899-12-30T08:50:00"/>
    <d v="1899-12-30T00:05:00"/>
    <n v="0"/>
    <n v="5"/>
    <d v="1899-12-30T09:00:00"/>
    <d v="1899-12-30T00:10:00"/>
    <n v="0"/>
    <n v="10"/>
    <d v="1899-12-30T10:00:00"/>
    <d v="1899-12-30T01:00:00"/>
    <n v="1"/>
    <n v="0"/>
    <d v="1899-12-30T10:05:00"/>
    <d v="1899-12-30T11:30:00"/>
    <d v="1899-12-30T01:25:00"/>
    <n v="1"/>
    <n v="25"/>
    <d v="1899-12-30T10:05:00"/>
    <d v="1899-12-30T11:30:00"/>
    <d v="1899-12-30T01:25:00"/>
    <n v="1"/>
    <n v="25"/>
    <d v="1899-12-30T13:00:00"/>
    <d v="1899-12-30T01:30:00"/>
    <n v="1"/>
    <n v="30"/>
    <d v="1899-12-30T13:24:00"/>
    <d v="1899-12-30T00:24:00"/>
    <n v="0"/>
    <n v="24"/>
    <d v="1899-12-30T14:39:00"/>
    <d v="1899-12-30T01:15:00"/>
    <n v="1"/>
    <n v="15"/>
    <d v="1899-12-30T14:39:00"/>
    <d v="1899-12-30T14:39:00"/>
    <d v="1899-12-30T00:00:00"/>
    <n v="0"/>
    <n v="0"/>
    <d v="1899-12-30T14:39:00"/>
    <d v="1899-12-30T14:39:00"/>
    <m/>
    <d v="1899-12-30T00:00:00"/>
    <n v="0"/>
    <n v="0"/>
    <d v="1899-12-30T14:50:00"/>
    <d v="1899-12-30T00:11:00"/>
    <n v="0"/>
    <n v="11"/>
    <d v="1899-12-30T14:55:00"/>
    <d v="1899-12-30T00:05:00"/>
    <n v="0"/>
    <n v="5"/>
    <d v="1899-12-30T14:55:00"/>
    <d v="1899-12-30T15:00:00"/>
    <d v="1899-12-30T00:05:00"/>
    <n v="0"/>
    <n v="5"/>
    <d v="1899-12-30T06:15:00"/>
    <n v="6"/>
    <n v="15"/>
    <d v="1899-12-30T02:46:00"/>
    <n v="2"/>
    <n v="46"/>
    <d v="1899-12-30T01:25:00"/>
    <n v="1"/>
    <n v="25"/>
    <d v="1899-12-30T01:15:00"/>
    <n v="1"/>
    <n v="15"/>
    <m/>
    <m/>
    <m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1843349.8059999996"/>
    <n v="29626"/>
    <n v="59.80245614035087"/>
    <n v="62.220677985553216"/>
    <m/>
    <m/>
    <m/>
    <m/>
    <m/>
  </r>
  <r>
    <n v="521"/>
    <n v="69"/>
    <d v="2011-11-12T00:00:00"/>
    <n v="11"/>
    <x v="0"/>
    <n v="30"/>
    <s v="TSL,JSR"/>
    <s v="BLENDED PCI"/>
    <s v="LOWLANDS ORCHID"/>
    <d v="1899-12-30T13:45:00"/>
    <x v="515"/>
    <s v="DTY-WT 1-WCS-RLS 2-IMWB 1-DTY"/>
    <n v="58"/>
    <n v="0"/>
    <m/>
    <d v="1899-12-30T13:45:00"/>
    <d v="1899-12-30T13:45:00"/>
    <d v="1899-12-30T00:00:00"/>
    <n v="0"/>
    <n v="0"/>
    <d v="1899-12-30T13:55:00"/>
    <d v="1899-12-30T00:10:00"/>
    <n v="0"/>
    <n v="10"/>
    <d v="1899-12-30T14:10:00"/>
    <d v="1899-12-30T00:15:00"/>
    <n v="0"/>
    <n v="15"/>
    <d v="1899-12-30T14:36:00"/>
    <d v="1899-12-30T00:26:00"/>
    <n v="0"/>
    <n v="26"/>
    <d v="1899-12-30T14:45:00"/>
    <d v="1899-12-30T16:20:00"/>
    <d v="1899-12-30T01:35:00"/>
    <n v="1"/>
    <n v="35"/>
    <d v="1899-12-30T14:45:00"/>
    <d v="1899-12-30T16:20:00"/>
    <d v="1899-12-30T01:35:00"/>
    <n v="1"/>
    <n v="35"/>
    <d v="1899-12-30T16:23:00"/>
    <d v="1899-12-30T00:03:00"/>
    <n v="0"/>
    <n v="3"/>
    <d v="1899-12-30T16:25:00"/>
    <d v="1899-12-30T00:02:00"/>
    <n v="0"/>
    <n v="2"/>
    <d v="1899-12-30T18:25:00"/>
    <d v="1899-12-30T02:00:00"/>
    <n v="2"/>
    <n v="0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5:00"/>
    <d v="1899-12-30T00:10:00"/>
    <n v="0"/>
    <n v="10"/>
    <d v="1899-12-30T18:40:00"/>
    <d v="1899-12-30T00:05:00"/>
    <n v="0"/>
    <n v="5"/>
    <d v="1899-12-30T18:40:00"/>
    <d v="1899-12-30T18:45:00"/>
    <d v="1899-12-30T00:05:00"/>
    <n v="0"/>
    <n v="5"/>
    <d v="1899-12-30T05:00:00"/>
    <n v="5"/>
    <n v="0"/>
    <d v="1899-12-30T00:44:00"/>
    <n v="0"/>
    <n v="44"/>
    <d v="1899-12-30T01:35:00"/>
    <n v="1"/>
    <n v="35"/>
    <d v="1899-12-30T02:00:00"/>
    <n v="2"/>
    <n v="0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1847033.1259999997"/>
    <n v="29684"/>
    <n v="63.505517241379316"/>
    <n v="62.223188451691136"/>
    <m/>
    <m/>
    <m/>
    <m/>
    <m/>
  </r>
  <r>
    <n v="522"/>
    <n v="70"/>
    <d v="2011-11-12T00:00:00"/>
    <n v="11"/>
    <x v="0"/>
    <n v="31"/>
    <s v="TSL,JSR"/>
    <s v="SS NEWZEALAND/LAKE VERMONT"/>
    <s v="LOWLANDS ORCHID/IRON BILL"/>
    <d v="1899-12-30T15:00:00"/>
    <x v="516"/>
    <s v="DTY-WT 1-WCS-RLS 2-IMWB 1-DTY"/>
    <n v="56"/>
    <n v="3"/>
    <m/>
    <d v="1899-12-30T15:00:00"/>
    <d v="1899-12-30T15:00:00"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30:00"/>
    <d v="1899-12-30T01:10:00"/>
    <n v="1"/>
    <n v="10"/>
    <d v="1899-12-30T16:35:00"/>
    <d v="1899-12-30T17:10:00"/>
    <d v="1899-12-30T00:35:00"/>
    <n v="0"/>
    <n v="35"/>
    <d v="1899-12-30T16:35:00"/>
    <d v="1899-12-30T17:10:00"/>
    <d v="1899-12-30T00:35:00"/>
    <n v="0"/>
    <n v="35"/>
    <d v="1899-12-30T18:58:00"/>
    <d v="1899-12-30T01:48:00"/>
    <n v="1"/>
    <n v="48"/>
    <d v="1899-12-30T19:34:00"/>
    <d v="1899-12-30T00:36:00"/>
    <n v="0"/>
    <n v="36"/>
    <d v="1899-12-30T21:58:00"/>
    <d v="1899-12-30T02:24:00"/>
    <n v="2"/>
    <n v="24"/>
    <d v="1899-12-30T21:58:00"/>
    <d v="1899-12-30T21:58:00"/>
    <d v="1899-12-30T00:00:00"/>
    <n v="0"/>
    <n v="0"/>
    <d v="1899-12-30T21:58:00"/>
    <d v="1899-12-30T21:58:00"/>
    <m/>
    <d v="1899-12-30T00:00:00"/>
    <n v="0"/>
    <n v="0"/>
    <d v="1899-12-30T22:10:00"/>
    <d v="1899-12-30T00:12:00"/>
    <n v="0"/>
    <n v="12"/>
    <d v="1899-12-30T22:15:00"/>
    <d v="1899-12-30T00:05:00"/>
    <n v="0"/>
    <n v="5"/>
    <d v="1899-12-30T22:15:00"/>
    <d v="1899-12-30T22:20:00"/>
    <d v="1899-12-30T00:05:00"/>
    <n v="0"/>
    <n v="5"/>
    <d v="1899-12-30T07:20:00"/>
    <n v="7"/>
    <n v="20"/>
    <d v="1899-12-30T03:15:00"/>
    <n v="3"/>
    <n v="15"/>
    <d v="1899-12-30T00:35:00"/>
    <n v="0"/>
    <n v="35"/>
    <d v="1899-12-30T02:24:00"/>
    <n v="2"/>
    <n v="24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1850401.8659999997"/>
    <n v="29740"/>
    <n v="60.156071428571423"/>
    <n v="62.219296099529245"/>
    <m/>
    <m/>
    <m/>
    <m/>
    <m/>
  </r>
  <r>
    <n v="523"/>
    <n v="71"/>
    <d v="2011-11-12T00:00:00"/>
    <n v="11"/>
    <x v="17"/>
    <n v="3"/>
    <s v="UML,SUKHINDA"/>
    <s v="HARD COKING COAL"/>
    <s v="GARIMA PREM"/>
    <d v="1899-12-30T16:15:00"/>
    <x v="517"/>
    <s v="DTY-WT 1-WCS-RLS 1-IMWB 1-DTY"/>
    <n v="59"/>
    <n v="0"/>
    <m/>
    <d v="1899-12-30T16:15:00"/>
    <d v="1899-12-30T16:15:00"/>
    <d v="1899-12-30T00:00:00"/>
    <n v="0"/>
    <n v="0"/>
    <d v="1899-12-30T16:30:00"/>
    <d v="1899-12-30T00:15:00"/>
    <n v="0"/>
    <n v="15"/>
    <d v="1899-12-30T17:00:00"/>
    <d v="1899-12-30T00:30:00"/>
    <n v="0"/>
    <n v="30"/>
    <d v="1899-12-30T19:00:00"/>
    <d v="1899-12-30T02:00:00"/>
    <n v="2"/>
    <n v="0"/>
    <d v="1899-12-30T19:05:00"/>
    <d v="1899-12-30T21:00:00"/>
    <d v="1899-12-30T01:55:00"/>
    <n v="1"/>
    <n v="55"/>
    <d v="1899-12-30T19:05:00"/>
    <d v="1899-12-30T21:00:00"/>
    <d v="1899-12-30T01:55:00"/>
    <n v="1"/>
    <n v="55"/>
    <d v="1899-12-30T23:00:00"/>
    <d v="1899-12-30T02:00:00"/>
    <n v="2"/>
    <n v="0"/>
    <d v="1899-12-30T23:01:00"/>
    <d v="1899-12-30T00:01:00"/>
    <n v="0"/>
    <n v="1"/>
    <d v="1899-12-31T00:33:00"/>
    <d v="1899-12-30T01:32:00"/>
    <n v="1"/>
    <n v="32"/>
    <d v="1899-12-31T00:33:00"/>
    <d v="1899-12-31T00:33:00"/>
    <d v="1899-12-30T00:00:00"/>
    <n v="0"/>
    <n v="0"/>
    <d v="1899-12-31T00:33:00"/>
    <d v="1899-12-31T00:33:00"/>
    <m/>
    <d v="1899-12-30T00:00:00"/>
    <n v="0"/>
    <n v="0"/>
    <d v="1899-12-31T00:45:00"/>
    <d v="1899-12-30T00:12:00"/>
    <n v="0"/>
    <n v="12"/>
    <d v="1899-12-31T00:50:00"/>
    <d v="1899-12-30T00:05:00"/>
    <n v="0"/>
    <n v="5"/>
    <d v="1899-12-31T00:50:00"/>
    <d v="1899-12-31T00:55:00"/>
    <d v="1899-12-30T00:05:00"/>
    <n v="0"/>
    <n v="5"/>
    <d v="1899-12-30T08:40:00"/>
    <n v="8"/>
    <n v="40"/>
    <d v="1899-12-30T04:17:00"/>
    <n v="4"/>
    <n v="17"/>
    <d v="1899-12-30T01:55:00"/>
    <n v="1"/>
    <n v="55"/>
    <d v="1899-12-30T01:32:00"/>
    <n v="1"/>
    <n v="32"/>
    <m/>
    <m/>
    <m/>
    <d v="1899-12-30T01:05:00"/>
    <n v="1"/>
    <n v="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53931.0759999997"/>
    <n v="29799"/>
    <n v="59.817118644067797"/>
    <n v="62.214539951005058"/>
    <m/>
    <m/>
    <m/>
    <m/>
    <m/>
  </r>
  <r>
    <n v="524"/>
    <n v="72"/>
    <d v="2011-11-12T00:00:00"/>
    <n v="11"/>
    <x v="0"/>
    <n v="32"/>
    <s v="TSL,JSR"/>
    <s v="BLENDED PCI"/>
    <s v="LOWLANDS ORCHID"/>
    <d v="1899-12-30T00:50:00"/>
    <x v="518"/>
    <s v="DTY-WT 1-WCS-RLS 1-IMWB 1-DTY"/>
    <n v="57"/>
    <n v="2"/>
    <m/>
    <d v="1899-12-30T00:50:00"/>
    <d v="1899-12-30T00:50:00"/>
    <d v="1899-12-30T00:00:00"/>
    <n v="0"/>
    <n v="0"/>
    <d v="1899-12-30T01:00:00"/>
    <d v="1899-12-30T00:10:00"/>
    <n v="0"/>
    <n v="10"/>
    <d v="1899-12-30T01:30:00"/>
    <d v="1899-12-30T00:30:00"/>
    <n v="0"/>
    <n v="30"/>
    <d v="1899-12-30T02:15:00"/>
    <d v="1899-12-30T00:45:00"/>
    <n v="0"/>
    <n v="45"/>
    <d v="1899-12-30T02:15:00"/>
    <d v="1899-12-30T03:02:00"/>
    <d v="1899-12-30T00:47:00"/>
    <n v="0"/>
    <n v="47"/>
    <d v="1899-12-30T02:15:00"/>
    <d v="1899-12-30T03:02:00"/>
    <d v="1899-12-30T00:47:00"/>
    <n v="0"/>
    <n v="47"/>
    <d v="1899-12-30T03:04:00"/>
    <d v="1899-12-30T00:02:00"/>
    <n v="0"/>
    <n v="2"/>
    <d v="1899-12-30T03:04:00"/>
    <d v="1899-12-30T00:00:00"/>
    <n v="0"/>
    <n v="0"/>
    <d v="1899-12-30T05:36:00"/>
    <d v="1899-12-30T02:32:00"/>
    <n v="2"/>
    <n v="32"/>
    <d v="1899-12-30T05:36:00"/>
    <d v="1899-12-30T05:36:00"/>
    <d v="1899-12-30T00:00:00"/>
    <n v="0"/>
    <n v="0"/>
    <d v="1899-12-30T05:36:00"/>
    <d v="1899-12-30T05:36:00"/>
    <m/>
    <d v="1899-12-30T00:00:00"/>
    <n v="0"/>
    <n v="0"/>
    <d v="1899-12-30T05:42:00"/>
    <d v="1899-12-30T00:06:00"/>
    <n v="0"/>
    <n v="6"/>
    <d v="1899-12-30T05:44:00"/>
    <d v="1899-12-30T00:02:00"/>
    <n v="0"/>
    <n v="2"/>
    <d v="1899-12-30T05:44:00"/>
    <d v="1899-12-30T05:47:00"/>
    <d v="1899-12-30T00:03:00"/>
    <n v="0"/>
    <n v="3"/>
    <d v="1899-12-30T04:57:00"/>
    <n v="4"/>
    <n v="57"/>
    <d v="1899-12-30T00:55:00"/>
    <n v="0"/>
    <n v="55"/>
    <d v="1899-12-30T00:47:00"/>
    <n v="0"/>
    <n v="47"/>
    <d v="1899-12-30T02:32:00"/>
    <n v="2"/>
    <n v="32"/>
    <m/>
    <m/>
    <m/>
    <d v="1899-12-30T00:59:00"/>
    <n v="0"/>
    <n v="5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33:00"/>
    <n v="1"/>
    <n v="33"/>
    <d v="1899-12-30T00:00:00"/>
    <n v="0"/>
    <n v="0"/>
    <n v="1857531.9459999998"/>
    <n v="29856"/>
    <n v="63.173157894736839"/>
    <n v="62.216370109860655"/>
    <m/>
    <m/>
    <m/>
    <m/>
    <m/>
  </r>
  <r>
    <n v="525"/>
    <n v="73"/>
    <d v="2011-11-13T00:00:00"/>
    <n v="11"/>
    <x v="0"/>
    <n v="33"/>
    <s v="TSL,JSR"/>
    <s v="SS NEWZEALAND/LAKE VERMONT"/>
    <s v="LOWLANDS ORCHID/IRON BILL"/>
    <d v="1899-12-30T02:15:00"/>
    <x v="519"/>
    <s v="DTY-WT 1-WCS-RLS 2-IMWB 1-DTY"/>
    <n v="58"/>
    <n v="1"/>
    <m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3:00:00"/>
    <d v="1899-12-30T00:25:00"/>
    <n v="0"/>
    <n v="25"/>
    <d v="1899-12-30T03:05:00"/>
    <d v="1899-12-30T04:30:00"/>
    <d v="1899-12-30T01:25:00"/>
    <n v="1"/>
    <n v="25"/>
    <d v="1899-12-30T03:05:00"/>
    <d v="1899-12-30T04:30:00"/>
    <d v="1899-12-30T01:25:00"/>
    <n v="1"/>
    <n v="25"/>
    <d v="1899-12-30T10:05:00"/>
    <d v="1899-12-30T05:35:00"/>
    <n v="5"/>
    <n v="35"/>
    <d v="1899-12-30T10:07:00"/>
    <d v="1899-12-30T00:02:00"/>
    <n v="0"/>
    <n v="2"/>
    <d v="1899-12-30T13:23:00"/>
    <d v="1899-12-30T03:16:00"/>
    <n v="3"/>
    <n v="16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0:00"/>
    <d v="1899-12-30T00:07:00"/>
    <n v="0"/>
    <n v="7"/>
    <d v="1899-12-30T13:35:00"/>
    <d v="1899-12-30T00:05:00"/>
    <n v="0"/>
    <n v="5"/>
    <d v="1899-12-30T13:35:00"/>
    <d v="1899-12-30T13:40:00"/>
    <d v="1899-12-30T00:05:00"/>
    <n v="0"/>
    <n v="5"/>
    <d v="1899-12-30T11:25:00"/>
    <n v="11"/>
    <n v="25"/>
    <d v="1899-12-30T06:12:00"/>
    <n v="6"/>
    <n v="12"/>
    <d v="1899-12-30T01:25:00"/>
    <n v="1"/>
    <n v="25"/>
    <d v="1899-12-30T03:16:00"/>
    <n v="3"/>
    <n v="16"/>
    <m/>
    <m/>
    <m/>
    <d v="1899-12-30T01:21:00"/>
    <n v="1"/>
    <n v="21"/>
    <d v="1899-12-30T00:00:00"/>
    <n v="0"/>
    <n v="0"/>
    <d v="1899-12-30T00:04:00"/>
    <n v="0"/>
    <n v="4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861098.8359999997"/>
    <n v="29914"/>
    <n v="61.498103448275863"/>
    <n v="62.214977468743719"/>
    <m/>
    <m/>
    <m/>
    <m/>
    <m/>
  </r>
  <r>
    <n v="526"/>
    <n v="74"/>
    <d v="2011-11-13T00:00:00"/>
    <n v="11"/>
    <x v="32"/>
    <n v="5"/>
    <s v="VEDANT"/>
    <s v="NON COKING"/>
    <s v="YASA UNSAL SUNAR"/>
    <d v="1899-12-30T13:10:00"/>
    <x v="520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3:50:00"/>
    <d v="1899-12-30T00:20:00"/>
    <n v="0"/>
    <n v="20"/>
    <d v="1899-12-30T14:00:00"/>
    <d v="1899-12-30T15:45:00"/>
    <d v="1899-12-30T01:45:00"/>
    <n v="1"/>
    <n v="45"/>
    <d v="1899-12-30T14:00:00"/>
    <d v="1899-12-30T15:45:00"/>
    <d v="1899-12-30T01:45:00"/>
    <n v="1"/>
    <n v="45"/>
    <d v="1899-12-30T15:47:00"/>
    <d v="1899-12-30T00:02:00"/>
    <n v="0"/>
    <n v="2"/>
    <d v="1899-12-30T15:48:00"/>
    <d v="1899-12-30T00:01:00"/>
    <n v="0"/>
    <n v="1"/>
    <d v="1899-12-30T17:42:00"/>
    <d v="1899-12-30T01:54:00"/>
    <n v="1"/>
    <n v="54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0:00"/>
    <d v="1899-12-30T00:08:00"/>
    <n v="0"/>
    <n v="8"/>
    <d v="1899-12-30T17:55:00"/>
    <d v="1899-12-30T00:05:00"/>
    <n v="0"/>
    <n v="5"/>
    <d v="1899-12-30T17:55:00"/>
    <d v="1899-12-30T18:10:00"/>
    <d v="1899-12-30T00:15:00"/>
    <n v="0"/>
    <n v="15"/>
    <d v="1899-12-30T05:00:00"/>
    <n v="5"/>
    <n v="0"/>
    <d v="1899-12-30T00:35:00"/>
    <n v="0"/>
    <n v="35"/>
    <d v="1899-12-30T01:45:00"/>
    <n v="1"/>
    <n v="45"/>
    <d v="1899-12-30T01:54:00"/>
    <n v="1"/>
    <n v="54"/>
    <m/>
    <m/>
    <m/>
    <d v="1899-12-30T01:21:00"/>
    <n v="1"/>
    <n v="21"/>
    <d v="1899-12-30T00:00:00"/>
    <n v="0"/>
    <n v="0"/>
    <d v="1899-12-30T00:06:00"/>
    <n v="0"/>
    <n v="6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64653.5059999996"/>
    <n v="29973"/>
    <n v="60.248644067796612"/>
    <n v="62.211106862843209"/>
    <m/>
    <m/>
    <m/>
    <m/>
    <m/>
  </r>
  <r>
    <n v="527"/>
    <n v="75"/>
    <d v="2011-11-13T00:00:00"/>
    <n v="11"/>
    <x v="0"/>
    <n v="34"/>
    <s v="TSL,JSR"/>
    <s v="LAKE VERMONT/BLENDED PCI/CD PCI"/>
    <s v="LOWLANDS ORCHID"/>
    <d v="1899-12-30T17:00:00"/>
    <x v="521"/>
    <s v="DTY-WT 1-WCS-RLS 1-IMWB 1-DTY"/>
    <n v="54"/>
    <n v="5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8:00:00"/>
    <d v="1899-12-30T00:40:00"/>
    <n v="0"/>
    <n v="40"/>
    <d v="1899-12-30T18:00:00"/>
    <d v="1899-12-30T19:40:00"/>
    <d v="1899-12-30T01:40:00"/>
    <n v="1"/>
    <n v="40"/>
    <d v="1899-12-30T18:00:00"/>
    <d v="1899-12-30T19:40:00"/>
    <d v="1899-12-30T01:40:00"/>
    <n v="1"/>
    <n v="40"/>
    <d v="1899-12-30T19:41:00"/>
    <d v="1899-12-30T00:01:00"/>
    <n v="0"/>
    <n v="1"/>
    <d v="1899-12-30T19:42:00"/>
    <d v="1899-12-30T00:01:00"/>
    <n v="0"/>
    <n v="1"/>
    <d v="1899-12-30T23:11:00"/>
    <d v="1899-12-30T03:29:00"/>
    <n v="3"/>
    <n v="29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40:00"/>
    <d v="1899-12-30T00:29:00"/>
    <n v="0"/>
    <n v="29"/>
    <d v="1899-12-30T23:50:00"/>
    <d v="1899-12-30T00:10:00"/>
    <n v="0"/>
    <n v="10"/>
    <d v="1899-12-30T23:50:00"/>
    <d v="1899-12-30T23:55:00"/>
    <d v="1899-12-30T00:05:00"/>
    <n v="0"/>
    <n v="5"/>
    <d v="1899-12-30T06:55:00"/>
    <n v="6"/>
    <n v="55"/>
    <d v="1899-12-30T01:20:00"/>
    <n v="1"/>
    <n v="20"/>
    <d v="1899-12-30T01:40:00"/>
    <n v="1"/>
    <n v="40"/>
    <d v="1899-12-30T03:29:00"/>
    <n v="3"/>
    <n v="29"/>
    <m/>
    <m/>
    <m/>
    <d v="1899-12-30T02:14:00"/>
    <n v="2"/>
    <n v="14"/>
    <d v="1899-12-30T00:00:00"/>
    <n v="0"/>
    <n v="0"/>
    <d v="1899-12-30T00:11:00"/>
    <n v="0"/>
    <n v="11"/>
    <d v="1899-12-30T00:00:00"/>
    <s v="-"/>
    <s v="-"/>
    <d v="1899-12-30T00:00:00"/>
    <n v="0"/>
    <n v="0"/>
    <d v="1899-12-30T00:00:00"/>
    <n v="0"/>
    <n v="0"/>
    <d v="1899-12-30T01:04:00"/>
    <n v="1"/>
    <n v="4"/>
    <d v="1899-12-30T00:00:00"/>
    <n v="0"/>
    <n v="0"/>
    <n v="1868051.3359999997"/>
    <n v="30027"/>
    <n v="62.922777777777775"/>
    <n v="62.212386718619896"/>
    <m/>
    <m/>
    <m/>
    <m/>
    <m/>
  </r>
  <r>
    <n v="528"/>
    <n v="76"/>
    <d v="2011-11-14T00:00:00"/>
    <n v="11"/>
    <x v="32"/>
    <n v="6"/>
    <s v="VEDANT"/>
    <s v="NON COKING"/>
    <s v="YASA UNSAL SUNAR"/>
    <d v="1899-12-30T04:15:00"/>
    <x v="522"/>
    <s v="DTY-WT 1-WCS-RLS 2-IMWB 1-DTY"/>
    <n v="57"/>
    <n v="2"/>
    <m/>
    <d v="1899-12-30T04:15:00"/>
    <d v="1899-12-30T04:15:00"/>
    <d v="1899-12-30T00:00:00"/>
    <n v="0"/>
    <n v="0"/>
    <d v="1899-12-30T04:20:00"/>
    <d v="1899-12-30T00:05:00"/>
    <n v="0"/>
    <n v="5"/>
    <d v="1899-12-30T04:30:00"/>
    <d v="1899-12-30T00:10:00"/>
    <n v="0"/>
    <n v="10"/>
    <d v="1899-12-30T04:45:00"/>
    <d v="1899-12-30T00:15:00"/>
    <n v="0"/>
    <n v="15"/>
    <d v="1899-12-30T04:45:00"/>
    <d v="1899-12-30T05:00:00"/>
    <d v="1899-12-30T00:15:00"/>
    <n v="0"/>
    <n v="15"/>
    <d v="1899-12-30T04:45:00"/>
    <d v="1899-12-30T05:00:00"/>
    <d v="1899-12-30T00:15:00"/>
    <n v="0"/>
    <n v="15"/>
    <d v="1899-12-30T05:00:00"/>
    <d v="1899-12-30T00:00:00"/>
    <n v="0"/>
    <n v="0"/>
    <d v="1899-12-30T05:38:00"/>
    <d v="1899-12-30T00:38:00"/>
    <n v="0"/>
    <n v="38"/>
    <d v="1899-12-30T10:14:00"/>
    <d v="1899-12-30T04:36:00"/>
    <n v="4"/>
    <n v="36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6:20:00"/>
    <n v="6"/>
    <n v="20"/>
    <d v="1899-12-30T00:31:00"/>
    <n v="0"/>
    <n v="31"/>
    <d v="1899-12-30T00:15:00"/>
    <n v="0"/>
    <n v="15"/>
    <d v="1899-12-30T04:36:00"/>
    <n v="4"/>
    <n v="36"/>
    <m/>
    <m/>
    <m/>
    <d v="1899-12-30T02:01:00"/>
    <n v="2"/>
    <n v="1"/>
    <d v="1899-12-30T00:00:00"/>
    <n v="0"/>
    <n v="0"/>
    <d v="1899-12-30T00:05:00"/>
    <n v="0"/>
    <n v="5"/>
    <d v="1899-12-30T00:10:00"/>
    <s v="-"/>
    <s v="-"/>
    <d v="1899-12-30T00:00:00"/>
    <n v="0"/>
    <n v="0"/>
    <d v="1899-12-30T02:20:00"/>
    <n v="2"/>
    <n v="20"/>
    <d v="1899-12-30T00:00:00"/>
    <n v="0"/>
    <n v="0"/>
    <d v="1899-12-30T00:00:00"/>
    <n v="0"/>
    <n v="0"/>
    <n v="1871445.1759999997"/>
    <n v="30084"/>
    <n v="59.54105263157895"/>
    <n v="62.207325355670783"/>
    <m/>
    <m/>
    <m/>
    <m/>
    <m/>
  </r>
  <r>
    <n v="529"/>
    <n v="77"/>
    <d v="2011-11-14T00:00:00"/>
    <n v="11"/>
    <x v="0"/>
    <n v="35"/>
    <s v="TSL,JSR"/>
    <s v="ANTHRACITE/CP OMAN"/>
    <s v="NAVIOS VECTOR/MP PANAMAX5"/>
    <d v="1899-12-30T19:45:00"/>
    <x v="523"/>
    <s v="DTY-WT 1-WCS-RLS 2-IMWB 1-DTY"/>
    <n v="58"/>
    <n v="1"/>
    <m/>
    <d v="1899-12-30T19:45:00"/>
    <d v="1899-12-30T19:45:00"/>
    <d v="1899-12-30T00:00:00"/>
    <n v="0"/>
    <n v="0"/>
    <d v="1899-12-31T09:30:00"/>
    <d v="1899-12-30T13:45:00"/>
    <n v="13"/>
    <n v="45"/>
    <d v="1899-12-31T10:00:00"/>
    <d v="1899-12-30T00:30:00"/>
    <n v="0"/>
    <n v="30"/>
    <d v="1899-12-31T11:20:00"/>
    <d v="1899-12-30T01:20:00"/>
    <n v="1"/>
    <n v="20"/>
    <d v="1899-12-31T11:20:00"/>
    <d v="1899-12-31T11:20:00"/>
    <d v="1899-12-30T00:00:00"/>
    <n v="0"/>
    <n v="0"/>
    <d v="1899-12-31T11:20:00"/>
    <d v="1899-12-31T11:20:00"/>
    <d v="1899-12-30T00:00:00"/>
    <n v="0"/>
    <n v="0"/>
    <d v="1899-12-31T14:20:00"/>
    <d v="1899-12-30T03:00:00"/>
    <n v="3"/>
    <n v="0"/>
    <d v="1899-12-31T14:30:00"/>
    <d v="1899-12-30T00:10:00"/>
    <n v="0"/>
    <n v="10"/>
    <d v="1899-12-31T17:42:00"/>
    <d v="1899-12-30T03:12:00"/>
    <n v="3"/>
    <n v="12"/>
    <d v="1899-12-31T17:42:00"/>
    <d v="1899-12-31T17:42:00"/>
    <d v="1899-12-30T00:00:00"/>
    <n v="0"/>
    <n v="0"/>
    <d v="1899-12-31T17:42:00"/>
    <d v="1899-12-31T17:42:00"/>
    <m/>
    <d v="1899-12-30T00:00:00"/>
    <n v="0"/>
    <n v="0"/>
    <d v="1899-12-31T17:50:00"/>
    <d v="1899-12-30T00:08:00"/>
    <n v="0"/>
    <n v="8"/>
    <d v="1899-12-31T17:55:00"/>
    <d v="1899-12-30T00:05:00"/>
    <n v="0"/>
    <n v="5"/>
    <d v="1899-12-31T17:55:00"/>
    <d v="1899-12-31T18:00:00"/>
    <d v="1899-12-30T00:05:00"/>
    <n v="0"/>
    <n v="5"/>
    <d v="1899-12-30T22:15:00"/>
    <n v="22"/>
    <n v="15"/>
    <d v="1899-12-30T04:33:00"/>
    <n v="4"/>
    <n v="33"/>
    <d v="1899-12-30T00:00:00"/>
    <n v="0"/>
    <n v="0"/>
    <d v="1899-12-30T03:12:00"/>
    <n v="3"/>
    <n v="12"/>
    <m/>
    <m/>
    <m/>
    <d v="1899-12-30T00:41:00"/>
    <n v="0"/>
    <n v="4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2:31:00"/>
    <n v="2"/>
    <n v="31"/>
    <d v="1899-12-30T00:00:00"/>
    <n v="0"/>
    <n v="0"/>
    <n v="1875300.2359999998"/>
    <n v="30142"/>
    <n v="66.466551724137929"/>
    <n v="62.215521066949762"/>
    <m/>
    <m/>
    <m/>
    <m/>
    <m/>
  </r>
  <r>
    <n v="530"/>
    <n v="78"/>
    <d v="2011-11-14T00:00:00"/>
    <n v="11"/>
    <x v="0"/>
    <n v="36"/>
    <s v="TSL,JSR"/>
    <s v="CURRAGH SS/SS NEWZEALAND"/>
    <s v="VOGUE CHALLENGER/IRON BILL"/>
    <d v="1899-12-30T12:10:00"/>
    <x v="524"/>
    <s v="DTY-WT 1-WCS-RLS 2-IMWB 1-DTY"/>
    <n v="58"/>
    <n v="1"/>
    <m/>
    <d v="1899-12-30T12:10:00"/>
    <d v="1899-12-30T12:10:00"/>
    <d v="1899-12-30T00:00:00"/>
    <n v="0"/>
    <n v="0"/>
    <d v="1899-12-30T12:20:00"/>
    <d v="1899-12-30T00:10:00"/>
    <n v="0"/>
    <n v="10"/>
    <d v="1899-12-30T12:30:00"/>
    <d v="1899-12-30T00:10:00"/>
    <n v="0"/>
    <n v="10"/>
    <d v="1899-12-30T13:00:00"/>
    <d v="1899-12-30T00:30:00"/>
    <n v="0"/>
    <n v="30"/>
    <d v="1899-12-30T13:10:00"/>
    <d v="1899-12-30T16:20:00"/>
    <d v="1899-12-30T03:10:00"/>
    <n v="3"/>
    <n v="10"/>
    <d v="1899-12-30T13:10:00"/>
    <d v="1899-12-30T16:20:00"/>
    <d v="1899-12-30T03:10:00"/>
    <n v="3"/>
    <n v="10"/>
    <d v="1899-12-30T18:40:00"/>
    <d v="1899-12-30T02:20:00"/>
    <n v="2"/>
    <n v="20"/>
    <d v="1899-12-30T18:45:00"/>
    <d v="1899-12-30T00:05:00"/>
    <n v="0"/>
    <n v="5"/>
    <d v="1899-12-30T21:23:00"/>
    <d v="1899-12-30T02:38:00"/>
    <n v="2"/>
    <n v="38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30:00"/>
    <d v="1899-12-30T00:07:00"/>
    <n v="0"/>
    <n v="7"/>
    <d v="1899-12-30T21:35:00"/>
    <d v="1899-12-30T00:05:00"/>
    <n v="0"/>
    <n v="5"/>
    <d v="1899-12-30T21:35:00"/>
    <d v="1899-12-30T21:40:00"/>
    <d v="1899-12-30T00:05:00"/>
    <n v="0"/>
    <n v="5"/>
    <d v="1899-12-30T09:30:00"/>
    <n v="9"/>
    <n v="30"/>
    <d v="1899-12-30T03:02:00"/>
    <n v="3"/>
    <n v="2"/>
    <d v="1899-12-30T03:10:00"/>
    <n v="3"/>
    <n v="10"/>
    <d v="1899-12-30T02:38:00"/>
    <n v="2"/>
    <n v="38"/>
    <m/>
    <m/>
    <m/>
    <d v="1899-12-30T01:31:00"/>
    <n v="1"/>
    <n v="3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07:00"/>
    <n v="1"/>
    <n v="7"/>
    <d v="1899-12-30T00:00:00"/>
    <n v="0"/>
    <n v="0"/>
    <n v="1878789.1159999997"/>
    <n v="30200"/>
    <n v="60.153103448275864"/>
    <n v="62.211560132450323"/>
    <m/>
    <m/>
    <m/>
    <m/>
    <m/>
  </r>
  <r>
    <n v="531"/>
    <n v="79"/>
    <d v="2011-11-14T00:00:00"/>
    <n v="11"/>
    <x v="32"/>
    <n v="7"/>
    <s v="VEDANT"/>
    <s v="NON COKING"/>
    <s v="YASA UNSAL SUNAR"/>
    <d v="1899-12-30T18:45:00"/>
    <x v="525"/>
    <s v="DTY-WT 1-WCS-RLS 2-IMWB 1-DTY"/>
    <n v="58"/>
    <n v="0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40:00"/>
    <d v="1899-12-30T22:40:00"/>
    <d v="1899-12-30T03:00:00"/>
    <n v="3"/>
    <n v="0"/>
    <d v="1899-12-30T19:40:00"/>
    <d v="1899-12-30T22:40:00"/>
    <d v="1899-12-30T03:00:00"/>
    <n v="3"/>
    <n v="0"/>
    <d v="1899-12-30T22:41:00"/>
    <d v="1899-12-30T00:01:00"/>
    <n v="0"/>
    <n v="1"/>
    <d v="1899-12-30T22:43:00"/>
    <d v="1899-12-30T00:02:00"/>
    <n v="0"/>
    <n v="2"/>
    <d v="1899-12-31T00:26:00"/>
    <d v="1899-12-30T01:43:00"/>
    <n v="1"/>
    <n v="43"/>
    <d v="1899-12-31T00:26:00"/>
    <d v="1899-12-31T00:26:00"/>
    <d v="1899-12-30T00:00:00"/>
    <n v="0"/>
    <n v="0"/>
    <d v="1899-12-31T00:26:00"/>
    <d v="1899-12-31T00:26:00"/>
    <m/>
    <d v="1899-12-30T00:00:00"/>
    <n v="0"/>
    <n v="0"/>
    <d v="1899-12-31T00:35:00"/>
    <d v="1899-12-30T00:09:00"/>
    <n v="0"/>
    <n v="9"/>
    <d v="1899-12-31T00:40:00"/>
    <d v="1899-12-30T00:05:00"/>
    <n v="0"/>
    <n v="5"/>
    <d v="1899-12-31T00:40:00"/>
    <d v="1899-12-31T00:45:00"/>
    <d v="1899-12-30T00:05:00"/>
    <n v="0"/>
    <n v="5"/>
    <d v="1899-12-30T06:00:00"/>
    <n v="6"/>
    <n v="0"/>
    <d v="1899-12-30T00:45:00"/>
    <n v="0"/>
    <n v="45"/>
    <d v="1899-12-30T03:00:00"/>
    <n v="3"/>
    <n v="0"/>
    <d v="1899-12-30T01:43:00"/>
    <n v="1"/>
    <n v="43"/>
    <m/>
    <m/>
    <m/>
    <d v="1899-12-30T01:29:00"/>
    <n v="1"/>
    <n v="2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4:00"/>
    <n v="0"/>
    <n v="14"/>
    <d v="1899-12-30T00:00:00"/>
    <n v="0"/>
    <n v="0"/>
    <n v="1882205.4759999998"/>
    <n v="30258"/>
    <n v="58.90275862068966"/>
    <n v="62.205217661444898"/>
    <m/>
    <m/>
    <m/>
    <m/>
    <m/>
  </r>
  <r>
    <n v="532"/>
    <n v="80"/>
    <d v="2011-11-14T00:00:00"/>
    <n v="11"/>
    <x v="0"/>
    <n v="37"/>
    <s v="TSL,JSR"/>
    <s v="CURRAGH SS/CD PCI"/>
    <s v="VOGUE CHALLENGER/LOWLANDS ORCHID"/>
    <d v="1899-12-30T00:25:00"/>
    <x v="526"/>
    <s v="DTY-WT 1-WCS-RLS 1-IMWB 1-DTY"/>
    <n v="54"/>
    <n v="5"/>
    <m/>
    <d v="1899-12-30T00:25:00"/>
    <d v="1899-12-30T00:25:00"/>
    <d v="1899-12-30T00:00:00"/>
    <n v="0"/>
    <n v="0"/>
    <d v="1899-12-30T00:30:00"/>
    <d v="1899-12-30T00:05:00"/>
    <n v="0"/>
    <n v="5"/>
    <d v="1899-12-30T00:30:00"/>
    <d v="1899-12-30T00:00:00"/>
    <n v="0"/>
    <n v="0"/>
    <d v="1899-12-30T00:45:00"/>
    <d v="1899-12-30T00:15:00"/>
    <n v="0"/>
    <n v="15"/>
    <d v="1899-12-30T00:45:00"/>
    <d v="1899-12-30T00:45:00"/>
    <d v="1899-12-30T00:00:00"/>
    <n v="0"/>
    <n v="0"/>
    <d v="1899-12-30T00:45:00"/>
    <d v="1899-12-30T00:45:00"/>
    <d v="1899-12-30T00:00:00"/>
    <n v="0"/>
    <n v="0"/>
    <d v="1899-12-30T00:47:00"/>
    <d v="1899-12-30T00:02:00"/>
    <n v="0"/>
    <n v="2"/>
    <d v="1899-12-30T01:15:00"/>
    <d v="1899-12-30T00:28:00"/>
    <n v="0"/>
    <n v="28"/>
    <d v="1899-12-30T04:20:00"/>
    <d v="1899-12-30T03:05:00"/>
    <n v="3"/>
    <n v="5"/>
    <d v="1899-12-30T04:20:00"/>
    <d v="1899-12-30T04:20:00"/>
    <d v="1899-12-30T00:00:00"/>
    <n v="0"/>
    <n v="0"/>
    <d v="1899-12-30T04:20:00"/>
    <d v="1899-12-30T04:20:00"/>
    <m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4:35:00"/>
    <d v="1899-12-30T04:40:00"/>
    <d v="1899-12-30T00:05:00"/>
    <n v="0"/>
    <n v="5"/>
    <d v="1899-12-30T04:15:00"/>
    <n v="4"/>
    <n v="15"/>
    <d v="1899-12-30T00:32:00"/>
    <n v="0"/>
    <n v="32"/>
    <d v="1899-12-30T00:00:00"/>
    <n v="0"/>
    <n v="0"/>
    <d v="1899-12-30T03:05:00"/>
    <n v="3"/>
    <n v="5"/>
    <m/>
    <m/>
    <m/>
    <d v="1899-12-30T00:38:00"/>
    <n v="0"/>
    <n v="38"/>
    <d v="1899-12-30T00:00:00"/>
    <n v="0"/>
    <n v="0"/>
    <d v="1899-12-30T00:00:00"/>
    <n v="0"/>
    <n v="0"/>
    <d v="1899-12-30T00:00:00"/>
    <s v="-"/>
    <s v="-"/>
    <d v="1899-12-30T02:10:00"/>
    <n v="2"/>
    <n v="10"/>
    <d v="1899-12-30T00:00:00"/>
    <n v="0"/>
    <n v="0"/>
    <d v="1899-12-30T00:17:00"/>
    <n v="0"/>
    <n v="17"/>
    <d v="1899-12-30T00:00:00"/>
    <n v="0"/>
    <n v="0"/>
    <n v="1885519.0959999999"/>
    <n v="30312"/>
    <n v="61.36333333333333"/>
    <n v="62.203717867511216"/>
    <m/>
    <m/>
    <m/>
    <m/>
    <m/>
  </r>
  <r>
    <n v="533"/>
    <n v="81"/>
    <d v="2011-11-15T00:00:00"/>
    <n v="11"/>
    <x v="0"/>
    <n v="38"/>
    <s v="TSL,JSR"/>
    <s v="CP OMAN/CD PCI"/>
    <s v="MP PANAMAX 5/LOWLANDS ORCHID"/>
    <d v="1899-12-30T20:30:00"/>
    <x v="527"/>
    <s v="DTY-WT 1-WCS-RLS 2-IMWB 1-DTY"/>
    <n v="59"/>
    <n v="0"/>
    <m/>
    <d v="1899-12-30T20:30:00"/>
    <d v="1899-12-30T20:30:00"/>
    <d v="1899-12-30T00:00:00"/>
    <n v="0"/>
    <n v="0"/>
    <d v="1899-12-30T22:25:00"/>
    <d v="1899-12-30T01:55:00"/>
    <n v="1"/>
    <n v="55"/>
    <d v="1899-12-30T23:55:00"/>
    <d v="1899-12-30T01:30:00"/>
    <n v="1"/>
    <n v="30"/>
    <d v="1899-12-31T00:30:00"/>
    <d v="1899-12-30T00:35:00"/>
    <n v="0"/>
    <n v="35"/>
    <d v="1899-12-31T00:40:00"/>
    <d v="1899-12-31T03:10:00"/>
    <d v="1899-12-30T02:30:00"/>
    <n v="2"/>
    <n v="30"/>
    <d v="1899-12-31T00:40:00"/>
    <d v="1899-12-31T03:10:00"/>
    <d v="1899-12-30T02:30:00"/>
    <n v="2"/>
    <n v="30"/>
    <d v="1899-12-31T03:20:00"/>
    <d v="1899-12-30T00:10:00"/>
    <n v="0"/>
    <n v="10"/>
    <d v="1899-12-31T03:23:00"/>
    <d v="1899-12-30T00:03:00"/>
    <n v="0"/>
    <n v="3"/>
    <d v="1899-12-31T08:00:00"/>
    <d v="1899-12-30T04:37:00"/>
    <n v="4"/>
    <n v="37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03:00"/>
    <d v="1899-12-30T00:03:00"/>
    <n v="0"/>
    <n v="3"/>
    <d v="1899-12-31T08:08:00"/>
    <d v="1899-12-30T00:05:00"/>
    <n v="0"/>
    <n v="5"/>
    <d v="1899-12-31T08:08:00"/>
    <d v="1899-12-31T08:10:00"/>
    <d v="1899-12-30T00:02:00"/>
    <n v="0"/>
    <n v="2"/>
    <d v="1899-12-30T11:40:00"/>
    <n v="11"/>
    <n v="40"/>
    <d v="1899-12-30T00:53:00"/>
    <n v="0"/>
    <n v="53"/>
    <d v="1899-12-30T02:30:00"/>
    <n v="2"/>
    <n v="30"/>
    <d v="1899-12-30T04:37:00"/>
    <n v="4"/>
    <n v="37"/>
    <m/>
    <m/>
    <m/>
    <d v="1899-12-30T02:00:00"/>
    <n v="2"/>
    <n v="0"/>
    <d v="1899-12-30T00:00:00"/>
    <n v="0"/>
    <n v="0"/>
    <d v="1899-12-30T00:00:00"/>
    <n v="0"/>
    <n v="0"/>
    <d v="1899-12-30T00:00:00"/>
    <s v="-"/>
    <s v="-"/>
    <d v="1899-12-30T02:00:00"/>
    <n v="2"/>
    <n v="0"/>
    <d v="1899-12-30T00:00:00"/>
    <n v="0"/>
    <n v="0"/>
    <d v="1899-12-30T00:37:00"/>
    <n v="0"/>
    <n v="37"/>
    <d v="1899-12-30T00:00:00"/>
    <n v="0"/>
    <n v="0"/>
    <n v="1888987.3459999999"/>
    <n v="30371"/>
    <n v="58.783898305084747"/>
    <n v="62.197074380165283"/>
    <m/>
    <m/>
    <m/>
    <m/>
    <m/>
  </r>
  <r>
    <n v="534"/>
    <n v="82"/>
    <d v="2011-11-15T00:00:00"/>
    <n v="11"/>
    <x v="0"/>
    <n v="39"/>
    <s v="TSL,JSR"/>
    <s v="LAKE VERMONT/CD PCI"/>
    <s v="LOWLANDS ORCHID"/>
    <d v="1899-12-30T12:00:00"/>
    <x v="528"/>
    <s v="DTY-WT 1-WCS-RLS 1-IMWB 1-DTY"/>
    <n v="57"/>
    <n v="2"/>
    <m/>
    <d v="1899-12-30T12:00:00"/>
    <d v="1899-12-30T12:00:00"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35:00"/>
    <d v="1899-12-30T00:20:00"/>
    <n v="0"/>
    <n v="20"/>
    <d v="1899-12-30T12:40:00"/>
    <d v="1899-12-30T13:20:00"/>
    <d v="1899-12-30T00:40:00"/>
    <n v="0"/>
    <n v="40"/>
    <d v="1899-12-30T12:40:00"/>
    <d v="1899-12-30T13:20:00"/>
    <d v="1899-12-30T00:40:00"/>
    <n v="0"/>
    <n v="40"/>
    <d v="1899-12-30T13:30:00"/>
    <d v="1899-12-30T00:10:00"/>
    <n v="0"/>
    <n v="10"/>
    <d v="1899-12-30T13:30:00"/>
    <d v="1899-12-30T00:00:00"/>
    <n v="0"/>
    <n v="0"/>
    <d v="1899-12-30T16:48:00"/>
    <d v="1899-12-30T03:18:00"/>
    <n v="3"/>
    <n v="18"/>
    <d v="1899-12-30T16:48:00"/>
    <d v="1899-12-30T16:48:00"/>
    <d v="1899-12-30T00:00:00"/>
    <n v="0"/>
    <n v="0"/>
    <d v="1899-12-30T16:48:00"/>
    <d v="1899-12-30T16:48:00"/>
    <m/>
    <d v="1899-12-30T00:00:00"/>
    <n v="0"/>
    <n v="0"/>
    <d v="1899-12-30T16:50:00"/>
    <d v="1899-12-30T00:02:00"/>
    <n v="0"/>
    <n v="2"/>
    <d v="1899-12-30T16:55:00"/>
    <d v="1899-12-30T00:05:00"/>
    <n v="0"/>
    <n v="5"/>
    <d v="1899-12-30T16:55:00"/>
    <d v="1899-12-30T17:00:00"/>
    <d v="1899-12-30T00:05:00"/>
    <n v="0"/>
    <n v="5"/>
    <d v="1899-12-30T05:00:00"/>
    <n v="5"/>
    <n v="0"/>
    <d v="1899-12-30T00:37:00"/>
    <n v="0"/>
    <n v="37"/>
    <d v="1899-12-30T00:40:00"/>
    <n v="0"/>
    <n v="40"/>
    <d v="1899-12-30T03:18:00"/>
    <n v="3"/>
    <n v="18"/>
    <m/>
    <m/>
    <m/>
    <d v="1899-12-30T01:12:00"/>
    <n v="1"/>
    <n v="12"/>
    <d v="1899-12-30T00:00:00"/>
    <n v="0"/>
    <n v="0"/>
    <d v="1899-12-30T00:05:00"/>
    <n v="0"/>
    <n v="5"/>
    <d v="1899-12-30T00:00:00"/>
    <s v="-"/>
    <s v="-"/>
    <d v="1899-12-30T01:50:00"/>
    <n v="1"/>
    <n v="50"/>
    <d v="1899-12-30T00:00:00"/>
    <n v="0"/>
    <n v="0"/>
    <d v="1899-12-30T00:11:00"/>
    <n v="0"/>
    <n v="11"/>
    <d v="1899-12-30T00:00:00"/>
    <n v="0"/>
    <n v="0"/>
    <n v="1892506.5159999998"/>
    <n v="30428"/>
    <n v="61.739824561403509"/>
    <n v="62.196217825686858"/>
    <m/>
    <m/>
    <m/>
    <m/>
    <m/>
  </r>
  <r>
    <n v="535"/>
    <n v="83"/>
    <d v="2011-11-15T00:00:00"/>
    <n v="11"/>
    <x v="0"/>
    <n v="40"/>
    <s v="TSL,JSR"/>
    <s v="CP OMAN/CURRAGH SS"/>
    <s v="VOGUE CHALLENGER/MP PANAMAX 5"/>
    <d v="1899-12-30T13:45:00"/>
    <x v="529"/>
    <s v="DTY-WT 1-WCS-RLS 1-IMWB 1-DTY/DTY-WT 1-WCS-RLS 2-IMWB 1-DTY"/>
    <n v="56"/>
    <n v="3"/>
    <m/>
    <d v="1899-12-30T13:45:00"/>
    <d v="1899-12-30T13:45:00"/>
    <d v="1899-12-30T00:00:00"/>
    <n v="0"/>
    <n v="0"/>
    <d v="1899-12-30T15:45:00"/>
    <d v="1899-12-30T02:00:00"/>
    <n v="2"/>
    <n v="0"/>
    <d v="1899-12-30T15:45:00"/>
    <d v="1899-12-30T00:00:00"/>
    <n v="0"/>
    <n v="0"/>
    <d v="1899-12-30T16:15:00"/>
    <d v="1899-12-30T00:30:00"/>
    <n v="0"/>
    <n v="30"/>
    <d v="1899-12-30T16:20:00"/>
    <d v="1899-12-30T18:30:00"/>
    <d v="1899-12-30T02:10:00"/>
    <n v="2"/>
    <n v="10"/>
    <d v="1899-12-30T16:20:00"/>
    <d v="1899-12-30T18:30:00"/>
    <d v="1899-12-30T02:10:00"/>
    <n v="2"/>
    <n v="10"/>
    <d v="1899-12-30T18:40:00"/>
    <d v="1899-12-30T00:10:00"/>
    <n v="0"/>
    <n v="10"/>
    <d v="1899-12-30T18:40:00"/>
    <d v="1899-12-30T00:00:00"/>
    <n v="0"/>
    <n v="0"/>
    <d v="1899-12-30T21:43:00"/>
    <d v="1899-12-30T03:03:00"/>
    <n v="3"/>
    <n v="3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1:55:00"/>
    <d v="1899-12-30T00:05:00"/>
    <n v="0"/>
    <n v="5"/>
    <d v="1899-12-30T21:55:00"/>
    <d v="1899-12-30T22:00:00"/>
    <d v="1899-12-30T00:05:00"/>
    <n v="0"/>
    <n v="5"/>
    <d v="1899-12-30T08:15:00"/>
    <n v="8"/>
    <n v="15"/>
    <d v="1899-12-30T00:52:00"/>
    <n v="0"/>
    <n v="52"/>
    <d v="1899-12-30T02:10:00"/>
    <n v="2"/>
    <n v="10"/>
    <d v="1899-12-30T03:03:00"/>
    <n v="3"/>
    <n v="3"/>
    <m/>
    <m/>
    <m/>
    <d v="1899-12-30T02:45:00"/>
    <n v="2"/>
    <n v="4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8:00"/>
    <n v="0"/>
    <n v="18"/>
    <d v="1899-12-30T00:00:00"/>
    <n v="0"/>
    <n v="0"/>
    <n v="1896078.4959999998"/>
    <n v="30484"/>
    <n v="63.785357142857144"/>
    <n v="62.199137121112706"/>
    <m/>
    <m/>
    <m/>
    <m/>
    <m/>
  </r>
  <r>
    <n v="536"/>
    <n v="84"/>
    <d v="2011-11-15T00:00:00"/>
    <n v="11"/>
    <x v="0"/>
    <n v="41"/>
    <s v="TSL,JSR"/>
    <s v="SS NEWZEALAND/CD PCI"/>
    <s v="IRON BILL/LOWLANDS ORCHID"/>
    <d v="1899-12-30T13:30:00"/>
    <x v="530"/>
    <s v="DTY-WT 1-WCS-RLS 1-IMWB 1-DTY"/>
    <n v="53"/>
    <n v="6"/>
    <m/>
    <d v="1899-12-30T13:30:00"/>
    <d v="1899-12-30T13:30:00"/>
    <d v="1899-12-30T00:00:00"/>
    <n v="0"/>
    <n v="0"/>
    <d v="1899-12-30T19:30:00"/>
    <d v="1899-12-30T06:00:00"/>
    <n v="6"/>
    <n v="0"/>
    <d v="1899-12-30T19:50:00"/>
    <d v="1899-12-30T00:20:00"/>
    <n v="0"/>
    <n v="20"/>
    <d v="1899-12-30T20:30:00"/>
    <d v="1899-12-30T00:40:00"/>
    <n v="0"/>
    <n v="40"/>
    <d v="1899-12-30T20:30:00"/>
    <d v="1899-12-30T21:20:00"/>
    <d v="1899-12-30T00:50:00"/>
    <n v="0"/>
    <n v="50"/>
    <d v="1899-12-30T20:30:00"/>
    <d v="1899-12-30T21:20:00"/>
    <d v="1899-12-30T00:50:00"/>
    <n v="0"/>
    <n v="50"/>
    <d v="1899-12-30T21:30:00"/>
    <d v="1899-12-30T00:10:00"/>
    <n v="0"/>
    <n v="10"/>
    <d v="1899-12-30T23:00:00"/>
    <d v="1899-12-30T01:30:00"/>
    <n v="1"/>
    <n v="30"/>
    <d v="1899-12-31T02:30:00"/>
    <d v="1899-12-30T03:30:00"/>
    <n v="3"/>
    <n v="30"/>
    <d v="1899-12-31T02:30:00"/>
    <d v="1899-12-31T02:30:00"/>
    <d v="1899-12-30T00:00:00"/>
    <n v="0"/>
    <n v="0"/>
    <d v="1899-12-31T02:30:00"/>
    <d v="1899-12-31T02:30:00"/>
    <m/>
    <d v="1899-12-30T00:00:00"/>
    <n v="0"/>
    <n v="0"/>
    <d v="1899-12-31T02:40:00"/>
    <d v="1899-12-30T00:10:00"/>
    <n v="0"/>
    <n v="10"/>
    <d v="1899-12-31T02:45:00"/>
    <d v="1899-12-30T00:05:00"/>
    <n v="0"/>
    <n v="5"/>
    <d v="1899-12-31T02:45:00"/>
    <d v="1899-12-31T02:50:00"/>
    <d v="1899-12-30T00:05:00"/>
    <n v="0"/>
    <n v="5"/>
    <d v="1899-12-30T13:20:00"/>
    <n v="13"/>
    <n v="20"/>
    <d v="1899-12-30T01:05:00"/>
    <n v="1"/>
    <n v="5"/>
    <d v="1899-12-30T00:50:00"/>
    <n v="0"/>
    <n v="50"/>
    <d v="1899-12-30T03:30:00"/>
    <n v="3"/>
    <n v="30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1:50:00"/>
    <n v="1"/>
    <n v="50"/>
    <d v="1899-12-30T00:00:00"/>
    <n v="0"/>
    <n v="0"/>
    <d v="1899-12-30T00:29:00"/>
    <n v="0"/>
    <n v="29"/>
    <d v="1899-12-30T00:00:00"/>
    <n v="0"/>
    <n v="0"/>
    <n v="1899309.9859999998"/>
    <n v="30537"/>
    <n v="60.971509433962261"/>
    <n v="62.197006451190354"/>
    <m/>
    <m/>
    <m/>
    <m/>
    <m/>
  </r>
  <r>
    <n v="537"/>
    <n v="85"/>
    <d v="2011-11-15T00:00:00"/>
    <n v="11"/>
    <x v="0"/>
    <n v="42"/>
    <s v="TSL,JSR"/>
    <s v="CP OMAN/CURRAGH SS"/>
    <s v="VOGUE CHALLENGER/MP PANAMAX 5"/>
    <d v="1899-12-30T18:50:00"/>
    <x v="531"/>
    <s v="DTY-WT 1-WCS-RLS 2-IMWB 1-DTY"/>
    <n v="58"/>
    <n v="1"/>
    <m/>
    <d v="1899-12-30T18:50:00"/>
    <d v="1899-12-30T18:50:00"/>
    <d v="1899-12-30T00:00:00"/>
    <n v="0"/>
    <n v="0"/>
    <d v="1899-12-30T22:00:00"/>
    <d v="1899-12-30T03:10:00"/>
    <n v="3"/>
    <n v="10"/>
    <d v="1899-12-30T22:40:00"/>
    <d v="1899-12-30T00:40:00"/>
    <n v="0"/>
    <n v="40"/>
    <d v="1899-12-30T23:35:00"/>
    <d v="1899-12-30T00:55:00"/>
    <n v="0"/>
    <n v="55"/>
    <d v="1899-12-30T23:35:00"/>
    <d v="1899-12-31T01:05:00"/>
    <d v="1899-12-30T01:30:00"/>
    <n v="1"/>
    <n v="30"/>
    <d v="1899-12-30T23:35:00"/>
    <d v="1899-12-31T01:05:00"/>
    <d v="1899-12-30T01:30:00"/>
    <n v="1"/>
    <n v="30"/>
    <d v="1899-12-31T01:10:00"/>
    <d v="1899-12-30T00:05:00"/>
    <n v="0"/>
    <n v="5"/>
    <d v="1899-12-31T01:10:00"/>
    <d v="1899-12-30T00:00:00"/>
    <n v="0"/>
    <n v="0"/>
    <d v="1899-12-31T04:28:00"/>
    <d v="1899-12-30T03:18:00"/>
    <n v="3"/>
    <n v="18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5:00"/>
    <d v="1899-12-30T00:07:00"/>
    <n v="0"/>
    <n v="7"/>
    <d v="1899-12-31T04:40:00"/>
    <d v="1899-12-30T00:05:00"/>
    <n v="0"/>
    <n v="5"/>
    <d v="1899-12-31T04:40:00"/>
    <d v="1899-12-31T04:45:00"/>
    <d v="1899-12-30T00:05:00"/>
    <n v="0"/>
    <n v="5"/>
    <d v="1899-12-30T09:55:00"/>
    <n v="9"/>
    <n v="55"/>
    <d v="1899-12-30T01:12:00"/>
    <n v="1"/>
    <n v="12"/>
    <d v="1899-12-30T01:30:00"/>
    <n v="1"/>
    <n v="30"/>
    <d v="1899-12-30T03:18:00"/>
    <n v="3"/>
    <n v="18"/>
    <m/>
    <m/>
    <m/>
    <d v="1899-12-30T00:44:00"/>
    <n v="0"/>
    <n v="44"/>
    <d v="1899-12-30T00:00:00"/>
    <n v="0"/>
    <n v="0"/>
    <d v="1899-12-30T00:48:00"/>
    <n v="0"/>
    <n v="48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02972.9959999998"/>
    <n v="30595"/>
    <n v="63.155344827586212"/>
    <n v="62.198823206406267"/>
    <m/>
    <m/>
    <m/>
    <m/>
    <m/>
  </r>
  <r>
    <n v="538"/>
    <n v="86"/>
    <d v="2011-11-16T00:00:00"/>
    <n v="11"/>
    <x v="2"/>
    <n v="5"/>
    <s v="UML,DGPR"/>
    <s v="HARD COKING COAL"/>
    <s v="GARIMA PREM"/>
    <d v="1899-12-30T02:25:00"/>
    <x v="532"/>
    <s v="DTY-WT 1-WCS-RLS 1-IMWB 1-DTY"/>
    <n v="58"/>
    <n v="1"/>
    <m/>
    <d v="1899-12-30T02:25:00"/>
    <d v="1899-12-30T02:25:00"/>
    <d v="1899-12-30T00:00:00"/>
    <n v="0"/>
    <n v="0"/>
    <d v="1899-12-30T02:35:00"/>
    <d v="1899-12-30T00:10:00"/>
    <n v="0"/>
    <n v="10"/>
    <d v="1899-12-30T03:10:00"/>
    <d v="1899-12-30T00:35:00"/>
    <n v="0"/>
    <n v="35"/>
    <d v="1899-12-30T11:50:00"/>
    <d v="1899-12-30T08:40:00"/>
    <n v="8"/>
    <n v="40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14:23:00"/>
    <d v="1899-12-30T02:33:00"/>
    <n v="2"/>
    <n v="33"/>
    <d v="1899-12-30T14:45:00"/>
    <d v="1899-12-30T00:22:00"/>
    <n v="0"/>
    <n v="22"/>
    <d v="1899-12-30T17:58:00"/>
    <d v="1899-12-30T03:13:00"/>
    <n v="3"/>
    <n v="13"/>
    <d v="1899-12-30T17:58:00"/>
    <d v="1899-12-30T17:58:00"/>
    <d v="1899-12-30T00:00:00"/>
    <n v="0"/>
    <n v="0"/>
    <d v="1899-12-30T17:58:00"/>
    <d v="1899-12-30T17:58:00"/>
    <m/>
    <d v="1899-12-30T00:00:00"/>
    <n v="0"/>
    <n v="0"/>
    <d v="1899-12-30T18:25:00"/>
    <d v="1899-12-30T00:27:00"/>
    <n v="0"/>
    <n v="27"/>
    <d v="1899-12-30T18:45:00"/>
    <d v="1899-12-30T00:20:00"/>
    <n v="0"/>
    <n v="20"/>
    <d v="1899-12-30T18:45:00"/>
    <d v="1899-12-30T21:05:00"/>
    <d v="1899-12-30T02:20:00"/>
    <n v="2"/>
    <n v="20"/>
    <d v="1899-12-30T18:40:00"/>
    <n v="18"/>
    <n v="40"/>
    <d v="1899-12-30T12:00:00"/>
    <n v="12"/>
    <n v="0"/>
    <d v="1899-12-30T00:45:00"/>
    <n v="0"/>
    <n v="45"/>
    <d v="1899-12-30T03:13:00"/>
    <n v="3"/>
    <n v="13"/>
    <m/>
    <m/>
    <m/>
    <d v="1899-12-30T01:22:00"/>
    <n v="1"/>
    <n v="22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906394.8759999997"/>
    <n v="30653"/>
    <n v="58.997931034482761"/>
    <n v="62.192766646005275"/>
    <m/>
    <m/>
    <m/>
    <m/>
    <m/>
  </r>
  <r>
    <n v="539"/>
    <n v="87"/>
    <d v="2011-11-16T00:00:00"/>
    <n v="11"/>
    <x v="0"/>
    <n v="43"/>
    <s v="TSL,JSR"/>
    <s v="CURRAGH SS/SS NEWZEALAND"/>
    <s v="VOGUE CHALLENGER/IRON BILL"/>
    <d v="1899-12-30T05:15:00"/>
    <x v="533"/>
    <s v="DTY-WT 1-WCS-RLS 2-IMWB 1-DTY"/>
    <n v="56"/>
    <n v="3"/>
    <m/>
    <d v="1899-12-30T05:15:00"/>
    <d v="1899-12-30T05:15:00"/>
    <d v="1899-12-30T00:00:00"/>
    <n v="0"/>
    <n v="0"/>
    <d v="1899-12-30T06:15:00"/>
    <d v="1899-12-30T01:00:00"/>
    <n v="1"/>
    <n v="0"/>
    <d v="1899-12-30T06:30:00"/>
    <d v="1899-12-30T00:15:00"/>
    <n v="0"/>
    <n v="15"/>
    <d v="1899-12-30T12:00:00"/>
    <d v="1899-12-30T05:30:00"/>
    <n v="5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1T02:02:00"/>
    <d v="1899-12-30T10:32:00"/>
    <n v="10"/>
    <n v="32"/>
    <d v="1899-12-31T02:36:00"/>
    <d v="1899-12-30T00:34:00"/>
    <n v="0"/>
    <n v="34"/>
    <d v="1899-12-31T05:21:00"/>
    <d v="1899-12-30T02:45:00"/>
    <n v="2"/>
    <n v="45"/>
    <d v="1899-12-31T05:21:00"/>
    <d v="1899-12-31T05:21:00"/>
    <d v="1899-12-30T00:00:00"/>
    <n v="0"/>
    <n v="0"/>
    <d v="1899-12-31T05:21:00"/>
    <d v="1899-12-31T05:21:00"/>
    <m/>
    <d v="1899-12-30T00:00:00"/>
    <n v="0"/>
    <n v="0"/>
    <d v="1899-12-31T05:40:00"/>
    <d v="1899-12-30T00:19:00"/>
    <n v="0"/>
    <n v="19"/>
    <d v="1899-12-31T05:45:00"/>
    <d v="1899-12-30T00:05:00"/>
    <n v="0"/>
    <n v="5"/>
    <d v="1899-12-31T05:45:00"/>
    <d v="1899-12-31T05:50:00"/>
    <d v="1899-12-30T00:05:00"/>
    <n v="0"/>
    <n v="5"/>
    <d v="1899-12-31T00:35:00"/>
    <n v="0"/>
    <n v="35"/>
    <d v="1899-12-30T16:26:00"/>
    <n v="16"/>
    <n v="26"/>
    <d v="1899-12-30T01:30:00"/>
    <n v="1"/>
    <n v="30"/>
    <d v="1899-12-30T02:45:00"/>
    <n v="2"/>
    <n v="45"/>
    <m/>
    <m/>
    <m/>
    <d v="1899-12-30T01:51:00"/>
    <n v="1"/>
    <n v="5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54:00"/>
    <n v="0"/>
    <n v="54"/>
    <d v="1899-12-30T00:00:00"/>
    <n v="0"/>
    <n v="0"/>
    <n v="1909919.6559999997"/>
    <n v="30709"/>
    <n v="62.942500000000003"/>
    <n v="62.194133836985891"/>
    <m/>
    <m/>
    <m/>
    <m/>
    <m/>
  </r>
  <r>
    <n v="540"/>
    <n v="88"/>
    <d v="2011-11-16T00:00:00"/>
    <n v="11"/>
    <x v="32"/>
    <n v="8"/>
    <s v="VEDANT"/>
    <s v="NON COKING"/>
    <s v="YASA UNSAL SUNAR"/>
    <d v="1899-12-30T17:45:00"/>
    <x v="534"/>
    <s v="DTY-WT 1-WCS-RLS 2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15:00"/>
    <d v="1899-12-30T00:20:00"/>
    <n v="0"/>
    <n v="20"/>
    <d v="1899-12-30T19:05:00"/>
    <d v="1899-12-30T00:50:00"/>
    <n v="0"/>
    <n v="50"/>
    <d v="1899-12-30T19:05:00"/>
    <d v="1899-12-30T19:05:00"/>
    <d v="1899-12-30T00:00:00"/>
    <n v="0"/>
    <n v="0"/>
    <d v="1899-12-30T19:05:00"/>
    <d v="1899-12-30T19:05:00"/>
    <d v="1899-12-30T00:00:00"/>
    <n v="0"/>
    <n v="0"/>
    <d v="1899-12-30T19:07:00"/>
    <d v="1899-12-30T00:02:00"/>
    <n v="0"/>
    <n v="2"/>
    <d v="1899-12-30T19:33:00"/>
    <d v="1899-12-30T00:26:00"/>
    <n v="0"/>
    <n v="26"/>
    <d v="1899-12-31T01:22:00"/>
    <d v="1899-12-30T05:49:00"/>
    <n v="5"/>
    <n v="49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5:00"/>
    <d v="1899-12-30T00:13:00"/>
    <n v="0"/>
    <n v="13"/>
    <d v="1899-12-31T01:40:00"/>
    <d v="1899-12-30T00:05:00"/>
    <n v="0"/>
    <n v="5"/>
    <d v="1899-12-31T01:40:00"/>
    <d v="1899-12-31T01:45:00"/>
    <d v="1899-12-30T00:05:00"/>
    <n v="0"/>
    <n v="5"/>
    <d v="1899-12-30T08:00:00"/>
    <n v="8"/>
    <n v="0"/>
    <d v="1899-12-30T01:10:00"/>
    <n v="1"/>
    <n v="10"/>
    <d v="1899-12-30T00:00:00"/>
    <n v="0"/>
    <n v="0"/>
    <d v="1899-12-30T05:49:00"/>
    <n v="5"/>
    <n v="49"/>
    <m/>
    <m/>
    <m/>
    <d v="1899-12-30T01:33:00"/>
    <n v="1"/>
    <n v="33"/>
    <d v="1899-12-30T00:00:00"/>
    <n v="0"/>
    <n v="0"/>
    <d v="1899-12-30T00:47:00"/>
    <n v="0"/>
    <n v="47"/>
    <d v="1899-12-30T00:00:00"/>
    <s v="-"/>
    <s v="-"/>
    <d v="1899-12-30T00:00:00"/>
    <n v="0"/>
    <n v="0"/>
    <d v="1899-12-30T00:00:00"/>
    <n v="0"/>
    <n v="0"/>
    <d v="1899-12-30T03:29:00"/>
    <n v="3"/>
    <n v="29"/>
    <d v="1899-12-30T00:00:00"/>
    <n v="0"/>
    <n v="0"/>
    <n v="1913354.0859999997"/>
    <n v="30768"/>
    <n v="58.210677966101692"/>
    <n v="62.186495254810183"/>
    <m/>
    <m/>
    <m/>
    <m/>
    <m/>
  </r>
  <r>
    <n v="541"/>
    <n v="89"/>
    <d v="2011-11-17T00:00:00"/>
    <n v="11"/>
    <x v="0"/>
    <n v="44"/>
    <s v="TSL,JSR"/>
    <s v="CURRAGH SS / CD PCI"/>
    <s v="VOGUE CHALLENGER/LOWLANDS ORCHID"/>
    <d v="1899-12-30T14:35:00"/>
    <x v="535"/>
    <s v="DTY-WT 1-WCS-RLS 1-IMWB 1-DTY"/>
    <n v="59"/>
    <n v="0"/>
    <m/>
    <d v="1899-12-30T14:35:00"/>
    <d v="1899-12-30T14:35:00"/>
    <d v="1899-12-30T00:00:00"/>
    <n v="0"/>
    <n v="0"/>
    <d v="1899-12-30T19:30:00"/>
    <d v="1899-12-30T04:55:00"/>
    <n v="4"/>
    <n v="55"/>
    <d v="1899-12-30T20:30:00"/>
    <d v="1899-12-30T01:00:00"/>
    <n v="1"/>
    <n v="0"/>
    <d v="1899-12-30T21:30:00"/>
    <d v="1899-12-30T01:00:00"/>
    <n v="1"/>
    <n v="0"/>
    <d v="1899-12-31T01:00:00"/>
    <d v="1899-12-31T02:30:00"/>
    <d v="1899-12-30T01:30:00"/>
    <n v="1"/>
    <n v="30"/>
    <d v="1899-12-31T01:00:00"/>
    <d v="1899-12-31T02:30:00"/>
    <d v="1899-12-30T01:30:00"/>
    <n v="1"/>
    <n v="30"/>
    <d v="1899-12-31T07:20:00"/>
    <d v="1899-12-30T04:50:00"/>
    <n v="4"/>
    <n v="50"/>
    <d v="1899-12-31T05:45:00"/>
    <d v="1899-12-30T03:15:00"/>
    <n v="3"/>
    <n v="15"/>
    <d v="1899-12-31T08:45:00"/>
    <d v="1899-12-30T03:00:00"/>
    <n v="3"/>
    <n v="0"/>
    <d v="1899-12-31T08:45:00"/>
    <d v="1899-12-31T08:45:00"/>
    <d v="1899-12-30T00:00:00"/>
    <n v="0"/>
    <n v="0"/>
    <d v="1899-12-31T08:45:00"/>
    <d v="1899-12-31T08:45:00"/>
    <m/>
    <d v="1899-12-30T00:00:00"/>
    <n v="0"/>
    <n v="0"/>
    <d v="1899-12-31T08:55:00"/>
    <d v="1899-12-30T00:10:00"/>
    <n v="0"/>
    <n v="10"/>
    <d v="1899-12-31T09:00:00"/>
    <d v="1899-12-30T00:05:00"/>
    <n v="0"/>
    <n v="5"/>
    <d v="1899-12-31T09:00:00"/>
    <d v="1899-12-31T09:05:00"/>
    <d v="1899-12-30T00:05:00"/>
    <n v="0"/>
    <n v="5"/>
    <d v="1899-12-30T18:30:00"/>
    <n v="18"/>
    <n v="30"/>
    <d v="1899-12-30T06:05:00"/>
    <n v="6"/>
    <n v="5"/>
    <d v="1899-12-30T01:30:00"/>
    <n v="1"/>
    <n v="30"/>
    <d v="1899-12-30T03:00:00"/>
    <n v="3"/>
    <n v="0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1:20:00"/>
    <n v="1"/>
    <n v="20"/>
    <d v="1899-12-30T00:00:00"/>
    <n v="0"/>
    <n v="0"/>
    <d v="1899-12-30T00:22:00"/>
    <n v="0"/>
    <n v="22"/>
    <d v="1899-12-30T00:00:00"/>
    <n v="0"/>
    <n v="0"/>
    <n v="1917000.0059999996"/>
    <n v="30827"/>
    <n v="61.795254237288134"/>
    <n v="62.185746456028795"/>
    <m/>
    <m/>
    <m/>
    <m/>
    <m/>
  </r>
  <r>
    <n v="542"/>
    <n v="90"/>
    <d v="2011-11-17T00:00:00"/>
    <n v="11"/>
    <x v="0"/>
    <n v="45"/>
    <s v="TSL,JSR"/>
    <s v="LAKE VERMONT/ CP OMAN"/>
    <s v="LOWLANDS ORCHID/MP PANAMAX5"/>
    <d v="1899-12-30T11:35:00"/>
    <x v="536"/>
    <s v="DTY-WT 1-WCS-RLS 2-IMWB 1-DTY"/>
    <n v="58"/>
    <n v="1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2:20:00"/>
    <d v="1899-12-30T00:20:00"/>
    <n v="0"/>
    <n v="20"/>
    <d v="1899-12-30T12:25:00"/>
    <d v="1899-12-30T12:48:00"/>
    <d v="1899-12-30T00:23:00"/>
    <n v="0"/>
    <n v="23"/>
    <d v="1899-12-30T12:25:00"/>
    <d v="1899-12-30T12:48:00"/>
    <d v="1899-12-30T00:23:00"/>
    <n v="0"/>
    <n v="23"/>
    <d v="1899-12-30T12:51:00"/>
    <d v="1899-12-30T00:03:00"/>
    <n v="0"/>
    <n v="3"/>
    <d v="1899-12-30T12:52:00"/>
    <d v="1899-12-30T00:01:00"/>
    <n v="0"/>
    <n v="1"/>
    <d v="1899-12-30T15:49:00"/>
    <d v="1899-12-30T02:57:00"/>
    <n v="2"/>
    <n v="57"/>
    <d v="1899-12-30T15:49:00"/>
    <d v="1899-12-30T15:49:00"/>
    <d v="1899-12-30T00:00:00"/>
    <n v="0"/>
    <n v="0"/>
    <d v="1899-12-30T15:49:00"/>
    <d v="1899-12-30T15:49:00"/>
    <m/>
    <d v="1899-12-30T00:00:00"/>
    <n v="0"/>
    <n v="0"/>
    <d v="1899-12-30T16:00:00"/>
    <d v="1899-12-30T00:11:00"/>
    <n v="0"/>
    <n v="11"/>
    <d v="1899-12-30T16:10:00"/>
    <d v="1899-12-30T00:10:00"/>
    <n v="0"/>
    <n v="10"/>
    <d v="1899-12-30T16:10:00"/>
    <d v="1899-12-30T16:15:00"/>
    <d v="1899-12-30T00:05:00"/>
    <n v="0"/>
    <n v="5"/>
    <d v="1899-12-30T04:40:00"/>
    <n v="4"/>
    <n v="40"/>
    <d v="1899-12-30T00:44:00"/>
    <n v="0"/>
    <n v="44"/>
    <d v="1899-12-30T00:23:00"/>
    <n v="0"/>
    <n v="23"/>
    <d v="1899-12-30T02:57:00"/>
    <n v="2"/>
    <n v="57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20711.2259999996"/>
    <n v="30885"/>
    <n v="63.986551724137925"/>
    <n v="62.189128249959516"/>
    <m/>
    <m/>
    <m/>
    <m/>
    <m/>
  </r>
  <r>
    <n v="543"/>
    <n v="91"/>
    <d v="2011-11-17T00:00:00"/>
    <n v="11"/>
    <x v="0"/>
    <n v="46"/>
    <s v="TSL,JSR"/>
    <s v="ANTHRACITE/CURRAGH SS"/>
    <s v="NAVIOS VECTOR/VOGUE CHALLENGER"/>
    <d v="1899-12-30T19:30:00"/>
    <x v="537"/>
    <s v="DTY-WT 1-WCS-RLS 2-IMWB 1-DTY"/>
    <n v="58"/>
    <n v="1"/>
    <m/>
    <d v="1899-12-30T19:30:00"/>
    <d v="1899-12-30T19:30:00"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20:00:00"/>
    <d v="1899-12-30T00:10:00"/>
    <n v="0"/>
    <n v="10"/>
    <d v="1899-12-30T20:00:00"/>
    <d v="1899-12-30T21:20:00"/>
    <d v="1899-12-30T01:20:00"/>
    <n v="1"/>
    <n v="20"/>
    <d v="1899-12-30T20:00:00"/>
    <d v="1899-12-30T21:20:00"/>
    <d v="1899-12-30T01:20:00"/>
    <n v="1"/>
    <n v="20"/>
    <d v="1899-12-30T20:00:00"/>
    <d v="1899-12-30T00:00:00"/>
    <n v="0"/>
    <n v="0"/>
    <d v="1899-12-30T21:28:00"/>
    <d v="1899-12-30T00:08:00"/>
    <n v="0"/>
    <n v="8"/>
    <d v="1899-12-31T00:30:00"/>
    <d v="1899-12-30T03:02:00"/>
    <n v="3"/>
    <n v="2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0:00"/>
    <d v="1899-12-30T00:05:00"/>
    <n v="0"/>
    <n v="5"/>
    <d v="1899-12-31T00:50:00"/>
    <d v="1899-12-31T00:55:00"/>
    <d v="1899-12-30T00:05:00"/>
    <n v="0"/>
    <n v="5"/>
    <d v="1899-12-30T05:25:00"/>
    <n v="5"/>
    <n v="25"/>
    <d v="1899-12-30T00:30:00"/>
    <n v="0"/>
    <n v="30"/>
    <d v="1899-12-30T01:20:00"/>
    <n v="1"/>
    <n v="20"/>
    <d v="1899-12-30T03:02:00"/>
    <n v="3"/>
    <n v="2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4:00"/>
    <n v="1"/>
    <n v="44"/>
    <d v="1899-12-30T00:00:00"/>
    <n v="0"/>
    <n v="0"/>
    <n v="1924389.6259999995"/>
    <n v="30943"/>
    <n v="63.420689655172417"/>
    <n v="62.191436706201706"/>
    <m/>
    <m/>
    <m/>
    <m/>
    <m/>
  </r>
  <r>
    <n v="544"/>
    <n v="92"/>
    <d v="2011-11-18T00:00:00"/>
    <n v="11"/>
    <x v="32"/>
    <n v="9"/>
    <s v="VEDANT"/>
    <s v="NON COKING"/>
    <s v="YASA UNSAL SUNAR"/>
    <d v="1899-12-30T22:20:00"/>
    <x v="538"/>
    <s v="DTY-WT 1-WCS-RLS 2-IMWB 1-DTY"/>
    <n v="59"/>
    <n v="0"/>
    <m/>
    <d v="1899-12-30T22:20:00"/>
    <d v="1899-12-30T22:20:00"/>
    <d v="1899-12-30T00:00:00"/>
    <n v="0"/>
    <n v="0"/>
    <d v="1899-12-30T22:30:00"/>
    <d v="1899-12-30T00:10:00"/>
    <n v="0"/>
    <n v="10"/>
    <d v="1899-12-30T22:45:00"/>
    <d v="1899-12-30T00:15:00"/>
    <n v="0"/>
    <n v="15"/>
    <d v="1899-12-30T23:25:00"/>
    <d v="1899-12-30T00:40:00"/>
    <n v="0"/>
    <n v="40"/>
    <d v="1899-12-30T23:25:00"/>
    <d v="1899-12-31T00:30:00"/>
    <d v="1899-12-30T01:05:00"/>
    <n v="1"/>
    <n v="5"/>
    <d v="1899-12-30T23:25:00"/>
    <d v="1899-12-31T00:30:00"/>
    <d v="1899-12-30T01:05:00"/>
    <n v="1"/>
    <n v="5"/>
    <d v="1899-12-31T01:47:00"/>
    <d v="1899-12-30T01:17:00"/>
    <n v="1"/>
    <n v="17"/>
    <d v="1899-12-31T02:24:00"/>
    <d v="1899-12-30T00:37:00"/>
    <n v="0"/>
    <n v="37"/>
    <d v="1899-12-31T06:18:00"/>
    <d v="1899-12-30T03:54:00"/>
    <n v="3"/>
    <n v="54"/>
    <d v="1899-12-31T06:18:00"/>
    <d v="1899-12-31T06:18:00"/>
    <d v="1899-12-30T00:00:00"/>
    <n v="0"/>
    <n v="0"/>
    <d v="1899-12-31T06:18:00"/>
    <d v="1899-12-31T06:18:00"/>
    <m/>
    <d v="1899-12-30T00:00:00"/>
    <n v="0"/>
    <n v="0"/>
    <d v="1899-12-31T06:25:00"/>
    <d v="1899-12-30T00:07:00"/>
    <n v="0"/>
    <n v="7"/>
    <d v="1899-12-31T06:30:00"/>
    <d v="1899-12-30T00:05:00"/>
    <n v="0"/>
    <n v="5"/>
    <d v="1899-12-31T06:30:00"/>
    <d v="1899-12-31T06:35:00"/>
    <d v="1899-12-30T00:05:00"/>
    <n v="0"/>
    <n v="5"/>
    <d v="1899-12-30T08:15:00"/>
    <n v="8"/>
    <n v="15"/>
    <d v="1899-12-30T02:09:00"/>
    <n v="2"/>
    <n v="9"/>
    <d v="1899-12-30T01:05:00"/>
    <n v="1"/>
    <n v="5"/>
    <d v="1899-12-30T03:54:00"/>
    <n v="3"/>
    <n v="54"/>
    <m/>
    <m/>
    <m/>
    <d v="1899-12-30T02:06:00"/>
    <n v="2"/>
    <n v="6"/>
    <d v="1899-12-30T00:00:00"/>
    <n v="0"/>
    <n v="0"/>
    <d v="1899-12-30T01:10:00"/>
    <n v="1"/>
    <n v="10"/>
    <d v="1899-12-30T00:00:00"/>
    <s v="-"/>
    <s v="-"/>
    <d v="1899-12-30T00:00:00"/>
    <n v="0"/>
    <n v="0"/>
    <d v="1899-12-30T00:00:00"/>
    <n v="0"/>
    <n v="0"/>
    <d v="1899-12-30T00:38:00"/>
    <n v="0"/>
    <n v="38"/>
    <d v="1899-12-30T00:00:00"/>
    <n v="0"/>
    <n v="0"/>
    <n v="1927898.4559999995"/>
    <n v="31002"/>
    <n v="59.471694915254233"/>
    <n v="62.186260757370476"/>
    <m/>
    <m/>
    <m/>
    <m/>
    <m/>
  </r>
  <r>
    <n v="545"/>
    <n v="93"/>
    <d v="2011-11-18T00:00:00"/>
    <n v="11"/>
    <x v="31"/>
    <n v="3"/>
    <s v="CONCAST INDIA LTD."/>
    <s v="STEAM NON COKING"/>
    <s v="CAROUGE"/>
    <d v="1899-12-30T01:15:00"/>
    <x v="539"/>
    <s v="DTY-WT 1-WCS-RLS 1-IMWB 1-DTY"/>
    <n v="59"/>
    <n v="0"/>
    <m/>
    <d v="1899-12-30T01:15:00"/>
    <d v="1899-12-30T01:15:00"/>
    <d v="1899-12-30T00:00:00"/>
    <n v="0"/>
    <n v="0"/>
    <d v="1899-12-30T01:25:00"/>
    <d v="1899-12-30T00:10:00"/>
    <n v="0"/>
    <n v="10"/>
    <d v="1899-12-30T01:55:00"/>
    <d v="1899-12-30T00:30:00"/>
    <n v="0"/>
    <n v="30"/>
    <d v="1899-12-30T02:20:00"/>
    <d v="1899-12-30T00:25:00"/>
    <n v="0"/>
    <n v="25"/>
    <d v="1899-12-30T02:25:00"/>
    <d v="1899-12-30T03:05:00"/>
    <d v="1899-12-30T00:40:00"/>
    <n v="0"/>
    <n v="40"/>
    <d v="1899-12-30T02:25:00"/>
    <d v="1899-12-30T03:05:00"/>
    <d v="1899-12-30T00:40:00"/>
    <n v="0"/>
    <n v="40"/>
    <d v="1899-12-30T07:00:00"/>
    <d v="1899-12-30T03:55:00"/>
    <n v="3"/>
    <n v="55"/>
    <d v="1899-12-30T07:00:00"/>
    <d v="1899-12-30T00:00:00"/>
    <n v="0"/>
    <n v="0"/>
    <d v="1899-12-30T09:15:00"/>
    <d v="1899-12-30T02:15:00"/>
    <n v="2"/>
    <n v="15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09:25:00"/>
    <d v="1899-12-30T00:10:00"/>
    <n v="0"/>
    <n v="10"/>
    <d v="1899-12-30T09:30:00"/>
    <d v="1899-12-30T00:05:00"/>
    <n v="0"/>
    <n v="5"/>
    <d v="1899-12-30T09:30:00"/>
    <d v="1899-12-30T13:15:00"/>
    <d v="1899-12-30T03:45:00"/>
    <n v="3"/>
    <n v="45"/>
    <d v="1899-12-30T12:00:00"/>
    <n v="12"/>
    <n v="0"/>
    <d v="1899-12-30T04:35:00"/>
    <n v="4"/>
    <n v="35"/>
    <d v="1899-12-30T00:40:00"/>
    <n v="0"/>
    <n v="40"/>
    <d v="1899-12-30T02:15:00"/>
    <n v="2"/>
    <n v="15"/>
    <m/>
    <m/>
    <m/>
    <d v="1899-12-30T01:00:00"/>
    <n v="1"/>
    <n v="0"/>
    <d v="1899-12-30T00:00:00"/>
    <n v="0"/>
    <n v="0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47:00"/>
    <n v="0"/>
    <n v="47"/>
    <d v="1899-12-30T00:00:00"/>
    <n v="0"/>
    <n v="0"/>
    <n v="1931784.9859999996"/>
    <n v="31061"/>
    <n v="65.873389830508472"/>
    <n v="62.193264415183016"/>
    <m/>
    <m/>
    <m/>
    <m/>
    <m/>
  </r>
  <r>
    <n v="546"/>
    <n v="94"/>
    <d v="2011-11-18T00:00:00"/>
    <n v="11"/>
    <x v="0"/>
    <n v="47"/>
    <s v="TSL,JSR"/>
    <s v="CP OMAN"/>
    <s v="MP PANAMAX 5"/>
    <d v="1899-12-30T02:50:00"/>
    <x v="540"/>
    <s v="DTY-WT 1-WCS-RLS 2-IMWB 1-DTY"/>
    <n v="59"/>
    <n v="0"/>
    <m/>
    <d v="1899-12-30T02:50:00"/>
    <d v="1899-12-30T02:50:00"/>
    <d v="1899-12-30T00:00:00"/>
    <n v="0"/>
    <n v="0"/>
    <d v="1899-12-30T09:45:00"/>
    <d v="1899-12-30T06:55:00"/>
    <n v="6"/>
    <n v="55"/>
    <d v="1899-12-30T10:00:00"/>
    <d v="1899-12-30T00:15:00"/>
    <n v="0"/>
    <n v="15"/>
    <d v="1899-12-30T10:30:00"/>
    <d v="1899-12-30T00:30:00"/>
    <n v="0"/>
    <n v="30"/>
    <d v="1899-12-30T11:00:00"/>
    <d v="1899-12-30T11:45:00"/>
    <d v="1899-12-30T00:45:00"/>
    <n v="0"/>
    <n v="45"/>
    <d v="1899-12-30T11:00:00"/>
    <d v="1899-12-30T11:45:00"/>
    <d v="1899-12-30T00:45:00"/>
    <n v="0"/>
    <n v="45"/>
    <d v="1899-12-30T12:30:00"/>
    <d v="1899-12-30T00:45:00"/>
    <n v="0"/>
    <n v="45"/>
    <d v="1899-12-30T12:30:00"/>
    <d v="1899-12-30T00:00:00"/>
    <n v="0"/>
    <n v="0"/>
    <d v="1899-12-30T14:01:00"/>
    <d v="1899-12-30T01:31:00"/>
    <n v="1"/>
    <n v="31"/>
    <d v="1899-12-30T14:01:00"/>
    <d v="1899-12-30T14:01:00"/>
    <d v="1899-12-30T00:00:00"/>
    <n v="0"/>
    <n v="0"/>
    <d v="1899-12-30T14:01:00"/>
    <d v="1899-12-30T14:01:00"/>
    <m/>
    <d v="1899-12-30T00:00:00"/>
    <n v="0"/>
    <n v="0"/>
    <d v="1899-12-30T14:10:00"/>
    <d v="1899-12-30T00:09:00"/>
    <n v="0"/>
    <n v="9"/>
    <d v="1899-12-30T14:15:00"/>
    <d v="1899-12-30T00:05:00"/>
    <n v="0"/>
    <n v="5"/>
    <d v="1899-12-30T14:15:00"/>
    <d v="1899-12-30T23:20:00"/>
    <d v="1899-12-30T09:05:00"/>
    <n v="9"/>
    <n v="5"/>
    <d v="1899-12-30T20:30:00"/>
    <n v="20"/>
    <n v="30"/>
    <d v="1899-12-30T01:29:00"/>
    <n v="1"/>
    <n v="29"/>
    <d v="1899-12-30T00:45:00"/>
    <n v="0"/>
    <n v="45"/>
    <d v="1899-12-30T01:31:00"/>
    <n v="1"/>
    <n v="3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4:00"/>
    <n v="0"/>
    <n v="44"/>
    <d v="1899-12-30T00:00:00"/>
    <n v="0"/>
    <n v="0"/>
    <n v="1935389.9159999995"/>
    <n v="31120"/>
    <n v="61.100508474576266"/>
    <n v="62.191192673521833"/>
    <m/>
    <m/>
    <m/>
    <m/>
    <m/>
  </r>
  <r>
    <n v="547"/>
    <n v="95"/>
    <d v="2011-11-18T00:00:00"/>
    <n v="11"/>
    <x v="0"/>
    <n v="48"/>
    <s v="TSL,JSR"/>
    <s v="SS NEWZEALAND/CURRAGH SS"/>
    <s v="VOGUE CHALLENGER/IRON BILL"/>
    <d v="1899-12-30T10:30:00"/>
    <x v="541"/>
    <s v="DTY-WT 1-WCS-RLS 1-IMWB 1-DTY"/>
    <n v="56"/>
    <n v="3"/>
    <m/>
    <d v="1899-12-30T10:30:00"/>
    <d v="1899-12-30T10:30:00"/>
    <d v="1899-12-30T00:00:00"/>
    <n v="0"/>
    <n v="0"/>
    <d v="1899-12-30T11:00:00"/>
    <d v="1899-12-30T00:30:00"/>
    <n v="0"/>
    <n v="30"/>
    <d v="1899-12-30T11:15:00"/>
    <d v="1899-12-30T00:15:00"/>
    <n v="0"/>
    <n v="15"/>
    <d v="1899-12-30T11:40:00"/>
    <d v="1899-12-30T00:25:00"/>
    <n v="0"/>
    <n v="25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5:30:00"/>
    <d v="1899-12-30T02:00:00"/>
    <n v="2"/>
    <n v="0"/>
    <d v="1899-12-30T15:30:00"/>
    <d v="1899-12-30T00:00:00"/>
    <n v="0"/>
    <n v="0"/>
    <d v="1899-12-30T18:59:00"/>
    <d v="1899-12-30T03:29:00"/>
    <n v="3"/>
    <n v="29"/>
    <d v="1899-12-30T18:59:00"/>
    <d v="1899-12-30T18:59:00"/>
    <d v="1899-12-30T00:00:00"/>
    <n v="0"/>
    <n v="0"/>
    <d v="1899-12-30T18:59:00"/>
    <d v="1899-12-30T18:59:00"/>
    <m/>
    <d v="1899-12-30T00:00:00"/>
    <n v="0"/>
    <n v="0"/>
    <d v="1899-12-30T19:10:00"/>
    <d v="1899-12-30T00:11:00"/>
    <n v="0"/>
    <n v="11"/>
    <d v="1899-12-30T19:15:00"/>
    <d v="1899-12-30T00:05:00"/>
    <n v="0"/>
    <n v="5"/>
    <d v="1899-12-30T19:15:00"/>
    <d v="1899-12-31T01:00:00"/>
    <d v="1899-12-30T05:45:00"/>
    <n v="5"/>
    <n v="45"/>
    <d v="1899-12-30T14:30:00"/>
    <n v="14"/>
    <n v="30"/>
    <d v="1899-12-30T02:41:00"/>
    <n v="2"/>
    <n v="41"/>
    <d v="1899-12-30T01:30:00"/>
    <n v="1"/>
    <n v="30"/>
    <d v="1899-12-30T03:29:00"/>
    <n v="3"/>
    <n v="29"/>
    <m/>
    <m/>
    <m/>
    <d v="1899-12-30T01:16:00"/>
    <n v="1"/>
    <n v="16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1938818.3359999994"/>
    <n v="31176"/>
    <n v="61.221785714285716"/>
    <n v="62.18945137285089"/>
    <m/>
    <m/>
    <m/>
    <m/>
    <m/>
  </r>
  <r>
    <n v="548"/>
    <n v="96"/>
    <d v="2011-11-18T00:00:00"/>
    <n v="11"/>
    <x v="18"/>
    <n v="1"/>
    <s v="BSL"/>
    <s v="STEAM NON COKING"/>
    <s v="FU ZHOU HAI/IRON KNIGHT"/>
    <d v="1899-12-30T10:15:00"/>
    <x v="542"/>
    <s v="DTY-WT 1-WCS-RLS 2-IMWB 1-DTY"/>
    <n v="59"/>
    <n v="0"/>
    <m/>
    <d v="1899-12-30T10:15:00"/>
    <d v="1899-12-30T10:15:00"/>
    <d v="1899-12-30T00:00:00"/>
    <n v="0"/>
    <n v="0"/>
    <d v="1899-12-30T10:50:00"/>
    <d v="1899-12-30T00:35:00"/>
    <n v="0"/>
    <n v="35"/>
    <d v="1899-12-30T11:00:00"/>
    <d v="1899-12-30T00:10:00"/>
    <n v="0"/>
    <n v="10"/>
    <d v="1899-12-30T11:30:00"/>
    <d v="1899-12-30T00:30:00"/>
    <n v="0"/>
    <n v="30"/>
    <d v="1899-12-30T14:00:00"/>
    <d v="1899-12-30T15:00:00"/>
    <d v="1899-12-30T01:00:00"/>
    <n v="1"/>
    <n v="0"/>
    <d v="1899-12-30T14:00:00"/>
    <d v="1899-12-30T15:00:00"/>
    <d v="1899-12-30T01:00:00"/>
    <n v="1"/>
    <n v="0"/>
    <d v="1899-12-30T20:12:00"/>
    <d v="1899-12-30T05:12:00"/>
    <n v="5"/>
    <n v="12"/>
    <d v="1899-12-30T20:12:00"/>
    <d v="1899-12-30T00:00:00"/>
    <n v="0"/>
    <n v="0"/>
    <d v="1899-12-30T23:44:00"/>
    <d v="1899-12-30T03:32:00"/>
    <n v="3"/>
    <n v="32"/>
    <d v="1899-12-30T23:44:00"/>
    <d v="1899-12-30T23:44:00"/>
    <d v="1899-12-30T00:00:00"/>
    <n v="0"/>
    <n v="0"/>
    <d v="1899-12-30T23:44:00"/>
    <d v="1899-12-30T23:44:00"/>
    <m/>
    <d v="1899-12-30T00:00:00"/>
    <n v="0"/>
    <n v="0"/>
    <d v="1899-12-30T23:53:00"/>
    <d v="1899-12-30T00:09:00"/>
    <n v="0"/>
    <n v="9"/>
    <d v="1899-12-31T00:00:00"/>
    <d v="1899-12-30T00:07:00"/>
    <n v="0"/>
    <n v="7"/>
    <d v="1899-12-31T00:00:00"/>
    <d v="1899-12-31T03:20:00"/>
    <d v="1899-12-30T03:20:00"/>
    <n v="3"/>
    <n v="20"/>
    <d v="1899-12-30T17:05:00"/>
    <n v="17"/>
    <n v="5"/>
    <d v="1899-12-30T05:58:00"/>
    <n v="5"/>
    <n v="58"/>
    <d v="1899-12-30T01:00:00"/>
    <n v="1"/>
    <n v="0"/>
    <d v="1899-12-30T03:32:00"/>
    <n v="3"/>
    <n v="32"/>
    <m/>
    <m/>
    <m/>
    <d v="1899-12-30T01:39:00"/>
    <n v="1"/>
    <n v="39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1:45:00"/>
    <n v="1"/>
    <n v="45"/>
    <d v="1899-12-30T00:00:00"/>
    <n v="0"/>
    <n v="0"/>
    <n v="1942339.9159999995"/>
    <n v="31235"/>
    <n v="59.687796610169492"/>
    <n v="62.18472598047061"/>
    <m/>
    <m/>
    <m/>
    <m/>
    <m/>
  </r>
  <r>
    <n v="549"/>
    <n v="97"/>
    <d v="2011-11-19T00:00:00"/>
    <n v="11"/>
    <x v="25"/>
    <n v="2"/>
    <s v="VISA STEEL"/>
    <s v="NON COKING"/>
    <s v="NEWLEAD SPARTOUNTA"/>
    <d v="1899-12-30T23:00:00"/>
    <x v="543"/>
    <s v="DTY-WT 1-WCS-RLS 1-IMWB 1-DTY"/>
    <n v="59"/>
    <n v="0"/>
    <m/>
    <d v="1899-12-30T23:00:00"/>
    <d v="1899-12-30T23:00:00"/>
    <d v="1899-12-30T00:00:00"/>
    <n v="0"/>
    <n v="0"/>
    <d v="1899-12-30T23:20:00"/>
    <d v="1899-12-30T00:20:00"/>
    <n v="0"/>
    <n v="20"/>
    <d v="1899-12-30T23:50:00"/>
    <d v="1899-12-30T00:30:00"/>
    <n v="0"/>
    <n v="30"/>
    <d v="1899-12-31T00:47:00"/>
    <d v="1899-12-30T00:57:00"/>
    <n v="0"/>
    <n v="57"/>
    <d v="1899-12-31T00:50:00"/>
    <d v="1899-12-31T02:55:00"/>
    <d v="1899-12-30T02:05:00"/>
    <n v="2"/>
    <n v="5"/>
    <d v="1899-12-31T00:50:00"/>
    <d v="1899-12-31T02:55:00"/>
    <d v="1899-12-30T02:05:00"/>
    <n v="2"/>
    <n v="5"/>
    <d v="1899-12-31T03:10:00"/>
    <d v="1899-12-30T00:15:00"/>
    <n v="0"/>
    <n v="15"/>
    <d v="1899-12-31T03:11:00"/>
    <d v="1899-12-30T00:01:00"/>
    <n v="0"/>
    <n v="1"/>
    <d v="1899-12-31T06:46:00"/>
    <d v="1899-12-30T03:35:00"/>
    <n v="3"/>
    <n v="35"/>
    <d v="1899-12-31T06:46:00"/>
    <d v="1899-12-31T06:46:00"/>
    <d v="1899-12-30T00:00:00"/>
    <n v="0"/>
    <n v="0"/>
    <d v="1899-12-31T06:46:00"/>
    <d v="1899-12-31T06:46:00"/>
    <m/>
    <d v="1899-12-30T00:00:00"/>
    <n v="0"/>
    <n v="0"/>
    <d v="1899-12-31T06:55:00"/>
    <d v="1899-12-30T00:09:00"/>
    <n v="0"/>
    <n v="9"/>
    <d v="1899-12-31T06:57:00"/>
    <d v="1899-12-30T00:02:00"/>
    <n v="0"/>
    <n v="2"/>
    <d v="1899-12-31T06:57:00"/>
    <d v="1899-12-31T07:00:00"/>
    <d v="1899-12-30T00:03:00"/>
    <n v="0"/>
    <n v="3"/>
    <d v="1899-12-30T08:00:00"/>
    <n v="8"/>
    <n v="0"/>
    <d v="1899-12-30T01:23:00"/>
    <n v="1"/>
    <n v="23"/>
    <d v="1899-12-30T02:05:00"/>
    <n v="2"/>
    <n v="5"/>
    <d v="1899-12-30T03:35:00"/>
    <n v="3"/>
    <n v="35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4:00"/>
    <n v="2"/>
    <n v="24"/>
    <d v="1899-12-30T00:00:00"/>
    <n v="0"/>
    <n v="0"/>
    <n v="1945846.9759999996"/>
    <n v="31294"/>
    <n v="59.441694915254239"/>
    <n v="62.179554419377503"/>
    <m/>
    <m/>
    <m/>
    <m/>
    <m/>
  </r>
  <r>
    <n v="550"/>
    <n v="98"/>
    <d v="2011-11-19T00:00:00"/>
    <n v="11"/>
    <x v="0"/>
    <n v="49"/>
    <s v="TSL,JSR"/>
    <s v="CURRAGH SS"/>
    <s v="VOGUE CHALLENGER"/>
    <d v="1899-12-30T11:20:00"/>
    <x v="544"/>
    <s v="DTY-WT 1-WCS-RLS 1-IMWB 1-DTY"/>
    <n v="54"/>
    <n v="5"/>
    <m/>
    <d v="1899-12-30T11:20:00"/>
    <d v="1899-12-30T11:20:00"/>
    <d v="1899-12-30T00:00:00"/>
    <n v="0"/>
    <n v="0"/>
    <d v="1899-12-30T11:25:00"/>
    <d v="1899-12-30T00:05:00"/>
    <n v="0"/>
    <n v="5"/>
    <d v="1899-12-30T11:35:00"/>
    <d v="1899-12-30T00:10:00"/>
    <n v="0"/>
    <n v="10"/>
    <d v="1899-12-30T11:50:00"/>
    <d v="1899-12-30T00:15:00"/>
    <n v="0"/>
    <n v="15"/>
    <d v="1899-12-30T12:00:00"/>
    <d v="1899-12-30T14:35:00"/>
    <d v="1899-12-30T02:35:00"/>
    <n v="2"/>
    <n v="35"/>
    <d v="1899-12-30T12:00:00"/>
    <d v="1899-12-30T14:35:00"/>
    <d v="1899-12-30T02:35:00"/>
    <n v="2"/>
    <n v="35"/>
    <d v="1899-12-30T14:37:00"/>
    <d v="1899-12-30T00:02:00"/>
    <n v="0"/>
    <n v="2"/>
    <d v="1899-12-30T14:39:00"/>
    <d v="1899-12-30T00:02:00"/>
    <n v="0"/>
    <n v="2"/>
    <d v="1899-12-30T16:08:00"/>
    <d v="1899-12-30T01:29:00"/>
    <n v="1"/>
    <n v="29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8:35:00"/>
    <d v="1899-12-30T02:10:00"/>
    <n v="2"/>
    <n v="10"/>
    <d v="1899-12-30T07:15:00"/>
    <n v="7"/>
    <n v="15"/>
    <d v="1899-12-30T00:34:00"/>
    <n v="0"/>
    <n v="34"/>
    <d v="1899-12-30T02:35:00"/>
    <n v="2"/>
    <n v="35"/>
    <d v="1899-12-30T01:29:00"/>
    <n v="1"/>
    <n v="2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1949172.7359999996"/>
    <n v="31348"/>
    <n v="61.58814814814815"/>
    <n v="62.178535664157188"/>
    <m/>
    <m/>
    <m/>
    <m/>
    <m/>
  </r>
  <r>
    <n v="551"/>
    <n v="99"/>
    <d v="2011-11-19T00:00:00"/>
    <n v="11"/>
    <x v="32"/>
    <n v="10"/>
    <s v="VEDANT"/>
    <s v="NON COKING"/>
    <s v="YASA UNSAL SUNAR"/>
    <d v="1899-12-30T16:30:00"/>
    <x v="545"/>
    <s v="DTY-WT 1-WCS-RLS 2-IMWB 1-DTY"/>
    <n v="59"/>
    <n v="0"/>
    <m/>
    <d v="1899-12-30T16:30:00"/>
    <d v="1899-12-30T16:30:00"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7:00:00"/>
    <d v="1899-12-30T00:15:00"/>
    <n v="0"/>
    <n v="15"/>
    <d v="1899-12-30T17:00:00"/>
    <d v="1899-12-30T17:00:00"/>
    <d v="1899-12-30T00:00:00"/>
    <n v="0"/>
    <n v="0"/>
    <d v="1899-12-30T17:00:00"/>
    <d v="1899-12-30T17:00:00"/>
    <d v="1899-12-30T00:00:00"/>
    <n v="0"/>
    <n v="0"/>
    <d v="1899-12-30T17:30:00"/>
    <d v="1899-12-30T00:30:00"/>
    <n v="0"/>
    <n v="30"/>
    <d v="1899-12-30T17:34:00"/>
    <d v="1899-12-30T00:04:00"/>
    <n v="0"/>
    <n v="4"/>
    <d v="1899-12-30T20:38:00"/>
    <d v="1899-12-30T03:04:00"/>
    <n v="3"/>
    <n v="4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5:00"/>
    <d v="1899-12-30T00:07:00"/>
    <n v="0"/>
    <n v="7"/>
    <d v="1899-12-30T20:50:00"/>
    <d v="1899-12-30T00:05:00"/>
    <n v="0"/>
    <n v="5"/>
    <d v="1899-12-30T20:50:00"/>
    <d v="1899-12-30T20:55:00"/>
    <d v="1899-12-30T00:05:00"/>
    <n v="0"/>
    <n v="5"/>
    <d v="1899-12-30T04:25:00"/>
    <n v="4"/>
    <n v="25"/>
    <d v="1899-12-30T00:57:00"/>
    <n v="0"/>
    <n v="57"/>
    <d v="1899-12-30T00:00:00"/>
    <n v="0"/>
    <n v="0"/>
    <d v="1899-12-30T03:04:00"/>
    <n v="3"/>
    <n v="4"/>
    <m/>
    <m/>
    <m/>
    <d v="1899-12-30T01:37:00"/>
    <n v="1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40:00"/>
    <n v="0"/>
    <n v="40"/>
    <d v="1899-12-30T00:00:00"/>
    <n v="0"/>
    <n v="0"/>
    <n v="1952742.1859999995"/>
    <n v="31407"/>
    <n v="60.499152542372876"/>
    <n v="62.175380838666527"/>
    <m/>
    <m/>
    <m/>
    <m/>
    <m/>
  </r>
  <r>
    <n v="552"/>
    <n v="100"/>
    <d v="2011-11-19T00:00:00"/>
    <n v="11"/>
    <x v="0"/>
    <n v="50"/>
    <s v="TSL,JSR"/>
    <s v="LAKE VERMONT"/>
    <s v="LOWLANDS ORCHID"/>
    <d v="1899-12-30T18:15:00"/>
    <x v="546"/>
    <s v="DTY-WT 1-WCS-RLS 1-IMWB 1-DTY"/>
    <n v="54"/>
    <n v="4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20:00:00"/>
    <d v="1899-12-30T01:30:00"/>
    <n v="1"/>
    <n v="30"/>
    <d v="1899-12-30T20:05:00"/>
    <d v="1899-12-30T21:30:00"/>
    <d v="1899-12-30T01:25:00"/>
    <n v="1"/>
    <n v="25"/>
    <d v="1899-12-30T20:05:00"/>
    <d v="1899-12-30T21:30:00"/>
    <d v="1899-12-30T01:25:00"/>
    <n v="1"/>
    <n v="25"/>
    <d v="1899-12-30T21:30:00"/>
    <d v="1899-12-30T00:00:00"/>
    <n v="0"/>
    <n v="0"/>
    <d v="1899-12-30T21:36:00"/>
    <d v="1899-12-30T00:06:00"/>
    <n v="0"/>
    <n v="6"/>
    <d v="1899-12-30T23:53:00"/>
    <d v="1899-12-30T02:17:00"/>
    <n v="2"/>
    <n v="17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0:00"/>
    <d v="1899-12-30T00:07:00"/>
    <n v="0"/>
    <n v="7"/>
    <d v="1899-12-31T00:05:00"/>
    <d v="1899-12-30T00:05:00"/>
    <n v="0"/>
    <n v="5"/>
    <d v="1899-12-31T00:05:00"/>
    <d v="1899-12-31T00:10:00"/>
    <d v="1899-12-30T00:05:00"/>
    <n v="0"/>
    <n v="5"/>
    <d v="1899-12-30T05:55:00"/>
    <n v="5"/>
    <n v="55"/>
    <d v="1899-12-30T01:42:00"/>
    <n v="1"/>
    <n v="42"/>
    <d v="1899-12-30T01:25:00"/>
    <n v="1"/>
    <n v="25"/>
    <d v="1899-12-30T02:17:00"/>
    <n v="2"/>
    <n v="17"/>
    <m/>
    <m/>
    <m/>
    <d v="1899-12-30T01:07:00"/>
    <n v="1"/>
    <n v="7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22:00"/>
    <n v="0"/>
    <n v="22"/>
    <d v="1899-12-30T00:28:00"/>
    <n v="0"/>
    <n v="28"/>
    <d v="1899-12-30T00:00:00"/>
    <n v="0"/>
    <n v="0"/>
    <n v="1956129.5759999994"/>
    <n v="31461"/>
    <n v="62.729444444444439"/>
    <n v="62.176331839420214"/>
    <m/>
    <m/>
    <m/>
    <m/>
    <m/>
  </r>
  <r>
    <n v="553"/>
    <n v="101"/>
    <d v="2011-11-19T00:00:00"/>
    <n v="11"/>
    <x v="18"/>
    <n v="2"/>
    <s v="BSL"/>
    <s v="STEAM NON COKING"/>
    <s v="IRON KNIGHT"/>
    <d v="1899-12-30T00:30:00"/>
    <x v="547"/>
    <s v="DTY-WT 1-WCS-RLS 1-IMWB 1-DTY"/>
    <n v="57"/>
    <n v="2"/>
    <m/>
    <d v="1899-12-30T00:30:00"/>
    <d v="1899-12-30T00:30:00"/>
    <d v="1899-12-30T00:00:00"/>
    <n v="0"/>
    <n v="0"/>
    <d v="1899-12-30T00:35:00"/>
    <d v="1899-12-30T00:05:00"/>
    <n v="0"/>
    <n v="5"/>
    <d v="1899-12-30T00:50:00"/>
    <d v="1899-12-30T00:15:00"/>
    <n v="0"/>
    <n v="15"/>
    <d v="1899-12-30T01:28:00"/>
    <d v="1899-12-30T00:38:00"/>
    <n v="0"/>
    <n v="38"/>
    <d v="1899-12-30T01:30:00"/>
    <d v="1899-12-30T03:55:00"/>
    <d v="1899-12-30T02:25:00"/>
    <n v="2"/>
    <n v="25"/>
    <d v="1899-12-30T01:30:00"/>
    <d v="1899-12-30T03:55:00"/>
    <d v="1899-12-30T02:25:00"/>
    <n v="2"/>
    <n v="25"/>
    <d v="1899-12-30T04:00:00"/>
    <d v="1899-12-30T00:05:00"/>
    <n v="0"/>
    <n v="5"/>
    <d v="1899-12-30T04:05:00"/>
    <d v="1899-12-30T00:05:00"/>
    <n v="0"/>
    <n v="5"/>
    <d v="1899-12-30T05:41:00"/>
    <d v="1899-12-30T01:36:00"/>
    <n v="1"/>
    <n v="36"/>
    <d v="1899-12-30T05:41:00"/>
    <d v="1899-12-30T05:41:00"/>
    <d v="1899-12-30T00:00:00"/>
    <n v="0"/>
    <n v="0"/>
    <d v="1899-12-30T05:41:00"/>
    <d v="1899-12-30T05:41:00"/>
    <m/>
    <d v="1899-12-30T00:00:00"/>
    <n v="0"/>
    <n v="0"/>
    <d v="1899-12-30T05:50:00"/>
    <d v="1899-12-30T00:09:00"/>
    <n v="0"/>
    <n v="9"/>
    <d v="1899-12-30T05:55:00"/>
    <d v="1899-12-30T00:05:00"/>
    <n v="0"/>
    <n v="5"/>
    <d v="1899-12-30T05:55:00"/>
    <d v="1899-12-30T06:00:00"/>
    <d v="1899-12-30T00:05:00"/>
    <n v="0"/>
    <n v="5"/>
    <d v="1899-12-30T05:30:00"/>
    <n v="5"/>
    <n v="30"/>
    <d v="1899-12-30T00:57:00"/>
    <n v="0"/>
    <n v="57"/>
    <d v="1899-12-30T02:25:00"/>
    <n v="2"/>
    <n v="25"/>
    <d v="1899-12-30T01:36:00"/>
    <n v="1"/>
    <n v="36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1959603.4959999993"/>
    <n v="31518"/>
    <n v="60.945964912280701"/>
    <n v="62.174106732660682"/>
    <m/>
    <m/>
    <m/>
    <m/>
    <m/>
  </r>
  <r>
    <n v="554"/>
    <n v="102"/>
    <d v="2011-11-20T00:00:00"/>
    <n v="11"/>
    <x v="0"/>
    <n v="51"/>
    <s v="TSL,JSR"/>
    <s v="CP OMAN/ CURRAGH SS"/>
    <s v="MP PANAMAX 5/VOGUE CHALLENGER"/>
    <d v="1899-12-30T05:45:00"/>
    <x v="548"/>
    <s v="DTY-WT 1-WCS-RLS 2-IMWB 1-DTY"/>
    <n v="58"/>
    <n v="1"/>
    <m/>
    <d v="1899-12-30T05:45:00"/>
    <d v="1899-12-30T05:45:00"/>
    <d v="1899-12-30T00:00:00"/>
    <n v="0"/>
    <n v="0"/>
    <d v="1899-12-30T05:55:00"/>
    <d v="1899-12-30T00:10:00"/>
    <n v="0"/>
    <n v="10"/>
    <d v="1899-12-30T06:50:00"/>
    <d v="1899-12-30T00:55:00"/>
    <n v="0"/>
    <n v="55"/>
    <d v="1899-12-30T07:25:00"/>
    <d v="1899-12-30T00:35:00"/>
    <n v="0"/>
    <n v="35"/>
    <d v="1899-12-30T07:30:00"/>
    <d v="1899-12-30T08:00:00"/>
    <d v="1899-12-30T00:30:00"/>
    <n v="0"/>
    <n v="30"/>
    <d v="1899-12-30T07:30:00"/>
    <d v="1899-12-30T08:00:00"/>
    <d v="1899-12-30T00:30:00"/>
    <n v="0"/>
    <n v="30"/>
    <d v="1899-12-30T08:25:00"/>
    <d v="1899-12-30T00:25:00"/>
    <n v="0"/>
    <n v="25"/>
    <d v="1899-12-30T08:32:00"/>
    <d v="1899-12-30T00:07:00"/>
    <n v="0"/>
    <n v="7"/>
    <d v="1899-12-30T11:08:00"/>
    <d v="1899-12-30T02:36:00"/>
    <n v="2"/>
    <n v="36"/>
    <d v="1899-12-30T11:08:00"/>
    <d v="1899-12-30T11:08:00"/>
    <d v="1899-12-30T00:00:00"/>
    <n v="0"/>
    <n v="0"/>
    <d v="1899-12-30T11:08:00"/>
    <d v="1899-12-30T11:08:00"/>
    <m/>
    <d v="1899-12-30T00:00:00"/>
    <n v="0"/>
    <n v="0"/>
    <d v="1899-12-30T11:15:00"/>
    <d v="1899-12-30T00:07:00"/>
    <n v="0"/>
    <n v="7"/>
    <d v="1899-12-30T11:20:00"/>
    <d v="1899-12-30T00:05:00"/>
    <n v="0"/>
    <n v="5"/>
    <d v="1899-12-30T11:20:00"/>
    <d v="1899-12-30T11:25:00"/>
    <d v="1899-12-30T00:05:00"/>
    <n v="0"/>
    <n v="5"/>
    <d v="1899-12-30T05:40:00"/>
    <n v="5"/>
    <n v="40"/>
    <d v="1899-12-30T01:12:00"/>
    <n v="1"/>
    <n v="12"/>
    <d v="1899-12-30T00:30:00"/>
    <n v="0"/>
    <n v="30"/>
    <d v="1899-12-30T02:36:00"/>
    <n v="2"/>
    <n v="3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7:00"/>
    <n v="1"/>
    <n v="27"/>
    <d v="1899-12-30T00:00:00"/>
    <n v="0"/>
    <n v="0"/>
    <n v="1963255.2159999993"/>
    <n v="31576"/>
    <n v="62.960689655172409"/>
    <n v="62.175551558145408"/>
    <m/>
    <m/>
    <m/>
    <m/>
    <m/>
  </r>
  <r>
    <n v="555"/>
    <n v="103"/>
    <d v="2011-11-20T00:00:00"/>
    <n v="11"/>
    <x v="15"/>
    <n v="2"/>
    <s v="CONCAST INDIA LTD."/>
    <s v="STEAM NON COKING"/>
    <s v="CAROUGE"/>
    <d v="1899-12-30T07:05:00"/>
    <x v="549"/>
    <s v="DTY-WT 1-WCS-RLS 1-IMWB 1-DTY"/>
    <n v="59"/>
    <n v="0"/>
    <m/>
    <d v="1899-12-30T07:05:00"/>
    <d v="1899-12-30T07:05:00"/>
    <d v="1899-12-30T00:00:00"/>
    <n v="0"/>
    <n v="0"/>
    <d v="1899-12-30T07:10:00"/>
    <d v="1899-12-30T00:05:00"/>
    <n v="0"/>
    <n v="5"/>
    <d v="1899-12-30T08:10:00"/>
    <d v="1899-12-30T01:00:00"/>
    <n v="1"/>
    <n v="0"/>
    <d v="1899-12-30T08:35:00"/>
    <d v="1899-12-30T00:25:00"/>
    <n v="0"/>
    <n v="25"/>
    <d v="1899-12-30T08:40:00"/>
    <d v="1899-12-30T09:05:00"/>
    <d v="1899-12-30T00:25:00"/>
    <n v="0"/>
    <n v="25"/>
    <d v="1899-12-30T08:40:00"/>
    <d v="1899-12-30T09:05:00"/>
    <d v="1899-12-30T00:25:00"/>
    <n v="0"/>
    <n v="25"/>
    <d v="1899-12-30T09:11:00"/>
    <d v="1899-12-30T00:06:00"/>
    <n v="0"/>
    <n v="6"/>
    <d v="1899-12-30T09:12:00"/>
    <d v="1899-12-30T00:01:00"/>
    <n v="0"/>
    <n v="1"/>
    <d v="1899-12-30T12:51:00"/>
    <d v="1899-12-30T03:39:00"/>
    <n v="3"/>
    <n v="39"/>
    <d v="1899-12-30T12:51:00"/>
    <d v="1899-12-30T12:51:00"/>
    <d v="1899-12-30T00:00:00"/>
    <n v="0"/>
    <n v="0"/>
    <d v="1899-12-30T12:51:00"/>
    <d v="1899-12-30T12:51:00"/>
    <m/>
    <d v="1899-12-30T00:00:00"/>
    <n v="0"/>
    <n v="0"/>
    <d v="1899-12-30T13:00:00"/>
    <d v="1899-12-30T00:09:00"/>
    <n v="0"/>
    <n v="9"/>
    <d v="1899-12-30T13:05:00"/>
    <d v="1899-12-30T00:05:00"/>
    <n v="0"/>
    <n v="5"/>
    <d v="1899-12-30T13:05:00"/>
    <d v="1899-12-30T13:10:00"/>
    <d v="1899-12-30T00:05:00"/>
    <n v="0"/>
    <n v="5"/>
    <d v="1899-12-30T06:05:00"/>
    <n v="6"/>
    <n v="5"/>
    <d v="1899-12-30T00:45:00"/>
    <n v="0"/>
    <n v="45"/>
    <d v="1899-12-30T00:25:00"/>
    <n v="0"/>
    <n v="25"/>
    <d v="1899-12-30T03:39:00"/>
    <n v="3"/>
    <n v="3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7:00"/>
    <n v="2"/>
    <n v="27"/>
    <d v="1899-12-30T00:00:00"/>
    <n v="0"/>
    <n v="0"/>
    <n v="1967165.9559999993"/>
    <n v="31635"/>
    <n v="66.283728813559321"/>
    <n v="62.18321340287654"/>
    <m/>
    <m/>
    <m/>
    <m/>
    <m/>
  </r>
  <r>
    <n v="556"/>
    <n v="104"/>
    <d v="2011-11-20T00:00:00"/>
    <n v="11"/>
    <x v="32"/>
    <n v="11"/>
    <s v="VEDANT ALUMINIUM"/>
    <s v="NON COKING"/>
    <s v="YASA UNSAL SUNAR"/>
    <d v="1899-12-30T09:30:00"/>
    <x v="550"/>
    <s v="DTY-WT 1-WCS-RLS 2-IMWB 1-DTY"/>
    <n v="56"/>
    <n v="3"/>
    <m/>
    <d v="1899-12-30T09:30:00"/>
    <d v="1899-12-30T09:30:00"/>
    <d v="1899-12-30T00:00:00"/>
    <n v="0"/>
    <n v="0"/>
    <d v="1899-12-30T12:00:00"/>
    <d v="1899-12-30T02:30:00"/>
    <n v="2"/>
    <n v="30"/>
    <d v="1899-12-30T12:30:00"/>
    <d v="1899-12-30T00:30:00"/>
    <n v="0"/>
    <n v="30"/>
    <d v="1899-12-30T13:15:00"/>
    <d v="1899-12-30T00:45:00"/>
    <n v="0"/>
    <n v="45"/>
    <d v="1899-12-30T13:15:00"/>
    <d v="1899-12-30T13:15:00"/>
    <d v="1899-12-30T00:00:00"/>
    <n v="0"/>
    <n v="0"/>
    <d v="1899-12-30T13:15:00"/>
    <d v="1899-12-30T13:15:00"/>
    <d v="1899-12-30T00:00:00"/>
    <n v="0"/>
    <n v="0"/>
    <d v="1899-12-30T17:50:00"/>
    <d v="1899-12-30T04:35:00"/>
    <n v="4"/>
    <n v="35"/>
    <d v="1899-12-30T17:54:00"/>
    <d v="1899-12-30T00:04:00"/>
    <n v="0"/>
    <n v="4"/>
    <d v="1899-12-30T22:39:00"/>
    <d v="1899-12-30T04:45:00"/>
    <n v="4"/>
    <n v="45"/>
    <d v="1899-12-30T22:39:00"/>
    <d v="1899-12-30T22:39:00"/>
    <d v="1899-12-30T00:00:00"/>
    <n v="0"/>
    <n v="0"/>
    <d v="1899-12-30T22:39:00"/>
    <d v="1899-12-30T22:39:00"/>
    <m/>
    <d v="1899-12-30T00:00:00"/>
    <n v="0"/>
    <n v="0"/>
    <d v="1899-12-30T22:47:00"/>
    <d v="1899-12-30T00:08:00"/>
    <n v="0"/>
    <n v="8"/>
    <d v="1899-12-30T22:53:00"/>
    <d v="1899-12-30T00:06:00"/>
    <n v="0"/>
    <n v="6"/>
    <d v="1899-12-30T22:53:00"/>
    <d v="1899-12-30T22:55:00"/>
    <d v="1899-12-30T00:02:00"/>
    <n v="0"/>
    <n v="2"/>
    <d v="1899-12-30T13:25:00"/>
    <n v="13"/>
    <n v="25"/>
    <d v="1899-12-30T05:34:00"/>
    <n v="5"/>
    <n v="34"/>
    <d v="1899-12-30T00:00:00"/>
    <n v="0"/>
    <n v="0"/>
    <d v="1899-12-30T04:45:00"/>
    <n v="4"/>
    <n v="45"/>
    <m/>
    <m/>
    <m/>
    <d v="1899-12-30T01:15:00"/>
    <n v="1"/>
    <n v="15"/>
    <d v="1899-12-30T00:00:00"/>
    <n v="0"/>
    <n v="0"/>
    <d v="1899-12-30T00:14:00"/>
    <n v="0"/>
    <n v="14"/>
    <d v="1899-12-30T00:00:00"/>
    <n v="0"/>
    <n v="0"/>
    <d v="1899-12-30T00:00:00"/>
    <n v="0"/>
    <n v="0"/>
    <d v="1899-12-30T02:46:00"/>
    <n v="2"/>
    <n v="46"/>
    <d v="1899-12-30T00:30:00"/>
    <n v="0"/>
    <n v="30"/>
    <d v="1899-12-30T00:00:00"/>
    <n v="0"/>
    <n v="0"/>
    <n v="1970541.6259999992"/>
    <n v="31691"/>
    <n v="60.279821428571431"/>
    <n v="62.17984998895583"/>
    <m/>
    <m/>
    <m/>
    <m/>
    <m/>
  </r>
  <r>
    <n v="557"/>
    <n v="105"/>
    <d v="2011-11-20T00:00:00"/>
    <n v="11"/>
    <x v="0"/>
    <n v="52"/>
    <s v="TSL,JSR"/>
    <s v="SS NEWZEALAND/ANTHRACITE"/>
    <s v="IRON BILL/NAVIOS VECTOR"/>
    <d v="1899-12-30T14:20:00"/>
    <x v="551"/>
    <s v="DTY-WT 1-WCS-RLS 1-IMWB 1-DTY"/>
    <n v="55"/>
    <n v="4"/>
    <m/>
    <d v="1899-12-30T14:20:00"/>
    <d v="1899-12-30T14:20:00"/>
    <d v="1899-12-30T00:00:00"/>
    <n v="0"/>
    <n v="0"/>
    <d v="1899-12-30T14:40:00"/>
    <d v="1899-12-30T00:20:00"/>
    <n v="0"/>
    <n v="20"/>
    <d v="1899-12-30T14:55:00"/>
    <d v="1899-12-30T00:15:00"/>
    <n v="0"/>
    <n v="15"/>
    <d v="1899-12-30T16:00:00"/>
    <d v="1899-12-30T01:05:00"/>
    <n v="1"/>
    <n v="5"/>
    <d v="1899-12-30T16:00:00"/>
    <d v="1899-12-30T17:05:00"/>
    <d v="1899-12-30T01:05:00"/>
    <n v="1"/>
    <n v="5"/>
    <d v="1899-12-30T16:00:00"/>
    <d v="1899-12-30T17:05:00"/>
    <d v="1899-12-30T01:05:00"/>
    <n v="1"/>
    <n v="5"/>
    <d v="1899-12-30T23:00:00"/>
    <d v="1899-12-30T05:55:00"/>
    <n v="5"/>
    <n v="55"/>
    <d v="1899-12-30T23:10:00"/>
    <d v="1899-12-30T00:10:00"/>
    <n v="0"/>
    <n v="10"/>
    <d v="1899-12-31T02:03:00"/>
    <d v="1899-12-30T02:53:00"/>
    <n v="2"/>
    <n v="53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11:00"/>
    <d v="1899-12-30T00:08:00"/>
    <n v="0"/>
    <n v="8"/>
    <d v="1899-12-31T02:15:00"/>
    <d v="1899-12-30T00:04:00"/>
    <n v="0"/>
    <n v="4"/>
    <d v="1899-12-31T02:15:00"/>
    <d v="1899-12-31T02:20:00"/>
    <d v="1899-12-30T00:05:00"/>
    <n v="0"/>
    <n v="5"/>
    <d v="1899-12-30T12:00:00"/>
    <n v="12"/>
    <n v="0"/>
    <d v="1899-12-30T07:12:00"/>
    <n v="7"/>
    <n v="12"/>
    <d v="1899-12-30T01:05:00"/>
    <n v="1"/>
    <n v="5"/>
    <d v="1899-12-30T02:53:00"/>
    <n v="2"/>
    <n v="53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1973958.1659999993"/>
    <n v="31746"/>
    <n v="62.118909090909092"/>
    <n v="62.179744408744384"/>
    <m/>
    <m/>
    <m/>
    <m/>
    <m/>
  </r>
  <r>
    <n v="558"/>
    <n v="106"/>
    <d v="2011-11-20T00:00:00"/>
    <n v="11"/>
    <x v="15"/>
    <n v="3"/>
    <s v="JAY BALAJI INDIA LTD."/>
    <s v="STEAM NON COKING"/>
    <s v="CAROUGE"/>
    <d v="1899-12-30T21:30:00"/>
    <x v="552"/>
    <s v="DTY-WT 1-WCS-RLS 1-IMWB 1-DTY"/>
    <n v="58"/>
    <n v="1"/>
    <m/>
    <d v="1899-12-30T21:30:00"/>
    <d v="1899-12-30T21:30:00"/>
    <d v="1899-12-30T00:00:00"/>
    <n v="0"/>
    <n v="0"/>
    <d v="1899-12-30T21:50:00"/>
    <d v="1899-12-30T00:20:00"/>
    <n v="0"/>
    <n v="20"/>
    <d v="1899-12-30T22:10:00"/>
    <d v="1899-12-30T00:20:00"/>
    <n v="0"/>
    <n v="20"/>
    <d v="1899-12-30T23:10:00"/>
    <d v="1899-12-30T01:00:00"/>
    <n v="1"/>
    <n v="0"/>
    <d v="1899-12-30T23:10:00"/>
    <d v="1899-12-31T00:30:00"/>
    <d v="1899-12-30T01:20:00"/>
    <n v="1"/>
    <n v="20"/>
    <d v="1899-12-30T23:10:00"/>
    <d v="1899-12-31T00:30:00"/>
    <d v="1899-12-30T01:20:00"/>
    <n v="1"/>
    <n v="20"/>
    <d v="1899-12-31T02:30:00"/>
    <d v="1899-12-30T02:00:00"/>
    <n v="2"/>
    <n v="0"/>
    <d v="1899-12-31T02:40:00"/>
    <d v="1899-12-30T00:10:00"/>
    <n v="0"/>
    <n v="10"/>
    <d v="1899-12-31T04:54:00"/>
    <d v="1899-12-30T02:14:00"/>
    <n v="2"/>
    <n v="14"/>
    <d v="1899-12-31T04:54:00"/>
    <d v="1899-12-31T04:54:00"/>
    <d v="1899-12-30T00:00:00"/>
    <n v="0"/>
    <n v="0"/>
    <d v="1899-12-31T04:54:00"/>
    <d v="1899-12-31T04:54:00"/>
    <m/>
    <d v="1899-12-30T00:00:00"/>
    <n v="0"/>
    <n v="0"/>
    <d v="1899-12-31T05:05:00"/>
    <d v="1899-12-30T00:11:00"/>
    <n v="0"/>
    <n v="11"/>
    <d v="1899-12-31T05:15:00"/>
    <d v="1899-12-30T00:10:00"/>
    <n v="0"/>
    <n v="10"/>
    <d v="1899-12-31T05:15:00"/>
    <d v="1899-12-31T05:20:00"/>
    <d v="1899-12-30T00:05:00"/>
    <n v="0"/>
    <n v="5"/>
    <d v="1899-12-30T07:50:00"/>
    <n v="7"/>
    <n v="50"/>
    <d v="1899-12-30T03:21:00"/>
    <n v="3"/>
    <n v="21"/>
    <d v="1899-12-30T01:20:00"/>
    <n v="1"/>
    <n v="20"/>
    <d v="1899-12-30T02:14:00"/>
    <n v="2"/>
    <n v="14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1977760.8659999992"/>
    <n v="31804"/>
    <n v="65.563793103448276"/>
    <n v="62.185915796755104"/>
    <m/>
    <m/>
    <m/>
    <m/>
    <m/>
  </r>
  <r>
    <n v="559"/>
    <n v="107"/>
    <d v="2011-11-21T00:00:00"/>
    <n v="11"/>
    <x v="18"/>
    <n v="3"/>
    <s v="BSL"/>
    <s v="STEAM NON COKING"/>
    <s v="IRON KNIGHT"/>
    <d v="1899-12-30T03:15:00"/>
    <x v="553"/>
    <s v="DTY-WT 1-WCS-RLS 1-IMWB 1-DTY"/>
    <n v="58"/>
    <n v="1"/>
    <m/>
    <d v="1899-12-30T03:15:00"/>
    <d v="1899-12-30T03:15:00"/>
    <d v="1899-12-30T00:00:00"/>
    <n v="0"/>
    <n v="0"/>
    <d v="1899-12-30T03:25:00"/>
    <d v="1899-12-30T00:10:00"/>
    <n v="0"/>
    <n v="10"/>
    <d v="1899-12-30T03:45:00"/>
    <d v="1899-12-30T00:20:00"/>
    <n v="0"/>
    <n v="20"/>
    <d v="1899-12-30T04:40:00"/>
    <d v="1899-12-30T00:55:00"/>
    <n v="0"/>
    <n v="55"/>
    <d v="1899-12-30T04:50:00"/>
    <d v="1899-12-30T05:50:00"/>
    <d v="1899-12-30T01:00:00"/>
    <n v="1"/>
    <n v="0"/>
    <d v="1899-12-30T04:50:00"/>
    <d v="1899-12-30T05:50:00"/>
    <d v="1899-12-30T01:00:00"/>
    <n v="1"/>
    <n v="0"/>
    <d v="1899-12-30T05:55:00"/>
    <d v="1899-12-30T00:05:00"/>
    <n v="0"/>
    <n v="5"/>
    <d v="1899-12-30T05:55:00"/>
    <d v="1899-12-30T00:00:00"/>
    <n v="0"/>
    <n v="0"/>
    <d v="1899-12-30T07:36:00"/>
    <d v="1899-12-30T01:41:00"/>
    <n v="1"/>
    <n v="41"/>
    <d v="1899-12-30T07:36:00"/>
    <d v="1899-12-30T07:36:00"/>
    <d v="1899-12-30T00:00:00"/>
    <n v="0"/>
    <n v="0"/>
    <d v="1899-12-30T07:36:00"/>
    <d v="1899-12-30T07:36:00"/>
    <m/>
    <d v="1899-12-30T00:00:00"/>
    <n v="0"/>
    <n v="0"/>
    <d v="1899-12-30T07:45:00"/>
    <d v="1899-12-30T00:09:00"/>
    <n v="0"/>
    <n v="9"/>
    <d v="1899-12-30T07:55:00"/>
    <d v="1899-12-30T00:10:00"/>
    <n v="0"/>
    <n v="10"/>
    <d v="1899-12-30T07:55:00"/>
    <d v="1899-12-30T08:00:00"/>
    <d v="1899-12-30T00:05:00"/>
    <n v="0"/>
    <n v="5"/>
    <d v="1899-12-30T04:45:00"/>
    <n v="4"/>
    <n v="45"/>
    <d v="1899-12-30T01:19:00"/>
    <n v="1"/>
    <n v="19"/>
    <d v="1899-12-30T01:00:00"/>
    <n v="1"/>
    <n v="0"/>
    <d v="1899-12-30T01:41:00"/>
    <n v="1"/>
    <n v="41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0:00"/>
    <n v="0"/>
    <n v="0"/>
    <n v="1981179.6959999993"/>
    <n v="31862"/>
    <n v="58.945344827586204"/>
    <n v="62.180016822547216"/>
    <m/>
    <m/>
    <m/>
    <m/>
    <m/>
  </r>
  <r>
    <n v="560"/>
    <n v="108"/>
    <d v="2011-11-21T00:00:00"/>
    <n v="11"/>
    <x v="0"/>
    <n v="53"/>
    <s v="TSL,JSR"/>
    <s v="CP OMAN/CURRAGH SS"/>
    <s v="MP PANAMAX 5/VOGUE CHALLENGER"/>
    <d v="1899-12-30T17:35:00"/>
    <x v="554"/>
    <s v="DTY-WT 1-WCS-RLS 2-IMWB 1-DTY"/>
    <n v="55"/>
    <n v="4"/>
    <m/>
    <d v="1899-12-30T17:35:00"/>
    <d v="1899-12-30T17:35:00"/>
    <d v="1899-12-30T00:00:00"/>
    <n v="0"/>
    <n v="0"/>
    <d v="1899-12-30T17:40:00"/>
    <d v="1899-12-30T00:05:00"/>
    <n v="0"/>
    <n v="5"/>
    <d v="1899-12-30T17:50:00"/>
    <d v="1899-12-30T00:10:00"/>
    <n v="0"/>
    <n v="10"/>
    <d v="1899-12-30T18:25:00"/>
    <d v="1899-12-30T00:35:00"/>
    <n v="0"/>
    <n v="35"/>
    <d v="1899-12-30T18:30:00"/>
    <d v="1899-12-30T19:05:00"/>
    <d v="1899-12-30T00:35:00"/>
    <n v="0"/>
    <n v="35"/>
    <d v="1899-12-30T18:30:00"/>
    <d v="1899-12-30T19:05:00"/>
    <d v="1899-12-30T00:35:00"/>
    <n v="0"/>
    <n v="35"/>
    <d v="1899-12-30T19:07:00"/>
    <d v="1899-12-30T00:02:00"/>
    <n v="0"/>
    <n v="2"/>
    <d v="1899-12-30T19:08:00"/>
    <d v="1899-12-30T00:01:00"/>
    <n v="0"/>
    <n v="1"/>
    <d v="1899-12-30T21:54:00"/>
    <d v="1899-12-30T02:46:00"/>
    <n v="2"/>
    <n v="46"/>
    <d v="1899-12-30T21:54:00"/>
    <d v="1899-12-30T21:54:00"/>
    <d v="1899-12-30T00:00:00"/>
    <n v="0"/>
    <n v="0"/>
    <d v="1899-12-30T21:54:00"/>
    <d v="1899-12-30T21:54:00"/>
    <m/>
    <d v="1899-12-30T00:00:00"/>
    <n v="0"/>
    <n v="0"/>
    <d v="1899-12-30T22:03:00"/>
    <d v="1899-12-30T00:09:00"/>
    <n v="0"/>
    <n v="9"/>
    <d v="1899-12-30T22:07:00"/>
    <d v="1899-12-30T00:04:00"/>
    <n v="0"/>
    <n v="4"/>
    <d v="1899-12-30T22:07:00"/>
    <d v="1899-12-30T22:10:00"/>
    <d v="1899-12-30T00:03:00"/>
    <n v="0"/>
    <n v="3"/>
    <d v="1899-12-30T04:35:00"/>
    <n v="4"/>
    <n v="35"/>
    <d v="1899-12-30T00:50:00"/>
    <n v="0"/>
    <n v="50"/>
    <d v="1899-12-30T00:35:00"/>
    <n v="0"/>
    <n v="35"/>
    <d v="1899-12-30T02:46:00"/>
    <n v="2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984565.4959999993"/>
    <n v="31917"/>
    <n v="61.56"/>
    <n v="62.178948397405748"/>
    <m/>
    <m/>
    <m/>
    <m/>
    <m/>
  </r>
  <r>
    <n v="561"/>
    <n v="109"/>
    <d v="2011-11-21T00:00:00"/>
    <n v="11"/>
    <x v="2"/>
    <n v="6"/>
    <s v="UML,DGPR"/>
    <s v="HARD COKING COAL"/>
    <s v="GARIMA PREM"/>
    <d v="1899-12-30T19:00:00"/>
    <x v="555"/>
    <s v="DTY-WT 1-WCS-RLS 1-IMWB 1-DTY"/>
    <n v="59"/>
    <n v="0"/>
    <m/>
    <d v="1899-12-30T19:00:00"/>
    <d v="1899-12-30T19:00:00"/>
    <d v="1899-12-30T00:00:00"/>
    <n v="0"/>
    <n v="0"/>
    <d v="1899-12-30T19:05:00"/>
    <d v="1899-12-30T00:05:00"/>
    <n v="0"/>
    <n v="5"/>
    <d v="1899-12-30T19:45:00"/>
    <d v="1899-12-30T00:40:00"/>
    <n v="0"/>
    <n v="40"/>
    <d v="1899-12-30T20:05:00"/>
    <d v="1899-12-30T00:20:00"/>
    <n v="0"/>
    <n v="20"/>
    <d v="1899-12-30T20:40:00"/>
    <d v="1899-12-30T23:10:00"/>
    <d v="1899-12-30T02:30:00"/>
    <n v="2"/>
    <n v="30"/>
    <d v="1899-12-30T20:40:00"/>
    <d v="1899-12-30T23:10:00"/>
    <d v="1899-12-30T02:30:00"/>
    <n v="2"/>
    <n v="30"/>
    <d v="1899-12-30T23:17:00"/>
    <d v="1899-12-30T00:07:00"/>
    <n v="0"/>
    <n v="7"/>
    <d v="1899-12-30T23:19:00"/>
    <d v="1899-12-30T00:02:00"/>
    <n v="0"/>
    <n v="2"/>
    <d v="1899-12-31T00:57:00"/>
    <d v="1899-12-30T01:38:00"/>
    <n v="1"/>
    <n v="38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40:00"/>
    <d v="1899-12-30T00:43:00"/>
    <n v="0"/>
    <n v="43"/>
    <d v="1899-12-31T01:50:00"/>
    <d v="1899-12-30T00:10:00"/>
    <n v="0"/>
    <n v="10"/>
    <d v="1899-12-31T01:50:00"/>
    <d v="1899-12-31T01:55:00"/>
    <d v="1899-12-30T00:05:00"/>
    <n v="0"/>
    <n v="5"/>
    <d v="1899-12-30T06:55:00"/>
    <n v="6"/>
    <n v="55"/>
    <d v="1899-12-30T01:20:00"/>
    <n v="1"/>
    <n v="20"/>
    <d v="1899-12-30T02:30:00"/>
    <n v="2"/>
    <n v="30"/>
    <d v="1899-12-30T01:38:00"/>
    <n v="1"/>
    <n v="38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1988234.4359999993"/>
    <n v="31976"/>
    <n v="62.185423728813561"/>
    <n v="62.178960345258922"/>
    <m/>
    <m/>
    <m/>
    <m/>
    <m/>
  </r>
  <r>
    <n v="562"/>
    <n v="110"/>
    <d v="2011-11-21T00:00:00"/>
    <n v="11"/>
    <x v="32"/>
    <n v="12"/>
    <s v="VEDANT ALUMINIUM"/>
    <s v="NON COKING"/>
    <s v="YASA UNSAL SUNAR"/>
    <d v="1899-12-30T22:40:00"/>
    <x v="556"/>
    <s v="DTY-WT 1-WCS-RLS 2-IMWB 1-DTY"/>
    <n v="58"/>
    <n v="1"/>
    <m/>
    <d v="1899-12-30T22:40:00"/>
    <d v="1899-12-30T22:40:00"/>
    <d v="1899-12-30T00:00:00"/>
    <n v="0"/>
    <n v="0"/>
    <d v="1899-12-30T22:50:00"/>
    <d v="1899-12-30T00:10:00"/>
    <n v="0"/>
    <n v="10"/>
    <d v="1899-12-30T23:00:00"/>
    <d v="1899-12-30T00:10:00"/>
    <n v="0"/>
    <n v="10"/>
    <d v="1899-12-30T23:40:00"/>
    <d v="1899-12-30T00:40:00"/>
    <n v="0"/>
    <n v="40"/>
    <d v="1899-12-30T23:40:00"/>
    <d v="1899-12-30T23:40:00"/>
    <d v="1899-12-30T00:00:00"/>
    <n v="0"/>
    <n v="0"/>
    <d v="1899-12-30T23:40:00"/>
    <d v="1899-12-30T23:40:00"/>
    <d v="1899-12-30T00:00:00"/>
    <n v="0"/>
    <n v="0"/>
    <d v="1899-12-31T01:58:00"/>
    <d v="1899-12-30T02:18:00"/>
    <n v="2"/>
    <n v="18"/>
    <d v="1899-12-31T01:59:00"/>
    <d v="1899-12-30T00:01:00"/>
    <n v="0"/>
    <n v="1"/>
    <d v="1899-12-31T05:39:00"/>
    <d v="1899-12-30T03:40:00"/>
    <n v="3"/>
    <n v="40"/>
    <d v="1899-12-31T05:39:00"/>
    <d v="1899-12-31T05:39:00"/>
    <d v="1899-12-30T00:00:00"/>
    <n v="0"/>
    <n v="0"/>
    <d v="1899-12-31T05:39:00"/>
    <d v="1899-12-31T05:39:00"/>
    <m/>
    <d v="1899-12-30T00:00:00"/>
    <n v="0"/>
    <n v="0"/>
    <d v="1899-12-31T05:47:00"/>
    <d v="1899-12-30T00:08:00"/>
    <n v="0"/>
    <n v="8"/>
    <d v="1899-12-31T05:55:00"/>
    <d v="1899-12-30T00:08:00"/>
    <n v="0"/>
    <n v="8"/>
    <d v="1899-12-31T05:55:00"/>
    <d v="1899-12-31T06:00:00"/>
    <d v="1899-12-30T00:05:00"/>
    <n v="0"/>
    <n v="5"/>
    <d v="1899-12-30T07:20:00"/>
    <n v="7"/>
    <n v="20"/>
    <d v="1899-12-30T03:14:00"/>
    <n v="3"/>
    <n v="14"/>
    <d v="1899-12-30T00:00:00"/>
    <n v="0"/>
    <n v="0"/>
    <d v="1899-12-30T03:40:00"/>
    <n v="3"/>
    <n v="40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1991658.0559999994"/>
    <n v="32034"/>
    <n v="59.027931034482755"/>
    <n v="62.173255166385694"/>
    <m/>
    <m/>
    <m/>
    <m/>
    <m/>
  </r>
  <r>
    <n v="563"/>
    <n v="111"/>
    <d v="2011-11-22T00:00:00"/>
    <n v="11"/>
    <x v="0"/>
    <n v="54"/>
    <s v="TSL,JSR"/>
    <s v="LAKE VERMONT/CP OMAN"/>
    <s v="MP PANAMAX 5/LOWLANDS ORCHID"/>
    <d v="1899-12-30T10:35:00"/>
    <x v="557"/>
    <s v="DTY-WT 1-WCS-RLS 2-IMWB 1-DTY"/>
    <n v="47"/>
    <n v="12"/>
    <m/>
    <d v="1899-12-30T10:35:00"/>
    <d v="1899-12-30T10:35:00"/>
    <d v="1899-12-30T00:00:00"/>
    <n v="0"/>
    <n v="0"/>
    <d v="1899-12-30T10:45:00"/>
    <d v="1899-12-30T00:10:00"/>
    <n v="0"/>
    <n v="10"/>
    <d v="1899-12-30T10:55:00"/>
    <d v="1899-12-30T00:10:00"/>
    <n v="0"/>
    <n v="10"/>
    <d v="1899-12-30T11:30:00"/>
    <d v="1899-12-30T00:35:00"/>
    <n v="0"/>
    <n v="35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12:45:00"/>
    <d v="1899-12-30T00:05:00"/>
    <n v="0"/>
    <n v="5"/>
    <d v="1899-12-30T12:52:00"/>
    <d v="1899-12-30T00:07:00"/>
    <n v="0"/>
    <n v="7"/>
    <d v="1899-12-30T16:24:00"/>
    <d v="1899-12-30T03:32:00"/>
    <n v="3"/>
    <n v="32"/>
    <d v="1899-12-30T16:24:00"/>
    <d v="1899-12-30T16:24:00"/>
    <d v="1899-12-30T00:00:00"/>
    <n v="0"/>
    <n v="0"/>
    <d v="1899-12-30T16:24:00"/>
    <d v="1899-12-30T16:24:00"/>
    <m/>
    <d v="1899-12-30T00:00:00"/>
    <n v="0"/>
    <n v="0"/>
    <d v="1899-12-30T16:35:00"/>
    <d v="1899-12-30T00:11:00"/>
    <n v="0"/>
    <n v="11"/>
    <d v="1899-12-30T16:40:00"/>
    <d v="1899-12-30T00:05:00"/>
    <n v="0"/>
    <n v="5"/>
    <d v="1899-12-30T16:40:00"/>
    <d v="1899-12-30T16:45:00"/>
    <d v="1899-12-30T00:05:00"/>
    <n v="0"/>
    <n v="5"/>
    <d v="1899-12-30T06:10:00"/>
    <n v="6"/>
    <n v="10"/>
    <d v="1899-12-30T00:56:00"/>
    <n v="0"/>
    <n v="56"/>
    <d v="1899-12-30T01:05:00"/>
    <n v="1"/>
    <n v="5"/>
    <d v="1899-12-30T03:32:00"/>
    <n v="3"/>
    <n v="32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1994546.1759999995"/>
    <n v="32081"/>
    <n v="61.449361702127661"/>
    <n v="62.172194632336883"/>
    <m/>
    <m/>
    <m/>
    <m/>
    <m/>
  </r>
  <r>
    <n v="564"/>
    <n v="112"/>
    <d v="2011-11-22T00:00:00"/>
    <n v="11"/>
    <x v="32"/>
    <n v="13"/>
    <s v="VEDANT ALUMINIUM"/>
    <s v="NON COKING"/>
    <s v="YASA UNSAL SUNAR"/>
    <d v="1899-12-30T14:35:00"/>
    <x v="558"/>
    <s v="DTY-WT 1-WCS-RLS 2-IMWB 1-DTY"/>
    <n v="59"/>
    <n v="0"/>
    <m/>
    <d v="1899-12-30T14:35:00"/>
    <d v="1899-12-30T14:35:00"/>
    <d v="1899-12-30T00:00:00"/>
    <n v="0"/>
    <n v="0"/>
    <d v="1899-12-30T14:45:00"/>
    <d v="1899-12-30T00:10:00"/>
    <n v="0"/>
    <n v="10"/>
    <d v="1899-12-30T14:55:00"/>
    <d v="1899-12-30T00:10:00"/>
    <n v="0"/>
    <n v="10"/>
    <d v="1899-12-30T15:45:00"/>
    <d v="1899-12-30T00:50:00"/>
    <n v="0"/>
    <n v="50"/>
    <d v="1899-12-30T15:50:00"/>
    <d v="1899-12-30T15:50:00"/>
    <d v="1899-12-30T00:00:00"/>
    <n v="0"/>
    <n v="0"/>
    <d v="1899-12-30T15:50:00"/>
    <d v="1899-12-30T15:50:00"/>
    <d v="1899-12-30T00:00:00"/>
    <n v="0"/>
    <n v="0"/>
    <d v="1899-12-30T17:35:00"/>
    <d v="1899-12-30T01:45:00"/>
    <n v="1"/>
    <n v="45"/>
    <d v="1899-12-30T17:40:00"/>
    <d v="1899-12-30T00:05:00"/>
    <n v="0"/>
    <n v="5"/>
    <d v="1899-12-30T20:43:00"/>
    <d v="1899-12-30T03:03:00"/>
    <n v="3"/>
    <n v="3"/>
    <d v="1899-12-30T20:43:00"/>
    <d v="1899-12-30T20:43:00"/>
    <d v="1899-12-30T00:00:00"/>
    <n v="0"/>
    <n v="0"/>
    <d v="1899-12-30T20:43:00"/>
    <d v="1899-12-30T20:43:00"/>
    <m/>
    <d v="1899-12-30T00:00:00"/>
    <n v="0"/>
    <n v="0"/>
    <d v="1899-12-30T20:52:00"/>
    <d v="1899-12-30T00:09:00"/>
    <n v="0"/>
    <n v="9"/>
    <d v="1899-12-30T20:57:00"/>
    <d v="1899-12-30T00:05:00"/>
    <n v="0"/>
    <n v="5"/>
    <d v="1899-12-30T20:57:00"/>
    <d v="1899-12-30T21:00:00"/>
    <d v="1899-12-30T00:03:00"/>
    <n v="0"/>
    <n v="3"/>
    <d v="1899-12-30T06:25:00"/>
    <n v="6"/>
    <n v="25"/>
    <d v="1899-12-30T02:49:00"/>
    <n v="2"/>
    <n v="49"/>
    <d v="1899-12-30T00:00:00"/>
    <n v="0"/>
    <n v="0"/>
    <d v="1899-12-30T03:03:00"/>
    <n v="3"/>
    <n v="3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1998071.7459999996"/>
    <n v="32140"/>
    <n v="59.755423728813561"/>
    <n v="62.167758120721828"/>
    <m/>
    <m/>
    <m/>
    <m/>
    <m/>
  </r>
  <r>
    <n v="565"/>
    <n v="113"/>
    <d v="2011-11-22T00:00:00"/>
    <n v="11"/>
    <x v="15"/>
    <n v="4"/>
    <s v="CONCAST INDIA LTD."/>
    <s v="STEAM NON COKING"/>
    <s v="CAROUGE"/>
    <d v="1899-12-30T16:45:00"/>
    <x v="559"/>
    <s v="DTY-WT 1-WCS-RLS 1-IMWB 1-DTY"/>
    <n v="57"/>
    <n v="2"/>
    <m/>
    <d v="1899-12-30T16:45:00"/>
    <d v="1899-12-30T16:45:00"/>
    <d v="1899-12-30T00:00:00"/>
    <n v="0"/>
    <n v="0"/>
    <d v="1899-12-30T16:55:00"/>
    <d v="1899-12-30T00:10:00"/>
    <n v="0"/>
    <n v="10"/>
    <d v="1899-12-30T17:10:00"/>
    <d v="1899-12-30T00:15:00"/>
    <n v="0"/>
    <n v="15"/>
    <d v="1899-12-30T17:55:00"/>
    <d v="1899-12-30T00:45:00"/>
    <n v="0"/>
    <n v="45"/>
    <d v="1899-12-30T18:00:00"/>
    <d v="1899-12-30T20:50:00"/>
    <d v="1899-12-30T02:50:00"/>
    <n v="2"/>
    <n v="50"/>
    <d v="1899-12-30T18:00:00"/>
    <d v="1899-12-30T20:50:00"/>
    <d v="1899-12-30T02:50:00"/>
    <n v="2"/>
    <n v="50"/>
    <d v="1899-12-30T21:00:00"/>
    <d v="1899-12-30T00:10:00"/>
    <n v="0"/>
    <n v="10"/>
    <d v="1899-12-31T02:34:00"/>
    <d v="1899-12-30T05:34:00"/>
    <n v="5"/>
    <n v="34"/>
    <d v="1899-12-31T04:33:00"/>
    <d v="1899-12-30T01:59:00"/>
    <n v="1"/>
    <n v="59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3:00"/>
    <d v="1899-12-30T00:10:00"/>
    <n v="0"/>
    <n v="10"/>
    <d v="1899-12-31T04:53:00"/>
    <d v="1899-12-30T00:10:00"/>
    <n v="0"/>
    <n v="10"/>
    <d v="1899-12-31T04:53:00"/>
    <d v="1899-12-31T04:57:00"/>
    <d v="1899-12-30T00:04:00"/>
    <n v="0"/>
    <n v="4"/>
    <d v="1899-12-30T12:12:00"/>
    <n v="12"/>
    <n v="12"/>
    <d v="1899-12-30T01:15:00"/>
    <n v="1"/>
    <n v="15"/>
    <d v="1899-12-30T02:50:00"/>
    <n v="2"/>
    <n v="50"/>
    <d v="1899-12-30T01:59:00"/>
    <n v="1"/>
    <n v="59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6:00"/>
    <n v="0"/>
    <n v="46"/>
    <d v="1899-12-30T00:00:00"/>
    <n v="0"/>
    <n v="0"/>
    <n v="2001818.7459999996"/>
    <n v="32197"/>
    <n v="65.736842105263165"/>
    <n v="62.174076653104315"/>
    <m/>
    <m/>
    <m/>
    <m/>
    <m/>
  </r>
  <r>
    <n v="566"/>
    <n v="114"/>
    <d v="2011-11-23T00:00:00"/>
    <n v="11"/>
    <x v="18"/>
    <n v="4"/>
    <s v="BSL"/>
    <s v="STEAM NON COKING"/>
    <s v="IRON KNIGHT"/>
    <d v="1899-12-30T17:45:00"/>
    <x v="560"/>
    <s v="DTY-WT 1-WCS-RLS 1-IMWB 1-DTY"/>
    <n v="58"/>
    <n v="0"/>
    <m/>
    <d v="1899-12-30T17:45:00"/>
    <d v="1899-12-30T17:45:00"/>
    <d v="1899-12-30T00:00:00"/>
    <n v="0"/>
    <n v="0"/>
    <d v="1899-12-30T18:00:00"/>
    <d v="1899-12-30T00:15:00"/>
    <n v="0"/>
    <n v="15"/>
    <d v="1899-12-30T20:30:00"/>
    <d v="1899-12-30T02:30:00"/>
    <n v="2"/>
    <n v="30"/>
    <d v="1899-12-30T21:15:00"/>
    <d v="1899-12-30T00:45:00"/>
    <n v="0"/>
    <n v="45"/>
    <d v="1899-12-30T21:20:00"/>
    <d v="1899-12-30T22:50:00"/>
    <d v="1899-12-30T01:30:00"/>
    <n v="1"/>
    <n v="30"/>
    <d v="1899-12-30T21:20:00"/>
    <d v="1899-12-30T22:50:00"/>
    <d v="1899-12-30T01:30:00"/>
    <n v="1"/>
    <n v="30"/>
    <d v="1899-12-31T05:20:00"/>
    <d v="1899-12-30T06:30:00"/>
    <n v="6"/>
    <n v="30"/>
    <d v="1899-12-31T05:20:00"/>
    <d v="1899-12-30T00:00:00"/>
    <n v="0"/>
    <n v="0"/>
    <d v="1899-12-31T07:23:00"/>
    <d v="1899-12-30T02:03:00"/>
    <n v="2"/>
    <n v="3"/>
    <d v="1899-12-31T07:23:00"/>
    <d v="1899-12-31T07:23:00"/>
    <d v="1899-12-30T00:00:00"/>
    <n v="0"/>
    <n v="0"/>
    <d v="1899-12-31T07:23:00"/>
    <d v="1899-12-31T07:23:00"/>
    <m/>
    <d v="1899-12-30T00:00:00"/>
    <n v="0"/>
    <n v="0"/>
    <d v="1899-12-31T07:33:00"/>
    <d v="1899-12-30T00:10:00"/>
    <n v="0"/>
    <n v="10"/>
    <d v="1899-12-31T07:40:00"/>
    <d v="1899-12-30T00:07:00"/>
    <n v="0"/>
    <n v="7"/>
    <d v="1899-12-31T07:40:00"/>
    <d v="1899-12-31T07:45:00"/>
    <d v="1899-12-30T00:05:00"/>
    <n v="0"/>
    <n v="5"/>
    <d v="1899-12-30T14:00:00"/>
    <n v="14"/>
    <n v="0"/>
    <d v="1899-12-30T07:32:00"/>
    <n v="7"/>
    <n v="32"/>
    <d v="1899-12-30T01:30:00"/>
    <n v="1"/>
    <n v="30"/>
    <d v="1899-12-30T02:03:00"/>
    <n v="2"/>
    <n v="3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4:00"/>
    <n v="0"/>
    <n v="54"/>
    <d v="1899-12-30T00:00:00"/>
    <n v="0"/>
    <n v="0"/>
    <n v="2005248.9459999995"/>
    <n v="32255"/>
    <n v="59.141379310344824"/>
    <n v="62.168623345217782"/>
    <m/>
    <m/>
    <m/>
    <m/>
    <m/>
  </r>
  <r>
    <n v="567"/>
    <n v="115"/>
    <d v="2011-11-23T00:00:00"/>
    <n v="11"/>
    <x v="1"/>
    <n v="7"/>
    <s v="TSL,HALDIA"/>
    <s v="CD HCC"/>
    <s v="ECOLA"/>
    <d v="1899-12-30T02:00:00"/>
    <x v="561"/>
    <s v="DTY-WT 1-WCS-RLS 1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5:10:00"/>
    <d v="1899-12-30T02:10:00"/>
    <n v="2"/>
    <n v="10"/>
    <d v="1899-12-30T05:40:00"/>
    <d v="1899-12-30T00:30:00"/>
    <n v="0"/>
    <n v="30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14:00:00"/>
    <d v="1899-12-30T06:00:00"/>
    <n v="6"/>
    <n v="0"/>
    <d v="1899-12-30T14:08:00"/>
    <d v="1899-12-30T00:08:00"/>
    <n v="0"/>
    <n v="8"/>
    <d v="1899-12-30T16:08:00"/>
    <d v="1899-12-30T02:00:00"/>
    <n v="2"/>
    <n v="0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6:30:00"/>
    <d v="1899-12-30T00:05:00"/>
    <n v="0"/>
    <n v="5"/>
    <d v="1899-12-30T14:30:00"/>
    <n v="14"/>
    <n v="30"/>
    <d v="1899-12-30T06:47:00"/>
    <n v="6"/>
    <n v="47"/>
    <d v="1899-12-30T02:15:00"/>
    <n v="2"/>
    <n v="15"/>
    <d v="1899-12-30T02:00:00"/>
    <n v="2"/>
    <n v="0"/>
    <m/>
    <m/>
    <m/>
    <d v="1899-12-30T01:14:00"/>
    <n v="1"/>
    <n v="14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2008914.7959999996"/>
    <n v="32314"/>
    <n v="62.133050847457625"/>
    <n v="62.168558395741769"/>
    <m/>
    <m/>
    <m/>
    <m/>
    <m/>
  </r>
  <r>
    <n v="568"/>
    <n v="116"/>
    <d v="2011-11-23T00:00:00"/>
    <n v="11"/>
    <x v="32"/>
    <n v="14"/>
    <s v="VEDANT ALUMINIUM"/>
    <s v="NON COKING"/>
    <s v="YASA UNSAL SUNAR"/>
    <d v="1899-12-30T05:30:00"/>
    <x v="562"/>
    <s v="DTY-WT 1-WCS-RLS 2-IMWB 1-DTY"/>
    <n v="59"/>
    <n v="0"/>
    <m/>
    <d v="1899-12-30T05:30:00"/>
    <d v="1899-12-30T05:30:00"/>
    <d v="1899-12-30T00:00:00"/>
    <n v="0"/>
    <n v="0"/>
    <d v="1899-12-30T06:00:00"/>
    <d v="1899-12-30T00:30:00"/>
    <n v="0"/>
    <n v="30"/>
    <d v="1899-12-30T08:00:00"/>
    <d v="1899-12-30T02:00:00"/>
    <n v="2"/>
    <n v="0"/>
    <d v="1899-12-30T10:20:00"/>
    <d v="1899-12-30T02:20:00"/>
    <n v="2"/>
    <n v="20"/>
    <d v="1899-12-30T10:20:00"/>
    <d v="1899-12-30T10:25:00"/>
    <d v="1899-12-30T00:05:00"/>
    <n v="0"/>
    <n v="5"/>
    <d v="1899-12-30T10:20:00"/>
    <d v="1899-12-30T10:25:00"/>
    <d v="1899-12-30T00:05:00"/>
    <n v="0"/>
    <n v="5"/>
    <d v="1899-12-30T10:25:00"/>
    <d v="1899-12-30T00:00:00"/>
    <n v="0"/>
    <n v="0"/>
    <d v="1899-12-30T10:44:00"/>
    <d v="1899-12-30T00:19:00"/>
    <n v="0"/>
    <n v="19"/>
    <d v="1899-12-30T13:27:00"/>
    <d v="1899-12-30T02:43:00"/>
    <n v="2"/>
    <n v="43"/>
    <d v="1899-12-30T13:27:00"/>
    <d v="1899-12-30T13:27:00"/>
    <d v="1899-12-30T00:00:00"/>
    <n v="0"/>
    <n v="0"/>
    <d v="1899-12-30T13:27:00"/>
    <d v="1899-12-30T13:27:00"/>
    <m/>
    <d v="1899-12-30T00:00:00"/>
    <n v="0"/>
    <n v="0"/>
    <d v="1899-12-30T13:40:00"/>
    <d v="1899-12-30T00:13:00"/>
    <n v="0"/>
    <n v="13"/>
    <d v="1899-12-30T13:45:00"/>
    <d v="1899-12-30T00:05:00"/>
    <n v="0"/>
    <n v="5"/>
    <d v="1899-12-30T13:45:00"/>
    <d v="1899-12-30T13:50:00"/>
    <d v="1899-12-30T00:05:00"/>
    <n v="0"/>
    <n v="5"/>
    <d v="1899-12-30T08:20:00"/>
    <n v="8"/>
    <n v="20"/>
    <d v="1899-12-30T02:38:00"/>
    <n v="2"/>
    <n v="38"/>
    <d v="1899-12-30T00:05:00"/>
    <n v="0"/>
    <n v="5"/>
    <d v="1899-12-30T02:43:00"/>
    <n v="2"/>
    <n v="43"/>
    <m/>
    <m/>
    <m/>
    <d v="1899-12-30T01:19:00"/>
    <n v="1"/>
    <n v="19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012472.8859999997"/>
    <n v="32373"/>
    <n v="60.306610169491528"/>
    <n v="62.165164983164971"/>
    <m/>
    <m/>
    <m/>
    <m/>
    <m/>
  </r>
  <r>
    <n v="569"/>
    <n v="117"/>
    <d v="2011-11-23T00:00:00"/>
    <n v="11"/>
    <x v="0"/>
    <n v="55"/>
    <s v="TSL,JSR"/>
    <s v="LAKE VERMONT/CURRAGH SS"/>
    <s v="LOWLANDS ORCHID/VOGUE CHALLENGER"/>
    <d v="1899-12-30T11:35:00"/>
    <x v="563"/>
    <s v="DTY-WT 1-WCS-RLS 1-IMWB 1-DTY"/>
    <n v="59"/>
    <n v="0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3:00:00"/>
    <d v="1899-12-30T01:00:00"/>
    <n v="1"/>
    <n v="0"/>
    <d v="1899-12-30T13:05:00"/>
    <d v="1899-12-30T16:15:00"/>
    <d v="1899-12-30T03:10:00"/>
    <n v="3"/>
    <n v="10"/>
    <d v="1899-12-30T13:05:00"/>
    <d v="1899-12-30T16:15:00"/>
    <d v="1899-12-30T03:10:00"/>
    <n v="3"/>
    <n v="10"/>
    <d v="1899-12-30T16:45:00"/>
    <d v="1899-12-30T00:30:00"/>
    <n v="0"/>
    <n v="30"/>
    <d v="1899-12-30T16:50:00"/>
    <d v="1899-12-30T00:05:00"/>
    <n v="0"/>
    <n v="5"/>
    <d v="1899-12-30T19:22:00"/>
    <d v="1899-12-30T02:32:00"/>
    <n v="2"/>
    <n v="32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3:00"/>
    <d v="1899-12-30T00:11:00"/>
    <n v="0"/>
    <n v="11"/>
    <d v="1899-12-30T19:40:00"/>
    <d v="1899-12-30T00:07:00"/>
    <n v="0"/>
    <n v="7"/>
    <d v="1899-12-30T19:40:00"/>
    <d v="1899-12-30T19:45:00"/>
    <d v="1899-12-30T00:05:00"/>
    <n v="0"/>
    <n v="5"/>
    <d v="1899-12-30T08:10:00"/>
    <n v="8"/>
    <n v="10"/>
    <d v="1899-12-30T01:48:00"/>
    <n v="1"/>
    <n v="48"/>
    <d v="1899-12-30T03:10:00"/>
    <n v="3"/>
    <n v="10"/>
    <d v="1899-12-30T02:32:00"/>
    <n v="2"/>
    <n v="32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016175.5059999998"/>
    <n v="32432"/>
    <n v="62.756271186440678"/>
    <n v="62.166240318204238"/>
    <m/>
    <m/>
    <m/>
    <m/>
    <m/>
  </r>
  <r>
    <n v="570"/>
    <n v="118"/>
    <d v="2011-11-23T00:00:00"/>
    <n v="11"/>
    <x v="32"/>
    <n v="15"/>
    <s v="VEDANT ALUMINIUM"/>
    <s v="NON COKING"/>
    <s v="YASA UNSAL SUNAR"/>
    <d v="1899-12-30T21:00:00"/>
    <x v="564"/>
    <s v="DTY-WT 1-WCS-RLS 2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20:00"/>
    <d v="1899-12-30T00:15:00"/>
    <n v="0"/>
    <n v="15"/>
    <d v="1899-12-30T23:05:00"/>
    <d v="1899-12-30T01:45:00"/>
    <n v="1"/>
    <n v="45"/>
    <d v="1899-12-30T23:05:00"/>
    <d v="1899-12-31T00:10:00"/>
    <d v="1899-12-30T01:05:00"/>
    <n v="1"/>
    <n v="5"/>
    <d v="1899-12-30T23:05:00"/>
    <d v="1899-12-31T00:10:00"/>
    <d v="1899-12-30T01:05:00"/>
    <n v="1"/>
    <n v="5"/>
    <d v="1899-12-31T00:10:00"/>
    <d v="1899-12-30T00:00:00"/>
    <n v="0"/>
    <n v="0"/>
    <d v="1899-12-31T00:11:00"/>
    <d v="1899-12-30T00:01:00"/>
    <n v="0"/>
    <n v="1"/>
    <d v="1899-12-31T02:39:00"/>
    <d v="1899-12-30T02:28:00"/>
    <n v="2"/>
    <n v="28"/>
    <d v="1899-12-31T02:39:00"/>
    <d v="1899-12-31T02:39:00"/>
    <d v="1899-12-30T00:00:00"/>
    <n v="0"/>
    <n v="0"/>
    <d v="1899-12-31T02:39:00"/>
    <d v="1899-12-31T02:39:00"/>
    <m/>
    <d v="1899-12-30T00:00:00"/>
    <n v="0"/>
    <n v="0"/>
    <d v="1899-12-31T02:50:00"/>
    <d v="1899-12-30T00:11:00"/>
    <n v="0"/>
    <n v="11"/>
    <d v="1899-12-31T02:55:00"/>
    <d v="1899-12-30T00:05:00"/>
    <n v="0"/>
    <n v="5"/>
    <d v="1899-12-31T02:55:00"/>
    <d v="1899-12-31T03:00:00"/>
    <d v="1899-12-30T00:05:00"/>
    <n v="0"/>
    <n v="5"/>
    <d v="1899-12-30T06:00:00"/>
    <n v="6"/>
    <n v="0"/>
    <d v="1899-12-30T02:01:00"/>
    <n v="2"/>
    <n v="1"/>
    <d v="1899-12-30T01:05:00"/>
    <n v="1"/>
    <n v="5"/>
    <d v="1899-12-30T02:28:00"/>
    <n v="2"/>
    <n v="2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2019491.7659999998"/>
    <n v="32490"/>
    <n v="57.176896551724141"/>
    <n v="62.157333518005537"/>
    <m/>
    <m/>
    <m/>
    <m/>
    <m/>
  </r>
  <r>
    <n v="571"/>
    <n v="119"/>
    <d v="2011-11-24T00:00:00"/>
    <n v="11"/>
    <x v="0"/>
    <n v="56"/>
    <s v="TSL,JSR"/>
    <s v="CURRAGH SS/SS NEWZEALAND"/>
    <s v="AENEAS/IRON BILL"/>
    <d v="1899-12-30T00:25:00"/>
    <x v="565"/>
    <s v="DTY-WT 1-WCS-RLS 1-IMWB 1-DTY"/>
    <n v="55"/>
    <n v="4"/>
    <m/>
    <d v="1899-12-30T00:25:00"/>
    <d v="1899-12-30T00:25:00"/>
    <d v="1899-12-30T00:00:00"/>
    <n v="0"/>
    <n v="0"/>
    <d v="1899-12-30T00:50:00"/>
    <d v="1899-12-30T00:25:00"/>
    <n v="0"/>
    <n v="25"/>
    <d v="1899-12-30T01:00:00"/>
    <d v="1899-12-30T00:10:00"/>
    <n v="0"/>
    <n v="10"/>
    <d v="1899-12-31T01:50:00"/>
    <d v="1899-12-31T00:50:00"/>
    <n v="0"/>
    <n v="50"/>
    <d v="1899-12-30T01:55:00"/>
    <d v="1899-12-30T02:50:00"/>
    <d v="1899-12-30T00:55:00"/>
    <n v="0"/>
    <n v="55"/>
    <d v="1899-12-30T01:55:00"/>
    <d v="1899-12-30T02:50:00"/>
    <d v="1899-12-30T00:55:00"/>
    <n v="0"/>
    <n v="55"/>
    <d v="1899-12-30T04:03:00"/>
    <d v="1899-12-30T01:13:00"/>
    <n v="1"/>
    <n v="13"/>
    <d v="1899-12-30T04:05:00"/>
    <d v="1899-12-30T00:02:00"/>
    <n v="0"/>
    <n v="2"/>
    <d v="1899-12-30T07:40:00"/>
    <d v="1899-12-30T03:35:00"/>
    <n v="3"/>
    <n v="35"/>
    <d v="1899-12-30T07:40:00"/>
    <d v="1899-12-30T07:40:00"/>
    <d v="1899-12-30T00:00:00"/>
    <n v="0"/>
    <n v="0"/>
    <d v="1899-12-30T07:40:00"/>
    <d v="1899-12-30T07:40:00"/>
    <m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00:00"/>
    <d v="1899-12-30T08:10:00"/>
    <d v="1899-12-30T00:10:00"/>
    <n v="0"/>
    <n v="10"/>
    <d v="1899-12-30T07:45:00"/>
    <n v="7"/>
    <n v="45"/>
    <d v="1899-12-31T02:23:00"/>
    <n v="2"/>
    <n v="23"/>
    <d v="1899-12-30T00:55:00"/>
    <n v="0"/>
    <n v="55"/>
    <d v="1899-12-30T03:35:00"/>
    <n v="3"/>
    <n v="35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022849.6359999999"/>
    <n v="32545"/>
    <n v="61.052181818181815"/>
    <n v="62.155465847288369"/>
    <m/>
    <m/>
    <m/>
    <m/>
    <m/>
  </r>
  <r>
    <n v="572"/>
    <n v="120"/>
    <d v="2011-11-24T00:00:00"/>
    <n v="11"/>
    <x v="2"/>
    <n v="7"/>
    <s v="UML,DGPR"/>
    <s v="HARD COKING COAL"/>
    <s v="GARIMA PREM"/>
    <d v="1899-12-30T10:45:00"/>
    <x v="566"/>
    <s v="DTY-WT 1-WCS-RLS 1-IMWB 1-DTY"/>
    <n v="58"/>
    <n v="1"/>
    <m/>
    <d v="1899-12-30T10:45:00"/>
    <d v="1899-12-30T10:45:00"/>
    <d v="1899-12-30T00:00:00"/>
    <n v="0"/>
    <n v="0"/>
    <d v="1899-12-30T10:55:00"/>
    <d v="1899-12-30T00:10:00"/>
    <n v="0"/>
    <n v="10"/>
    <d v="1899-12-30T11:05:00"/>
    <d v="1899-12-30T00:10:00"/>
    <n v="0"/>
    <n v="10"/>
    <d v="1899-12-30T11:40:00"/>
    <d v="1899-12-30T00:35:00"/>
    <n v="0"/>
    <n v="35"/>
    <d v="1899-12-30T11:45:00"/>
    <d v="1899-12-30T12:40:00"/>
    <d v="1899-12-30T00:55:00"/>
    <n v="0"/>
    <n v="55"/>
    <d v="1899-12-30T11:45:00"/>
    <d v="1899-12-30T12:40:00"/>
    <d v="1899-12-30T00:55:00"/>
    <n v="0"/>
    <n v="55"/>
    <d v="1899-12-30T12:42:00"/>
    <d v="1899-12-30T00:02:00"/>
    <n v="0"/>
    <n v="2"/>
    <d v="1899-12-30T12:45:00"/>
    <d v="1899-12-30T00:03:00"/>
    <n v="0"/>
    <n v="3"/>
    <d v="1899-12-30T14:56:00"/>
    <d v="1899-12-30T02:11:00"/>
    <n v="2"/>
    <n v="11"/>
    <d v="1899-12-30T14:56:00"/>
    <d v="1899-12-30T14:56:00"/>
    <d v="1899-12-30T00:00:00"/>
    <n v="0"/>
    <n v="0"/>
    <d v="1899-12-30T14:56:00"/>
    <d v="1899-12-30T14:56:00"/>
    <m/>
    <d v="1899-12-30T00:00:00"/>
    <n v="0"/>
    <n v="0"/>
    <d v="1899-12-30T15:10:00"/>
    <d v="1899-12-30T00:14:00"/>
    <n v="0"/>
    <n v="14"/>
    <d v="1899-12-30T15:20:00"/>
    <d v="1899-12-30T00:10:00"/>
    <n v="0"/>
    <n v="10"/>
    <d v="1899-12-30T15:20:00"/>
    <d v="1899-12-30T15:45:00"/>
    <d v="1899-12-30T00:25:00"/>
    <n v="0"/>
    <n v="25"/>
    <d v="1899-12-30T05:00:00"/>
    <n v="5"/>
    <n v="0"/>
    <d v="1899-12-30T01:01:00"/>
    <n v="1"/>
    <n v="1"/>
    <d v="1899-12-30T00:55:00"/>
    <n v="0"/>
    <n v="55"/>
    <d v="1899-12-30T02:11:00"/>
    <n v="2"/>
    <n v="11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026523.666"/>
    <n v="32603"/>
    <n v="63.34534482758621"/>
    <n v="62.157582615096771"/>
    <m/>
    <m/>
    <m/>
    <m/>
    <m/>
  </r>
  <r>
    <n v="573"/>
    <n v="121"/>
    <d v="2011-11-24T00:00:00"/>
    <n v="11"/>
    <x v="18"/>
    <n v="5"/>
    <s v="BSL"/>
    <s v="STEAM NON COKING"/>
    <s v="IRON KNIGHT"/>
    <d v="1899-12-30T23:50:00"/>
    <x v="567"/>
    <s v="DTY-WT 1-WCS-RLS 1-IMWB 1-DTY"/>
    <n v="56"/>
    <n v="0"/>
    <m/>
    <d v="1899-12-30T23:50:00"/>
    <d v="1899-12-30T23:50:00"/>
    <d v="1899-12-30T00:00:00"/>
    <n v="0"/>
    <n v="0"/>
    <d v="1899-12-31T00:00:00"/>
    <d v="1899-12-30T00:10:00"/>
    <n v="0"/>
    <n v="10"/>
    <d v="1899-12-31T00:15:00"/>
    <d v="1899-12-30T00:15:00"/>
    <n v="0"/>
    <n v="15"/>
    <d v="1899-12-31T00:58:00"/>
    <d v="1899-12-30T00:43:00"/>
    <n v="0"/>
    <n v="43"/>
    <d v="1899-12-31T01:02:00"/>
    <d v="1899-12-31T01:57:00"/>
    <d v="1899-12-30T00:55:00"/>
    <n v="0"/>
    <n v="55"/>
    <d v="1899-12-31T01:02:00"/>
    <d v="1899-12-31T01:57:00"/>
    <d v="1899-12-30T00:55:00"/>
    <n v="0"/>
    <n v="55"/>
    <d v="1899-12-31T02:02:00"/>
    <d v="1899-12-30T00:05:00"/>
    <n v="0"/>
    <n v="5"/>
    <d v="1899-12-31T02:03:00"/>
    <d v="1899-12-30T00:01:00"/>
    <n v="0"/>
    <n v="1"/>
    <d v="1899-12-31T04:24:00"/>
    <d v="1899-12-30T02:21:00"/>
    <n v="2"/>
    <n v="21"/>
    <d v="1899-12-31T04:24:00"/>
    <d v="1899-12-31T04:24:00"/>
    <d v="1899-12-30T00:00:00"/>
    <n v="0"/>
    <n v="0"/>
    <d v="1899-12-31T04:24:00"/>
    <d v="1899-12-31T04:24:00"/>
    <m/>
    <d v="1899-12-30T00:00:00"/>
    <n v="0"/>
    <n v="0"/>
    <d v="1899-12-31T04:35:00"/>
    <d v="1899-12-30T00:11:00"/>
    <n v="0"/>
    <n v="11"/>
    <d v="1899-12-31T04:40:00"/>
    <d v="1899-12-30T00:05:00"/>
    <n v="0"/>
    <n v="5"/>
    <d v="1899-12-31T04:40:00"/>
    <d v="1899-12-31T04:45:00"/>
    <d v="1899-12-30T00:05:00"/>
    <n v="0"/>
    <n v="5"/>
    <d v="1899-12-30T04:55:00"/>
    <n v="4"/>
    <n v="55"/>
    <d v="1899-12-30T01:04:00"/>
    <n v="1"/>
    <n v="4"/>
    <d v="1899-12-30T00:55:00"/>
    <n v="0"/>
    <n v="55"/>
    <d v="1899-12-30T02:21:00"/>
    <n v="2"/>
    <n v="21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029861.926"/>
    <n v="32659"/>
    <n v="59.611785714285716"/>
    <n v="62.153217367341313"/>
    <m/>
    <m/>
    <m/>
    <m/>
    <m/>
  </r>
  <r>
    <n v="574"/>
    <n v="122"/>
    <d v="2011-11-25T00:00:00"/>
    <n v="11"/>
    <x v="0"/>
    <n v="57"/>
    <s v="TSL,JSR"/>
    <s v="CD PCI/BLENDED PCI/CURRAGH SS"/>
    <s v="LOWLAND ORCHID/AENEAS/TC GOLD"/>
    <d v="1899-12-30T15:30:00"/>
    <x v="568"/>
    <s v="DTY-WT 1-WCS-RLS 1-IMWB 1-DTY"/>
    <n v="55"/>
    <n v="4"/>
    <m/>
    <d v="1899-12-30T15:30:00"/>
    <d v="1899-12-30T15:30:00"/>
    <d v="1899-12-30T00:00:00"/>
    <n v="0"/>
    <n v="0"/>
    <d v="1899-12-30T15:40:00"/>
    <d v="1899-12-30T00:10:00"/>
    <n v="0"/>
    <n v="10"/>
    <d v="1899-12-30T15:50:00"/>
    <d v="1899-12-30T00:10:00"/>
    <n v="0"/>
    <n v="10"/>
    <d v="1899-12-30T16:15:00"/>
    <d v="1899-12-30T00:25:00"/>
    <n v="0"/>
    <n v="25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6:15:00"/>
    <d v="1899-12-30T00:00:00"/>
    <n v="0"/>
    <n v="0"/>
    <d v="1899-12-30T17:30:00"/>
    <d v="1899-12-30T01:15:00"/>
    <n v="1"/>
    <n v="15"/>
    <d v="1899-12-31T00:30:00"/>
    <d v="1899-12-30T07:00:00"/>
    <n v="7"/>
    <n v="0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5:00"/>
    <d v="1899-12-30T00:10:00"/>
    <n v="0"/>
    <n v="10"/>
    <d v="1899-12-31T00:55:00"/>
    <d v="1899-12-31T00:55:00"/>
    <d v="1899-12-30T00:00:00"/>
    <n v="0"/>
    <n v="0"/>
    <d v="1899-12-30T09:25:00"/>
    <n v="9"/>
    <n v="25"/>
    <d v="1899-12-30T00:50:00"/>
    <n v="0"/>
    <n v="50"/>
    <d v="1899-12-30T00:55:00"/>
    <n v="0"/>
    <n v="55"/>
    <d v="1899-12-30T07:00:00"/>
    <n v="7"/>
    <n v="0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0:00"/>
    <n v="0"/>
    <n v="0"/>
    <d v="1899-12-30T01:07:00"/>
    <n v="1"/>
    <n v="7"/>
    <d v="1899-12-30T00:00:00"/>
    <n v="0"/>
    <n v="0"/>
    <n v="2033324.8459999999"/>
    <n v="32714"/>
    <n v="62.962181818181818"/>
    <n v="62.154577428623831"/>
    <m/>
    <m/>
    <m/>
    <m/>
    <m/>
  </r>
  <r>
    <n v="575"/>
    <n v="123"/>
    <d v="2011-11-25T00:00:00"/>
    <n v="11"/>
    <x v="1"/>
    <n v="8"/>
    <s v="TSL,HALDIA"/>
    <s v="CURRAGH PRIME"/>
    <s v="AENEAS"/>
    <d v="1899-12-30T21:45:00"/>
    <x v="569"/>
    <s v="DTY-WT 1-WCS-RLS 1-IMWB 1-DTY"/>
    <n v="59"/>
    <n v="0"/>
    <m/>
    <d v="1899-12-30T21:45:00"/>
    <d v="1899-12-30T21:45:00"/>
    <d v="1899-12-30T00:00:00"/>
    <n v="0"/>
    <n v="0"/>
    <d v="1899-12-30T21:55:00"/>
    <d v="1899-12-30T00:10:00"/>
    <n v="0"/>
    <n v="10"/>
    <d v="1899-12-30T22:00:00"/>
    <d v="1899-12-30T00:05:00"/>
    <n v="0"/>
    <n v="5"/>
    <d v="1899-12-30T22:40:00"/>
    <d v="1899-12-30T00:40:00"/>
    <n v="0"/>
    <n v="40"/>
    <d v="1899-12-30T22:42:00"/>
    <d v="1899-12-31T00:10:00"/>
    <d v="1899-12-30T01:28:00"/>
    <n v="1"/>
    <n v="28"/>
    <d v="1899-12-30T22:42:00"/>
    <d v="1899-12-31T00:10:00"/>
    <d v="1899-12-30T01:28:00"/>
    <n v="1"/>
    <n v="28"/>
    <d v="1899-12-31T01:15:00"/>
    <d v="1899-12-30T01:05:00"/>
    <n v="1"/>
    <n v="5"/>
    <d v="1899-12-31T01:19:00"/>
    <d v="1899-12-30T00:04:00"/>
    <n v="0"/>
    <n v="4"/>
    <d v="1899-12-31T03:16:00"/>
    <d v="1899-12-30T01:57:00"/>
    <n v="1"/>
    <n v="57"/>
    <d v="1899-12-31T03:16:00"/>
    <d v="1899-12-31T03:16:00"/>
    <d v="1899-12-30T00:00:00"/>
    <n v="0"/>
    <n v="0"/>
    <d v="1899-12-31T03:16:00"/>
    <d v="1899-12-31T03:16:00"/>
    <m/>
    <d v="1899-12-30T00:00:00"/>
    <n v="0"/>
    <n v="0"/>
    <d v="1899-12-31T03:30:00"/>
    <d v="1899-12-30T00:14:00"/>
    <n v="0"/>
    <n v="14"/>
    <d v="1899-12-31T03:35:00"/>
    <d v="1899-12-30T00:05:00"/>
    <n v="0"/>
    <n v="5"/>
    <d v="1899-12-31T03:35:00"/>
    <d v="1899-12-31T03:40:00"/>
    <d v="1899-12-30T00:05:00"/>
    <n v="0"/>
    <n v="5"/>
    <d v="1899-12-30T05:55:00"/>
    <n v="5"/>
    <n v="55"/>
    <d v="1899-12-30T02:04:00"/>
    <n v="2"/>
    <n v="4"/>
    <d v="1899-12-30T01:28:00"/>
    <n v="1"/>
    <n v="28"/>
    <d v="1899-12-30T01:57:00"/>
    <n v="1"/>
    <n v="57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036974.0559999999"/>
    <n v="32773"/>
    <n v="61.851016949152545"/>
    <n v="62.154030940103127"/>
    <m/>
    <m/>
    <m/>
    <m/>
    <m/>
  </r>
  <r>
    <n v="576"/>
    <n v="124"/>
    <d v="2011-11-26T00:00:00"/>
    <n v="11"/>
    <x v="0"/>
    <n v="58"/>
    <s v="TSL,JSR"/>
    <s v="LAKE VERMONT/CD HCC"/>
    <s v="LOWLANDS  ORCHID/ ECOLA"/>
    <d v="1899-12-30T22:00:00"/>
    <x v="570"/>
    <s v="DTY-WT 1-WCS-RLS 1-IMWB 1-DTY"/>
    <n v="56"/>
    <n v="3"/>
    <m/>
    <d v="1899-12-30T22:00:00"/>
    <d v="1899-12-30T22:00:00"/>
    <d v="1899-12-30T00:00:00"/>
    <n v="0"/>
    <n v="0"/>
    <d v="1899-12-30T22:05:00"/>
    <d v="1899-12-30T00:05:00"/>
    <n v="0"/>
    <n v="5"/>
    <d v="1899-12-30T22:10:00"/>
    <d v="1899-12-30T00:05:00"/>
    <n v="0"/>
    <n v="5"/>
    <d v="1899-12-31T03:40:00"/>
    <d v="1899-12-30T05:30:00"/>
    <n v="5"/>
    <n v="30"/>
    <d v="1899-12-31T03:43:00"/>
    <d v="1899-12-31T04:23:00"/>
    <d v="1899-12-30T00:40:00"/>
    <n v="0"/>
    <n v="40"/>
    <d v="1899-12-31T03:43:00"/>
    <d v="1899-12-31T04:23:00"/>
    <d v="1899-12-30T00:40:00"/>
    <n v="0"/>
    <n v="40"/>
    <d v="1899-12-31T04:35:00"/>
    <d v="1899-12-30T00:12:00"/>
    <n v="0"/>
    <n v="12"/>
    <d v="1899-12-31T04:37:00"/>
    <d v="1899-12-30T00:02:00"/>
    <n v="0"/>
    <n v="2"/>
    <d v="1899-12-31T07:35:00"/>
    <d v="1899-12-30T02:58:00"/>
    <n v="2"/>
    <n v="58"/>
    <d v="1899-12-31T07:35:00"/>
    <d v="1899-12-31T07:35:00"/>
    <d v="1899-12-30T00:00:00"/>
    <n v="0"/>
    <n v="0"/>
    <d v="1899-12-31T07:35:00"/>
    <d v="1899-12-31T07:35:00"/>
    <m/>
    <d v="1899-12-30T00:00:00"/>
    <n v="0"/>
    <n v="0"/>
    <d v="1899-12-31T07:45:00"/>
    <d v="1899-12-30T00:10:00"/>
    <n v="0"/>
    <n v="10"/>
    <d v="1899-12-31T07:50:00"/>
    <d v="1899-12-30T00:05:00"/>
    <n v="0"/>
    <n v="5"/>
    <d v="1899-12-31T07:50:00"/>
    <d v="1899-12-31T07:55:00"/>
    <d v="1899-12-30T00:05:00"/>
    <n v="0"/>
    <n v="5"/>
    <d v="1899-12-30T09:55:00"/>
    <n v="9"/>
    <n v="55"/>
    <d v="1899-12-30T05:57:00"/>
    <n v="5"/>
    <n v="57"/>
    <d v="1899-12-30T00:40:00"/>
    <n v="0"/>
    <n v="40"/>
    <d v="1899-12-30T02:58:00"/>
    <n v="2"/>
    <n v="58"/>
    <m/>
    <m/>
    <m/>
    <d v="1899-12-30T01:40:00"/>
    <n v="1"/>
    <n v="40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1:05:00"/>
    <n v="1"/>
    <n v="5"/>
    <d v="1899-12-30T00:00:00"/>
    <n v="0"/>
    <n v="0"/>
    <n v="2040452.2159999998"/>
    <n v="32829"/>
    <n v="62.11"/>
    <n v="62.15395583173413"/>
    <m/>
    <m/>
    <m/>
    <m/>
    <m/>
  </r>
  <r>
    <n v="577"/>
    <n v="125"/>
    <d v="2011-11-27T00:00:00"/>
    <n v="11"/>
    <x v="0"/>
    <n v="59"/>
    <s v="TSL,JSR"/>
    <s v="CP OMAN/CURRAGH SS"/>
    <s v="MP PANAMAX 6/ AENEAS"/>
    <d v="1899-12-30T02:20:00"/>
    <x v="571"/>
    <s v="DTY-WT 1-WCS-RLS 2-IMWB 1-DTY"/>
    <n v="59"/>
    <n v="0"/>
    <m/>
    <d v="1899-12-30T02:20:00"/>
    <d v="1899-12-30T02:20:00"/>
    <d v="1899-12-30T00:00:00"/>
    <n v="0"/>
    <n v="0"/>
    <d v="1899-12-30T02:30:00"/>
    <d v="1899-12-30T00:10:00"/>
    <n v="0"/>
    <n v="10"/>
    <d v="1899-12-30T02:40:00"/>
    <d v="1899-12-30T00:10:00"/>
    <n v="0"/>
    <n v="10"/>
    <d v="1899-12-30T03:15:00"/>
    <d v="1899-12-30T00:35:00"/>
    <n v="0"/>
    <n v="35"/>
    <d v="1899-12-30T03:18:00"/>
    <d v="1899-12-30T04:58:00"/>
    <d v="1899-12-30T01:40:00"/>
    <n v="1"/>
    <n v="40"/>
    <d v="1899-12-30T03:18:00"/>
    <d v="1899-12-30T04:58:00"/>
    <d v="1899-12-30T01:40:00"/>
    <n v="1"/>
    <n v="40"/>
    <d v="1899-12-30T05:02:00"/>
    <d v="1899-12-30T00:04:00"/>
    <n v="0"/>
    <n v="4"/>
    <d v="1899-12-30T05:04:00"/>
    <d v="1899-12-30T00:02:00"/>
    <n v="0"/>
    <n v="2"/>
    <d v="1899-12-30T07:31:00"/>
    <d v="1899-12-30T02:27:00"/>
    <n v="2"/>
    <n v="27"/>
    <d v="1899-12-30T07:31:00"/>
    <d v="1899-12-30T07:31:00"/>
    <d v="1899-12-30T00:00:00"/>
    <n v="0"/>
    <n v="0"/>
    <d v="1899-12-30T07:31:00"/>
    <d v="1899-12-30T07:31:00"/>
    <m/>
    <d v="1899-12-30T00:00:00"/>
    <n v="0"/>
    <n v="0"/>
    <d v="1899-12-30T07:43:00"/>
    <d v="1899-12-30T00:12:00"/>
    <n v="0"/>
    <n v="12"/>
    <d v="1899-12-30T07:48:00"/>
    <d v="1899-12-30T00:05:00"/>
    <n v="0"/>
    <n v="5"/>
    <d v="1899-12-30T07:48:00"/>
    <d v="1899-12-30T07:55:00"/>
    <d v="1899-12-30T00:07:00"/>
    <n v="0"/>
    <n v="7"/>
    <d v="1899-12-30T05:35:00"/>
    <n v="5"/>
    <n v="35"/>
    <d v="1899-12-30T00:56:00"/>
    <n v="0"/>
    <n v="56"/>
    <d v="1899-12-30T01:40:00"/>
    <n v="1"/>
    <n v="40"/>
    <d v="1899-12-30T02:27:00"/>
    <n v="2"/>
    <n v="27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044079.5759999999"/>
    <n v="32888"/>
    <n v="61.480677966101695"/>
    <n v="62.152747993189003"/>
    <m/>
    <m/>
    <m/>
    <m/>
    <m/>
  </r>
  <r>
    <n v="578"/>
    <n v="126"/>
    <d v="2011-11-27T00:00:00"/>
    <n v="11"/>
    <x v="18"/>
    <n v="6"/>
    <s v="BSL"/>
    <s v="STEAM NON COKING"/>
    <s v="IRON KNIGHT"/>
    <d v="1899-12-30T01:50:00"/>
    <x v="572"/>
    <s v="DTY-WT 1-WCS-RLS 1-IMWB 1-DTY"/>
    <n v="59"/>
    <n v="0"/>
    <m/>
    <d v="1899-12-30T01:50:00"/>
    <d v="1899-12-30T01:50:00"/>
    <d v="1899-12-30T00:00:00"/>
    <n v="0"/>
    <n v="0"/>
    <d v="1899-12-30T01:55:00"/>
    <d v="1899-12-30T00:05:00"/>
    <n v="0"/>
    <n v="5"/>
    <d v="1899-12-30T02:05:00"/>
    <d v="1899-12-30T00:10:00"/>
    <n v="0"/>
    <n v="10"/>
    <d v="1899-12-30T02:35:00"/>
    <d v="1899-12-30T00:30:00"/>
    <n v="0"/>
    <n v="30"/>
    <d v="1899-12-30T02:35:00"/>
    <d v="1899-12-30T03:30:00"/>
    <d v="1899-12-30T00:55:00"/>
    <n v="0"/>
    <n v="55"/>
    <d v="1899-12-30T02:35:00"/>
    <d v="1899-12-30T03:30:00"/>
    <d v="1899-12-30T00:55:00"/>
    <n v="0"/>
    <n v="55"/>
    <d v="1899-12-30T03:35:00"/>
    <d v="1899-12-30T00:05:00"/>
    <n v="0"/>
    <n v="5"/>
    <d v="1899-12-30T03:35:00"/>
    <d v="1899-12-30T00:00:00"/>
    <n v="0"/>
    <n v="0"/>
    <d v="1899-12-30T05:28:00"/>
    <d v="1899-12-30T01:53:00"/>
    <n v="1"/>
    <n v="53"/>
    <d v="1899-12-30T05:28:00"/>
    <d v="1899-12-30T05:28:00"/>
    <d v="1899-12-30T00:00:00"/>
    <n v="0"/>
    <n v="0"/>
    <d v="1899-12-30T05:28:00"/>
    <d v="1899-12-30T05:28:00"/>
    <m/>
    <d v="1899-12-30T00:00:00"/>
    <n v="0"/>
    <n v="0"/>
    <d v="1899-12-30T05:37:00"/>
    <d v="1899-12-30T00:09:00"/>
    <n v="0"/>
    <n v="9"/>
    <d v="1899-12-30T05:40:00"/>
    <d v="1899-12-30T00:03:00"/>
    <n v="0"/>
    <n v="3"/>
    <d v="1899-12-30T05:40:00"/>
    <d v="1899-12-30T05:45:00"/>
    <d v="1899-12-30T00:05:00"/>
    <n v="0"/>
    <n v="5"/>
    <d v="1899-12-30T03:55:00"/>
    <n v="3"/>
    <n v="55"/>
    <d v="1899-12-30T00:47:00"/>
    <n v="0"/>
    <n v="47"/>
    <d v="1899-12-30T00:55:00"/>
    <n v="0"/>
    <n v="55"/>
    <d v="1899-12-30T01:53:00"/>
    <n v="1"/>
    <n v="53"/>
    <m/>
    <m/>
    <m/>
    <d v="1899-12-30T01:01:00"/>
    <n v="1"/>
    <n v="1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047605.5859999999"/>
    <n v="32947"/>
    <n v="59.762881355932208"/>
    <n v="62.148468327920597"/>
    <m/>
    <m/>
    <m/>
    <m/>
    <m/>
  </r>
  <r>
    <n v="579"/>
    <n v="127"/>
    <d v="2011-11-28T00:00:00"/>
    <n v="11"/>
    <x v="1"/>
    <n v="9"/>
    <s v="TSL,HALDIA"/>
    <s v="CURRAGH PRIME"/>
    <s v="AENEAS"/>
    <d v="1899-12-30T03:50:00"/>
    <x v="573"/>
    <s v="DTY-WT 1-WCS-RLS 2-IMWB 1-DTY"/>
    <n v="58"/>
    <n v="1"/>
    <m/>
    <d v="1899-12-30T03:50:00"/>
    <d v="1899-12-30T03:50:00"/>
    <d v="1899-12-30T00:00:00"/>
    <n v="0"/>
    <n v="0"/>
    <d v="1899-12-30T03:55:00"/>
    <d v="1899-12-30T00:05:00"/>
    <n v="0"/>
    <n v="5"/>
    <d v="1899-12-30T04:05:00"/>
    <d v="1899-12-30T00:10:00"/>
    <n v="0"/>
    <n v="10"/>
    <d v="1899-12-30T04:50:00"/>
    <d v="1899-12-30T00:45:00"/>
    <n v="0"/>
    <n v="45"/>
    <d v="1899-12-30T04:50:00"/>
    <d v="1899-12-30T08:30:00"/>
    <d v="1899-12-30T03:40:00"/>
    <n v="3"/>
    <n v="40"/>
    <d v="1899-12-30T04:50:00"/>
    <d v="1899-12-30T08:30:00"/>
    <d v="1899-12-30T03:40:00"/>
    <n v="3"/>
    <n v="40"/>
    <d v="1899-12-30T07:49:00"/>
    <d v="1899-12-30T02:59:00"/>
    <n v="2"/>
    <n v="59"/>
    <d v="1899-12-30T09:38:00"/>
    <d v="1899-12-30T01:08:00"/>
    <n v="1"/>
    <n v="8"/>
    <d v="1899-12-30T11:59:00"/>
    <d v="1899-12-30T02:21:00"/>
    <n v="2"/>
    <n v="21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10:00"/>
    <d v="1899-12-30T00:11:00"/>
    <n v="0"/>
    <n v="11"/>
    <d v="1899-12-30T12:15:00"/>
    <d v="1899-12-30T00:05:00"/>
    <n v="0"/>
    <n v="5"/>
    <d v="1899-12-30T12:15:00"/>
    <d v="1899-12-30T12:20:00"/>
    <d v="1899-12-30T00:05:00"/>
    <n v="0"/>
    <n v="5"/>
    <d v="1899-12-30T08:30:00"/>
    <n v="8"/>
    <n v="30"/>
    <d v="1899-12-30T04:00:00"/>
    <n v="4"/>
    <n v="0"/>
    <d v="1899-12-30T03:40:00"/>
    <n v="3"/>
    <n v="40"/>
    <d v="1899-12-30T02:21:00"/>
    <n v="2"/>
    <n v="21"/>
    <m/>
    <m/>
    <m/>
    <d v="1899-12-30T01:27:00"/>
    <n v="1"/>
    <n v="27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49:00"/>
    <n v="0"/>
    <n v="49"/>
    <d v="1899-12-30T00:00:00"/>
    <n v="0"/>
    <n v="0"/>
    <n v="2051184.0259999998"/>
    <n v="33005"/>
    <n v="61.697241379310348"/>
    <n v="62.147675382517797"/>
    <m/>
    <m/>
    <m/>
    <m/>
    <m/>
  </r>
  <r>
    <n v="580"/>
    <n v="128"/>
    <d v="2011-11-28T00:00:00"/>
    <n v="11"/>
    <x v="0"/>
    <n v="60"/>
    <s v="TSL,JSR"/>
    <s v="SS NEWZEALAND/CURRAGH SS"/>
    <s v="IRON BILL/AENEAS"/>
    <d v="1899-12-30T12:15:00"/>
    <x v="574"/>
    <s v="DTY-WT 1-WCS-RLS 2-IMWB 1-DTY"/>
    <n v="59"/>
    <n v="0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3:05:00"/>
    <d v="1899-12-30T00:35:00"/>
    <n v="0"/>
    <n v="3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5:09:00"/>
    <d v="1899-12-30T01:09:00"/>
    <n v="1"/>
    <n v="9"/>
    <d v="1899-12-30T15:43:00"/>
    <d v="1899-12-30T00:34:00"/>
    <n v="0"/>
    <n v="34"/>
    <d v="1899-12-30T19:33:00"/>
    <d v="1899-12-30T03:50:00"/>
    <n v="3"/>
    <n v="50"/>
    <d v="1899-12-30T19:33:00"/>
    <d v="1899-12-30T19:33:00"/>
    <d v="1899-12-30T00:00:00"/>
    <n v="0"/>
    <n v="0"/>
    <d v="1899-12-30T19:33:00"/>
    <d v="1899-12-30T19:33:00"/>
    <m/>
    <d v="1899-12-30T00:00:00"/>
    <n v="0"/>
    <n v="0"/>
    <d v="1899-12-30T19:43:00"/>
    <d v="1899-12-30T00:10:00"/>
    <n v="0"/>
    <n v="10"/>
    <d v="1899-12-30T19:47:00"/>
    <d v="1899-12-30T00:04:00"/>
    <n v="0"/>
    <n v="4"/>
    <d v="1899-12-30T19:47:00"/>
    <d v="1899-12-30T19:55:00"/>
    <d v="1899-12-30T00:08:00"/>
    <n v="0"/>
    <n v="8"/>
    <d v="1899-12-30T07:40:00"/>
    <n v="7"/>
    <n v="40"/>
    <d v="1899-12-30T01:58:00"/>
    <n v="1"/>
    <n v="58"/>
    <d v="1899-12-30T00:55:00"/>
    <n v="0"/>
    <n v="55"/>
    <d v="1899-12-30T03:50:00"/>
    <n v="3"/>
    <n v="50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9:00"/>
    <n v="2"/>
    <n v="39"/>
    <d v="1899-12-30T00:00:00"/>
    <n v="0"/>
    <n v="0"/>
    <n v="2054777.4759999998"/>
    <n v="33064"/>
    <n v="60.905932203389824"/>
    <n v="62.145459593515596"/>
    <m/>
    <m/>
    <m/>
    <m/>
    <m/>
  </r>
  <r>
    <n v="581"/>
    <n v="129"/>
    <d v="2011-11-28T00:00:00"/>
    <n v="11"/>
    <x v="11"/>
    <n v="6"/>
    <s v="BEL"/>
    <s v="OKEY CREEK"/>
    <s v="HARDWAR"/>
    <d v="1899-12-30T15:00:00"/>
    <x v="575"/>
    <s v="DTY-WT 1-WCS-RLS 1-IMWB 1-DTY"/>
    <n v="56"/>
    <n v="3"/>
    <m/>
    <d v="1899-12-30T15:00:00"/>
    <d v="1899-12-30T15:00:00"/>
    <d v="1899-12-30T00:00:00"/>
    <n v="0"/>
    <n v="0"/>
    <d v="1899-12-30T15:00:00"/>
    <d v="1899-12-30T00:00:00"/>
    <n v="0"/>
    <n v="0"/>
    <d v="1899-12-30T15:10:00"/>
    <d v="1899-12-30T00:10:00"/>
    <n v="0"/>
    <n v="10"/>
    <d v="1899-12-30T15:35:00"/>
    <d v="1899-12-30T00:25:00"/>
    <n v="0"/>
    <n v="25"/>
    <d v="1899-12-30T15:35:00"/>
    <d v="1899-12-30T16:55:00"/>
    <d v="1899-12-30T01:20:00"/>
    <n v="1"/>
    <n v="20"/>
    <d v="1899-12-30T15:35:00"/>
    <d v="1899-12-30T16:55:00"/>
    <d v="1899-12-30T01:20:00"/>
    <n v="1"/>
    <n v="20"/>
    <d v="1899-12-30T20:05:00"/>
    <d v="1899-12-30T03:10:00"/>
    <n v="3"/>
    <n v="10"/>
    <d v="1899-12-30T20:09:00"/>
    <d v="1899-12-30T00:04:00"/>
    <n v="0"/>
    <n v="4"/>
    <d v="1899-12-30T22:33:00"/>
    <d v="1899-12-30T02:24:00"/>
    <n v="2"/>
    <n v="24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4:00"/>
    <d v="1899-12-30T00:11:00"/>
    <n v="0"/>
    <n v="11"/>
    <d v="1899-12-30T22:50:00"/>
    <d v="1899-12-30T00:06:00"/>
    <n v="0"/>
    <n v="6"/>
    <d v="1899-12-30T22:50:00"/>
    <d v="1899-12-30T22:55:00"/>
    <d v="1899-12-30T00:05:00"/>
    <n v="0"/>
    <n v="5"/>
    <d v="1899-12-30T07:55:00"/>
    <n v="7"/>
    <n v="55"/>
    <d v="1899-12-30T03:52:00"/>
    <n v="3"/>
    <n v="52"/>
    <d v="1899-12-30T01:20:00"/>
    <n v="1"/>
    <n v="20"/>
    <d v="1899-12-30T02:24:00"/>
    <n v="2"/>
    <n v="24"/>
    <m/>
    <m/>
    <m/>
    <d v="1899-12-30T01:05:00"/>
    <n v="1"/>
    <n v="5"/>
    <d v="1899-12-30T00:00:00"/>
    <n v="0"/>
    <n v="0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58:00"/>
    <n v="0"/>
    <n v="58"/>
    <d v="1899-12-30T00:00:00"/>
    <n v="0"/>
    <n v="0"/>
    <n v="2058255.9059999997"/>
    <n v="33120"/>
    <n v="62.114821428571425"/>
    <n v="62.145407789855064"/>
    <m/>
    <m/>
    <m/>
    <m/>
    <m/>
  </r>
  <r>
    <n v="582"/>
    <n v="130"/>
    <d v="2011-11-29T00:00:00"/>
    <n v="11"/>
    <x v="0"/>
    <n v="61"/>
    <s v="TSL,JSR"/>
    <s v="CURRAGH SS/CP OMAN"/>
    <s v="AENEAS/MP PANAMAX 6"/>
    <d v="1899-12-30T17:35:00"/>
    <x v="576"/>
    <s v="DTY-WT 1-WCS-RLS 2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9:10:00"/>
    <d v="1899-12-30T01:30:00"/>
    <n v="1"/>
    <n v="30"/>
    <d v="1899-12-30T19:30:00"/>
    <d v="1899-12-30T00:20:00"/>
    <n v="0"/>
    <n v="20"/>
    <d v="1899-12-30T19:40:00"/>
    <d v="1899-12-30T22:30:00"/>
    <d v="1899-12-30T02:50:00"/>
    <n v="2"/>
    <n v="50"/>
    <d v="1899-12-30T19:40:00"/>
    <d v="1899-12-30T22:30:00"/>
    <d v="1899-12-30T02:50:00"/>
    <n v="2"/>
    <n v="50"/>
    <d v="1899-12-30T23:25:00"/>
    <d v="1899-12-30T00:55:00"/>
    <n v="0"/>
    <n v="55"/>
    <d v="1899-12-30T23:26:00"/>
    <d v="1899-12-30T00:01:00"/>
    <n v="0"/>
    <n v="1"/>
    <d v="1899-12-31T08:52:00"/>
    <d v="1899-12-30T09:26:00"/>
    <n v="9"/>
    <n v="26"/>
    <d v="1899-12-31T08:52:00"/>
    <d v="1899-12-31T08:52:00"/>
    <d v="1899-12-30T00:00:00"/>
    <n v="0"/>
    <n v="0"/>
    <d v="1899-12-31T08:52:00"/>
    <d v="1899-12-31T08:52:00"/>
    <m/>
    <d v="1899-12-30T00:00:00"/>
    <n v="0"/>
    <n v="0"/>
    <d v="1899-12-31T09:05:00"/>
    <d v="1899-12-30T00:13:00"/>
    <n v="0"/>
    <n v="13"/>
    <d v="1899-12-31T09:10:00"/>
    <d v="1899-12-30T00:05:00"/>
    <n v="0"/>
    <n v="5"/>
    <d v="1899-12-31T09:10:00"/>
    <d v="1899-12-31T09:15:00"/>
    <d v="1899-12-30T00:05:00"/>
    <n v="0"/>
    <n v="5"/>
    <d v="1899-12-30T15:40:00"/>
    <n v="15"/>
    <n v="40"/>
    <d v="1899-12-30T01:33:00"/>
    <n v="1"/>
    <n v="33"/>
    <d v="1899-12-30T02:50:00"/>
    <n v="2"/>
    <n v="50"/>
    <d v="1899-12-30T09:26:00"/>
    <n v="9"/>
    <n v="26"/>
    <m/>
    <m/>
    <m/>
    <d v="1899-12-30T02:26:00"/>
    <n v="2"/>
    <n v="26"/>
    <d v="1899-12-30T00:00:00"/>
    <n v="0"/>
    <n v="0"/>
    <d v="1899-12-30T00:00:00"/>
    <n v="0"/>
    <n v="0"/>
    <d v="1899-12-30T05:17:00"/>
    <n v="5"/>
    <n v="17"/>
    <d v="1899-12-30T00:00:00"/>
    <n v="0"/>
    <n v="0"/>
    <d v="1899-12-30T00:00:00"/>
    <n v="0"/>
    <n v="0"/>
    <d v="1899-12-30T01:43:00"/>
    <n v="1"/>
    <n v="43"/>
    <d v="1899-12-30T00:00:00"/>
    <n v="0"/>
    <n v="0"/>
    <n v="2061960.2659999998"/>
    <n v="33179"/>
    <n v="62.785762711864407"/>
    <n v="62.146546490249854"/>
    <m/>
    <m/>
    <m/>
    <m/>
    <m/>
  </r>
  <r>
    <n v="583"/>
    <n v="131"/>
    <d v="2011-11-29T00:00:00"/>
    <n v="11"/>
    <x v="1"/>
    <n v="10"/>
    <s v="TSL,HALDIA"/>
    <s v="CD HCC"/>
    <s v="ECOLA"/>
    <d v="1899-12-30T20:30:00"/>
    <x v="577"/>
    <s v="DTY-WT 1-WCS-RLS 2-IMWB 1-DTY"/>
    <n v="52"/>
    <n v="7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0T22:30:00"/>
    <d v="1899-12-30T00:30:00"/>
    <n v="0"/>
    <n v="30"/>
    <d v="1899-12-30T22:35:00"/>
    <d v="1899-12-31T00:00:00"/>
    <d v="1899-12-30T01:25:00"/>
    <n v="1"/>
    <n v="25"/>
    <d v="1899-12-30T22:35:00"/>
    <d v="1899-12-31T00:00:00"/>
    <d v="1899-12-30T01:25:00"/>
    <n v="1"/>
    <n v="25"/>
    <d v="1899-12-31T04:35:00"/>
    <d v="1899-12-30T04:35:00"/>
    <n v="4"/>
    <n v="35"/>
    <d v="1899-12-31T04:42:00"/>
    <d v="1899-12-30T00:07:00"/>
    <n v="0"/>
    <n v="7"/>
    <d v="1899-12-31T06:19:00"/>
    <d v="1899-12-30T01:37:00"/>
    <n v="1"/>
    <n v="37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30:00"/>
    <d v="1899-12-30T00:11:00"/>
    <n v="0"/>
    <n v="11"/>
    <d v="1899-12-31T06:35:00"/>
    <d v="1899-12-30T00:05:00"/>
    <n v="0"/>
    <n v="5"/>
    <d v="1899-12-31T06:35:00"/>
    <d v="1899-12-31T06:40:00"/>
    <d v="1899-12-30T00:05:00"/>
    <n v="0"/>
    <n v="5"/>
    <d v="1899-12-30T10:10:00"/>
    <n v="10"/>
    <n v="10"/>
    <d v="1899-12-30T05:21:00"/>
    <n v="5"/>
    <n v="21"/>
    <d v="1899-12-30T01:25:00"/>
    <n v="1"/>
    <n v="25"/>
    <d v="1899-12-30T01:37:00"/>
    <n v="1"/>
    <n v="37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065231.3159999999"/>
    <n v="33231"/>
    <n v="62.904807692307699"/>
    <n v="62.147733020372542"/>
    <m/>
    <m/>
    <m/>
    <m/>
    <m/>
  </r>
  <r>
    <n v="584"/>
    <n v="132"/>
    <d v="2011-11-29T00:00:00"/>
    <n v="11"/>
    <x v="18"/>
    <n v="7"/>
    <s v="BSL"/>
    <s v="STEAM NON COKING"/>
    <s v="IRON KNIGHT"/>
    <d v="1899-12-30T01:30:00"/>
    <x v="578"/>
    <s v="DTY-WT 1-WCS-RLS 2-IMWB 1-DTY"/>
    <n v="59"/>
    <n v="0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4:10:00"/>
    <d v="1899-12-30T02:20:00"/>
    <n v="2"/>
    <n v="20"/>
    <d v="1899-12-30T08:30:00"/>
    <d v="1899-12-30T09:50:00"/>
    <d v="1899-12-30T01:20:00"/>
    <n v="1"/>
    <n v="20"/>
    <d v="1899-12-30T08:30:00"/>
    <d v="1899-12-30T09:50:00"/>
    <d v="1899-12-30T01:20:00"/>
    <n v="1"/>
    <n v="20"/>
    <d v="1899-12-30T09:50:00"/>
    <d v="1899-12-30T00:00:00"/>
    <n v="0"/>
    <n v="0"/>
    <d v="1899-12-30T10:17:00"/>
    <d v="1899-12-30T00:27:00"/>
    <n v="0"/>
    <n v="27"/>
    <d v="1899-12-30T13:53:00"/>
    <d v="1899-12-30T03:36:00"/>
    <n v="3"/>
    <n v="36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5:00"/>
    <d v="1899-12-30T00:12:00"/>
    <n v="0"/>
    <n v="12"/>
    <d v="1899-12-30T14:10:00"/>
    <d v="1899-12-30T00:05:00"/>
    <n v="0"/>
    <n v="5"/>
    <d v="1899-12-30T14:10:00"/>
    <d v="1899-12-30T14:15:00"/>
    <d v="1899-12-30T00:05:00"/>
    <n v="0"/>
    <n v="5"/>
    <d v="1899-12-30T12:45:00"/>
    <n v="12"/>
    <n v="45"/>
    <d v="1899-12-30T02:37:00"/>
    <n v="2"/>
    <n v="37"/>
    <d v="1899-12-30T01:20:00"/>
    <n v="1"/>
    <n v="20"/>
    <d v="1899-12-30T03:36:00"/>
    <n v="3"/>
    <n v="36"/>
    <m/>
    <m/>
    <m/>
    <d v="1899-12-30T01:19:00"/>
    <n v="1"/>
    <n v="19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068989.0959999999"/>
    <n v="33290"/>
    <n v="63.691186440677967"/>
    <n v="62.150468489035745"/>
    <m/>
    <m/>
    <m/>
    <m/>
    <m/>
  </r>
  <r>
    <n v="585"/>
    <n v="133"/>
    <d v="2011-11-29T00:00:00"/>
    <n v="11"/>
    <x v="0"/>
    <n v="62"/>
    <s v="TSL,JSR"/>
    <s v="BLENDED PCI/CURRAGH SS"/>
    <s v="TC GOLD/AENEAS"/>
    <d v="1899-12-30T11:55:00"/>
    <x v="579"/>
    <s v="DTY-WT 1-WCS-RLS 2-IMWB 1-DTY"/>
    <n v="55"/>
    <n v="4"/>
    <m/>
    <d v="1899-12-30T11:55:00"/>
    <d v="1899-12-30T11:55:00"/>
    <d v="1899-12-30T00:00:00"/>
    <n v="0"/>
    <n v="0"/>
    <d v="1899-12-30T12:00:00"/>
    <d v="1899-12-30T00:05:00"/>
    <n v="0"/>
    <n v="5"/>
    <d v="1899-12-30T12:10:00"/>
    <d v="1899-12-30T00:10:00"/>
    <n v="0"/>
    <n v="10"/>
    <d v="1899-12-30T12:30:00"/>
    <d v="1899-12-30T00:20:00"/>
    <n v="0"/>
    <n v="20"/>
    <d v="1899-12-30T13:30:00"/>
    <d v="1899-12-30T14:22:00"/>
    <d v="1899-12-30T00:52:00"/>
    <n v="0"/>
    <n v="52"/>
    <d v="1899-12-30T13:30:00"/>
    <d v="1899-12-30T14:22:00"/>
    <d v="1899-12-30T00:52:00"/>
    <n v="0"/>
    <n v="52"/>
    <d v="1899-12-30T14:22:00"/>
    <d v="1899-12-30T00:00:00"/>
    <n v="0"/>
    <n v="0"/>
    <d v="1899-12-30T14:23:00"/>
    <d v="1899-12-30T00:01:00"/>
    <n v="0"/>
    <n v="1"/>
    <d v="1899-12-30T18:31:00"/>
    <d v="1899-12-30T04:08:00"/>
    <n v="4"/>
    <n v="8"/>
    <d v="1899-12-30T18:31:00"/>
    <d v="1899-12-30T18:31:00"/>
    <d v="1899-12-30T00:00:00"/>
    <n v="0"/>
    <n v="0"/>
    <d v="1899-12-30T18:31:00"/>
    <d v="1899-12-30T18:31:00"/>
    <m/>
    <d v="1899-12-30T00:00:00"/>
    <n v="0"/>
    <n v="0"/>
    <d v="1899-12-30T18:43:00"/>
    <d v="1899-12-30T00:12:00"/>
    <n v="0"/>
    <n v="12"/>
    <d v="1899-12-30T18:47:00"/>
    <d v="1899-12-30T00:04:00"/>
    <n v="0"/>
    <n v="4"/>
    <d v="1899-12-30T18:47:00"/>
    <d v="1899-12-30T18:50:00"/>
    <d v="1899-12-30T00:03:00"/>
    <n v="0"/>
    <n v="3"/>
    <d v="1899-12-30T06:55:00"/>
    <n v="6"/>
    <n v="55"/>
    <d v="1899-12-30T00:36:00"/>
    <n v="0"/>
    <n v="36"/>
    <d v="1899-12-30T00:52:00"/>
    <n v="0"/>
    <n v="52"/>
    <d v="1899-12-30T04:08:00"/>
    <n v="4"/>
    <n v="8"/>
    <m/>
    <m/>
    <m/>
    <d v="1899-12-30T01:34:00"/>
    <n v="1"/>
    <n v="34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19:00"/>
    <n v="2"/>
    <n v="19"/>
    <d v="1899-12-30T00:00:00"/>
    <n v="0"/>
    <n v="0"/>
    <n v="2072431.7859999998"/>
    <n v="33345"/>
    <n v="62.594363636363639"/>
    <n v="62.151200659769074"/>
    <m/>
    <m/>
    <m/>
    <m/>
    <m/>
  </r>
  <r>
    <n v="586"/>
    <n v="134"/>
    <d v="2011-11-29T00:00:00"/>
    <n v="11"/>
    <x v="1"/>
    <n v="11"/>
    <s v="TSL,HALDIA"/>
    <s v="CURRAGH PRIME/CURRAGH SS"/>
    <s v="AENEAS"/>
    <d v="1899-12-30T20:05:00"/>
    <x v="580"/>
    <s v="DTY-WT 1-WCS-RLS 2-IMWB 1-DTY"/>
    <n v="45"/>
    <n v="14"/>
    <m/>
    <d v="1899-12-30T20:05:00"/>
    <d v="1899-12-30T20:05:00"/>
    <d v="1899-12-30T00:00:00"/>
    <n v="0"/>
    <n v="0"/>
    <d v="1899-12-30T20:30:00"/>
    <d v="1899-12-30T00:25:00"/>
    <n v="0"/>
    <n v="25"/>
    <d v="1899-12-30T20:35:00"/>
    <d v="1899-12-30T00:05:00"/>
    <n v="0"/>
    <n v="5"/>
    <d v="1899-12-30T21:10:00"/>
    <d v="1899-12-30T00:35:00"/>
    <n v="0"/>
    <n v="35"/>
    <d v="1899-12-30T21:30:00"/>
    <d v="1899-12-31T00:15:00"/>
    <d v="1899-12-30T02:45:00"/>
    <n v="2"/>
    <n v="45"/>
    <d v="1899-12-30T21:30:00"/>
    <d v="1899-12-31T00:15:00"/>
    <d v="1899-12-30T02:45:00"/>
    <n v="2"/>
    <n v="45"/>
    <d v="1899-12-30T22:35:00"/>
    <d v="1899-12-30T01:05:00"/>
    <n v="1"/>
    <n v="5"/>
    <d v="1899-12-30T22:36:00"/>
    <d v="1899-12-30T00:01:00"/>
    <n v="0"/>
    <n v="1"/>
    <d v="1899-12-31T02:00:00"/>
    <d v="1899-12-30T03:24:00"/>
    <n v="3"/>
    <n v="24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2:00"/>
    <d v="1899-12-30T00:12:00"/>
    <n v="0"/>
    <n v="12"/>
    <d v="1899-12-31T02:17:00"/>
    <d v="1899-12-30T00:05:00"/>
    <n v="0"/>
    <n v="5"/>
    <d v="1899-12-31T02:17:00"/>
    <d v="1899-12-31T02:20:00"/>
    <d v="1899-12-30T00:03:00"/>
    <n v="0"/>
    <n v="3"/>
    <d v="1899-12-30T06:15:00"/>
    <n v="6"/>
    <n v="15"/>
    <d v="1899-12-30T01:57:00"/>
    <n v="1"/>
    <n v="57"/>
    <d v="1899-12-30T02:45:00"/>
    <n v="2"/>
    <n v="45"/>
    <d v="1899-12-30T03:24:00"/>
    <n v="3"/>
    <n v="24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d v="1899-12-30T00:00:00"/>
    <n v="0"/>
    <n v="0"/>
    <n v="2075213.2059999998"/>
    <n v="33390"/>
    <n v="61.809333333333335"/>
    <n v="62.150739922132367"/>
    <m/>
    <m/>
    <m/>
    <m/>
    <m/>
  </r>
  <r>
    <n v="587"/>
    <n v="135"/>
    <d v="2011-11-30T00:00:00"/>
    <n v="11"/>
    <x v="6"/>
    <n v="1"/>
    <s v="PMSB"/>
    <s v="STEAM NON COKING"/>
    <s v="CAROUGE"/>
    <d v="1899-12-30T17:20:00"/>
    <x v="581"/>
    <s v="DTY-WT 1-WCS-IMWB 1-DTY"/>
    <n v="59"/>
    <n v="0"/>
    <m/>
    <d v="1899-12-30T17:20:00"/>
    <d v="1899-12-30T17:20:00"/>
    <d v="1899-12-30T00:00:00"/>
    <n v="0"/>
    <n v="0"/>
    <d v="1899-12-30T17:35:00"/>
    <d v="1899-12-30T00:15:00"/>
    <n v="0"/>
    <n v="15"/>
    <d v="1899-12-30T17:40:00"/>
    <d v="1899-12-30T00:05:00"/>
    <n v="0"/>
    <n v="5"/>
    <d v="1899-12-30T18:15:00"/>
    <d v="1899-12-30T00:35:00"/>
    <n v="0"/>
    <n v="35"/>
    <d v="1899-12-30T18:45:00"/>
    <d v="1899-12-30T20:00:00"/>
    <d v="1899-12-30T01:15:00"/>
    <n v="1"/>
    <n v="15"/>
    <d v="1899-12-30T18:45:00"/>
    <d v="1899-12-30T20:00:00"/>
    <d v="1899-12-30T01:15:00"/>
    <n v="1"/>
    <n v="15"/>
    <d v="1899-12-30T18:30:00"/>
    <d v="1899-12-30T00:15:00"/>
    <n v="0"/>
    <n v="15"/>
    <d v="1899-12-30T18:45:00"/>
    <d v="1899-12-30T00:15:00"/>
    <n v="0"/>
    <n v="15"/>
    <d v="1899-12-31T11:30:00"/>
    <d v="1899-12-30T16:45:00"/>
    <n v="16"/>
    <n v="45"/>
    <d v="1899-12-31T11:30:00"/>
    <d v="1899-12-31T11:30:00"/>
    <d v="1899-12-30T00:00:00"/>
    <n v="0"/>
    <n v="0"/>
    <d v="1899-12-31T11:30:00"/>
    <d v="1899-12-31T11:30:00"/>
    <m/>
    <d v="1899-12-30T00:00:00"/>
    <n v="0"/>
    <n v="0"/>
    <d v="1899-12-31T15:00:00"/>
    <d v="1899-12-30T03:30:00"/>
    <n v="3"/>
    <n v="30"/>
    <d v="1899-12-31T15:10:00"/>
    <d v="1899-12-30T00:10:00"/>
    <n v="0"/>
    <n v="10"/>
    <d v="1899-12-31T15:10:00"/>
    <d v="1899-12-31T15:15:00"/>
    <d v="1899-12-30T00:05:00"/>
    <n v="0"/>
    <n v="5"/>
    <d v="1899-12-30T21:55:00"/>
    <n v="21"/>
    <n v="55"/>
    <d v="1899-12-30T04:30:00"/>
    <n v="4"/>
    <n v="30"/>
    <d v="1899-12-30T01:15:00"/>
    <n v="1"/>
    <n v="15"/>
    <d v="1899-12-30T16:45:00"/>
    <n v="16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6:45:00"/>
    <n v="16"/>
    <n v="45"/>
    <d v="1899-12-30T00:00:00"/>
    <n v="0"/>
    <n v="0"/>
    <d v="1899-12-30T00:00:00"/>
    <n v="0"/>
    <n v="0"/>
    <d v="1899-12-30T00:00:00"/>
    <n v="0"/>
    <n v="0"/>
    <n v="2078791.2659999998"/>
    <n v="33449"/>
    <n v="60.645084745762709"/>
    <n v="62.148084128075574"/>
    <m/>
    <m/>
    <m/>
    <m/>
    <m/>
  </r>
  <r>
    <n v="588"/>
    <n v="136"/>
    <d v="2011-11-30T00:00:00"/>
    <n v="11"/>
    <x v="0"/>
    <n v="63"/>
    <s v="TSL,JSR"/>
    <s v="CURRAGH SS / SS NEWZEALAND"/>
    <s v="AENEAS/IRON BILL"/>
    <d v="1899-12-30T22:45:00"/>
    <x v="582"/>
    <s v="DTY-WT 1-WCS-RLS 2-IMWB 1-DTY"/>
    <n v="54"/>
    <n v="4"/>
    <m/>
    <d v="1899-12-30T22:45:00"/>
    <d v="1899-12-30T22:45:00"/>
    <d v="1899-12-30T00:00:00"/>
    <n v="0"/>
    <n v="0"/>
    <d v="1899-12-30T22:55:00"/>
    <d v="1899-12-30T00:10:00"/>
    <n v="0"/>
    <n v="10"/>
    <d v="1899-12-30T23:00:00"/>
    <d v="1899-12-30T00:05:00"/>
    <n v="0"/>
    <n v="5"/>
    <d v="1899-12-31T01:10:00"/>
    <d v="1899-12-30T02:10:00"/>
    <n v="2"/>
    <n v="10"/>
    <d v="1899-12-31T01:15:00"/>
    <d v="1899-12-31T03:40:00"/>
    <d v="1899-12-30T02:25:00"/>
    <n v="2"/>
    <n v="25"/>
    <d v="1899-12-31T01:15:00"/>
    <d v="1899-12-31T03:40:00"/>
    <d v="1899-12-30T02:25:00"/>
    <n v="2"/>
    <n v="25"/>
    <d v="1899-12-31T04:20:00"/>
    <d v="1899-12-30T00:40:00"/>
    <n v="0"/>
    <n v="40"/>
    <d v="1899-12-31T04:22:00"/>
    <d v="1899-12-30T00:02:00"/>
    <n v="0"/>
    <n v="2"/>
    <d v="1899-12-31T07:10:00"/>
    <d v="1899-12-30T02:48:00"/>
    <n v="2"/>
    <n v="48"/>
    <d v="1899-12-31T07:10:00"/>
    <d v="1899-12-31T07:10:00"/>
    <d v="1899-12-30T00:00:00"/>
    <n v="0"/>
    <n v="0"/>
    <d v="1899-12-31T07:10:00"/>
    <d v="1899-12-31T07:10:00"/>
    <m/>
    <d v="1899-12-30T00:00:00"/>
    <n v="0"/>
    <n v="0"/>
    <d v="1899-12-31T07:20:00"/>
    <d v="1899-12-30T00:10:00"/>
    <n v="0"/>
    <n v="10"/>
    <d v="1899-12-31T07:25:00"/>
    <d v="1899-12-30T00:05:00"/>
    <n v="0"/>
    <n v="5"/>
    <d v="1899-12-31T07:25:00"/>
    <d v="1899-12-31T07:30:00"/>
    <d v="1899-12-30T00:05:00"/>
    <n v="0"/>
    <n v="5"/>
    <d v="1899-12-30T08:45:00"/>
    <n v="8"/>
    <n v="45"/>
    <d v="1899-12-30T03:05:00"/>
    <n v="3"/>
    <n v="5"/>
    <d v="1899-12-30T02:25:00"/>
    <n v="2"/>
    <n v="25"/>
    <d v="1899-12-30T02:48:00"/>
    <n v="2"/>
    <n v="48"/>
    <m/>
    <m/>
    <m/>
    <d v="1899-12-30T02:09:00"/>
    <n v="2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082113.4659999998"/>
    <n v="33503"/>
    <n v="61.522222222222219"/>
    <n v="62.147075366385096"/>
    <m/>
    <m/>
    <m/>
    <m/>
    <m/>
  </r>
  <r>
    <n v="589"/>
    <n v="137"/>
    <d v="2011-11-30T00:00:00"/>
    <n v="11"/>
    <x v="33"/>
    <n v="1"/>
    <s v="CESC POWER LTD."/>
    <s v="NON COKING"/>
    <s v="TOMOSHIO"/>
    <d v="1899-12-30T05:15:00"/>
    <x v="583"/>
    <s v="DTY-WT 1-WCS-RLS 2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7:00:00"/>
    <d v="1899-12-30T01:30:00"/>
    <n v="1"/>
    <n v="30"/>
    <d v="1899-12-30T07:00:00"/>
    <d v="1899-12-30T07:05:00"/>
    <d v="1899-12-30T00:05:00"/>
    <n v="0"/>
    <n v="5"/>
    <d v="1899-12-30T07:00:00"/>
    <d v="1899-12-30T07:05:00"/>
    <d v="1899-12-30T00:05:00"/>
    <n v="0"/>
    <n v="5"/>
    <d v="1899-12-30T09:00:00"/>
    <d v="1899-12-30T01:55:00"/>
    <n v="1"/>
    <n v="55"/>
    <d v="1899-12-30T09:32:00"/>
    <d v="1899-12-30T00:32:00"/>
    <n v="0"/>
    <n v="32"/>
    <d v="1899-12-30T12:08:00"/>
    <d v="1899-12-30T02:36:00"/>
    <n v="2"/>
    <n v="36"/>
    <d v="1899-12-30T12:08:00"/>
    <d v="1899-12-30T12:08:00"/>
    <d v="1899-12-30T00:00:00"/>
    <n v="0"/>
    <n v="0"/>
    <d v="1899-12-30T12:08:00"/>
    <d v="1899-12-30T12:08:00"/>
    <m/>
    <d v="1899-12-30T00:00:00"/>
    <n v="0"/>
    <n v="0"/>
    <d v="1899-12-30T12:45:00"/>
    <d v="1899-12-30T00:37:00"/>
    <n v="0"/>
    <n v="37"/>
    <d v="1899-12-30T12:50:00"/>
    <d v="1899-12-30T00:05:00"/>
    <n v="0"/>
    <n v="5"/>
    <d v="1899-12-30T12:50:00"/>
    <d v="1899-12-30T12:55:00"/>
    <d v="1899-12-30T00:05:00"/>
    <n v="0"/>
    <n v="5"/>
    <d v="1899-12-30T07:40:00"/>
    <n v="7"/>
    <n v="40"/>
    <d v="1899-12-30T04:07:00"/>
    <n v="4"/>
    <n v="7"/>
    <d v="1899-12-30T00:05:00"/>
    <n v="0"/>
    <n v="5"/>
    <d v="1899-12-30T02:36:00"/>
    <n v="2"/>
    <n v="36"/>
    <m/>
    <m/>
    <m/>
    <d v="1899-12-30T02:00:00"/>
    <n v="2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085359.9959999998"/>
    <n v="33562"/>
    <n v="55.025932203389836"/>
    <n v="62.134556820213334"/>
    <m/>
    <m/>
    <m/>
    <m/>
    <m/>
  </r>
  <r>
    <n v="590"/>
    <n v="138"/>
    <d v="2011-11-30T00:00:00"/>
    <n v="11"/>
    <x v="14"/>
    <n v="2"/>
    <s v="KND"/>
    <s v="NON COKING"/>
    <s v="NEWLEAD SPARTOUNTA"/>
    <d v="1899-12-30T08:00:00"/>
    <x v="584"/>
    <s v="DTY-WT 1-WCS-IMWB 1-DTY"/>
    <n v="56"/>
    <n v="3"/>
    <m/>
    <d v="1899-12-30T08:00:00"/>
    <d v="1899-12-30T08:00:00"/>
    <d v="1899-12-30T00:00:00"/>
    <n v="0"/>
    <n v="0"/>
    <d v="1899-12-30T08:05:00"/>
    <d v="1899-12-30T00:05:00"/>
    <n v="0"/>
    <n v="5"/>
    <d v="1899-12-30T08:30:00"/>
    <d v="1899-12-30T00:25:00"/>
    <n v="0"/>
    <n v="25"/>
    <d v="1899-12-30T09:40:00"/>
    <d v="1899-12-30T01:10:00"/>
    <n v="1"/>
    <n v="10"/>
    <d v="1899-12-30T09:45:00"/>
    <d v="1899-12-30T11:30:00"/>
    <d v="1899-12-30T01:45:00"/>
    <n v="1"/>
    <n v="45"/>
    <d v="1899-12-30T09:45:00"/>
    <d v="1899-12-30T11:30:00"/>
    <d v="1899-12-30T01:45:00"/>
    <n v="1"/>
    <n v="45"/>
    <d v="1899-12-30T09:40:00"/>
    <d v="1899-12-30T00:00:00"/>
    <n v="0"/>
    <n v="0"/>
    <d v="1899-12-30T15:45:00"/>
    <d v="1899-12-30T06:05:00"/>
    <n v="6"/>
    <n v="5"/>
    <d v="1899-12-30T21:00:00"/>
    <d v="1899-12-30T05:15:00"/>
    <n v="5"/>
    <n v="1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5:00"/>
    <d v="1899-12-30T00:15:00"/>
    <n v="0"/>
    <n v="15"/>
    <d v="1899-12-30T21:20:00"/>
    <d v="1899-12-30T00:05:00"/>
    <n v="0"/>
    <n v="5"/>
    <d v="1899-12-30T21:20:00"/>
    <d v="1899-12-30T21:25:00"/>
    <d v="1899-12-30T00:05:00"/>
    <n v="0"/>
    <n v="5"/>
    <d v="1899-12-30T13:25:00"/>
    <n v="13"/>
    <n v="25"/>
    <d v="1899-12-30T01:30:00"/>
    <n v="1"/>
    <n v="30"/>
    <d v="1899-12-30T01:45:00"/>
    <n v="1"/>
    <n v="45"/>
    <d v="1899-12-30T05:15:00"/>
    <n v="5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5:00"/>
    <n v="5"/>
    <n v="15"/>
    <d v="1899-12-30T00:00:00"/>
    <n v="0"/>
    <n v="0"/>
    <d v="1899-12-30T00:00:00"/>
    <n v="0"/>
    <n v="0"/>
    <d v="1899-12-30T00:00:00"/>
    <n v="0"/>
    <n v="0"/>
    <n v="2088532.0959999999"/>
    <n v="33618"/>
    <n v="56.644642857142856"/>
    <n v="62.125411862692602"/>
    <m/>
    <m/>
    <m/>
    <m/>
    <m/>
  </r>
  <r>
    <n v="591"/>
    <n v="139"/>
    <d v="2011-11-30T00:00:00"/>
    <n v="11"/>
    <x v="33"/>
    <n v="2"/>
    <s v="CESC POWER LTD."/>
    <s v="NON COKING"/>
    <s v="TOMOSHIO"/>
    <d v="1899-12-30T20:30:00"/>
    <x v="585"/>
    <s v="DTY-WT 1-WCS-RLS 2-IMWB 1-DTY"/>
    <n v="59"/>
    <n v="0"/>
    <m/>
    <d v="1899-12-30T20:30:00"/>
    <d v="1899-12-30T20:30:00"/>
    <d v="1899-12-30T00:00:00"/>
    <n v="0"/>
    <n v="0"/>
    <d v="1899-12-30T21:00:00"/>
    <d v="1899-12-30T00:30:00"/>
    <n v="0"/>
    <n v="30"/>
    <d v="1899-12-30T21:15:00"/>
    <d v="1899-12-30T00:15:00"/>
    <n v="0"/>
    <n v="15"/>
    <d v="1899-12-30T21:55:00"/>
    <d v="1899-12-30T00:40:00"/>
    <n v="0"/>
    <n v="40"/>
    <d v="1899-12-30T21:55:00"/>
    <d v="1899-12-30T21:57:00"/>
    <d v="1899-12-30T00:02:00"/>
    <n v="0"/>
    <n v="2"/>
    <d v="1899-12-30T21:55:00"/>
    <d v="1899-12-30T21:57:00"/>
    <d v="1899-12-30T00:02:00"/>
    <n v="0"/>
    <n v="2"/>
    <d v="1899-12-30T21:58:00"/>
    <d v="1899-12-30T00:03:00"/>
    <n v="0"/>
    <n v="3"/>
    <d v="1899-12-30T22:09:00"/>
    <d v="1899-12-30T00:11:00"/>
    <n v="0"/>
    <n v="11"/>
    <d v="1899-12-31T01:12:00"/>
    <d v="1899-12-30T03:03:00"/>
    <n v="3"/>
    <n v="3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0:00"/>
    <d v="1899-12-30T00:08:00"/>
    <n v="0"/>
    <n v="8"/>
    <d v="1899-12-31T01:25:00"/>
    <d v="1899-12-30T00:05:00"/>
    <n v="0"/>
    <n v="5"/>
    <d v="1899-12-31T01:25:00"/>
    <d v="1899-12-31T01:30:00"/>
    <d v="1899-12-30T00:05:00"/>
    <n v="0"/>
    <n v="5"/>
    <d v="1899-12-30T05:00:00"/>
    <n v="5"/>
    <n v="0"/>
    <d v="1899-12-30T00:56:00"/>
    <n v="0"/>
    <n v="56"/>
    <d v="1899-12-30T00:02:00"/>
    <n v="0"/>
    <n v="2"/>
    <d v="1899-12-30T03:03:00"/>
    <n v="3"/>
    <n v="3"/>
    <m/>
    <m/>
    <m/>
    <d v="1899-12-30T01:52:00"/>
    <n v="1"/>
    <n v="52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91853.1259999999"/>
    <n v="33677"/>
    <n v="56.288644067796611"/>
    <n v="62.115186210173114"/>
    <m/>
    <m/>
    <m/>
    <m/>
    <m/>
  </r>
  <r>
    <n v="592"/>
    <n v="140"/>
    <d v="2011-11-30T00:00:00"/>
    <n v="11"/>
    <x v="1"/>
    <n v="12"/>
    <s v="TSL,HALDIA"/>
    <s v="ILLAWARA"/>
    <s v="KM KEELUNG"/>
    <d v="1899-12-30T21:00:00"/>
    <x v="586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30:00"/>
    <d v="1899-12-30T01:45:00"/>
    <n v="1"/>
    <n v="45"/>
    <d v="1899-12-30T23:31:00"/>
    <d v="1899-12-31T00:30:00"/>
    <d v="1899-12-30T00:59:00"/>
    <n v="0"/>
    <n v="59"/>
    <d v="1899-12-30T23:31:00"/>
    <d v="1899-12-31T00:30:00"/>
    <d v="1899-12-30T00:59:00"/>
    <n v="0"/>
    <n v="59"/>
    <d v="1899-12-31T01:30:00"/>
    <d v="1899-12-30T02:00:00"/>
    <n v="2"/>
    <n v="0"/>
    <d v="1899-12-31T02:44:00"/>
    <d v="1899-12-30T01:14:00"/>
    <n v="1"/>
    <n v="14"/>
    <d v="1899-12-31T04:18:00"/>
    <d v="1899-12-30T01:34:00"/>
    <n v="1"/>
    <n v="34"/>
    <d v="1899-12-31T04:18:00"/>
    <d v="1899-12-31T04:18:00"/>
    <d v="1899-12-30T00:00:00"/>
    <n v="0"/>
    <n v="0"/>
    <d v="1899-12-31T04:18:00"/>
    <d v="1899-12-31T04:18:00"/>
    <m/>
    <d v="1899-12-30T00:00:00"/>
    <n v="0"/>
    <n v="0"/>
    <d v="1899-12-31T04:25:00"/>
    <d v="1899-12-30T00:07:00"/>
    <n v="0"/>
    <n v="7"/>
    <d v="1899-12-31T04:28:00"/>
    <d v="1899-12-30T00:03:00"/>
    <n v="0"/>
    <n v="3"/>
    <d v="1899-12-31T04:28:00"/>
    <d v="1899-12-31T04:30:00"/>
    <d v="1899-12-30T00:02:00"/>
    <n v="0"/>
    <n v="2"/>
    <d v="1899-12-30T07:30:00"/>
    <n v="7"/>
    <n v="30"/>
    <d v="1899-12-30T03:55:00"/>
    <n v="3"/>
    <n v="55"/>
    <d v="1899-12-30T00:59:00"/>
    <n v="0"/>
    <n v="59"/>
    <d v="1899-12-30T01:34:00"/>
    <n v="1"/>
    <n v="3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10:00"/>
    <n v="0"/>
    <n v="10"/>
    <d v="1899-12-30T00:00:00"/>
    <n v="0"/>
    <n v="0"/>
    <n v="2095563.8359999999"/>
    <n v="33736"/>
    <n v="62.893389830508475"/>
    <n v="62.116547189945457"/>
    <m/>
    <m/>
    <m/>
    <m/>
    <m/>
  </r>
  <r>
    <n v="593"/>
    <n v="1"/>
    <d v="2011-12-01T00:00:00"/>
    <n v="12"/>
    <x v="0"/>
    <n v="1"/>
    <s v="TSL,JSR"/>
    <s v="ILLAWARA"/>
    <s v="KM KEELUNG"/>
    <d v="1899-12-30T02:10:00"/>
    <x v="587"/>
    <s v="DTY-WT 1-WCS-RLS 1-IMWB 1-DTY"/>
    <n v="59"/>
    <n v="0"/>
    <m/>
    <d v="1899-12-30T02:10:00"/>
    <d v="1899-12-30T02:10:00"/>
    <d v="1899-12-30T00:00:00"/>
    <n v="0"/>
    <n v="0"/>
    <d v="1899-12-30T02:20:00"/>
    <d v="1899-12-30T00:10:00"/>
    <n v="0"/>
    <n v="10"/>
    <d v="1899-12-30T02:30:00"/>
    <d v="1899-12-30T00:10:00"/>
    <n v="0"/>
    <n v="10"/>
    <d v="1899-12-30T03:30:00"/>
    <d v="1899-12-30T01:00:00"/>
    <n v="1"/>
    <n v="0"/>
    <d v="1899-12-30T03:35:00"/>
    <d v="1899-12-30T05:45:00"/>
    <d v="1899-12-30T02:10:00"/>
    <n v="2"/>
    <n v="10"/>
    <d v="1899-12-30T03:35:00"/>
    <d v="1899-12-30T05:45:00"/>
    <d v="1899-12-30T02:10:00"/>
    <n v="2"/>
    <n v="10"/>
    <d v="1899-12-30T05:50:00"/>
    <d v="1899-12-30T00:05:00"/>
    <n v="0"/>
    <n v="5"/>
    <d v="1899-12-30T06:00:00"/>
    <d v="1899-12-30T00:10:00"/>
    <n v="0"/>
    <n v="10"/>
    <d v="1899-12-30T10:09:00"/>
    <d v="1899-12-30T04:09:00"/>
    <n v="4"/>
    <n v="9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1:10:00"/>
    <d v="1899-12-30T00:45:00"/>
    <n v="0"/>
    <n v="45"/>
    <d v="1899-12-30T09:00:00"/>
    <n v="9"/>
    <n v="0"/>
    <d v="1899-12-30T01:21:00"/>
    <n v="1"/>
    <n v="21"/>
    <d v="1899-12-30T02:10:00"/>
    <n v="2"/>
    <n v="10"/>
    <d v="1899-12-30T04:09:00"/>
    <n v="4"/>
    <n v="9"/>
    <m/>
    <m/>
    <m/>
    <d v="1899-12-30T03:36:00"/>
    <n v="3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2:15:00"/>
    <n v="2"/>
    <n v="15"/>
    <n v="2099351.466"/>
    <n v="33795"/>
    <n v="64.1971186440678"/>
    <n v="62.120179494007992"/>
    <m/>
    <m/>
    <m/>
    <m/>
    <m/>
  </r>
  <r>
    <n v="594"/>
    <n v="2"/>
    <d v="2011-12-01T00:00:00"/>
    <n v="12"/>
    <x v="0"/>
    <n v="2"/>
    <s v="TSL,JSR"/>
    <s v="CP OMAN/CURRAGH SS"/>
    <s v="MP PANAMAX 6 / AENEAS"/>
    <d v="1899-12-30T18:45:00"/>
    <x v="588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40:00"/>
    <d v="1899-12-30T00:40:00"/>
    <n v="0"/>
    <n v="40"/>
    <d v="1899-12-30T19:45:00"/>
    <d v="1899-12-30T20:07:00"/>
    <d v="1899-12-30T00:22:00"/>
    <n v="0"/>
    <n v="22"/>
    <d v="1899-12-30T19:45:00"/>
    <d v="1899-12-30T20:07:00"/>
    <d v="1899-12-30T00:22:00"/>
    <n v="0"/>
    <n v="22"/>
    <d v="1899-12-30T20:11:00"/>
    <d v="1899-12-30T00:04:00"/>
    <n v="0"/>
    <n v="4"/>
    <d v="1899-12-30T20:13:00"/>
    <d v="1899-12-30T00:02:00"/>
    <n v="0"/>
    <n v="2"/>
    <d v="1899-12-31T01:24:00"/>
    <d v="1899-12-30T05:11:00"/>
    <n v="5"/>
    <n v="11"/>
    <d v="1899-12-31T01:24:00"/>
    <d v="1899-12-31T01:24:00"/>
    <d v="1899-12-30T00:00:00"/>
    <n v="0"/>
    <n v="0"/>
    <d v="1899-12-31T01:24:00"/>
    <d v="1899-12-31T01:24:00"/>
    <m/>
    <d v="1899-12-30T00:00:00"/>
    <n v="0"/>
    <n v="0"/>
    <d v="1899-12-31T01:35:00"/>
    <d v="1899-12-30T00:11:00"/>
    <n v="0"/>
    <n v="11"/>
    <d v="1899-12-31T01:40:00"/>
    <d v="1899-12-30T00:05:00"/>
    <n v="0"/>
    <n v="5"/>
    <d v="1899-12-31T01:40:00"/>
    <d v="1899-12-31T01:45:00"/>
    <d v="1899-12-30T00:05:00"/>
    <n v="0"/>
    <n v="5"/>
    <d v="1899-12-30T07:00:00"/>
    <n v="7"/>
    <n v="0"/>
    <d v="1899-12-30T01:00:00"/>
    <n v="1"/>
    <n v="0"/>
    <d v="1899-12-30T00:22:00"/>
    <n v="0"/>
    <n v="22"/>
    <d v="1899-12-30T05:11:00"/>
    <n v="5"/>
    <n v="11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3:14:00"/>
    <n v="3"/>
    <n v="14"/>
    <d v="1899-12-30T00:00:00"/>
    <n v="0"/>
    <n v="0"/>
    <n v="2103014.0060000001"/>
    <n v="33853"/>
    <n v="63.147241379310344"/>
    <n v="62.121939148672205"/>
    <m/>
    <m/>
    <m/>
    <m/>
    <m/>
  </r>
  <r>
    <n v="595"/>
    <n v="3"/>
    <d v="2011-12-03T00:00:00"/>
    <n v="12"/>
    <x v="34"/>
    <n v="1"/>
    <s v="CONCAST INDIA LTD."/>
    <s v="NON COKING"/>
    <s v="CAROUGE"/>
    <d v="1899-12-30T01:30:00"/>
    <x v="589"/>
    <s v="DTY-WT 1-WCS-IMWB 1-DTY"/>
    <n v="58"/>
    <n v="1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2:20:00"/>
    <d v="1899-12-30T00:30:00"/>
    <n v="0"/>
    <n v="30"/>
    <d v="1899-12-30T02:20:00"/>
    <d v="1899-12-30T03:00:00"/>
    <d v="1899-12-30T00:40:00"/>
    <n v="0"/>
    <n v="40"/>
    <d v="1899-12-30T02:20:00"/>
    <d v="1899-12-30T03:00:00"/>
    <d v="1899-12-30T00:40:00"/>
    <n v="0"/>
    <n v="40"/>
    <d v="1899-12-30T02:20:00"/>
    <d v="1899-12-30T00:00:00"/>
    <n v="0"/>
    <n v="0"/>
    <d v="1899-12-30T02:30:00"/>
    <d v="1899-12-30T00:10:00"/>
    <n v="0"/>
    <n v="10"/>
    <d v="1899-12-30T06:00:00"/>
    <d v="1899-12-30T03:30:00"/>
    <n v="3"/>
    <n v="30"/>
    <d v="1899-12-30T06:00:00"/>
    <d v="1899-12-30T06:00:00"/>
    <d v="1899-12-30T00:00:00"/>
    <n v="0"/>
    <n v="0"/>
    <d v="1899-12-30T06:00:00"/>
    <d v="1899-12-30T06:00:00"/>
    <m/>
    <d v="1899-12-30T00:00:00"/>
    <n v="0"/>
    <n v="0"/>
    <d v="1899-12-30T06:10:00"/>
    <d v="1899-12-30T00:10:00"/>
    <n v="0"/>
    <n v="10"/>
    <d v="1899-12-30T06:25:00"/>
    <d v="1899-12-30T00:15:00"/>
    <n v="0"/>
    <n v="15"/>
    <d v="1899-12-30T06:25:00"/>
    <d v="1899-12-30T06:30:00"/>
    <d v="1899-12-30T00:05:00"/>
    <n v="0"/>
    <n v="5"/>
    <d v="1899-12-30T05:00:00"/>
    <n v="5"/>
    <n v="0"/>
    <d v="1899-12-30T00:55:00"/>
    <n v="0"/>
    <n v="55"/>
    <m/>
    <m/>
    <m/>
    <d v="1899-12-30T03:30:00"/>
    <n v="3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d v="1899-12-30T00:00:00"/>
    <n v="0"/>
    <n v="0"/>
    <d v="1899-12-30T00:00:00"/>
    <n v="0"/>
    <n v="0"/>
    <n v="2106703.5359999998"/>
    <n v="33911"/>
    <n v="63.612586206896552"/>
    <n v="62.124488690985224"/>
    <m/>
    <m/>
    <m/>
    <m/>
    <m/>
  </r>
  <r>
    <n v="596"/>
    <n v="4"/>
    <d v="2011-12-03T00:00:00"/>
    <n v="12"/>
    <x v="1"/>
    <n v="1"/>
    <s v="TSL,HALDIA"/>
    <s v="CURRAGH SS"/>
    <s v="AENEAS"/>
    <d v="1899-12-30T03:15:00"/>
    <x v="590"/>
    <s v="DTY-WT 1-WCS-RLS 1-IMWB 1-DTY"/>
    <n v="59"/>
    <n v="0"/>
    <m/>
    <d v="1899-12-30T03:15:00"/>
    <d v="1899-12-30T03:15:00"/>
    <d v="1899-12-30T00:00:00"/>
    <n v="0"/>
    <n v="0"/>
    <d v="1899-12-30T03:25:00"/>
    <d v="1899-12-30T00:10:00"/>
    <n v="0"/>
    <n v="10"/>
    <d v="1899-12-30T03:35:00"/>
    <d v="1899-12-30T00:10:00"/>
    <n v="0"/>
    <n v="10"/>
    <d v="1899-12-30T04:10:00"/>
    <d v="1899-12-30T00:35:00"/>
    <n v="0"/>
    <n v="35"/>
    <d v="1899-12-30T05:10:00"/>
    <d v="1899-12-30T06:15:00"/>
    <d v="1899-12-30T01:05:00"/>
    <n v="1"/>
    <n v="5"/>
    <d v="1899-12-30T05:10:00"/>
    <d v="1899-12-30T06:15:00"/>
    <d v="1899-12-30T01:05:00"/>
    <n v="1"/>
    <n v="5"/>
    <d v="1899-12-30T06:25:00"/>
    <d v="1899-12-30T00:10:00"/>
    <n v="0"/>
    <n v="10"/>
    <d v="1899-12-30T06:30:00"/>
    <d v="1899-12-30T00:05:00"/>
    <n v="0"/>
    <n v="5"/>
    <d v="1899-12-30T08:16:00"/>
    <d v="1899-12-30T01:46:00"/>
    <n v="1"/>
    <n v="46"/>
    <d v="1899-12-30T08:16:00"/>
    <d v="1899-12-30T08:16:00"/>
    <d v="1899-12-30T00:00:00"/>
    <n v="0"/>
    <n v="0"/>
    <d v="1899-12-30T08:16:00"/>
    <d v="1899-12-30T08:16:00"/>
    <m/>
    <d v="1899-12-30T00:00:00"/>
    <n v="0"/>
    <n v="0"/>
    <d v="1899-12-30T08:30:00"/>
    <d v="1899-12-30T00:14:00"/>
    <n v="0"/>
    <n v="14"/>
    <d v="1899-12-30T08:35:00"/>
    <d v="1899-12-30T00:05:00"/>
    <n v="0"/>
    <n v="5"/>
    <d v="1899-12-30T08:35:00"/>
    <d v="1899-12-30T08:40:00"/>
    <d v="1899-12-30T00:05:00"/>
    <n v="0"/>
    <n v="5"/>
    <d v="1899-12-30T05:25:00"/>
    <n v="5"/>
    <n v="25"/>
    <d v="1899-12-30T01:04:00"/>
    <n v="1"/>
    <n v="4"/>
    <d v="1899-12-30T01:05:00"/>
    <n v="1"/>
    <n v="5"/>
    <d v="1899-12-30T01:46:00"/>
    <n v="1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110414.2659999998"/>
    <n v="33970"/>
    <n v="62.893728813559321"/>
    <n v="62.125824727700909"/>
    <m/>
    <m/>
    <m/>
    <m/>
    <m/>
  </r>
  <r>
    <n v="597"/>
    <n v="5"/>
    <d v="2011-12-03T00:00:00"/>
    <n v="12"/>
    <x v="0"/>
    <n v="3"/>
    <s v="TSL,JSR"/>
    <s v="CP OMAN/ILLAWARA"/>
    <s v="MP PANANAMX 6/ KM KEELUNG"/>
    <d v="1899-12-30T04:45:00"/>
    <x v="591"/>
    <s v="DTY-WT 1-WCS-RLS 2-IMWB 1-DTY"/>
    <n v="57"/>
    <n v="2"/>
    <m/>
    <d v="1899-12-30T04:45:00"/>
    <d v="1899-12-30T04:45:00"/>
    <d v="1899-12-30T00:00:00"/>
    <n v="0"/>
    <n v="0"/>
    <d v="1899-12-30T05:00:00"/>
    <d v="1899-12-30T00:15:00"/>
    <n v="0"/>
    <n v="15"/>
    <d v="1899-12-30T05:15:00"/>
    <d v="1899-12-30T00:15:00"/>
    <n v="0"/>
    <n v="15"/>
    <d v="1899-12-30T06:45:00"/>
    <d v="1899-12-30T01:30:00"/>
    <n v="1"/>
    <n v="30"/>
    <d v="1899-12-30T06:50:00"/>
    <d v="1899-12-30T08:00:00"/>
    <d v="1899-12-30T01:10:00"/>
    <n v="1"/>
    <n v="10"/>
    <d v="1899-12-30T06:50:00"/>
    <d v="1899-12-30T08:00:00"/>
    <d v="1899-12-30T01:10:00"/>
    <n v="1"/>
    <n v="10"/>
    <d v="1899-12-30T08:25:00"/>
    <d v="1899-12-30T00:25:00"/>
    <n v="0"/>
    <n v="25"/>
    <d v="1899-12-30T09:12:00"/>
    <d v="1899-12-30T00:47:00"/>
    <n v="0"/>
    <n v="47"/>
    <d v="1899-12-30T12:06:00"/>
    <d v="1899-12-30T02:54:00"/>
    <n v="2"/>
    <n v="54"/>
    <d v="1899-12-30T12:06:00"/>
    <d v="1899-12-30T12:06:00"/>
    <d v="1899-12-30T00:00:00"/>
    <n v="0"/>
    <n v="0"/>
    <d v="1899-12-30T12:06:00"/>
    <d v="1899-12-30T12:06:00"/>
    <m/>
    <d v="1899-12-30T00:00:00"/>
    <n v="0"/>
    <n v="0"/>
    <d v="1899-12-30T12:20:00"/>
    <d v="1899-12-30T00:14:00"/>
    <n v="0"/>
    <n v="14"/>
    <d v="1899-12-30T12:25:00"/>
    <d v="1899-12-30T00:05:00"/>
    <n v="0"/>
    <n v="5"/>
    <d v="1899-12-30T12:25:00"/>
    <d v="1899-12-30T12:30:00"/>
    <d v="1899-12-30T00:05:00"/>
    <n v="0"/>
    <n v="5"/>
    <d v="1899-12-30T07:45:00"/>
    <n v="7"/>
    <n v="45"/>
    <d v="1899-12-30T02:14:00"/>
    <n v="2"/>
    <n v="14"/>
    <d v="1899-12-30T01:10:00"/>
    <n v="1"/>
    <n v="10"/>
    <d v="1899-12-30T02:54:00"/>
    <n v="2"/>
    <n v="5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114137.6259999997"/>
    <n v="34027"/>
    <n v="65.322105263157894"/>
    <n v="62.131178946131001"/>
    <m/>
    <m/>
    <m/>
    <m/>
    <m/>
  </r>
  <r>
    <n v="598"/>
    <n v="6"/>
    <d v="2011-12-03T00:00:00"/>
    <n v="12"/>
    <x v="25"/>
    <n v="1"/>
    <s v="UML"/>
    <s v="STEAM NON COKING"/>
    <s v="PANORIA"/>
    <d v="1899-12-30T09:25:00"/>
    <x v="592"/>
    <s v="DTY-WT 1-WCS-RLS 1-IMWB 1-DTY"/>
    <n v="56"/>
    <n v="3"/>
    <m/>
    <d v="1899-12-30T09:25:00"/>
    <d v="1899-12-30T09:25:00"/>
    <d v="1899-12-30T00:00:00"/>
    <n v="0"/>
    <n v="0"/>
    <d v="1899-12-30T09:30:00"/>
    <d v="1899-12-30T00:05:00"/>
    <n v="0"/>
    <n v="5"/>
    <d v="1899-12-30T09:40:00"/>
    <d v="1899-12-30T00:10:00"/>
    <n v="0"/>
    <n v="10"/>
    <d v="1899-12-30T10:24:00"/>
    <d v="1899-12-30T00:44:00"/>
    <n v="0"/>
    <n v="44"/>
    <d v="1899-12-30T10:30:00"/>
    <d v="1899-12-30T11:50:00"/>
    <d v="1899-12-30T01:20:00"/>
    <n v="1"/>
    <n v="20"/>
    <d v="1899-12-30T10:30:00"/>
    <d v="1899-12-30T11:50:00"/>
    <d v="1899-12-30T01:20:00"/>
    <n v="1"/>
    <n v="20"/>
    <d v="1899-12-30T12:25:00"/>
    <d v="1899-12-30T00:35:00"/>
    <n v="0"/>
    <n v="35"/>
    <d v="1899-12-30T12:28:00"/>
    <d v="1899-12-30T00:03:00"/>
    <n v="0"/>
    <n v="3"/>
    <d v="1899-12-30T15:12:00"/>
    <d v="1899-12-30T02:44:00"/>
    <n v="2"/>
    <n v="44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6:00:00"/>
    <n v="6"/>
    <n v="0"/>
    <d v="1899-12-30T01:30:00"/>
    <n v="1"/>
    <n v="30"/>
    <d v="1899-12-30T01:20:00"/>
    <n v="1"/>
    <n v="20"/>
    <d v="1899-12-30T02:44:00"/>
    <n v="2"/>
    <n v="44"/>
    <m/>
    <m/>
    <m/>
    <d v="1899-12-30T01:26:00"/>
    <n v="1"/>
    <n v="26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117505.9559999998"/>
    <n v="34083"/>
    <n v="60.14875"/>
    <n v="62.127921720505817"/>
    <m/>
    <m/>
    <m/>
    <m/>
    <m/>
  </r>
  <r>
    <n v="599"/>
    <n v="7"/>
    <d v="2011-12-03T00:00:00"/>
    <n v="12"/>
    <x v="18"/>
    <n v="1"/>
    <s v="BSL"/>
    <s v="STEAM NON COKING"/>
    <s v="IRON KNIGHT"/>
    <d v="1899-12-30T12:05:00"/>
    <x v="593"/>
    <s v="DTY-WT 1-WCS-RLS 1-IMWB 1-DTY"/>
    <n v="58"/>
    <n v="1"/>
    <m/>
    <d v="1899-12-30T12:05:00"/>
    <d v="1899-12-30T12:05:00"/>
    <d v="1899-12-30T00:00:00"/>
    <n v="0"/>
    <n v="0"/>
    <d v="1899-12-30T12:10:00"/>
    <d v="1899-12-30T00:05:00"/>
    <n v="0"/>
    <n v="5"/>
    <d v="1899-12-30T12:40:00"/>
    <d v="1899-12-30T00:30:00"/>
    <n v="0"/>
    <n v="30"/>
    <d v="1899-12-30T13:15:00"/>
    <d v="1899-12-30T00:35:00"/>
    <n v="0"/>
    <n v="3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6:00:00"/>
    <d v="1899-12-30T02:00:00"/>
    <n v="2"/>
    <n v="0"/>
    <d v="1899-12-30T16:05:00"/>
    <d v="1899-12-30T00:05:00"/>
    <n v="0"/>
    <n v="5"/>
    <d v="1899-12-30T17:40:00"/>
    <d v="1899-12-30T01:35:00"/>
    <n v="1"/>
    <n v="35"/>
    <d v="1899-12-30T17:40:00"/>
    <d v="1899-12-30T17:40:00"/>
    <d v="1899-12-30T00:00:00"/>
    <n v="0"/>
    <n v="0"/>
    <d v="1899-12-30T17:40:00"/>
    <d v="1899-12-30T17:40:00"/>
    <m/>
    <d v="1899-12-30T00:00:00"/>
    <n v="0"/>
    <n v="0"/>
    <d v="1899-12-30T17:52:00"/>
    <d v="1899-12-30T00:12:00"/>
    <n v="0"/>
    <n v="12"/>
    <d v="1899-12-30T18:00:00"/>
    <d v="1899-12-30T00:08:00"/>
    <n v="0"/>
    <n v="8"/>
    <d v="1899-12-30T18:00:00"/>
    <d v="1899-12-30T18:10:00"/>
    <d v="1899-12-30T00:10:00"/>
    <n v="0"/>
    <n v="10"/>
    <d v="1899-12-30T06:05:00"/>
    <n v="6"/>
    <n v="5"/>
    <d v="1899-12-30T02:55:00"/>
    <n v="2"/>
    <n v="55"/>
    <d v="1899-12-30T00:40:00"/>
    <n v="0"/>
    <n v="40"/>
    <d v="1899-12-30T01:35:00"/>
    <n v="1"/>
    <n v="35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120959.5659999996"/>
    <n v="34141"/>
    <n v="59.545000000000002"/>
    <n v="62.123533757066276"/>
    <m/>
    <m/>
    <m/>
    <m/>
    <m/>
  </r>
  <r>
    <n v="600"/>
    <n v="8"/>
    <d v="2011-12-03T00:00:00"/>
    <n v="12"/>
    <x v="0"/>
    <n v="4"/>
    <s v="TSL,JSR"/>
    <s v="SS NEWZEALAND/BLENDED PCI"/>
    <s v="IRON BILL/ TC GOLD"/>
    <d v="1899-12-30T14:30:00"/>
    <x v="594"/>
    <s v="DTY-WT 1-WCS-RLS 2-IMWB 1-DTY"/>
    <n v="57"/>
    <n v="2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25:00"/>
    <d v="1899-12-30T01:10:00"/>
    <n v="1"/>
    <n v="10"/>
    <d v="1899-12-30T16:30:00"/>
    <d v="1899-12-30T17:45:00"/>
    <d v="1899-12-30T01:15:00"/>
    <n v="1"/>
    <n v="15"/>
    <d v="1899-12-30T16:30:00"/>
    <d v="1899-12-30T17:45:00"/>
    <d v="1899-12-30T01:15:00"/>
    <n v="1"/>
    <n v="15"/>
    <d v="1899-12-30T18:25:00"/>
    <d v="1899-12-30T00:40:00"/>
    <n v="0"/>
    <n v="40"/>
    <d v="1899-12-30T18:48:00"/>
    <d v="1899-12-30T00:23:00"/>
    <n v="0"/>
    <n v="23"/>
    <d v="1899-12-30T22:15:00"/>
    <d v="1899-12-30T03:27:00"/>
    <n v="3"/>
    <n v="27"/>
    <d v="1899-12-30T22:15:00"/>
    <d v="1899-12-30T22:15:00"/>
    <d v="1899-12-30T00:00:00"/>
    <n v="0"/>
    <n v="0"/>
    <d v="1899-12-30T22:15:00"/>
    <d v="1899-12-30T22:15:00"/>
    <m/>
    <d v="1899-12-30T00:00:00"/>
    <n v="0"/>
    <n v="0"/>
    <d v="1899-12-30T22:25:00"/>
    <d v="1899-12-30T00:10:00"/>
    <n v="0"/>
    <n v="10"/>
    <d v="1899-12-30T22:30:00"/>
    <d v="1899-12-30T00:05:00"/>
    <n v="0"/>
    <n v="5"/>
    <d v="1899-12-30T22:30:00"/>
    <d v="1899-12-30T22:35:00"/>
    <d v="1899-12-30T00:05:00"/>
    <n v="0"/>
    <n v="5"/>
    <d v="1899-12-30T08:05:00"/>
    <n v="8"/>
    <n v="5"/>
    <d v="1899-12-30T02:05:00"/>
    <n v="2"/>
    <n v="5"/>
    <d v="1899-12-30T01:15:00"/>
    <n v="1"/>
    <n v="15"/>
    <d v="1899-12-30T03:27:00"/>
    <n v="3"/>
    <n v="27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0:00"/>
    <n v="1"/>
    <n v="50"/>
    <d v="1899-12-30T00:00:00"/>
    <n v="0"/>
    <n v="0"/>
    <n v="2124448.5459999996"/>
    <n v="34198"/>
    <n v="61.210175438596494"/>
    <n v="62.122011404175673"/>
    <m/>
    <m/>
    <m/>
    <m/>
    <m/>
  </r>
  <r>
    <n v="601"/>
    <n v="9"/>
    <d v="2011-12-03T00:00:00"/>
    <n v="12"/>
    <x v="16"/>
    <n v="1"/>
    <s v="CONCAST INDIA LTD."/>
    <s v=" NON COKING"/>
    <s v="CAROUGE"/>
    <d v="1899-12-30T15:00:00"/>
    <x v="595"/>
    <s v="DTY-WT 1-WCS-IMWB 1-DTY"/>
    <n v="58"/>
    <n v="0"/>
    <m/>
    <d v="1899-12-30T15:00:00"/>
    <d v="1899-12-30T15:00:00"/>
    <d v="1899-12-30T00:00:00"/>
    <n v="0"/>
    <n v="0"/>
    <d v="1899-12-30T16:30:00"/>
    <d v="1899-12-30T01:30:00"/>
    <n v="1"/>
    <n v="30"/>
    <d v="1899-12-30T18:40:00"/>
    <d v="1899-12-30T02:10:00"/>
    <n v="2"/>
    <n v="10"/>
    <d v="1899-12-30T19:15:00"/>
    <d v="1899-12-30T00:35:00"/>
    <n v="0"/>
    <n v="35"/>
    <d v="1899-12-30T19:20:00"/>
    <d v="1899-12-30T19:50:00"/>
    <d v="1899-12-30T00:30:00"/>
    <n v="0"/>
    <n v="30"/>
    <d v="1899-12-30T19:20:00"/>
    <d v="1899-12-30T19:50:00"/>
    <d v="1899-12-30T00:30:00"/>
    <n v="0"/>
    <n v="30"/>
    <d v="1899-12-30T19:20:00"/>
    <d v="1899-12-30T00:05:00"/>
    <n v="0"/>
    <n v="5"/>
    <d v="1899-12-30T20:00:00"/>
    <d v="1899-12-30T00:40:00"/>
    <n v="0"/>
    <n v="40"/>
    <d v="1899-12-30T23:15:00"/>
    <d v="1899-12-30T03:15:00"/>
    <n v="3"/>
    <n v="1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30:00"/>
    <d v="1899-12-30T00:15:00"/>
    <n v="0"/>
    <n v="15"/>
    <d v="1899-12-30T23:40:00"/>
    <d v="1899-12-30T00:10:00"/>
    <n v="0"/>
    <n v="10"/>
    <d v="1899-12-30T23:40:00"/>
    <d v="1899-12-30T23:45:00"/>
    <d v="1899-12-30T00:05:00"/>
    <n v="0"/>
    <n v="5"/>
    <d v="1899-12-30T08:45:00"/>
    <n v="8"/>
    <n v="45"/>
    <d v="1899-12-30T01:05:00"/>
    <n v="1"/>
    <n v="5"/>
    <d v="1899-12-30T00:30:00"/>
    <n v="0"/>
    <n v="30"/>
    <d v="1899-12-30T03:15:00"/>
    <n v="3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15:00"/>
    <n v="3"/>
    <n v="15"/>
    <d v="1899-12-30T00:00:00"/>
    <n v="0"/>
    <n v="0"/>
    <d v="1899-12-30T00:00:00"/>
    <n v="0"/>
    <n v="0"/>
    <d v="1899-12-30T00:00:00"/>
    <n v="0"/>
    <n v="0"/>
    <n v="2127973.1659999997"/>
    <n v="34256"/>
    <n v="60.769310344827588"/>
    <n v="62.119721099953289"/>
    <m/>
    <m/>
    <m/>
    <m/>
    <m/>
  </r>
  <r>
    <n v="602"/>
    <n v="10"/>
    <d v="2011-12-04T00:00:00"/>
    <n v="12"/>
    <x v="34"/>
    <n v="2"/>
    <s v="CONCAST INDIA LTD."/>
    <s v=" NON COKING"/>
    <s v="CAROUGE"/>
    <d v="1899-12-30T02:15:00"/>
    <x v="596"/>
    <s v="DTY-WT 1-WCS-IMWB 1-DTY"/>
    <n v="56"/>
    <n v="3"/>
    <m/>
    <d v="1899-12-30T02:15:00"/>
    <d v="1899-12-30T02:15:00"/>
    <d v="1899-12-30T00:00:00"/>
    <n v="0"/>
    <n v="0"/>
    <d v="1899-12-30T02:20:00"/>
    <d v="1899-12-30T00:05:00"/>
    <n v="0"/>
    <n v="5"/>
    <d v="1899-12-30T02:30:00"/>
    <d v="1899-12-30T00:10:00"/>
    <n v="0"/>
    <n v="10"/>
    <d v="1899-12-30T03:10:00"/>
    <d v="1899-12-30T00:40:00"/>
    <n v="0"/>
    <n v="40"/>
    <d v="1899-12-30T03:10:00"/>
    <d v="1899-12-30T04:00:00"/>
    <d v="1899-12-30T00:50:00"/>
    <n v="0"/>
    <n v="50"/>
    <d v="1899-12-30T03:10:00"/>
    <d v="1899-12-30T04:00:00"/>
    <d v="1899-12-30T00:50:00"/>
    <n v="0"/>
    <n v="50"/>
    <d v="1899-12-30T03:10:00"/>
    <d v="1899-12-30T00:00:00"/>
    <n v="0"/>
    <n v="0"/>
    <d v="1899-12-30T04:20:00"/>
    <d v="1899-12-30T01:10:00"/>
    <n v="1"/>
    <n v="10"/>
    <d v="1899-12-30T08:30:00"/>
    <d v="1899-12-30T04:10:00"/>
    <n v="4"/>
    <n v="10"/>
    <d v="1899-12-30T08:30:00"/>
    <d v="1899-12-30T08:30:00"/>
    <d v="1899-12-30T00:00:00"/>
    <n v="0"/>
    <n v="0"/>
    <d v="1899-12-30T08:30:00"/>
    <d v="1899-12-30T08:30:00"/>
    <m/>
    <d v="1899-12-30T00:00:00"/>
    <n v="0"/>
    <n v="0"/>
    <d v="1899-12-30T08:35:00"/>
    <d v="1899-12-30T00:05:00"/>
    <n v="0"/>
    <n v="5"/>
    <d v="1899-12-30T08:40:00"/>
    <d v="1899-12-30T00:05:00"/>
    <n v="0"/>
    <n v="5"/>
    <d v="1899-12-30T08:40:00"/>
    <d v="1899-12-30T08:45:00"/>
    <d v="1899-12-30T00:05:00"/>
    <n v="0"/>
    <n v="5"/>
    <d v="1899-12-30T06:30:00"/>
    <n v="6"/>
    <n v="30"/>
    <d v="1899-12-30T00:50:00"/>
    <n v="0"/>
    <n v="50"/>
    <d v="1899-12-30T00:50:00"/>
    <n v="0"/>
    <n v="50"/>
    <d v="1899-12-30T04:10:00"/>
    <n v="4"/>
    <n v="1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10:00"/>
    <n v="4"/>
    <n v="10"/>
    <d v="1899-12-30T00:00:00"/>
    <n v="0"/>
    <n v="0"/>
    <d v="1899-12-30T00:00:00"/>
    <n v="0"/>
    <n v="0"/>
    <d v="1899-12-30T00:00:00"/>
    <n v="0"/>
    <n v="0"/>
    <n v="2131112.9359999998"/>
    <n v="34312"/>
    <n v="56.067321428571425"/>
    <n v="62.109843086966649"/>
    <m/>
    <m/>
    <m/>
    <m/>
    <m/>
  </r>
  <r>
    <n v="603"/>
    <n v="11"/>
    <d v="2011-12-04T00:00:00"/>
    <n v="12"/>
    <x v="0"/>
    <n v="5"/>
    <s v="TSL,JSR"/>
    <s v="CURRAGH SS/CP OMAN"/>
    <s v="AENEAS/MP PANAMAX 6"/>
    <d v="1899-12-30T12:20:00"/>
    <x v="597"/>
    <s v="DTY-WT 1-WCS-RLS 2-IMWB 1-DTY"/>
    <n v="56"/>
    <n v="3"/>
    <m/>
    <d v="1899-12-30T12:20:00"/>
    <d v="1899-12-30T12:20:00"/>
    <d v="1899-12-30T00:00:00"/>
    <n v="0"/>
    <n v="0"/>
    <d v="1899-12-30T12:50:00"/>
    <d v="1899-12-30T00:30:00"/>
    <n v="0"/>
    <n v="30"/>
    <d v="1899-12-30T13:00:00"/>
    <d v="1899-12-30T00:10:00"/>
    <n v="0"/>
    <n v="10"/>
    <d v="1899-12-30T13:42:00"/>
    <d v="1899-12-30T00:42:00"/>
    <n v="0"/>
    <n v="42"/>
    <d v="1899-12-30T13:45:00"/>
    <d v="1899-12-30T16:25:00"/>
    <d v="1899-12-30T02:40:00"/>
    <n v="2"/>
    <n v="40"/>
    <d v="1899-12-30T13:45:00"/>
    <d v="1899-12-30T16:25:00"/>
    <d v="1899-12-30T02:40:00"/>
    <n v="2"/>
    <n v="40"/>
    <d v="1899-12-30T16:32:00"/>
    <d v="1899-12-30T00:07:00"/>
    <n v="0"/>
    <n v="7"/>
    <d v="1899-12-30T16:34:00"/>
    <d v="1899-12-30T00:02:00"/>
    <n v="0"/>
    <n v="2"/>
    <d v="1899-12-30T19:22:00"/>
    <d v="1899-12-30T02:48:00"/>
    <n v="2"/>
    <n v="48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2:00"/>
    <d v="1899-12-30T00:10:00"/>
    <n v="0"/>
    <n v="10"/>
    <d v="1899-12-30T19:40:00"/>
    <d v="1899-12-30T00:08:00"/>
    <n v="0"/>
    <n v="8"/>
    <d v="1899-12-30T19:40:00"/>
    <d v="1899-12-30T19:45:00"/>
    <d v="1899-12-30T00:05:00"/>
    <n v="0"/>
    <n v="5"/>
    <d v="1899-12-30T07:25:00"/>
    <n v="7"/>
    <n v="25"/>
    <d v="1899-12-30T01:07:00"/>
    <n v="1"/>
    <n v="7"/>
    <d v="1899-12-30T02:40:00"/>
    <n v="2"/>
    <n v="40"/>
    <d v="1899-12-30T02:48:00"/>
    <n v="2"/>
    <n v="48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134615.3659999999"/>
    <n v="34368"/>
    <n v="62.543392857142855"/>
    <n v="62.110549522811915"/>
    <m/>
    <m/>
    <m/>
    <m/>
    <m/>
  </r>
  <r>
    <n v="604"/>
    <n v="12"/>
    <d v="2011-12-04T00:00:00"/>
    <n v="12"/>
    <x v="17"/>
    <n v="1"/>
    <s v="UML, SUKHINDA"/>
    <s v="HARD COKING COAL"/>
    <s v="GARIMA PREM/SUMMER FORTUNE"/>
    <d v="1899-12-30T20:05:00"/>
    <x v="598"/>
    <s v="DTY-WT 1-WCS-RLS 1-IMWB 1-DTY"/>
    <n v="58"/>
    <n v="1"/>
    <m/>
    <d v="1899-12-30T20:05:00"/>
    <d v="1899-12-30T20:05:00"/>
    <d v="1899-12-30T00:00:00"/>
    <n v="0"/>
    <n v="0"/>
    <d v="1899-12-30T20:25:00"/>
    <d v="1899-12-30T00:20:00"/>
    <n v="0"/>
    <n v="20"/>
    <d v="1899-12-30T20:35:00"/>
    <d v="1899-12-30T00:10:00"/>
    <n v="0"/>
    <n v="10"/>
    <d v="1899-12-30T21:22:00"/>
    <d v="1899-12-30T00:47:00"/>
    <n v="0"/>
    <n v="47"/>
    <d v="1899-12-30T21:25:00"/>
    <d v="1899-12-30T23:05:00"/>
    <d v="1899-12-30T01:40:00"/>
    <n v="1"/>
    <n v="40"/>
    <d v="1899-12-30T21:25:00"/>
    <d v="1899-12-30T23:05:00"/>
    <d v="1899-12-30T01:40:00"/>
    <n v="1"/>
    <n v="40"/>
    <d v="1899-12-30T23:07:00"/>
    <d v="1899-12-30T00:02:00"/>
    <n v="0"/>
    <n v="2"/>
    <d v="1899-12-30T23:09:00"/>
    <d v="1899-12-30T00:02:00"/>
    <n v="0"/>
    <n v="2"/>
    <d v="1899-12-31T01:35:00"/>
    <d v="1899-12-30T02:26:00"/>
    <n v="2"/>
    <n v="26"/>
    <d v="1899-12-31T01:35:00"/>
    <d v="1899-12-31T01:35:00"/>
    <d v="1899-12-30T00:00:00"/>
    <n v="0"/>
    <n v="0"/>
    <d v="1899-12-31T01:35:00"/>
    <d v="1899-12-31T01:35:00"/>
    <m/>
    <d v="1899-12-30T00:00:00"/>
    <n v="0"/>
    <n v="0"/>
    <d v="1899-12-31T01:45:00"/>
    <d v="1899-12-30T00:10:00"/>
    <n v="0"/>
    <n v="10"/>
    <d v="1899-12-31T01:50:00"/>
    <d v="1899-12-30T00:05:00"/>
    <n v="0"/>
    <n v="5"/>
    <d v="1899-12-31T01:50:00"/>
    <d v="1899-12-31T01:55:00"/>
    <d v="1899-12-30T00:05:00"/>
    <n v="0"/>
    <n v="5"/>
    <d v="1899-12-30T05:50:00"/>
    <n v="5"/>
    <n v="50"/>
    <d v="1899-12-30T01:04:00"/>
    <n v="1"/>
    <n v="4"/>
    <d v="1899-12-30T01:40:00"/>
    <n v="1"/>
    <n v="40"/>
    <d v="1899-12-30T02:26:00"/>
    <n v="2"/>
    <n v="26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138191.6859999998"/>
    <n v="34426"/>
    <n v="61.660689655172419"/>
    <n v="62.109791610991685"/>
    <m/>
    <m/>
    <m/>
    <m/>
    <m/>
  </r>
  <r>
    <n v="605"/>
    <n v="13"/>
    <d v="2011-12-04T00:00:00"/>
    <n v="12"/>
    <x v="0"/>
    <n v="6"/>
    <s v="TSL,JSR"/>
    <s v="CP OMAN"/>
    <s v="MP PANANAMX 6/"/>
    <d v="1899-12-30T23:15:00"/>
    <x v="599"/>
    <s v="DTY-WT 1-WCS-RLS 2-IMWB 1-DTY"/>
    <n v="59"/>
    <n v="0"/>
    <m/>
    <d v="1899-12-30T23:15:00"/>
    <d v="1899-12-30T23:15:00"/>
    <d v="1899-12-30T00:00:00"/>
    <n v="0"/>
    <n v="0"/>
    <d v="1899-12-30T23:25:00"/>
    <d v="1899-12-30T00:10:00"/>
    <n v="0"/>
    <n v="10"/>
    <d v="1899-12-30T23:35:00"/>
    <d v="1899-12-30T00:10:00"/>
    <n v="0"/>
    <n v="10"/>
    <d v="1899-12-31T01:25:00"/>
    <d v="1899-12-30T01:50:00"/>
    <n v="1"/>
    <n v="5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5:00"/>
    <d v="1899-12-30T00:05:00"/>
    <n v="0"/>
    <n v="5"/>
    <d v="1899-12-31T02:59:00"/>
    <d v="1899-12-30T00:24:00"/>
    <n v="0"/>
    <n v="24"/>
    <d v="1899-12-31T05:40:00"/>
    <d v="1899-12-30T02:41:00"/>
    <n v="2"/>
    <n v="41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5:50:00"/>
    <d v="1899-12-30T00:10:00"/>
    <n v="0"/>
    <n v="10"/>
    <d v="1899-12-31T05:55:00"/>
    <d v="1899-12-30T00:05:00"/>
    <n v="0"/>
    <n v="5"/>
    <d v="1899-12-31T05:55:00"/>
    <d v="1899-12-31T06:00:00"/>
    <d v="1899-12-30T00:05:00"/>
    <n v="0"/>
    <n v="5"/>
    <d v="1899-12-30T06:45:00"/>
    <n v="6"/>
    <n v="45"/>
    <d v="1899-12-30T02:10:00"/>
    <n v="2"/>
    <n v="10"/>
    <d v="1899-12-30T01:00:00"/>
    <n v="1"/>
    <n v="0"/>
    <d v="1899-12-30T02:41:00"/>
    <n v="2"/>
    <n v="41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141938.3259999999"/>
    <n v="34485"/>
    <n v="63.502372881355932"/>
    <n v="62.112174162679423"/>
    <m/>
    <m/>
    <m/>
    <m/>
    <m/>
  </r>
  <r>
    <n v="606"/>
    <n v="14"/>
    <d v="2011-12-05T00:00:00"/>
    <n v="12"/>
    <x v="1"/>
    <n v="2"/>
    <s v="TSL,HALDIA"/>
    <s v="HAIL CREEK"/>
    <s v="ECOLA"/>
    <d v="1899-12-30T01:45:00"/>
    <x v="600"/>
    <s v="DTY-WT 1-WCS-RLS 1-IMWB 1-DTY"/>
    <n v="58"/>
    <n v="0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3:30:00"/>
    <d v="1899-12-30T01:30:00"/>
    <n v="1"/>
    <n v="30"/>
    <d v="1899-12-30T03:35:00"/>
    <d v="1899-12-30T04:10:00"/>
    <d v="1899-12-30T00:35:00"/>
    <n v="0"/>
    <n v="35"/>
    <d v="1899-12-30T03:35:00"/>
    <d v="1899-12-30T04:10:00"/>
    <d v="1899-12-30T00:35:00"/>
    <n v="0"/>
    <n v="35"/>
    <d v="1899-12-30T05:30:00"/>
    <d v="1899-12-30T01:20:00"/>
    <n v="1"/>
    <n v="20"/>
    <d v="1899-12-30T06:12:00"/>
    <d v="1899-12-30T00:42:00"/>
    <n v="0"/>
    <n v="42"/>
    <d v="1899-12-30T08:08:00"/>
    <d v="1899-12-30T01:56:00"/>
    <n v="1"/>
    <n v="56"/>
    <d v="1899-12-30T08:08:00"/>
    <d v="1899-12-30T08:08:00"/>
    <d v="1899-12-30T00:00:00"/>
    <n v="0"/>
    <n v="0"/>
    <d v="1899-12-30T08:08:00"/>
    <d v="1899-12-30T08:08:00"/>
    <m/>
    <d v="1899-12-30T00:00:00"/>
    <n v="0"/>
    <n v="0"/>
    <d v="1899-12-30T08:20:00"/>
    <d v="1899-12-30T00:12:00"/>
    <n v="0"/>
    <n v="12"/>
    <d v="1899-12-30T08:30:00"/>
    <d v="1899-12-30T00:10:00"/>
    <n v="0"/>
    <n v="10"/>
    <d v="1899-12-30T08:30:00"/>
    <d v="1899-12-30T08:40:00"/>
    <d v="1899-12-30T00:10:00"/>
    <n v="0"/>
    <n v="10"/>
    <d v="1899-12-30T06:55:00"/>
    <n v="6"/>
    <n v="55"/>
    <d v="1899-12-30T03:12:00"/>
    <n v="3"/>
    <n v="12"/>
    <d v="1899-12-30T00:35:00"/>
    <n v="0"/>
    <n v="35"/>
    <d v="1899-12-30T01:56:00"/>
    <n v="1"/>
    <n v="5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10:00"/>
    <n v="0"/>
    <n v="10"/>
    <n v="2145600.5660000001"/>
    <n v="34543"/>
    <n v="63.14206896551724"/>
    <n v="62.113903424717023"/>
    <m/>
    <m/>
    <m/>
    <m/>
    <m/>
  </r>
  <r>
    <n v="607"/>
    <n v="15"/>
    <d v="2011-12-05T00:00:00"/>
    <n v="12"/>
    <x v="0"/>
    <n v="7"/>
    <s v="TSL,JSR"/>
    <s v="JELLINBAH PCI/ILLAWARA"/>
    <s v="LOWLANDS NELLO/KM KEELUNG"/>
    <d v="1899-12-30T04:15:00"/>
    <x v="601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30:00"/>
    <d v="1899-12-30T00:55:00"/>
    <n v="0"/>
    <n v="55"/>
    <d v="1899-12-30T05:40:00"/>
    <d v="1899-12-30T07:30:00"/>
    <d v="1899-12-30T01:50:00"/>
    <n v="1"/>
    <n v="50"/>
    <d v="1899-12-30T05:40:00"/>
    <d v="1899-12-30T07:30:00"/>
    <d v="1899-12-30T01:50:00"/>
    <n v="1"/>
    <n v="50"/>
    <d v="1899-12-30T09:59:00"/>
    <d v="1899-12-30T02:29:00"/>
    <n v="2"/>
    <n v="29"/>
    <d v="1899-12-30T10:00:00"/>
    <d v="1899-12-30T00:01:00"/>
    <n v="0"/>
    <n v="1"/>
    <d v="1899-12-30T13:38:00"/>
    <d v="1899-12-30T03:38:00"/>
    <n v="3"/>
    <n v="38"/>
    <d v="1899-12-30T13:38:00"/>
    <d v="1899-12-30T13:38:00"/>
    <d v="1899-12-30T00:00:00"/>
    <n v="0"/>
    <n v="0"/>
    <d v="1899-12-30T13:38:00"/>
    <d v="1899-12-30T13:38:00"/>
    <m/>
    <d v="1899-12-30T00:00:00"/>
    <n v="0"/>
    <n v="0"/>
    <d v="1899-12-30T13:50:00"/>
    <d v="1899-12-30T00:12:00"/>
    <n v="0"/>
    <n v="12"/>
    <d v="1899-12-30T13:55:00"/>
    <d v="1899-12-30T00:05:00"/>
    <n v="0"/>
    <n v="5"/>
    <d v="1899-12-30T13:55:00"/>
    <d v="1899-12-30T14:00:00"/>
    <d v="1899-12-30T00:05:00"/>
    <n v="0"/>
    <n v="5"/>
    <d v="1899-12-30T09:45:00"/>
    <n v="9"/>
    <n v="45"/>
    <d v="1899-12-30T03:41:00"/>
    <n v="3"/>
    <n v="41"/>
    <d v="1899-12-30T01:50:00"/>
    <n v="1"/>
    <n v="50"/>
    <d v="1899-12-30T03:38:00"/>
    <n v="3"/>
    <n v="3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2149168.966"/>
    <n v="34602"/>
    <n v="60.481355932203392"/>
    <n v="62.111119761863478"/>
    <m/>
    <m/>
    <m/>
    <m/>
    <m/>
  </r>
  <r>
    <n v="608"/>
    <n v="16"/>
    <d v="2011-12-05T00:00:00"/>
    <n v="12"/>
    <x v="1"/>
    <n v="3"/>
    <s v="TSL,HALDIA"/>
    <s v="ILLAWARA"/>
    <s v="KM KEELUNG"/>
    <d v="1899-12-30T13:30:00"/>
    <x v="602"/>
    <s v="DTY-WT 1-WCS-RLS 1-IMWB 1-DTY"/>
    <n v="53"/>
    <n v="6"/>
    <m/>
    <d v="1899-12-30T13:30:00"/>
    <d v="1899-12-30T13:30:00"/>
    <d v="1899-12-30T00:00:00"/>
    <n v="0"/>
    <n v="0"/>
    <d v="1899-12-30T13:35:00"/>
    <d v="1899-12-30T00:05:00"/>
    <n v="0"/>
    <n v="5"/>
    <d v="1899-12-30T13:45:00"/>
    <d v="1899-12-30T00:10:00"/>
    <n v="0"/>
    <n v="10"/>
    <d v="1899-12-30T14:20:00"/>
    <d v="1899-12-30T00:35:00"/>
    <n v="0"/>
    <n v="35"/>
    <d v="1899-12-30T14:25:00"/>
    <d v="1899-12-30T16:18:00"/>
    <d v="1899-12-30T01:53:00"/>
    <n v="1"/>
    <n v="53"/>
    <d v="1899-12-30T14:25:00"/>
    <d v="1899-12-30T16:18:00"/>
    <d v="1899-12-30T01:53:00"/>
    <n v="1"/>
    <n v="53"/>
    <d v="1899-12-30T16:20:00"/>
    <d v="1899-12-30T00:02:00"/>
    <n v="0"/>
    <n v="2"/>
    <d v="1899-12-30T16:22:00"/>
    <d v="1899-12-30T00:02:00"/>
    <n v="0"/>
    <n v="2"/>
    <d v="1899-12-30T18:35:00"/>
    <d v="1899-12-30T02:13:00"/>
    <n v="2"/>
    <n v="1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8:45:00"/>
    <d v="1899-12-30T00:10:00"/>
    <n v="0"/>
    <n v="10"/>
    <d v="1899-12-30T18:50:00"/>
    <d v="1899-12-30T00:05:00"/>
    <n v="0"/>
    <n v="5"/>
    <d v="1899-12-30T18:50:00"/>
    <d v="1899-12-30T18:55:00"/>
    <d v="1899-12-30T00:05:00"/>
    <n v="0"/>
    <n v="5"/>
    <d v="1899-12-30T05:25:00"/>
    <n v="5"/>
    <n v="25"/>
    <d v="1899-12-30T00:52:00"/>
    <n v="0"/>
    <n v="52"/>
    <d v="1899-12-30T01:53:00"/>
    <n v="1"/>
    <n v="53"/>
    <d v="1899-12-30T02:13:00"/>
    <n v="2"/>
    <n v="13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2152576.5860000001"/>
    <n v="34655"/>
    <n v="64.294716981132069"/>
    <n v="62.114459269946622"/>
    <m/>
    <m/>
    <m/>
    <m/>
    <m/>
  </r>
  <r>
    <n v="609"/>
    <n v="17"/>
    <d v="2011-12-05T00:00:00"/>
    <n v="12"/>
    <x v="0"/>
    <n v="8"/>
    <s v="TSL,JSR"/>
    <s v="CURRAGH SS/CD HCC"/>
    <s v="AENEAS/ECOLA"/>
    <d v="1899-12-30T14:15:00"/>
    <x v="603"/>
    <s v="DTY-WT 1-WCS-RLS 2-IMWB 1-DTY"/>
    <n v="56"/>
    <n v="3"/>
    <m/>
    <d v="1899-12-30T14:15:00"/>
    <d v="1899-12-30T14:15:00"/>
    <d v="1899-12-30T00:00:00"/>
    <n v="0"/>
    <n v="0"/>
    <d v="1899-12-30T14:25:00"/>
    <d v="1899-12-30T00:10:00"/>
    <n v="0"/>
    <n v="10"/>
    <d v="1899-12-30T14:35:00"/>
    <d v="1899-12-30T00:10:00"/>
    <n v="0"/>
    <n v="10"/>
    <d v="1899-12-30T16:15:00"/>
    <d v="1899-12-30T01:40:00"/>
    <n v="1"/>
    <n v="40"/>
    <d v="1899-12-30T16:25:00"/>
    <d v="1899-12-30T19:50:00"/>
    <d v="1899-12-30T03:25:00"/>
    <n v="3"/>
    <n v="25"/>
    <d v="1899-12-30T16:25:00"/>
    <d v="1899-12-30T19:50:00"/>
    <d v="1899-12-30T03:25:00"/>
    <n v="3"/>
    <n v="25"/>
    <d v="1899-12-30T19:55:00"/>
    <d v="1899-12-30T00:05:00"/>
    <n v="0"/>
    <n v="5"/>
    <d v="1899-12-30T19:56:00"/>
    <d v="1899-12-30T00:01:00"/>
    <n v="0"/>
    <n v="1"/>
    <d v="1899-12-30T22:43:00"/>
    <d v="1899-12-30T02:47:00"/>
    <n v="2"/>
    <n v="47"/>
    <d v="1899-12-30T22:43:00"/>
    <d v="1899-12-30T22:43:00"/>
    <d v="1899-12-30T00:00:00"/>
    <n v="0"/>
    <n v="0"/>
    <d v="1899-12-30T22:43:00"/>
    <d v="1899-12-30T22:43:00"/>
    <m/>
    <d v="1899-12-30T00:00:00"/>
    <n v="0"/>
    <n v="0"/>
    <d v="1899-12-30T22:53:00"/>
    <d v="1899-12-30T00:10:00"/>
    <n v="0"/>
    <n v="10"/>
    <d v="1899-12-30T22:57:00"/>
    <d v="1899-12-30T00:04:00"/>
    <n v="0"/>
    <n v="4"/>
    <d v="1899-12-30T22:57:00"/>
    <d v="1899-12-30T23:00:00"/>
    <d v="1899-12-30T00:03:00"/>
    <n v="0"/>
    <n v="3"/>
    <d v="1899-12-30T08:45:00"/>
    <n v="8"/>
    <n v="45"/>
    <d v="1899-12-30T01:59:00"/>
    <n v="1"/>
    <n v="59"/>
    <d v="1899-12-30T03:25:00"/>
    <n v="3"/>
    <n v="25"/>
    <d v="1899-12-30T02:47:00"/>
    <n v="2"/>
    <n v="47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56033.5560000003"/>
    <n v="34711"/>
    <n v="61.731607142857136"/>
    <n v="62.113841606407199"/>
    <m/>
    <m/>
    <m/>
    <m/>
    <m/>
  </r>
  <r>
    <n v="610"/>
    <n v="18"/>
    <d v="2011-12-05T00:00:00"/>
    <n v="12"/>
    <x v="18"/>
    <n v="2"/>
    <s v="BSL"/>
    <s v="STEAM NON COKING"/>
    <s v="IRON KNIGHT"/>
    <d v="1899-12-30T16:45:00"/>
    <x v="604"/>
    <s v="DTY-WT 1-WCS-RLS 1-IMWB 1-DTY"/>
    <n v="58"/>
    <n v="1"/>
    <m/>
    <d v="1899-12-30T16:45:00"/>
    <d v="1899-12-30T16:45:00"/>
    <d v="1899-12-30T00:00:00"/>
    <n v="0"/>
    <n v="0"/>
    <d v="1899-12-30T16:55:00"/>
    <d v="1899-12-30T00:10:00"/>
    <n v="0"/>
    <n v="10"/>
    <d v="1899-12-30T17:05:00"/>
    <d v="1899-12-30T00:10:00"/>
    <n v="0"/>
    <n v="10"/>
    <d v="1899-12-30T18:00:00"/>
    <d v="1899-12-30T00:55:00"/>
    <n v="0"/>
    <n v="5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30:00"/>
    <d v="1899-12-30T00:10:00"/>
    <n v="0"/>
    <n v="10"/>
    <d v="1899-12-30T23:34:00"/>
    <d v="1899-12-30T00:04:00"/>
    <n v="0"/>
    <n v="4"/>
    <d v="1899-12-31T01:17:00"/>
    <d v="1899-12-30T01:43:00"/>
    <n v="1"/>
    <n v="43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30:00"/>
    <d v="1899-12-30T00:13:00"/>
    <n v="0"/>
    <n v="13"/>
    <d v="1899-12-31T01:35:00"/>
    <d v="1899-12-30T00:05:00"/>
    <n v="0"/>
    <n v="5"/>
    <d v="1899-12-31T01:35:00"/>
    <d v="1899-12-31T01:40:00"/>
    <d v="1899-12-30T00:05:00"/>
    <n v="0"/>
    <n v="5"/>
    <d v="1899-12-30T08:55:00"/>
    <n v="8"/>
    <n v="55"/>
    <d v="1899-12-30T01:23:00"/>
    <n v="1"/>
    <n v="23"/>
    <d v="1899-12-30T01:20:00"/>
    <n v="1"/>
    <n v="20"/>
    <d v="1899-12-30T01:43:00"/>
    <n v="1"/>
    <n v="43"/>
    <m/>
    <m/>
    <m/>
    <d v="1899-12-30T01:38:00"/>
    <n v="1"/>
    <n v="38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159599.6660000002"/>
    <n v="34769"/>
    <n v="61.484655172413795"/>
    <n v="62.112792027380721"/>
    <m/>
    <m/>
    <m/>
    <m/>
    <m/>
  </r>
  <r>
    <n v="611"/>
    <n v="19"/>
    <d v="2011-12-06T00:00:00"/>
    <n v="12"/>
    <x v="26"/>
    <n v="1"/>
    <s v="KYORI OREMIN LTD."/>
    <s v="STEAM NON COKING"/>
    <s v="PANORIA"/>
    <d v="1899-12-30T01:10:00"/>
    <x v="605"/>
    <s v="DTY-WT 1-WCS-RLS 2-IMWB 1-DTY"/>
    <n v="58"/>
    <n v="1"/>
    <m/>
    <d v="1899-12-30T01:10:00"/>
    <d v="1899-12-30T01:10:00"/>
    <d v="1899-12-30T00:00:00"/>
    <n v="0"/>
    <n v="0"/>
    <d v="1899-12-30T01:15:00"/>
    <d v="1899-12-30T00:05:00"/>
    <n v="0"/>
    <n v="5"/>
    <d v="1899-12-30T01:25:00"/>
    <d v="1899-12-30T00:10:00"/>
    <n v="0"/>
    <n v="10"/>
    <d v="1899-12-30T01:50:00"/>
    <d v="1899-12-30T00:25:00"/>
    <n v="0"/>
    <n v="25"/>
    <d v="1899-12-30T02:00:00"/>
    <d v="1899-12-30T03:15:00"/>
    <d v="1899-12-30T01:15:00"/>
    <n v="1"/>
    <n v="15"/>
    <d v="1899-12-30T02:00:00"/>
    <d v="1899-12-30T03:15:00"/>
    <d v="1899-12-30T01:15:00"/>
    <n v="1"/>
    <n v="15"/>
    <d v="1899-12-30T06:35:00"/>
    <d v="1899-12-30T03:20:00"/>
    <n v="3"/>
    <n v="20"/>
    <d v="1899-12-30T06:38:00"/>
    <d v="1899-12-30T00:03:00"/>
    <n v="0"/>
    <n v="3"/>
    <d v="1899-12-30T10:37:00"/>
    <d v="1899-12-30T03:59:00"/>
    <n v="3"/>
    <n v="59"/>
    <d v="1899-12-30T10:37:00"/>
    <d v="1899-12-30T10:37:00"/>
    <d v="1899-12-30T00:00:00"/>
    <n v="0"/>
    <n v="0"/>
    <d v="1899-12-30T10:37:00"/>
    <d v="1899-12-30T10:37:00"/>
    <m/>
    <d v="1899-12-30T00:00:00"/>
    <n v="0"/>
    <n v="0"/>
    <d v="1899-12-30T13:15:00"/>
    <d v="1899-12-30T02:38:00"/>
    <n v="2"/>
    <n v="38"/>
    <d v="1899-12-30T13:20:00"/>
    <d v="1899-12-30T00:05:00"/>
    <n v="0"/>
    <n v="5"/>
    <d v="1899-12-30T13:20:00"/>
    <d v="1899-12-30T13:30:00"/>
    <d v="1899-12-30T00:10:00"/>
    <n v="0"/>
    <n v="10"/>
    <d v="1899-12-30T12:20:00"/>
    <n v="12"/>
    <n v="20"/>
    <d v="1899-12-30T06:28:00"/>
    <n v="6"/>
    <n v="28"/>
    <d v="1899-12-30T01:15:00"/>
    <n v="1"/>
    <n v="15"/>
    <d v="1899-12-30T03:59:00"/>
    <n v="3"/>
    <n v="59"/>
    <m/>
    <m/>
    <m/>
    <d v="1899-12-30T01:31:00"/>
    <n v="1"/>
    <n v="31"/>
    <d v="1899-12-30T00:00:00"/>
    <n v="0"/>
    <n v="0"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162946.7660000003"/>
    <n v="34827"/>
    <n v="57.70862068965517"/>
    <n v="62.105457432451843"/>
    <m/>
    <m/>
    <m/>
    <m/>
    <m/>
  </r>
  <r>
    <n v="612"/>
    <n v="20"/>
    <d v="2011-12-06T00:00:00"/>
    <n v="12"/>
    <x v="1"/>
    <n v="4"/>
    <s v="TSL,HALDIA"/>
    <s v="CURRAGH SS"/>
    <s v="AENEAS"/>
    <d v="1899-12-30T03:30:00"/>
    <x v="606"/>
    <s v="DTY-WT 1-WCS-RLS 1-IMWB 1-DTY"/>
    <n v="59"/>
    <n v="0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00:00"/>
    <d v="1899-12-30T00:15:00"/>
    <n v="0"/>
    <n v="15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12:00"/>
    <d v="1899-12-30T00:12:00"/>
    <n v="0"/>
    <n v="12"/>
    <d v="1899-12-30T06:12:00"/>
    <d v="1899-12-30T00:00:00"/>
    <n v="0"/>
    <n v="0"/>
    <d v="1899-12-30T08:54:00"/>
    <d v="1899-12-30T02:42:00"/>
    <n v="2"/>
    <n v="42"/>
    <d v="1899-12-30T08:54:00"/>
    <d v="1899-12-30T08:54:00"/>
    <d v="1899-12-30T00:00:00"/>
    <n v="0"/>
    <n v="0"/>
    <d v="1899-12-30T08:54:00"/>
    <d v="1899-12-30T08:54:00"/>
    <m/>
    <d v="1899-12-30T00:00:00"/>
    <n v="0"/>
    <n v="0"/>
    <d v="1899-12-30T09:05:00"/>
    <d v="1899-12-30T00:11:00"/>
    <n v="0"/>
    <n v="11"/>
    <d v="1899-12-30T09:10:00"/>
    <d v="1899-12-30T00:05:00"/>
    <n v="0"/>
    <n v="5"/>
    <d v="1899-12-30T09:10:00"/>
    <d v="1899-12-30T09:15:00"/>
    <d v="1899-12-30T00:05:00"/>
    <n v="0"/>
    <n v="5"/>
    <d v="1899-12-30T05:45:00"/>
    <n v="5"/>
    <n v="45"/>
    <d v="1899-12-30T00:43:00"/>
    <n v="0"/>
    <n v="43"/>
    <d v="1899-12-30T02:00:00"/>
    <n v="2"/>
    <n v="0"/>
    <d v="1899-12-30T02:42:00"/>
    <n v="2"/>
    <n v="42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66553.9460000005"/>
    <n v="34886"/>
    <n v="61.138644067796605"/>
    <n v="62.103822335607418"/>
    <m/>
    <m/>
    <m/>
    <m/>
    <m/>
  </r>
  <r>
    <n v="613"/>
    <n v="21"/>
    <d v="2011-12-06T00:00:00"/>
    <n v="12"/>
    <x v="0"/>
    <n v="9"/>
    <s v="TSL,JSR"/>
    <s v="SS NEWZEALAND/BLENDED PCI"/>
    <s v="IRON BILL/FALCOM TRADER II"/>
    <d v="1899-12-30T05:00:00"/>
    <x v="607"/>
    <s v="DTY-WT 1-WCS-RLS 1-IMWB 1-DTY"/>
    <n v="58"/>
    <n v="1"/>
    <m/>
    <d v="1899-12-30T05:00:00"/>
    <d v="1899-12-30T05:00:00"/>
    <d v="1899-12-30T00:00:00"/>
    <n v="0"/>
    <n v="0"/>
    <d v="1899-12-30T06:20:00"/>
    <d v="1899-12-30T01:20:00"/>
    <n v="1"/>
    <n v="20"/>
    <d v="1899-12-30T06:40:00"/>
    <d v="1899-12-30T00:20:00"/>
    <n v="0"/>
    <n v="20"/>
    <d v="1899-12-30T07:20:00"/>
    <d v="1899-12-30T00:40:00"/>
    <n v="0"/>
    <n v="40"/>
    <d v="1899-12-30T07:30:00"/>
    <d v="1899-12-30T10:00:00"/>
    <d v="1899-12-30T02:30:00"/>
    <n v="2"/>
    <n v="30"/>
    <d v="1899-12-30T07:30:00"/>
    <d v="1899-12-30T10:00:00"/>
    <d v="1899-12-30T02:30:00"/>
    <n v="2"/>
    <n v="30"/>
    <d v="1899-12-30T10:00:00"/>
    <d v="1899-12-30T00:00:00"/>
    <n v="0"/>
    <n v="0"/>
    <d v="1899-12-30T10:05:00"/>
    <d v="1899-12-30T00:05:00"/>
    <n v="0"/>
    <n v="5"/>
    <d v="1899-12-30T16:30:00"/>
    <d v="1899-12-30T06:25:00"/>
    <n v="6"/>
    <n v="25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7:50:00"/>
    <d v="1899-12-30T01:20:00"/>
    <n v="1"/>
    <n v="20"/>
    <d v="1899-12-30T17:55:00"/>
    <d v="1899-12-30T00:05:00"/>
    <n v="0"/>
    <n v="5"/>
    <d v="1899-12-30T17:55:00"/>
    <d v="1899-12-30T18:00:00"/>
    <d v="1899-12-30T00:05:00"/>
    <n v="0"/>
    <n v="5"/>
    <d v="1899-12-30T13:00:00"/>
    <n v="13"/>
    <n v="0"/>
    <d v="1899-12-30T02:05:00"/>
    <n v="2"/>
    <n v="5"/>
    <d v="1899-12-30T02:30:00"/>
    <n v="2"/>
    <n v="30"/>
    <d v="1899-12-30T06:25:00"/>
    <n v="6"/>
    <n v="25"/>
    <m/>
    <m/>
    <m/>
    <d v="1899-12-30T01:29:00"/>
    <n v="1"/>
    <n v="29"/>
    <d v="1899-12-30T00:00:00"/>
    <n v="0"/>
    <n v="0"/>
    <d v="1899-12-30T00:00:00"/>
    <n v="0"/>
    <n v="0"/>
    <d v="1899-12-30T00:00:00"/>
    <n v="0"/>
    <n v="0"/>
    <d v="1899-12-30T03:50:00"/>
    <n v="3"/>
    <n v="50"/>
    <d v="1899-12-30T00:00:00"/>
    <n v="0"/>
    <n v="0"/>
    <d v="1899-12-30T01:06:00"/>
    <n v="1"/>
    <n v="6"/>
    <d v="1899-12-30T00:00:00"/>
    <n v="0"/>
    <n v="0"/>
    <n v="2170070.5460000006"/>
    <n v="34944"/>
    <n v="60.631034482758622"/>
    <n v="62.101377804487193"/>
    <m/>
    <m/>
    <m/>
    <m/>
    <m/>
  </r>
  <r>
    <n v="614"/>
    <n v="22"/>
    <d v="2011-12-06T00:00:00"/>
    <n v="12"/>
    <x v="0"/>
    <n v="10"/>
    <s v="TSL,JSR"/>
    <s v="CP OMAN/ILLAWARA"/>
    <s v="MP PANAMAX 6/ KM KEELUNG"/>
    <d v="1899-12-30T11:10:00"/>
    <x v="608"/>
    <s v="DTY-WT 1-WCS-RLS 2-IMWB 1-DTY"/>
    <n v="58"/>
    <n v="1"/>
    <m/>
    <d v="1899-12-30T11:10:00"/>
    <d v="1899-12-30T11:10:00"/>
    <d v="1899-12-30T00:00:00"/>
    <n v="0"/>
    <n v="0"/>
    <d v="1899-12-30T11:20:00"/>
    <d v="1899-12-30T00:10:00"/>
    <n v="0"/>
    <n v="10"/>
    <d v="1899-12-30T11:40:00"/>
    <d v="1899-12-30T00:20:00"/>
    <n v="0"/>
    <n v="20"/>
    <d v="1899-12-30T12:45:00"/>
    <d v="1899-12-30T01:05:00"/>
    <n v="1"/>
    <n v="5"/>
    <d v="1899-12-30T12:50:00"/>
    <d v="1899-12-30T14:45:00"/>
    <d v="1899-12-30T01:55:00"/>
    <n v="1"/>
    <n v="55"/>
    <d v="1899-12-30T12:50:00"/>
    <d v="1899-12-30T14:45:00"/>
    <d v="1899-12-30T01:55:00"/>
    <n v="1"/>
    <n v="55"/>
    <d v="1899-12-30T15:00:00"/>
    <d v="1899-12-30T00:15:00"/>
    <n v="0"/>
    <n v="15"/>
    <d v="1899-12-30T15:01:00"/>
    <d v="1899-12-30T00:01:00"/>
    <n v="0"/>
    <n v="1"/>
    <d v="1899-12-30T19:29:00"/>
    <d v="1899-12-30T04:28:00"/>
    <n v="4"/>
    <n v="28"/>
    <d v="1899-12-30T19:29:00"/>
    <d v="1899-12-30T19:29:00"/>
    <d v="1899-12-30T00:00:00"/>
    <n v="0"/>
    <n v="0"/>
    <d v="1899-12-30T19:29:00"/>
    <d v="1899-12-30T19:29:00"/>
    <m/>
    <d v="1899-12-30T00:00:00"/>
    <n v="0"/>
    <n v="0"/>
    <d v="1899-12-30T19:40:00"/>
    <d v="1899-12-30T00:11:00"/>
    <n v="0"/>
    <n v="11"/>
    <d v="1899-12-30T19:45:00"/>
    <d v="1899-12-30T00:05:00"/>
    <n v="0"/>
    <n v="5"/>
    <d v="1899-12-30T19:45:00"/>
    <d v="1899-12-30T19:50:00"/>
    <d v="1899-12-30T00:05:00"/>
    <n v="0"/>
    <n v="5"/>
    <d v="1899-12-30T08:40:00"/>
    <n v="8"/>
    <n v="40"/>
    <d v="1899-12-30T01:36:00"/>
    <n v="1"/>
    <n v="36"/>
    <d v="1899-12-30T01:55:00"/>
    <n v="1"/>
    <n v="55"/>
    <d v="1899-12-30T04:28:00"/>
    <n v="4"/>
    <n v="28"/>
    <m/>
    <m/>
    <m/>
    <d v="1899-12-30T02:20:00"/>
    <n v="2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173809.1060000006"/>
    <n v="35002"/>
    <n v="64.457931034482755"/>
    <n v="62.105282726701347"/>
    <m/>
    <m/>
    <m/>
    <m/>
    <m/>
  </r>
  <r>
    <n v="615"/>
    <n v="23"/>
    <d v="2011-12-06T00:00:00"/>
    <n v="12"/>
    <x v="17"/>
    <n v="2"/>
    <s v="UML,SUKHINDA"/>
    <s v="HARD COKING COAL"/>
    <s v="SUMMER FORTUNE"/>
    <d v="1899-12-30T14:45:00"/>
    <x v="609"/>
    <s v="DTY-WT 1-WCS-RLS 1-IMWB 1-DTY"/>
    <n v="58"/>
    <n v="1"/>
    <m/>
    <d v="1899-12-30T14:45:00"/>
    <d v="1899-12-30T14:45:00"/>
    <d v="1899-12-30T00:00:00"/>
    <n v="0"/>
    <n v="0"/>
    <d v="1899-12-30T14:55:00"/>
    <d v="1899-12-30T00:10:00"/>
    <n v="0"/>
    <n v="10"/>
    <d v="1899-12-30T15:05:00"/>
    <d v="1899-12-30T00:10:00"/>
    <n v="0"/>
    <n v="10"/>
    <d v="1899-12-30T15:30:00"/>
    <d v="1899-12-30T00:25:00"/>
    <n v="0"/>
    <n v="25"/>
    <d v="1899-12-30T15:35:00"/>
    <d v="1899-12-30T18:30:00"/>
    <d v="1899-12-30T02:55:00"/>
    <n v="2"/>
    <n v="55"/>
    <d v="1899-12-30T15:35:00"/>
    <d v="1899-12-30T18:30:00"/>
    <d v="1899-12-30T02:55:00"/>
    <n v="2"/>
    <n v="55"/>
    <d v="1899-12-30T20:03:00"/>
    <d v="1899-12-30T01:33:00"/>
    <n v="1"/>
    <n v="33"/>
    <d v="1899-12-30T20:20:00"/>
    <d v="1899-12-30T00:17:00"/>
    <n v="0"/>
    <n v="17"/>
    <d v="1899-12-30T22:01:00"/>
    <d v="1899-12-30T01:41:00"/>
    <n v="1"/>
    <n v="41"/>
    <d v="1899-12-30T22:01:00"/>
    <d v="1899-12-30T22:01:00"/>
    <d v="1899-12-30T00:00:00"/>
    <n v="0"/>
    <n v="0"/>
    <d v="1899-12-30T22:01:00"/>
    <d v="1899-12-30T22:01:00"/>
    <m/>
    <d v="1899-12-30T00:00:00"/>
    <n v="0"/>
    <n v="0"/>
    <d v="1899-12-30T22:13:00"/>
    <d v="1899-12-30T00:12:00"/>
    <n v="0"/>
    <n v="12"/>
    <d v="1899-12-30T22:20:00"/>
    <d v="1899-12-30T00:07:00"/>
    <n v="0"/>
    <n v="7"/>
    <d v="1899-12-30T22:20:00"/>
    <d v="1899-12-30T22:25:00"/>
    <d v="1899-12-30T00:05:00"/>
    <n v="0"/>
    <n v="5"/>
    <d v="1899-12-30T07:40:00"/>
    <n v="7"/>
    <n v="40"/>
    <d v="1899-12-30T02:17:00"/>
    <n v="2"/>
    <n v="17"/>
    <d v="1899-12-30T02:55:00"/>
    <n v="2"/>
    <n v="55"/>
    <d v="1899-12-30T01:41:00"/>
    <n v="1"/>
    <n v="4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177447.2960000006"/>
    <n v="35060"/>
    <n v="62.727413793103452"/>
    <n v="62.106311922418726"/>
    <m/>
    <m/>
    <m/>
    <m/>
    <m/>
  </r>
  <r>
    <n v="616"/>
    <n v="24"/>
    <d v="2011-12-06T00:00:00"/>
    <n v="12"/>
    <x v="1"/>
    <n v="5"/>
    <s v="TSL,HALDIA"/>
    <s v="CURRAGH SS/ HAIL CREEK"/>
    <s v="AENEAS/ECOLA"/>
    <d v="1899-12-30T15:45:00"/>
    <x v="610"/>
    <s v="DTY-WT 1-WCS-RLS 1-IMWB 1-DTY"/>
    <n v="57"/>
    <n v="1"/>
    <m/>
    <d v="1899-12-30T15:45:00"/>
    <d v="1899-12-30T15:45:00"/>
    <d v="1899-12-30T00:00:00"/>
    <n v="0"/>
    <n v="0"/>
    <d v="1899-12-30T17:20:00"/>
    <d v="1899-12-30T01:35:00"/>
    <n v="1"/>
    <n v="35"/>
    <d v="1899-12-30T17:30:00"/>
    <d v="1899-12-30T00:10:00"/>
    <n v="0"/>
    <n v="10"/>
    <d v="1899-12-30T21:55:00"/>
    <d v="1899-12-30T04:25:00"/>
    <n v="4"/>
    <n v="2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57:00"/>
    <d v="1899-12-30T00:37:00"/>
    <n v="0"/>
    <n v="37"/>
    <d v="1899-12-30T23:59:00"/>
    <d v="1899-12-30T00:02:00"/>
    <n v="0"/>
    <n v="2"/>
    <d v="1899-12-31T02:25:00"/>
    <d v="1899-12-30T02:26:00"/>
    <n v="2"/>
    <n v="26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5:00"/>
    <d v="1899-12-30T00:10:00"/>
    <n v="0"/>
    <n v="10"/>
    <d v="1899-12-31T02:40:00"/>
    <d v="1899-12-30T00:05:00"/>
    <n v="0"/>
    <n v="5"/>
    <d v="1899-12-31T02:40:00"/>
    <d v="1899-12-31T02:45:00"/>
    <d v="1899-12-30T00:05:00"/>
    <n v="0"/>
    <n v="5"/>
    <d v="1899-12-30T11:00:00"/>
    <n v="11"/>
    <n v="0"/>
    <d v="1899-12-30T05:17:00"/>
    <n v="5"/>
    <n v="17"/>
    <d v="1899-12-30T01:20:00"/>
    <n v="1"/>
    <n v="20"/>
    <d v="1899-12-30T02:26:00"/>
    <n v="2"/>
    <n v="26"/>
    <m/>
    <m/>
    <m/>
    <d v="1899-12-30T00:20:00"/>
    <n v="0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6:00"/>
    <n v="2"/>
    <n v="6"/>
    <d v="1899-12-30T00:00:00"/>
    <n v="0"/>
    <n v="0"/>
    <n v="2181039.0660000006"/>
    <n v="35117"/>
    <n v="63.013508771929821"/>
    <n v="62.107784434889105"/>
    <m/>
    <m/>
    <m/>
    <m/>
    <m/>
  </r>
  <r>
    <n v="617"/>
    <n v="25"/>
    <d v="2011-12-07T00:00:00"/>
    <n v="12"/>
    <x v="0"/>
    <n v="11"/>
    <s v="TSL,JSR"/>
    <s v="CP OMAN/ CURRAGH SS"/>
    <s v="MP PANAMAX 6/AENEAS"/>
    <d v="1899-12-30T01:50:00"/>
    <x v="611"/>
    <s v="DTY-WT 1-WCS-RLS 2-IMWB 1-DTY"/>
    <n v="59"/>
    <n v="0"/>
    <m/>
    <d v="1899-12-30T01:50:00"/>
    <d v="1899-12-30T01:50:00"/>
    <d v="1899-12-30T00:00:00"/>
    <n v="0"/>
    <n v="0"/>
    <d v="1899-12-30T02:00:00"/>
    <d v="1899-12-30T00:10:00"/>
    <n v="0"/>
    <n v="10"/>
    <d v="1899-12-30T02:10:00"/>
    <d v="1899-12-30T00:10:00"/>
    <n v="0"/>
    <n v="10"/>
    <d v="1899-12-30T02:52:00"/>
    <d v="1899-12-30T00:42:00"/>
    <n v="0"/>
    <n v="42"/>
    <d v="1899-12-30T02:55:00"/>
    <d v="1899-12-30T03:40:00"/>
    <d v="1899-12-30T00:45:00"/>
    <n v="0"/>
    <n v="45"/>
    <d v="1899-12-30T02:55:00"/>
    <d v="1899-12-30T03:40:00"/>
    <d v="1899-12-30T00:45:00"/>
    <n v="0"/>
    <n v="45"/>
    <d v="1899-12-30T03:50:00"/>
    <d v="1899-12-30T00:10:00"/>
    <n v="0"/>
    <n v="10"/>
    <d v="1899-12-30T03:53:00"/>
    <d v="1899-12-30T00:03:00"/>
    <n v="0"/>
    <n v="3"/>
    <d v="1899-12-30T06:13:00"/>
    <d v="1899-12-30T02:20:00"/>
    <n v="2"/>
    <n v="20"/>
    <d v="1899-12-30T06:13:00"/>
    <d v="1899-12-30T06:13:00"/>
    <d v="1899-12-30T00:00:00"/>
    <n v="0"/>
    <n v="0"/>
    <d v="1899-12-30T06:13:00"/>
    <d v="1899-12-30T06:13:00"/>
    <m/>
    <d v="1899-12-30T00:00:00"/>
    <n v="0"/>
    <n v="0"/>
    <d v="1899-12-30T06:25:00"/>
    <d v="1899-12-30T00:12:00"/>
    <n v="0"/>
    <n v="12"/>
    <d v="1899-12-30T06:28:00"/>
    <d v="1899-12-30T00:03:00"/>
    <n v="0"/>
    <n v="3"/>
    <d v="1899-12-30T06:28:00"/>
    <d v="1899-12-30T06:30:00"/>
    <d v="1899-12-30T00:02:00"/>
    <n v="0"/>
    <n v="2"/>
    <d v="1899-12-30T04:40:00"/>
    <n v="4"/>
    <n v="40"/>
    <d v="1899-12-30T01:07:00"/>
    <n v="1"/>
    <n v="7"/>
    <d v="1899-12-30T00:45:00"/>
    <n v="0"/>
    <n v="45"/>
    <d v="1899-12-30T02:20:00"/>
    <n v="2"/>
    <n v="20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184762.3160000006"/>
    <n v="35176"/>
    <n v="63.105932203389834"/>
    <n v="62.109458608141928"/>
    <m/>
    <m/>
    <m/>
    <m/>
    <m/>
  </r>
  <r>
    <n v="618"/>
    <n v="26"/>
    <d v="2011-12-07T00:00:00"/>
    <n v="12"/>
    <x v="1"/>
    <n v="6"/>
    <s v="TSL,HALDIA"/>
    <s v="CURRAGH SS/HAIL CREEK"/>
    <s v="AENEAS/ECOLA"/>
    <d v="1899-12-30T04:35:00"/>
    <x v="612"/>
    <s v="DTY-WT 1-WCS-RLS 2-IMWB 1-DTY"/>
    <n v="59"/>
    <n v="0"/>
    <m/>
    <d v="1899-12-30T04:35:00"/>
    <d v="1899-12-30T04:35:00"/>
    <d v="1899-12-30T00:00:00"/>
    <n v="0"/>
    <n v="0"/>
    <d v="1899-12-30T04:50:00"/>
    <d v="1899-12-30T00:15:00"/>
    <n v="0"/>
    <n v="15"/>
    <d v="1899-12-30T05:05:00"/>
    <d v="1899-12-30T00:15:00"/>
    <n v="0"/>
    <n v="15"/>
    <d v="1899-12-30T06:00:00"/>
    <d v="1899-12-30T00:55:00"/>
    <n v="0"/>
    <n v="55"/>
    <d v="1899-12-30T06:00:00"/>
    <d v="1899-12-30T07:50:00"/>
    <d v="1899-12-30T01:50:00"/>
    <n v="1"/>
    <n v="50"/>
    <d v="1899-12-30T06:00:00"/>
    <d v="1899-12-30T07:50:00"/>
    <d v="1899-12-30T01:50:00"/>
    <n v="1"/>
    <n v="50"/>
    <d v="1899-12-30T07:56:00"/>
    <d v="1899-12-30T00:06:00"/>
    <n v="0"/>
    <n v="6"/>
    <d v="1899-12-30T07:58:00"/>
    <d v="1899-12-30T00:02:00"/>
    <n v="0"/>
    <n v="2"/>
    <d v="1899-12-30T10:46:00"/>
    <d v="1899-12-30T02:48:00"/>
    <n v="2"/>
    <n v="48"/>
    <d v="1899-12-30T10:46:00"/>
    <d v="1899-12-30T10:46:00"/>
    <d v="1899-12-30T00:00:00"/>
    <n v="0"/>
    <n v="0"/>
    <d v="1899-12-30T10:46:00"/>
    <d v="1899-12-30T10:46:00"/>
    <m/>
    <d v="1899-12-30T00:00:00"/>
    <n v="0"/>
    <n v="0"/>
    <d v="1899-12-30T10:58:00"/>
    <d v="1899-12-30T00:12:00"/>
    <n v="0"/>
    <n v="12"/>
    <d v="1899-12-30T11:05:00"/>
    <d v="1899-12-30T00:07:00"/>
    <n v="0"/>
    <n v="7"/>
    <d v="1899-12-30T11:05:00"/>
    <d v="1899-12-30T11:10:00"/>
    <d v="1899-12-30T00:05:00"/>
    <n v="0"/>
    <n v="5"/>
    <d v="1899-12-30T06:35:00"/>
    <n v="6"/>
    <n v="35"/>
    <d v="1899-12-30T01:20:00"/>
    <n v="1"/>
    <n v="20"/>
    <d v="1899-12-30T01:50:00"/>
    <n v="1"/>
    <n v="50"/>
    <d v="1899-12-30T02:48:00"/>
    <n v="2"/>
    <n v="48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2188388.7260000007"/>
    <n v="35235"/>
    <n v="61.464576271186438"/>
    <n v="62.108378771108292"/>
    <m/>
    <m/>
    <m/>
    <m/>
    <m/>
  </r>
  <r>
    <n v="619"/>
    <n v="27"/>
    <d v="2011-12-07T00:00:00"/>
    <n v="12"/>
    <x v="0"/>
    <n v="12"/>
    <s v="TSL,JSR"/>
    <s v="JELLINBAH PCI/SS NEWZEALAND"/>
    <s v="LOWLANDS NELLO/IRON BILL"/>
    <d v="1899-12-30T05:45:00"/>
    <x v="613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30:00"/>
    <d v="1899-12-30T00:40:00"/>
    <n v="0"/>
    <n v="40"/>
    <d v="1899-12-30T07:25:00"/>
    <d v="1899-12-30T00:55:00"/>
    <n v="0"/>
    <n v="55"/>
    <d v="1899-12-30T08:00:00"/>
    <d v="1899-12-30T09:45:00"/>
    <d v="1899-12-30T01:45:00"/>
    <n v="1"/>
    <n v="45"/>
    <d v="1899-12-30T08:00:00"/>
    <d v="1899-12-30T09:45:00"/>
    <d v="1899-12-30T01:45:00"/>
    <n v="1"/>
    <n v="45"/>
    <d v="1899-12-30T09:57:00"/>
    <d v="1899-12-30T00:12:00"/>
    <n v="0"/>
    <n v="12"/>
    <d v="1899-12-30T10:03:00"/>
    <d v="1899-12-30T00:06:00"/>
    <n v="0"/>
    <n v="6"/>
    <d v="1899-12-30T19:05:00"/>
    <d v="1899-12-30T09:02:00"/>
    <n v="9"/>
    <n v="2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0:00"/>
    <d v="1899-12-30T00:05:00"/>
    <n v="0"/>
    <n v="5"/>
    <d v="1899-12-30T19:12:00"/>
    <d v="1899-12-30T00:02:00"/>
    <n v="0"/>
    <n v="2"/>
    <d v="1899-12-30T19:12:00"/>
    <d v="1899-12-30T19:15:00"/>
    <d v="1899-12-30T00:03:00"/>
    <n v="0"/>
    <n v="3"/>
    <d v="1899-12-30T13:30:00"/>
    <n v="13"/>
    <n v="30"/>
    <d v="1899-12-30T01:14:00"/>
    <n v="1"/>
    <n v="14"/>
    <d v="1899-12-30T01:45:00"/>
    <n v="1"/>
    <n v="45"/>
    <d v="1899-12-30T09:02:00"/>
    <n v="9"/>
    <n v="2"/>
    <m/>
    <m/>
    <m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15:00"/>
    <n v="6"/>
    <n v="15"/>
    <d v="1899-12-30T00:26:00"/>
    <n v="0"/>
    <n v="26"/>
    <n v="2191959.6460000006"/>
    <n v="35293"/>
    <n v="61.56758620689655"/>
    <n v="62.107490040517966"/>
    <m/>
    <m/>
    <m/>
    <m/>
    <m/>
  </r>
  <r>
    <n v="620"/>
    <n v="28"/>
    <d v="2011-12-07T00:00:00"/>
    <n v="12"/>
    <x v="18"/>
    <n v="3"/>
    <s v="BSL"/>
    <s v="STEAM NON COKING"/>
    <s v="IRON KNIGHT"/>
    <d v="1899-12-30T07:30:00"/>
    <x v="614"/>
    <s v="DTY-WT 1-WCS-RLS 2-IMWB 1-DTY"/>
    <n v="56"/>
    <n v="3"/>
    <m/>
    <d v="1899-12-30T07:30:00"/>
    <d v="1899-12-30T07:30:00"/>
    <d v="1899-12-30T00:00:00"/>
    <n v="0"/>
    <n v="0"/>
    <d v="1899-12-30T07:45:00"/>
    <d v="1899-12-30T00:15:00"/>
    <n v="0"/>
    <n v="15"/>
    <d v="1899-12-30T08:00:00"/>
    <d v="1899-12-30T00:15:00"/>
    <n v="0"/>
    <n v="15"/>
    <d v="1899-12-30T10:45:00"/>
    <d v="1899-12-30T02:45:00"/>
    <n v="2"/>
    <n v="45"/>
    <d v="1899-12-30T10:45:00"/>
    <d v="1899-12-30T12:00:00"/>
    <d v="1899-12-30T01:15:00"/>
    <n v="1"/>
    <n v="15"/>
    <d v="1899-12-30T10:45:00"/>
    <d v="1899-12-30T12:00:00"/>
    <d v="1899-12-30T01:15:00"/>
    <n v="1"/>
    <n v="15"/>
    <d v="1899-12-30T13:25:00"/>
    <d v="1899-12-30T01:25:00"/>
    <n v="1"/>
    <n v="25"/>
    <d v="1899-12-30T13:29:00"/>
    <d v="1899-12-30T00:04:00"/>
    <n v="0"/>
    <n v="4"/>
    <d v="1899-12-30T15:17:00"/>
    <d v="1899-12-30T01:48:00"/>
    <n v="1"/>
    <n v="48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25:00"/>
    <d v="1899-12-30T00:08:00"/>
    <n v="0"/>
    <n v="8"/>
    <d v="1899-12-30T15:28:00"/>
    <d v="1899-12-30T00:03:00"/>
    <n v="0"/>
    <n v="3"/>
    <d v="1899-12-30T15:28:00"/>
    <d v="1899-12-30T15:30:00"/>
    <d v="1899-12-30T00:02:00"/>
    <n v="0"/>
    <n v="2"/>
    <d v="1899-12-30T08:00:00"/>
    <n v="8"/>
    <n v="0"/>
    <d v="1899-12-30T04:21:00"/>
    <n v="4"/>
    <n v="21"/>
    <d v="1899-12-30T01:15:00"/>
    <n v="1"/>
    <n v="15"/>
    <d v="1899-12-30T01:48:00"/>
    <n v="1"/>
    <n v="48"/>
    <m/>
    <m/>
    <m/>
    <d v="1899-12-30T01:30:00"/>
    <n v="1"/>
    <n v="3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195345.1860000007"/>
    <n v="35349"/>
    <n v="60.456071428571427"/>
    <n v="62.104873857817779"/>
    <m/>
    <m/>
    <m/>
    <m/>
    <m/>
  </r>
  <r>
    <n v="621"/>
    <n v="29"/>
    <d v="2011-12-07T00:00:00"/>
    <n v="12"/>
    <x v="32"/>
    <n v="1"/>
    <s v="VEDANT ALUMINIUM"/>
    <s v="NON COKING"/>
    <s v="YASA UNSAL SUNAR"/>
    <d v="1899-12-30T13:45:00"/>
    <x v="615"/>
    <s v="DTY-WT 1-WCS-IMWB 1-DTY"/>
    <n v="25"/>
    <n v="0"/>
    <m/>
    <d v="1899-12-30T13:45:00"/>
    <d v="1899-12-30T13:45:00"/>
    <d v="1899-12-30T00:00:00"/>
    <n v="0"/>
    <n v="0"/>
    <d v="1899-12-30T13:55:00"/>
    <d v="1899-12-30T00:10:00"/>
    <n v="0"/>
    <n v="10"/>
    <d v="1899-12-30T14:05:00"/>
    <d v="1899-12-30T00:10:00"/>
    <n v="0"/>
    <n v="10"/>
    <d v="1899-12-30T14:45:00"/>
    <d v="1899-12-30T00:40:00"/>
    <n v="0"/>
    <n v="40"/>
    <d v="1899-12-30T14:50:00"/>
    <d v="1899-12-30T16:15:00"/>
    <d v="1899-12-30T01:25:00"/>
    <n v="1"/>
    <n v="25"/>
    <d v="1899-12-30T14:50:00"/>
    <d v="1899-12-30T16:15:00"/>
    <d v="1899-12-30T01:25:00"/>
    <n v="1"/>
    <n v="25"/>
    <d v="1899-12-30T14:45:00"/>
    <d v="1899-12-30T00:00:00"/>
    <n v="0"/>
    <n v="0"/>
    <d v="1899-12-30T16:30:00"/>
    <d v="1899-12-30T00:15:00"/>
    <n v="0"/>
    <n v="15"/>
    <d v="1899-12-30T21:15:00"/>
    <d v="1899-12-30T04:45:00"/>
    <n v="4"/>
    <n v="4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20:00"/>
    <d v="1899-12-30T00:20:00"/>
    <n v="0"/>
    <n v="20"/>
    <d v="1899-12-30T21:25:00"/>
    <d v="1899-12-30T00:05:00"/>
    <n v="0"/>
    <n v="5"/>
    <d v="1899-12-30T21:25:00"/>
    <d v="1899-12-30T21:30:00"/>
    <d v="1899-12-30T00:05:00"/>
    <n v="0"/>
    <n v="5"/>
    <d v="1899-12-30T07:45:00"/>
    <n v="7"/>
    <n v="45"/>
    <d v="1899-12-30T01:05:00"/>
    <n v="1"/>
    <n v="5"/>
    <d v="1899-12-30T01:25:00"/>
    <n v="1"/>
    <n v="25"/>
    <d v="1899-12-30T04:45:00"/>
    <n v="4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45:00"/>
    <n v="4"/>
    <n v="45"/>
    <d v="1899-12-30T00:00:00"/>
    <n v="0"/>
    <n v="0"/>
    <d v="1899-12-30T00:00:00"/>
    <n v="0"/>
    <n v="0"/>
    <d v="1899-12-30T00:00:00"/>
    <n v="0"/>
    <n v="0"/>
    <n v="2196589.1460000006"/>
    <n v="35374"/>
    <n v="49.758400000000002"/>
    <n v="62.096148187934659"/>
    <m/>
    <m/>
    <m/>
    <m/>
    <m/>
  </r>
  <r>
    <n v="622"/>
    <n v="30"/>
    <d v="2011-12-07T00:00:00"/>
    <n v="12"/>
    <x v="18"/>
    <n v="4"/>
    <s v="BSL"/>
    <s v="STEAM NON COKING"/>
    <s v="IRON KNIGHT"/>
    <d v="1899-12-30T17:35:00"/>
    <x v="616"/>
    <s v="DTY-WT 1-WCS-RLS 1-IMWB 1-DTY"/>
    <n v="59"/>
    <n v="0"/>
    <m/>
    <d v="1899-12-30T17:35:00"/>
    <d v="1899-12-30T17:35:00"/>
    <d v="1899-12-30T00:00:00"/>
    <n v="0"/>
    <n v="0"/>
    <d v="1899-12-30T17:45:00"/>
    <d v="1899-12-30T00:10:00"/>
    <n v="0"/>
    <n v="10"/>
    <d v="1899-12-30T18:00:00"/>
    <d v="1899-12-30T00:15:00"/>
    <n v="0"/>
    <n v="15"/>
    <d v="1899-12-30T19:20:00"/>
    <d v="1899-12-30T01:20:00"/>
    <n v="1"/>
    <n v="20"/>
    <d v="1899-12-30T19:22:00"/>
    <d v="1899-12-30T20:24:00"/>
    <d v="1899-12-30T01:02:00"/>
    <n v="1"/>
    <n v="2"/>
    <d v="1899-12-30T19:22:00"/>
    <d v="1899-12-30T20:24:00"/>
    <d v="1899-12-30T01:02:00"/>
    <n v="1"/>
    <n v="2"/>
    <d v="1899-12-30T20:30:00"/>
    <d v="1899-12-30T00:06:00"/>
    <n v="0"/>
    <n v="6"/>
    <d v="1899-12-30T20:35:00"/>
    <d v="1899-12-30T00:05:00"/>
    <n v="0"/>
    <n v="5"/>
    <d v="1899-12-30T22:19:00"/>
    <d v="1899-12-30T01:44:00"/>
    <n v="1"/>
    <n v="44"/>
    <d v="1899-12-30T22:19:00"/>
    <d v="1899-12-30T22:19:00"/>
    <d v="1899-12-30T00:00:00"/>
    <n v="0"/>
    <n v="0"/>
    <d v="1899-12-30T22:19:00"/>
    <d v="1899-12-30T22:19:00"/>
    <m/>
    <d v="1899-12-30T00:00:00"/>
    <n v="0"/>
    <n v="0"/>
    <d v="1899-12-30T22:25:00"/>
    <d v="1899-12-30T00:06:00"/>
    <n v="0"/>
    <n v="6"/>
    <d v="1899-12-30T22:27:00"/>
    <d v="1899-12-30T00:02:00"/>
    <n v="0"/>
    <n v="2"/>
    <d v="1899-12-30T22:27:00"/>
    <d v="1899-12-30T22:30:00"/>
    <d v="1899-12-30T00:03:00"/>
    <n v="0"/>
    <n v="3"/>
    <d v="1899-12-30T04:55:00"/>
    <n v="4"/>
    <n v="55"/>
    <d v="1899-12-30T01:34:00"/>
    <n v="1"/>
    <n v="34"/>
    <d v="1899-12-30T01:02:00"/>
    <n v="1"/>
    <n v="2"/>
    <d v="1899-12-30T01:44:00"/>
    <n v="1"/>
    <n v="44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00194.4460000005"/>
    <n v="35433"/>
    <n v="61.106779661016951"/>
    <n v="62.094500776112675"/>
    <m/>
    <m/>
    <m/>
    <m/>
    <m/>
  </r>
  <r>
    <n v="623"/>
    <n v="31"/>
    <d v="2011-12-07T00:00:00"/>
    <n v="12"/>
    <x v="35"/>
    <n v="1"/>
    <s v="KYORI OREMIN LTD."/>
    <s v="STEAM NON COKING"/>
    <s v="PANORIA"/>
    <d v="1899-12-30T19:45:00"/>
    <x v="617"/>
    <s v="DTY-WT 1-WCS-RLS 1-IMWB 1-DTY"/>
    <n v="58"/>
    <n v="1"/>
    <m/>
    <d v="1899-12-30T19:45:00"/>
    <d v="1899-12-30T19:45:00"/>
    <d v="1899-12-30T00:00:00"/>
    <n v="0"/>
    <n v="0"/>
    <d v="1899-12-30T21:25:00"/>
    <d v="1899-12-30T01:40:00"/>
    <n v="1"/>
    <n v="40"/>
    <d v="1899-12-30T21:50:00"/>
    <d v="1899-12-30T00:25:00"/>
    <n v="0"/>
    <n v="25"/>
    <d v="1899-12-30T22:40:00"/>
    <d v="1899-12-30T00:50:00"/>
    <n v="0"/>
    <n v="50"/>
    <d v="1899-12-30T22:45:00"/>
    <d v="1899-12-30T23:10:00"/>
    <d v="1899-12-30T00:25:00"/>
    <n v="0"/>
    <n v="25"/>
    <d v="1899-12-30T22:45:00"/>
    <d v="1899-12-30T23:10:00"/>
    <d v="1899-12-30T00:25:00"/>
    <n v="0"/>
    <n v="25"/>
    <d v="1899-12-30T23:10:00"/>
    <d v="1899-12-30T00:00:00"/>
    <n v="0"/>
    <n v="0"/>
    <d v="1899-12-30T23:25:00"/>
    <d v="1899-12-30T00:15:00"/>
    <n v="0"/>
    <n v="15"/>
    <d v="1899-12-31T01:10:00"/>
    <d v="1899-12-30T01:45:00"/>
    <n v="1"/>
    <n v="45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5:45:00"/>
    <n v="5"/>
    <n v="45"/>
    <d v="1899-12-30T01:05:00"/>
    <n v="1"/>
    <n v="5"/>
    <d v="1899-12-30T00:25:00"/>
    <n v="0"/>
    <n v="25"/>
    <d v="1899-12-30T01:45:00"/>
    <n v="1"/>
    <n v="45"/>
    <m/>
    <m/>
    <m/>
    <d v="1899-12-30T01:25:00"/>
    <n v="1"/>
    <n v="25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13:00"/>
    <n v="0"/>
    <n v="13"/>
    <d v="1899-12-30T00:00:00"/>
    <n v="0"/>
    <n v="0"/>
    <d v="1899-12-30T00:00:00"/>
    <n v="0"/>
    <n v="0"/>
    <n v="2203793.7960000006"/>
    <n v="35491"/>
    <n v="62.057758620689654"/>
    <n v="62.094440731453062"/>
    <m/>
    <m/>
    <m/>
    <m/>
    <m/>
  </r>
  <r>
    <n v="624"/>
    <n v="32"/>
    <d v="2011-12-08T00:00:00"/>
    <n v="12"/>
    <x v="0"/>
    <n v="13"/>
    <s v="TSL,JSR"/>
    <s v="JELLINBAH PCI/ILLAWARA"/>
    <s v="LOWLANDS NELLO/KM KEELUNG"/>
    <d v="1899-12-30T00:20:00"/>
    <x v="618"/>
    <s v="DTY-WT 1-WCS-RLS 1-IMWB 1-DTY"/>
    <n v="53"/>
    <n v="5"/>
    <m/>
    <d v="1899-12-30T00:20:00"/>
    <d v="1899-12-30T00:20:00"/>
    <d v="1899-12-30T00:00:00"/>
    <n v="0"/>
    <n v="0"/>
    <d v="1899-12-30T00:45:00"/>
    <d v="1899-12-30T00:25:00"/>
    <n v="0"/>
    <n v="25"/>
    <d v="1899-12-30T01:00:00"/>
    <d v="1899-12-30T00:15:00"/>
    <n v="0"/>
    <n v="15"/>
    <d v="1899-12-30T02:00:00"/>
    <d v="1899-12-30T01:00:00"/>
    <n v="1"/>
    <n v="0"/>
    <d v="1899-12-30T02:00:00"/>
    <d v="1899-12-30T03:00:00"/>
    <d v="1899-12-30T01:00:00"/>
    <n v="1"/>
    <n v="0"/>
    <d v="1899-12-30T02:00:00"/>
    <d v="1899-12-30T03:00:00"/>
    <d v="1899-12-30T01:00:00"/>
    <n v="1"/>
    <n v="0"/>
    <d v="1899-12-30T03:00:00"/>
    <d v="1899-12-30T00:00:00"/>
    <n v="0"/>
    <n v="0"/>
    <d v="1899-12-30T03:23:00"/>
    <d v="1899-12-30T00:23:00"/>
    <n v="0"/>
    <n v="23"/>
    <d v="1899-12-30T06:19:00"/>
    <d v="1899-12-30T02:56:00"/>
    <n v="2"/>
    <n v="56"/>
    <d v="1899-12-30T06:19:00"/>
    <d v="1899-12-30T06:19:00"/>
    <d v="1899-12-30T00:00:00"/>
    <n v="0"/>
    <n v="0"/>
    <d v="1899-12-30T06:19:00"/>
    <d v="1899-12-30T06:19:00"/>
    <m/>
    <d v="1899-12-30T00:00:00"/>
    <n v="0"/>
    <n v="0"/>
    <d v="1899-12-30T06:30:00"/>
    <d v="1899-12-30T00:11:00"/>
    <n v="0"/>
    <n v="11"/>
    <d v="1899-12-30T06:35:00"/>
    <d v="1899-12-30T00:05:00"/>
    <n v="0"/>
    <n v="5"/>
    <d v="1899-12-30T06:35:00"/>
    <d v="1899-12-30T06:40:00"/>
    <d v="1899-12-30T00:05:00"/>
    <n v="0"/>
    <n v="5"/>
    <d v="1899-12-30T06:20:00"/>
    <n v="6"/>
    <n v="20"/>
    <d v="1899-12-30T01:16:00"/>
    <n v="1"/>
    <n v="16"/>
    <d v="1899-12-30T01:00:00"/>
    <n v="1"/>
    <n v="0"/>
    <d v="1899-12-30T02:56:00"/>
    <n v="2"/>
    <n v="56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01:00"/>
    <n v="1"/>
    <n v="1"/>
    <d v="1899-12-30T00:00:00"/>
    <n v="0"/>
    <n v="0"/>
    <n v="2207187.3360000006"/>
    <n v="35544"/>
    <n v="64.029056603773583"/>
    <n v="62.097325455773145"/>
    <m/>
    <m/>
    <m/>
    <m/>
    <m/>
  </r>
  <r>
    <n v="625"/>
    <n v="33"/>
    <d v="2011-12-08T00:00:00"/>
    <n v="12"/>
    <x v="1"/>
    <n v="7"/>
    <s v="TSL,HALDIA"/>
    <s v="ILLAWARA/CURRAGH SS"/>
    <s v="KM KEELUNG/AENEAS"/>
    <d v="1899-12-30T04:30:00"/>
    <x v="619"/>
    <s v="DTY-WT 1-WCS-RLS 1-IMWB 1-DTY"/>
    <n v="58"/>
    <n v="1"/>
    <m/>
    <d v="1899-12-30T04:30:00"/>
    <d v="1899-12-30T04:30:00"/>
    <d v="1899-12-30T00:00:00"/>
    <n v="0"/>
    <n v="0"/>
    <d v="1899-12-30T04:40:00"/>
    <d v="1899-12-30T00:10:00"/>
    <n v="0"/>
    <n v="10"/>
    <d v="1899-12-30T04:55:00"/>
    <d v="1899-12-30T00:15:00"/>
    <n v="0"/>
    <n v="15"/>
    <d v="1899-12-30T06:00:00"/>
    <d v="1899-12-30T01:05:00"/>
    <n v="1"/>
    <n v="5"/>
    <d v="1899-12-30T06:05:00"/>
    <d v="1899-12-30T07:35:00"/>
    <d v="1899-12-30T01:30:00"/>
    <n v="1"/>
    <n v="30"/>
    <d v="1899-12-30T06:05:00"/>
    <d v="1899-12-30T07:35:00"/>
    <d v="1899-12-30T01:30:00"/>
    <n v="1"/>
    <n v="30"/>
    <d v="1899-12-30T07:37:00"/>
    <d v="1899-12-30T00:02:00"/>
    <n v="0"/>
    <n v="2"/>
    <d v="1899-12-30T07:37:00"/>
    <d v="1899-12-30T00:00:00"/>
    <n v="0"/>
    <n v="0"/>
    <d v="1899-12-30T10:25:00"/>
    <d v="1899-12-30T02:48:00"/>
    <n v="2"/>
    <n v="48"/>
    <d v="1899-12-30T10:25:00"/>
    <d v="1899-12-30T10:25:00"/>
    <d v="1899-12-30T00:00:00"/>
    <n v="0"/>
    <n v="0"/>
    <d v="1899-12-30T10:25:00"/>
    <d v="1899-12-30T10:25:00"/>
    <m/>
    <d v="1899-12-30T00:00:00"/>
    <n v="0"/>
    <n v="0"/>
    <d v="1899-12-30T10:35:00"/>
    <d v="1899-12-30T00:10:00"/>
    <n v="0"/>
    <n v="10"/>
    <d v="1899-12-30T10:40:00"/>
    <d v="1899-12-30T00:05:00"/>
    <n v="0"/>
    <n v="5"/>
    <d v="1899-12-30T10:40:00"/>
    <d v="1899-12-30T10:45:00"/>
    <d v="1899-12-30T00:05:00"/>
    <n v="0"/>
    <n v="5"/>
    <d v="1899-12-30T06:15:00"/>
    <n v="6"/>
    <n v="15"/>
    <d v="1899-12-30T01:22:00"/>
    <n v="1"/>
    <n v="22"/>
    <d v="1899-12-30T01:30:00"/>
    <n v="1"/>
    <n v="30"/>
    <d v="1899-12-30T02:48:00"/>
    <n v="2"/>
    <n v="48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6:00"/>
    <n v="1"/>
    <n v="26"/>
    <d v="1899-12-30T00:00:00"/>
    <n v="0"/>
    <n v="0"/>
    <n v="2210921.2960000006"/>
    <n v="35602"/>
    <n v="64.378620689655179"/>
    <n v="62.101041963934627"/>
    <m/>
    <m/>
    <m/>
    <m/>
    <m/>
  </r>
  <r>
    <n v="626"/>
    <n v="34"/>
    <d v="2011-12-08T00:00:00"/>
    <n v="12"/>
    <x v="18"/>
    <n v="5"/>
    <s v="BSL"/>
    <s v="STEAM NON COKING"/>
    <s v="IRON KNIGHT"/>
    <d v="1899-12-30T11:15:00"/>
    <x v="620"/>
    <s v="DTY-WT 1-WCS-RLS 1-IMWB 1-DTY"/>
    <n v="59"/>
    <n v="0"/>
    <m/>
    <d v="1899-12-30T11:15:00"/>
    <d v="1899-12-30T11:15:00"/>
    <d v="1899-12-30T00:00:00"/>
    <n v="0"/>
    <n v="0"/>
    <d v="1899-12-30T11:30:00"/>
    <d v="1899-12-30T00:15:00"/>
    <n v="0"/>
    <n v="15"/>
    <d v="1899-12-30T11:40:00"/>
    <d v="1899-12-30T00:10:00"/>
    <n v="0"/>
    <n v="10"/>
    <d v="1899-12-30T12:40:00"/>
    <d v="1899-12-30T01:00:00"/>
    <n v="1"/>
    <n v="0"/>
    <d v="1899-12-30T12:45:00"/>
    <d v="1899-12-30T13:50:00"/>
    <d v="1899-12-30T01:05:00"/>
    <n v="1"/>
    <n v="5"/>
    <d v="1899-12-30T12:45:00"/>
    <d v="1899-12-30T13:50:00"/>
    <d v="1899-12-30T01:05:00"/>
    <n v="1"/>
    <n v="5"/>
    <d v="1899-12-30T13:53:00"/>
    <d v="1899-12-30T00:03:00"/>
    <n v="0"/>
    <n v="3"/>
    <d v="1899-12-30T13:54:00"/>
    <d v="1899-12-30T00:01:00"/>
    <n v="0"/>
    <n v="1"/>
    <d v="1899-12-30T15:33:00"/>
    <d v="1899-12-30T01:39:00"/>
    <n v="1"/>
    <n v="39"/>
    <d v="1899-12-30T15:33:00"/>
    <d v="1899-12-30T15:33:00"/>
    <d v="1899-12-30T00:00:00"/>
    <n v="0"/>
    <n v="0"/>
    <d v="1899-12-30T15:33:00"/>
    <d v="1899-12-30T15:33:00"/>
    <m/>
    <d v="1899-12-30T00:00:00"/>
    <n v="0"/>
    <n v="0"/>
    <d v="1899-12-30T15:45:00"/>
    <d v="1899-12-30T00:12:00"/>
    <n v="0"/>
    <n v="12"/>
    <d v="1899-12-30T15:50:00"/>
    <d v="1899-12-30T00:05:00"/>
    <n v="0"/>
    <n v="5"/>
    <d v="1899-12-30T15:50:00"/>
    <d v="1899-12-30T15:55:00"/>
    <d v="1899-12-30T00:05:00"/>
    <n v="0"/>
    <n v="5"/>
    <d v="1899-12-30T04:40:00"/>
    <n v="4"/>
    <n v="40"/>
    <d v="1899-12-30T01:20:00"/>
    <n v="1"/>
    <n v="20"/>
    <d v="1899-12-30T01:05:00"/>
    <n v="1"/>
    <n v="5"/>
    <d v="1899-12-30T01:39:00"/>
    <n v="1"/>
    <n v="39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214579.8760000006"/>
    <n v="35661"/>
    <n v="62.009830508474572"/>
    <n v="62.100891057457744"/>
    <m/>
    <m/>
    <m/>
    <m/>
    <m/>
  </r>
  <r>
    <n v="627"/>
    <n v="35"/>
    <d v="2011-12-08T00:00:00"/>
    <n v="12"/>
    <x v="17"/>
    <n v="3"/>
    <s v="UML,SUKHINDA"/>
    <s v="HARD COKING COAL"/>
    <s v="SUMMER FORTUNE"/>
    <d v="1899-12-30T14:00:00"/>
    <x v="621"/>
    <s v="DTY-WT 1-WCS-RLS 2-IMWB 1-DTY"/>
    <n v="58"/>
    <n v="1"/>
    <m/>
    <d v="1899-12-30T14:00:00"/>
    <d v="1899-12-30T14:00:00"/>
    <d v="1899-12-30T00:00:00"/>
    <n v="0"/>
    <n v="0"/>
    <d v="1899-12-30T14:05:00"/>
    <d v="1899-12-30T00:05:00"/>
    <n v="0"/>
    <n v="5"/>
    <d v="1899-12-30T14:15:00"/>
    <d v="1899-12-30T00:10:00"/>
    <n v="0"/>
    <n v="10"/>
    <d v="1899-12-30T15:10:00"/>
    <d v="1899-12-30T00:55:00"/>
    <n v="0"/>
    <n v="55"/>
    <d v="1899-12-30T15:12:00"/>
    <d v="1899-12-30T16:30:00"/>
    <d v="1899-12-30T01:18:00"/>
    <n v="1"/>
    <n v="18"/>
    <d v="1899-12-30T15:12:00"/>
    <d v="1899-12-30T16:30:00"/>
    <d v="1899-12-30T01:18:00"/>
    <n v="1"/>
    <n v="18"/>
    <d v="1899-12-30T16:32:00"/>
    <d v="1899-12-30T00:02:00"/>
    <n v="0"/>
    <n v="2"/>
    <d v="1899-12-30T16:35:00"/>
    <d v="1899-12-30T00:03:00"/>
    <n v="0"/>
    <n v="3"/>
    <d v="1899-12-30T18:39:00"/>
    <d v="1899-12-30T02:04:00"/>
    <n v="2"/>
    <n v="4"/>
    <d v="1899-12-30T18:39:00"/>
    <d v="1899-12-30T18:39:00"/>
    <d v="1899-12-30T00:00:00"/>
    <n v="0"/>
    <n v="0"/>
    <d v="1899-12-30T18:39:00"/>
    <d v="1899-12-30T18:39:00"/>
    <m/>
    <d v="1899-12-30T00:00:00"/>
    <n v="0"/>
    <n v="0"/>
    <d v="1899-12-30T18:50:00"/>
    <d v="1899-12-30T00:11:00"/>
    <n v="0"/>
    <n v="11"/>
    <d v="1899-12-30T18:55:00"/>
    <d v="1899-12-30T00:05:00"/>
    <n v="0"/>
    <n v="5"/>
    <d v="1899-12-30T18:55:00"/>
    <d v="1899-12-30T19:00:00"/>
    <d v="1899-12-30T00:05:00"/>
    <n v="0"/>
    <n v="5"/>
    <d v="1899-12-30T05:00:00"/>
    <n v="5"/>
    <n v="0"/>
    <d v="1899-12-30T01:13:00"/>
    <n v="1"/>
    <n v="13"/>
    <d v="1899-12-30T01:18:00"/>
    <n v="1"/>
    <n v="18"/>
    <d v="1899-12-30T02:04:00"/>
    <n v="2"/>
    <n v="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4:00"/>
    <n v="0"/>
    <n v="34"/>
    <d v="1899-12-30T00:00:00"/>
    <n v="0"/>
    <n v="0"/>
    <n v="2218169.1160000009"/>
    <n v="35719"/>
    <n v="61.883448275862065"/>
    <n v="62.100537976987063"/>
    <m/>
    <m/>
    <m/>
    <m/>
    <m/>
  </r>
  <r>
    <n v="628"/>
    <n v="36"/>
    <d v="2011-12-08T00:00:00"/>
    <n v="12"/>
    <x v="25"/>
    <n v="2"/>
    <s v="KYORI OREMIN LTD."/>
    <s v="STEAM NON COKING"/>
    <s v="PANORIA"/>
    <d v="1899-12-30T16:30:00"/>
    <x v="622"/>
    <s v="DTY-WT 1-WCS-RLS 1-IMWB 1-DTY"/>
    <n v="58"/>
    <n v="1"/>
    <m/>
    <d v="1899-12-30T16:30:00"/>
    <d v="1899-12-30T16:30:00"/>
    <d v="1899-12-30T00:00:00"/>
    <n v="0"/>
    <n v="0"/>
    <d v="1899-12-30T16:40:00"/>
    <d v="1899-12-30T00:10:00"/>
    <n v="0"/>
    <n v="10"/>
    <d v="1899-12-30T16:50:00"/>
    <d v="1899-12-30T00:10:00"/>
    <n v="0"/>
    <n v="10"/>
    <d v="1899-12-30T17:46:00"/>
    <d v="1899-12-30T00:56:00"/>
    <n v="0"/>
    <n v="56"/>
    <d v="1899-12-30T17:53:00"/>
    <d v="1899-12-30T19:26:00"/>
    <d v="1899-12-30T01:33:00"/>
    <n v="1"/>
    <n v="33"/>
    <d v="1899-12-30T17:53:00"/>
    <d v="1899-12-30T19:26:00"/>
    <d v="1899-12-30T01:33:00"/>
    <n v="1"/>
    <n v="33"/>
    <d v="1899-12-30T19:34:00"/>
    <d v="1899-12-30T00:08:00"/>
    <n v="0"/>
    <n v="8"/>
    <d v="1899-12-30T19:36:00"/>
    <d v="1899-12-30T00:02:00"/>
    <n v="0"/>
    <n v="2"/>
    <d v="1899-12-30T22:16:00"/>
    <d v="1899-12-30T02:40:00"/>
    <n v="2"/>
    <n v="40"/>
    <d v="1899-12-30T22:16:00"/>
    <d v="1899-12-30T22:16:00"/>
    <d v="1899-12-30T00:00:00"/>
    <n v="0"/>
    <n v="0"/>
    <d v="1899-12-30T22:16:00"/>
    <d v="1899-12-30T22:16:00"/>
    <m/>
    <d v="1899-12-30T00:00:00"/>
    <n v="0"/>
    <n v="0"/>
    <d v="1899-12-30T22:25:00"/>
    <d v="1899-12-30T00:09:00"/>
    <n v="0"/>
    <n v="9"/>
    <d v="1899-12-30T22:30:00"/>
    <d v="1899-12-30T00:05:00"/>
    <n v="0"/>
    <n v="5"/>
    <d v="1899-12-30T22:30:00"/>
    <d v="1899-12-30T22:35:00"/>
    <d v="1899-12-30T00:05:00"/>
    <n v="0"/>
    <n v="5"/>
    <d v="1899-12-30T06:05:00"/>
    <n v="6"/>
    <n v="5"/>
    <d v="1899-12-30T01:18:00"/>
    <n v="1"/>
    <n v="18"/>
    <d v="1899-12-30T01:33:00"/>
    <n v="1"/>
    <n v="33"/>
    <d v="1899-12-30T02:40:00"/>
    <n v="2"/>
    <n v="40"/>
    <m/>
    <m/>
    <m/>
    <d v="1899-12-30T01:44:00"/>
    <n v="1"/>
    <n v="44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221768.0860000011"/>
    <n v="35777"/>
    <n v="62.051206896551719"/>
    <n v="62.100458003745452"/>
    <m/>
    <m/>
    <m/>
    <m/>
    <m/>
  </r>
  <r>
    <n v="629"/>
    <n v="37"/>
    <d v="2011-12-08T00:00:00"/>
    <n v="12"/>
    <x v="36"/>
    <n v="1"/>
    <s v="HIND ENERGY"/>
    <s v="NON COKING"/>
    <s v="IPSEA COLOSSUS"/>
    <d v="1899-12-30T20:30:00"/>
    <x v="623"/>
    <s v="DTY-WT 1-WCS-RLS 2-IMWB 1-DTY"/>
    <n v="55"/>
    <n v="4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1:45:00"/>
    <d v="1899-12-30T01:00:00"/>
    <n v="1"/>
    <n v="0"/>
    <d v="1899-12-30T21:48:00"/>
    <d v="1899-12-30T23:10:00"/>
    <d v="1899-12-30T01:22:00"/>
    <n v="1"/>
    <n v="22"/>
    <d v="1899-12-30T21:48:00"/>
    <d v="1899-12-30T23:10:00"/>
    <d v="1899-12-30T01:22:00"/>
    <n v="1"/>
    <n v="22"/>
    <d v="1899-12-30T23:25:00"/>
    <d v="1899-12-30T00:15:00"/>
    <n v="0"/>
    <n v="15"/>
    <d v="1899-12-30T23:28:00"/>
    <d v="1899-12-30T00:03:00"/>
    <n v="0"/>
    <n v="3"/>
    <d v="1899-12-31T03:00:00"/>
    <d v="1899-12-30T03:32:00"/>
    <n v="3"/>
    <n v="32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10:00"/>
    <d v="1899-12-30T00:10:00"/>
    <n v="0"/>
    <n v="10"/>
    <d v="1899-12-31T03:15:00"/>
    <d v="1899-12-30T00:05:00"/>
    <n v="0"/>
    <n v="5"/>
    <d v="1899-12-31T03:15:00"/>
    <d v="1899-12-31T03:20:00"/>
    <d v="1899-12-30T00:05:00"/>
    <n v="0"/>
    <n v="5"/>
    <d v="1899-12-30T06:50:00"/>
    <n v="6"/>
    <n v="50"/>
    <d v="1899-12-30T01:30:00"/>
    <n v="1"/>
    <n v="30"/>
    <d v="1899-12-30T01:22:00"/>
    <n v="1"/>
    <n v="22"/>
    <d v="1899-12-30T03:32:00"/>
    <n v="3"/>
    <n v="32"/>
    <m/>
    <m/>
    <m/>
    <d v="1899-12-30T01:47:00"/>
    <n v="1"/>
    <n v="47"/>
    <d v="1899-12-30T00:00:00"/>
    <n v="0"/>
    <n v="0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25119.8060000013"/>
    <n v="35832"/>
    <n v="60.940363636363635"/>
    <n v="62.098677327528499"/>
    <m/>
    <m/>
    <m/>
    <m/>
    <m/>
  </r>
  <r>
    <n v="630"/>
    <n v="38"/>
    <d v="2011-12-09T00:00:00"/>
    <n v="12"/>
    <x v="0"/>
    <n v="14"/>
    <s v="TSL,JSR"/>
    <s v="CURRAGH SS/CP OMAN"/>
    <s v="AENEAS/MP PANAMAX 6"/>
    <d v="1899-12-30T23:20:00"/>
    <x v="624"/>
    <s v="DTY-WT 1-WCS-RLS 1-IMWB 1-DTY"/>
    <n v="55"/>
    <n v="4"/>
    <m/>
    <d v="1899-12-30T23:20:00"/>
    <d v="1899-12-30T23:20:00"/>
    <d v="1899-12-30T00:00:00"/>
    <n v="0"/>
    <n v="0"/>
    <d v="1899-12-30T23:30:00"/>
    <d v="1899-12-30T00:10:00"/>
    <n v="0"/>
    <n v="10"/>
    <d v="1899-12-30T23:40:00"/>
    <d v="1899-12-30T00:10:00"/>
    <n v="0"/>
    <n v="10"/>
    <d v="1899-12-31T00:20:00"/>
    <d v="1899-12-30T00:40:00"/>
    <n v="0"/>
    <n v="40"/>
    <d v="1899-12-31T00:25:00"/>
    <d v="1899-12-31T02:00:00"/>
    <d v="1899-12-30T01:35:00"/>
    <n v="1"/>
    <n v="35"/>
    <d v="1899-12-31T00:25:00"/>
    <d v="1899-12-31T02:00:00"/>
    <d v="1899-12-30T01:35:00"/>
    <n v="1"/>
    <n v="35"/>
    <d v="1899-12-31T01:07:00"/>
    <d v="1899-12-30T00:47:00"/>
    <n v="0"/>
    <n v="47"/>
    <d v="1899-12-31T01:08:00"/>
    <d v="1899-12-30T00:01:00"/>
    <n v="0"/>
    <n v="1"/>
    <d v="1899-12-31T06:22:00"/>
    <d v="1899-12-30T05:14:00"/>
    <n v="5"/>
    <n v="14"/>
    <d v="1899-12-31T06:22:00"/>
    <d v="1899-12-31T06:22:00"/>
    <d v="1899-12-30T00:00:00"/>
    <n v="0"/>
    <n v="0"/>
    <d v="1899-12-31T06:22:00"/>
    <d v="1899-12-31T06:22:00"/>
    <m/>
    <d v="1899-12-30T00:00:00"/>
    <n v="0"/>
    <n v="0"/>
    <d v="1899-12-31T06:30:00"/>
    <d v="1899-12-30T00:08:00"/>
    <n v="0"/>
    <n v="8"/>
    <d v="1899-12-31T06:35:00"/>
    <d v="1899-12-30T00:05:00"/>
    <n v="0"/>
    <n v="5"/>
    <d v="1899-12-31T06:35:00"/>
    <d v="1899-12-31T06:40:00"/>
    <d v="1899-12-30T00:05:00"/>
    <n v="0"/>
    <n v="5"/>
    <d v="1899-12-30T07:20:00"/>
    <n v="7"/>
    <n v="20"/>
    <d v="1899-12-30T01:40:00"/>
    <n v="1"/>
    <n v="40"/>
    <d v="1899-12-30T01:35:00"/>
    <n v="1"/>
    <n v="35"/>
    <d v="1899-12-30T05:14:00"/>
    <n v="5"/>
    <n v="14"/>
    <m/>
    <m/>
    <m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3:00"/>
    <n v="3"/>
    <n v="3"/>
    <d v="1899-12-30T00:00:00"/>
    <n v="0"/>
    <n v="0"/>
    <n v="2228652.0160000012"/>
    <n v="35887"/>
    <n v="64.221999999999994"/>
    <n v="62.101931507231065"/>
    <m/>
    <m/>
    <m/>
    <m/>
    <m/>
  </r>
  <r>
    <n v="631"/>
    <n v="39"/>
    <d v="2011-12-09T00:00:00"/>
    <n v="12"/>
    <x v="18"/>
    <n v="6"/>
    <s v="BSL"/>
    <s v="STEAM NON COKING"/>
    <s v="IRON KNIGHT"/>
    <d v="1899-12-30T03:30:00"/>
    <x v="625"/>
    <s v="DTY-WT 1-WCS-RLS 1-IMWB 1-DTY"/>
    <n v="54"/>
    <n v="4"/>
    <m/>
    <d v="1899-12-30T03:30:00"/>
    <d v="1899-12-30T03:30:00"/>
    <d v="1899-12-30T00:00:00"/>
    <n v="0"/>
    <n v="0"/>
    <d v="1899-12-30T03:40:00"/>
    <d v="1899-12-30T00:10:00"/>
    <n v="0"/>
    <n v="10"/>
    <d v="1899-12-30T04:00:00"/>
    <d v="1899-12-30T00:20:00"/>
    <n v="0"/>
    <n v="20"/>
    <d v="1899-12-30T05:00:00"/>
    <d v="1899-12-30T01:00:00"/>
    <n v="1"/>
    <n v="0"/>
    <d v="1899-12-30T05:05:00"/>
    <d v="1899-12-30T07:00:00"/>
    <d v="1899-12-30T01:55:00"/>
    <n v="1"/>
    <n v="55"/>
    <d v="1899-12-30T05:05:00"/>
    <d v="1899-12-30T07:00:00"/>
    <d v="1899-12-30T01:55:00"/>
    <n v="1"/>
    <n v="55"/>
    <d v="1899-12-30T13:40:00"/>
    <d v="1899-12-30T06:40:00"/>
    <n v="6"/>
    <n v="40"/>
    <d v="1899-12-30T13:58:00"/>
    <d v="1899-12-30T00:18:00"/>
    <n v="0"/>
    <n v="18"/>
    <d v="1899-12-30T16:29:00"/>
    <d v="1899-12-30T02:31:00"/>
    <n v="2"/>
    <n v="31"/>
    <d v="1899-12-30T16:29:00"/>
    <d v="1899-12-30T16:29:00"/>
    <d v="1899-12-30T00:00:00"/>
    <n v="0"/>
    <n v="0"/>
    <d v="1899-12-30T16:29:00"/>
    <d v="1899-12-30T16:29:00"/>
    <m/>
    <d v="1899-12-30T00:00:00"/>
    <n v="0"/>
    <n v="0"/>
    <d v="1899-12-30T16:40:00"/>
    <d v="1899-12-30T00:11:00"/>
    <n v="0"/>
    <n v="11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7:56:00"/>
    <n v="7"/>
    <n v="56"/>
    <d v="1899-12-30T01:55:00"/>
    <n v="1"/>
    <n v="55"/>
    <d v="1899-12-30T02:31:00"/>
    <n v="2"/>
    <n v="31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232006.1260000011"/>
    <n v="35941"/>
    <n v="62.113148148148149"/>
    <n v="62.101948359811942"/>
    <m/>
    <m/>
    <m/>
    <m/>
    <m/>
  </r>
  <r>
    <n v="632"/>
    <n v="40"/>
    <d v="2011-12-09T00:00:00"/>
    <n v="12"/>
    <x v="1"/>
    <n v="8"/>
    <s v="TSL,HALDIA"/>
    <s v="CURRAGH SS/HAIL CREEK"/>
    <s v="AENEAS/ECOLA"/>
    <d v="1899-12-30T14:20:00"/>
    <x v="626"/>
    <s v="DTY-WT 1-WCS-RLS 2-IMWB 1-DTY"/>
    <n v="51"/>
    <n v="7"/>
    <m/>
    <d v="1899-12-30T14:20:00"/>
    <d v="1899-12-30T14:20:00"/>
    <d v="1899-12-30T00:00:00"/>
    <n v="0"/>
    <n v="0"/>
    <d v="1899-12-30T14:30:00"/>
    <d v="1899-12-30T00:10:00"/>
    <n v="0"/>
    <n v="10"/>
    <d v="1899-12-30T14:45:00"/>
    <d v="1899-12-30T00:15:00"/>
    <n v="0"/>
    <n v="15"/>
    <d v="1899-12-30T15:15:00"/>
    <d v="1899-12-30T00:30:00"/>
    <n v="0"/>
    <n v="30"/>
    <d v="1899-12-30T15:26:00"/>
    <d v="1899-12-30T15:49:00"/>
    <d v="1899-12-30T00:23:00"/>
    <n v="0"/>
    <n v="23"/>
    <d v="1899-12-30T15:26:00"/>
    <d v="1899-12-30T15:49:00"/>
    <d v="1899-12-30T00:23:00"/>
    <n v="0"/>
    <n v="23"/>
    <d v="1899-12-30T17:10:00"/>
    <d v="1899-12-30T01:21:00"/>
    <n v="1"/>
    <n v="21"/>
    <d v="1899-12-30T17:11:00"/>
    <d v="1899-12-30T00:01:00"/>
    <n v="0"/>
    <n v="1"/>
    <d v="1899-12-30T19:48:00"/>
    <d v="1899-12-30T02:37:00"/>
    <n v="2"/>
    <n v="37"/>
    <d v="1899-12-30T19:48:00"/>
    <d v="1899-12-30T19:48:00"/>
    <d v="1899-12-30T00:00:00"/>
    <n v="0"/>
    <n v="0"/>
    <d v="1899-12-30T19:48:00"/>
    <d v="1899-12-30T19:48:00"/>
    <m/>
    <d v="1899-12-30T00:00:00"/>
    <n v="0"/>
    <n v="0"/>
    <d v="1899-12-30T20:00:00"/>
    <d v="1899-12-30T00:12:00"/>
    <n v="0"/>
    <n v="12"/>
    <d v="1899-12-30T20:05:00"/>
    <d v="1899-12-30T00:05:00"/>
    <n v="0"/>
    <n v="5"/>
    <d v="1899-12-30T20:05:00"/>
    <d v="1899-12-30T20:10:00"/>
    <d v="1899-12-30T00:05:00"/>
    <n v="0"/>
    <n v="5"/>
    <d v="1899-12-30T05:50:00"/>
    <n v="5"/>
    <n v="50"/>
    <d v="1899-12-30T02:08:00"/>
    <n v="2"/>
    <n v="8"/>
    <d v="1899-12-30T00:23:00"/>
    <n v="0"/>
    <n v="23"/>
    <d v="1899-12-30T02:37:00"/>
    <n v="2"/>
    <n v="37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5:00"/>
    <n v="0"/>
    <n v="5"/>
    <n v="2235199.7460000012"/>
    <n v="35992"/>
    <n v="62.62"/>
    <n v="62.102682429428796"/>
    <m/>
    <m/>
    <m/>
    <m/>
    <m/>
  </r>
  <r>
    <n v="633"/>
    <n v="41"/>
    <d v="2011-12-09T00:00:00"/>
    <n v="12"/>
    <x v="0"/>
    <n v="15"/>
    <s v="TSL,JSR"/>
    <s v="CP OMAN/CURRAGH SS"/>
    <s v="MP PANAMAX 6/AENEAS"/>
    <d v="1899-12-30T16:00:00"/>
    <x v="627"/>
    <s v="DTY-WT 1-WCS-RLS 1-IMWB 1-DTY/DTY-WT 1-WCS-RLS 2-IMWB 1-DTY"/>
    <n v="59"/>
    <n v="0"/>
    <m/>
    <d v="1899-12-30T16:00:00"/>
    <d v="1899-12-30T16:00:00"/>
    <d v="1899-12-30T00:00:00"/>
    <n v="0"/>
    <n v="0"/>
    <d v="1899-12-30T16:15:00"/>
    <d v="1899-12-30T00:15:00"/>
    <n v="0"/>
    <n v="15"/>
    <d v="1899-12-30T17:00:00"/>
    <d v="1899-12-30T00:45:00"/>
    <n v="0"/>
    <n v="45"/>
    <d v="1899-12-30T19:12:00"/>
    <d v="1899-12-30T02:12:00"/>
    <n v="2"/>
    <n v="12"/>
    <d v="1899-12-30T19:15:00"/>
    <d v="1899-12-30T20:50:00"/>
    <d v="1899-12-30T01:35:00"/>
    <n v="1"/>
    <n v="35"/>
    <d v="1899-12-30T19:15:00"/>
    <d v="1899-12-30T20:50:00"/>
    <d v="1899-12-30T01:35:00"/>
    <n v="1"/>
    <n v="35"/>
    <d v="1899-12-30T22:55:00"/>
    <d v="1899-12-30T02:05:00"/>
    <n v="2"/>
    <n v="5"/>
    <d v="1899-12-30T22:56:00"/>
    <d v="1899-12-30T00:01:00"/>
    <n v="0"/>
    <n v="1"/>
    <d v="1899-12-31T05:45:00"/>
    <d v="1899-12-30T06:49:00"/>
    <n v="6"/>
    <n v="49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5:00"/>
    <d v="1899-12-30T00:10:00"/>
    <n v="0"/>
    <n v="10"/>
    <d v="1899-12-31T05:58:00"/>
    <d v="1899-12-30T00:03:00"/>
    <n v="0"/>
    <n v="3"/>
    <d v="1899-12-31T05:58:00"/>
    <d v="1899-12-31T06:00:00"/>
    <d v="1899-12-30T00:02:00"/>
    <n v="0"/>
    <n v="2"/>
    <d v="1899-12-30T14:00:00"/>
    <n v="14"/>
    <n v="0"/>
    <d v="1899-12-30T04:30:00"/>
    <n v="4"/>
    <n v="30"/>
    <d v="1899-12-30T01:35:00"/>
    <n v="1"/>
    <n v="35"/>
    <d v="1899-12-30T06:49:00"/>
    <n v="6"/>
    <n v="49"/>
    <m/>
    <m/>
    <m/>
    <d v="1899-12-30T04:32:00"/>
    <n v="4"/>
    <n v="32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5:00"/>
    <n v="0"/>
    <n v="5"/>
    <d v="1899-12-30T00:12:00"/>
    <n v="0"/>
    <n v="12"/>
    <d v="1899-12-30T00:00:00"/>
    <n v="0"/>
    <n v="0"/>
    <n v="2238786.276000001"/>
    <n v="36051"/>
    <n v="60.788644067796611"/>
    <n v="62.100531913123106"/>
    <m/>
    <m/>
    <m/>
    <m/>
    <m/>
  </r>
  <r>
    <n v="634"/>
    <n v="42"/>
    <d v="2011-12-10T00:00:00"/>
    <n v="12"/>
    <x v="0"/>
    <n v="16"/>
    <s v="TSL,JSR"/>
    <s v="JELLINBAH PCI/BLENDED PCI"/>
    <s v="LOWLANDS NELLO/FALCOM TRADER II"/>
    <d v="1899-12-30T01:45:00"/>
    <x v="628"/>
    <s v="DTY-WT 1-WCS-RLS 2-IMWB 1-DTY"/>
    <n v="56"/>
    <n v="3"/>
    <m/>
    <d v="1899-12-30T01:45:00"/>
    <d v="1899-12-30T01:45:00"/>
    <d v="1899-12-30T00:00:00"/>
    <n v="0"/>
    <n v="0"/>
    <d v="1899-12-30T01:55:00"/>
    <d v="1899-12-30T00:10:00"/>
    <n v="0"/>
    <n v="10"/>
    <d v="1899-12-30T02:10:00"/>
    <d v="1899-12-30T00:15:00"/>
    <n v="0"/>
    <n v="15"/>
    <d v="1899-12-30T02:50:00"/>
    <d v="1899-12-30T00:40:00"/>
    <n v="0"/>
    <n v="40"/>
    <d v="1899-12-30T03:00:00"/>
    <d v="1899-12-30T04:25:00"/>
    <d v="1899-12-30T01:25:00"/>
    <n v="1"/>
    <n v="25"/>
    <d v="1899-12-30T03:00:00"/>
    <d v="1899-12-30T04:25:00"/>
    <d v="1899-12-30T01:25:00"/>
    <n v="1"/>
    <n v="25"/>
    <d v="1899-12-30T04:33:00"/>
    <d v="1899-12-30T00:08:00"/>
    <n v="0"/>
    <n v="8"/>
    <d v="1899-12-30T04:35:00"/>
    <d v="1899-12-30T00:02:00"/>
    <n v="0"/>
    <n v="2"/>
    <d v="1899-12-30T06:47:00"/>
    <d v="1899-12-30T02:12:00"/>
    <n v="2"/>
    <n v="12"/>
    <d v="1899-12-30T06:47:00"/>
    <d v="1899-12-30T06:47:00"/>
    <d v="1899-12-30T00:00:00"/>
    <n v="0"/>
    <n v="0"/>
    <d v="1899-12-30T06:47:00"/>
    <d v="1899-12-30T06:47:00"/>
    <m/>
    <d v="1899-12-30T00:00:00"/>
    <n v="0"/>
    <n v="0"/>
    <d v="1899-12-30T06:55:00"/>
    <d v="1899-12-30T00:08:00"/>
    <n v="0"/>
    <n v="8"/>
    <d v="1899-12-30T07:00:00"/>
    <d v="1899-12-30T00:05:00"/>
    <n v="0"/>
    <n v="5"/>
    <d v="1899-12-30T07:00:00"/>
    <d v="1899-12-30T07:05:00"/>
    <d v="1899-12-30T00:05:00"/>
    <n v="0"/>
    <n v="5"/>
    <d v="1899-12-30T05:20:00"/>
    <n v="5"/>
    <n v="20"/>
    <d v="1899-12-30T01:01:00"/>
    <n v="1"/>
    <n v="1"/>
    <d v="1899-12-30T01:25:00"/>
    <n v="1"/>
    <n v="25"/>
    <d v="1899-12-30T02:12:00"/>
    <n v="2"/>
    <n v="12"/>
    <m/>
    <m/>
    <m/>
    <d v="1899-12-30T01:36:00"/>
    <n v="1"/>
    <n v="36"/>
    <d v="1899-12-30T00:00:00"/>
    <n v="0"/>
    <n v="0"/>
    <d v="1899-12-30T00:27:00"/>
    <n v="0"/>
    <n v="27"/>
    <d v="1899-12-30T00:00:00"/>
    <n v="0"/>
    <n v="0"/>
    <d v="1899-12-30T00:00:00"/>
    <n v="0"/>
    <n v="0"/>
    <d v="1899-12-30T00:02:00"/>
    <n v="0"/>
    <n v="2"/>
    <d v="1899-12-30T00:07:00"/>
    <n v="0"/>
    <n v="7"/>
    <d v="1899-12-30T00:00:00"/>
    <n v="0"/>
    <n v="0"/>
    <n v="2242258.0160000012"/>
    <n v="36107"/>
    <n v="61.995357142857138"/>
    <n v="62.1003687927549"/>
    <m/>
    <m/>
    <m/>
    <m/>
    <m/>
  </r>
  <r>
    <n v="635"/>
    <n v="43"/>
    <d v="2011-12-10T00:00:00"/>
    <n v="12"/>
    <x v="2"/>
    <n v="1"/>
    <s v="UML,DGPR"/>
    <s v="HARD COKING COAL"/>
    <s v="SUMMER FORTUNE"/>
    <d v="1899-12-30T19:20:00"/>
    <x v="629"/>
    <s v="DTY-WT 1-WCS-RLS 1-IMWB 1-DTY"/>
    <n v="57"/>
    <n v="1"/>
    <m/>
    <d v="1899-12-30T19:20:00"/>
    <d v="1899-12-30T19:20:00"/>
    <d v="1899-12-30T00:00:00"/>
    <n v="0"/>
    <n v="0"/>
    <d v="1899-12-30T19:30:00"/>
    <d v="1899-12-30T00:10:00"/>
    <n v="0"/>
    <n v="10"/>
    <d v="1899-12-30T19:45:00"/>
    <d v="1899-12-30T00:15:00"/>
    <n v="0"/>
    <n v="15"/>
    <d v="1899-12-30T20:30:00"/>
    <d v="1899-12-30T00:45:00"/>
    <n v="0"/>
    <n v="45"/>
    <d v="1899-12-30T20:35:00"/>
    <d v="1899-12-30T21:35:00"/>
    <d v="1899-12-30T01:00:00"/>
    <n v="1"/>
    <n v="0"/>
    <d v="1899-12-30T20:35:00"/>
    <d v="1899-12-30T21:35:00"/>
    <d v="1899-12-30T01:00:00"/>
    <n v="1"/>
    <n v="0"/>
    <d v="1899-12-30T21:36:00"/>
    <d v="1899-12-30T00:01:00"/>
    <n v="0"/>
    <n v="1"/>
    <d v="1899-12-30T21:36:00"/>
    <d v="1899-12-30T00:00:00"/>
    <n v="0"/>
    <n v="0"/>
    <d v="1899-12-30T23:08:00"/>
    <d v="1899-12-30T01:32:00"/>
    <n v="1"/>
    <n v="32"/>
    <d v="1899-12-30T23:08:00"/>
    <d v="1899-12-30T23:08:00"/>
    <d v="1899-12-30T00:00:00"/>
    <n v="0"/>
    <n v="0"/>
    <d v="1899-12-30T23:08:00"/>
    <d v="1899-12-30T23:08:00"/>
    <m/>
    <d v="1899-12-30T00:00:00"/>
    <n v="0"/>
    <n v="0"/>
    <d v="1899-12-30T23:15:00"/>
    <d v="1899-12-30T00:07:00"/>
    <n v="0"/>
    <n v="7"/>
    <d v="1899-12-30T23:18:00"/>
    <d v="1899-12-30T00:03:00"/>
    <n v="0"/>
    <n v="3"/>
    <d v="1899-12-30T23:18:00"/>
    <d v="1899-12-30T23:20:00"/>
    <d v="1899-12-30T00:02:00"/>
    <n v="0"/>
    <n v="2"/>
    <d v="1899-12-30T04:00:00"/>
    <n v="4"/>
    <n v="0"/>
    <d v="1899-12-30T00:56:00"/>
    <n v="0"/>
    <n v="56"/>
    <d v="1899-12-30T01:00:00"/>
    <n v="1"/>
    <n v="0"/>
    <d v="1899-12-30T01:32:00"/>
    <n v="1"/>
    <n v="3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7:00"/>
    <n v="0"/>
    <n v="7"/>
    <d v="1899-12-30T00:00:00"/>
    <n v="0"/>
    <n v="0"/>
    <n v="2245827.8060000013"/>
    <n v="36164"/>
    <n v="62.627894736842102"/>
    <n v="62.101200254396673"/>
    <m/>
    <m/>
    <m/>
    <m/>
    <m/>
  </r>
  <r>
    <n v="636"/>
    <n v="44"/>
    <d v="2011-12-11T00:00:00"/>
    <n v="12"/>
    <x v="1"/>
    <n v="9"/>
    <s v="TSL,HALDIA"/>
    <s v="CURRAGH SS/HAIL CREEK"/>
    <s v="AENEAS/ECOLA"/>
    <d v="1899-12-30T11:35:00"/>
    <x v="630"/>
    <s v="DTY-WT 1-WCS-RLS 1-IMWB 1-DTY"/>
    <n v="56"/>
    <n v="2"/>
    <m/>
    <d v="1899-12-30T11:35:00"/>
    <d v="1899-12-30T11:35:00"/>
    <d v="1899-12-30T00:00:00"/>
    <n v="0"/>
    <n v="0"/>
    <d v="1899-12-30T11:55:00"/>
    <d v="1899-12-30T00:20:00"/>
    <n v="0"/>
    <n v="20"/>
    <d v="1899-12-30T12:05:00"/>
    <d v="1899-12-30T00:10:00"/>
    <n v="0"/>
    <n v="10"/>
    <d v="1899-12-30T13:20:00"/>
    <d v="1899-12-30T01:15:00"/>
    <n v="1"/>
    <n v="1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4:05:00"/>
    <d v="1899-12-30T00:05:00"/>
    <n v="0"/>
    <n v="5"/>
    <d v="1899-12-30T14:05:00"/>
    <d v="1899-12-30T00:00:00"/>
    <n v="0"/>
    <n v="0"/>
    <d v="1899-12-30T15:50:00"/>
    <d v="1899-12-30T01:45:00"/>
    <n v="1"/>
    <n v="45"/>
    <d v="1899-12-30T15:50:00"/>
    <d v="1899-12-30T15:50:00"/>
    <d v="1899-12-30T00:00:00"/>
    <n v="0"/>
    <n v="0"/>
    <d v="1899-12-30T15:50:00"/>
    <d v="1899-12-30T15:50:00"/>
    <m/>
    <d v="1899-12-30T00:00:00"/>
    <n v="0"/>
    <n v="0"/>
    <d v="1899-12-30T16:00:00"/>
    <d v="1899-12-30T00:10:00"/>
    <n v="0"/>
    <n v="10"/>
    <d v="1899-12-30T16:05:00"/>
    <d v="1899-12-30T00:05:00"/>
    <n v="0"/>
    <n v="5"/>
    <d v="1899-12-30T16:05:00"/>
    <d v="1899-12-30T16:10:00"/>
    <d v="1899-12-30T00:05:00"/>
    <n v="0"/>
    <n v="5"/>
    <d v="1899-12-30T04:35:00"/>
    <n v="4"/>
    <n v="35"/>
    <d v="1899-12-30T01:35:00"/>
    <n v="1"/>
    <n v="35"/>
    <d v="1899-12-30T00:40:00"/>
    <n v="0"/>
    <n v="40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249267.2660000012"/>
    <n v="36220"/>
    <n v="61.418928571428573"/>
    <n v="62.100145389287718"/>
    <m/>
    <m/>
    <m/>
    <m/>
    <m/>
  </r>
  <r>
    <n v="637"/>
    <n v="45"/>
    <d v="2011-12-11T00:00:00"/>
    <n v="12"/>
    <x v="0"/>
    <n v="17"/>
    <s v="TSL,JSR"/>
    <s v="SS NEWZEALAND/ILLAWARA"/>
    <s v="IRON BILL/KM KEELUNG"/>
    <d v="1899-12-30T13:30:00"/>
    <x v="631"/>
    <s v="DTY-WT 1-WCS-RLS 1-IMWB 1-DTY"/>
    <n v="55"/>
    <n v="4"/>
    <m/>
    <d v="1899-12-30T13:30:00"/>
    <d v="1899-12-30T13:30:00"/>
    <d v="1899-12-30T00:00:00"/>
    <n v="0"/>
    <n v="0"/>
    <d v="1899-12-30T14:30:00"/>
    <d v="1899-12-30T01:00:00"/>
    <n v="1"/>
    <n v="0"/>
    <d v="1899-12-30T15:30:00"/>
    <d v="1899-12-30T01:00:00"/>
    <n v="1"/>
    <n v="0"/>
    <d v="1899-12-30T16:45:00"/>
    <d v="1899-12-30T01:15:00"/>
    <n v="1"/>
    <n v="1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0:55:00"/>
    <d v="1899-12-30T03:05:00"/>
    <n v="3"/>
    <n v="5"/>
    <d v="1899-12-30T18:15:00"/>
    <n v="-0.11111111111111116"/>
    <e v="#NUM!"/>
    <e v="#NUM!"/>
    <d v="1899-12-30T22:20:00"/>
    <d v="1899-12-30T04:05:00"/>
    <n v="4"/>
    <n v="5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30:00"/>
    <d v="1899-12-30T00:10:00"/>
    <n v="0"/>
    <n v="10"/>
    <d v="1899-12-30T22:35:00"/>
    <d v="1899-12-30T00:05:00"/>
    <n v="0"/>
    <n v="5"/>
    <d v="1899-12-30T22:35:00"/>
    <d v="1899-12-30T22:40:00"/>
    <d v="1899-12-30T00:05:00"/>
    <n v="0"/>
    <n v="5"/>
    <d v="1899-12-30T09:10:00"/>
    <n v="9"/>
    <n v="10"/>
    <d v="1899-12-30T04:35:00"/>
    <n v="4"/>
    <n v="35"/>
    <d v="1899-12-30T01:00:00"/>
    <n v="1"/>
    <n v="0"/>
    <d v="1899-12-30T04:05:00"/>
    <n v="4"/>
    <n v="5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10:00"/>
    <n v="0"/>
    <n v="10"/>
    <d v="1899-12-30T00:00:00"/>
    <n v="0"/>
    <n v="0"/>
    <n v="2252514.8960000011"/>
    <n v="36275"/>
    <n v="59.047818181818187"/>
    <n v="62.095517463818091"/>
    <m/>
    <m/>
    <m/>
    <m/>
    <m/>
  </r>
  <r>
    <n v="638"/>
    <n v="46"/>
    <d v="2011-12-11T00:00:00"/>
    <n v="12"/>
    <x v="0"/>
    <n v="18"/>
    <s v="TSL,JSR"/>
    <s v="CURRAGH SS/BLENDED PCI"/>
    <s v="AENEAS/FALCOM TRADER II"/>
    <d v="1899-12-30T16:10:00"/>
    <x v="632"/>
    <s v="DTY-WT 1-WCS-RLS 2-IMWB 1-DTY"/>
    <n v="56"/>
    <n v="2"/>
    <m/>
    <d v="1899-12-30T16:10:00"/>
    <d v="1899-12-30T16:10:00"/>
    <d v="1899-12-30T00:00:00"/>
    <n v="0"/>
    <n v="0"/>
    <d v="1899-12-30T17:00:00"/>
    <d v="1899-12-30T00:50:00"/>
    <n v="0"/>
    <n v="50"/>
    <d v="1899-12-30T17:30:00"/>
    <d v="1899-12-30T00:30:00"/>
    <n v="0"/>
    <n v="30"/>
    <d v="1899-12-30T17:50:00"/>
    <d v="1899-12-30T00:20:00"/>
    <n v="0"/>
    <n v="20"/>
    <d v="1899-12-30T18:55:00"/>
    <d v="1899-12-30T20:50:00"/>
    <d v="1899-12-30T01:55:00"/>
    <n v="1"/>
    <n v="55"/>
    <d v="1899-12-30T18:55:00"/>
    <d v="1899-12-30T20:50:00"/>
    <d v="1899-12-30T01:55:00"/>
    <n v="1"/>
    <n v="55"/>
    <d v="1899-12-30T20:59:00"/>
    <d v="1899-12-30T00:09:00"/>
    <n v="0"/>
    <n v="9"/>
    <d v="1899-12-30T21:00:00"/>
    <d v="1899-12-30T00:01:00"/>
    <n v="0"/>
    <n v="1"/>
    <d v="1899-12-30T23:49:00"/>
    <d v="1899-12-30T02:49:00"/>
    <n v="2"/>
    <n v="49"/>
    <d v="1899-12-30T23:49:00"/>
    <d v="1899-12-30T23:49:00"/>
    <d v="1899-12-30T00:00:00"/>
    <n v="0"/>
    <n v="0"/>
    <d v="1899-12-30T23:49:00"/>
    <d v="1899-12-30T23:49:00"/>
    <m/>
    <d v="1899-12-30T00:00:00"/>
    <n v="0"/>
    <n v="0"/>
    <d v="1899-12-31T00:00:00"/>
    <d v="1899-12-30T00:11:00"/>
    <n v="0"/>
    <n v="11"/>
    <d v="1899-12-31T00:05:00"/>
    <d v="1899-12-30T00:05:00"/>
    <n v="0"/>
    <n v="5"/>
    <d v="1899-12-31T00:05:00"/>
    <d v="1899-12-31T00:10:00"/>
    <d v="1899-12-30T00:05:00"/>
    <n v="0"/>
    <n v="5"/>
    <d v="1899-12-30T08:00:00"/>
    <n v="8"/>
    <n v="0"/>
    <d v="1899-12-30T00:45:00"/>
    <n v="0"/>
    <n v="45"/>
    <d v="1899-12-30T01:55:00"/>
    <n v="1"/>
    <n v="55"/>
    <d v="1899-12-30T02:49:00"/>
    <n v="2"/>
    <n v="49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5:00"/>
    <n v="1"/>
    <n v="25"/>
    <d v="1899-12-30T00:00:00"/>
    <n v="0"/>
    <n v="0"/>
    <n v="2256006.236000001"/>
    <n v="36331"/>
    <n v="62.345357142857146"/>
    <n v="62.095902562549917"/>
    <m/>
    <m/>
    <m/>
    <m/>
    <m/>
  </r>
  <r>
    <n v="639"/>
    <n v="47"/>
    <d v="2011-12-11T00:00:00"/>
    <n v="12"/>
    <x v="1"/>
    <n v="10"/>
    <s v="TSL,HALDIA"/>
    <s v="CURRAGH SS/HAIL CREEK"/>
    <s v="AENEAS/ECOLA"/>
    <d v="1899-12-30T05:45:00"/>
    <x v="633"/>
    <s v="DTY-WT 1-WCS-RLS 1-IMWB 1-DTY"/>
    <n v="59"/>
    <n v="0"/>
    <m/>
    <d v="1899-12-30T05:45:00"/>
    <d v="1899-12-30T05:45:00"/>
    <d v="1899-12-30T00:00:00"/>
    <n v="0"/>
    <n v="0"/>
    <d v="1899-12-30T05:50:00"/>
    <d v="1899-12-30T00:05:00"/>
    <n v="0"/>
    <n v="5"/>
    <d v="1899-12-30T08:30:00"/>
    <d v="1899-12-30T02:40:00"/>
    <n v="2"/>
    <n v="40"/>
    <d v="1899-12-31T00:08:00"/>
    <d v="1899-12-30T15:38:00"/>
    <n v="15"/>
    <n v="38"/>
    <d v="1899-12-31T00:10:00"/>
    <d v="1899-12-31T00:48:00"/>
    <d v="1899-12-30T00:38:00"/>
    <n v="0"/>
    <n v="38"/>
    <d v="1899-12-31T00:10:00"/>
    <d v="1899-12-31T00:48:00"/>
    <d v="1899-12-30T00:38:00"/>
    <n v="0"/>
    <n v="38"/>
    <d v="1899-12-31T00:08:00"/>
    <d v="1899-12-30T00:00:00"/>
    <n v="0"/>
    <n v="0"/>
    <d v="1899-12-31T01:11:00"/>
    <d v="1899-12-30T00:23:00"/>
    <n v="0"/>
    <n v="23"/>
    <d v="1899-12-31T03:18:00"/>
    <d v="1899-12-30T02:07:00"/>
    <n v="2"/>
    <n v="7"/>
    <d v="1899-12-31T03:18:00"/>
    <d v="1899-12-31T03:18:00"/>
    <d v="1899-12-30T00:00:00"/>
    <n v="0"/>
    <n v="0"/>
    <d v="1899-12-31T03:18:00"/>
    <d v="1899-12-31T03:18:00"/>
    <m/>
    <d v="1899-12-30T00:00:00"/>
    <n v="0"/>
    <n v="0"/>
    <d v="1899-12-31T03:30:00"/>
    <d v="1899-12-30T00:12:00"/>
    <n v="0"/>
    <n v="12"/>
    <d v="1899-12-31T03:35:00"/>
    <d v="1899-12-30T00:05:00"/>
    <n v="0"/>
    <n v="5"/>
    <d v="1899-12-31T03:35:00"/>
    <d v="1899-12-31T03:40:00"/>
    <d v="1899-12-30T00:05:00"/>
    <n v="0"/>
    <n v="5"/>
    <d v="1899-12-30T21:55:00"/>
    <n v="21"/>
    <n v="55"/>
    <d v="1899-12-30T15:55:00"/>
    <n v="15"/>
    <n v="55"/>
    <d v="1899-12-30T00:38:00"/>
    <n v="0"/>
    <n v="38"/>
    <d v="1899-12-30T02:07:00"/>
    <n v="2"/>
    <n v="7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259649.026000001"/>
    <n v="36390"/>
    <n v="61.742203389830507"/>
    <n v="62.095329101401511"/>
    <m/>
    <m/>
    <m/>
    <m/>
    <m/>
  </r>
  <r>
    <n v="640"/>
    <n v="48"/>
    <d v="2011-12-12T00:00:00"/>
    <n v="12"/>
    <x v="0"/>
    <n v="19"/>
    <s v="TSL,JSR"/>
    <s v="CURRAGH SS/BLENDED PCI"/>
    <s v="AENEAS/FALCOM TRADER II"/>
    <d v="1899-12-30T18:40:00"/>
    <x v="634"/>
    <s v="DTY-WT 1-WCS-RLS 2-IMWB 1-DTY"/>
    <n v="54"/>
    <n v="5"/>
    <m/>
    <d v="1899-12-30T18:40:00"/>
    <d v="1899-12-30T18:40:00"/>
    <d v="1899-12-30T00:00:00"/>
    <n v="0"/>
    <n v="0"/>
    <d v="1899-12-31T00:30:00"/>
    <d v="1899-12-30T05:50:00"/>
    <n v="5"/>
    <n v="50"/>
    <d v="1899-12-31T01:20:00"/>
    <d v="1899-12-30T00:50:00"/>
    <n v="0"/>
    <n v="50"/>
    <d v="1899-12-31T02:05:00"/>
    <d v="1899-12-30T00:45:00"/>
    <n v="0"/>
    <n v="45"/>
    <d v="1899-12-31T02:07:00"/>
    <d v="1899-12-31T03:10:00"/>
    <d v="1899-12-30T01:03:00"/>
    <n v="1"/>
    <n v="3"/>
    <d v="1899-12-31T02:07:00"/>
    <d v="1899-12-31T03:10:00"/>
    <d v="1899-12-30T01:03:00"/>
    <n v="1"/>
    <n v="3"/>
    <d v="1899-12-31T04:15:00"/>
    <d v="1899-12-30T01:05:00"/>
    <n v="1"/>
    <n v="5"/>
    <d v="1899-12-31T04:18:00"/>
    <d v="1899-12-30T00:03:00"/>
    <n v="0"/>
    <n v="3"/>
    <d v="1899-12-31T07:46:00"/>
    <d v="1899-12-30T03:28:00"/>
    <n v="3"/>
    <n v="28"/>
    <d v="1899-12-31T07:46:00"/>
    <d v="1899-12-31T07:46:00"/>
    <d v="1899-12-30T00:00:00"/>
    <n v="0"/>
    <n v="0"/>
    <d v="1899-12-31T07:46:00"/>
    <d v="1899-12-31T07:46:00"/>
    <m/>
    <d v="1899-12-30T00:00:00"/>
    <n v="0"/>
    <n v="0"/>
    <d v="1899-12-31T07:55:00"/>
    <d v="1899-12-30T00:09:00"/>
    <n v="0"/>
    <n v="9"/>
    <d v="1899-12-31T08:00:00"/>
    <d v="1899-12-30T00:05:00"/>
    <n v="0"/>
    <n v="5"/>
    <d v="1899-12-31T08:00:00"/>
    <d v="1899-12-31T08:40:00"/>
    <d v="1899-12-30T00:40:00"/>
    <n v="0"/>
    <n v="40"/>
    <d v="1899-12-30T14:00:00"/>
    <n v="14"/>
    <n v="0"/>
    <d v="1899-12-30T02:04:00"/>
    <n v="2"/>
    <n v="4"/>
    <d v="1899-12-30T01:03:00"/>
    <n v="1"/>
    <n v="3"/>
    <d v="1899-12-30T03:28:00"/>
    <n v="3"/>
    <n v="2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63082.5360000008"/>
    <n v="36444"/>
    <n v="63.583518518518524"/>
    <n v="62.097534189441355"/>
    <m/>
    <m/>
    <m/>
    <m/>
    <m/>
  </r>
  <r>
    <n v="641"/>
    <n v="49"/>
    <d v="2011-12-12T00:00:00"/>
    <n v="12"/>
    <x v="17"/>
    <n v="4"/>
    <s v="UML,SUKHINDA"/>
    <s v="HARD COKING COAL"/>
    <s v="SUMMER FORTUNE"/>
    <d v="1899-12-30T20:30:00"/>
    <x v="635"/>
    <s v="DTY-WT 1-WCS-RLS 1-IMWB 1-DTY"/>
    <n v="51"/>
    <n v="8"/>
    <m/>
    <d v="1899-12-30T20:30:00"/>
    <d v="1899-12-30T20:30:00"/>
    <d v="1899-12-30T00:00:00"/>
    <n v="0"/>
    <n v="0"/>
    <d v="1899-12-31T07:20:00"/>
    <d v="1899-12-30T10:50:00"/>
    <n v="10"/>
    <n v="50"/>
    <d v="1899-12-31T07:45:00"/>
    <d v="1899-12-30T00:25:00"/>
    <n v="0"/>
    <n v="25"/>
    <d v="1899-12-31T08:20:00"/>
    <d v="1899-12-30T00:35:00"/>
    <n v="0"/>
    <n v="35"/>
    <d v="1899-12-31T08:20:00"/>
    <d v="1899-12-31T10:10:00"/>
    <d v="1899-12-30T01:50:00"/>
    <n v="1"/>
    <n v="50"/>
    <d v="1899-12-31T08:20:00"/>
    <d v="1899-12-31T10:10:00"/>
    <d v="1899-12-30T01:50:00"/>
    <n v="1"/>
    <n v="50"/>
    <d v="1899-12-31T11:35:00"/>
    <d v="1899-12-30T01:25:00"/>
    <n v="1"/>
    <n v="25"/>
    <d v="1899-12-31T13:35:00"/>
    <d v="1899-12-30T02:00:00"/>
    <n v="2"/>
    <n v="0"/>
    <d v="1899-12-31T15:41:00"/>
    <d v="1899-12-30T02:06:00"/>
    <n v="2"/>
    <n v="6"/>
    <d v="1899-12-31T15:41:00"/>
    <d v="1899-12-31T15:41:00"/>
    <d v="1899-12-30T00:00:00"/>
    <n v="0"/>
    <n v="0"/>
    <d v="1899-12-31T15:41:00"/>
    <d v="1899-12-31T15:41:00"/>
    <m/>
    <d v="1899-12-30T00:00:00"/>
    <n v="0"/>
    <n v="0"/>
    <d v="1899-12-31T16:00:00"/>
    <d v="1899-12-30T00:19:00"/>
    <n v="0"/>
    <n v="19"/>
    <d v="1899-12-31T16:15:00"/>
    <d v="1899-12-30T00:15:00"/>
    <n v="0"/>
    <n v="15"/>
    <d v="1899-12-31T16:15:00"/>
    <d v="1899-12-31T16:30:00"/>
    <d v="1899-12-30T00:15:00"/>
    <n v="0"/>
    <n v="15"/>
    <d v="1899-12-30T20:00:00"/>
    <n v="20"/>
    <n v="0"/>
    <d v="1899-12-30T02:34:00"/>
    <n v="2"/>
    <n v="34"/>
    <d v="1899-12-30T01:50:00"/>
    <n v="1"/>
    <n v="50"/>
    <d v="1899-12-30T02:06:00"/>
    <n v="2"/>
    <n v="6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2266238.276000001"/>
    <n v="36495"/>
    <n v="61.877254901960782"/>
    <n v="62.097226359775341"/>
    <m/>
    <m/>
    <m/>
    <m/>
    <m/>
  </r>
  <r>
    <n v="642"/>
    <n v="50"/>
    <d v="2011-12-12T00:00:00"/>
    <n v="12"/>
    <x v="1"/>
    <n v="11"/>
    <s v="TSL,HALDIA"/>
    <s v="CURRAGH SS/ILLAWARA"/>
    <s v="AENEAS/KM KEELUNG"/>
    <d v="1899-12-30T23:50:00"/>
    <x v="636"/>
    <s v="DTY-WT 1-WCS-RLS 2-IMWB 1-DTY"/>
    <n v="57"/>
    <n v="2"/>
    <m/>
    <d v="1899-12-30T23:50:00"/>
    <d v="1899-12-30T23:50:00"/>
    <d v="1899-12-30T00:00:00"/>
    <n v="0"/>
    <n v="0"/>
    <d v="1899-12-31T10:00:00"/>
    <d v="1899-12-30T10:10:00"/>
    <n v="10"/>
    <n v="10"/>
    <d v="1899-12-31T11:00:00"/>
    <d v="1899-12-30T01:00:00"/>
    <n v="1"/>
    <n v="0"/>
    <d v="1899-12-31T11:45:00"/>
    <d v="1899-12-30T00:45:00"/>
    <n v="0"/>
    <n v="45"/>
    <d v="1899-12-31T11:50:00"/>
    <d v="1899-12-31T15:30:00"/>
    <d v="1899-12-30T03:40:00"/>
    <n v="3"/>
    <n v="40"/>
    <d v="1899-12-31T11:50:00"/>
    <d v="1899-12-31T15:30:00"/>
    <d v="1899-12-30T03:40:00"/>
    <n v="3"/>
    <n v="40"/>
    <d v="1899-12-31T16:08:00"/>
    <d v="1899-12-30T00:38:00"/>
    <n v="0"/>
    <n v="38"/>
    <d v="1899-12-31T16:38:00"/>
    <d v="1899-12-30T00:30:00"/>
    <n v="0"/>
    <n v="30"/>
    <d v="1899-12-31T20:25:00"/>
    <d v="1899-12-30T03:47:00"/>
    <n v="3"/>
    <n v="47"/>
    <d v="1899-12-31T20:25:00"/>
    <d v="1899-12-31T20:25:00"/>
    <d v="1899-12-30T00:00:00"/>
    <n v="0"/>
    <n v="0"/>
    <d v="1899-12-31T20:25:00"/>
    <d v="1899-12-31T20:25:00"/>
    <m/>
    <d v="1899-12-30T00:00:00"/>
    <n v="0"/>
    <n v="0"/>
    <d v="1899-12-31T20:35:00"/>
    <d v="1899-12-30T00:10:00"/>
    <n v="0"/>
    <n v="10"/>
    <d v="1899-12-31T20:40:00"/>
    <d v="1899-12-30T00:05:00"/>
    <n v="0"/>
    <n v="5"/>
    <d v="1899-12-31T20:40:00"/>
    <d v="1899-12-31T20:45:00"/>
    <d v="1899-12-30T00:05:00"/>
    <n v="0"/>
    <n v="5"/>
    <d v="1899-12-30T20:55:00"/>
    <n v="20"/>
    <n v="55"/>
    <d v="1899-12-30T01:38:00"/>
    <n v="1"/>
    <n v="38"/>
    <d v="1899-12-30T03:40:00"/>
    <n v="3"/>
    <n v="40"/>
    <d v="1899-12-30T03:47:00"/>
    <n v="3"/>
    <n v="47"/>
    <m/>
    <m/>
    <m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0:00"/>
    <n v="1"/>
    <n v="40"/>
    <d v="1899-12-30T00:00:00"/>
    <n v="0"/>
    <n v="0"/>
    <n v="2269911.6460000011"/>
    <n v="36552"/>
    <n v="64.445087719298243"/>
    <n v="62.100887666885562"/>
    <m/>
    <m/>
    <m/>
    <m/>
    <m/>
  </r>
  <r>
    <n v="643"/>
    <n v="51"/>
    <d v="2011-12-12T00:00:00"/>
    <n v="12"/>
    <x v="18"/>
    <n v="7"/>
    <s v="BSL"/>
    <s v="STEAM NON COKING"/>
    <s v="IRON KNIGHT"/>
    <d v="1899-12-30T21:00:00"/>
    <x v="637"/>
    <s v="DTY-WT 1-WCS-RLS 2-IMWB 1-DTY"/>
    <n v="55"/>
    <n v="2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2:52:00"/>
    <d v="1899-12-30T01:37:00"/>
    <n v="1"/>
    <n v="37"/>
    <d v="1899-12-30T22:55:00"/>
    <d v="1899-12-31T00:20:00"/>
    <d v="1899-12-30T01:25:00"/>
    <n v="1"/>
    <n v="25"/>
    <d v="1899-12-30T22:55:00"/>
    <d v="1899-12-31T00:20:00"/>
    <d v="1899-12-30T01:25:00"/>
    <n v="1"/>
    <n v="25"/>
    <d v="1899-12-31T00:30:00"/>
    <d v="1899-12-30T00:10:00"/>
    <n v="0"/>
    <n v="10"/>
    <d v="1899-12-31T00:35:00"/>
    <d v="1899-12-30T00:05:00"/>
    <n v="0"/>
    <n v="5"/>
    <d v="1899-12-31T04:05:00"/>
    <d v="1899-12-30T03:30:00"/>
    <n v="3"/>
    <n v="30"/>
    <d v="1899-12-31T04:05:00"/>
    <d v="1899-12-31T04:05:00"/>
    <d v="1899-12-30T00:00:00"/>
    <n v="0"/>
    <n v="0"/>
    <d v="1899-12-31T04:05:00"/>
    <d v="1899-12-31T04:05:00"/>
    <m/>
    <d v="1899-12-30T00:00:00"/>
    <n v="0"/>
    <n v="0"/>
    <d v="1899-12-31T04:15:00"/>
    <d v="1899-12-30T00:10:00"/>
    <n v="0"/>
    <n v="10"/>
    <d v="1899-12-31T04:20:00"/>
    <d v="1899-12-30T00:05:00"/>
    <n v="0"/>
    <n v="5"/>
    <d v="1899-12-31T04:20:00"/>
    <d v="1899-12-31T04:25:00"/>
    <d v="1899-12-30T00:05:00"/>
    <n v="0"/>
    <n v="5"/>
    <d v="1899-12-30T07:25:00"/>
    <n v="7"/>
    <n v="25"/>
    <d v="1899-12-30T02:02:00"/>
    <n v="2"/>
    <n v="2"/>
    <d v="1899-12-30T01:25:00"/>
    <n v="1"/>
    <n v="25"/>
    <d v="1899-12-30T03:30:00"/>
    <n v="3"/>
    <n v="30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1:00"/>
    <n v="1"/>
    <n v="41"/>
    <d v="1899-12-30T00:00:00"/>
    <n v="0"/>
    <n v="0"/>
    <n v="2273278.0160000012"/>
    <n v="36607"/>
    <n v="61.206727272727271"/>
    <n v="62.099544240172676"/>
    <m/>
    <m/>
    <m/>
    <m/>
    <m/>
  </r>
  <r>
    <n v="644"/>
    <n v="52"/>
    <d v="2011-12-13T00:00:00"/>
    <n v="12"/>
    <x v="0"/>
    <n v="20"/>
    <s v="TSL,JSR"/>
    <s v="SS NEWZEALAND/CP OMAN"/>
    <s v="IRON BILL/MP PANAMAX 6"/>
    <d v="1899-12-30T00:45:00"/>
    <x v="638"/>
    <s v="DTY-WT 1-WCS-RLS 1-IMWB 1-DTY"/>
    <n v="57"/>
    <n v="2"/>
    <m/>
    <d v="1899-12-30T00:45:00"/>
    <d v="1899-12-30T00:45:00"/>
    <d v="1899-12-30T00:00:00"/>
    <n v="0"/>
    <n v="0"/>
    <d v="1899-12-30T00:55:00"/>
    <d v="1899-12-30T00:10:00"/>
    <n v="0"/>
    <n v="10"/>
    <d v="1899-12-30T01:10:00"/>
    <d v="1899-12-30T00:15:00"/>
    <n v="0"/>
    <n v="15"/>
    <d v="1899-12-30T01:42:00"/>
    <d v="1899-12-30T00:32:00"/>
    <n v="0"/>
    <n v="32"/>
    <d v="1899-12-30T01:45:00"/>
    <d v="1899-12-30T02:45:00"/>
    <d v="1899-12-30T01:00:00"/>
    <n v="1"/>
    <n v="0"/>
    <d v="1899-12-30T01:45:00"/>
    <d v="1899-12-30T02:45:00"/>
    <d v="1899-12-30T01:00:00"/>
    <n v="1"/>
    <n v="0"/>
    <d v="1899-12-30T03:30:00"/>
    <d v="1899-12-30T00:45:00"/>
    <n v="0"/>
    <n v="45"/>
    <d v="1899-12-30T03:32:00"/>
    <d v="1899-12-30T00:02:00"/>
    <n v="0"/>
    <n v="2"/>
    <d v="1899-12-30T07:00:00"/>
    <d v="1899-12-30T03:28:00"/>
    <n v="3"/>
    <n v="28"/>
    <d v="1899-12-30T07:00:00"/>
    <d v="1899-12-30T07:00:00"/>
    <d v="1899-12-30T00:00:00"/>
    <n v="0"/>
    <n v="0"/>
    <d v="1899-12-30T07:00:00"/>
    <d v="1899-12-30T07:00:00"/>
    <m/>
    <d v="1899-12-30T00:00:00"/>
    <n v="0"/>
    <n v="0"/>
    <d v="1899-12-30T07:05:00"/>
    <d v="1899-12-30T00:05:00"/>
    <n v="0"/>
    <n v="5"/>
    <d v="1899-12-30T07:10:00"/>
    <d v="1899-12-30T00:05:00"/>
    <n v="0"/>
    <n v="5"/>
    <d v="1899-12-30T07:10:00"/>
    <d v="1899-12-30T07:15:00"/>
    <d v="1899-12-30T00:05:00"/>
    <n v="0"/>
    <n v="5"/>
    <d v="1899-12-30T06:30:00"/>
    <n v="6"/>
    <n v="30"/>
    <d v="1899-12-30T01:27:00"/>
    <n v="1"/>
    <n v="27"/>
    <d v="1899-12-30T01:00:00"/>
    <n v="1"/>
    <n v="0"/>
    <d v="1899-12-30T03:28:00"/>
    <n v="3"/>
    <n v="28"/>
    <m/>
    <m/>
    <m/>
    <d v="1899-12-30T00:52:00"/>
    <n v="0"/>
    <n v="52"/>
    <d v="1899-12-30T00:00:00"/>
    <n v="0"/>
    <n v="0"/>
    <d v="1899-12-30T00:21:00"/>
    <n v="0"/>
    <n v="21"/>
    <d v="1899-12-30T00:00:00"/>
    <n v="0"/>
    <n v="0"/>
    <d v="1899-12-30T02:15:00"/>
    <n v="2"/>
    <n v="15"/>
    <d v="1899-12-30T00:00:00"/>
    <n v="0"/>
    <n v="0"/>
    <d v="1899-12-30T00:00:00"/>
    <n v="0"/>
    <n v="0"/>
    <d v="1899-12-30T00:00:00"/>
    <n v="0"/>
    <n v="0"/>
    <n v="2276812.3960000011"/>
    <n v="36664"/>
    <n v="62.006666666666668"/>
    <n v="62.099399847261651"/>
    <m/>
    <m/>
    <m/>
    <m/>
    <m/>
  </r>
  <r>
    <n v="645"/>
    <n v="53"/>
    <d v="2011-12-13T00:00:00"/>
    <n v="12"/>
    <x v="25"/>
    <n v="3"/>
    <s v="UML"/>
    <s v="STEAM NON COKING"/>
    <s v="PANORIA"/>
    <d v="1899-12-30T09:25:00"/>
    <x v="639"/>
    <s v="DTY-WT 1-WCS-RLS 1-IMWB 1-DTY"/>
    <n v="59"/>
    <n v="0"/>
    <m/>
    <d v="1899-12-30T09:25:00"/>
    <d v="1899-12-30T09:25:00"/>
    <d v="1899-12-30T00:00:00"/>
    <n v="0"/>
    <n v="0"/>
    <d v="1899-12-30T09:35:00"/>
    <d v="1899-12-30T00:10:00"/>
    <n v="0"/>
    <n v="10"/>
    <d v="1899-12-30T09:55:00"/>
    <d v="1899-12-30T00:20:00"/>
    <n v="0"/>
    <n v="20"/>
    <d v="1899-12-30T19:00:00"/>
    <d v="1899-12-30T09:05:00"/>
    <n v="9"/>
    <n v="5"/>
    <d v="1899-12-30T19:25:00"/>
    <d v="1899-12-30T20:45:00"/>
    <d v="1899-12-30T01:20:00"/>
    <n v="1"/>
    <n v="20"/>
    <d v="1899-12-30T19:25:00"/>
    <d v="1899-12-30T20:45:00"/>
    <d v="1899-12-30T01:20:00"/>
    <n v="1"/>
    <n v="20"/>
    <d v="1899-12-30T20:47:00"/>
    <d v="1899-12-30T00:02:00"/>
    <n v="0"/>
    <n v="2"/>
    <d v="1899-12-30T20:48:00"/>
    <d v="1899-12-30T00:01:00"/>
    <n v="0"/>
    <n v="1"/>
    <d v="1899-12-31T03:40:00"/>
    <d v="1899-12-30T06:52:00"/>
    <n v="6"/>
    <n v="52"/>
    <d v="1899-12-31T03:40:00"/>
    <d v="1899-12-31T03:40:00"/>
    <d v="1899-12-30T00:00:00"/>
    <n v="0"/>
    <n v="0"/>
    <d v="1899-12-31T03:40:00"/>
    <d v="1899-12-31T03:40:00"/>
    <m/>
    <d v="1899-12-30T00:00:00"/>
    <n v="0"/>
    <n v="0"/>
    <d v="1899-12-31T03:50:00"/>
    <d v="1899-12-30T00:10:00"/>
    <n v="0"/>
    <n v="10"/>
    <d v="1899-12-31T03:55:00"/>
    <d v="1899-12-30T00:05:00"/>
    <n v="0"/>
    <n v="5"/>
    <d v="1899-12-31T03:55:00"/>
    <d v="1899-12-31T04:00:00"/>
    <d v="1899-12-30T00:05:00"/>
    <n v="0"/>
    <n v="5"/>
    <d v="1899-12-30T18:35:00"/>
    <n v="18"/>
    <n v="35"/>
    <d v="1899-12-30T09:22:00"/>
    <n v="9"/>
    <n v="22"/>
    <d v="1899-12-30T01:20:00"/>
    <n v="1"/>
    <n v="20"/>
    <d v="1899-12-30T06:52:00"/>
    <n v="6"/>
    <n v="52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30:00"/>
    <n v="5"/>
    <n v="30"/>
    <d v="1899-12-30T00:00:00"/>
    <n v="0"/>
    <n v="0"/>
    <n v="2280512.9260000009"/>
    <n v="36723"/>
    <n v="62.720847457627123"/>
    <n v="62.100398279007734"/>
    <m/>
    <m/>
    <m/>
    <m/>
    <m/>
  </r>
  <r>
    <n v="646"/>
    <n v="54"/>
    <d v="2011-12-13T00:00:00"/>
    <n v="12"/>
    <x v="0"/>
    <n v="21"/>
    <s v="TSL,JSR"/>
    <s v="CURRAGH SS"/>
    <s v="AENEAS"/>
    <d v="1899-12-30T12:30:00"/>
    <x v="640"/>
    <s v="DTY-WT 1-WCS-RLS 2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10:00"/>
    <d v="1899-12-30T00:20:00"/>
    <n v="0"/>
    <n v="20"/>
    <d v="1899-12-30T13:30:00"/>
    <d v="1899-12-30T00:20:00"/>
    <n v="0"/>
    <n v="20"/>
    <d v="1899-12-30T13:35:00"/>
    <d v="1899-12-30T15:15:00"/>
    <d v="1899-12-30T01:40:00"/>
    <n v="1"/>
    <n v="40"/>
    <d v="1899-12-30T13:35:00"/>
    <d v="1899-12-30T15:15:00"/>
    <d v="1899-12-30T01:40:00"/>
    <n v="1"/>
    <n v="40"/>
    <d v="1899-12-30T15:17:00"/>
    <d v="1899-12-30T00:02:00"/>
    <n v="0"/>
    <n v="2"/>
    <d v="1899-12-30T15:18:00"/>
    <d v="1899-12-30T00:01:00"/>
    <n v="0"/>
    <n v="1"/>
    <d v="1899-12-30T16:53:00"/>
    <d v="1899-12-30T01:35:00"/>
    <n v="1"/>
    <n v="35"/>
    <d v="1899-12-30T16:53:00"/>
    <d v="1899-12-30T16:53:00"/>
    <d v="1899-12-30T00:00:00"/>
    <n v="0"/>
    <n v="0"/>
    <d v="1899-12-30T16:53:00"/>
    <d v="1899-12-30T16:53:00"/>
    <m/>
    <d v="1899-12-30T00:00:00"/>
    <n v="0"/>
    <n v="0"/>
    <d v="1899-12-30T17:05:00"/>
    <d v="1899-12-30T00:12:00"/>
    <n v="0"/>
    <n v="12"/>
    <d v="1899-12-30T17:10:00"/>
    <d v="1899-12-30T00:05:00"/>
    <n v="0"/>
    <n v="5"/>
    <d v="1899-12-30T17:10:00"/>
    <d v="1899-12-30T17:15:00"/>
    <d v="1899-12-30T00:05:00"/>
    <n v="0"/>
    <n v="5"/>
    <d v="1899-12-30T04:45:00"/>
    <n v="4"/>
    <n v="45"/>
    <d v="1899-12-30T00:39:00"/>
    <n v="0"/>
    <n v="39"/>
    <d v="1899-12-30T01:40:00"/>
    <n v="1"/>
    <n v="40"/>
    <d v="1899-12-30T01:35:00"/>
    <n v="1"/>
    <n v="35"/>
    <m/>
    <m/>
    <m/>
    <d v="1899-12-30T01:17:00"/>
    <n v="1"/>
    <n v="17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84143.986000001"/>
    <n v="36782"/>
    <n v="61.543389830508474"/>
    <n v="62.099504812136395"/>
    <m/>
    <m/>
    <m/>
    <m/>
    <m/>
  </r>
  <r>
    <n v="647"/>
    <n v="55"/>
    <d v="2011-12-14T00:00:00"/>
    <n v="12"/>
    <x v="11"/>
    <n v="1"/>
    <s v="BEL"/>
    <s v="HARD COKING COAL"/>
    <s v="HARDWAR"/>
    <d v="1899-12-30T20:00:00"/>
    <x v="641"/>
    <s v="DTY-WT 1-WCS-RLS 2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20:00"/>
    <d v="1899-12-30T00:15:00"/>
    <n v="0"/>
    <n v="15"/>
    <d v="1899-12-30T21:00:00"/>
    <d v="1899-12-30T00:40:00"/>
    <n v="0"/>
    <n v="40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1T04:40:00"/>
    <d v="1899-12-30T05:00:00"/>
    <n v="5"/>
    <n v="0"/>
    <d v="1899-12-31T04:42:00"/>
    <d v="1899-12-30T00:02:00"/>
    <n v="0"/>
    <n v="2"/>
    <d v="1899-12-31T06:23:00"/>
    <d v="1899-12-30T01:41:00"/>
    <n v="1"/>
    <n v="41"/>
    <d v="1899-12-31T06:23:00"/>
    <d v="1899-12-31T06:23:00"/>
    <d v="1899-12-30T00:00:00"/>
    <n v="0"/>
    <n v="0"/>
    <d v="1899-12-31T06:23:00"/>
    <d v="1899-12-31T06:23:00"/>
    <m/>
    <d v="1899-12-30T00:00:00"/>
    <n v="0"/>
    <n v="0"/>
    <d v="1899-12-31T06:35:00"/>
    <d v="1899-12-30T00:12:00"/>
    <n v="0"/>
    <n v="12"/>
    <d v="1899-12-31T06:40:00"/>
    <d v="1899-12-30T00:05:00"/>
    <n v="0"/>
    <n v="5"/>
    <d v="1899-12-31T06:40:00"/>
    <d v="1899-12-31T06:45:00"/>
    <d v="1899-12-30T00:05:00"/>
    <n v="0"/>
    <n v="5"/>
    <d v="1899-12-30T10:45:00"/>
    <n v="10"/>
    <n v="45"/>
    <d v="1899-12-30T05:57:00"/>
    <n v="5"/>
    <n v="57"/>
    <d v="1899-12-30T02:30:00"/>
    <n v="2"/>
    <n v="30"/>
    <d v="1899-12-30T01:41:00"/>
    <n v="1"/>
    <n v="41"/>
    <m/>
    <m/>
    <m/>
    <d v="1899-12-30T01:16:00"/>
    <n v="1"/>
    <n v="16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287685.9760000012"/>
    <n v="36839"/>
    <n v="62.140175438596486"/>
    <n v="62.09956774070961"/>
    <m/>
    <m/>
    <m/>
    <m/>
    <m/>
  </r>
  <r>
    <n v="648"/>
    <n v="56"/>
    <d v="2011-12-14T00:00:00"/>
    <n v="12"/>
    <x v="0"/>
    <n v="22"/>
    <s v="TSL,JSR"/>
    <s v="BLENDED PCI/CURRAGH SS"/>
    <s v="FALCOM TRADER II/ FORTUNE RAINBOW"/>
    <d v="1899-12-30T00:30:00"/>
    <x v="642"/>
    <s v="DTY-WT 1-WCS-RLS 1-IMWB 1-DTY"/>
    <n v="52"/>
    <n v="7"/>
    <m/>
    <d v="1899-12-30T00:30:00"/>
    <d v="1899-12-30T00:30:00"/>
    <d v="1899-12-30T00:00:00"/>
    <n v="0"/>
    <n v="0"/>
    <d v="1899-12-30T00:40:00"/>
    <d v="1899-12-30T00:10:00"/>
    <n v="0"/>
    <n v="10"/>
    <d v="1899-12-30T01:05:00"/>
    <d v="1899-12-30T00:25:00"/>
    <n v="0"/>
    <n v="25"/>
    <d v="1899-12-30T03:30:00"/>
    <d v="1899-12-30T02:25:00"/>
    <n v="2"/>
    <n v="25"/>
    <d v="1899-12-30T03:35:00"/>
    <d v="1899-12-30T06:00:00"/>
    <d v="1899-12-30T02:25:00"/>
    <n v="2"/>
    <n v="25"/>
    <d v="1899-12-30T03:35:00"/>
    <d v="1899-12-30T06:00:00"/>
    <d v="1899-12-30T02:25:00"/>
    <n v="2"/>
    <n v="25"/>
    <d v="1899-12-30T06:48:00"/>
    <d v="1899-12-30T00:48:00"/>
    <n v="0"/>
    <n v="48"/>
    <d v="1899-12-30T06:55:00"/>
    <d v="1899-12-30T00:07:00"/>
    <n v="0"/>
    <n v="7"/>
    <d v="1899-12-30T09:24:00"/>
    <d v="1899-12-30T02:29:00"/>
    <n v="2"/>
    <n v="29"/>
    <d v="1899-12-30T09:24:00"/>
    <d v="1899-12-30T09:24:00"/>
    <d v="1899-12-30T00:00:00"/>
    <n v="0"/>
    <n v="0"/>
    <d v="1899-12-30T09:24:00"/>
    <d v="1899-12-30T09:24:00"/>
    <m/>
    <d v="1899-12-30T00:00:00"/>
    <n v="0"/>
    <n v="0"/>
    <d v="1899-12-30T09:35:00"/>
    <d v="1899-12-30T00:11:00"/>
    <n v="0"/>
    <n v="11"/>
    <d v="1899-12-30T09:40:00"/>
    <d v="1899-12-30T00:05:00"/>
    <n v="0"/>
    <n v="5"/>
    <d v="1899-12-30T09:40:00"/>
    <d v="1899-12-30T09:45:00"/>
    <d v="1899-12-30T00:05:00"/>
    <n v="0"/>
    <n v="5"/>
    <d v="1899-12-30T09:15:00"/>
    <n v="9"/>
    <n v="15"/>
    <d v="1899-12-30T03:29:00"/>
    <n v="3"/>
    <n v="29"/>
    <d v="1899-12-30T02:25:00"/>
    <n v="2"/>
    <n v="25"/>
    <d v="1899-12-30T02:29:00"/>
    <n v="2"/>
    <n v="29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2290884.3360000011"/>
    <n v="36891"/>
    <n v="61.50692307692308"/>
    <n v="62.098732373749726"/>
    <m/>
    <m/>
    <m/>
    <m/>
    <m/>
  </r>
  <r>
    <n v="649"/>
    <n v="57"/>
    <d v="2011-12-14T00:00:00"/>
    <n v="12"/>
    <x v="17"/>
    <n v="5"/>
    <s v="UML,SUKHINDA"/>
    <s v="HARD COKING COAL"/>
    <s v="SUMMER FORTUNE"/>
    <d v="1899-12-30T20:50:00"/>
    <x v="643"/>
    <s v="DTY-WT 1-WCS-RLS 1-IMWB 1-DTY"/>
    <n v="59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30:00"/>
    <d v="1899-12-30T00:30:00"/>
    <n v="0"/>
    <n v="30"/>
    <d v="1899-12-30T21:35:00"/>
    <d v="1899-12-30T23:40:00"/>
    <d v="1899-12-30T02:05:00"/>
    <n v="2"/>
    <n v="5"/>
    <d v="1899-12-30T21:35:00"/>
    <d v="1899-12-30T23:40:00"/>
    <d v="1899-12-30T02:05:00"/>
    <n v="2"/>
    <n v="5"/>
    <d v="1899-12-30T23:53:00"/>
    <d v="1899-12-30T00:13:00"/>
    <n v="0"/>
    <n v="13"/>
    <d v="1899-12-30T23:55:00"/>
    <d v="1899-12-30T00:02:00"/>
    <n v="0"/>
    <n v="2"/>
    <d v="1899-12-31T03:03:00"/>
    <d v="1899-12-30T03:08:00"/>
    <n v="3"/>
    <n v="8"/>
    <d v="1899-12-31T03:03:00"/>
    <d v="1899-12-31T03:03:00"/>
    <d v="1899-12-30T00:00:00"/>
    <n v="0"/>
    <n v="0"/>
    <d v="1899-12-31T03:03:00"/>
    <d v="1899-12-31T03:03:00"/>
    <m/>
    <d v="1899-12-30T00:00:00"/>
    <n v="0"/>
    <n v="0"/>
    <d v="1899-12-31T03:15:00"/>
    <d v="1899-12-30T00:12:00"/>
    <n v="0"/>
    <n v="12"/>
    <d v="1899-12-31T03:20:00"/>
    <d v="1899-12-30T00:05:00"/>
    <n v="0"/>
    <n v="5"/>
    <d v="1899-12-31T03:20:00"/>
    <d v="1899-12-31T03:30:00"/>
    <d v="1899-12-30T00:10:00"/>
    <n v="0"/>
    <n v="10"/>
    <d v="1899-12-30T06:40:00"/>
    <n v="6"/>
    <n v="40"/>
    <d v="1899-12-30T01:00:00"/>
    <n v="1"/>
    <n v="0"/>
    <d v="1899-12-30T02:05:00"/>
    <n v="2"/>
    <n v="5"/>
    <d v="1899-12-30T03:08:00"/>
    <n v="3"/>
    <n v="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2294488.6060000011"/>
    <n v="36950"/>
    <n v="61.089322033898306"/>
    <n v="62.097120595399218"/>
    <m/>
    <m/>
    <m/>
    <m/>
    <m/>
  </r>
  <r>
    <n v="650"/>
    <n v="58"/>
    <d v="2011-12-15T00:00:00"/>
    <n v="12"/>
    <x v="11"/>
    <n v="2"/>
    <s v="BEL"/>
    <s v="HARD COKING COAL"/>
    <s v="HARDWAR"/>
    <d v="1899-12-30T07:15:00"/>
    <x v="644"/>
    <s v="DTY-WT 1-WCS-RLS 1-IMWB 1-DTY"/>
    <n v="59"/>
    <n v="0"/>
    <m/>
    <d v="1899-12-30T07:15:00"/>
    <d v="1899-12-30T07:15:00"/>
    <d v="1899-12-30T00:00:00"/>
    <n v="0"/>
    <n v="0"/>
    <d v="1899-12-30T07:20:00"/>
    <d v="1899-12-30T00:05:00"/>
    <n v="0"/>
    <n v="5"/>
    <d v="1899-12-30T07:35:00"/>
    <d v="1899-12-30T00:15:00"/>
    <n v="0"/>
    <n v="15"/>
    <d v="1899-12-30T08:00:00"/>
    <d v="1899-12-30T00:25:00"/>
    <n v="0"/>
    <n v="25"/>
    <d v="1899-12-30T08:05:00"/>
    <d v="1899-12-30T08:55:00"/>
    <d v="1899-12-30T00:50:00"/>
    <n v="0"/>
    <n v="50"/>
    <d v="1899-12-30T08:05:00"/>
    <d v="1899-12-30T08:55:00"/>
    <d v="1899-12-30T00:50:00"/>
    <n v="0"/>
    <n v="50"/>
    <d v="1899-12-30T09:05:00"/>
    <d v="1899-12-30T00:10:00"/>
    <n v="0"/>
    <n v="10"/>
    <d v="1899-12-30T09:05:00"/>
    <d v="1899-12-30T00:00:00"/>
    <n v="0"/>
    <n v="0"/>
    <d v="1899-12-30T11:56:00"/>
    <d v="1899-12-30T02:51:00"/>
    <n v="2"/>
    <n v="51"/>
    <d v="1899-12-30T11:56:00"/>
    <d v="1899-12-30T11:56:00"/>
    <d v="1899-12-30T00:00:00"/>
    <n v="0"/>
    <n v="0"/>
    <d v="1899-12-30T11:56:00"/>
    <d v="1899-12-30T11:56:00"/>
    <m/>
    <d v="1899-12-30T00:00:00"/>
    <n v="0"/>
    <n v="0"/>
    <d v="1899-12-30T13:00:00"/>
    <d v="1899-12-30T01:04:00"/>
    <n v="1"/>
    <n v="4"/>
    <d v="1899-12-30T13:05:00"/>
    <d v="1899-12-30T00:05:00"/>
    <n v="0"/>
    <n v="5"/>
    <d v="1899-12-30T13:05:00"/>
    <d v="1899-12-30T13:10:00"/>
    <d v="1899-12-30T00:05:00"/>
    <n v="0"/>
    <n v="5"/>
    <d v="1899-12-30T05:55:00"/>
    <n v="5"/>
    <n v="55"/>
    <d v="1899-12-30T01:44:00"/>
    <n v="1"/>
    <n v="44"/>
    <d v="1899-12-30T00:50:00"/>
    <n v="0"/>
    <n v="50"/>
    <d v="1899-12-30T02:51:00"/>
    <n v="2"/>
    <n v="51"/>
    <m/>
    <m/>
    <m/>
    <d v="1899-12-30T01:23:00"/>
    <n v="1"/>
    <n v="23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18:00"/>
    <n v="1"/>
    <n v="18"/>
    <d v="1899-12-30T00:00:00"/>
    <n v="0"/>
    <n v="0"/>
    <n v="2298074.8760000011"/>
    <n v="37009"/>
    <n v="60.784237288135593"/>
    <n v="62.095027587884054"/>
    <m/>
    <m/>
    <m/>
    <m/>
    <m/>
  </r>
  <r>
    <n v="651"/>
    <n v="59"/>
    <d v="2011-12-15T00:00:00"/>
    <n v="12"/>
    <x v="18"/>
    <n v="8"/>
    <s v="BSL"/>
    <s v="STEAM NON COKING"/>
    <s v="IRON KNIGHT"/>
    <d v="1899-12-30T18:15:00"/>
    <x v="645"/>
    <s v="DTY-WT 1-WCS-RLS 1-IMWB 1-DTY"/>
    <n v="58"/>
    <n v="0"/>
    <m/>
    <d v="1899-12-30T18:15:00"/>
    <d v="1899-12-30T18:15:00"/>
    <d v="1899-12-30T00:00:00"/>
    <n v="0"/>
    <n v="0"/>
    <d v="1899-12-30T18:20:00"/>
    <d v="1899-12-30T00:05:00"/>
    <n v="0"/>
    <n v="5"/>
    <d v="1899-12-30T18:25:00"/>
    <d v="1899-12-30T00:05:00"/>
    <n v="0"/>
    <n v="5"/>
    <d v="1899-12-30T19:00:00"/>
    <d v="1899-12-30T00:35:00"/>
    <n v="0"/>
    <n v="35"/>
    <d v="1899-12-30T19:02:00"/>
    <d v="1899-12-30T20:05:00"/>
    <d v="1899-12-30T01:03:00"/>
    <n v="1"/>
    <n v="3"/>
    <d v="1899-12-30T19:02:00"/>
    <d v="1899-12-30T20:05:00"/>
    <d v="1899-12-30T01:03:00"/>
    <n v="1"/>
    <n v="3"/>
    <d v="1899-12-30T20:15:00"/>
    <d v="1899-12-30T00:10:00"/>
    <n v="0"/>
    <n v="10"/>
    <d v="1899-12-30T20:24:00"/>
    <d v="1899-12-30T00:09:00"/>
    <n v="0"/>
    <n v="9"/>
    <d v="1899-12-30T21:49:00"/>
    <d v="1899-12-30T01:25:00"/>
    <n v="1"/>
    <n v="25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2:00:00"/>
    <d v="1899-12-30T00:11:00"/>
    <n v="0"/>
    <n v="11"/>
    <d v="1899-12-30T22:05:00"/>
    <d v="1899-12-30T00:05:00"/>
    <n v="0"/>
    <n v="5"/>
    <d v="1899-12-30T22:05:00"/>
    <d v="1899-12-30T22:10:00"/>
    <d v="1899-12-30T00:05:00"/>
    <n v="0"/>
    <n v="5"/>
    <d v="1899-12-30T03:55:00"/>
    <n v="3"/>
    <n v="55"/>
    <d v="1899-12-30T01:01:00"/>
    <n v="1"/>
    <n v="1"/>
    <d v="1899-12-30T01:03:00"/>
    <n v="1"/>
    <n v="3"/>
    <d v="1899-12-30T01:25:00"/>
    <n v="1"/>
    <n v="25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n v="2301575.8260000013"/>
    <n v="37067"/>
    <n v="60.361206896551721"/>
    <n v="62.09231461947288"/>
    <m/>
    <m/>
    <m/>
    <m/>
    <m/>
  </r>
  <r>
    <n v="652"/>
    <n v="60"/>
    <d v="2011-12-16T00:00:00"/>
    <n v="12"/>
    <x v="1"/>
    <n v="12"/>
    <s v="TSL,HALDIA"/>
    <s v="CURRAGH SS/ILLAWARA"/>
    <s v="AENEAS/KM KEELUNG"/>
    <d v="1899-12-30T02:30:00"/>
    <x v="646"/>
    <s v="DTY-WT 1-WCS-RLS 1-IMWB 1-DTY"/>
    <n v="58"/>
    <n v="1"/>
    <m/>
    <d v="1899-12-30T02:30:00"/>
    <d v="1899-12-30T02:30:00"/>
    <d v="1899-12-30T00:00:00"/>
    <n v="0"/>
    <n v="0"/>
    <d v="1899-12-30T02:35:00"/>
    <d v="1899-12-30T00:05:00"/>
    <n v="0"/>
    <n v="5"/>
    <d v="1899-12-30T02:50:00"/>
    <d v="1899-12-30T00:15:00"/>
    <n v="0"/>
    <n v="15"/>
    <d v="1899-12-30T03:25:00"/>
    <d v="1899-12-30T00:35:00"/>
    <n v="0"/>
    <n v="35"/>
    <d v="1899-12-30T03:30:00"/>
    <d v="1899-12-30T03:55:00"/>
    <d v="1899-12-30T00:25:00"/>
    <n v="0"/>
    <n v="25"/>
    <d v="1899-12-30T03:30:00"/>
    <d v="1899-12-30T03:55:00"/>
    <d v="1899-12-30T00:25:00"/>
    <n v="0"/>
    <n v="25"/>
    <d v="1899-12-30T04:00:00"/>
    <d v="1899-12-30T00:05:00"/>
    <n v="0"/>
    <n v="5"/>
    <d v="1899-12-30T04:01:00"/>
    <d v="1899-12-30T00:01:00"/>
    <n v="0"/>
    <n v="1"/>
    <d v="1899-12-30T06:25:00"/>
    <d v="1899-12-30T02:24:00"/>
    <n v="2"/>
    <n v="24"/>
    <d v="1899-12-30T06:25:00"/>
    <d v="1899-12-30T06:25:00"/>
    <d v="1899-12-30T00:00:00"/>
    <n v="0"/>
    <n v="0"/>
    <d v="1899-12-30T06:25:00"/>
    <d v="1899-12-30T06:25:00"/>
    <m/>
    <d v="1899-12-30T00:00:00"/>
    <n v="0"/>
    <n v="0"/>
    <d v="1899-12-30T06:35:00"/>
    <d v="1899-12-30T00:10:00"/>
    <n v="0"/>
    <n v="10"/>
    <d v="1899-12-30T06:40:00"/>
    <d v="1899-12-30T00:05:00"/>
    <n v="0"/>
    <n v="5"/>
    <d v="1899-12-30T06:40:00"/>
    <d v="1899-12-30T06:45:00"/>
    <d v="1899-12-30T00:05:00"/>
    <n v="0"/>
    <n v="5"/>
    <d v="1899-12-30T04:15:00"/>
    <n v="4"/>
    <n v="15"/>
    <d v="1899-12-30T00:55:00"/>
    <n v="0"/>
    <n v="55"/>
    <d v="1899-12-30T00:25:00"/>
    <n v="0"/>
    <n v="25"/>
    <d v="1899-12-30T02:24:00"/>
    <n v="2"/>
    <n v="24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d v="1899-12-30T01:04:00"/>
    <n v="1"/>
    <n v="4"/>
    <d v="1899-12-30T00:00:00"/>
    <n v="0"/>
    <n v="0"/>
    <n v="2305232.7460000012"/>
    <n v="37125"/>
    <n v="63.050344827586208"/>
    <n v="62.093811340067376"/>
    <m/>
    <m/>
    <m/>
    <m/>
    <m/>
  </r>
  <r>
    <n v="653"/>
    <n v="61"/>
    <d v="2011-12-16T00:00:00"/>
    <n v="12"/>
    <x v="37"/>
    <n v="1"/>
    <s v="HIND ENERGY"/>
    <s v="NON COKING"/>
    <s v="IPSEA COLOSSUS"/>
    <d v="1899-12-30T10:40:00"/>
    <x v="647"/>
    <s v="DTY-WT 1-WCS-RLS 1-IMWB 1-DTY"/>
    <n v="46"/>
    <n v="13"/>
    <m/>
    <d v="1899-12-30T10:40:00"/>
    <d v="1899-12-30T10:40:00"/>
    <d v="1899-12-30T00:00:00"/>
    <n v="0"/>
    <n v="0"/>
    <d v="1899-12-30T11:05:00"/>
    <d v="1899-12-30T00:25:00"/>
    <n v="0"/>
    <n v="25"/>
    <d v="1899-12-30T11:20:00"/>
    <d v="1899-12-30T00:15:00"/>
    <n v="0"/>
    <n v="15"/>
    <d v="1899-12-30T11:43:00"/>
    <d v="1899-12-30T00:23:00"/>
    <n v="0"/>
    <n v="23"/>
    <d v="1899-12-30T11:45:00"/>
    <d v="1899-12-30T14:10:00"/>
    <d v="1899-12-30T02:25:00"/>
    <n v="2"/>
    <n v="25"/>
    <d v="1899-12-30T11:45:00"/>
    <d v="1899-12-30T14:10:00"/>
    <d v="1899-12-30T02:25:00"/>
    <n v="2"/>
    <n v="25"/>
    <d v="1899-12-30T14:16:00"/>
    <d v="1899-12-30T00:06:00"/>
    <n v="0"/>
    <n v="6"/>
    <d v="1899-12-30T14:21:00"/>
    <d v="1899-12-30T00:05:00"/>
    <n v="0"/>
    <n v="5"/>
    <d v="1899-12-30T17:46:00"/>
    <d v="1899-12-30T03:25:00"/>
    <n v="3"/>
    <n v="25"/>
    <d v="1899-12-30T17:46:00"/>
    <d v="1899-12-30T17:46:00"/>
    <d v="1899-12-30T00:00:00"/>
    <n v="0"/>
    <n v="0"/>
    <d v="1899-12-30T17:46:00"/>
    <d v="1899-12-30T17:46:00"/>
    <m/>
    <d v="1899-12-30T00:00:00"/>
    <n v="0"/>
    <n v="0"/>
    <d v="1899-12-30T17:55:00"/>
    <d v="1899-12-30T00:09:00"/>
    <n v="0"/>
    <n v="9"/>
    <d v="1899-12-30T18:00:00"/>
    <d v="1899-12-30T00:05:00"/>
    <n v="0"/>
    <n v="5"/>
    <d v="1899-12-30T18:00:00"/>
    <d v="1899-12-30T18:05:00"/>
    <d v="1899-12-30T00:05:00"/>
    <n v="0"/>
    <n v="5"/>
    <d v="1899-12-30T07:25:00"/>
    <n v="7"/>
    <n v="25"/>
    <d v="1899-12-30T00:43:00"/>
    <n v="0"/>
    <n v="43"/>
    <d v="1899-12-30T02:25:00"/>
    <n v="2"/>
    <n v="25"/>
    <d v="1899-12-30T03:25:00"/>
    <n v="3"/>
    <n v="25"/>
    <m/>
    <m/>
    <m/>
    <d v="1899-12-30T01:59:00"/>
    <n v="1"/>
    <n v="59"/>
    <d v="1899-12-30T00:00:00"/>
    <n v="0"/>
    <n v="0"/>
    <d v="1899-12-30T01:07:00"/>
    <n v="1"/>
    <n v="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308014.2260000012"/>
    <n v="37171"/>
    <n v="60.466956521739128"/>
    <n v="62.09179806838668"/>
    <m/>
    <m/>
    <m/>
    <m/>
    <m/>
  </r>
  <r>
    <n v="654"/>
    <n v="62"/>
    <d v="2011-12-16T00:00:00"/>
    <n v="12"/>
    <x v="0"/>
    <n v="23"/>
    <s v="TSL,JSR"/>
    <s v="CURRAGH SS/CP OMAN"/>
    <s v="FORTUNE RAINBOW/MP PANAMAX 6"/>
    <d v="1899-12-30T10:55:00"/>
    <x v="648"/>
    <s v="DTY-WT 1-WCS-RLS 2-IMWB 1-DTY"/>
    <n v="59"/>
    <n v="0"/>
    <m/>
    <d v="1899-12-30T10:55:00"/>
    <d v="1899-12-30T10:55:00"/>
    <d v="1899-12-30T00:00:00"/>
    <n v="0"/>
    <n v="0"/>
    <d v="1899-12-30T11:15:00"/>
    <d v="1899-12-30T00:20:00"/>
    <n v="0"/>
    <n v="20"/>
    <d v="1899-12-30T11:30:00"/>
    <d v="1899-12-30T00:15:00"/>
    <n v="0"/>
    <n v="15"/>
    <d v="1899-12-30T14:15:00"/>
    <d v="1899-12-30T02:45:00"/>
    <n v="2"/>
    <n v="4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6:00:00"/>
    <d v="1899-12-30T00:30:00"/>
    <n v="0"/>
    <n v="30"/>
    <d v="1899-12-30T16:10:00"/>
    <d v="1899-12-30T00:10:00"/>
    <n v="0"/>
    <n v="10"/>
    <d v="1899-12-30T20:59:00"/>
    <d v="1899-12-30T04:49:00"/>
    <n v="4"/>
    <n v="49"/>
    <d v="1899-12-30T20:59:00"/>
    <d v="1899-12-30T20:59:00"/>
    <d v="1899-12-30T00:00:00"/>
    <n v="0"/>
    <n v="0"/>
    <d v="1899-12-30T20:59:00"/>
    <d v="1899-12-30T20:59:00"/>
    <m/>
    <d v="1899-12-30T00:00:00"/>
    <n v="0"/>
    <n v="0"/>
    <d v="1899-12-30T21:10:00"/>
    <d v="1899-12-30T00:11:00"/>
    <n v="0"/>
    <n v="11"/>
    <d v="1899-12-30T21:15:00"/>
    <d v="1899-12-30T00:05:00"/>
    <n v="0"/>
    <n v="5"/>
    <d v="1899-12-30T21:15:00"/>
    <d v="1899-12-30T21:20:00"/>
    <d v="1899-12-30T00:05:00"/>
    <n v="0"/>
    <n v="5"/>
    <d v="1899-12-30T10:25:00"/>
    <n v="10"/>
    <n v="25"/>
    <d v="1899-12-30T03:31:00"/>
    <n v="3"/>
    <n v="31"/>
    <d v="1899-12-30T01:10:00"/>
    <n v="1"/>
    <n v="10"/>
    <d v="1899-12-30T04:49:00"/>
    <n v="4"/>
    <n v="4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41:00"/>
    <n v="3"/>
    <n v="41"/>
    <d v="1899-12-30T00:00:00"/>
    <n v="0"/>
    <n v="0"/>
    <n v="2311744.3460000013"/>
    <n v="37230"/>
    <n v="63.22237288135593"/>
    <n v="62.093589739457464"/>
    <m/>
    <m/>
    <m/>
    <m/>
    <m/>
  </r>
  <r>
    <n v="655"/>
    <n v="63"/>
    <d v="2011-12-16T00:00:00"/>
    <n v="12"/>
    <x v="2"/>
    <n v="2"/>
    <s v="UML,DGPR"/>
    <s v="HARD COKING COAL"/>
    <s v="SUMMER FORTUNE"/>
    <d v="1899-12-30T17:35:00"/>
    <x v="649"/>
    <s v="DTY-WT 1-WCS-RLS 1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8:00:00"/>
    <d v="1899-12-30T00:20:00"/>
    <n v="0"/>
    <n v="20"/>
    <d v="1899-12-30T18:50:00"/>
    <d v="1899-12-30T00:50:00"/>
    <n v="0"/>
    <n v="50"/>
    <d v="1899-12-30T18:55:00"/>
    <d v="1899-12-30T20:15:00"/>
    <d v="1899-12-30T01:20:00"/>
    <n v="1"/>
    <n v="20"/>
    <d v="1899-12-30T18:55:00"/>
    <d v="1899-12-30T20:15:00"/>
    <d v="1899-12-30T01:20:00"/>
    <n v="1"/>
    <n v="20"/>
    <d v="1899-12-30T21:40:00"/>
    <d v="1899-12-30T01:25:00"/>
    <n v="1"/>
    <n v="25"/>
    <d v="1899-12-30T21:45:00"/>
    <d v="1899-12-30T00:05:00"/>
    <n v="0"/>
    <n v="5"/>
    <d v="1899-12-31T00:55:00"/>
    <d v="1899-12-30T03:10:00"/>
    <n v="3"/>
    <n v="10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05:00"/>
    <d v="1899-12-30T00:10:00"/>
    <n v="0"/>
    <n v="10"/>
    <d v="1899-12-31T01:10:00"/>
    <d v="1899-12-30T00:05:00"/>
    <n v="0"/>
    <n v="5"/>
    <d v="1899-12-31T01:10:00"/>
    <d v="1899-12-31T01:15:00"/>
    <d v="1899-12-30T00:05:00"/>
    <n v="0"/>
    <n v="5"/>
    <d v="1899-12-30T07:40:00"/>
    <n v="7"/>
    <n v="40"/>
    <d v="1899-12-30T02:30:00"/>
    <n v="2"/>
    <n v="30"/>
    <d v="1899-12-30T01:20:00"/>
    <n v="1"/>
    <n v="20"/>
    <d v="1899-12-30T03:10:00"/>
    <n v="3"/>
    <n v="1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2315481.4360000012"/>
    <n v="37289"/>
    <n v="63.340508474576275"/>
    <n v="62.095562659229294"/>
    <m/>
    <m/>
    <m/>
    <m/>
    <m/>
  </r>
  <r>
    <n v="656"/>
    <n v="64"/>
    <d v="2011-12-17T00:00:00"/>
    <n v="12"/>
    <x v="1"/>
    <n v="13"/>
    <s v="TSL,HALDIA"/>
    <s v="CURRAGH SS/ILLAWARA"/>
    <s v="FORTUNE RAINBOW/KM KEELUNG"/>
    <d v="1899-12-30T19:40:00"/>
    <x v="650"/>
    <s v="DTY-WT 1-WCS-RLS 1-IMWB 1-DTY"/>
    <n v="59"/>
    <n v="0"/>
    <m/>
    <d v="1899-12-30T19:40:00"/>
    <d v="1899-12-30T19:40:00"/>
    <d v="1899-12-30T00:00:00"/>
    <n v="0"/>
    <n v="0"/>
    <d v="1899-12-30T19:45:00"/>
    <d v="1899-12-30T00:05:00"/>
    <n v="0"/>
    <n v="5"/>
    <d v="1899-12-30T20:15:00"/>
    <d v="1899-12-30T00:30:00"/>
    <n v="0"/>
    <n v="30"/>
    <d v="1899-12-30T23:20:00"/>
    <d v="1899-12-30T03:05:00"/>
    <n v="3"/>
    <n v="5"/>
    <d v="1899-12-30T23:20:00"/>
    <d v="1899-12-30T23:40:00"/>
    <d v="1899-12-30T00:20:00"/>
    <n v="0"/>
    <n v="20"/>
    <d v="1899-12-30T23:20:00"/>
    <d v="1899-12-30T23:40:00"/>
    <d v="1899-12-30T00:20:00"/>
    <n v="0"/>
    <n v="20"/>
    <d v="1899-12-31T01:30:00"/>
    <d v="1899-12-30T01:50:00"/>
    <n v="1"/>
    <n v="50"/>
    <d v="1899-12-31T01:49:00"/>
    <d v="1899-12-30T00:19:00"/>
    <n v="0"/>
    <n v="19"/>
    <d v="1899-12-31T06:16:00"/>
    <d v="1899-12-30T04:27:00"/>
    <n v="4"/>
    <n v="27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10:55:00"/>
    <n v="10"/>
    <n v="55"/>
    <d v="1899-12-30T05:09:00"/>
    <n v="5"/>
    <n v="9"/>
    <d v="1899-12-30T00:20:00"/>
    <n v="0"/>
    <n v="20"/>
    <d v="1899-12-30T04:27:00"/>
    <n v="4"/>
    <n v="27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47:00"/>
    <n v="2"/>
    <n v="47"/>
    <d v="1899-12-30T00:00:00"/>
    <n v="0"/>
    <n v="0"/>
    <n v="2319212.7260000012"/>
    <n v="37348"/>
    <n v="63.242203389830507"/>
    <n v="62.097374049480592"/>
    <m/>
    <m/>
    <m/>
    <m/>
    <m/>
  </r>
  <r>
    <n v="657"/>
    <n v="65"/>
    <d v="2011-12-17T00:00:00"/>
    <n v="12"/>
    <x v="0"/>
    <n v="24"/>
    <s v="TSL,JSR"/>
    <s v="ILLAWARA/SS NEWZEALAND"/>
    <s v="KM KEELUNG/IRON BILL"/>
    <d v="1899-12-30T20:45:00"/>
    <x v="651"/>
    <s v="DTY-WT 1-WCS-RLS 1-IMWB 1-DTY"/>
    <n v="58"/>
    <n v="1"/>
    <m/>
    <d v="1899-12-30T20:45:00"/>
    <d v="1899-12-30T20:45:00"/>
    <d v="1899-12-30T00:00:00"/>
    <n v="0"/>
    <n v="0"/>
    <d v="1899-12-31T03:15:00"/>
    <d v="1899-12-30T06:30:00"/>
    <n v="6"/>
    <n v="30"/>
    <d v="1899-12-31T03:35:00"/>
    <d v="1899-12-30T00:20:00"/>
    <n v="0"/>
    <n v="20"/>
    <d v="1899-12-31T04:15:00"/>
    <d v="1899-12-30T00:40:00"/>
    <n v="0"/>
    <n v="40"/>
    <d v="1899-12-30T04:20:00"/>
    <d v="1899-12-30T05:20:00"/>
    <d v="1899-12-30T01:00:00"/>
    <n v="1"/>
    <n v="0"/>
    <d v="1899-12-30T04:20:00"/>
    <d v="1899-12-30T05:20:00"/>
    <d v="1899-12-30T01:00:00"/>
    <n v="1"/>
    <n v="0"/>
    <d v="1899-12-31T06:38:00"/>
    <d v="1899-12-31T01:18:00"/>
    <n v="1"/>
    <n v="18"/>
    <d v="1899-12-31T06:42:00"/>
    <d v="1899-12-30T00:04:00"/>
    <n v="0"/>
    <n v="4"/>
    <d v="1899-12-31T11:15:00"/>
    <d v="1899-12-30T04:33:00"/>
    <n v="4"/>
    <n v="33"/>
    <d v="1899-12-31T11:15:00"/>
    <d v="1899-12-31T11:15:00"/>
    <d v="1899-12-30T00:00:00"/>
    <n v="0"/>
    <n v="0"/>
    <d v="1899-12-31T11:15:00"/>
    <d v="1899-12-31T11:15:00"/>
    <m/>
    <d v="1899-12-30T00:00:00"/>
    <n v="0"/>
    <n v="0"/>
    <d v="1899-12-31T11:30:00"/>
    <d v="1899-12-30T00:15:00"/>
    <n v="0"/>
    <n v="15"/>
    <d v="1899-12-31T11:35:00"/>
    <d v="1899-12-30T00:05:00"/>
    <n v="0"/>
    <n v="5"/>
    <d v="1899-12-31T11:35:00"/>
    <d v="1899-12-31T11:40:00"/>
    <d v="1899-12-30T00:05:00"/>
    <n v="0"/>
    <n v="5"/>
    <d v="1899-12-30T14:55:00"/>
    <n v="14"/>
    <n v="55"/>
    <d v="1899-12-31T02:18:00"/>
    <n v="2"/>
    <n v="18"/>
    <d v="1899-12-30T01:00:00"/>
    <n v="1"/>
    <n v="0"/>
    <d v="1899-12-30T04:33:00"/>
    <n v="4"/>
    <n v="33"/>
    <m/>
    <m/>
    <m/>
    <d v="1899-12-30T01:46:00"/>
    <n v="1"/>
    <n v="46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2:42:00"/>
    <n v="2"/>
    <n v="42"/>
    <d v="1899-12-30T00:00:00"/>
    <n v="0"/>
    <n v="0"/>
    <n v="2322886.1860000012"/>
    <n v="37406"/>
    <n v="63.335517241379314"/>
    <n v="62.099293856600575"/>
    <m/>
    <m/>
    <m/>
    <m/>
    <m/>
  </r>
  <r>
    <n v="658"/>
    <n v="66"/>
    <d v="2011-12-17T00:00:00"/>
    <n v="12"/>
    <x v="1"/>
    <n v="14"/>
    <s v="TSL,HALDIA"/>
    <s v="ILLAWARA/CURRAGH SS"/>
    <s v="KM KEELUNG/FORTUNE RAINBOW"/>
    <d v="1899-12-30T00:15:00"/>
    <x v="652"/>
    <s v="DTY-WT 1-WCS-RLS 1-IMWB 1-DTY"/>
    <n v="59"/>
    <n v="0"/>
    <m/>
    <d v="1899-12-30T00:15:00"/>
    <d v="1899-12-30T00:15:00"/>
    <d v="1899-12-30T00:00:00"/>
    <n v="0"/>
    <n v="0"/>
    <d v="1899-12-30T00:30:00"/>
    <d v="1899-12-30T00:15:00"/>
    <n v="0"/>
    <n v="15"/>
    <d v="1899-12-30T00:50:00"/>
    <d v="1899-12-30T00:20:00"/>
    <n v="0"/>
    <n v="20"/>
    <d v="1899-12-30T12:15:00"/>
    <d v="1899-12-30T11:25:00"/>
    <n v="11"/>
    <n v="25"/>
    <d v="1899-12-30T12:20:00"/>
    <d v="1899-12-30T13:45:00"/>
    <d v="1899-12-30T01:25:00"/>
    <n v="1"/>
    <n v="25"/>
    <d v="1899-12-30T12:20:00"/>
    <d v="1899-12-30T13:45:00"/>
    <d v="1899-12-30T01:25:00"/>
    <n v="1"/>
    <n v="25"/>
    <d v="1899-12-30T14:54:00"/>
    <d v="1899-12-30T01:09:00"/>
    <n v="1"/>
    <n v="9"/>
    <d v="1899-12-30T14:57:00"/>
    <d v="1899-12-30T00:03:00"/>
    <n v="0"/>
    <n v="3"/>
    <d v="1899-12-30T17:42:00"/>
    <d v="1899-12-30T02:45:00"/>
    <n v="2"/>
    <n v="4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5:00"/>
    <d v="1899-12-30T00:13:00"/>
    <n v="0"/>
    <n v="13"/>
    <d v="1899-12-30T18:00:00"/>
    <d v="1899-12-30T00:05:00"/>
    <n v="0"/>
    <n v="5"/>
    <d v="1899-12-30T18:00:00"/>
    <d v="1899-12-30T18:05:00"/>
    <d v="1899-12-30T00:05:00"/>
    <n v="0"/>
    <n v="5"/>
    <d v="1899-12-30T17:50:00"/>
    <n v="17"/>
    <n v="50"/>
    <d v="1899-12-30T12:52:00"/>
    <n v="12"/>
    <n v="52"/>
    <d v="1899-12-30T01:25:00"/>
    <n v="1"/>
    <n v="25"/>
    <d v="1899-12-30T02:45:00"/>
    <n v="2"/>
    <n v="4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326519.9260000014"/>
    <n v="37465"/>
    <n v="61.588813559322027"/>
    <n v="62.098489950620618"/>
    <m/>
    <m/>
    <m/>
    <m/>
    <m/>
  </r>
  <r>
    <n v="659"/>
    <n v="67"/>
    <d v="2011-12-17T00:00:00"/>
    <n v="12"/>
    <x v="3"/>
    <n v="1"/>
    <s v="WELLMAN"/>
    <s v="HARD COKING COAL"/>
    <s v="LIGARI"/>
    <d v="1899-12-30T07:30:00"/>
    <x v="653"/>
    <s v="DTY-WT 1-WCS-RLS 2-IMWB 1-DTY"/>
    <n v="59"/>
    <n v="0"/>
    <m/>
    <d v="1899-12-30T07:30:00"/>
    <d v="1899-12-30T07:30:00"/>
    <d v="1899-12-30T00:00:00"/>
    <n v="0"/>
    <n v="0"/>
    <d v="1899-12-30T08:50:00"/>
    <d v="1899-12-30T01:20:00"/>
    <n v="1"/>
    <n v="20"/>
    <d v="1899-12-30T09:00:00"/>
    <d v="1899-12-30T00:10:00"/>
    <n v="0"/>
    <n v="10"/>
    <d v="1899-12-30T09:15:00"/>
    <d v="1899-12-30T00:15:00"/>
    <n v="0"/>
    <n v="15"/>
    <d v="1899-12-30T09:15:00"/>
    <d v="1899-12-30T11:30:00"/>
    <d v="1899-12-30T02:15:00"/>
    <n v="2"/>
    <n v="15"/>
    <d v="1899-12-30T09:15:00"/>
    <d v="1899-12-30T11:30:00"/>
    <d v="1899-12-30T02:15:00"/>
    <n v="2"/>
    <n v="15"/>
    <d v="1899-12-30T11:58:00"/>
    <d v="1899-12-30T00:28:00"/>
    <n v="0"/>
    <n v="28"/>
    <d v="1899-12-30T12:02:00"/>
    <d v="1899-12-30T00:04:00"/>
    <n v="0"/>
    <n v="4"/>
    <d v="1899-12-30T13:58:00"/>
    <d v="1899-12-30T01:56:00"/>
    <n v="1"/>
    <n v="56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10:00"/>
    <d v="1899-12-30T00:12:00"/>
    <n v="0"/>
    <n v="12"/>
    <d v="1899-12-30T14:15:00"/>
    <d v="1899-12-30T00:05:00"/>
    <n v="0"/>
    <n v="5"/>
    <d v="1899-12-30T14:15:00"/>
    <d v="1899-12-30T14:20:00"/>
    <d v="1899-12-30T00:05:00"/>
    <n v="0"/>
    <n v="5"/>
    <d v="1899-12-30T06:50:00"/>
    <n v="6"/>
    <n v="50"/>
    <d v="1899-12-30T01:00:00"/>
    <n v="1"/>
    <n v="0"/>
    <d v="1899-12-30T02:15:00"/>
    <n v="2"/>
    <n v="15"/>
    <d v="1899-12-30T01:56:00"/>
    <n v="1"/>
    <n v="56"/>
    <m/>
    <m/>
    <m/>
    <d v="1899-12-30T01:30:00"/>
    <n v="1"/>
    <n v="30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330298.0260000015"/>
    <n v="37524"/>
    <n v="64.035593220338981"/>
    <n v="62.101535710478664"/>
    <m/>
    <m/>
    <m/>
    <m/>
    <m/>
  </r>
  <r>
    <n v="660"/>
    <n v="68"/>
    <d v="2011-12-17T00:00:00"/>
    <n v="12"/>
    <x v="0"/>
    <n v="25"/>
    <s v="TSL,JSR"/>
    <s v="CURRAGH SS/BLENDED PCI"/>
    <s v="FORTUNE RAINBOW/FALCOM TRADER"/>
    <d v="1899-12-30T18:15:00"/>
    <x v="654"/>
    <s v="DTY-WT 1-WCS-RLS 1-IMWB 1-DTY"/>
    <n v="52"/>
    <n v="7"/>
    <m/>
    <d v="1899-12-30T18:15:00"/>
    <d v="1899-12-30T18:15:00"/>
    <d v="1899-12-30T00:00:00"/>
    <n v="0"/>
    <n v="0"/>
    <d v="1899-12-30T18:25:00"/>
    <d v="1899-12-30T00:10:00"/>
    <n v="0"/>
    <n v="10"/>
    <d v="1899-12-30T18:45:00"/>
    <d v="1899-12-30T00:20:00"/>
    <n v="0"/>
    <n v="20"/>
    <d v="1899-12-30T20:05:00"/>
    <d v="1899-12-30T01:20:00"/>
    <n v="1"/>
    <n v="20"/>
    <d v="1899-12-30T20:10:00"/>
    <d v="1899-12-30T21:35:00"/>
    <d v="1899-12-30T01:25:00"/>
    <n v="1"/>
    <n v="25"/>
    <d v="1899-12-30T20:10:00"/>
    <d v="1899-12-30T21:35:00"/>
    <d v="1899-12-30T01:25:00"/>
    <n v="1"/>
    <n v="25"/>
    <d v="1899-12-30T21:42:00"/>
    <d v="1899-12-30T00:07:00"/>
    <n v="0"/>
    <n v="7"/>
    <d v="1899-12-30T21:44:00"/>
    <d v="1899-12-30T00:02:00"/>
    <n v="0"/>
    <n v="2"/>
    <d v="1899-12-30T23:53:00"/>
    <d v="1899-12-30T02:09:00"/>
    <n v="2"/>
    <n v="9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5:00"/>
    <d v="1899-12-30T00:12:00"/>
    <n v="0"/>
    <n v="12"/>
    <d v="1899-12-31T00:10:00"/>
    <d v="1899-12-30T00:05:00"/>
    <n v="0"/>
    <n v="5"/>
    <d v="1899-12-31T00:10:00"/>
    <d v="1899-12-31T00:15:00"/>
    <d v="1899-12-30T00:05:00"/>
    <n v="0"/>
    <n v="5"/>
    <d v="1899-12-30T06:00:00"/>
    <n v="6"/>
    <n v="0"/>
    <d v="1899-12-30T01:44:00"/>
    <n v="1"/>
    <n v="44"/>
    <d v="1899-12-30T01:25:00"/>
    <n v="1"/>
    <n v="2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333607.3560000015"/>
    <n v="37576"/>
    <n v="63.640961538461539"/>
    <n v="62.103666063444791"/>
    <m/>
    <m/>
    <m/>
    <m/>
    <m/>
  </r>
  <r>
    <n v="661"/>
    <n v="69"/>
    <d v="2011-12-18T00:00:00"/>
    <n v="12"/>
    <x v="0"/>
    <n v="26"/>
    <s v="TSL,JSR"/>
    <s v="CP OMAN"/>
    <s v="MP PANAMAX 6"/>
    <d v="1899-12-30T20:30:00"/>
    <x v="655"/>
    <s v="DTY-WT 1-WCS-RLS 2-IMWB 1-DTY"/>
    <n v="59"/>
    <n v="0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1T07:30:00"/>
    <d v="1899-12-30T09:30:00"/>
    <n v="9"/>
    <n v="30"/>
    <d v="1899-12-30T07:35:00"/>
    <d v="1899-12-30T08:50:00"/>
    <d v="1899-12-30T01:15:00"/>
    <n v="1"/>
    <n v="15"/>
    <d v="1899-12-30T07:35:00"/>
    <d v="1899-12-30T08:50:00"/>
    <d v="1899-12-30T01:15:00"/>
    <n v="1"/>
    <n v="15"/>
    <d v="1899-12-31T11:45:00"/>
    <d v="1899-12-31T02:55:00"/>
    <n v="2"/>
    <n v="55"/>
    <d v="1899-12-31T16:35:00"/>
    <d v="1899-12-30T04:50:00"/>
    <n v="4"/>
    <n v="50"/>
    <d v="1899-12-31T19:10:00"/>
    <d v="1899-12-30T02:35:00"/>
    <n v="2"/>
    <n v="35"/>
    <d v="1899-12-31T19:10:00"/>
    <d v="1899-12-31T19:10:00"/>
    <d v="1899-12-30T00:00:00"/>
    <n v="0"/>
    <n v="0"/>
    <d v="1899-12-31T19:10:00"/>
    <d v="1899-12-31T19:10:00"/>
    <m/>
    <d v="1899-12-30T00:00:00"/>
    <n v="0"/>
    <n v="0"/>
    <d v="1899-12-31T19:20:00"/>
    <d v="1899-12-30T00:10:00"/>
    <n v="0"/>
    <n v="10"/>
    <d v="1899-12-31T19:25:00"/>
    <d v="1899-12-30T00:05:00"/>
    <n v="0"/>
    <n v="5"/>
    <d v="1899-12-31T19:25:00"/>
    <d v="1899-12-31T19:30:00"/>
    <d v="1899-12-30T00:05:00"/>
    <n v="0"/>
    <n v="5"/>
    <d v="1899-12-30T23:00:00"/>
    <n v="23"/>
    <n v="0"/>
    <d v="1899-12-31T12:40:00"/>
    <n v="12"/>
    <n v="40"/>
    <d v="1899-12-30T01:15:00"/>
    <n v="1"/>
    <n v="15"/>
    <d v="1899-12-30T02:35:00"/>
    <n v="2"/>
    <n v="35"/>
    <m/>
    <m/>
    <m/>
    <d v="1899-12-30T00:52:00"/>
    <n v="0"/>
    <n v="52"/>
    <d v="1899-12-30T00:00:00"/>
    <n v="0"/>
    <n v="0"/>
    <d v="1899-12-30T00:00:00"/>
    <n v="0"/>
    <n v="0"/>
    <d v="1899-12-30T00:29:00"/>
    <n v="0"/>
    <n v="29"/>
    <d v="1899-12-30T00:00:00"/>
    <n v="0"/>
    <n v="0"/>
    <d v="1899-12-30T00:00:00"/>
    <n v="0"/>
    <n v="0"/>
    <d v="1899-12-30T01:14:00"/>
    <n v="1"/>
    <n v="14"/>
    <d v="1899-12-30T00:00:00"/>
    <n v="0"/>
    <n v="0"/>
    <n v="2337458.4960000017"/>
    <n v="37635"/>
    <n v="65.27355932203389"/>
    <n v="62.108635472299767"/>
    <m/>
    <m/>
    <m/>
    <m/>
    <m/>
  </r>
  <r>
    <n v="662"/>
    <n v="70"/>
    <d v="2011-12-18T00:00:00"/>
    <n v="12"/>
    <x v="11"/>
    <n v="3"/>
    <s v="BEL"/>
    <s v="HARD COKING COAL"/>
    <s v="HARDWAR"/>
    <d v="1899-12-30T23:55:00"/>
    <x v="656"/>
    <s v="DTY-WT 1-WCS-RLS 2-IMWB 1-DTY"/>
    <n v="46"/>
    <n v="13"/>
    <m/>
    <d v="1899-12-30T23:55:00"/>
    <d v="1899-12-30T23:55:00"/>
    <d v="1899-12-30T00:00:00"/>
    <n v="0"/>
    <n v="0"/>
    <d v="1899-12-31T00:05:00"/>
    <d v="1899-12-30T00:10:00"/>
    <n v="0"/>
    <n v="10"/>
    <d v="1899-12-31T00:10:00"/>
    <d v="1899-12-30T00:05:00"/>
    <n v="0"/>
    <n v="5"/>
    <d v="1899-12-31T01:00:00"/>
    <d v="1899-12-30T00:50:00"/>
    <n v="0"/>
    <n v="50"/>
    <d v="1899-12-31T01:05:00"/>
    <d v="1899-12-31T02:30:00"/>
    <d v="1899-12-30T01:25:00"/>
    <n v="1"/>
    <n v="25"/>
    <d v="1899-12-31T01:05:00"/>
    <d v="1899-12-31T02:30:00"/>
    <d v="1899-12-30T01:25:00"/>
    <n v="1"/>
    <n v="25"/>
    <d v="1899-12-31T02:45:00"/>
    <d v="1899-12-30T00:15:00"/>
    <n v="0"/>
    <n v="15"/>
    <d v="1899-12-31T03:27:00"/>
    <d v="1899-12-30T00:42:00"/>
    <n v="0"/>
    <n v="42"/>
    <d v="1899-12-31T06:19:00"/>
    <d v="1899-12-30T02:52:00"/>
    <n v="2"/>
    <n v="52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28:00"/>
    <d v="1899-12-30T00:09:00"/>
    <n v="0"/>
    <n v="9"/>
    <d v="1899-12-31T06:35:00"/>
    <d v="1899-12-30T00:07:00"/>
    <n v="0"/>
    <n v="7"/>
    <d v="1899-12-31T06:35:00"/>
    <d v="1899-12-31T06:45:00"/>
    <d v="1899-12-30T00:10:00"/>
    <n v="0"/>
    <n v="10"/>
    <d v="1899-12-30T06:50:00"/>
    <n v="6"/>
    <n v="50"/>
    <d v="1899-12-30T01:21:00"/>
    <n v="1"/>
    <n v="21"/>
    <d v="1899-12-30T01:25:00"/>
    <n v="1"/>
    <n v="25"/>
    <d v="1899-12-30T02:52:00"/>
    <n v="2"/>
    <n v="52"/>
    <m/>
    <m/>
    <m/>
    <d v="1899-12-30T01:40:00"/>
    <n v="1"/>
    <n v="40"/>
    <d v="1899-12-30T00:00:00"/>
    <n v="0"/>
    <n v="0"/>
    <d v="1899-12-30T00:00:00"/>
    <n v="0"/>
    <n v="0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n v="2340319.1160000018"/>
    <n v="37681"/>
    <n v="62.187391304347827"/>
    <n v="62.108731615403038"/>
    <m/>
    <m/>
    <m/>
    <m/>
    <m/>
  </r>
  <r>
    <n v="663"/>
    <n v="71"/>
    <d v="2011-12-18T00:00:00"/>
    <n v="12"/>
    <x v="0"/>
    <n v="27"/>
    <s v="TSL,JSR"/>
    <s v="CURRAGH SS"/>
    <s v="FORTUNE RAINBOW"/>
    <d v="1899-12-30T12:15:00"/>
    <x v="657"/>
    <s v="DTY-WT 1-WCS-RLS 1-IMWB 1-DTY"/>
    <n v="58"/>
    <n v="1"/>
    <m/>
    <d v="1899-12-30T12:15:00"/>
    <d v="1899-12-30T12:15:00"/>
    <d v="1899-12-30T00:00:00"/>
    <n v="0"/>
    <n v="0"/>
    <d v="1899-12-30T13:15:00"/>
    <d v="1899-12-30T01:00:00"/>
    <n v="1"/>
    <n v="0"/>
    <d v="1899-12-30T13:55:00"/>
    <d v="1899-12-30T00:40:00"/>
    <n v="0"/>
    <n v="40"/>
    <d v="1899-12-30T14:30:00"/>
    <d v="1899-12-30T00:35:00"/>
    <n v="0"/>
    <n v="35"/>
    <d v="1899-12-30T18:30:00"/>
    <d v="1899-12-30T22:05:00"/>
    <d v="1899-12-30T03:35:00"/>
    <n v="3"/>
    <n v="35"/>
    <d v="1899-12-30T18:30:00"/>
    <d v="1899-12-30T22:05:00"/>
    <d v="1899-12-30T03:35:00"/>
    <n v="3"/>
    <n v="35"/>
    <d v="1899-12-30T22:05:00"/>
    <d v="1899-12-30T00:00:00"/>
    <n v="0"/>
    <n v="0"/>
    <d v="1899-12-31T00:29:00"/>
    <d v="1899-12-30T02:24:00"/>
    <n v="2"/>
    <n v="24"/>
    <d v="1899-12-31T02:52:00"/>
    <d v="1899-12-30T02:23:00"/>
    <n v="2"/>
    <n v="23"/>
    <d v="1899-12-31T02:52:00"/>
    <d v="1899-12-31T02:52:00"/>
    <d v="1899-12-30T00:00:00"/>
    <n v="0"/>
    <n v="0"/>
    <d v="1899-12-31T02:52:00"/>
    <d v="1899-12-31T02:52:00"/>
    <m/>
    <d v="1899-12-30T00:00:00"/>
    <n v="0"/>
    <n v="0"/>
    <d v="1899-12-31T03:00:00"/>
    <d v="1899-12-30T00:08:00"/>
    <n v="0"/>
    <n v="8"/>
    <d v="1899-12-31T03:05:00"/>
    <d v="1899-12-30T00:05:00"/>
    <n v="0"/>
    <n v="5"/>
    <d v="1899-12-31T03:05:00"/>
    <d v="1899-12-31T03:10:00"/>
    <d v="1899-12-30T00:05:00"/>
    <n v="0"/>
    <n v="5"/>
    <d v="1899-12-30T14:55:00"/>
    <n v="14"/>
    <n v="55"/>
    <d v="1899-12-30T00:48:00"/>
    <n v="0"/>
    <n v="48"/>
    <d v="1899-12-30T03:35:00"/>
    <n v="3"/>
    <n v="35"/>
    <d v="1899-12-30T02:23:00"/>
    <n v="2"/>
    <n v="23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7:00"/>
    <n v="1"/>
    <n v="17"/>
    <d v="1899-12-30T00:00:00"/>
    <n v="0"/>
    <n v="0"/>
    <n v="2344045.2560000019"/>
    <n v="37739"/>
    <n v="64.243793103448269"/>
    <n v="62.112012930920322"/>
    <m/>
    <m/>
    <m/>
    <m/>
    <m/>
  </r>
  <r>
    <n v="664"/>
    <n v="72"/>
    <d v="2011-12-19T00:00:00"/>
    <n v="12"/>
    <x v="11"/>
    <n v="4"/>
    <s v="BEL"/>
    <s v="HARD COKING COAL"/>
    <s v="HARDWAR"/>
    <d v="1899-12-30T17:00:00"/>
    <x v="658"/>
    <s v="DTY-WT 1-WCS-RLS 2-IMWB 1-DTY"/>
    <n v="59"/>
    <n v="0"/>
    <m/>
    <d v="1899-12-30T17:00:00"/>
    <d v="1899-12-30T17:00:00"/>
    <d v="1899-12-30T00:00:00"/>
    <n v="0"/>
    <n v="0"/>
    <d v="1899-12-30T21:25:00"/>
    <d v="1899-12-30T04:25:00"/>
    <n v="4"/>
    <n v="25"/>
    <d v="1899-12-30T21:40:00"/>
    <d v="1899-12-30T00:15:00"/>
    <n v="0"/>
    <n v="15"/>
    <d v="1899-12-30T22:25:00"/>
    <d v="1899-12-30T00:45:00"/>
    <n v="0"/>
    <n v="45"/>
    <d v="1899-12-30T23:40:00"/>
    <d v="1899-12-31T03:14:00"/>
    <d v="1899-12-30T03:34:00"/>
    <n v="3"/>
    <n v="34"/>
    <d v="1899-12-30T23:40:00"/>
    <d v="1899-12-31T03:14:00"/>
    <d v="1899-12-30T03:34:00"/>
    <n v="3"/>
    <n v="34"/>
    <d v="1899-12-31T03:14:00"/>
    <d v="1899-12-30T00:00:00"/>
    <n v="0"/>
    <n v="0"/>
    <d v="1899-12-31T03:55:00"/>
    <d v="1899-12-30T00:41:00"/>
    <n v="0"/>
    <n v="41"/>
    <d v="1899-12-31T06:17:00"/>
    <d v="1899-12-30T02:22:00"/>
    <n v="2"/>
    <n v="22"/>
    <d v="1899-12-31T06:17:00"/>
    <d v="1899-12-31T06:17:00"/>
    <d v="1899-12-30T00:00:00"/>
    <n v="0"/>
    <n v="0"/>
    <d v="1899-12-31T06:17:00"/>
    <d v="1899-12-31T06:17:00"/>
    <m/>
    <d v="1899-12-30T00:00:00"/>
    <n v="0"/>
    <n v="0"/>
    <d v="1899-12-31T06:27:00"/>
    <d v="1899-12-30T00:10:00"/>
    <n v="0"/>
    <n v="10"/>
    <d v="1899-12-31T06:32:00"/>
    <d v="1899-12-30T00:05:00"/>
    <n v="0"/>
    <n v="5"/>
    <d v="1899-12-31T06:32:00"/>
    <d v="1899-12-31T06:35:00"/>
    <d v="1899-12-30T00:03:00"/>
    <n v="0"/>
    <n v="3"/>
    <d v="1899-12-30T13:35:00"/>
    <n v="13"/>
    <n v="35"/>
    <d v="1899-12-30T01:00:00"/>
    <n v="1"/>
    <n v="0"/>
    <d v="1899-12-30T03:34:00"/>
    <n v="3"/>
    <n v="34"/>
    <d v="1899-12-30T02:22:00"/>
    <n v="2"/>
    <n v="2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347710.336000002"/>
    <n v="37798"/>
    <n v="62.12"/>
    <n v="62.112025398169266"/>
    <m/>
    <m/>
    <m/>
    <m/>
    <m/>
  </r>
  <r>
    <n v="665"/>
    <n v="73"/>
    <d v="2011-12-19T00:00:00"/>
    <n v="12"/>
    <x v="1"/>
    <n v="15"/>
    <s v="TSL,HALDIA"/>
    <s v="ILLAWARA/CURRAGH SS"/>
    <s v="KM KEELUNG/FORTUNE RAINBOW"/>
    <d v="1899-12-30T18:20:00"/>
    <x v="659"/>
    <s v="DTY-WT 1-WCS-RLS 1-IMWB 1-DTY"/>
    <n v="56"/>
    <n v="3"/>
    <m/>
    <d v="1899-12-30T18:20:00"/>
    <d v="1899-12-30T18:20:00"/>
    <d v="1899-12-30T00:00:00"/>
    <n v="0"/>
    <n v="0"/>
    <d v="1899-12-31T04:20:00"/>
    <d v="1899-12-30T10:00:00"/>
    <n v="10"/>
    <n v="0"/>
    <d v="1899-12-31T04:45:00"/>
    <d v="1899-12-30T00:25:00"/>
    <n v="0"/>
    <n v="25"/>
    <d v="1899-12-31T05:40:00"/>
    <d v="1899-12-30T00:55:00"/>
    <n v="0"/>
    <n v="55"/>
    <d v="1899-12-31T05:45:00"/>
    <d v="1899-12-31T07:10:00"/>
    <d v="1899-12-30T01:25:00"/>
    <n v="1"/>
    <n v="25"/>
    <d v="1899-12-31T05:45:00"/>
    <d v="1899-12-31T07:10:00"/>
    <d v="1899-12-30T01:25:00"/>
    <n v="1"/>
    <n v="25"/>
    <d v="1899-12-31T07:14:00"/>
    <d v="1899-12-30T00:04:00"/>
    <n v="0"/>
    <n v="4"/>
    <d v="1899-12-31T07:17:00"/>
    <d v="1899-12-30T00:03:00"/>
    <n v="0"/>
    <n v="3"/>
    <d v="1899-12-31T09:55:00"/>
    <d v="1899-12-30T02:38:00"/>
    <n v="2"/>
    <n v="38"/>
    <d v="1899-12-31T09:55:00"/>
    <d v="1899-12-31T09:55:00"/>
    <d v="1899-12-30T00:00:00"/>
    <n v="0"/>
    <n v="0"/>
    <d v="1899-12-31T09:55:00"/>
    <d v="1899-12-31T09:55:00"/>
    <m/>
    <d v="1899-12-30T00:00:00"/>
    <n v="0"/>
    <n v="0"/>
    <d v="1899-12-31T10:05:00"/>
    <d v="1899-12-30T00:10:00"/>
    <n v="0"/>
    <n v="10"/>
    <d v="1899-12-31T10:10:00"/>
    <d v="1899-12-30T00:05:00"/>
    <n v="0"/>
    <n v="5"/>
    <d v="1899-12-31T10:10:00"/>
    <d v="1899-12-31T10:20:00"/>
    <d v="1899-12-30T00:10:00"/>
    <n v="0"/>
    <n v="10"/>
    <d v="1899-12-30T16:00:00"/>
    <n v="16"/>
    <n v="0"/>
    <d v="1899-12-30T01:14:00"/>
    <n v="1"/>
    <n v="14"/>
    <d v="1899-12-30T01:25:00"/>
    <n v="1"/>
    <n v="25"/>
    <d v="1899-12-30T02:38:00"/>
    <n v="2"/>
    <n v="38"/>
    <m/>
    <m/>
    <m/>
    <d v="1899-12-30T01:52:00"/>
    <n v="1"/>
    <n v="52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351349.2560000019"/>
    <n v="37854"/>
    <n v="64.980714285714285"/>
    <n v="62.116269244993973"/>
    <m/>
    <m/>
    <m/>
    <m/>
    <m/>
  </r>
  <r>
    <n v="666"/>
    <n v="74"/>
    <d v="2011-12-19T00:00:00"/>
    <n v="12"/>
    <x v="38"/>
    <n v="1"/>
    <s v="TATA METALLIKS "/>
    <s v="OKEY NORTH"/>
    <s v="FRONTIER AMBITION"/>
    <d v="1899-12-30T22:15:00"/>
    <x v="660"/>
    <s v="DTY-WT 1-WCS-IMWB 1-DTY"/>
    <n v="59"/>
    <n v="0"/>
    <m/>
    <d v="1899-12-30T22:15:00"/>
    <d v="1899-12-30T22:15:00"/>
    <d v="1899-12-30T00:00:00"/>
    <n v="0"/>
    <n v="0"/>
    <d v="1899-12-31T07:30:00"/>
    <d v="1899-12-30T09:15:00"/>
    <n v="9"/>
    <n v="15"/>
    <d v="1899-12-31T07:40:00"/>
    <d v="1899-12-30T00:10:00"/>
    <n v="0"/>
    <n v="10"/>
    <d v="1899-12-31T09:20:00"/>
    <d v="1899-12-30T01:40:00"/>
    <n v="1"/>
    <n v="4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09:20:00"/>
    <d v="1899-12-30T00:00:00"/>
    <n v="0"/>
    <n v="0"/>
    <d v="1899-12-31T09:40:00"/>
    <d v="1899-12-30T00:10:00"/>
    <n v="0"/>
    <n v="10"/>
    <d v="1899-12-31T15:35:00"/>
    <d v="1899-12-30T05:55:00"/>
    <n v="5"/>
    <n v="55"/>
    <d v="1899-12-31T15:35:00"/>
    <d v="1899-12-31T15:35:00"/>
    <d v="1899-12-30T00:00:00"/>
    <n v="0"/>
    <n v="0"/>
    <d v="1899-12-31T15:35:00"/>
    <d v="1899-12-31T15:35:00"/>
    <m/>
    <d v="1899-12-30T00:00:00"/>
    <n v="0"/>
    <n v="0"/>
    <d v="1899-12-31T16:00:00"/>
    <d v="1899-12-30T00:25:00"/>
    <n v="0"/>
    <n v="25"/>
    <d v="1899-12-31T16:05:00"/>
    <d v="1899-12-30T00:05:00"/>
    <n v="0"/>
    <n v="5"/>
    <d v="1899-12-31T16:05:00"/>
    <d v="1899-12-31T16:15:00"/>
    <d v="1899-12-30T00:10:00"/>
    <n v="0"/>
    <n v="10"/>
    <d v="1899-12-30T18:00:00"/>
    <n v="18"/>
    <n v="0"/>
    <d v="1899-12-30T02:10:00"/>
    <n v="2"/>
    <n v="10"/>
    <d v="1899-12-30T01:30:00"/>
    <n v="1"/>
    <n v="30"/>
    <d v="1899-12-30T05:55:00"/>
    <n v="5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55:00"/>
    <n v="5"/>
    <n v="55"/>
    <d v="1899-12-30T00:00:00"/>
    <n v="0"/>
    <n v="0"/>
    <d v="1899-12-30T00:00:00"/>
    <n v="0"/>
    <n v="0"/>
    <d v="1899-12-30T00:00:00"/>
    <n v="0"/>
    <n v="0"/>
    <n v="2354730.2060000021"/>
    <n v="37913"/>
    <n v="57.304237288135589"/>
    <n v="62.1087807875927"/>
    <m/>
    <m/>
    <m/>
    <m/>
    <m/>
  </r>
  <r>
    <n v="667"/>
    <n v="75"/>
    <d v="2011-12-19T00:00:00"/>
    <n v="12"/>
    <x v="0"/>
    <n v="28"/>
    <s v="TSL,JSR"/>
    <s v="ILLAWARA/CURRAGH SS"/>
    <s v="KM KEELUNG/FORTUNE RAINBOW"/>
    <d v="1899-12-30T03:15:00"/>
    <x v="661"/>
    <s v="DTY-WT 1-WCS-RLS 1-IMWB 1-DTY"/>
    <n v="55"/>
    <n v="4"/>
    <m/>
    <d v="1899-12-30T03:15:00"/>
    <d v="1899-12-30T03:15:00"/>
    <d v="1899-12-30T00:00:00"/>
    <n v="0"/>
    <n v="0"/>
    <d v="1899-12-30T11:45:00"/>
    <d v="1899-12-30T08:30:00"/>
    <n v="8"/>
    <n v="30"/>
    <d v="1899-12-30T12:15:00"/>
    <d v="1899-12-30T00:30:00"/>
    <n v="0"/>
    <n v="30"/>
    <d v="1899-12-30T13:00:00"/>
    <d v="1899-12-30T00:45:00"/>
    <n v="0"/>
    <n v="45"/>
    <d v="1899-12-30T13:00:00"/>
    <d v="1899-12-30T13:40:00"/>
    <d v="1899-12-30T00:40:00"/>
    <n v="0"/>
    <n v="40"/>
    <d v="1899-12-30T13:00:00"/>
    <d v="1899-12-30T13:40:00"/>
    <d v="1899-12-30T00:40:00"/>
    <n v="0"/>
    <n v="40"/>
    <d v="1899-12-30T13:44:00"/>
    <d v="1899-12-30T00:04:00"/>
    <n v="0"/>
    <n v="4"/>
    <d v="1899-12-30T13:44:00"/>
    <d v="1899-12-30T00:00:00"/>
    <n v="0"/>
    <n v="0"/>
    <d v="1899-12-30T16:42:00"/>
    <d v="1899-12-30T02:58:00"/>
    <n v="2"/>
    <n v="58"/>
    <d v="1899-12-30T16:42:00"/>
    <d v="1899-12-30T16:42:00"/>
    <d v="1899-12-30T00:00:00"/>
    <n v="0"/>
    <n v="0"/>
    <d v="1899-12-30T16:42:00"/>
    <d v="1899-12-30T16:42:00"/>
    <m/>
    <d v="1899-12-30T00:00:00"/>
    <n v="0"/>
    <n v="0"/>
    <d v="1899-12-30T16:52:00"/>
    <d v="1899-12-30T00:10:00"/>
    <n v="0"/>
    <n v="10"/>
    <d v="1899-12-30T17:00:00"/>
    <d v="1899-12-30T00:08:00"/>
    <n v="0"/>
    <n v="8"/>
    <d v="1899-12-30T17:00:00"/>
    <d v="1899-12-30T17:15:00"/>
    <d v="1899-12-30T00:15:00"/>
    <n v="0"/>
    <n v="15"/>
    <d v="1899-12-30T14:00:00"/>
    <n v="14"/>
    <n v="0"/>
    <d v="1899-12-30T01:07:00"/>
    <n v="1"/>
    <n v="7"/>
    <d v="1899-12-30T00:40:00"/>
    <n v="0"/>
    <n v="40"/>
    <d v="1899-12-30T02:58:00"/>
    <n v="2"/>
    <n v="58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0:00"/>
    <n v="1"/>
    <n v="30"/>
    <d v="1899-12-30T00:00:00"/>
    <n v="0"/>
    <n v="0"/>
    <n v="2358249.9460000023"/>
    <n v="37968"/>
    <n v="63.99527272727272"/>
    <n v="62.111513537716036"/>
    <m/>
    <m/>
    <m/>
    <m/>
    <m/>
  </r>
  <r>
    <n v="668"/>
    <n v="76"/>
    <d v="2011-12-19T00:00:00"/>
    <n v="12"/>
    <x v="11"/>
    <n v="5"/>
    <s v="BEL"/>
    <s v="HARD COKING COAL"/>
    <s v="HARDWAR"/>
    <d v="1899-12-30T11:40:00"/>
    <x v="662"/>
    <s v="DTY-WT 1-WCS-RLS 2-IMWB 1-DTY"/>
    <n v="59"/>
    <n v="0"/>
    <m/>
    <d v="1899-12-30T11:40:00"/>
    <d v="1899-12-30T11:40:00"/>
    <d v="1899-12-30T00:00:00"/>
    <n v="0"/>
    <n v="0"/>
    <d v="1899-12-30T17:00:00"/>
    <d v="1899-12-30T05:20:00"/>
    <n v="5"/>
    <n v="20"/>
    <d v="1899-12-30T17:40:00"/>
    <d v="1899-12-30T00:40:00"/>
    <n v="0"/>
    <n v="40"/>
    <d v="1899-12-30T18:05:00"/>
    <d v="1899-12-30T00:25:00"/>
    <n v="0"/>
    <n v="2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9:18:00"/>
    <d v="1899-12-30T00:18:00"/>
    <n v="0"/>
    <n v="18"/>
    <d v="1899-12-30T19:19:00"/>
    <d v="1899-12-30T00:01:00"/>
    <n v="0"/>
    <n v="1"/>
    <d v="1899-12-30T21:11:00"/>
    <d v="1899-12-30T01:52:00"/>
    <n v="1"/>
    <n v="52"/>
    <d v="1899-12-30T21:11:00"/>
    <d v="1899-12-30T21:11:00"/>
    <d v="1899-12-30T00:00:00"/>
    <n v="0"/>
    <n v="0"/>
    <d v="1899-12-30T21:11:00"/>
    <d v="1899-12-30T21:11:00"/>
    <m/>
    <d v="1899-12-30T00:00:00"/>
    <n v="0"/>
    <n v="0"/>
    <d v="1899-12-30T21:18:00"/>
    <d v="1899-12-30T00:07:00"/>
    <n v="0"/>
    <n v="7"/>
    <d v="1899-12-30T21:23:00"/>
    <d v="1899-12-30T00:05:00"/>
    <n v="0"/>
    <n v="5"/>
    <d v="1899-12-30T21:23:00"/>
    <d v="1899-12-30T21:25:00"/>
    <d v="1899-12-30T00:02:00"/>
    <n v="0"/>
    <n v="2"/>
    <d v="1899-12-30T09:45:00"/>
    <n v="9"/>
    <n v="45"/>
    <d v="1899-12-30T00:55:00"/>
    <n v="0"/>
    <n v="55"/>
    <d v="1899-12-30T00:50:00"/>
    <n v="0"/>
    <n v="50"/>
    <d v="1899-12-30T01:52:00"/>
    <n v="1"/>
    <n v="5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361947.4860000024"/>
    <n v="38027"/>
    <n v="62.670169491525421"/>
    <n v="62.112380308728071"/>
    <m/>
    <m/>
    <m/>
    <m/>
    <m/>
  </r>
  <r>
    <n v="669"/>
    <n v="77"/>
    <d v="2011-12-19T00:00:00"/>
    <n v="12"/>
    <x v="0"/>
    <n v="29"/>
    <s v="TSL,JSR"/>
    <s v="CD HCC/SS NEWZEALAND"/>
    <s v="ECOLA/IRON BILL"/>
    <d v="1899-12-30T14:20:00"/>
    <x v="663"/>
    <s v="DTY-WT 1-WCS-IMWB 1-DTY"/>
    <n v="58"/>
    <n v="1"/>
    <m/>
    <d v="1899-12-30T14:20:00"/>
    <d v="1899-12-30T14:20:00"/>
    <d v="1899-12-30T00:00:00"/>
    <n v="0"/>
    <n v="0"/>
    <d v="1899-12-30T18:30:00"/>
    <d v="1899-12-30T04:10:00"/>
    <n v="4"/>
    <n v="10"/>
    <d v="1899-12-30T19:00:00"/>
    <d v="1899-12-30T00:30:00"/>
    <n v="0"/>
    <n v="30"/>
    <d v="1899-12-30T20:00:00"/>
    <d v="1899-12-30T01:00:00"/>
    <n v="1"/>
    <n v="0"/>
    <d v="1899-12-30T20:15:00"/>
    <d v="1899-12-30T21:30:00"/>
    <d v="1899-12-30T01:15:00"/>
    <n v="1"/>
    <n v="15"/>
    <d v="1899-12-30T20:15:00"/>
    <d v="1899-12-30T21:30:00"/>
    <d v="1899-12-30T01:15:00"/>
    <n v="1"/>
    <n v="15"/>
    <d v="1899-12-30T20:00:00"/>
    <d v="1899-12-30T00:00:00"/>
    <n v="0"/>
    <n v="0"/>
    <d v="1899-12-30T20:30:00"/>
    <d v="1899-12-30T00:15:00"/>
    <n v="0"/>
    <n v="15"/>
    <d v="1899-12-30T23:00:00"/>
    <d v="1899-12-30T02:30:00"/>
    <n v="2"/>
    <n v="30"/>
    <d v="1899-12-30T23:00:00"/>
    <d v="1899-12-30T23:00:00"/>
    <d v="1899-12-30T00:00:00"/>
    <n v="0"/>
    <n v="0"/>
    <d v="1899-12-30T23:00:00"/>
    <d v="1899-12-30T23:00:00"/>
    <m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15:00"/>
    <d v="1899-12-30T23:30:00"/>
    <d v="1899-12-30T00:15:00"/>
    <n v="0"/>
    <n v="15"/>
    <d v="1899-12-30T09:10:00"/>
    <n v="9"/>
    <n v="10"/>
    <d v="1899-12-30T01:15:00"/>
    <n v="1"/>
    <n v="15"/>
    <d v="1899-12-30T01:15:00"/>
    <n v="1"/>
    <n v="15"/>
    <d v="1899-12-30T02:30:00"/>
    <n v="2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0:00"/>
    <n v="2"/>
    <n v="30"/>
    <d v="1899-12-30T00:00:00"/>
    <n v="0"/>
    <n v="0"/>
    <d v="1899-12-30T00:00:00"/>
    <n v="0"/>
    <n v="0"/>
    <d v="1899-12-30T00:00:00"/>
    <n v="0"/>
    <n v="0"/>
    <n v="2365244.5460000024"/>
    <n v="38085"/>
    <n v="56.845862068965516"/>
    <n v="62.104359879217604"/>
    <m/>
    <m/>
    <m/>
    <m/>
    <m/>
  </r>
  <r>
    <n v="670"/>
    <n v="78"/>
    <d v="2011-12-19T00:00:00"/>
    <n v="12"/>
    <x v="0"/>
    <n v="30"/>
    <s v="TSL,JSR"/>
    <s v="JELLINBAH PCI/CURRAGH SS"/>
    <s v="LOWLANDS NELLO/FORTUNE RAINBOW"/>
    <d v="1899-12-30T14:45:00"/>
    <x v="664"/>
    <s v="DTY-WT 1-WCS-RLS 1-IMWB 1-DTY"/>
    <n v="56"/>
    <n v="3"/>
    <m/>
    <d v="1899-12-30T14:45:00"/>
    <d v="1899-12-30T14:45:00"/>
    <d v="1899-12-30T00:00:00"/>
    <n v="0"/>
    <n v="0"/>
    <d v="1899-12-30T22:40:00"/>
    <d v="1899-12-30T07:55:00"/>
    <n v="7"/>
    <n v="55"/>
    <d v="1899-12-30T22:55:00"/>
    <d v="1899-12-30T00:15:00"/>
    <n v="0"/>
    <n v="15"/>
    <d v="1899-12-31T00:00:00"/>
    <d v="1899-12-30T01:05:00"/>
    <n v="1"/>
    <n v="5"/>
    <d v="1899-12-31T00:00:00"/>
    <d v="1899-12-31T01:55:00"/>
    <d v="1899-12-30T01:55:00"/>
    <n v="1"/>
    <n v="55"/>
    <d v="1899-12-31T00:00:00"/>
    <d v="1899-12-31T01:55:00"/>
    <d v="1899-12-30T01:55:00"/>
    <n v="1"/>
    <n v="55"/>
    <d v="1899-12-31T02:00:00"/>
    <d v="1899-12-30T00:05:00"/>
    <n v="0"/>
    <n v="5"/>
    <d v="1899-12-31T02:02:00"/>
    <d v="1899-12-30T00:02:00"/>
    <n v="0"/>
    <n v="2"/>
    <d v="1899-12-31T04:28:00"/>
    <d v="1899-12-30T02:26:00"/>
    <n v="2"/>
    <n v="26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8:00"/>
    <d v="1899-12-30T00:10:00"/>
    <n v="0"/>
    <n v="10"/>
    <d v="1899-12-31T04:40:00"/>
    <d v="1899-12-30T00:02:00"/>
    <n v="0"/>
    <n v="2"/>
    <d v="1899-12-31T04:40:00"/>
    <d v="1899-12-31T05:30:00"/>
    <d v="1899-12-30T00:50:00"/>
    <n v="0"/>
    <n v="50"/>
    <d v="1899-12-30T14:45:00"/>
    <n v="14"/>
    <n v="45"/>
    <d v="1899-12-30T01:22:00"/>
    <n v="1"/>
    <n v="22"/>
    <d v="1899-12-30T01:55:00"/>
    <n v="1"/>
    <n v="55"/>
    <d v="1899-12-30T02:26:00"/>
    <n v="2"/>
    <n v="26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02:00"/>
    <n v="1"/>
    <n v="2"/>
    <d v="1899-12-30T00:00:00"/>
    <n v="0"/>
    <n v="0"/>
    <n v="2368755.5360000026"/>
    <n v="38141"/>
    <n v="62.696249999999999"/>
    <n v="62.105228913767405"/>
    <m/>
    <m/>
    <m/>
    <m/>
    <m/>
  </r>
  <r>
    <n v="671"/>
    <n v="79"/>
    <d v="2011-12-20T00:00:00"/>
    <n v="12"/>
    <x v="39"/>
    <n v="1"/>
    <s v="HIND ENERGY"/>
    <s v="STEAM NON COKING"/>
    <s v="IPSEA COLOSSUS"/>
    <d v="1899-12-30T23:30:00"/>
    <x v="665"/>
    <s v="DTY-WT 1-WCS-RLS 2-IMWB 1-DTY"/>
    <n v="46"/>
    <n v="13"/>
    <m/>
    <d v="1899-12-30T23:30:00"/>
    <d v="1899-12-30T23:30:00"/>
    <d v="1899-12-30T00:00:00"/>
    <n v="0"/>
    <n v="0"/>
    <d v="1899-12-31T04:40:00"/>
    <d v="1899-12-30T05:10:00"/>
    <n v="5"/>
    <n v="10"/>
    <d v="1899-12-31T04:50:00"/>
    <d v="1899-12-30T00:10:00"/>
    <n v="0"/>
    <n v="10"/>
    <d v="1899-12-31T07:10:00"/>
    <d v="1899-12-30T02:20:00"/>
    <n v="2"/>
    <n v="20"/>
    <d v="1899-12-31T08:00:00"/>
    <d v="1899-12-31T09:05:00"/>
    <d v="1899-12-30T01:05:00"/>
    <n v="1"/>
    <n v="5"/>
    <d v="1899-12-31T08:00:00"/>
    <d v="1899-12-31T09:05:00"/>
    <d v="1899-12-30T01:05:00"/>
    <n v="1"/>
    <n v="5"/>
    <d v="1899-12-31T09:10:00"/>
    <d v="1899-12-30T00:05:00"/>
    <n v="0"/>
    <n v="5"/>
    <d v="1899-12-31T09:11:00"/>
    <d v="1899-12-30T00:01:00"/>
    <n v="0"/>
    <n v="1"/>
    <d v="1899-12-31T15:55:00"/>
    <d v="1899-12-30T06:44:00"/>
    <n v="6"/>
    <n v="44"/>
    <d v="1899-12-31T15:55:00"/>
    <d v="1899-12-31T15:55:00"/>
    <d v="1899-12-30T00:00:00"/>
    <n v="0"/>
    <n v="0"/>
    <d v="1899-12-31T15:55:00"/>
    <d v="1899-12-31T15:55:00"/>
    <m/>
    <d v="1899-12-30T00:00:00"/>
    <n v="0"/>
    <n v="0"/>
    <d v="1899-12-31T16:10:00"/>
    <d v="1899-12-30T00:15:00"/>
    <n v="0"/>
    <n v="15"/>
    <d v="1899-12-31T16:15:00"/>
    <d v="1899-12-30T00:05:00"/>
    <n v="0"/>
    <n v="5"/>
    <d v="1899-12-31T16:15:00"/>
    <d v="1899-12-31T16:20:00"/>
    <d v="1899-12-30T00:05:00"/>
    <n v="0"/>
    <n v="5"/>
    <d v="1899-12-30T16:50:00"/>
    <n v="16"/>
    <n v="50"/>
    <d v="1899-12-30T02:45:00"/>
    <n v="2"/>
    <n v="45"/>
    <d v="1899-12-30T01:05:00"/>
    <n v="1"/>
    <n v="5"/>
    <d v="1899-12-30T06:44:00"/>
    <n v="6"/>
    <n v="44"/>
    <m/>
    <m/>
    <m/>
    <d v="1899-12-30T01:25:00"/>
    <n v="1"/>
    <n v="25"/>
    <d v="1899-12-30T00:00:00"/>
    <n v="0"/>
    <n v="0"/>
    <d v="1899-12-30T05:19:00"/>
    <n v="5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371503.3560000025"/>
    <n v="38187"/>
    <n v="59.735217391304353"/>
    <n v="62.102374001623652"/>
    <m/>
    <m/>
    <m/>
    <m/>
    <m/>
  </r>
  <r>
    <n v="672"/>
    <n v="80"/>
    <d v="2011-12-20T00:00:00"/>
    <n v="12"/>
    <x v="1"/>
    <n v="16"/>
    <s v="TSL,HALDIA"/>
    <s v="CURRAGH SS/HAIL CREEK"/>
    <s v="FORTUNE RAINBOW/FRONTIER AMBITION"/>
    <d v="1899-12-30T03:00:00"/>
    <x v="666"/>
    <s v="DTY-WT 1-WCS-RLS 1-IMWB 1-DTY"/>
    <n v="58"/>
    <n v="1"/>
    <m/>
    <d v="1899-12-30T03:00:00"/>
    <d v="1899-12-30T03:00:00"/>
    <d v="1899-12-30T00:00:00"/>
    <n v="0"/>
    <n v="0"/>
    <d v="1899-12-30T09:40:00"/>
    <d v="1899-12-30T06:40:00"/>
    <n v="6"/>
    <n v="40"/>
    <d v="1899-12-30T10:00:00"/>
    <d v="1899-12-30T00:20:00"/>
    <n v="0"/>
    <n v="20"/>
    <d v="1899-12-30T10:30:00"/>
    <d v="1899-12-30T00:30:00"/>
    <n v="38"/>
    <n v="30"/>
    <d v="1899-12-30T10:35:00"/>
    <d v="1899-12-30T12:20:00"/>
    <d v="1899-12-30T01:45:00"/>
    <n v="1"/>
    <n v="45"/>
    <d v="1899-12-30T10:35:00"/>
    <d v="1899-12-30T12:20:00"/>
    <d v="1899-12-30T01:45:00"/>
    <n v="1"/>
    <n v="45"/>
    <d v="1899-12-30T12:30:00"/>
    <d v="1899-12-30T00:10:00"/>
    <n v="0"/>
    <n v="10"/>
    <d v="1899-12-30T16:32:00"/>
    <d v="1899-12-30T04:02:00"/>
    <n v="4"/>
    <n v="2"/>
    <d v="1899-12-30T19:36:00"/>
    <d v="1899-12-30T03:04:00"/>
    <n v="3"/>
    <n v="4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46:00"/>
    <d v="1899-12-30T00:10:00"/>
    <n v="0"/>
    <n v="10"/>
    <d v="1899-12-30T19:50:00"/>
    <d v="1899-12-30T00:04:00"/>
    <n v="0"/>
    <n v="4"/>
    <d v="1899-12-30T19:50:00"/>
    <d v="1899-12-30T19:55:00"/>
    <d v="1899-12-30T00:05:00"/>
    <n v="0"/>
    <n v="5"/>
    <d v="1899-12-30T16:55:00"/>
    <n v="16"/>
    <n v="55"/>
    <d v="1899-12-30T00:54:00"/>
    <n v="0"/>
    <n v="54"/>
    <d v="1899-12-30T01:45:00"/>
    <n v="1"/>
    <n v="45"/>
    <d v="1899-12-30T03:04:00"/>
    <n v="3"/>
    <n v="4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2375046.5160000026"/>
    <n v="38245"/>
    <n v="61.088965517241377"/>
    <n v="62.100837129036542"/>
    <m/>
    <m/>
    <m/>
    <m/>
    <m/>
  </r>
  <r>
    <n v="673"/>
    <n v="81"/>
    <d v="2011-12-20T00:00:00"/>
    <n v="12"/>
    <x v="0"/>
    <n v="31"/>
    <s v="TSL,JSR"/>
    <s v="SS NEWZEALAND/CD HCC"/>
    <s v="IRON BILL/ECOLA"/>
    <d v="1899-12-30T09:15:00"/>
    <x v="667"/>
    <s v="DTY-WT 1-WCS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30:00"/>
    <d v="1899-12-30T00:05:00"/>
    <n v="0"/>
    <n v="5"/>
    <d v="1900-01-01T00:00:00"/>
    <d v="1899-12-31T14:30:00"/>
    <n v="14"/>
    <n v="30"/>
    <d v="1900-01-01T06:00:00"/>
    <d v="1900-01-01T07:50:00"/>
    <d v="1899-12-30T01:50:00"/>
    <n v="1"/>
    <n v="50"/>
    <d v="1900-01-01T06:00:00"/>
    <d v="1900-01-01T07:50:00"/>
    <d v="1899-12-30T01:50:00"/>
    <n v="1"/>
    <n v="50"/>
    <d v="1900-01-01T00:00:00"/>
    <d v="1899-12-30T00:00:00"/>
    <n v="0"/>
    <n v="0"/>
    <d v="1900-01-01T08:30:00"/>
    <d v="1899-12-30T00:40:00"/>
    <n v="0"/>
    <n v="40"/>
    <d v="1900-01-01T16:30:00"/>
    <d v="1899-12-30T08:00:00"/>
    <n v="8"/>
    <n v="0"/>
    <d v="1900-01-01T16:30:00"/>
    <d v="1900-01-01T16:30:00"/>
    <d v="1899-12-30T00:00:00"/>
    <n v="0"/>
    <n v="0"/>
    <d v="1900-01-01T16:30:00"/>
    <d v="1900-01-01T16:30:00"/>
    <m/>
    <d v="1899-12-30T00:00:00"/>
    <n v="0"/>
    <n v="0"/>
    <d v="1900-01-01T16:40:00"/>
    <d v="1899-12-30T00:10:00"/>
    <n v="0"/>
    <n v="10"/>
    <d v="1900-01-01T16:45:00"/>
    <d v="1899-12-30T00:05:00"/>
    <n v="0"/>
    <n v="5"/>
    <d v="1900-01-01T16:45:00"/>
    <d v="1900-01-01T16:55:00"/>
    <d v="1899-12-30T00:10:00"/>
    <n v="0"/>
    <n v="10"/>
    <d v="1900-01-01T07:40:00"/>
    <n v="7"/>
    <n v="40"/>
    <d v="1899-12-31T14:45:00"/>
    <n v="14"/>
    <n v="45"/>
    <d v="1899-12-30T01:50:00"/>
    <n v="1"/>
    <n v="50"/>
    <d v="1899-12-30T08:00:00"/>
    <n v="8"/>
    <n v="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8:00:00"/>
    <n v="8"/>
    <n v="0"/>
    <d v="1899-12-30T00:00:00"/>
    <n v="0"/>
    <n v="0"/>
    <d v="1899-12-30T00:00:00"/>
    <n v="0"/>
    <n v="0"/>
    <d v="1899-12-30T00:00:00"/>
    <n v="0"/>
    <n v="0"/>
    <n v="2378443.4760000026"/>
    <n v="38303"/>
    <n v="58.568275862068965"/>
    <n v="62.095487977443085"/>
    <m/>
    <m/>
    <m/>
    <m/>
    <m/>
  </r>
  <r>
    <n v="674"/>
    <n v="82"/>
    <d v="2011-12-20T00:00:00"/>
    <n v="12"/>
    <x v="0"/>
    <n v="32"/>
    <s v="TSL,JSR"/>
    <s v="SS NEWZEALAND/CP OMAN"/>
    <s v="IRON BILL/MP PANAMAX 6"/>
    <d v="1899-12-30T16:15:00"/>
    <x v="668"/>
    <s v="DTY-WT 1-WCS-RLS 2-IMWB 1-DTY"/>
    <n v="58"/>
    <n v="1"/>
    <m/>
    <d v="1899-12-30T16:15:00"/>
    <d v="1899-12-30T16:15:00"/>
    <d v="1899-12-30T00:00:00"/>
    <n v="0"/>
    <n v="0"/>
    <d v="1899-12-30T18:25:00"/>
    <d v="1899-12-30T02:10:00"/>
    <n v="2"/>
    <n v="10"/>
    <d v="1899-12-30T18:45:00"/>
    <d v="1899-12-30T00:20:00"/>
    <n v="0"/>
    <n v="20"/>
    <d v="1899-12-30T19:35:00"/>
    <d v="1899-12-30T00:50:00"/>
    <n v="0"/>
    <n v="50"/>
    <d v="1899-12-30T19:40:00"/>
    <d v="1899-12-30T21:10:00"/>
    <d v="1899-12-30T01:30:00"/>
    <n v="1"/>
    <n v="30"/>
    <d v="1899-12-30T19:40:00"/>
    <d v="1899-12-30T21:10:00"/>
    <d v="1899-12-30T01:30:00"/>
    <n v="1"/>
    <n v="30"/>
    <d v="1899-12-31T01:38:00"/>
    <d v="1899-12-30T04:28:00"/>
    <n v="4"/>
    <n v="28"/>
    <d v="1899-12-30T21:10:00"/>
    <d v="1899-12-30T00:00:00"/>
    <n v="0"/>
    <n v="0"/>
    <d v="1899-12-31T02:09:00"/>
    <d v="1899-12-30T04:59:00"/>
    <n v="4"/>
    <n v="59"/>
    <d v="1899-12-31T02:09:00"/>
    <d v="1899-12-31T02:09:00"/>
    <d v="1899-12-30T00:00:00"/>
    <n v="0"/>
    <n v="0"/>
    <d v="1899-12-31T02:09:00"/>
    <d v="1899-12-31T02:09:00"/>
    <m/>
    <d v="1899-12-30T00:00:00"/>
    <n v="0"/>
    <n v="0"/>
    <d v="1899-12-31T02:20:00"/>
    <d v="1899-12-30T00:11:00"/>
    <n v="0"/>
    <n v="11"/>
    <d v="1899-12-31T02:25:00"/>
    <d v="1899-12-30T00:05:00"/>
    <n v="0"/>
    <n v="5"/>
    <d v="1899-12-31T02:25:00"/>
    <d v="1899-12-31T02:30:00"/>
    <d v="1899-12-30T00:05:00"/>
    <n v="0"/>
    <n v="5"/>
    <d v="1899-12-30T10:15:00"/>
    <n v="10"/>
    <n v="15"/>
    <d v="1899-12-30T05:34:00"/>
    <n v="5"/>
    <n v="34"/>
    <d v="1899-12-30T01:30:00"/>
    <n v="1"/>
    <n v="30"/>
    <d v="1899-12-30T04:59:00"/>
    <n v="4"/>
    <n v="59"/>
    <m/>
    <m/>
    <m/>
    <d v="1899-12-30T00:30:00"/>
    <n v="0"/>
    <n v="30"/>
    <d v="1899-12-30T00:00:00"/>
    <n v="0"/>
    <n v="0"/>
    <d v="1899-12-30T00:00:00"/>
    <n v="0"/>
    <n v="0"/>
    <d v="1899-12-30T00:00:00"/>
    <n v="0"/>
    <n v="0"/>
    <d v="1899-12-30T04:29:00"/>
    <n v="4"/>
    <n v="29"/>
    <d v="1899-12-30T00:00:00"/>
    <n v="0"/>
    <n v="0"/>
    <d v="1899-12-30T00:00:00"/>
    <n v="0"/>
    <n v="0"/>
    <d v="1899-12-30T00:00:00"/>
    <n v="0"/>
    <n v="0"/>
    <n v="2382194.6960000028"/>
    <n v="38361"/>
    <n v="64.676206896551719"/>
    <n v="62.099389901201818"/>
    <m/>
    <m/>
    <m/>
    <m/>
    <m/>
  </r>
  <r>
    <n v="675"/>
    <n v="83"/>
    <d v="2011-12-21T00:00:00"/>
    <n v="12"/>
    <x v="38"/>
    <n v="2"/>
    <s v="TATA METALLIKS "/>
    <s v="OKEY NORTH"/>
    <s v="FRONTIER AMBITION"/>
    <d v="1899-12-30T05:00:00"/>
    <x v="669"/>
    <s v="DTY-WT 1-WCS-IMWB 1-DTY"/>
    <n v="59"/>
    <n v="0"/>
    <m/>
    <d v="1899-12-30T05:00:00"/>
    <d v="1899-12-30T05:00:00"/>
    <d v="1899-12-30T00:00:00"/>
    <n v="0"/>
    <n v="0"/>
    <d v="1899-12-30T21:00:00"/>
    <d v="1899-12-30T16:00:00"/>
    <n v="16"/>
    <n v="0"/>
    <d v="1899-12-30T21:50:00"/>
    <d v="1899-12-30T00:50:00"/>
    <n v="0"/>
    <n v="50"/>
    <d v="1899-12-31T00:15:00"/>
    <d v="1899-12-30T02:25:00"/>
    <n v="2"/>
    <n v="25"/>
    <d v="1899-12-31T00:20:00"/>
    <d v="1899-12-31T01:30:00"/>
    <d v="1899-12-30T01:10:00"/>
    <n v="1"/>
    <n v="10"/>
    <d v="1899-12-31T00:20:00"/>
    <d v="1899-12-31T01:30:00"/>
    <d v="1899-12-30T01:10:00"/>
    <n v="1"/>
    <n v="10"/>
    <d v="1899-12-31T00:15:00"/>
    <d v="1899-12-30T00:00:00"/>
    <n v="0"/>
    <n v="0"/>
    <d v="1899-12-31T01:40:00"/>
    <d v="1899-12-30T00:10:00"/>
    <n v="0"/>
    <n v="10"/>
    <d v="1899-12-31T12:45:00"/>
    <d v="1899-12-30T11:05:00"/>
    <n v="11"/>
    <n v="5"/>
    <d v="1899-12-31T12:45:00"/>
    <d v="1899-12-31T12:45:00"/>
    <d v="1899-12-30T00:00:00"/>
    <n v="0"/>
    <n v="0"/>
    <d v="1899-12-31T12:45:00"/>
    <d v="1899-12-31T12:45:00"/>
    <m/>
    <d v="1899-12-30T00:00:00"/>
    <n v="0"/>
    <n v="0"/>
    <d v="1899-12-31T12:55:00"/>
    <d v="1899-12-30T00:10:00"/>
    <n v="0"/>
    <n v="10"/>
    <d v="1899-12-31T13:00:00"/>
    <d v="1899-12-30T00:05:00"/>
    <n v="0"/>
    <n v="5"/>
    <d v="1899-12-31T13:00:00"/>
    <d v="1899-12-31T13:05:00"/>
    <d v="1899-12-30T00:05:00"/>
    <n v="0"/>
    <n v="5"/>
    <d v="1899-12-31T08:05:00"/>
    <n v="8"/>
    <n v="5"/>
    <d v="1899-12-30T02:40:00"/>
    <n v="2"/>
    <n v="40"/>
    <d v="1899-12-30T01:10:00"/>
    <n v="1"/>
    <n v="10"/>
    <d v="1899-12-30T11:05:00"/>
    <n v="11"/>
    <n v="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1:05:00"/>
    <n v="11"/>
    <n v="5"/>
    <d v="1899-12-30T00:00:00"/>
    <n v="0"/>
    <n v="0"/>
    <d v="1899-12-30T00:00:00"/>
    <n v="0"/>
    <n v="0"/>
    <d v="1899-12-30T00:00:00"/>
    <n v="0"/>
    <n v="0"/>
    <n v="2385979.3260000027"/>
    <n v="38420"/>
    <n v="64.146271186440686"/>
    <n v="62.102533211868888"/>
    <m/>
    <m/>
    <m/>
    <m/>
    <m/>
  </r>
  <r>
    <n v="676"/>
    <n v="84"/>
    <d v="2011-12-21T00:00:00"/>
    <n v="12"/>
    <x v="17"/>
    <n v="6"/>
    <s v="UML,SUKHINDA"/>
    <s v="HARD COKING COAL"/>
    <s v="SUMMER FORTUNE"/>
    <d v="1899-12-30T13:30:00"/>
    <x v="670"/>
    <s v="DTY-WT 1-WCS-RLS 1-IMWB 1-DTY"/>
    <n v="59"/>
    <n v="0"/>
    <m/>
    <d v="1899-12-30T13:30:00"/>
    <d v="1899-12-30T13:30:00"/>
    <d v="1899-12-30T00:00:00"/>
    <n v="0"/>
    <n v="0"/>
    <d v="1899-12-30T16:25:00"/>
    <d v="1899-12-30T02:55:00"/>
    <n v="2"/>
    <n v="55"/>
    <d v="1899-12-30T16:35:00"/>
    <d v="1899-12-30T00:10:00"/>
    <n v="0"/>
    <n v="10"/>
    <d v="1899-12-31T07:40:00"/>
    <d v="1899-12-30T15:05:00"/>
    <n v="15"/>
    <n v="5"/>
    <d v="1899-12-31T08:30:00"/>
    <d v="1899-12-31T10:25:00"/>
    <d v="1899-12-30T01:55:00"/>
    <n v="1"/>
    <n v="55"/>
    <d v="1899-12-31T08:30:00"/>
    <d v="1899-12-31T10:25:00"/>
    <d v="1899-12-30T01:55:00"/>
    <n v="1"/>
    <n v="55"/>
    <d v="1899-12-31T10:29:00"/>
    <d v="1899-12-30T00:04:00"/>
    <n v="0"/>
    <n v="4"/>
    <d v="1899-12-31T10:31:00"/>
    <d v="1899-12-30T00:02:00"/>
    <n v="0"/>
    <n v="2"/>
    <d v="1899-12-31T14:45:00"/>
    <d v="1899-12-30T04:14:00"/>
    <n v="4"/>
    <n v="14"/>
    <d v="1899-12-31T14:45:00"/>
    <d v="1899-12-31T14:45:00"/>
    <d v="1899-12-30T00:00:00"/>
    <n v="0"/>
    <n v="0"/>
    <d v="1899-12-31T14:45:00"/>
    <d v="1899-12-31T14:45:00"/>
    <m/>
    <d v="1899-12-30T00:00:00"/>
    <n v="0"/>
    <n v="0"/>
    <d v="1899-12-31T14:55:00"/>
    <d v="1899-12-30T00:10:00"/>
    <n v="0"/>
    <n v="10"/>
    <d v="1899-12-31T15:00:00"/>
    <d v="1899-12-30T00:05:00"/>
    <n v="0"/>
    <n v="5"/>
    <d v="1899-12-31T15:00:00"/>
    <d v="1899-12-31T15:05:00"/>
    <d v="1899-12-30T00:05:00"/>
    <n v="0"/>
    <n v="5"/>
    <d v="1899-12-31T01:35:00"/>
    <n v="1"/>
    <n v="35"/>
    <d v="1899-12-30T15:24:00"/>
    <n v="15"/>
    <n v="24"/>
    <d v="1899-12-30T01:55:00"/>
    <n v="1"/>
    <n v="55"/>
    <d v="1899-12-30T04:14:00"/>
    <n v="4"/>
    <n v="14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2:21:00"/>
    <n v="2"/>
    <n v="21"/>
    <d v="1899-12-30T00:00:00"/>
    <n v="0"/>
    <n v="0"/>
    <n v="2389765.9660000028"/>
    <n v="38479"/>
    <n v="64.180338983050845"/>
    <n v="62.105719119519811"/>
    <m/>
    <m/>
    <m/>
    <m/>
    <m/>
  </r>
  <r>
    <n v="677"/>
    <n v="85"/>
    <d v="2011-12-21T00:00:00"/>
    <n v="12"/>
    <x v="1"/>
    <n v="17"/>
    <s v="TSL,HALDIA"/>
    <s v="ILLAWARA"/>
    <s v="KM KEELUNG"/>
    <d v="1899-12-30T22:30:00"/>
    <x v="671"/>
    <s v="DTY-WT 1-WCS-RLS 2-IMWB 1-DTY"/>
    <n v="57"/>
    <n v="2"/>
    <m/>
    <d v="1899-12-30T22:30:00"/>
    <d v="1899-12-30T22:30:00"/>
    <d v="1899-12-30T00:00:00"/>
    <n v="0"/>
    <n v="0"/>
    <d v="1899-12-31T02:00:00"/>
    <d v="1899-12-30T03:30:00"/>
    <n v="3"/>
    <n v="30"/>
    <d v="1899-12-31T02:05:00"/>
    <d v="1899-12-30T00:05:00"/>
    <n v="0"/>
    <n v="5"/>
    <d v="1899-12-31T05:45:00"/>
    <d v="1899-12-30T03:40:00"/>
    <n v="3"/>
    <n v="40"/>
    <d v="1899-12-31T05:50:00"/>
    <d v="1899-12-31T11:45:00"/>
    <d v="1899-12-30T05:55:00"/>
    <n v="5"/>
    <n v="55"/>
    <d v="1899-12-31T05:50:00"/>
    <d v="1899-12-31T11:45:00"/>
    <d v="1899-12-30T05:55:00"/>
    <n v="5"/>
    <n v="55"/>
    <d v="1899-12-31T08:30:00"/>
    <d v="1899-12-30T02:45:00"/>
    <n v="2"/>
    <n v="45"/>
    <d v="1899-12-31T08:32:00"/>
    <d v="1899-12-30T00:02:00"/>
    <n v="0"/>
    <n v="2"/>
    <d v="1899-12-31T17:23:00"/>
    <d v="1899-12-30T08:51:00"/>
    <n v="8"/>
    <n v="51"/>
    <d v="1899-12-31T17:23:00"/>
    <d v="1899-12-31T17:23:00"/>
    <d v="1899-12-30T00:00:00"/>
    <n v="0"/>
    <n v="0"/>
    <d v="1899-12-31T17:23:00"/>
    <d v="1899-12-31T17:23:00"/>
    <m/>
    <d v="1899-12-30T00:00:00"/>
    <n v="0"/>
    <n v="0"/>
    <d v="1899-12-31T17:33:00"/>
    <d v="1899-12-30T00:10:00"/>
    <n v="0"/>
    <n v="10"/>
    <d v="1899-12-31T17:40:00"/>
    <d v="1899-12-30T00:07:00"/>
    <n v="0"/>
    <n v="7"/>
    <d v="1899-12-31T17:40:00"/>
    <d v="1899-12-31T17:45:00"/>
    <d v="1899-12-30T00:05:00"/>
    <n v="0"/>
    <n v="5"/>
    <d v="1899-12-30T19:15:00"/>
    <n v="19"/>
    <n v="15"/>
    <d v="1899-12-30T06:42:00"/>
    <n v="6"/>
    <n v="42"/>
    <d v="1899-12-30T05:55:00"/>
    <n v="5"/>
    <n v="55"/>
    <d v="1899-12-30T08:51:00"/>
    <n v="8"/>
    <n v="51"/>
    <m/>
    <m/>
    <m/>
    <d v="1899-12-30T02:46:00"/>
    <n v="2"/>
    <n v="4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05:00"/>
    <n v="6"/>
    <n v="5"/>
    <d v="1899-12-30T00:00:00"/>
    <n v="0"/>
    <n v="0"/>
    <n v="2393500.2960000029"/>
    <n v="38536"/>
    <n v="65.514561403508765"/>
    <n v="62.110761262196462"/>
    <m/>
    <m/>
    <m/>
    <m/>
    <m/>
  </r>
  <r>
    <n v="678"/>
    <n v="86"/>
    <d v="2011-12-21T00:00:00"/>
    <n v="12"/>
    <x v="0"/>
    <n v="33"/>
    <s v="TSL,JSR"/>
    <s v="SS NEWZEALAND/JELLINBAH PCI"/>
    <s v="IRON BILL/LOWLANDS NELLO"/>
    <d v="1899-12-30T01:25:00"/>
    <x v="672"/>
    <s v="DTY-WT 1-WCS-RLS 1-IMWB 1-DTY"/>
    <n v="56"/>
    <n v="3"/>
    <m/>
    <d v="1899-12-30T01:25:00"/>
    <d v="1899-12-30T01:25:00"/>
    <d v="1899-12-30T00:00:00"/>
    <n v="0"/>
    <n v="0"/>
    <d v="1899-12-30T13:45:00"/>
    <d v="1899-12-30T12:20:00"/>
    <n v="12"/>
    <n v="20"/>
    <d v="1899-12-30T14:30:00"/>
    <d v="1899-12-30T00:45:00"/>
    <n v="0"/>
    <n v="45"/>
    <d v="1899-12-30T17:00:00"/>
    <d v="1899-12-30T02:30:00"/>
    <n v="2"/>
    <n v="30"/>
    <d v="1899-12-30T17:05:00"/>
    <d v="1899-12-30T17:40:00"/>
    <d v="1899-12-30T00:35:00"/>
    <n v="0"/>
    <n v="35"/>
    <d v="1899-12-30T17:05:00"/>
    <d v="1899-12-30T17:40:00"/>
    <d v="1899-12-30T00:35:00"/>
    <n v="0"/>
    <n v="35"/>
    <d v="1899-12-30T22:00:00"/>
    <d v="1899-12-30T04:20:00"/>
    <n v="4"/>
    <n v="20"/>
    <d v="1899-12-30T17:50:00"/>
    <d v="1899-12-30T00:10:00"/>
    <n v="0"/>
    <n v="10"/>
    <d v="1899-12-30T23:11:00"/>
    <d v="1899-12-30T05:21:00"/>
    <n v="5"/>
    <n v="2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5:00"/>
    <d v="1899-12-30T00:04:00"/>
    <n v="0"/>
    <n v="4"/>
    <d v="1899-12-30T23:25:00"/>
    <d v="1899-12-30T23:30:00"/>
    <d v="1899-12-30T00:05:00"/>
    <n v="0"/>
    <n v="5"/>
    <d v="1899-12-30T22:05:00"/>
    <n v="22"/>
    <n v="5"/>
    <d v="1899-12-30T07:04:00"/>
    <n v="7"/>
    <n v="4"/>
    <d v="1899-12-30T00:35:00"/>
    <n v="0"/>
    <n v="35"/>
    <d v="1899-12-30T05:21:00"/>
    <n v="5"/>
    <n v="21"/>
    <m/>
    <m/>
    <m/>
    <d v="1899-12-30T01:11:00"/>
    <n v="1"/>
    <n v="11"/>
    <d v="1899-12-30T00:00:00"/>
    <n v="0"/>
    <n v="0"/>
    <d v="1899-12-30T00:10:00"/>
    <n v="0"/>
    <n v="10"/>
    <d v="1899-12-30T00:00:00"/>
    <n v="0"/>
    <n v="0"/>
    <d v="1899-12-30T04:00:00"/>
    <n v="4"/>
    <n v="0"/>
    <d v="1899-12-30T00:00:00"/>
    <n v="0"/>
    <n v="0"/>
    <d v="1899-12-30T00:00:00"/>
    <n v="0"/>
    <n v="0"/>
    <d v="1899-12-30T00:00:00"/>
    <n v="0"/>
    <n v="0"/>
    <n v="2397067.1360000027"/>
    <n v="38592"/>
    <n v="63.693571428571431"/>
    <n v="62.113058043117817"/>
    <m/>
    <m/>
    <m/>
    <m/>
    <m/>
  </r>
  <r>
    <n v="679"/>
    <n v="87"/>
    <d v="2011-12-22T00:00:00"/>
    <n v="12"/>
    <x v="0"/>
    <n v="34"/>
    <s v="TSL,JSR"/>
    <s v="SS NEWZEALAND/JELLINBAH PCI"/>
    <s v="IRON BILL/LOWLANDS NELLO"/>
    <d v="1899-12-30T02:30:00"/>
    <x v="673"/>
    <s v="DTY-WT 1-WCS-RLS 1-IMWB 1-DTY"/>
    <n v="51"/>
    <n v="8"/>
    <m/>
    <d v="1899-12-30T02:30:00"/>
    <d v="1899-12-30T02:30:00"/>
    <d v="1899-12-30T00:00:00"/>
    <n v="0"/>
    <n v="0"/>
    <d v="1899-12-30T02:40:00"/>
    <d v="1899-12-30T00:10:00"/>
    <n v="0"/>
    <n v="10"/>
    <d v="1899-12-30T02:50:00"/>
    <d v="1899-12-30T00:10:00"/>
    <n v="0"/>
    <n v="10"/>
    <d v="1899-12-30T04:03:00"/>
    <d v="1899-12-30T01:13:00"/>
    <n v="1"/>
    <n v="13"/>
    <d v="1899-12-30T04:07:00"/>
    <d v="1899-12-30T05:45:00"/>
    <d v="1899-12-30T01:38:00"/>
    <n v="1"/>
    <n v="38"/>
    <d v="1899-12-30T04:07:00"/>
    <d v="1899-12-30T05:45:00"/>
    <d v="1899-12-30T01:38:00"/>
    <n v="1"/>
    <n v="38"/>
    <d v="1899-12-30T04:05:00"/>
    <d v="1899-12-30T00:02:00"/>
    <n v="0"/>
    <n v="2"/>
    <d v="1899-12-30T05:49:00"/>
    <d v="1899-12-30T00:04:00"/>
    <n v="0"/>
    <n v="4"/>
    <d v="1899-12-30T11:15:00"/>
    <d v="1899-12-30T05:26:00"/>
    <n v="5"/>
    <n v="26"/>
    <d v="1899-12-30T11:15:00"/>
    <d v="1899-12-30T11:15:00"/>
    <d v="1899-12-30T00:00:00"/>
    <n v="0"/>
    <n v="0"/>
    <d v="1899-12-30T11:15:00"/>
    <d v="1899-12-30T11:15:00"/>
    <m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25:00"/>
    <d v="1899-12-30T11:30:00"/>
    <d v="1899-12-30T00:05:00"/>
    <n v="0"/>
    <n v="5"/>
    <d v="1899-12-30T09:00:00"/>
    <n v="9"/>
    <n v="0"/>
    <d v="1899-12-30T01:25:00"/>
    <n v="1"/>
    <n v="25"/>
    <d v="1899-12-30T01:38:00"/>
    <n v="1"/>
    <n v="38"/>
    <d v="1899-12-30T05:26:00"/>
    <n v="5"/>
    <n v="26"/>
    <m/>
    <m/>
    <m/>
    <d v="1899-12-30T01:41:00"/>
    <n v="1"/>
    <n v="41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00:00"/>
    <n v="0"/>
    <n v="0"/>
    <d v="1899-12-30T00:00:00"/>
    <n v="0"/>
    <n v="0"/>
    <n v="2400342.6360000027"/>
    <n v="38643"/>
    <n v="64.225490196078425"/>
    <n v="62.115845974691474"/>
    <m/>
    <m/>
    <m/>
    <m/>
    <m/>
  </r>
  <r>
    <n v="680"/>
    <n v="88"/>
    <d v="2011-12-22T00:00:00"/>
    <n v="12"/>
    <x v="1"/>
    <n v="18"/>
    <s v="TSL,HALDIA"/>
    <s v="ILLAWARA/CURRAGH SS"/>
    <s v="KM KEELUNG/FORTUNE RAINBOW"/>
    <d v="1899-12-30T17:15:00"/>
    <x v="674"/>
    <s v="DTY-WT 1-WCS-RLS 1-IMWB 1-DTY"/>
    <n v="59"/>
    <n v="0"/>
    <m/>
    <d v="1899-12-30T17:15:00"/>
    <d v="1899-12-30T17:15:00"/>
    <d v="1899-12-30T00:00:00"/>
    <n v="0"/>
    <n v="0"/>
    <d v="1899-12-30T17:20:00"/>
    <d v="1899-12-30T00:05:00"/>
    <n v="0"/>
    <n v="5"/>
    <d v="1899-12-30T18:40:00"/>
    <d v="1899-12-30T01:20:00"/>
    <n v="1"/>
    <n v="20"/>
    <d v="1899-12-30T19:13:00"/>
    <d v="1899-12-30T00:33:00"/>
    <n v="0"/>
    <n v="33"/>
    <d v="1899-12-30T19:20:00"/>
    <d v="1899-12-30T19:59:00"/>
    <d v="1899-12-30T00:39:00"/>
    <n v="0"/>
    <n v="39"/>
    <d v="1899-12-30T19:20:00"/>
    <d v="1899-12-30T19:59:00"/>
    <d v="1899-12-30T00:39:00"/>
    <n v="0"/>
    <n v="39"/>
    <d v="1899-12-30T19:15:00"/>
    <d v="1899-12-30T00:02:00"/>
    <n v="0"/>
    <n v="2"/>
    <d v="1899-12-30T20:00:00"/>
    <d v="1899-12-30T00:01:00"/>
    <n v="0"/>
    <n v="1"/>
    <d v="1899-12-30T22:06:00"/>
    <d v="1899-12-30T02:06:00"/>
    <n v="2"/>
    <n v="6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3:00:00"/>
    <d v="1899-12-30T00:54:00"/>
    <n v="0"/>
    <n v="54"/>
    <d v="1899-12-30T23:05:00"/>
    <d v="1899-12-30T00:05:00"/>
    <n v="0"/>
    <n v="5"/>
    <d v="1899-12-30T23:05:00"/>
    <d v="1899-12-30T23:15:00"/>
    <d v="1899-12-30T00:10:00"/>
    <n v="0"/>
    <n v="10"/>
    <d v="1899-12-30T06:00:00"/>
    <n v="6"/>
    <n v="0"/>
    <d v="1899-12-30T01:34:00"/>
    <n v="1"/>
    <n v="34"/>
    <d v="1899-12-30T00:39:00"/>
    <n v="0"/>
    <n v="39"/>
    <d v="1899-12-30T02:06:00"/>
    <n v="2"/>
    <n v="6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4:00"/>
    <n v="0"/>
    <n v="4"/>
    <n v="2404123.9560000026"/>
    <n v="38702"/>
    <n v="64.09016949152543"/>
    <n v="62.11885576972773"/>
    <m/>
    <m/>
    <m/>
    <m/>
    <m/>
  </r>
  <r>
    <n v="681"/>
    <n v="89"/>
    <d v="2011-12-22T00:00:00"/>
    <n v="12"/>
    <x v="39"/>
    <n v="2"/>
    <s v="HIND ENERGY"/>
    <s v="STEAM NON COKING"/>
    <s v="IPSEA COLOSSUS"/>
    <d v="1899-12-30T22:45:00"/>
    <x v="675"/>
    <s v="DTY-WT 1-WCS-RLS 1-IMWB 1-DTY"/>
    <n v="57"/>
    <n v="2"/>
    <m/>
    <d v="1899-12-30T22:45:00"/>
    <d v="1899-12-30T22:45:00"/>
    <d v="1899-12-30T00:00:00"/>
    <n v="0"/>
    <n v="0"/>
    <d v="1899-12-30T22:55:00"/>
    <d v="1899-12-30T00:10:00"/>
    <n v="0"/>
    <n v="10"/>
    <d v="1899-12-30T23:15:00"/>
    <d v="1899-12-30T00:20:00"/>
    <n v="0"/>
    <n v="20"/>
    <d v="1899-12-30T23:57:00"/>
    <d v="1899-12-30T00:42:00"/>
    <n v="0"/>
    <n v="42"/>
    <d v="1899-12-31T00:00:00"/>
    <d v="1899-12-31T00:45:00"/>
    <d v="1899-12-30T00:45:00"/>
    <n v="0"/>
    <n v="45"/>
    <d v="1899-12-31T00:00:00"/>
    <d v="1899-12-31T00:45:00"/>
    <d v="1899-12-30T00:45:00"/>
    <n v="0"/>
    <n v="45"/>
    <d v="1899-12-30T23:57:00"/>
    <d v="1899-12-30T00:00:00"/>
    <n v="0"/>
    <n v="0"/>
    <d v="1899-12-31T00:37:00"/>
    <d v="1899-12-30T00:40:00"/>
    <n v="0"/>
    <n v="40"/>
    <d v="1899-12-31T03:04:00"/>
    <d v="1899-12-30T02:27:00"/>
    <n v="2"/>
    <n v="27"/>
    <d v="1899-12-31T03:04:00"/>
    <d v="1899-12-31T03:04:00"/>
    <d v="1899-12-30T00:00:00"/>
    <n v="0"/>
    <n v="0"/>
    <d v="1899-12-31T03:04:00"/>
    <d v="1899-12-31T03:04:00"/>
    <m/>
    <d v="1899-12-30T00:00:00"/>
    <n v="0"/>
    <n v="0"/>
    <d v="1899-12-31T03:20:00"/>
    <d v="1899-12-30T00:16:00"/>
    <n v="0"/>
    <n v="16"/>
    <d v="1899-12-31T03:30:00"/>
    <d v="1899-12-30T00:10:00"/>
    <n v="0"/>
    <n v="10"/>
    <d v="1899-12-31T03:30:00"/>
    <d v="1899-12-31T03:45:00"/>
    <d v="1899-12-30T00:15:00"/>
    <n v="0"/>
    <n v="15"/>
    <d v="1899-12-30T05:00:00"/>
    <n v="5"/>
    <n v="0"/>
    <d v="1899-12-30T01:08:00"/>
    <n v="1"/>
    <n v="8"/>
    <d v="1899-12-30T00:45:00"/>
    <n v="0"/>
    <n v="45"/>
    <d v="1899-12-30T02:27:00"/>
    <n v="2"/>
    <n v="27"/>
    <m/>
    <m/>
    <m/>
    <d v="1899-12-30T01:37:00"/>
    <n v="1"/>
    <n v="37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07585.8960000025"/>
    <n v="38759"/>
    <n v="60.735789473684214"/>
    <n v="62.116821796228038"/>
    <m/>
    <m/>
    <m/>
    <m/>
    <m/>
  </r>
  <r>
    <n v="682"/>
    <n v="90"/>
    <d v="2011-12-23T00:00:00"/>
    <n v="12"/>
    <x v="2"/>
    <n v="3"/>
    <s v="UML,DGPR"/>
    <s v="HARD COKING COAL"/>
    <s v="SUMMER FORTUNE"/>
    <d v="1899-12-30T01:30:00"/>
    <x v="676"/>
    <s v="DTY-WT 1-WCS-RLS 2-IMWB 1-DTY"/>
    <n v="58"/>
    <n v="0"/>
    <m/>
    <d v="1899-12-30T01:30:00"/>
    <d v="1899-12-30T01:30:00"/>
    <d v="1899-12-30T00:00:00"/>
    <n v="0"/>
    <n v="0"/>
    <d v="1899-12-30T01:30:00"/>
    <d v="1899-12-30T00:00:00"/>
    <n v="0"/>
    <n v="0"/>
    <d v="1899-12-30T01:50:00"/>
    <d v="1899-12-30T00:20:00"/>
    <n v="0"/>
    <n v="20"/>
    <d v="1899-12-30T02:30:00"/>
    <d v="1899-12-30T00:40:00"/>
    <n v="0"/>
    <n v="40"/>
    <d v="1899-12-30T02:35:00"/>
    <d v="1899-12-30T03:45:00"/>
    <d v="1899-12-30T01:10:00"/>
    <n v="1"/>
    <n v="10"/>
    <d v="1899-12-30T02:35:00"/>
    <d v="1899-12-30T03:45:00"/>
    <d v="1899-12-30T01:10:00"/>
    <n v="1"/>
    <n v="10"/>
    <d v="1899-12-30T06:36:00"/>
    <d v="1899-12-30T04:06:00"/>
    <n v="4"/>
    <n v="6"/>
    <d v="1899-12-30T06:38:00"/>
    <d v="1899-12-30T00:02:00"/>
    <n v="0"/>
    <n v="2"/>
    <d v="1899-12-30T15:43:00"/>
    <d v="1899-12-30T09:05:00"/>
    <n v="9"/>
    <n v="5"/>
    <d v="1899-12-30T15:43:00"/>
    <d v="1899-12-30T15:43:00"/>
    <d v="1899-12-30T00:00:00"/>
    <n v="0"/>
    <n v="0"/>
    <d v="1899-12-30T15:43:00"/>
    <d v="1899-12-30T15:43:00"/>
    <m/>
    <d v="1899-12-30T00:00:00"/>
    <n v="0"/>
    <n v="0"/>
    <d v="1899-12-30T16:00:00"/>
    <d v="1899-12-30T00:17:00"/>
    <n v="0"/>
    <n v="17"/>
    <d v="1899-12-30T16:10:00"/>
    <d v="1899-12-30T00:10:00"/>
    <n v="0"/>
    <n v="10"/>
    <d v="1899-12-30T16:10:00"/>
    <d v="1899-12-30T16:25:00"/>
    <d v="1899-12-30T00:15:00"/>
    <n v="0"/>
    <n v="15"/>
    <d v="1899-12-30T14:55:00"/>
    <n v="14"/>
    <n v="55"/>
    <d v="1899-12-30T05:13:00"/>
    <n v="5"/>
    <n v="13"/>
    <d v="1899-12-30T01:10:00"/>
    <n v="1"/>
    <n v="10"/>
    <d v="1899-12-30T09:05:00"/>
    <n v="9"/>
    <n v="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7:31:00"/>
    <n v="7"/>
    <n v="31"/>
    <d v="1899-12-30T00:00:00"/>
    <n v="0"/>
    <n v="0"/>
    <n v="2411186.8260000027"/>
    <n v="38817"/>
    <n v="62.084999999999994"/>
    <n v="62.116774248396389"/>
    <m/>
    <m/>
    <m/>
    <m/>
    <m/>
  </r>
  <r>
    <n v="683"/>
    <n v="91"/>
    <d v="2011-12-23T00:00:00"/>
    <n v="12"/>
    <x v="25"/>
    <n v="4"/>
    <s v="UML"/>
    <s v="NON COKING"/>
    <s v="PANORIA"/>
    <d v="1899-12-30T02:45:00"/>
    <x v="677"/>
    <s v="DTY-WT 1-WCS-RLS 1-IMWB 1-DTY"/>
    <n v="55"/>
    <n v="4"/>
    <m/>
    <d v="1899-12-30T02:45:00"/>
    <d v="1899-12-30T02:45:00"/>
    <d v="1899-12-30T00:00:00"/>
    <n v="0"/>
    <n v="0"/>
    <d v="1899-12-30T02:55:00"/>
    <d v="1899-12-30T00:10:00"/>
    <n v="0"/>
    <n v="10"/>
    <d v="1899-12-30T03:15:00"/>
    <d v="1899-12-30T00:20:00"/>
    <n v="0"/>
    <n v="20"/>
    <d v="1899-12-30T03:45:00"/>
    <d v="1899-12-30T00:30:00"/>
    <n v="0"/>
    <n v="30"/>
    <d v="1899-12-30T03:50:00"/>
    <d v="1899-12-30T05:30:00"/>
    <d v="1899-12-30T01:40:00"/>
    <n v="1"/>
    <n v="40"/>
    <d v="1899-12-30T03:50:00"/>
    <d v="1899-12-30T05:30:00"/>
    <d v="1899-12-30T01:40:00"/>
    <n v="1"/>
    <n v="40"/>
    <d v="1899-12-30T10:44:00"/>
    <d v="1899-12-30T06:59:00"/>
    <n v="6"/>
    <n v="59"/>
    <d v="1899-12-30T10:46:00"/>
    <d v="1899-12-30T00:02:00"/>
    <n v="0"/>
    <n v="2"/>
    <d v="1899-12-30T13:23:00"/>
    <d v="1899-12-30T02:37:00"/>
    <n v="2"/>
    <n v="37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5:00"/>
    <d v="1899-12-30T00:12:00"/>
    <n v="0"/>
    <n v="12"/>
    <d v="1899-12-30T13:40:00"/>
    <d v="1899-12-30T00:05:00"/>
    <n v="0"/>
    <n v="5"/>
    <d v="1899-12-30T13:40:00"/>
    <d v="1899-12-30T13:45:00"/>
    <d v="1899-12-30T00:05:00"/>
    <n v="0"/>
    <n v="5"/>
    <d v="1899-12-30T11:00:00"/>
    <n v="11"/>
    <n v="0"/>
    <d v="1899-12-30T07:46:00"/>
    <n v="7"/>
    <n v="46"/>
    <d v="1899-12-30T01:40:00"/>
    <n v="1"/>
    <n v="40"/>
    <d v="1899-12-30T02:37:00"/>
    <n v="2"/>
    <n v="37"/>
    <m/>
    <m/>
    <m/>
    <d v="1899-12-30T01:29:00"/>
    <n v="1"/>
    <n v="2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14687.4760000026"/>
    <n v="38872"/>
    <n v="63.648181818181818"/>
    <n v="62.118941037250529"/>
    <m/>
    <m/>
    <m/>
    <m/>
    <m/>
  </r>
  <r>
    <n v="684"/>
    <n v="92"/>
    <d v="2011-12-23T00:00:00"/>
    <n v="12"/>
    <x v="0"/>
    <n v="35"/>
    <s v="TSL,JSR"/>
    <s v="CD HCC/CURRAGH SS"/>
    <s v="ECOLA"/>
    <d v="1899-12-30T05:45:00"/>
    <x v="678"/>
    <s v="DTY-WT 1-WCS-RLS 1-IMWB 1-DTY"/>
    <n v="53"/>
    <n v="5"/>
    <m/>
    <d v="1899-12-30T05:45:00"/>
    <d v="1899-12-30T05:45:00"/>
    <d v="1899-12-30T00:00:00"/>
    <n v="0"/>
    <n v="0"/>
    <d v="1899-12-30T06:00:00"/>
    <d v="1899-12-30T00:15:00"/>
    <n v="0"/>
    <n v="15"/>
    <d v="1899-12-30T12:10:00"/>
    <d v="1899-12-30T06:10:00"/>
    <n v="6"/>
    <n v="10"/>
    <d v="1899-12-30T13:00:00"/>
    <d v="1899-12-30T00:50:00"/>
    <n v="0"/>
    <n v="50"/>
    <d v="1899-12-30T13:05:00"/>
    <d v="1899-12-30T15:30:00"/>
    <d v="1899-12-30T02:25:00"/>
    <n v="2"/>
    <n v="25"/>
    <d v="1899-12-30T13:05:00"/>
    <d v="1899-12-30T15:30:00"/>
    <d v="1899-12-30T02:25:00"/>
    <n v="2"/>
    <n v="25"/>
    <d v="1899-12-30T19:29:00"/>
    <d v="1899-12-30T06:29:00"/>
    <n v="6"/>
    <n v="29"/>
    <d v="1899-12-30T15:40:00"/>
    <d v="1899-12-30T00:10:00"/>
    <n v="0"/>
    <n v="10"/>
    <d v="1899-12-30T20:12:00"/>
    <d v="1899-12-30T04:32:00"/>
    <n v="4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0:00"/>
    <d v="1899-12-30T00:08:00"/>
    <n v="0"/>
    <n v="8"/>
    <d v="1899-12-30T20:25:00"/>
    <d v="1899-12-30T00:05:00"/>
    <n v="0"/>
    <n v="5"/>
    <d v="1899-12-30T20:25:00"/>
    <d v="1899-12-30T20:30:00"/>
    <d v="1899-12-30T00:05:00"/>
    <n v="0"/>
    <n v="5"/>
    <d v="1899-12-30T14:45:00"/>
    <n v="14"/>
    <n v="45"/>
    <d v="1899-12-30T07:32:00"/>
    <n v="7"/>
    <n v="32"/>
    <d v="1899-12-30T02:25:00"/>
    <n v="2"/>
    <n v="25"/>
    <d v="1899-12-30T04:32:00"/>
    <n v="4"/>
    <n v="32"/>
    <m/>
    <m/>
    <m/>
    <d v="1899-12-30T00:46:00"/>
    <n v="0"/>
    <n v="46"/>
    <d v="1899-12-30T00:00:00"/>
    <n v="0"/>
    <n v="0"/>
    <d v="1899-12-30T00:00:00"/>
    <n v="0"/>
    <n v="0"/>
    <d v="1899-12-30T00:00:00"/>
    <n v="0"/>
    <n v="0"/>
    <d v="1899-12-30T03:40:00"/>
    <n v="3"/>
    <n v="40"/>
    <d v="1899-12-30T00:00:00"/>
    <n v="0"/>
    <n v="0"/>
    <d v="1899-12-30T00:06:00"/>
    <n v="0"/>
    <n v="6"/>
    <d v="1899-12-30T00:00:00"/>
    <n v="0"/>
    <n v="0"/>
    <n v="2418016.7460000026"/>
    <n v="38925"/>
    <n v="62.816415094339625"/>
    <n v="62.119890712909509"/>
    <m/>
    <m/>
    <m/>
    <m/>
    <m/>
  </r>
  <r>
    <n v="685"/>
    <n v="93"/>
    <d v="2011-12-23T00:00:00"/>
    <n v="12"/>
    <x v="26"/>
    <n v="2"/>
    <s v="JIPL"/>
    <s v="NON COKING"/>
    <s v="PANORIA"/>
    <d v="1899-12-30T19:30:00"/>
    <x v="67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0:55:00"/>
    <d v="1899-12-30T00:55:00"/>
    <n v="0"/>
    <n v="55"/>
    <d v="1899-12-30T21:00:00"/>
    <d v="1899-12-30T22:00:00"/>
    <d v="1899-12-30T01:00:00"/>
    <n v="1"/>
    <n v="0"/>
    <d v="1899-12-30T21:00:00"/>
    <d v="1899-12-30T22:00:00"/>
    <d v="1899-12-30T01:00:00"/>
    <n v="1"/>
    <n v="0"/>
    <d v="1899-12-30T21:00:00"/>
    <d v="1899-12-30T00:05:00"/>
    <n v="0"/>
    <n v="5"/>
    <d v="1899-12-30T22:07:00"/>
    <d v="1899-12-30T01:07:00"/>
    <n v="1"/>
    <n v="7"/>
    <d v="1899-12-31T03:28:00"/>
    <d v="1899-12-30T05:21:00"/>
    <n v="5"/>
    <n v="21"/>
    <d v="1899-12-31T03:28:00"/>
    <d v="1899-12-31T03:28:00"/>
    <d v="1899-12-30T00:00:00"/>
    <n v="0"/>
    <n v="0"/>
    <d v="1899-12-31T03:28:00"/>
    <d v="1899-12-31T03:28:00"/>
    <m/>
    <d v="1899-12-30T00:00:00"/>
    <n v="0"/>
    <n v="0"/>
    <d v="1899-12-31T03:40:00"/>
    <d v="1899-12-30T00:12:00"/>
    <n v="0"/>
    <n v="12"/>
    <d v="1899-12-31T03:45:00"/>
    <d v="1899-12-30T00:05:00"/>
    <n v="0"/>
    <n v="5"/>
    <d v="1899-12-31T03:45:00"/>
    <d v="1899-12-31T03:50:00"/>
    <d v="1899-12-30T00:05:00"/>
    <n v="0"/>
    <n v="5"/>
    <d v="1899-12-30T08:20:00"/>
    <n v="8"/>
    <n v="20"/>
    <d v="1899-12-30T01:17:00"/>
    <n v="1"/>
    <n v="17"/>
    <d v="1899-12-30T01:00:00"/>
    <n v="1"/>
    <n v="0"/>
    <d v="1899-12-30T05:21:00"/>
    <n v="5"/>
    <n v="21"/>
    <m/>
    <m/>
    <m/>
    <d v="1899-12-30T02:04:00"/>
    <n v="2"/>
    <n v="4"/>
    <d v="1899-12-30T00:00:00"/>
    <n v="0"/>
    <n v="0"/>
    <d v="1899-12-30T00:00:00"/>
    <n v="0"/>
    <n v="0"/>
    <d v="1899-12-30T00:08:00"/>
    <n v="0"/>
    <n v="8"/>
    <d v="1899-12-30T00:00:00"/>
    <n v="0"/>
    <n v="0"/>
    <d v="1899-12-30T00:00:00"/>
    <n v="0"/>
    <n v="0"/>
    <d v="1899-12-30T03:09:00"/>
    <n v="3"/>
    <n v="9"/>
    <d v="1899-12-30T00:00:00"/>
    <n v="0"/>
    <n v="0"/>
    <n v="2421584.6260000025"/>
    <n v="38984"/>
    <n v="60.472542372881357"/>
    <n v="62.117397547711946"/>
    <m/>
    <m/>
    <m/>
    <m/>
    <m/>
  </r>
  <r>
    <n v="686"/>
    <n v="94"/>
    <d v="2011-12-23T00:00:00"/>
    <n v="12"/>
    <x v="1"/>
    <n v="19"/>
    <s v="TSL,JSR"/>
    <s v="CURRAGH SS/HAIL CREEK"/>
    <s v="AENEAS/ECOLA"/>
    <d v="1899-12-30T20:00:00"/>
    <x v="680"/>
    <s v="DTY-WT 1-WCS-RLS 1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30:00"/>
    <d v="1899-12-30T00:25:00"/>
    <n v="0"/>
    <n v="25"/>
    <d v="1899-12-30T23:00:00"/>
    <d v="1899-12-30T02:30:00"/>
    <n v="2"/>
    <n v="30"/>
    <d v="1899-12-30T23:05:00"/>
    <d v="1899-12-30T23:55:00"/>
    <d v="1899-12-30T00:50:00"/>
    <n v="0"/>
    <n v="50"/>
    <d v="1899-12-30T23:05:00"/>
    <d v="1899-12-30T23:55:00"/>
    <d v="1899-12-30T00:50:00"/>
    <n v="0"/>
    <n v="50"/>
    <d v="1899-12-31T00:01:00"/>
    <d v="1899-12-30T01:01:00"/>
    <n v="1"/>
    <n v="1"/>
    <d v="1899-12-31T00:01:00"/>
    <d v="1899-12-30T00:00:00"/>
    <n v="0"/>
    <n v="0"/>
    <d v="1899-12-31T01:54:00"/>
    <d v="1899-12-30T01:53:00"/>
    <n v="1"/>
    <n v="53"/>
    <d v="1899-12-31T01:54:00"/>
    <d v="1899-12-31T01:54:00"/>
    <d v="1899-12-30T00:00:00"/>
    <n v="0"/>
    <n v="0"/>
    <d v="1899-12-31T01:54:00"/>
    <d v="1899-12-31T01:54:00"/>
    <m/>
    <d v="1899-12-30T00:00:00"/>
    <n v="0"/>
    <n v="0"/>
    <d v="1899-12-31T02:05:00"/>
    <d v="1899-12-30T00:11:00"/>
    <n v="0"/>
    <n v="11"/>
    <d v="1899-12-31T02:10:00"/>
    <d v="1899-12-30T00:05:00"/>
    <n v="0"/>
    <n v="5"/>
    <d v="1899-12-31T02:10:00"/>
    <d v="1899-12-31T02:15:00"/>
    <d v="1899-12-30T00:05:00"/>
    <n v="0"/>
    <n v="5"/>
    <d v="1899-12-30T06:15:00"/>
    <n v="6"/>
    <n v="15"/>
    <d v="1899-12-30T03:47:00"/>
    <n v="3"/>
    <n v="47"/>
    <d v="1899-12-30T00:50:00"/>
    <n v="0"/>
    <n v="50"/>
    <d v="1899-12-30T01:53:00"/>
    <n v="1"/>
    <n v="53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425345.6860000025"/>
    <n v="39043"/>
    <n v="63.746779661016951"/>
    <n v="62.119859795610033"/>
    <m/>
    <m/>
    <m/>
    <m/>
    <m/>
  </r>
  <r>
    <n v="687"/>
    <n v="95"/>
    <d v="2011-12-24T00:00:00"/>
    <n v="12"/>
    <x v="24"/>
    <n v="2"/>
    <s v="KOL"/>
    <s v="STEAM NON COKING"/>
    <s v="PANORIA"/>
    <d v="1899-12-30T20:30:00"/>
    <x v="681"/>
    <s v="DTY-WT 1-WCS-RLS 2-IMWB 1-DTY"/>
    <n v="57"/>
    <n v="2"/>
    <m/>
    <d v="1899-12-30T20:30:00"/>
    <d v="1899-12-30T20:30:00"/>
    <d v="1899-12-30T00:00:00"/>
    <n v="0"/>
    <n v="0"/>
    <d v="1899-12-30T21:30:00"/>
    <d v="1899-12-30T01:00:00"/>
    <n v="1"/>
    <n v="0"/>
    <d v="1899-12-30T21:50:00"/>
    <d v="1899-12-30T00:20:00"/>
    <n v="0"/>
    <n v="20"/>
    <d v="1899-12-31T00:10:00"/>
    <d v="1899-12-30T02:20:00"/>
    <n v="2"/>
    <n v="20"/>
    <d v="1899-12-31T00:15:00"/>
    <d v="1899-12-31T01:30:00"/>
    <d v="1899-12-30T01:15:00"/>
    <n v="1"/>
    <n v="15"/>
    <d v="1899-12-31T00:15:00"/>
    <d v="1899-12-31T01:30:00"/>
    <d v="1899-12-30T01:15:00"/>
    <n v="1"/>
    <n v="15"/>
    <d v="1899-12-31T03:53:00"/>
    <d v="1899-12-30T02:23:00"/>
    <n v="2"/>
    <n v="23"/>
    <d v="1899-12-31T03:55:00"/>
    <d v="1899-12-30T00:02:00"/>
    <n v="0"/>
    <n v="2"/>
    <d v="1899-12-31T07:25:00"/>
    <d v="1899-12-30T03:30:00"/>
    <n v="3"/>
    <n v="30"/>
    <d v="1899-12-31T07:25:00"/>
    <d v="1899-12-31T07:25:00"/>
    <d v="1899-12-30T00:00:00"/>
    <n v="0"/>
    <n v="0"/>
    <d v="1899-12-31T07:25:00"/>
    <d v="1899-12-31T07:25:00"/>
    <m/>
    <d v="1899-12-30T00:00:00"/>
    <n v="0"/>
    <n v="0"/>
    <d v="1899-12-31T07:35:00"/>
    <d v="1899-12-30T00:10:00"/>
    <n v="0"/>
    <n v="10"/>
    <d v="1899-12-31T07:40:00"/>
    <d v="1899-12-30T00:05:00"/>
    <n v="0"/>
    <n v="5"/>
    <d v="1899-12-31T07:40:00"/>
    <d v="1899-12-31T07:45:00"/>
    <d v="1899-12-30T00:05:00"/>
    <n v="0"/>
    <n v="5"/>
    <d v="1899-12-30T11:15:00"/>
    <n v="11"/>
    <n v="15"/>
    <d v="1899-12-30T04:58:00"/>
    <n v="4"/>
    <n v="58"/>
    <d v="1899-12-30T01:15:00"/>
    <n v="1"/>
    <n v="15"/>
    <d v="1899-12-30T03:30:00"/>
    <n v="3"/>
    <n v="30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3:00"/>
    <n v="2"/>
    <n v="3"/>
    <d v="1899-12-30T00:00:00"/>
    <n v="0"/>
    <n v="0"/>
    <n v="2428811.1260000025"/>
    <n v="39100"/>
    <n v="60.797192982456139"/>
    <n v="62.117931611253262"/>
    <m/>
    <m/>
    <m/>
    <m/>
    <m/>
  </r>
  <r>
    <n v="688"/>
    <n v="96"/>
    <d v="2011-12-24T00:00:00"/>
    <n v="12"/>
    <x v="35"/>
    <n v="2"/>
    <s v="KOL"/>
    <s v="STEAM NON COKING"/>
    <s v="PANORIA"/>
    <d v="1899-12-30T21:00:00"/>
    <x v="682"/>
    <s v="DTY-WT 1-WCS-RLS 2-IMWB 1-DTY"/>
    <n v="55"/>
    <n v="2"/>
    <m/>
    <d v="1899-12-30T21:00:00"/>
    <d v="1899-12-30T21:00:00"/>
    <d v="1899-12-30T00:00:00"/>
    <n v="0"/>
    <n v="0"/>
    <d v="1899-12-30T21:20:00"/>
    <d v="1899-12-30T00:20:00"/>
    <n v="0"/>
    <n v="20"/>
    <d v="1899-12-30T21:40:00"/>
    <d v="1899-12-30T00:20:00"/>
    <n v="0"/>
    <n v="20"/>
    <d v="1899-12-31T07:20:00"/>
    <d v="1899-12-30T09:40:00"/>
    <n v="9"/>
    <n v="40"/>
    <d v="1899-12-31T07:25:00"/>
    <d v="1899-12-31T08:10:00"/>
    <d v="1899-12-30T00:45:00"/>
    <n v="0"/>
    <n v="45"/>
    <d v="1899-12-31T07:25:00"/>
    <d v="1899-12-31T08:10:00"/>
    <d v="1899-12-30T00:45:00"/>
    <n v="0"/>
    <n v="45"/>
    <d v="1899-12-31T08:20:00"/>
    <d v="1899-12-30T00:10:00"/>
    <n v="0"/>
    <n v="10"/>
    <d v="1899-12-31T08:22:00"/>
    <d v="1899-12-30T00:02:00"/>
    <n v="0"/>
    <n v="2"/>
    <d v="1899-12-31T11:22:00"/>
    <d v="1899-12-30T03:00:00"/>
    <n v="3"/>
    <n v="0"/>
    <d v="1899-12-31T11:22:00"/>
    <d v="1899-12-31T11:22:00"/>
    <d v="1899-12-30T00:00:00"/>
    <n v="0"/>
    <n v="0"/>
    <d v="1899-12-31T11:22:00"/>
    <d v="1899-12-31T11:22:00"/>
    <m/>
    <d v="1899-12-30T00:00:00"/>
    <n v="0"/>
    <n v="0"/>
    <d v="1899-12-31T11:27:00"/>
    <d v="1899-12-30T00:05:00"/>
    <n v="0"/>
    <n v="5"/>
    <d v="1899-12-31T11:30:00"/>
    <d v="1899-12-30T00:03:00"/>
    <n v="0"/>
    <n v="3"/>
    <d v="1899-12-31T11:30:00"/>
    <d v="1899-12-31T11:35:00"/>
    <d v="1899-12-30T00:05:00"/>
    <n v="0"/>
    <n v="5"/>
    <d v="1899-12-30T14:35:00"/>
    <n v="14"/>
    <n v="35"/>
    <d v="1899-12-30T09:58:00"/>
    <n v="9"/>
    <n v="58"/>
    <d v="1899-12-30T00:45:00"/>
    <n v="0"/>
    <n v="45"/>
    <d v="1899-12-30T03:00:00"/>
    <n v="3"/>
    <n v="0"/>
    <m/>
    <m/>
    <m/>
    <d v="1899-12-30T01:28:00"/>
    <n v="1"/>
    <n v="28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0:52:00"/>
    <n v="0"/>
    <n v="52"/>
    <d v="1899-12-30T00:00:00"/>
    <n v="0"/>
    <n v="0"/>
    <n v="2432196.6260000025"/>
    <n v="39155"/>
    <n v="61.554545454545455"/>
    <n v="62.117140237517624"/>
    <m/>
    <m/>
    <m/>
    <m/>
    <m/>
  </r>
  <r>
    <n v="689"/>
    <n v="97"/>
    <d v="2011-12-24T00:00:00"/>
    <n v="12"/>
    <x v="1"/>
    <n v="20"/>
    <s v="TSL,HALDIA"/>
    <s v="ILLAWARA/CURRAGH SS"/>
    <s v="KM KEELUNG/FORTUNE RAINBOW"/>
    <d v="1899-12-30T05:15:00"/>
    <x v="683"/>
    <s v="DTY-WT 1-WCS-RLS 1-IMWB 1-DTY"/>
    <n v="58"/>
    <n v="1"/>
    <m/>
    <d v="1899-12-30T05:15:00"/>
    <d v="1899-12-30T05:15:00"/>
    <d v="1899-12-30T00:00:00"/>
    <n v="0"/>
    <n v="0"/>
    <d v="1899-12-30T06:00:00"/>
    <d v="1899-12-30T00:45:00"/>
    <n v="0"/>
    <n v="45"/>
    <d v="1899-12-30T06:15:00"/>
    <d v="1899-12-30T00:15:00"/>
    <n v="0"/>
    <n v="15"/>
    <d v="1899-12-30T07:55:00"/>
    <d v="1899-12-30T01:40:00"/>
    <n v="1"/>
    <n v="40"/>
    <d v="1899-12-31T08:14:00"/>
    <d v="1899-12-31T09:40:00"/>
    <d v="1899-12-30T01:26:00"/>
    <n v="1"/>
    <n v="26"/>
    <d v="1899-12-31T08:14:00"/>
    <d v="1899-12-31T09:40:00"/>
    <d v="1899-12-30T01:26:00"/>
    <n v="1"/>
    <n v="26"/>
    <d v="1899-12-31T11:30:00"/>
    <d v="1899-12-30T01:50:00"/>
    <n v="1"/>
    <n v="50"/>
    <d v="1899-12-31T11:54:00"/>
    <d v="1899-12-30T00:24:00"/>
    <n v="0"/>
    <n v="24"/>
    <d v="1899-12-31T13:53:00"/>
    <d v="1899-12-30T01:59:00"/>
    <n v="1"/>
    <n v="59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0:00"/>
    <d v="1899-12-30T00:07:00"/>
    <n v="0"/>
    <n v="7"/>
    <d v="1899-12-30T14:05:00"/>
    <d v="1899-12-30T00:05:00"/>
    <n v="0"/>
    <n v="5"/>
    <d v="1899-12-30T14:05:00"/>
    <d v="1899-12-30T14:15:00"/>
    <d v="1899-12-30T00:10:00"/>
    <n v="0"/>
    <n v="10"/>
    <d v="1899-12-30T09:00:00"/>
    <n v="9"/>
    <n v="0"/>
    <d v="1899-12-30T03:42:00"/>
    <n v="3"/>
    <n v="42"/>
    <d v="1899-12-30T01:26:00"/>
    <n v="1"/>
    <n v="26"/>
    <d v="1899-12-30T01:59:00"/>
    <n v="1"/>
    <n v="59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37:00"/>
    <n v="0"/>
    <n v="37"/>
    <d v="1899-12-30T00:00:00"/>
    <n v="0"/>
    <n v="0"/>
    <n v="2436056.9160000025"/>
    <n v="39213"/>
    <n v="66.556724137931027"/>
    <n v="62.123706831918049"/>
    <m/>
    <m/>
    <m/>
    <m/>
    <m/>
  </r>
  <r>
    <n v="690"/>
    <n v="98"/>
    <d v="2011-12-24T00:00:00"/>
    <n v="12"/>
    <x v="40"/>
    <n v="1"/>
    <s v="BEL"/>
    <s v="HARD COKING COAL"/>
    <s v="HARDWAR"/>
    <d v="1899-12-30T14:45:00"/>
    <x v="684"/>
    <s v="DTY-WT 1-WCS-RLS 2-IMWB 1-DTY"/>
    <n v="59"/>
    <n v="0"/>
    <m/>
    <d v="1899-12-30T14:45:00"/>
    <d v="1899-12-30T14:45:00"/>
    <d v="1899-12-30T00:00:00"/>
    <n v="0"/>
    <n v="0"/>
    <d v="1899-12-30T14:50:00"/>
    <d v="1899-12-30T00:05:00"/>
    <n v="0"/>
    <n v="5"/>
    <d v="1899-12-30T16:00:00"/>
    <d v="1899-12-30T01:10:00"/>
    <n v="1"/>
    <n v="10"/>
    <d v="1899-12-30T16:50:00"/>
    <d v="1899-12-30T00:50:00"/>
    <n v="0"/>
    <n v="50"/>
    <d v="1899-12-30T16:55:00"/>
    <d v="1899-12-30T17:55:00"/>
    <d v="1899-12-30T01:00:00"/>
    <n v="1"/>
    <n v="0"/>
    <d v="1899-12-30T16:55:00"/>
    <d v="1899-12-30T17:55:00"/>
    <d v="1899-12-30T01:00:00"/>
    <n v="1"/>
    <n v="0"/>
    <d v="1899-12-30T17:59:00"/>
    <d v="1899-12-30T00:04:00"/>
    <n v="0"/>
    <n v="4"/>
    <d v="1899-12-30T18:34:00"/>
    <d v="1899-12-30T00:35:00"/>
    <n v="0"/>
    <n v="35"/>
    <d v="1899-12-30T22:32:00"/>
    <d v="1899-12-30T03:58:00"/>
    <n v="3"/>
    <n v="58"/>
    <d v="1899-12-30T22:32:00"/>
    <d v="1899-12-30T22:32:00"/>
    <d v="1899-12-30T00:00:00"/>
    <n v="0"/>
    <n v="0"/>
    <d v="1899-12-30T22:32:00"/>
    <d v="1899-12-30T22:32:00"/>
    <m/>
    <d v="1899-12-30T00:00:00"/>
    <n v="0"/>
    <n v="0"/>
    <d v="1899-12-30T22:40:00"/>
    <d v="1899-12-30T00:08:00"/>
    <n v="0"/>
    <n v="8"/>
    <d v="1899-12-30T22:45:00"/>
    <d v="1899-12-30T00:05:00"/>
    <n v="0"/>
    <n v="5"/>
    <d v="1899-12-30T22:45:00"/>
    <d v="1899-12-30T22:50:00"/>
    <d v="1899-12-30T00:05:00"/>
    <n v="0"/>
    <n v="5"/>
    <d v="1899-12-30T08:05:00"/>
    <n v="8"/>
    <n v="5"/>
    <d v="1899-12-30T01:07:00"/>
    <n v="1"/>
    <n v="7"/>
    <d v="1899-12-30T01:00:00"/>
    <n v="1"/>
    <n v="0"/>
    <d v="1899-12-30T03:58:00"/>
    <n v="3"/>
    <n v="58"/>
    <m/>
    <m/>
    <m/>
    <d v="1899-12-30T02:02:00"/>
    <n v="2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6:00"/>
    <n v="1"/>
    <n v="56"/>
    <d v="1899-12-30T00:00:00"/>
    <n v="0"/>
    <n v="0"/>
    <n v="2439767.3260000027"/>
    <n v="39272"/>
    <n v="62.88830508474576"/>
    <n v="62.124855520472671"/>
    <m/>
    <m/>
    <m/>
    <m/>
    <m/>
  </r>
  <r>
    <n v="691"/>
    <n v="99"/>
    <d v="2011-12-24T00:00:00"/>
    <n v="12"/>
    <x v="41"/>
    <n v="1"/>
    <s v="KOL"/>
    <s v="STEAM NON COKING"/>
    <s v="PANORIA"/>
    <d v="1899-12-30T17:15:00"/>
    <x v="685"/>
    <s v="DTY-WT 1-WCS-RLS 1-IMWB 1-DTY"/>
    <n v="59"/>
    <n v="0"/>
    <m/>
    <d v="1899-12-30T17:15:00"/>
    <d v="1899-12-30T17:15:00"/>
    <d v="1899-12-30T00:00:00"/>
    <n v="0"/>
    <n v="0"/>
    <d v="1899-12-30T17:30:00"/>
    <d v="1899-12-30T00:15:00"/>
    <n v="0"/>
    <n v="15"/>
    <d v="1899-12-30T17:45:00"/>
    <d v="1899-12-30T00:15:00"/>
    <n v="0"/>
    <n v="15"/>
    <d v="1899-12-30T18:20:00"/>
    <d v="1899-12-30T00:35:00"/>
    <n v="0"/>
    <n v="35"/>
    <d v="1899-12-30T18:25:00"/>
    <d v="1899-12-30T19:35:00"/>
    <d v="1899-12-30T01:10:00"/>
    <n v="1"/>
    <n v="10"/>
    <d v="1899-12-30T18:25:00"/>
    <d v="1899-12-30T19:35:00"/>
    <d v="1899-12-30T01:10:00"/>
    <n v="1"/>
    <n v="10"/>
    <d v="1899-12-30T23:10:00"/>
    <d v="1899-12-30T03:35:00"/>
    <n v="3"/>
    <n v="35"/>
    <d v="1899-12-30T23:40:00"/>
    <d v="1899-12-30T00:30:00"/>
    <n v="0"/>
    <n v="30"/>
    <d v="1899-12-31T01:12:00"/>
    <d v="1899-12-30T01:32:00"/>
    <n v="1"/>
    <n v="32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2:00"/>
    <d v="1899-12-30T00:10:00"/>
    <n v="0"/>
    <n v="10"/>
    <d v="1899-12-31T01:27:00"/>
    <d v="1899-12-30T00:05:00"/>
    <n v="0"/>
    <n v="5"/>
    <d v="1899-12-31T01:27:00"/>
    <d v="1899-12-31T01:30:00"/>
    <d v="1899-12-30T00:03:00"/>
    <n v="0"/>
    <n v="3"/>
    <d v="1899-12-30T08:15:00"/>
    <n v="8"/>
    <n v="15"/>
    <d v="1899-12-30T04:25:00"/>
    <n v="4"/>
    <n v="25"/>
    <d v="1899-12-30T01:10:00"/>
    <n v="1"/>
    <n v="10"/>
    <d v="1899-12-30T01:32:00"/>
    <n v="1"/>
    <n v="32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443389.8160000029"/>
    <n v="39331"/>
    <n v="61.398135593220339"/>
    <n v="62.123765375912207"/>
    <m/>
    <m/>
    <m/>
    <m/>
    <m/>
  </r>
  <r>
    <n v="692"/>
    <n v="100"/>
    <d v="2011-12-25T00:00:00"/>
    <n v="12"/>
    <x v="39"/>
    <n v="3"/>
    <s v="HIND ENERGY"/>
    <s v="STEAM NON COKING"/>
    <s v="IPSEA COLOSSUS"/>
    <d v="1899-12-30T21:00:00"/>
    <x v="681"/>
    <s v="DTY-WT 1-WCS-RLS 2-IMWB 1-DTY"/>
    <n v="59"/>
    <n v="0"/>
    <m/>
    <d v="1899-12-30T21:00:00"/>
    <d v="1899-12-30T21:00:00"/>
    <d v="1899-12-30T00:00:00"/>
    <n v="0"/>
    <n v="0"/>
    <d v="1899-12-30T21:20:00"/>
    <d v="1899-12-30T00:20:00"/>
    <n v="0"/>
    <n v="20"/>
    <d v="1899-12-30T21:30:00"/>
    <d v="1899-12-30T00:10:00"/>
    <n v="0"/>
    <n v="10"/>
    <d v="1899-12-31T00:20:00"/>
    <d v="1899-12-30T02:50:00"/>
    <n v="2"/>
    <n v="50"/>
    <d v="1899-12-31T00:25:00"/>
    <d v="1899-12-31T01:10:00"/>
    <d v="1899-12-30T00:45:00"/>
    <n v="0"/>
    <n v="45"/>
    <d v="1899-12-31T00:25:00"/>
    <d v="1899-12-31T01:10:00"/>
    <d v="1899-12-30T00:45:00"/>
    <n v="0"/>
    <n v="45"/>
    <d v="1899-12-31T02:44:00"/>
    <d v="1899-12-30T01:34:00"/>
    <n v="1"/>
    <n v="34"/>
    <d v="1899-12-31T02:45:00"/>
    <d v="1899-12-30T00:01:00"/>
    <n v="0"/>
    <n v="1"/>
    <d v="1899-12-31T06:26:00"/>
    <d v="1899-12-30T03:41:00"/>
    <n v="3"/>
    <n v="41"/>
    <d v="1899-12-31T06:26:00"/>
    <d v="1899-12-31T06:26:00"/>
    <d v="1899-12-30T00:00:00"/>
    <n v="0"/>
    <n v="0"/>
    <d v="1899-12-31T06:26:00"/>
    <d v="1899-12-31T06:26:00"/>
    <m/>
    <d v="1899-12-30T00:00:00"/>
    <n v="0"/>
    <n v="0"/>
    <d v="1899-12-31T06:35:00"/>
    <d v="1899-12-30T00:09:00"/>
    <n v="0"/>
    <n v="9"/>
    <d v="1899-12-31T06:40:00"/>
    <d v="1899-12-30T00:05:00"/>
    <n v="0"/>
    <n v="5"/>
    <d v="1899-12-31T06:40:00"/>
    <d v="1899-12-31T07:00:00"/>
    <d v="1899-12-30T00:20:00"/>
    <n v="0"/>
    <n v="20"/>
    <d v="1899-12-30T10:00:00"/>
    <n v="10"/>
    <n v="0"/>
    <d v="1899-12-30T04:38:00"/>
    <n v="4"/>
    <n v="38"/>
    <d v="1899-12-30T00:45:00"/>
    <n v="0"/>
    <n v="45"/>
    <d v="1899-12-30T03:41:00"/>
    <n v="3"/>
    <n v="41"/>
    <m/>
    <m/>
    <m/>
    <d v="1899-12-30T01:51:00"/>
    <n v="1"/>
    <n v="51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46855.2560000028"/>
    <n v="39390"/>
    <n v="58.736271186440682"/>
    <n v="62.118691444529141"/>
    <m/>
    <m/>
    <m/>
    <m/>
    <m/>
  </r>
  <r>
    <n v="693"/>
    <n v="101"/>
    <d v="2011-12-25T00:00:00"/>
    <n v="12"/>
    <x v="0"/>
    <n v="36"/>
    <s v="TSL,JSR"/>
    <s v="JELLINBAH PCI/CD HCC"/>
    <s v="LOWLANDS NELLO/ECOLA"/>
    <d v="1899-12-30T03:00:00"/>
    <x v="70"/>
    <s v="DTY-WT 1-WCS-RLS 1-IMWB 1-DTY"/>
    <n v="57"/>
    <n v="2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10:00"/>
    <d v="1899-12-30T07:40:00"/>
    <d v="1899-12-30T03:30:00"/>
    <n v="3"/>
    <n v="30"/>
    <d v="1899-12-30T04:10:00"/>
    <d v="1899-12-30T07:40:00"/>
    <d v="1899-12-30T03:30:00"/>
    <n v="3"/>
    <n v="30"/>
    <d v="1899-12-30T08:50:00"/>
    <d v="1899-12-30T01:10:00"/>
    <n v="1"/>
    <n v="10"/>
    <d v="1899-12-30T07:45:00"/>
    <d v="1899-12-30T00:05:00"/>
    <n v="0"/>
    <n v="5"/>
    <d v="1899-12-30T13:20:00"/>
    <d v="1899-12-30T05:35:00"/>
    <n v="5"/>
    <n v="35"/>
    <d v="1899-12-30T13:25:00"/>
    <d v="1899-12-30T13:25:00"/>
    <d v="1899-12-30T00:00:00"/>
    <n v="0"/>
    <n v="0"/>
    <d v="1899-12-30T13:25:00"/>
    <d v="1899-12-30T13:25:00"/>
    <m/>
    <d v="1899-12-30T00:00:00"/>
    <n v="0"/>
    <n v="0"/>
    <d v="1899-12-30T13:35:00"/>
    <d v="1899-12-30T00:10:00"/>
    <n v="0"/>
    <n v="10"/>
    <d v="1899-12-30T13:40:00"/>
    <d v="1899-12-30T00:05:00"/>
    <n v="0"/>
    <n v="5"/>
    <d v="1899-12-30T13:40:00"/>
    <d v="1899-12-30T13:50:00"/>
    <d v="1899-12-30T00:10:00"/>
    <n v="0"/>
    <n v="10"/>
    <d v="1899-12-30T10:50:00"/>
    <n v="10"/>
    <n v="50"/>
    <d v="1899-12-30T02:00:00"/>
    <n v="2"/>
    <n v="0"/>
    <d v="1899-12-30T03:30:00"/>
    <n v="3"/>
    <n v="30"/>
    <d v="1899-12-30T05:35:00"/>
    <n v="5"/>
    <n v="35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4:20:00"/>
    <n v="4"/>
    <n v="20"/>
    <d v="1899-12-30T00:00:00"/>
    <n v="0"/>
    <n v="0"/>
    <d v="1899-12-30T00:12:00"/>
    <n v="0"/>
    <n v="12"/>
    <d v="1899-12-30T00:00:00"/>
    <n v="0"/>
    <n v="0"/>
    <n v="2450357.3360000029"/>
    <n v="39447"/>
    <n v="61.44"/>
    <n v="62.11771075113451"/>
    <m/>
    <m/>
    <m/>
    <m/>
    <m/>
  </r>
  <r>
    <n v="694"/>
    <n v="102"/>
    <d v="2011-12-25T00:00:00"/>
    <n v="12"/>
    <x v="0"/>
    <n v="37"/>
    <s v="TSL,JSR"/>
    <s v="SS NEWZEALAND/CURRAGH SS"/>
    <s v="IRON BILL/FORTUNE RAINBOW"/>
    <d v="1899-12-30T04:30:00"/>
    <x v="686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6:00:00"/>
    <d v="1899-12-30T01:10:00"/>
    <n v="1"/>
    <n v="10"/>
    <d v="1899-12-30T08:30:00"/>
    <d v="1899-12-30T09:40:00"/>
    <d v="1899-12-30T01:10:00"/>
    <n v="1"/>
    <n v="10"/>
    <d v="1899-12-30T08:30:00"/>
    <d v="1899-12-30T09:40:00"/>
    <d v="1899-12-30T01:10:00"/>
    <n v="1"/>
    <n v="10"/>
    <d v="1899-12-30T17:00:00"/>
    <d v="1899-12-30T07:20:00"/>
    <n v="7"/>
    <n v="20"/>
    <d v="1899-12-30T09:00:00"/>
    <d v="1899-12-30T03:00:00"/>
    <n v="3"/>
    <n v="0"/>
    <d v="1899-12-30T17:47:00"/>
    <d v="1899-12-30T08:47:00"/>
    <n v="8"/>
    <n v="47"/>
    <d v="1899-12-30T17:47:00"/>
    <d v="1899-12-30T17:47:00"/>
    <d v="1899-12-30T00:00:00"/>
    <n v="0"/>
    <n v="0"/>
    <d v="1899-12-30T17:47:00"/>
    <d v="1899-12-30T17:47:00"/>
    <m/>
    <d v="1899-12-30T00:00:00"/>
    <n v="0"/>
    <n v="0"/>
    <d v="1899-12-30T18:00:00"/>
    <d v="1899-12-30T00:13:00"/>
    <n v="0"/>
    <n v="13"/>
    <d v="1899-12-30T18:05:00"/>
    <d v="1899-12-30T00:05:00"/>
    <n v="0"/>
    <n v="5"/>
    <d v="1899-12-30T18:05:00"/>
    <d v="1899-12-30T18:25:00"/>
    <d v="1899-12-30T00:20:00"/>
    <n v="0"/>
    <n v="20"/>
    <d v="1899-12-30T13:55:00"/>
    <n v="13"/>
    <n v="55"/>
    <d v="1899-12-30T08:48:00"/>
    <n v="8"/>
    <n v="48"/>
    <d v="1899-12-30T01:10:00"/>
    <n v="1"/>
    <n v="10"/>
    <d v="1899-12-30T08:47:00"/>
    <n v="8"/>
    <n v="47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7:00"/>
    <n v="0"/>
    <n v="7"/>
    <d v="1899-12-30T00:00:00"/>
    <n v="0"/>
    <n v="0"/>
    <n v="2453951.166000003"/>
    <n v="39506"/>
    <n v="60.912372881355928"/>
    <n v="62.115910646484153"/>
    <m/>
    <m/>
    <m/>
    <m/>
    <m/>
  </r>
  <r>
    <n v="695"/>
    <n v="103"/>
    <d v="2011-12-25T00:00:00"/>
    <n v="12"/>
    <x v="17"/>
    <n v="7"/>
    <s v="UML,SUKHINDA"/>
    <s v="HARD COKING COAL"/>
    <s v="SUMMER FORTUNE"/>
    <d v="1899-12-30T11:00:00"/>
    <x v="687"/>
    <s v="DTY-WT 1-WCS-RLS 2-IMWB 1-DTY"/>
    <n v="58"/>
    <n v="1"/>
    <m/>
    <d v="1899-12-30T11:00:00"/>
    <d v="1899-12-30T11:00:00"/>
    <d v="1899-12-30T00:00:00"/>
    <n v="0"/>
    <n v="0"/>
    <d v="1899-12-30T11:10:00"/>
    <d v="1899-12-30T00:10:00"/>
    <n v="0"/>
    <n v="10"/>
    <d v="1899-12-30T11:40:00"/>
    <d v="1899-12-30T00:30:00"/>
    <n v="0"/>
    <n v="30"/>
    <d v="1899-12-30T13:45:00"/>
    <d v="1899-12-30T02:05:00"/>
    <n v="2"/>
    <n v="5"/>
    <d v="1899-12-30T13:48:00"/>
    <d v="1899-12-30T17:20:00"/>
    <d v="1899-12-30T03:32:00"/>
    <n v="3"/>
    <n v="32"/>
    <d v="1899-12-30T13:48:00"/>
    <d v="1899-12-30T17:20:00"/>
    <d v="1899-12-30T03:32:00"/>
    <n v="3"/>
    <n v="32"/>
    <d v="1899-12-30T18:00:00"/>
    <d v="1899-12-30T00:40:00"/>
    <n v="0"/>
    <n v="40"/>
    <d v="1899-12-30T18:05:00"/>
    <d v="1899-12-30T00:05:00"/>
    <n v="0"/>
    <n v="5"/>
    <d v="1899-12-30T19:30:00"/>
    <d v="1899-12-30T01:25:00"/>
    <n v="1"/>
    <n v="25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19:50:00"/>
    <d v="1899-12-30T20:00:00"/>
    <d v="1899-12-30T00:10:00"/>
    <n v="0"/>
    <n v="10"/>
    <d v="1899-12-30T09:00:00"/>
    <n v="9"/>
    <n v="0"/>
    <d v="1899-12-30T03:05:00"/>
    <n v="3"/>
    <n v="5"/>
    <d v="1899-12-30T03:32:00"/>
    <n v="3"/>
    <n v="32"/>
    <d v="1899-12-30T01:25:00"/>
    <n v="1"/>
    <n v="25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457606.3660000032"/>
    <n v="39564"/>
    <n v="63.020689655172411"/>
    <n v="62.117237033667053"/>
    <m/>
    <m/>
    <m/>
    <m/>
    <m/>
  </r>
  <r>
    <n v="696"/>
    <n v="104"/>
    <d v="2011-12-26T00:00:00"/>
    <n v="12"/>
    <x v="1"/>
    <n v="21"/>
    <s v="TSL,HALDIA"/>
    <s v="ILLAWARA/HAILCREEK"/>
    <s v="KM KEELUNG/FRONTIER AMBITION"/>
    <d v="1899-12-30T20:45:00"/>
    <x v="688"/>
    <s v="DTY-WT 1-WCS-RLS 2-IMWB 1-DTY"/>
    <n v="57"/>
    <n v="2"/>
    <m/>
    <d v="1899-12-30T20:45:00"/>
    <d v="1899-12-30T20:45:00"/>
    <d v="1899-12-30T00:00:00"/>
    <n v="0"/>
    <n v="0"/>
    <d v="1899-12-30T20:55:00"/>
    <d v="1899-12-30T00:10:00"/>
    <n v="0"/>
    <n v="10"/>
    <d v="1899-12-30T21:55:00"/>
    <d v="1899-12-30T01:00:00"/>
    <n v="1"/>
    <n v="0"/>
    <d v="1899-12-30T22:05:00"/>
    <d v="1899-12-30T00:10:00"/>
    <n v="0"/>
    <n v="10"/>
    <d v="1899-12-30T23:10:00"/>
    <d v="1899-12-31T01:10:00"/>
    <d v="1899-12-30T02:00:00"/>
    <n v="2"/>
    <n v="0"/>
    <d v="1899-12-30T23:10:00"/>
    <d v="1899-12-31T01:10:00"/>
    <d v="1899-12-30T02:00:00"/>
    <n v="2"/>
    <n v="0"/>
    <d v="1899-12-31T01:24:00"/>
    <d v="1899-12-30T00:14:00"/>
    <n v="0"/>
    <n v="14"/>
    <d v="1899-12-31T01:25:00"/>
    <d v="1899-12-30T00:01:00"/>
    <n v="0"/>
    <n v="1"/>
    <d v="1899-12-31T06:07:00"/>
    <d v="1899-12-30T04:42:00"/>
    <n v="4"/>
    <n v="42"/>
    <d v="1899-12-31T06:07:00"/>
    <d v="1899-12-31T06:07:00"/>
    <d v="1899-12-30T00:00:00"/>
    <n v="0"/>
    <n v="0"/>
    <d v="1899-12-31T06:07:00"/>
    <d v="1899-12-31T06:07:00"/>
    <m/>
    <d v="1899-12-30T00:00:00"/>
    <n v="0"/>
    <n v="0"/>
    <d v="1899-12-31T06:17:00"/>
    <d v="1899-12-30T00:10:00"/>
    <n v="0"/>
    <n v="10"/>
    <d v="1899-12-31T06:25:00"/>
    <d v="1899-12-30T00:08:00"/>
    <n v="0"/>
    <n v="8"/>
    <d v="1899-12-31T06:25:00"/>
    <d v="1899-12-31T06:30:00"/>
    <d v="1899-12-30T00:05:00"/>
    <n v="0"/>
    <n v="5"/>
    <d v="1899-12-30T09:45:00"/>
    <n v="9"/>
    <n v="45"/>
    <d v="1899-12-30T00:42:00"/>
    <n v="0"/>
    <n v="42"/>
    <d v="1899-12-30T02:00:00"/>
    <n v="2"/>
    <n v="0"/>
    <d v="1899-12-30T04:42:00"/>
    <n v="4"/>
    <n v="42"/>
    <m/>
    <m/>
    <m/>
    <d v="1899-12-30T02:22:00"/>
    <n v="2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461252.0460000033"/>
    <n v="39621"/>
    <n v="63.959298245614029"/>
    <n v="62.119887080083878"/>
    <m/>
    <m/>
    <m/>
    <m/>
    <m/>
  </r>
  <r>
    <n v="697"/>
    <n v="105"/>
    <d v="2011-12-26T00:00:00"/>
    <n v="12"/>
    <x v="40"/>
    <n v="2"/>
    <s v="BEL"/>
    <s v="HARD COKING COAL"/>
    <s v="HARDWAR"/>
    <d v="1899-12-30T11:15:00"/>
    <x v="689"/>
    <s v="DTY-WT 1-WCS-RLS 2-IMWB 1-DTY"/>
    <n v="57"/>
    <n v="2"/>
    <m/>
    <d v="1899-12-30T11:15:00"/>
    <d v="1899-12-30T11:15:00"/>
    <d v="1899-12-30T00:00:00"/>
    <n v="0"/>
    <n v="0"/>
    <d v="1899-12-30T18:50:00"/>
    <d v="1899-12-30T07:35:00"/>
    <n v="7"/>
    <n v="35"/>
    <d v="1899-12-30T19:10:00"/>
    <d v="1899-12-30T00:20:00"/>
    <n v="0"/>
    <n v="20"/>
    <d v="1899-12-30T21:20:00"/>
    <d v="1899-12-30T02:10:00"/>
    <n v="2"/>
    <n v="10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8:00"/>
    <d v="1899-12-30T00:08:00"/>
    <n v="0"/>
    <n v="8"/>
    <d v="1899-12-30T23:15:00"/>
    <d v="1899-12-30T00:07:00"/>
    <n v="0"/>
    <n v="7"/>
    <d v="1899-12-31T09:50:00"/>
    <d v="1899-12-30T10:35:00"/>
    <n v="10"/>
    <n v="35"/>
    <d v="1899-12-31T09:50:00"/>
    <d v="1899-12-31T09:50:00"/>
    <d v="1899-12-30T00:00:00"/>
    <n v="0"/>
    <n v="0"/>
    <d v="1899-12-31T09:50:00"/>
    <d v="1899-12-31T09:50:00"/>
    <m/>
    <d v="1899-12-30T00:00:00"/>
    <n v="0"/>
    <n v="0"/>
    <d v="1899-12-31T10:00:00"/>
    <d v="1899-12-30T00:10:00"/>
    <n v="0"/>
    <n v="10"/>
    <d v="1899-12-31T10:05:00"/>
    <d v="1899-12-30T00:05:00"/>
    <n v="0"/>
    <n v="5"/>
    <d v="1899-12-31T10:05:00"/>
    <d v="1899-12-31T10:10:00"/>
    <d v="1899-12-30T00:05:00"/>
    <n v="0"/>
    <n v="5"/>
    <d v="1899-12-30T22:55:00"/>
    <n v="22"/>
    <n v="55"/>
    <d v="1899-12-30T02:33:00"/>
    <n v="2"/>
    <n v="33"/>
    <d v="1899-12-30T01:30:00"/>
    <n v="1"/>
    <n v="30"/>
    <d v="1899-12-30T10:35:00"/>
    <n v="10"/>
    <n v="35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9:02:00"/>
    <n v="9"/>
    <n v="2"/>
    <d v="1899-12-30T00:00:00"/>
    <n v="0"/>
    <n v="0"/>
    <n v="2464817.9860000033"/>
    <n v="39678"/>
    <n v="62.560350877192981"/>
    <n v="62.120519834669167"/>
    <m/>
    <m/>
    <m/>
    <m/>
    <m/>
  </r>
  <r>
    <n v="698"/>
    <n v="106"/>
    <d v="2011-12-26T00:00:00"/>
    <n v="12"/>
    <x v="0"/>
    <n v="38"/>
    <s v="TSL,JSR"/>
    <s v="CP OMAN/CURRAGH SS"/>
    <s v="MP PANAMAX 6/FORTUNE RAINBOW"/>
    <d v="1899-12-30T21:15:00"/>
    <x v="690"/>
    <s v="DTY-WT 1-WCS-RLS 2-IMWB 1-DTY"/>
    <n v="57"/>
    <n v="2"/>
    <m/>
    <d v="1899-12-30T21:15:00"/>
    <d v="1899-12-30T21:15:00"/>
    <d v="1899-12-30T00:00:00"/>
    <n v="0"/>
    <n v="0"/>
    <d v="1899-12-31T06:45:00"/>
    <d v="1899-12-30T09:30:00"/>
    <n v="9"/>
    <n v="30"/>
    <d v="1899-12-31T07:00:00"/>
    <d v="1899-12-30T00:15:00"/>
    <n v="0"/>
    <n v="15"/>
    <d v="1899-12-31T07:35:00"/>
    <d v="1899-12-30T00:35:00"/>
    <n v="0"/>
    <n v="35"/>
    <d v="1899-12-31T07:40:00"/>
    <d v="1899-12-31T09:15:00"/>
    <d v="1899-12-30T01:35:00"/>
    <n v="1"/>
    <n v="35"/>
    <d v="1899-12-31T07:40:00"/>
    <d v="1899-12-31T09:15:00"/>
    <d v="1899-12-30T01:35:00"/>
    <n v="1"/>
    <n v="35"/>
    <d v="1899-12-31T12:15:00"/>
    <d v="1899-12-30T03:00:00"/>
    <n v="3"/>
    <n v="0"/>
    <d v="1899-12-31T12:24:00"/>
    <d v="1899-12-30T00:09:00"/>
    <n v="0"/>
    <n v="9"/>
    <d v="1899-12-31T14:03:00"/>
    <d v="1899-12-30T01:39:00"/>
    <n v="1"/>
    <n v="39"/>
    <d v="1899-12-31T14:03:00"/>
    <d v="1899-12-31T14:03:00"/>
    <d v="1899-12-30T00:00:00"/>
    <n v="0"/>
    <n v="0"/>
    <d v="1899-12-31T14:03:00"/>
    <d v="1899-12-31T14:03:00"/>
    <m/>
    <d v="1899-12-30T00:00:00"/>
    <n v="0"/>
    <n v="0"/>
    <d v="1899-12-31T14:15:00"/>
    <d v="1899-12-30T00:12:00"/>
    <n v="0"/>
    <n v="12"/>
    <d v="1899-12-31T14:20:00"/>
    <d v="1899-12-30T00:05:00"/>
    <n v="0"/>
    <n v="5"/>
    <d v="1899-12-31T14:20:00"/>
    <d v="1899-12-31T14:30:00"/>
    <d v="1899-12-30T00:10:00"/>
    <n v="0"/>
    <n v="10"/>
    <d v="1899-12-30T17:15:00"/>
    <n v="17"/>
    <n v="15"/>
    <d v="1899-12-30T03:52:00"/>
    <n v="3"/>
    <n v="52"/>
    <d v="1899-12-30T01:35:00"/>
    <n v="1"/>
    <n v="35"/>
    <d v="1899-12-30T01:39:00"/>
    <n v="1"/>
    <n v="3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468103.1460000034"/>
    <n v="39735"/>
    <n v="57.634385964912276"/>
    <n v="62.114084459544571"/>
    <m/>
    <m/>
    <m/>
    <m/>
    <m/>
  </r>
  <r>
    <n v="699"/>
    <n v="107"/>
    <d v="2011-12-26T00:00:00"/>
    <n v="12"/>
    <x v="0"/>
    <n v="39"/>
    <s v="TSL,JSR"/>
    <s v="JELLINBAH PCI/CD HCC"/>
    <s v="LOWLANDS NELLO/ECOLA"/>
    <d v="1899-12-30T13:30:00"/>
    <x v="691"/>
    <s v="DTY-WT 1-WCS-RLS 1-IMWB 1-DTY"/>
    <n v="53"/>
    <n v="6"/>
    <m/>
    <d v="1899-12-30T13:30:00"/>
    <d v="1899-12-30T13:30:00"/>
    <d v="1899-12-30T00:00:00"/>
    <n v="0"/>
    <n v="0"/>
    <d v="1899-12-30T14:15:00"/>
    <d v="1899-12-30T00:45:00"/>
    <n v="0"/>
    <n v="45"/>
    <d v="1899-12-30T14:40:00"/>
    <d v="1899-12-30T00:25:00"/>
    <n v="0"/>
    <n v="25"/>
    <d v="1899-12-31T09:00:00"/>
    <d v="1899-12-30T18:20:00"/>
    <n v="18"/>
    <n v="2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13:15:00"/>
    <d v="1899-12-30T02:15:00"/>
    <n v="2"/>
    <n v="15"/>
    <d v="1899-12-31T11:00:00"/>
    <d v="1899-12-30T00:00:00"/>
    <n v="0"/>
    <n v="0"/>
    <d v="1899-12-31T18:25:00"/>
    <d v="1899-12-30T07:25:00"/>
    <n v="7"/>
    <n v="25"/>
    <d v="1899-12-31T18:25:00"/>
    <d v="1899-12-31T18:25:00"/>
    <d v="1899-12-30T00:00:00"/>
    <n v="0"/>
    <n v="0"/>
    <d v="1899-12-31T18:25:00"/>
    <d v="1899-12-31T18:25:00"/>
    <m/>
    <d v="1899-12-30T00:00:00"/>
    <n v="0"/>
    <n v="0"/>
    <d v="1899-12-31T18:35:00"/>
    <d v="1899-12-30T00:10:00"/>
    <n v="0"/>
    <n v="10"/>
    <d v="1899-12-31T18:40:00"/>
    <d v="1899-12-30T00:05:00"/>
    <n v="0"/>
    <n v="5"/>
    <d v="1899-12-31T18:40:00"/>
    <d v="1899-12-31T18:45:00"/>
    <d v="1899-12-30T00:05:00"/>
    <n v="0"/>
    <n v="5"/>
    <d v="1899-12-31T05:15:00"/>
    <n v="5"/>
    <n v="15"/>
    <d v="1899-12-30T20:50:00"/>
    <n v="20"/>
    <n v="50"/>
    <d v="1899-12-30T01:30:00"/>
    <n v="1"/>
    <n v="30"/>
    <d v="1899-12-30T07:25:00"/>
    <n v="7"/>
    <n v="25"/>
    <m/>
    <m/>
    <m/>
    <d v="1899-12-30T04:30:00"/>
    <n v="4"/>
    <n v="30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0:00"/>
    <n v="0"/>
    <n v="0"/>
    <d v="1899-12-30T00:55:00"/>
    <n v="0"/>
    <n v="55"/>
    <d v="1899-12-30T00:00:00"/>
    <n v="0"/>
    <n v="0"/>
    <n v="2471729.4460000033"/>
    <n v="39788"/>
    <n v="68.420754716981136"/>
    <n v="62.12248532220778"/>
    <m/>
    <m/>
    <m/>
    <m/>
    <m/>
  </r>
  <r>
    <n v="700"/>
    <n v="108"/>
    <d v="2011-12-26T00:00:00"/>
    <n v="12"/>
    <x v="15"/>
    <n v="1"/>
    <s v="HIND ENERGY"/>
    <s v="STEAM NON COKING"/>
    <s v="IPSEA COLOSSUS"/>
    <d v="1899-12-30T14:55:00"/>
    <x v="692"/>
    <s v="DTY-WT 1-WCS-RLS 2-IMWB 1-DTY"/>
    <n v="59"/>
    <n v="0"/>
    <m/>
    <d v="1899-12-30T14:55:00"/>
    <d v="1899-12-30T14:55:00"/>
    <d v="1899-12-30T00:00:00"/>
    <n v="0"/>
    <n v="0"/>
    <d v="1899-12-30T15:00:00"/>
    <d v="1899-12-30T00:05:00"/>
    <n v="0"/>
    <n v="5"/>
    <d v="1899-12-30T15:10:00"/>
    <d v="1899-12-30T00:10:00"/>
    <n v="0"/>
    <n v="10"/>
    <d v="1899-12-30T16:00:00"/>
    <d v="1899-12-30T00:50:00"/>
    <n v="0"/>
    <n v="50"/>
    <d v="1899-12-30T16:15:00"/>
    <d v="1899-12-30T18:30:00"/>
    <d v="1899-12-30T02:15:00"/>
    <n v="2"/>
    <n v="15"/>
    <d v="1899-12-30T16:15:00"/>
    <d v="1899-12-30T18:30:00"/>
    <d v="1899-12-30T02:15:00"/>
    <n v="2"/>
    <n v="15"/>
    <d v="1899-12-30T19:30:00"/>
    <d v="1899-12-30T01:00:00"/>
    <n v="1"/>
    <n v="0"/>
    <d v="1899-12-30T20:11:00"/>
    <d v="1899-12-30T00:41:00"/>
    <n v="0"/>
    <n v="41"/>
    <d v="1899-12-31T00:29:00"/>
    <d v="1899-12-30T04:18:00"/>
    <n v="4"/>
    <n v="18"/>
    <d v="1899-12-31T00:29:00"/>
    <d v="1899-12-31T00:29:00"/>
    <d v="1899-12-30T00:00:00"/>
    <n v="0"/>
    <n v="0"/>
    <d v="1899-12-31T00:29:00"/>
    <d v="1899-12-31T00:29:00"/>
    <m/>
    <d v="1899-12-30T00:00:00"/>
    <n v="0"/>
    <n v="0"/>
    <d v="1899-12-31T00:39:00"/>
    <d v="1899-12-30T00:10:00"/>
    <n v="0"/>
    <n v="10"/>
    <d v="1899-12-31T00:49:00"/>
    <d v="1899-12-30T00:10:00"/>
    <n v="0"/>
    <n v="10"/>
    <d v="1899-12-31T00:49:00"/>
    <d v="1899-12-31T00:55:00"/>
    <d v="1899-12-30T00:06:00"/>
    <n v="0"/>
    <n v="6"/>
    <d v="1899-12-30T10:00:00"/>
    <n v="10"/>
    <n v="0"/>
    <d v="1899-12-30T02:10:00"/>
    <n v="2"/>
    <n v="10"/>
    <d v="1899-12-30T02:15:00"/>
    <n v="2"/>
    <n v="15"/>
    <d v="1899-12-30T04:18:00"/>
    <n v="4"/>
    <n v="18"/>
    <m/>
    <m/>
    <m/>
    <d v="1899-12-30T03:18:00"/>
    <n v="3"/>
    <n v="18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7:00"/>
    <n v="0"/>
    <n v="7"/>
    <n v="2475252.3160000034"/>
    <n v="39847"/>
    <n v="59.709661016949148"/>
    <n v="62.118912741235306"/>
    <m/>
    <m/>
    <m/>
    <m/>
    <m/>
  </r>
  <r>
    <n v="701"/>
    <n v="109"/>
    <d v="2011-12-26T00:00:00"/>
    <n v="12"/>
    <x v="18"/>
    <n v="9"/>
    <s v="BSL"/>
    <s v="STEAM NON COKING"/>
    <s v="IRON KNIGHT"/>
    <d v="1899-12-30T21:00:00"/>
    <x v="693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55:00"/>
    <d v="1899-12-30T02:10:00"/>
    <n v="2"/>
    <n v="10"/>
    <d v="1899-12-31T00:00:00"/>
    <d v="1899-12-31T01:40:00"/>
    <d v="1899-12-30T01:40:00"/>
    <n v="1"/>
    <n v="40"/>
    <d v="1899-12-31T00:00:00"/>
    <d v="1899-12-31T01:40:00"/>
    <d v="1899-12-30T01:40:00"/>
    <n v="1"/>
    <n v="40"/>
    <d v="1899-12-31T02:00:00"/>
    <d v="1899-12-30T00:20:00"/>
    <n v="0"/>
    <n v="20"/>
    <d v="1899-12-31T02:02:00"/>
    <d v="1899-12-30T00:02:00"/>
    <n v="0"/>
    <n v="2"/>
    <d v="1899-12-31T03:32:00"/>
    <d v="1899-12-30T01:30:00"/>
    <n v="1"/>
    <n v="30"/>
    <d v="1899-12-31T03:32:00"/>
    <d v="1899-12-31T03:32:00"/>
    <d v="1899-12-30T00:00:00"/>
    <n v="0"/>
    <n v="0"/>
    <d v="1899-12-31T03:32:00"/>
    <d v="1899-12-31T03:32:00"/>
    <m/>
    <d v="1899-12-30T00:00:00"/>
    <n v="0"/>
    <n v="0"/>
    <d v="1899-12-31T03:42:00"/>
    <d v="1899-12-30T00:10:00"/>
    <n v="0"/>
    <n v="10"/>
    <d v="1899-12-31T03:46:00"/>
    <d v="1899-12-30T00:04:00"/>
    <n v="0"/>
    <n v="4"/>
    <d v="1899-12-31T03:46:00"/>
    <d v="1899-12-31T03:50:00"/>
    <d v="1899-12-30T00:04:00"/>
    <n v="0"/>
    <n v="4"/>
    <d v="1899-12-30T06:50:00"/>
    <n v="6"/>
    <n v="50"/>
    <d v="1899-12-30T02:44:00"/>
    <n v="2"/>
    <n v="44"/>
    <d v="1899-12-30T01:40:00"/>
    <n v="1"/>
    <n v="40"/>
    <d v="1899-12-30T01:30:00"/>
    <n v="1"/>
    <n v="3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79066.1860000035"/>
    <n v="39906"/>
    <n v="64.641864406779661"/>
    <n v="62.122642860722785"/>
    <m/>
    <m/>
    <m/>
    <m/>
    <m/>
  </r>
  <r>
    <n v="702"/>
    <n v="110"/>
    <d v="2011-12-27T00:00:00"/>
    <n v="12"/>
    <x v="1"/>
    <n v="22"/>
    <s v="TSL,HALDIA"/>
    <s v="HAIL CREEK/OKEY NORTH"/>
    <s v="ECOLA/FRONTIER AMBITION"/>
    <d v="1899-12-30T23:45:00"/>
    <x v="694"/>
    <s v="DTY-WT 1-WCS-RLS 2-IMWB 1-DTY"/>
    <n v="59"/>
    <n v="0"/>
    <m/>
    <d v="1899-12-30T23:45:00"/>
    <d v="1899-12-30T23:45:00"/>
    <d v="1899-12-30T00:00:00"/>
    <n v="0"/>
    <n v="0"/>
    <d v="1899-12-31T01:00:00"/>
    <d v="1899-12-30T01:15:00"/>
    <n v="1"/>
    <n v="15"/>
    <d v="1899-12-31T01:05:00"/>
    <d v="1899-12-30T00:05:00"/>
    <n v="0"/>
    <n v="5"/>
    <d v="1899-12-31T02:30:00"/>
    <d v="1899-12-30T01:25:00"/>
    <n v="1"/>
    <n v="25"/>
    <d v="1899-12-31T02:35:00"/>
    <d v="1899-12-31T03:35:00"/>
    <d v="1899-12-30T01:00:00"/>
    <n v="1"/>
    <n v="0"/>
    <d v="1899-12-31T02:35:00"/>
    <d v="1899-12-31T03:35:00"/>
    <d v="1899-12-30T01:00:00"/>
    <n v="1"/>
    <n v="0"/>
    <d v="1899-12-31T04:55:00"/>
    <d v="1899-12-30T01:20:00"/>
    <n v="1"/>
    <n v="20"/>
    <d v="1899-12-31T05:00:00"/>
    <d v="1899-12-30T00:05:00"/>
    <n v="0"/>
    <n v="5"/>
    <d v="1899-12-31T11:46:00"/>
    <d v="1899-12-30T06:46:00"/>
    <n v="6"/>
    <n v="46"/>
    <d v="1899-12-31T11:46:00"/>
    <d v="1899-12-31T11:46:00"/>
    <d v="1899-12-30T00:00:00"/>
    <n v="0"/>
    <n v="0"/>
    <d v="1899-12-31T11:46:00"/>
    <d v="1899-12-31T11:46:00"/>
    <m/>
    <d v="1899-12-30T00:00:00"/>
    <n v="0"/>
    <n v="0"/>
    <d v="1899-12-31T11:55:00"/>
    <d v="1899-12-30T00:09:00"/>
    <n v="0"/>
    <n v="9"/>
    <d v="1899-12-31T12:00:00"/>
    <d v="1899-12-30T00:05:00"/>
    <n v="0"/>
    <n v="5"/>
    <d v="1899-12-31T12:00:00"/>
    <d v="1899-12-31T12:05:00"/>
    <d v="1899-12-30T00:05:00"/>
    <n v="0"/>
    <n v="5"/>
    <d v="1899-12-30T12:20:00"/>
    <n v="12"/>
    <n v="20"/>
    <d v="1899-12-30T02:59:00"/>
    <n v="2"/>
    <n v="59"/>
    <d v="1899-12-30T01:00:00"/>
    <n v="1"/>
    <n v="0"/>
    <d v="1899-12-30T06:46:00"/>
    <n v="6"/>
    <n v="46"/>
    <m/>
    <m/>
    <m/>
    <d v="1899-12-30T01:54:00"/>
    <n v="1"/>
    <n v="5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52:00"/>
    <n v="4"/>
    <n v="52"/>
    <d v="1899-12-30T00:00:00"/>
    <n v="0"/>
    <n v="0"/>
    <n v="2482728.8860000037"/>
    <n v="39965"/>
    <n v="62.079661016949153"/>
    <n v="62.122579406981203"/>
    <m/>
    <m/>
    <m/>
    <m/>
    <m/>
  </r>
  <r>
    <n v="703"/>
    <n v="111"/>
    <d v="2011-12-27T00:00:00"/>
    <n v="12"/>
    <x v="42"/>
    <n v="1"/>
    <s v="WCMIL"/>
    <s v="HARD COKING COAL"/>
    <s v="LIGARI"/>
    <d v="1899-12-30T17:00:00"/>
    <x v="695"/>
    <s v="DTY-WT 1-WCS-RLS 1-IMWB 1-DTY"/>
    <n v="59"/>
    <n v="0"/>
    <m/>
    <d v="1899-12-30T17:00:00"/>
    <d v="1899-12-30T17:00:00"/>
    <d v="1899-12-30T00:00:00"/>
    <n v="0"/>
    <n v="0"/>
    <d v="1899-12-30T17:15:00"/>
    <d v="1899-12-30T00:15:00"/>
    <n v="0"/>
    <n v="15"/>
    <d v="1899-12-30T17:30:00"/>
    <d v="1899-12-30T00:15:00"/>
    <n v="0"/>
    <n v="15"/>
    <d v="1899-12-31T03:45:00"/>
    <d v="1899-12-30T10:15:00"/>
    <n v="10"/>
    <n v="15"/>
    <d v="1899-12-31T03:50:00"/>
    <d v="1899-12-31T07:45:00"/>
    <d v="1899-12-30T03:55:00"/>
    <n v="3"/>
    <n v="55"/>
    <d v="1899-12-31T03:50:00"/>
    <d v="1899-12-31T07:45:00"/>
    <d v="1899-12-30T03:55:00"/>
    <n v="3"/>
    <n v="55"/>
    <d v="1899-12-31T07:55:00"/>
    <d v="1899-12-30T00:10:00"/>
    <n v="0"/>
    <n v="10"/>
    <d v="1899-12-31T08:04:00"/>
    <d v="1899-12-30T00:09:00"/>
    <n v="0"/>
    <n v="9"/>
    <d v="1899-12-31T09:16:00"/>
    <d v="1899-12-30T01:12:00"/>
    <n v="1"/>
    <n v="12"/>
    <d v="1899-12-31T09:16:00"/>
    <d v="1899-12-31T09:16:00"/>
    <d v="1899-12-30T00:00:00"/>
    <n v="0"/>
    <n v="0"/>
    <d v="1899-12-31T09:16:00"/>
    <d v="1899-12-31T09:16:00"/>
    <m/>
    <d v="1899-12-30T00:00:00"/>
    <n v="0"/>
    <n v="0"/>
    <d v="1899-12-31T09:25:00"/>
    <d v="1899-12-30T00:09:00"/>
    <n v="0"/>
    <n v="9"/>
    <d v="1899-12-31T09:30:00"/>
    <d v="1899-12-30T00:05:00"/>
    <n v="0"/>
    <n v="5"/>
    <d v="1899-12-31T09:30:00"/>
    <d v="1899-12-31T09:35:00"/>
    <d v="1899-12-30T00:05:00"/>
    <n v="0"/>
    <n v="5"/>
    <d v="1899-12-30T16:35:00"/>
    <n v="16"/>
    <n v="35"/>
    <d v="1899-12-30T10:39:00"/>
    <n v="10"/>
    <n v="39"/>
    <d v="1899-12-30T03:55:00"/>
    <n v="3"/>
    <n v="55"/>
    <d v="1899-12-30T01:12:00"/>
    <n v="1"/>
    <n v="12"/>
    <m/>
    <m/>
    <m/>
    <d v="1899-12-30T00:54:00"/>
    <n v="0"/>
    <n v="54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9:00"/>
    <n v="0"/>
    <n v="9"/>
    <d v="1899-12-30T00:00:00"/>
    <n v="0"/>
    <n v="0"/>
    <n v="2486422.6160000036"/>
    <n v="40024"/>
    <n v="62.605593220338982"/>
    <n v="62.123291425145005"/>
    <m/>
    <m/>
    <m/>
    <m/>
    <m/>
  </r>
  <r>
    <n v="704"/>
    <n v="112"/>
    <d v="2011-12-27T00:00:00"/>
    <n v="12"/>
    <x v="0"/>
    <n v="40"/>
    <s v="TSL,JSR"/>
    <s v="CURRAGH SS/JELLINBAH PCI"/>
    <s v="FORTUNE RAINBOW/LOWLANDS NELLO"/>
    <d v="1899-12-30T19:45:00"/>
    <x v="696"/>
    <s v="DTY-WT 1-WCS-RLS 1-IMWB 1-DTY"/>
    <n v="52"/>
    <n v="7"/>
    <m/>
    <d v="1899-12-30T19:45:00"/>
    <d v="1899-12-30T19:45:00"/>
    <d v="1899-12-30T00:00:00"/>
    <n v="0"/>
    <n v="0"/>
    <d v="1899-12-30T20:00:00"/>
    <d v="1899-12-30T00:15:00"/>
    <n v="0"/>
    <n v="15"/>
    <d v="1899-12-30T20:05:00"/>
    <d v="1899-12-30T00:05:00"/>
    <n v="0"/>
    <n v="5"/>
    <d v="1899-12-30T21:55:00"/>
    <d v="1899-12-30T01:50:00"/>
    <n v="1"/>
    <n v="50"/>
    <d v="1899-12-30T22:05:00"/>
    <d v="1899-12-31T00:15:00"/>
    <d v="1899-12-30T02:10:00"/>
    <n v="2"/>
    <n v="10"/>
    <d v="1899-12-30T22:05:00"/>
    <d v="1899-12-31T00:15:00"/>
    <d v="1899-12-30T02:10:00"/>
    <n v="2"/>
    <n v="10"/>
    <d v="1899-12-30T22:00:00"/>
    <d v="1899-12-30T00:05:00"/>
    <n v="0"/>
    <n v="5"/>
    <d v="1899-12-31T00:21:00"/>
    <d v="1899-12-30T02:21:00"/>
    <n v="2"/>
    <n v="21"/>
    <d v="1899-12-31T03:12:00"/>
    <d v="1899-12-30T02:51:00"/>
    <n v="2"/>
    <n v="51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20:00"/>
    <d v="1899-12-30T00:08:00"/>
    <n v="0"/>
    <n v="8"/>
    <d v="1899-12-31T03:25:00"/>
    <d v="1899-12-30T00:05:00"/>
    <n v="0"/>
    <n v="5"/>
    <d v="1899-12-31T03:25:00"/>
    <d v="1899-12-31T03:30:00"/>
    <d v="1899-12-30T00:05:00"/>
    <n v="0"/>
    <n v="5"/>
    <d v="1899-12-30T07:45:00"/>
    <n v="7"/>
    <n v="45"/>
    <d v="1899-12-30T02:08:00"/>
    <n v="2"/>
    <n v="8"/>
    <d v="1899-12-30T02:10:00"/>
    <n v="2"/>
    <n v="10"/>
    <d v="1899-12-30T02:51:00"/>
    <n v="2"/>
    <n v="51"/>
    <m/>
    <m/>
    <m/>
    <d v="1899-12-30T01:44:00"/>
    <n v="1"/>
    <n v="4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7:00"/>
    <n v="1"/>
    <n v="7"/>
    <d v="1899-12-30T00:00:00"/>
    <n v="0"/>
    <n v="0"/>
    <n v="2489699.7060000035"/>
    <n v="40076"/>
    <n v="63.020961538461542"/>
    <n v="62.124456183251908"/>
    <m/>
    <m/>
    <m/>
    <m/>
    <m/>
  </r>
  <r>
    <n v="705"/>
    <n v="113"/>
    <d v="2011-12-28T00:00:00"/>
    <n v="12"/>
    <x v="0"/>
    <n v="41"/>
    <s v="TSL,JSR"/>
    <s v="CURRAGH SS/ILLAWARA"/>
    <s v="FORTUNE RAINBOW/KM KEELUNG"/>
    <d v="1899-12-30T20:50:00"/>
    <x v="697"/>
    <s v="DTY-WT 1-WCS-RLS 2-IMWB 1-DTY"/>
    <n v="53"/>
    <n v="6"/>
    <m/>
    <d v="1899-12-30T20:50:00"/>
    <d v="1899-12-30T20:50:00"/>
    <d v="1899-12-30T00:00:00"/>
    <n v="0"/>
    <n v="0"/>
    <d v="1899-12-30T21:35:00"/>
    <d v="1899-12-30T00:45:00"/>
    <n v="0"/>
    <n v="45"/>
    <d v="1899-12-30T21:45:00"/>
    <d v="1899-12-30T00:10:00"/>
    <n v="0"/>
    <n v="10"/>
    <d v="1899-12-30T23:20:00"/>
    <d v="1899-12-30T01:35:00"/>
    <n v="1"/>
    <n v="35"/>
    <d v="1899-12-31T00:20:00"/>
    <d v="1899-12-31T02:20:00"/>
    <d v="1899-12-30T02:00:00"/>
    <n v="2"/>
    <n v="0"/>
    <d v="1899-12-31T00:20:00"/>
    <d v="1899-12-31T02:20:00"/>
    <d v="1899-12-30T02:00:00"/>
    <n v="2"/>
    <n v="0"/>
    <d v="1899-12-31T03:25:00"/>
    <d v="1899-12-30T01:05:00"/>
    <n v="1"/>
    <n v="5"/>
    <d v="1899-12-31T03:27:00"/>
    <d v="1899-12-30T00:02:00"/>
    <n v="0"/>
    <n v="2"/>
    <d v="1899-12-31T06:16:00"/>
    <d v="1899-12-30T02:49:00"/>
    <n v="2"/>
    <n v="49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09:45:00"/>
    <n v="9"/>
    <n v="45"/>
    <d v="1899-12-30T02:54:00"/>
    <n v="2"/>
    <n v="54"/>
    <d v="1899-12-30T02:00:00"/>
    <n v="2"/>
    <n v="0"/>
    <d v="1899-12-30T02:49:00"/>
    <n v="2"/>
    <n v="49"/>
    <m/>
    <m/>
    <m/>
    <d v="1899-12-30T01:41:00"/>
    <n v="1"/>
    <n v="4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493099.4560000035"/>
    <n v="40129"/>
    <n v="64.146226415094333"/>
    <n v="62.127126417304282"/>
    <m/>
    <m/>
    <m/>
    <m/>
    <m/>
  </r>
  <r>
    <n v="706"/>
    <n v="114"/>
    <d v="2011-12-28T00:00:00"/>
    <n v="12"/>
    <x v="24"/>
    <n v="3"/>
    <s v="RCL"/>
    <s v="NON COKING"/>
    <s v="CAROUGE"/>
    <d v="1899-12-30T20:20:00"/>
    <x v="698"/>
    <s v="DTY-WT 1-WCS-IMWB 1-DTY"/>
    <n v="43"/>
    <n v="2"/>
    <m/>
    <d v="1899-12-30T20:20:00"/>
    <d v="1899-12-30T20:20:00"/>
    <d v="1899-12-30T00:00:00"/>
    <n v="0"/>
    <n v="0"/>
    <d v="1899-12-30T21:05:00"/>
    <d v="1899-12-30T00:45:00"/>
    <n v="0"/>
    <n v="45"/>
    <d v="1899-12-30T21:20:00"/>
    <d v="1899-12-30T00:15:00"/>
    <n v="0"/>
    <n v="15"/>
    <d v="1899-12-30T22:05:00"/>
    <d v="1899-12-30T00:45:00"/>
    <n v="0"/>
    <n v="45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2:05:00"/>
    <d v="1899-12-30T00:00:00"/>
    <n v="0"/>
    <n v="0"/>
    <d v="1899-12-30T23:00:00"/>
    <d v="1899-12-30T00:45:00"/>
    <n v="0"/>
    <n v="45"/>
    <d v="1899-12-31T09:45:00"/>
    <d v="1899-12-30T10:45:00"/>
    <n v="10"/>
    <n v="4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09:47:00"/>
    <d v="1899-12-30T00:02:00"/>
    <n v="0"/>
    <n v="2"/>
    <d v="1899-12-31T09:55:00"/>
    <d v="1899-12-30T00:08:00"/>
    <n v="0"/>
    <n v="8"/>
    <d v="1899-12-31T09:55:00"/>
    <d v="1899-12-31T10:00:00"/>
    <d v="1899-12-30T00:05:00"/>
    <n v="0"/>
    <n v="5"/>
    <d v="1899-12-30T13:40:00"/>
    <n v="13"/>
    <n v="40"/>
    <d v="1899-12-30T00:55:00"/>
    <n v="0"/>
    <n v="55"/>
    <d v="1899-12-30T01:30:00"/>
    <n v="1"/>
    <n v="30"/>
    <d v="1899-12-30T10:45:00"/>
    <n v="10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45:00"/>
    <n v="10"/>
    <n v="45"/>
    <d v="1899-12-30T00:00:00"/>
    <n v="0"/>
    <n v="0"/>
    <d v="1899-12-30T00:00:00"/>
    <n v="0"/>
    <n v="0"/>
    <d v="1899-12-30T00:00:00"/>
    <n v="0"/>
    <n v="0"/>
    <n v="2494944.4560000035"/>
    <n v="40172"/>
    <n v="42.906976744186046"/>
    <n v="62.106553221149149"/>
    <m/>
    <m/>
    <m/>
    <m/>
    <m/>
  </r>
  <r>
    <n v="707"/>
    <n v="115"/>
    <d v="2011-12-28T00:00:00"/>
    <n v="12"/>
    <x v="15"/>
    <n v="2"/>
    <s v="HIND ENERGY"/>
    <s v="STEAM NON COKING"/>
    <s v="IPSEA COLOSSUS"/>
    <d v="1899-12-30T01:30:00"/>
    <x v="699"/>
    <s v="DTY-WT 1-WCS-RLS 1-IMWB 1-DTY"/>
    <n v="59"/>
    <n v="0"/>
    <m/>
    <d v="1899-12-30T01:30:00"/>
    <d v="1899-12-30T01:30:00"/>
    <d v="1899-12-30T00:00:00"/>
    <n v="0"/>
    <n v="0"/>
    <d v="1899-12-30T04:30:00"/>
    <d v="1899-12-30T03:00:00"/>
    <n v="3"/>
    <n v="0"/>
    <d v="1899-12-30T04:40:00"/>
    <d v="1899-12-30T00:10:00"/>
    <n v="0"/>
    <n v="10"/>
    <d v="1899-12-30T05:45:00"/>
    <d v="1899-12-30T01:05:00"/>
    <n v="1"/>
    <n v="5"/>
    <d v="1899-12-30T06:20:00"/>
    <d v="1899-12-30T09:20:00"/>
    <d v="1899-12-30T03:00:00"/>
    <n v="3"/>
    <n v="0"/>
    <d v="1899-12-30T06:20:00"/>
    <d v="1899-12-30T09:20:00"/>
    <d v="1899-12-30T03:00:00"/>
    <n v="3"/>
    <n v="0"/>
    <d v="1899-12-30T09:20:00"/>
    <d v="1899-12-30T00:00:00"/>
    <n v="0"/>
    <n v="0"/>
    <d v="1899-12-30T09:23:00"/>
    <d v="1899-12-30T00:03:00"/>
    <n v="0"/>
    <n v="3"/>
    <d v="1899-12-30T11:57:00"/>
    <d v="1899-12-30T02:34:00"/>
    <n v="2"/>
    <n v="34"/>
    <d v="1899-12-30T11:57:00"/>
    <d v="1899-12-30T11:57:00"/>
    <d v="1899-12-30T00:00:00"/>
    <n v="0"/>
    <n v="0"/>
    <d v="1899-12-30T11:57:00"/>
    <d v="1899-12-30T11:57:00"/>
    <m/>
    <d v="1899-12-30T00:00:00"/>
    <n v="0"/>
    <n v="0"/>
    <d v="1899-12-30T12:05:00"/>
    <d v="1899-12-30T00:08:00"/>
    <n v="0"/>
    <n v="8"/>
    <d v="1899-12-30T12:10:00"/>
    <d v="1899-12-30T00:05:00"/>
    <n v="0"/>
    <n v="5"/>
    <d v="1899-12-30T12:10:00"/>
    <d v="1899-12-30T12:15:00"/>
    <d v="1899-12-30T00:05:00"/>
    <n v="0"/>
    <n v="5"/>
    <d v="1899-12-30T10:45:00"/>
    <n v="10"/>
    <n v="45"/>
    <d v="1899-12-30T01:18:00"/>
    <n v="1"/>
    <n v="18"/>
    <d v="1899-12-30T03:00:00"/>
    <n v="3"/>
    <n v="0"/>
    <d v="1899-12-30T02:34:00"/>
    <n v="2"/>
    <n v="34"/>
    <m/>
    <m/>
    <m/>
    <d v="1899-12-30T01:31:00"/>
    <n v="1"/>
    <n v="31"/>
    <d v="1899-12-30T00:00:00"/>
    <n v="0"/>
    <n v="0"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98515.4560000035"/>
    <n v="40231"/>
    <n v="60.525423728813557"/>
    <n v="62.10423444607401"/>
    <m/>
    <m/>
    <m/>
    <m/>
    <m/>
  </r>
  <r>
    <n v="708"/>
    <n v="116"/>
    <d v="2011-12-28T00:00:00"/>
    <n v="12"/>
    <x v="24"/>
    <n v="4"/>
    <s v="KOL"/>
    <s v="STEAM NON COKING"/>
    <s v="PANORIA"/>
    <d v="1899-12-30T03:30:00"/>
    <x v="700"/>
    <s v="DTY-WT 1-WCS-RLS 2-IMWB 1-DTY"/>
    <n v="56"/>
    <n v="3"/>
    <m/>
    <d v="1899-12-30T03:30:00"/>
    <d v="1899-12-30T03:30:00"/>
    <d v="1899-12-30T00:00:00"/>
    <n v="0"/>
    <n v="0"/>
    <d v="1899-12-30T07:00:00"/>
    <d v="1899-12-30T03:30:00"/>
    <n v="3"/>
    <n v="30"/>
    <d v="1899-12-30T07:15:00"/>
    <d v="1899-12-30T00:15:00"/>
    <n v="0"/>
    <n v="15"/>
    <d v="1899-12-30T08:35:00"/>
    <d v="1899-12-30T01:20:00"/>
    <n v="1"/>
    <n v="20"/>
    <d v="1899-12-30T09:30:00"/>
    <d v="1899-12-30T10:45:00"/>
    <d v="1899-12-30T01:15:00"/>
    <n v="1"/>
    <n v="15"/>
    <d v="1899-12-30T09:30:00"/>
    <d v="1899-12-30T10:45:00"/>
    <d v="1899-12-30T01:15:00"/>
    <n v="1"/>
    <n v="15"/>
    <d v="1899-12-30T13:05:00"/>
    <d v="1899-12-30T02:20:00"/>
    <n v="2"/>
    <n v="20"/>
    <d v="1899-12-30T13:16:00"/>
    <d v="1899-12-30T00:11:00"/>
    <n v="0"/>
    <n v="11"/>
    <d v="1899-12-30T16:30:00"/>
    <d v="1899-12-30T03:14:00"/>
    <n v="3"/>
    <n v="14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3:55:00"/>
    <n v="3"/>
    <n v="55"/>
    <d v="1899-12-30T01:15:00"/>
    <n v="1"/>
    <n v="15"/>
    <d v="1899-12-30T03:14:00"/>
    <n v="3"/>
    <n v="14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2:00"/>
    <n v="1"/>
    <n v="42"/>
    <d v="1899-12-30T00:00:00"/>
    <n v="0"/>
    <n v="0"/>
    <n v="2501930.8760000034"/>
    <n v="40287"/>
    <n v="60.989642857142861"/>
    <n v="62.102685134162471"/>
    <m/>
    <m/>
    <m/>
    <m/>
    <m/>
  </r>
  <r>
    <n v="709"/>
    <n v="117"/>
    <d v="2011-12-28T00:00:00"/>
    <n v="12"/>
    <x v="43"/>
    <n v="1"/>
    <s v="JAL"/>
    <s v="NON COKING"/>
    <s v="DIAMOND STAR"/>
    <d v="1899-12-30T11:30:00"/>
    <x v="701"/>
    <s v="DTY-WT 1-WCS-RLS 2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0:00"/>
    <d v="1899-12-30T00:35:00"/>
    <n v="0"/>
    <n v="35"/>
    <d v="1899-12-30T12:30:00"/>
    <d v="1899-12-30T15:00:00"/>
    <d v="1899-12-30T02:30:00"/>
    <n v="2"/>
    <n v="30"/>
    <d v="1899-12-30T12:30:00"/>
    <d v="1899-12-30T15:00:00"/>
    <d v="1899-12-30T02:30:00"/>
    <n v="2"/>
    <n v="30"/>
    <d v="1899-12-30T16:45:00"/>
    <d v="1899-12-30T01:45:00"/>
    <n v="1"/>
    <n v="45"/>
    <d v="1899-12-30T19:42:00"/>
    <d v="1899-12-30T02:57:00"/>
    <n v="2"/>
    <n v="57"/>
    <d v="1899-12-30T21:51:00"/>
    <d v="1899-12-30T02:09:00"/>
    <n v="2"/>
    <n v="9"/>
    <d v="1899-12-30T21:51:00"/>
    <d v="1899-12-30T21:51:00"/>
    <d v="1899-12-30T00:00:00"/>
    <n v="0"/>
    <n v="0"/>
    <d v="1899-12-30T21:51:00"/>
    <d v="1899-12-30T21:51:00"/>
    <m/>
    <d v="1899-12-30T00:00:00"/>
    <n v="0"/>
    <n v="0"/>
    <d v="1899-12-30T22:00:00"/>
    <d v="1899-12-30T00:09:00"/>
    <n v="0"/>
    <n v="9"/>
    <d v="1899-12-30T22:05:00"/>
    <d v="1899-12-30T00:05:00"/>
    <n v="0"/>
    <n v="5"/>
    <d v="1899-12-30T22:05:00"/>
    <d v="1899-12-30T22:10:00"/>
    <d v="1899-12-30T00:05:00"/>
    <n v="0"/>
    <n v="5"/>
    <d v="1899-12-30T10:40:00"/>
    <n v="10"/>
    <n v="40"/>
    <d v="1899-12-30T02:34:00"/>
    <n v="2"/>
    <n v="34"/>
    <d v="1899-12-30T02:30:00"/>
    <n v="2"/>
    <n v="30"/>
    <d v="1899-12-30T02:09:00"/>
    <n v="2"/>
    <n v="9"/>
    <m/>
    <m/>
    <m/>
    <d v="1899-12-30T01:39:00"/>
    <n v="1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505549.8760000034"/>
    <n v="40346"/>
    <n v="61.33898305084746"/>
    <n v="62.10156833391175"/>
    <m/>
    <m/>
    <m/>
    <m/>
    <m/>
  </r>
  <r>
    <n v="710"/>
    <n v="118"/>
    <d v="2011-12-28T00:00:00"/>
    <n v="12"/>
    <x v="1"/>
    <n v="23"/>
    <s v="TSL,HALDIA"/>
    <s v="HAIL CREEK/OKEY NORTH"/>
    <s v="FRONTIER AMBITION"/>
    <d v="1899-12-30T11:45:00"/>
    <x v="702"/>
    <s v="DTY-WT 1-WCS-RLS 1-IMWB 1-DTY"/>
    <n v="58"/>
    <n v="1"/>
    <m/>
    <d v="1899-12-30T11:45:00"/>
    <d v="1899-12-30T11:45:00"/>
    <d v="1899-12-30T00:00:00"/>
    <n v="0"/>
    <n v="0"/>
    <d v="1899-12-30T13:05:00"/>
    <d v="1899-12-30T01:20:00"/>
    <n v="1"/>
    <n v="20"/>
    <d v="1899-12-30T13:40:00"/>
    <d v="1899-12-30T00:35:00"/>
    <n v="0"/>
    <n v="35"/>
    <d v="1899-12-30T16:45:00"/>
    <d v="1899-12-30T03:05:00"/>
    <n v="3"/>
    <n v="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2:37:00"/>
    <d v="1899-12-30T04:47:00"/>
    <n v="4"/>
    <n v="47"/>
    <d v="1899-12-30T22:38:00"/>
    <d v="1899-12-30T00:01:00"/>
    <n v="0"/>
    <n v="1"/>
    <d v="1899-12-31T05:29:00"/>
    <d v="1899-12-30T06:51:00"/>
    <n v="6"/>
    <n v="51"/>
    <d v="1899-12-31T05:29:00"/>
    <d v="1899-12-31T05:29:00"/>
    <d v="1899-12-30T00:00:00"/>
    <n v="0"/>
    <n v="0"/>
    <d v="1899-12-31T05:29:00"/>
    <d v="1899-12-31T05:29:00"/>
    <m/>
    <d v="1899-12-30T00:00:00"/>
    <n v="0"/>
    <n v="0"/>
    <d v="1899-12-31T05:40:00"/>
    <d v="1899-12-30T00:11:00"/>
    <n v="0"/>
    <n v="11"/>
    <d v="1899-12-31T05:45:00"/>
    <d v="1899-12-30T00:05:00"/>
    <n v="0"/>
    <n v="5"/>
    <d v="1899-12-31T05:45:00"/>
    <d v="1899-12-31T05:50:00"/>
    <d v="1899-12-30T00:05:00"/>
    <n v="0"/>
    <n v="5"/>
    <d v="1899-12-30T18:05:00"/>
    <n v="18"/>
    <n v="5"/>
    <d v="1899-12-30T08:08:00"/>
    <n v="8"/>
    <n v="8"/>
    <d v="1899-12-30T01:00:00"/>
    <n v="1"/>
    <n v="0"/>
    <d v="1899-12-30T06:51:00"/>
    <n v="6"/>
    <n v="51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28:00"/>
    <n v="5"/>
    <n v="28"/>
    <d v="1899-12-30T00:00:00"/>
    <n v="0"/>
    <n v="0"/>
    <n v="2509418.8760000034"/>
    <n v="40404"/>
    <n v="66.706896551724142"/>
    <n v="62.108179289179375"/>
    <m/>
    <m/>
    <m/>
    <m/>
    <m/>
  </r>
  <r>
    <n v="711"/>
    <n v="119"/>
    <d v="2011-12-28T00:00:00"/>
    <n v="12"/>
    <x v="0"/>
    <n v="42"/>
    <s v="TSL,JSR"/>
    <s v="CURRAGH SS"/>
    <s v="FORTUNE RAINBOW"/>
    <d v="1899-12-30T15:10:00"/>
    <x v="703"/>
    <s v="DTY-WT 1-WCS-RLS 2-IMWB 1-DTY"/>
    <n v="59"/>
    <n v="0"/>
    <m/>
    <d v="1899-12-30T15:10:00"/>
    <d v="1899-12-30T15:10:00"/>
    <d v="1899-12-30T00:00:00"/>
    <n v="0"/>
    <n v="0"/>
    <d v="1899-12-30T18:00:00"/>
    <d v="1899-12-30T02:50:00"/>
    <n v="2"/>
    <n v="50"/>
    <d v="1899-12-30T18:25:00"/>
    <d v="1899-12-30T00:25:00"/>
    <n v="0"/>
    <n v="25"/>
    <d v="1899-12-30T21:55:00"/>
    <d v="1899-12-30T03:30:00"/>
    <n v="3"/>
    <n v="30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1T00:30:00"/>
    <d v="1899-12-30T01:10:00"/>
    <n v="1"/>
    <n v="10"/>
    <d v="1899-12-31T00:34:00"/>
    <d v="1899-12-30T00:04:00"/>
    <n v="0"/>
    <n v="4"/>
    <d v="1899-12-31T03:39:00"/>
    <d v="1899-12-30T03:05:00"/>
    <n v="3"/>
    <n v="5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2:50:00"/>
    <n v="12"/>
    <n v="50"/>
    <d v="1899-12-30T04:56:00"/>
    <n v="4"/>
    <n v="56"/>
    <d v="1899-12-30T01:20:00"/>
    <n v="1"/>
    <n v="20"/>
    <d v="1899-12-30T03:05:00"/>
    <n v="3"/>
    <n v="5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25:00"/>
    <n v="1"/>
    <n v="25"/>
    <d v="1899-12-30T00:00:00"/>
    <n v="0"/>
    <n v="0"/>
    <n v="2513122.8760000034"/>
    <n v="40463"/>
    <n v="62.779661016949156"/>
    <n v="62.109158391617115"/>
    <m/>
    <m/>
    <m/>
    <m/>
    <m/>
  </r>
  <r>
    <n v="712"/>
    <n v="120"/>
    <d v="2011-12-29T00:00:00"/>
    <n v="12"/>
    <x v="44"/>
    <n v="1"/>
    <s v="JAL"/>
    <s v="STEAM NON COKING"/>
    <s v="DIAMOND STAR"/>
    <d v="1899-12-30T21:00:00"/>
    <x v="704"/>
    <s v="DTY-WT 1-WCS-RLS 1-IMWB 1-DTY"/>
    <n v="59"/>
    <n v="0"/>
    <m/>
    <d v="1899-12-30T21:00:00"/>
    <d v="1899-12-30T21:00:00"/>
    <d v="1899-12-30T00:00:00"/>
    <n v="0"/>
    <n v="0"/>
    <d v="1899-12-30T21:30:00"/>
    <d v="1899-12-30T00:30:00"/>
    <n v="0"/>
    <n v="30"/>
    <d v="1899-12-30T21:45:00"/>
    <d v="1899-12-30T00:15:00"/>
    <n v="0"/>
    <n v="15"/>
    <d v="1899-12-31T02:50:00"/>
    <d v="1899-12-30T05:05:00"/>
    <n v="5"/>
    <n v="5"/>
    <d v="1899-12-31T03:00:00"/>
    <d v="1899-12-31T07:00:00"/>
    <d v="1899-12-30T04:00:00"/>
    <n v="4"/>
    <n v="0"/>
    <d v="1899-12-31T03:00:00"/>
    <d v="1899-12-31T07:00:00"/>
    <d v="1899-12-30T04:00:00"/>
    <n v="4"/>
    <n v="0"/>
    <d v="1899-12-31T09:00:00"/>
    <d v="1899-12-30T02:00:00"/>
    <n v="2"/>
    <n v="0"/>
    <d v="1899-12-31T07:10:00"/>
    <d v="1899-12-30T00:10:00"/>
    <n v="0"/>
    <n v="10"/>
    <d v="1899-12-31T11:10:00"/>
    <d v="1899-12-30T04:00:00"/>
    <n v="4"/>
    <n v="0"/>
    <d v="1899-12-31T11:10:00"/>
    <d v="1899-12-31T11:10:00"/>
    <d v="1899-12-30T00:00:00"/>
    <n v="0"/>
    <n v="0"/>
    <d v="1899-12-31T11:10:00"/>
    <d v="1899-12-31T11:10:00"/>
    <m/>
    <d v="1899-12-30T00:00:00"/>
    <n v="0"/>
    <n v="0"/>
    <d v="1899-12-31T11:20:00"/>
    <d v="1899-12-30T00:10:00"/>
    <n v="0"/>
    <n v="10"/>
    <d v="1899-12-31T11:25:00"/>
    <d v="1899-12-30T00:05:00"/>
    <n v="0"/>
    <n v="5"/>
    <d v="1899-12-31T11:25:00"/>
    <d v="1899-12-31T11:30:00"/>
    <d v="1899-12-30T00:05:00"/>
    <n v="0"/>
    <n v="5"/>
    <d v="1899-12-30T14:30:00"/>
    <n v="14"/>
    <n v="30"/>
    <d v="1899-12-30T07:20:00"/>
    <n v="7"/>
    <n v="20"/>
    <d v="1899-12-30T04:00:00"/>
    <n v="4"/>
    <n v="0"/>
    <d v="1899-12-30T04:00:00"/>
    <n v="4"/>
    <n v="0"/>
    <m/>
    <m/>
    <m/>
    <d v="1899-12-30T01:25:00"/>
    <n v="1"/>
    <n v="25"/>
    <d v="1899-12-30T00:00:00"/>
    <n v="0"/>
    <n v="0"/>
    <d v="1899-12-30T00:25:00"/>
    <n v="0"/>
    <n v="25"/>
    <d v="1899-12-30T00:00:00"/>
    <n v="0"/>
    <n v="0"/>
    <d v="1899-12-30T02:00:00"/>
    <n v="2"/>
    <n v="0"/>
    <d v="1899-12-30T00:00:00"/>
    <n v="0"/>
    <n v="0"/>
    <d v="1899-12-30T00:10:00"/>
    <n v="0"/>
    <n v="10"/>
    <d v="1899-12-30T00:00:00"/>
    <n v="0"/>
    <n v="0"/>
    <n v="2516706.8760000034"/>
    <n v="40522"/>
    <n v="60.745762711864408"/>
    <n v="62.107173288584065"/>
    <m/>
    <m/>
    <m/>
    <m/>
    <m/>
  </r>
  <r>
    <n v="713"/>
    <n v="121"/>
    <d v="2011-12-29T00:00:00"/>
    <n v="12"/>
    <x v="1"/>
    <n v="24"/>
    <s v="TSL,HALDIA"/>
    <s v="OKEY NORTH"/>
    <s v="FRONTIER AMBITION"/>
    <d v="1899-12-30T00:40:00"/>
    <x v="705"/>
    <s v="DTY-WT 1-WCS-RLS 2-IMWB 1-DTY"/>
    <n v="57"/>
    <n v="2"/>
    <m/>
    <d v="1899-12-30T00:40:00"/>
    <d v="1899-12-30T00:40:00"/>
    <d v="1899-12-30T00:00:00"/>
    <n v="0"/>
    <n v="0"/>
    <d v="1899-12-30T04:50:00"/>
    <d v="1899-12-30T04:10:00"/>
    <n v="4"/>
    <n v="10"/>
    <d v="1899-12-30T05:15:00"/>
    <d v="1899-12-30T00:25:00"/>
    <n v="0"/>
    <n v="25"/>
    <d v="1899-12-30T06:25:00"/>
    <d v="1899-12-30T01:10:00"/>
    <n v="1"/>
    <n v="10"/>
    <d v="1899-12-30T08:00:00"/>
    <d v="1899-12-30T09:10:00"/>
    <d v="1899-12-30T01:10:00"/>
    <n v="1"/>
    <n v="10"/>
    <d v="1899-12-30T08:00:00"/>
    <d v="1899-12-30T09:10:00"/>
    <d v="1899-12-30T01:10:00"/>
    <n v="1"/>
    <n v="10"/>
    <d v="1899-12-30T11:45:00"/>
    <d v="1899-12-30T02:35:00"/>
    <n v="2"/>
    <n v="35"/>
    <d v="1899-12-30T11:54:00"/>
    <d v="1899-12-30T00:09:00"/>
    <n v="0"/>
    <n v="9"/>
    <d v="1899-12-30T13:35:00"/>
    <d v="1899-12-30T01:41:00"/>
    <n v="1"/>
    <n v="41"/>
    <d v="1899-12-30T13:35:00"/>
    <d v="1899-12-30T13:35:00"/>
    <d v="1899-12-30T00:00:00"/>
    <n v="0"/>
    <n v="0"/>
    <d v="1899-12-30T13:35:00"/>
    <d v="1899-12-30T13:35:00"/>
    <m/>
    <d v="1899-12-30T00:00:00"/>
    <n v="0"/>
    <n v="0"/>
    <d v="1899-12-30T13:45:00"/>
    <d v="1899-12-30T00:10:00"/>
    <n v="0"/>
    <n v="10"/>
    <d v="1899-12-30T13:50:00"/>
    <d v="1899-12-30T00:05:00"/>
    <n v="0"/>
    <n v="5"/>
    <d v="1899-12-30T13:50:00"/>
    <d v="1899-12-30T13:55:00"/>
    <d v="1899-12-30T00:05:00"/>
    <n v="0"/>
    <n v="5"/>
    <d v="1899-12-30T13:15:00"/>
    <n v="13"/>
    <n v="15"/>
    <d v="1899-12-30T04:00:00"/>
    <n v="4"/>
    <n v="0"/>
    <d v="1899-12-30T01:10:00"/>
    <n v="1"/>
    <n v="10"/>
    <d v="1899-12-30T01:41:00"/>
    <n v="1"/>
    <n v="41"/>
    <m/>
    <m/>
    <m/>
    <d v="1899-12-30T01:20:00"/>
    <n v="1"/>
    <n v="2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18:00"/>
    <n v="0"/>
    <n v="18"/>
    <d v="1899-12-30T00:00:00"/>
    <n v="0"/>
    <n v="0"/>
    <n v="2520319.8760000034"/>
    <n v="40579"/>
    <n v="63.385964912280699"/>
    <n v="62.108969565538906"/>
    <m/>
    <m/>
    <m/>
    <m/>
    <m/>
  </r>
  <r>
    <n v="714"/>
    <n v="122"/>
    <d v="2011-12-29T00:00:00"/>
    <n v="12"/>
    <x v="0"/>
    <n v="43"/>
    <s v="TSL,JSR"/>
    <s v="CP OMAN/CURRAGH SS"/>
    <s v="MP PANAMAX 6/FORTUNE RAINBOW"/>
    <d v="1899-12-30T18:45:00"/>
    <x v="706"/>
    <s v="DTY-WT 1-WCS-RLS 2-IMWB 1-DTY"/>
    <n v="49"/>
    <n v="9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5:00"/>
    <d v="1899-12-30T00:35:00"/>
    <n v="0"/>
    <n v="35"/>
    <d v="1899-12-30T19:40:00"/>
    <d v="1899-12-30T20:55:00"/>
    <d v="1899-12-30T01:15:00"/>
    <n v="1"/>
    <n v="15"/>
    <d v="1899-12-30T19:40:00"/>
    <d v="1899-12-30T20:55:00"/>
    <d v="1899-12-30T01:15:00"/>
    <n v="1"/>
    <n v="15"/>
    <d v="1899-12-30T20:57:00"/>
    <d v="1899-12-30T00:02:00"/>
    <n v="0"/>
    <n v="2"/>
    <d v="1899-12-30T20:58:00"/>
    <d v="1899-12-30T00:01:00"/>
    <n v="0"/>
    <n v="1"/>
    <d v="1899-12-30T22:59:00"/>
    <d v="1899-12-30T02:01:00"/>
    <n v="2"/>
    <n v="1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0:00"/>
    <d v="1899-12-30T00:11:00"/>
    <n v="0"/>
    <n v="11"/>
    <d v="1899-12-30T23:15:00"/>
    <d v="1899-12-30T00:05:00"/>
    <n v="0"/>
    <n v="5"/>
    <d v="1899-12-30T23:15:00"/>
    <d v="1899-12-30T23:20:00"/>
    <d v="1899-12-30T00:05:00"/>
    <n v="0"/>
    <n v="5"/>
    <d v="1899-12-30T04:35:00"/>
    <n v="4"/>
    <n v="35"/>
    <d v="1899-12-30T00:53:00"/>
    <n v="0"/>
    <n v="53"/>
    <d v="1899-12-30T01:15:00"/>
    <n v="1"/>
    <n v="15"/>
    <d v="1899-12-30T02:01:00"/>
    <n v="2"/>
    <n v="1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n v="2523471.8760000034"/>
    <n v="40628"/>
    <n v="64.326530612244895"/>
    <n v="62.11164408782129"/>
    <m/>
    <m/>
    <m/>
    <m/>
    <m/>
  </r>
  <r>
    <n v="715"/>
    <n v="123"/>
    <d v="2011-12-30T00:00:00"/>
    <n v="12"/>
    <x v="0"/>
    <n v="44"/>
    <s v="TSL,JSR"/>
    <s v="CURRAGH SS"/>
    <s v="FORTUNE RAINBOW"/>
    <d v="1899-12-30T20:30:00"/>
    <x v="707"/>
    <s v="DTY-WT 1-WCS-RLS 1-IMWB 1-DTY"/>
    <n v="57"/>
    <n v="1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2:00:00"/>
    <d v="1899-12-30T01:15:00"/>
    <n v="1"/>
    <n v="15"/>
    <d v="1899-12-30T22:20:00"/>
    <d v="1899-12-31T01:15:00"/>
    <d v="1899-12-30T02:55:00"/>
    <n v="2"/>
    <n v="55"/>
    <d v="1899-12-30T22:20:00"/>
    <d v="1899-12-31T01:15:00"/>
    <d v="1899-12-30T02:55:00"/>
    <n v="2"/>
    <n v="55"/>
    <d v="1899-12-31T01:18:00"/>
    <d v="1899-12-30T00:03:00"/>
    <n v="0"/>
    <n v="3"/>
    <d v="1899-12-31T01:18:00"/>
    <d v="1899-12-30T00:00:00"/>
    <n v="0"/>
    <n v="0"/>
    <d v="1899-12-31T03:34:00"/>
    <d v="1899-12-30T02:16:00"/>
    <n v="2"/>
    <n v="16"/>
    <d v="1899-12-31T03:34:00"/>
    <d v="1899-12-31T03:34:00"/>
    <d v="1899-12-30T00:00:00"/>
    <n v="0"/>
    <n v="0"/>
    <d v="1899-12-31T03:34:00"/>
    <d v="1899-12-31T03:34:00"/>
    <m/>
    <d v="1899-12-30T00:00:00"/>
    <n v="0"/>
    <n v="0"/>
    <d v="1899-12-31T03:45:00"/>
    <d v="1899-12-30T00:11:00"/>
    <n v="0"/>
    <n v="11"/>
    <d v="1899-12-31T03:50:00"/>
    <d v="1899-12-30T00:05:00"/>
    <n v="0"/>
    <n v="5"/>
    <d v="1899-12-31T03:50:00"/>
    <d v="1899-12-31T03:55:00"/>
    <d v="1899-12-30T00:05:00"/>
    <n v="0"/>
    <n v="5"/>
    <d v="1899-12-30T07:25:00"/>
    <n v="7"/>
    <n v="25"/>
    <d v="1899-12-30T01:34:00"/>
    <n v="1"/>
    <n v="34"/>
    <d v="1899-12-30T02:55:00"/>
    <n v="2"/>
    <n v="55"/>
    <d v="1899-12-30T02:16:00"/>
    <n v="2"/>
    <n v="16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27105.3660000036"/>
    <n v="40685"/>
    <n v="63.745438596491226"/>
    <n v="62.113933046577451"/>
    <m/>
    <m/>
    <m/>
    <m/>
    <m/>
  </r>
  <r>
    <n v="716"/>
    <n v="124"/>
    <d v="2011-12-31T00:00:00"/>
    <n v="12"/>
    <x v="0"/>
    <n v="45"/>
    <s v="TSL,JSR"/>
    <s v="CURRAGH SS"/>
    <s v="FORTUNE RAINBOW"/>
    <d v="1899-12-30T19:30:00"/>
    <x v="708"/>
    <s v="DTY-WT 1-WCS-RLS 1-IMWB 1-DTY"/>
    <n v="45"/>
    <n v="0"/>
    <m/>
    <d v="1899-12-30T19:30:00"/>
    <d v="1899-12-30T19:30:00"/>
    <d v="1899-12-30T00:00:00"/>
    <n v="0"/>
    <n v="0"/>
    <d v="1899-12-30T19:40:00"/>
    <d v="1899-12-30T00:10:00"/>
    <n v="0"/>
    <n v="10"/>
    <d v="1899-12-30T19:55:00"/>
    <d v="1899-12-30T00:15:00"/>
    <n v="0"/>
    <n v="15"/>
    <d v="1899-12-30T21:00:00"/>
    <d v="1899-12-30T01:05:00"/>
    <n v="1"/>
    <n v="5"/>
    <d v="1899-12-30T21:05:00"/>
    <d v="1899-12-30T23:04:00"/>
    <d v="1899-12-30T01:59:00"/>
    <n v="1"/>
    <n v="59"/>
    <d v="1899-12-30T21:05:00"/>
    <d v="1899-12-30T23:04:00"/>
    <d v="1899-12-30T01:59:00"/>
    <n v="1"/>
    <n v="59"/>
    <d v="1899-12-30T23:09:00"/>
    <d v="1899-12-30T00:05:00"/>
    <n v="0"/>
    <n v="5"/>
    <d v="1899-12-30T23:10:00"/>
    <d v="1899-12-30T00:01:00"/>
    <n v="0"/>
    <n v="1"/>
    <d v="1899-12-31T01:10:00"/>
    <d v="1899-12-30T02:00:00"/>
    <n v="2"/>
    <n v="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6:00:00"/>
    <n v="6"/>
    <n v="0"/>
    <d v="1899-12-30T01:25:00"/>
    <n v="1"/>
    <n v="25"/>
    <d v="1899-12-30T01:59:00"/>
    <n v="1"/>
    <n v="59"/>
    <d v="1899-12-30T02:00:00"/>
    <n v="2"/>
    <n v="0"/>
    <m/>
    <m/>
    <m/>
    <d v="1899-12-30T00:55:00"/>
    <n v="0"/>
    <n v="55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529790.7460000035"/>
    <n v="40730"/>
    <n v="59.675111111111114"/>
    <n v="62.111238546525989"/>
    <m/>
    <m/>
    <m/>
    <m/>
    <m/>
  </r>
  <r>
    <n v="717"/>
    <n v="125"/>
    <d v="2011-12-31T00:00:00"/>
    <n v="12"/>
    <x v="1"/>
    <n v="25"/>
    <s v="TSL,HALDIA"/>
    <s v="HAIL CREEK/OKEY NORTH"/>
    <s v="FRONTIER AMBITION"/>
    <d v="1899-12-30T23:45:00"/>
    <x v="709"/>
    <s v="DTY-WT 1-WCS-RLS 2-IMWB 1-DTY"/>
    <n v="57"/>
    <n v="2"/>
    <m/>
    <d v="1899-12-30T23:45:00"/>
    <d v="1899-12-30T23:45:00"/>
    <d v="1899-12-30T00:00:00"/>
    <n v="0"/>
    <n v="0"/>
    <d v="1899-12-30T23:50:00"/>
    <d v="1899-12-30T00:05:00"/>
    <n v="0"/>
    <n v="5"/>
    <d v="1899-12-31T00:05:00"/>
    <d v="1899-12-30T00:15:00"/>
    <n v="0"/>
    <n v="15"/>
    <d v="1899-12-31T00:55:00"/>
    <d v="1899-12-30T00:50:00"/>
    <n v="0"/>
    <n v="50"/>
    <d v="1899-12-31T01:05:00"/>
    <d v="1899-12-31T02:35:00"/>
    <d v="1899-12-30T01:30:00"/>
    <n v="1"/>
    <n v="30"/>
    <d v="1899-12-31T01:05:00"/>
    <d v="1899-12-31T02:35:00"/>
    <d v="1899-12-30T01:30:00"/>
    <n v="1"/>
    <n v="30"/>
    <d v="1899-12-31T02:38:00"/>
    <d v="1899-12-30T00:03:00"/>
    <n v="0"/>
    <n v="3"/>
    <d v="1899-12-31T02:39:00"/>
    <d v="1899-12-30T00:01:00"/>
    <n v="0"/>
    <n v="1"/>
    <d v="1899-12-31T05:04:00"/>
    <d v="1899-12-30T02:25:00"/>
    <n v="2"/>
    <n v="25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5:00"/>
    <d v="1899-12-30T00:11:00"/>
    <n v="0"/>
    <n v="11"/>
    <d v="1899-12-31T05:20:00"/>
    <d v="1899-12-30T00:05:00"/>
    <n v="0"/>
    <n v="5"/>
    <d v="1899-12-31T05:20:00"/>
    <d v="1899-12-31T05:25:00"/>
    <d v="1899-12-30T00:05:00"/>
    <n v="0"/>
    <n v="5"/>
    <d v="1899-12-30T05:40:00"/>
    <n v="5"/>
    <n v="40"/>
    <d v="1899-12-30T01:09:00"/>
    <n v="1"/>
    <n v="9"/>
    <d v="1899-12-30T01:30:00"/>
    <n v="1"/>
    <n v="30"/>
    <d v="1899-12-30T02:25:00"/>
    <n v="2"/>
    <n v="25"/>
    <m/>
    <m/>
    <m/>
    <d v="1899-12-30T01:39:00"/>
    <n v="1"/>
    <n v="39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33398.6060000034"/>
    <n v="40787"/>
    <n v="63.295789473684209"/>
    <n v="62.112893961311286"/>
    <m/>
    <m/>
    <m/>
    <m/>
    <m/>
  </r>
  <r>
    <n v="718"/>
    <n v="1"/>
    <d v="2012-01-01T00:00:00"/>
    <n v="1"/>
    <x v="17"/>
    <n v="1"/>
    <s v="UML,SUKHINDA"/>
    <s v="HARD COKING COAL"/>
    <s v="SUMMER FORTUNE"/>
    <d v="1899-12-30T01:15:00"/>
    <x v="710"/>
    <s v="DTY-WT 1-WCS-RLS 1-IMWB 1-DTY"/>
    <n v="57"/>
    <n v="0"/>
    <m/>
    <d v="1899-12-30T01:15:00"/>
    <d v="1899-12-30T01:15:00"/>
    <d v="1899-12-30T00:00:00"/>
    <n v="0"/>
    <n v="0"/>
    <d v="1899-12-30T02:25:00"/>
    <d v="1899-12-30T01:10:00"/>
    <n v="1"/>
    <n v="10"/>
    <d v="1899-12-30T02:45:00"/>
    <d v="1899-12-30T00:20:00"/>
    <n v="0"/>
    <n v="20"/>
    <d v="1899-12-30T03:25:00"/>
    <d v="1899-12-30T00:40:00"/>
    <n v="0"/>
    <n v="40"/>
    <d v="1899-12-30T03:30:00"/>
    <d v="1899-12-30T05:35:00"/>
    <d v="1899-12-30T02:05:00"/>
    <n v="2"/>
    <n v="5"/>
    <d v="1899-12-30T03:30:00"/>
    <d v="1899-12-30T05:35:00"/>
    <d v="1899-12-30T02:05:00"/>
    <n v="2"/>
    <n v="5"/>
    <d v="1899-12-30T05:40:00"/>
    <d v="1899-12-30T00:05:00"/>
    <n v="0"/>
    <n v="5"/>
    <d v="1899-12-30T05:53:00"/>
    <d v="1899-12-30T00:13:00"/>
    <n v="0"/>
    <n v="13"/>
    <d v="1899-12-30T08:00:00"/>
    <d v="1899-12-30T02:07:00"/>
    <n v="2"/>
    <n v="7"/>
    <d v="1899-12-30T08:00:00"/>
    <d v="1899-12-30T08:00:00"/>
    <d v="1899-12-30T00:00:00"/>
    <n v="0"/>
    <n v="0"/>
    <d v="1899-12-30T08:00:00"/>
    <d v="1899-12-30T08:00:00"/>
    <m/>
    <d v="1899-12-30T00:00:00"/>
    <n v="0"/>
    <n v="0"/>
    <d v="1899-12-30T08:10:00"/>
    <d v="1899-12-30T00:10:00"/>
    <n v="0"/>
    <n v="10"/>
    <d v="1899-12-30T08:13:00"/>
    <d v="1899-12-30T00:03:00"/>
    <n v="0"/>
    <n v="3"/>
    <d v="1899-12-30T08:13:00"/>
    <d v="1899-12-30T08:15:00"/>
    <d v="1899-12-30T00:02:00"/>
    <n v="0"/>
    <n v="2"/>
    <d v="1899-12-30T07:00:00"/>
    <n v="7"/>
    <n v="0"/>
    <d v="1899-12-30T00:58:00"/>
    <n v="0"/>
    <n v="58"/>
    <d v="1899-12-30T02:05:00"/>
    <n v="2"/>
    <n v="5"/>
    <d v="1899-12-30T02:07:00"/>
    <n v="2"/>
    <n v="7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36907.3060000036"/>
    <n v="40844"/>
    <n v="61.556140350877193"/>
    <n v="62.112116981686505"/>
    <m/>
    <m/>
    <m/>
    <m/>
    <m/>
  </r>
  <r>
    <n v="719"/>
    <n v="2"/>
    <d v="2012-01-01T00:00:00"/>
    <n v="1"/>
    <x v="2"/>
    <n v="1"/>
    <s v="UML,DGPR"/>
    <s v="HARD COKING COAL"/>
    <s v="SUMMER FORTUNE"/>
    <d v="1899-12-30T20:30:00"/>
    <x v="711"/>
    <s v="DTY-WT 1-WCS-RLS 1-IMWB 1-DTY"/>
    <n v="58"/>
    <n v="1"/>
    <m/>
    <d v="1899-12-30T20:30:00"/>
    <d v="1899-12-30T20:30:00"/>
    <d v="1899-12-30T00:00:00"/>
    <n v="0"/>
    <n v="0"/>
    <d v="1899-12-30T20:40:00"/>
    <d v="1899-12-30T00:10:00"/>
    <n v="0"/>
    <n v="10"/>
    <d v="1899-12-30T20:55:00"/>
    <d v="1899-12-30T00:15:00"/>
    <n v="0"/>
    <n v="15"/>
    <d v="1899-12-30T22:55:00"/>
    <d v="1899-12-30T02:00:00"/>
    <n v="2"/>
    <n v="0"/>
    <d v="1899-12-30T23:00:00"/>
    <d v="1899-12-30T23:55:00"/>
    <d v="1899-12-30T00:55:00"/>
    <n v="0"/>
    <n v="55"/>
    <d v="1899-12-30T23:00:00"/>
    <d v="1899-12-30T23:55:00"/>
    <d v="1899-12-30T00:55:00"/>
    <n v="0"/>
    <n v="55"/>
    <d v="1899-12-31T00:00:00"/>
    <d v="1899-12-30T00:05:00"/>
    <n v="0"/>
    <n v="5"/>
    <d v="1899-12-31T00:02:00"/>
    <d v="1899-12-30T00:02:00"/>
    <n v="0"/>
    <n v="2"/>
    <d v="1899-12-31T05:46:00"/>
    <d v="1899-12-30T05:44:00"/>
    <n v="5"/>
    <n v="44"/>
    <d v="1899-12-31T05:46:00"/>
    <d v="1899-12-31T05:46:00"/>
    <d v="1899-12-30T00:00:00"/>
    <n v="0"/>
    <n v="0"/>
    <d v="1899-12-31T05:46:00"/>
    <d v="1899-12-31T05:46:00"/>
    <m/>
    <d v="1899-12-30T00:00:00"/>
    <n v="0"/>
    <n v="0"/>
    <d v="1899-12-31T05:54:00"/>
    <d v="1899-12-30T00:08:00"/>
    <n v="0"/>
    <n v="8"/>
    <d v="1899-12-31T05:58:00"/>
    <d v="1899-12-30T00:04:00"/>
    <n v="0"/>
    <n v="4"/>
    <d v="1899-12-31T05:58:00"/>
    <d v="1899-12-31T06:00:00"/>
    <d v="1899-12-30T00:02:00"/>
    <n v="0"/>
    <n v="2"/>
    <d v="1899-12-30T09:30:00"/>
    <n v="9"/>
    <n v="30"/>
    <d v="1899-12-30T02:17:00"/>
    <n v="2"/>
    <n v="17"/>
    <d v="1899-12-30T00:55:00"/>
    <n v="0"/>
    <n v="55"/>
    <d v="1899-12-30T05:44:00"/>
    <n v="5"/>
    <n v="4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5:00"/>
    <n v="0"/>
    <n v="5"/>
    <n v="2540671.8560000034"/>
    <n v="40902"/>
    <n v="64.906034482758628"/>
    <n v="62.11607882255155"/>
    <m/>
    <m/>
    <m/>
    <m/>
    <m/>
  </r>
  <r>
    <n v="720"/>
    <n v="3"/>
    <d v="2012-01-01T00:00:00"/>
    <n v="1"/>
    <x v="0"/>
    <n v="1"/>
    <s v="TSL,JSR"/>
    <s v="CP OMAN"/>
    <s v="MP PANAMAX 6"/>
    <d v="1899-12-30T21:00:00"/>
    <x v="712"/>
    <s v="DTY-WT 1-WCS-RLS 2-IMWB 1-DTY"/>
    <n v="58"/>
    <n v="1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3:55:00"/>
    <d v="1899-12-30T02:30:00"/>
    <n v="2"/>
    <n v="30"/>
    <d v="1899-12-31T00:05:00"/>
    <d v="1899-12-31T01:10:00"/>
    <d v="1899-12-30T01:05:00"/>
    <n v="1"/>
    <n v="5"/>
    <d v="1899-12-31T00:05:00"/>
    <d v="1899-12-31T01:10:00"/>
    <d v="1899-12-30T01:05:00"/>
    <n v="1"/>
    <n v="5"/>
    <d v="1899-12-31T01:15:00"/>
    <d v="1899-12-30T00:05:00"/>
    <n v="0"/>
    <n v="5"/>
    <d v="1899-12-31T01:16:00"/>
    <d v="1899-12-30T00:01:00"/>
    <n v="0"/>
    <n v="1"/>
    <d v="1899-12-31T04:01:00"/>
    <d v="1899-12-30T02:45:00"/>
    <n v="2"/>
    <n v="45"/>
    <d v="1899-12-31T04:01:00"/>
    <d v="1899-12-31T04:01:00"/>
    <d v="1899-12-30T00:00:00"/>
    <n v="0"/>
    <n v="0"/>
    <d v="1899-12-31T04:01:00"/>
    <d v="1899-12-31T04:01:00"/>
    <m/>
    <d v="1899-12-30T00:00:00"/>
    <n v="0"/>
    <n v="0"/>
    <d v="1899-12-31T04:10:00"/>
    <d v="1899-12-30T00:09:00"/>
    <n v="0"/>
    <n v="9"/>
    <d v="1899-12-31T04:15:00"/>
    <d v="1899-12-30T00:05:00"/>
    <n v="0"/>
    <n v="5"/>
    <d v="1899-12-31T04:15:00"/>
    <d v="1899-12-31T04:20:00"/>
    <d v="1899-12-30T00:05:00"/>
    <n v="0"/>
    <n v="5"/>
    <d v="1899-12-30T07:20:00"/>
    <n v="7"/>
    <n v="20"/>
    <d v="1899-12-30T02:49:00"/>
    <n v="2"/>
    <n v="49"/>
    <d v="1899-12-30T01:05:00"/>
    <n v="1"/>
    <n v="5"/>
    <d v="1899-12-30T02:45:00"/>
    <n v="2"/>
    <n v="45"/>
    <m/>
    <m/>
    <m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7:00"/>
    <n v="2"/>
    <n v="7"/>
    <d v="1899-12-30T00:00:00"/>
    <n v="0"/>
    <n v="0"/>
    <n v="2544297.7960000033"/>
    <n v="40960"/>
    <n v="62.516206896551722"/>
    <n v="62.11664541015633"/>
    <m/>
    <m/>
    <m/>
    <m/>
    <m/>
  </r>
  <r>
    <n v="721"/>
    <n v="4"/>
    <d v="2012-01-02T00:00:00"/>
    <n v="1"/>
    <x v="45"/>
    <n v="1"/>
    <s v="JAL"/>
    <s v="STEAM NON COKING"/>
    <s v="DIAMOND STAR"/>
    <d v="1899-12-30T12:20:00"/>
    <x v="713"/>
    <s v="DTY-WT 1-WCS-RLS 1-IMWB 1-DTY"/>
    <n v="58"/>
    <n v="0"/>
    <m/>
    <d v="1899-12-30T12:20:00"/>
    <d v="1899-12-30T12:20:00"/>
    <d v="1899-12-30T00:00:00"/>
    <n v="0"/>
    <n v="0"/>
    <d v="1899-12-30T12:30:00"/>
    <d v="1899-12-30T00:10:00"/>
    <n v="0"/>
    <n v="10"/>
    <d v="1899-12-30T12:40:00"/>
    <d v="1899-12-30T00:10:00"/>
    <n v="0"/>
    <n v="10"/>
    <d v="1899-12-30T13:30:00"/>
    <d v="1899-12-30T00:50:00"/>
    <n v="0"/>
    <n v="50"/>
    <d v="1899-12-30T13:45:00"/>
    <d v="1899-12-30T15:20:00"/>
    <d v="1899-12-30T01:35:00"/>
    <n v="1"/>
    <n v="35"/>
    <d v="1899-12-30T13:45:00"/>
    <d v="1899-12-30T15:20:00"/>
    <d v="1899-12-30T01:35:00"/>
    <n v="1"/>
    <n v="35"/>
    <d v="1899-12-30T15:24:00"/>
    <d v="1899-12-30T00:04:00"/>
    <n v="0"/>
    <n v="4"/>
    <d v="1899-12-30T15:24:00"/>
    <d v="1899-12-30T00:00:00"/>
    <n v="0"/>
    <n v="0"/>
    <d v="1899-12-30T18:00:00"/>
    <d v="1899-12-30T02:36:00"/>
    <n v="2"/>
    <n v="36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0:00"/>
    <d v="1899-12-30T00:10:00"/>
    <n v="0"/>
    <n v="10"/>
    <d v="1899-12-30T18:15:00"/>
    <d v="1899-12-30T00:05:00"/>
    <n v="0"/>
    <n v="5"/>
    <d v="1899-12-30T18:15:00"/>
    <d v="1899-12-30T18:20:00"/>
    <d v="1899-12-30T00:05:00"/>
    <n v="0"/>
    <n v="5"/>
    <d v="1899-12-30T06:00:00"/>
    <n v="6"/>
    <n v="0"/>
    <d v="1899-12-30T01:09:00"/>
    <n v="1"/>
    <n v="9"/>
    <d v="1899-12-30T01:35:00"/>
    <n v="1"/>
    <n v="35"/>
    <d v="1899-12-30T02:36:00"/>
    <n v="2"/>
    <n v="36"/>
    <m/>
    <m/>
    <m/>
    <d v="1899-12-30T02:05:00"/>
    <n v="2"/>
    <n v="5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28:00"/>
    <n v="0"/>
    <n v="28"/>
    <d v="1899-12-30T00:52:00"/>
    <n v="0"/>
    <n v="52"/>
    <n v="2548125.7960000033"/>
    <n v="41018"/>
    <n v="66"/>
    <n v="62.122136525427941"/>
    <m/>
    <m/>
    <m/>
    <m/>
    <m/>
  </r>
  <r>
    <n v="722"/>
    <n v="5"/>
    <d v="2012-01-02T00:00:00"/>
    <n v="1"/>
    <x v="46"/>
    <n v="2"/>
    <s v="TSL,JSR"/>
    <s v="ILLAWARA/CD HCC"/>
    <s v="IPSEA COLOSSUS/ECOLA"/>
    <d v="1899-12-30T15:45:00"/>
    <x v="714"/>
    <s v="DTY-WT 1-WCS-RLS 1-IMWB 1-DTY"/>
    <n v="51"/>
    <n v="8"/>
    <m/>
    <d v="1899-12-30T15:45:00"/>
    <d v="1899-12-30T15:45:00"/>
    <d v="1899-12-30T00:00:00"/>
    <n v="0"/>
    <n v="0"/>
    <d v="1899-12-30T15:50:00"/>
    <d v="1899-12-30T00:05:00"/>
    <n v="0"/>
    <n v="5"/>
    <d v="1899-12-30T16:00:00"/>
    <d v="1899-12-30T00:10:00"/>
    <n v="0"/>
    <n v="10"/>
    <d v="1899-12-30T17:30:00"/>
    <d v="1899-12-30T01:30:00"/>
    <n v="1"/>
    <n v="30"/>
    <d v="1899-12-30T17:35:00"/>
    <d v="1899-12-30T19:35:00"/>
    <d v="1899-12-30T02:00:00"/>
    <n v="2"/>
    <n v="0"/>
    <d v="1899-12-30T17:35:00"/>
    <d v="1899-12-30T19:35:00"/>
    <d v="1899-12-30T02:00:00"/>
    <n v="2"/>
    <n v="0"/>
    <d v="1899-12-30T23:23:00"/>
    <d v="1899-12-30T03:48:00"/>
    <n v="3"/>
    <n v="48"/>
    <d v="1899-12-30T19:45:00"/>
    <d v="1899-12-30T00:10:00"/>
    <n v="0"/>
    <n v="10"/>
    <d v="1899-12-31T02:08:00"/>
    <d v="1899-12-30T06:23:00"/>
    <n v="6"/>
    <n v="23"/>
    <d v="1899-12-31T02:08:00"/>
    <d v="1899-12-31T02:08:00"/>
    <d v="1899-12-30T00:00:00"/>
    <n v="0"/>
    <n v="0"/>
    <d v="1899-12-31T02:08:00"/>
    <d v="1899-12-31T02:08:00"/>
    <m/>
    <d v="1899-12-30T00:00:00"/>
    <n v="0"/>
    <n v="0"/>
    <d v="1899-12-31T02:20:00"/>
    <d v="1899-12-30T00:12:00"/>
    <n v="0"/>
    <n v="12"/>
    <d v="1899-12-31T02:25:00"/>
    <d v="1899-12-30T00:05:00"/>
    <n v="0"/>
    <n v="5"/>
    <d v="1899-12-31T02:25:00"/>
    <d v="1899-12-31T02:30:00"/>
    <d v="1899-12-30T00:05:00"/>
    <n v="0"/>
    <n v="5"/>
    <d v="1899-12-30T10:45:00"/>
    <n v="10"/>
    <n v="45"/>
    <d v="1899-12-30T05:35:00"/>
    <n v="5"/>
    <n v="35"/>
    <d v="1899-12-30T02:00:00"/>
    <n v="2"/>
    <n v="0"/>
    <d v="1899-12-30T06:23:00"/>
    <n v="6"/>
    <n v="23"/>
    <m/>
    <m/>
    <m/>
    <d v="1899-12-30T01:01:00"/>
    <n v="1"/>
    <n v="1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6:00"/>
    <n v="0"/>
    <n v="6"/>
    <d v="1899-12-30T01:46:00"/>
    <n v="1"/>
    <n v="46"/>
    <d v="1899-12-30T00:00:00"/>
    <n v="0"/>
    <n v="0"/>
    <n v="2551360.7960000033"/>
    <n v="41069"/>
    <n v="63.431372549019606"/>
    <n v="62.12376235116519"/>
    <m/>
    <m/>
    <m/>
    <m/>
    <m/>
  </r>
  <r>
    <n v="723"/>
    <n v="6"/>
    <d v="2012-01-02T00:00:00"/>
    <n v="1"/>
    <x v="46"/>
    <n v="3"/>
    <s v="TSL,JSR"/>
    <s v="CURRAGH SS"/>
    <s v="FORTUNE RAINBOW"/>
    <d v="1899-12-30T19:00:00"/>
    <x v="715"/>
    <s v="DTY-WT 1-WCS-RLS 2-IMWB 1-DTY"/>
    <n v="55"/>
    <n v="4"/>
    <m/>
    <d v="1899-12-30T19:00:00"/>
    <d v="1899-12-30T19:00:00"/>
    <d v="1899-12-30T00:00:00"/>
    <n v="0"/>
    <n v="0"/>
    <d v="1899-12-30T19:15:00"/>
    <d v="1899-12-30T00:15:00"/>
    <n v="0"/>
    <n v="15"/>
    <d v="1899-12-30T19:30:00"/>
    <d v="1899-12-30T00:15:00"/>
    <n v="0"/>
    <n v="15"/>
    <d v="1899-12-30T20:35:00"/>
    <d v="1899-12-30T01:05:00"/>
    <n v="1"/>
    <n v="5"/>
    <d v="1899-12-30T20:40:00"/>
    <d v="1899-12-30T22:05:00"/>
    <d v="1899-12-30T01:25:00"/>
    <n v="1"/>
    <n v="25"/>
    <d v="1899-12-30T20:40:00"/>
    <d v="1899-12-30T22:05:00"/>
    <d v="1899-12-30T01:25:00"/>
    <n v="1"/>
    <n v="25"/>
    <d v="1899-12-30T22:48:00"/>
    <d v="1899-12-30T00:43:00"/>
    <n v="0"/>
    <n v="43"/>
    <d v="1899-12-30T22:52:00"/>
    <d v="1899-12-30T00:04:00"/>
    <n v="0"/>
    <n v="4"/>
    <d v="1899-12-31T01:22:00"/>
    <d v="1899-12-30T02:30:00"/>
    <n v="2"/>
    <n v="30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0:00"/>
    <d v="1899-12-30T00:08:00"/>
    <n v="0"/>
    <n v="8"/>
    <d v="1899-12-31T01:35:00"/>
    <d v="1899-12-30T00:05:00"/>
    <n v="0"/>
    <n v="5"/>
    <d v="1899-12-31T01:35:00"/>
    <d v="1899-12-31T01:40:00"/>
    <d v="1899-12-30T00:05:00"/>
    <n v="0"/>
    <n v="5"/>
    <d v="1899-12-30T06:40:00"/>
    <n v="6"/>
    <n v="40"/>
    <d v="1899-12-30T02:01:00"/>
    <n v="2"/>
    <n v="1"/>
    <d v="1899-12-30T01:25:00"/>
    <n v="1"/>
    <n v="25"/>
    <d v="1899-12-30T02:30:00"/>
    <n v="2"/>
    <n v="3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1:00:00"/>
    <n v="1"/>
    <n v="0"/>
    <d v="1899-12-30T00:00:00"/>
    <n v="0"/>
    <n v="0"/>
    <n v="2554846.7960000033"/>
    <n v="41124"/>
    <n v="63.381818181818183"/>
    <n v="62.125444898356271"/>
    <m/>
    <m/>
    <m/>
    <m/>
    <m/>
  </r>
  <r>
    <n v="724"/>
    <n v="7"/>
    <d v="2012-01-02T00:00:00"/>
    <n v="1"/>
    <x v="47"/>
    <n v="1"/>
    <s v="TSL,HALDIA"/>
    <s v="HAIL CREEK/OKEY NORTH"/>
    <s v="FRONTIER AMBITION"/>
    <d v="1899-12-30T21:00:00"/>
    <x v="716"/>
    <s v="DTY-WT 1-WCS-RLS 1-IMWB 1-DTY"/>
    <n v="59"/>
    <n v="0"/>
    <m/>
    <d v="1899-12-30T21:00:00"/>
    <d v="1899-12-30T21:00:00"/>
    <d v="1899-12-30T00:00:00"/>
    <n v="0"/>
    <n v="0"/>
    <d v="1899-12-30T21:40:00"/>
    <d v="1899-12-30T00:40:00"/>
    <n v="0"/>
    <n v="40"/>
    <d v="1899-12-30T21:50:00"/>
    <d v="1899-12-30T00:10:00"/>
    <n v="0"/>
    <n v="10"/>
    <d v="1899-12-31T01:10:00"/>
    <d v="1899-12-30T03:20:00"/>
    <n v="3"/>
    <n v="20"/>
    <d v="1899-12-30T01:15:00"/>
    <d v="1899-12-30T02:10:00"/>
    <d v="1899-12-30T00:55:00"/>
    <n v="0"/>
    <n v="55"/>
    <d v="1899-12-30T01:15:00"/>
    <d v="1899-12-30T02:10:00"/>
    <d v="1899-12-30T00:55:00"/>
    <n v="0"/>
    <n v="55"/>
    <d v="1899-12-30T02:40:00"/>
    <d v="1899-12-30T00:30:00"/>
    <n v="0"/>
    <n v="30"/>
    <d v="1899-12-30T03:11:00"/>
    <d v="1899-12-30T00:31:00"/>
    <n v="0"/>
    <n v="31"/>
    <d v="1899-12-30T05:20:00"/>
    <d v="1899-12-30T02:09:00"/>
    <n v="2"/>
    <n v="9"/>
    <d v="1899-12-31T05:20:00"/>
    <d v="1899-12-31T05:20:00"/>
    <d v="1899-12-30T00:00:00"/>
    <n v="0"/>
    <n v="0"/>
    <d v="1899-12-31T05:20:00"/>
    <d v="1899-12-31T05:20:00"/>
    <m/>
    <d v="1899-12-30T00:00:00"/>
    <n v="0"/>
    <n v="0"/>
    <d v="1899-12-31T05:25:00"/>
    <d v="1899-12-30T00:05:00"/>
    <n v="0"/>
    <n v="5"/>
    <d v="1899-12-31T05:30:00"/>
    <d v="1899-12-30T00:05:00"/>
    <n v="0"/>
    <n v="5"/>
    <d v="1899-12-31T05:30:00"/>
    <d v="1899-12-31T05:35:00"/>
    <d v="1899-12-30T00:05:00"/>
    <n v="0"/>
    <n v="5"/>
    <d v="1899-12-30T08:35:00"/>
    <n v="8"/>
    <n v="35"/>
    <d v="1899-12-30T04:00:00"/>
    <n v="4"/>
    <n v="0"/>
    <d v="1899-12-30T00:55:00"/>
    <n v="0"/>
    <n v="5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558534.7960000033"/>
    <n v="41183"/>
    <n v="62.508474576271183"/>
    <n v="62.125993638151748"/>
    <m/>
    <m/>
    <m/>
    <m/>
    <m/>
  </r>
  <r>
    <n v="725"/>
    <n v="8"/>
    <d v="2012-01-03T00:00:00"/>
    <n v="1"/>
    <x v="47"/>
    <n v="2"/>
    <s v="TSL,HALDIA"/>
    <s v="HAIL CREEK/OKEY NORTH"/>
    <s v="FRONTIER AMBITION"/>
    <d v="1899-12-30T23:45:00"/>
    <x v="717"/>
    <s v="DTY-WT 1-WCS-RLS 2-IMWB 1-DTY"/>
    <n v="58"/>
    <n v="1"/>
    <m/>
    <d v="1899-12-30T23:45:00"/>
    <d v="1899-12-30T23:45:00"/>
    <d v="1899-12-30T00:00:00"/>
    <n v="0"/>
    <n v="0"/>
    <d v="1899-12-31T03:00:00"/>
    <d v="1899-12-30T03:15:00"/>
    <n v="3"/>
    <n v="15"/>
    <d v="1899-12-31T03:50:00"/>
    <d v="1899-12-30T00:50:00"/>
    <n v="0"/>
    <n v="50"/>
    <d v="1899-12-31T04:15:00"/>
    <d v="1899-12-30T00:25:00"/>
    <n v="0"/>
    <n v="25"/>
    <d v="1899-12-31T04:26:00"/>
    <d v="1899-12-31T04:50:00"/>
    <d v="1899-12-30T00:24:00"/>
    <n v="0"/>
    <n v="24"/>
    <d v="1899-12-31T04:26:00"/>
    <d v="1899-12-31T04:50:00"/>
    <d v="1899-12-30T00:24:00"/>
    <n v="0"/>
    <n v="24"/>
    <d v="1899-12-31T05:41:00"/>
    <d v="1899-12-30T00:51:00"/>
    <n v="0"/>
    <n v="51"/>
    <d v="1899-12-31T05:42:00"/>
    <d v="1899-12-30T00:01:00"/>
    <n v="0"/>
    <n v="1"/>
    <d v="1899-12-31T07:57:00"/>
    <d v="1899-12-30T02:15:00"/>
    <n v="2"/>
    <n v="15"/>
    <d v="1899-12-31T07:57:00"/>
    <d v="1899-12-31T07:57:00"/>
    <d v="1899-12-30T00:00:00"/>
    <n v="0"/>
    <n v="0"/>
    <d v="1899-12-31T07:57:00"/>
    <d v="1899-12-31T07:57:00"/>
    <m/>
    <d v="1899-12-30T00:00:00"/>
    <n v="0"/>
    <n v="0"/>
    <d v="1899-12-31T08:10:00"/>
    <d v="1899-12-30T00:13:00"/>
    <n v="0"/>
    <n v="13"/>
    <d v="1899-12-31T08:15:00"/>
    <d v="1899-12-30T00:05:00"/>
    <n v="0"/>
    <n v="5"/>
    <d v="1899-12-31T08:15:00"/>
    <d v="1899-12-31T08:20:00"/>
    <d v="1899-12-30T00:05:00"/>
    <n v="0"/>
    <n v="5"/>
    <d v="1899-12-30T08:35:00"/>
    <n v="8"/>
    <n v="35"/>
    <d v="1899-12-30T01:34:00"/>
    <n v="1"/>
    <n v="34"/>
    <d v="1899-12-30T00:24:00"/>
    <n v="0"/>
    <n v="24"/>
    <d v="1899-12-30T02:15:00"/>
    <n v="2"/>
    <n v="1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562195.7960000033"/>
    <n v="41241"/>
    <n v="63.120689655172413"/>
    <n v="62.127392546252594"/>
    <m/>
    <m/>
    <m/>
    <m/>
    <m/>
  </r>
  <r>
    <n v="726"/>
    <n v="9"/>
    <d v="2012-01-03T00:00:00"/>
    <n v="1"/>
    <x v="46"/>
    <n v="4"/>
    <s v="TSL,JSR"/>
    <s v="ILLAWARA/ANTHRACITE"/>
    <s v="KM KEELUNG/NAVIOS VECTOR"/>
    <d v="1899-12-30T06:35:00"/>
    <x v="718"/>
    <s v="DTY-WT 1-WCS-RLS 1-IMWB 1-DTY"/>
    <n v="45"/>
    <n v="0"/>
    <m/>
    <d v="1899-12-30T06:35:00"/>
    <d v="1899-12-30T06:35:00"/>
    <d v="1899-12-30T00:00:00"/>
    <n v="0"/>
    <n v="0"/>
    <d v="1899-12-30T06:40:00"/>
    <d v="1899-12-30T00:05:00"/>
    <n v="0"/>
    <n v="5"/>
    <d v="1899-12-30T06:55:00"/>
    <d v="1899-12-30T00:15:00"/>
    <n v="0"/>
    <n v="15"/>
    <d v="1899-12-30T07:35:00"/>
    <d v="1899-12-30T00:40:00"/>
    <n v="0"/>
    <n v="40"/>
    <d v="1899-12-30T07:40:00"/>
    <d v="1899-12-30T09:20:00"/>
    <d v="1899-12-30T01:40:00"/>
    <n v="1"/>
    <n v="40"/>
    <d v="1899-12-30T07:40:00"/>
    <d v="1899-12-30T09:20:00"/>
    <d v="1899-12-30T01:40:00"/>
    <n v="1"/>
    <n v="40"/>
    <d v="1899-12-30T09:28:00"/>
    <d v="1899-12-30T00:08:00"/>
    <n v="0"/>
    <n v="8"/>
    <d v="1899-12-30T09:28:00"/>
    <d v="1899-12-30T00:00:00"/>
    <n v="0"/>
    <n v="0"/>
    <d v="1899-12-30T17:45:00"/>
    <d v="1899-12-30T08:17:00"/>
    <n v="8"/>
    <n v="17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7:50:00"/>
    <d v="1899-12-30T00:05:00"/>
    <n v="0"/>
    <n v="5"/>
    <d v="1899-12-30T17:55:00"/>
    <d v="1899-12-30T00:05:00"/>
    <n v="0"/>
    <n v="5"/>
    <d v="1899-12-30T17:55:00"/>
    <d v="1899-12-30T18:00:00"/>
    <d v="1899-12-30T00:05:00"/>
    <n v="0"/>
    <n v="5"/>
    <d v="1899-12-30T11:25:00"/>
    <n v="11"/>
    <n v="25"/>
    <d v="1899-12-30T00:58:00"/>
    <n v="0"/>
    <n v="58"/>
    <d v="1899-12-30T01:40:00"/>
    <n v="1"/>
    <n v="40"/>
    <d v="1899-12-30T08:17:00"/>
    <n v="8"/>
    <n v="17"/>
    <m/>
    <m/>
    <m/>
    <d v="1899-12-30T00:32:00"/>
    <n v="0"/>
    <n v="32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0:00"/>
    <n v="0"/>
    <n v="0"/>
    <d v="1899-12-30T00:00:00"/>
    <n v="0"/>
    <n v="0"/>
    <n v="2564964.7960000033"/>
    <n v="41286"/>
    <n v="61.533333333333331"/>
    <n v="62.12674504674716"/>
    <m/>
    <m/>
    <m/>
    <m/>
    <m/>
  </r>
  <r>
    <n v="727"/>
    <n v="10"/>
    <d v="2012-01-03T00:00:00"/>
    <n v="1"/>
    <x v="48"/>
    <n v="1"/>
    <s v="JAL"/>
    <s v="STEAM NON COKING"/>
    <s v="FENGLI 1"/>
    <d v="1899-12-30T11:45:00"/>
    <x v="719"/>
    <s v="DTY-WT 1-WCS-RLS 2-IMWB 1-DTY"/>
    <n v="58"/>
    <n v="0"/>
    <m/>
    <d v="1899-12-30T11:45:00"/>
    <d v="1899-12-30T11:45:00"/>
    <d v="1899-12-30T00:00:00"/>
    <n v="0"/>
    <n v="0"/>
    <d v="1899-12-30T12:15:00"/>
    <d v="1899-12-30T00:30:00"/>
    <n v="0"/>
    <n v="30"/>
    <d v="1899-12-30T12:35:00"/>
    <d v="1899-12-30T00:20:00"/>
    <n v="0"/>
    <n v="20"/>
    <d v="1899-12-30T13:40:00"/>
    <d v="1899-12-30T01:05:00"/>
    <n v="1"/>
    <n v="5"/>
    <d v="1899-12-30T13:45:00"/>
    <d v="1899-12-30T17:05:00"/>
    <d v="1899-12-30T03:20:00"/>
    <n v="3"/>
    <n v="20"/>
    <d v="1899-12-30T13:45:00"/>
    <d v="1899-12-30T17:05:00"/>
    <d v="1899-12-30T03:20:00"/>
    <n v="3"/>
    <n v="20"/>
    <d v="1899-12-30T16:45:00"/>
    <d v="1899-12-30T03:00:00"/>
    <n v="3"/>
    <n v="0"/>
    <d v="1899-12-30T16:46:00"/>
    <d v="1899-12-30T00:01:00"/>
    <n v="0"/>
    <n v="1"/>
    <d v="1899-12-30T18:05:00"/>
    <d v="1899-12-30T01:19:00"/>
    <n v="1"/>
    <n v="19"/>
    <d v="1899-12-30T18:05:00"/>
    <d v="1899-12-30T18:05:00"/>
    <d v="1899-12-30T00:00:00"/>
    <n v="0"/>
    <n v="0"/>
    <d v="1899-12-30T18:05:00"/>
    <d v="1899-12-30T18:05:00"/>
    <m/>
    <d v="1899-12-30T00:00:00"/>
    <n v="0"/>
    <n v="0"/>
    <d v="1899-12-30T18:15:00"/>
    <d v="1899-12-30T00:10:00"/>
    <n v="0"/>
    <n v="10"/>
    <d v="1899-12-30T18:20:00"/>
    <d v="1899-12-30T00:05:00"/>
    <n v="0"/>
    <n v="5"/>
    <d v="1899-12-30T18:20:00"/>
    <d v="1899-12-30T18:25:00"/>
    <d v="1899-12-30T00:05:00"/>
    <n v="0"/>
    <n v="5"/>
    <d v="1899-12-30T06:40:00"/>
    <n v="6"/>
    <n v="40"/>
    <d v="1899-12-30T04:20:00"/>
    <n v="4"/>
    <n v="20"/>
    <d v="1899-12-30T03:20:00"/>
    <n v="3"/>
    <n v="20"/>
    <d v="1899-12-30T01:19:00"/>
    <n v="1"/>
    <n v="19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00:00"/>
    <n v="0"/>
    <n v="0"/>
    <n v="2568606.2960000033"/>
    <n v="41344"/>
    <n v="62.78448275862069"/>
    <n v="62.127667763157973"/>
    <m/>
    <m/>
    <m/>
    <m/>
    <m/>
  </r>
  <r>
    <n v="728"/>
    <n v="11"/>
    <d v="2012-01-03T00:00:00"/>
    <n v="1"/>
    <x v="49"/>
    <n v="1"/>
    <s v="JAL"/>
    <s v="STEAM NON COKING"/>
    <s v="FENGLI 1"/>
    <d v="1899-12-30T19:00:00"/>
    <x v="717"/>
    <s v="DTY-WT 1-WCS-RLS 2-IMWB 1-DTY"/>
    <n v="59"/>
    <n v="0"/>
    <m/>
    <d v="1899-12-30T19:00:00"/>
    <d v="1899-12-30T19:00:00"/>
    <d v="1899-12-30T00:00:00"/>
    <n v="0"/>
    <n v="0"/>
    <d v="1899-12-30T19:50:00"/>
    <d v="1899-12-30T00:50:00"/>
    <n v="0"/>
    <n v="50"/>
    <d v="1899-12-30T20:00:00"/>
    <d v="1899-12-30T00:10:00"/>
    <n v="0"/>
    <n v="10"/>
    <d v="1899-12-30T20:35:00"/>
    <d v="1899-12-30T00:35:00"/>
    <n v="0"/>
    <n v="35"/>
    <d v="1899-12-30T20:35:00"/>
    <d v="1899-12-30T21:45:00"/>
    <d v="1899-12-30T01:10:00"/>
    <n v="1"/>
    <n v="10"/>
    <d v="1899-12-30T20:35:00"/>
    <d v="1899-12-30T21:45:00"/>
    <d v="1899-12-30T01:10:00"/>
    <n v="1"/>
    <n v="10"/>
    <d v="1899-12-30T21:48:00"/>
    <d v="1899-12-30T00:03:00"/>
    <n v="0"/>
    <n v="3"/>
    <d v="1899-12-30T21:48:00"/>
    <d v="1899-12-30T00:00:00"/>
    <n v="0"/>
    <n v="0"/>
    <d v="1899-12-31T00:46:00"/>
    <d v="1899-12-30T02:58:00"/>
    <n v="2"/>
    <n v="58"/>
    <d v="1899-12-31T00:46:00"/>
    <d v="1899-12-31T00:46:00"/>
    <d v="1899-12-30T00:00:00"/>
    <n v="0"/>
    <n v="0"/>
    <d v="1899-12-31T00:46:00"/>
    <d v="1899-12-31T00:46:00"/>
    <m/>
    <d v="1899-12-30T00:00:00"/>
    <n v="0"/>
    <n v="0"/>
    <d v="1899-12-31T00:55:00"/>
    <d v="1899-12-30T00:09:00"/>
    <n v="0"/>
    <n v="9"/>
    <d v="1899-12-31T01:00:00"/>
    <d v="1899-12-30T00:05:00"/>
    <n v="0"/>
    <n v="5"/>
    <d v="1899-12-31T01:00:00"/>
    <d v="1899-12-31T01:05:00"/>
    <d v="1899-12-30T00:05:00"/>
    <n v="0"/>
    <n v="5"/>
    <d v="1899-12-30T06:05:00"/>
    <n v="6"/>
    <n v="5"/>
    <d v="1899-12-30T00:52:00"/>
    <n v="0"/>
    <n v="52"/>
    <d v="1899-12-30T01:10:00"/>
    <n v="1"/>
    <n v="10"/>
    <d v="1899-12-30T02:58:00"/>
    <n v="2"/>
    <n v="58"/>
    <m/>
    <m/>
    <m/>
    <d v="1899-12-30T01:21:00"/>
    <n v="1"/>
    <n v="21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72267.2960000033"/>
    <n v="41403"/>
    <n v="62.050847457627121"/>
    <n v="62.12755829287741"/>
    <m/>
    <m/>
    <m/>
    <m/>
    <m/>
  </r>
  <r>
    <n v="729"/>
    <n v="12"/>
    <d v="2012-01-03T00:00:00"/>
    <n v="1"/>
    <x v="50"/>
    <n v="1"/>
    <s v="WELLMAN"/>
    <s v="HARD COKING COAL"/>
    <s v="LIGARI"/>
    <d v="1899-12-30T10:30:00"/>
    <x v="720"/>
    <s v="DTY-WT 1-WCS-RLS 1-IMWB 1-DTY"/>
    <n v="58"/>
    <n v="1"/>
    <m/>
    <d v="1899-12-30T10:30:00"/>
    <d v="1899-12-30T10:30:00"/>
    <d v="1899-12-30T00:00:00"/>
    <n v="0"/>
    <n v="0"/>
    <d v="1899-12-30T10:40:00"/>
    <d v="1899-12-30T00:10:00"/>
    <n v="0"/>
    <n v="10"/>
    <d v="1899-12-30T11:30:00"/>
    <d v="1899-12-30T00:50:00"/>
    <n v="0"/>
    <n v="50"/>
    <d v="1899-12-30T21:05:00"/>
    <d v="1899-12-30T09:35:00"/>
    <n v="9"/>
    <n v="35"/>
    <d v="1899-12-30T22:30:00"/>
    <d v="1899-12-31T01:15:00"/>
    <d v="1899-12-30T02:45:00"/>
    <n v="2"/>
    <n v="45"/>
    <d v="1899-12-30T22:30:00"/>
    <d v="1899-12-31T01:15:00"/>
    <d v="1899-12-30T02:45:00"/>
    <n v="2"/>
    <n v="45"/>
    <d v="1899-12-31T01:19:00"/>
    <d v="1899-12-30T00:04:00"/>
    <n v="0"/>
    <n v="4"/>
    <d v="1899-12-31T01:19:00"/>
    <d v="1899-12-30T00:00:00"/>
    <n v="0"/>
    <n v="0"/>
    <d v="1899-12-31T02:53:00"/>
    <d v="1899-12-30T01:34:00"/>
    <n v="1"/>
    <n v="34"/>
    <d v="1899-12-31T02:53:00"/>
    <d v="1899-12-31T02:53:00"/>
    <d v="1899-12-30T00:00:00"/>
    <n v="0"/>
    <n v="0"/>
    <d v="1899-12-31T02:53:00"/>
    <d v="1899-12-31T02:53:00"/>
    <m/>
    <d v="1899-12-30T00:00:00"/>
    <n v="0"/>
    <n v="0"/>
    <d v="1899-12-31T03:00:00"/>
    <d v="1899-12-30T00:07:00"/>
    <n v="0"/>
    <n v="7"/>
    <d v="1899-12-31T03:05:00"/>
    <d v="1899-12-30T00:05:00"/>
    <n v="0"/>
    <n v="5"/>
    <d v="1899-12-31T03:05:00"/>
    <d v="1899-12-31T03:10:00"/>
    <d v="1899-12-30T00:05:00"/>
    <n v="0"/>
    <n v="5"/>
    <d v="1899-12-30T16:40:00"/>
    <n v="16"/>
    <n v="40"/>
    <d v="1899-12-30T09:51:00"/>
    <n v="9"/>
    <n v="51"/>
    <d v="1899-12-30T02:45:00"/>
    <n v="2"/>
    <n v="45"/>
    <d v="1899-12-30T01:34:00"/>
    <n v="1"/>
    <n v="34"/>
    <m/>
    <m/>
    <m/>
    <d v="1899-12-30T01:04:00"/>
    <n v="1"/>
    <n v="4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576019.2960000033"/>
    <n v="41461"/>
    <n v="64.689655172413794"/>
    <n v="62.131142423000007"/>
    <m/>
    <m/>
    <m/>
    <m/>
    <m/>
  </r>
  <r>
    <n v="730"/>
    <n v="13"/>
    <d v="2012-01-04T00:00:00"/>
    <n v="1"/>
    <x v="46"/>
    <n v="5"/>
    <s v="TSL,JSR"/>
    <s v="CURRAGH SS/CP OMAN"/>
    <s v="IMPERIAL/MP PANAMAX 5"/>
    <d v="1899-12-30T01:45:00"/>
    <x v="721"/>
    <s v="DTY-WT 1-WCS-RLS 2-IMWB 1-DTY"/>
    <n v="58"/>
    <n v="0"/>
    <m/>
    <d v="1899-12-30T01:45:00"/>
    <d v="1899-12-30T01:45:00"/>
    <d v="1899-12-30T00:00:00"/>
    <n v="0"/>
    <n v="0"/>
    <d v="1899-12-30T01:55:00"/>
    <d v="1899-12-30T00:10:00"/>
    <n v="0"/>
    <n v="10"/>
    <d v="1899-12-30T02:00:00"/>
    <d v="1899-12-30T00:05:00"/>
    <n v="0"/>
    <n v="5"/>
    <d v="1899-12-30T03:05:00"/>
    <d v="1899-12-30T01:05:00"/>
    <n v="1"/>
    <n v="5"/>
    <d v="1899-12-30T03:10:00"/>
    <d v="1899-12-30T06:20:00"/>
    <d v="1899-12-30T03:10:00"/>
    <n v="3"/>
    <n v="10"/>
    <d v="1899-12-30T03:10:00"/>
    <d v="1899-12-30T06:20:00"/>
    <d v="1899-12-30T03:10:00"/>
    <n v="3"/>
    <n v="10"/>
    <d v="1899-12-30T06:20:00"/>
    <d v="1899-12-30T00:00:00"/>
    <n v="0"/>
    <n v="0"/>
    <d v="1899-12-30T06:21:00"/>
    <d v="1899-12-30T00:01:00"/>
    <n v="0"/>
    <n v="1"/>
    <d v="1899-12-30T09:39:00"/>
    <d v="1899-12-30T03:18:00"/>
    <n v="3"/>
    <n v="18"/>
    <d v="1899-12-30T09:39:00"/>
    <d v="1899-12-30T09:39:00"/>
    <d v="1899-12-30T00:00:00"/>
    <n v="0"/>
    <n v="0"/>
    <d v="1899-12-30T09:39:00"/>
    <d v="1899-12-30T09:39:00"/>
    <m/>
    <d v="1899-12-30T00:00:00"/>
    <n v="0"/>
    <n v="0"/>
    <d v="1899-12-30T09:49:00"/>
    <d v="1899-12-30T00:10:00"/>
    <n v="0"/>
    <n v="10"/>
    <d v="1899-12-30T09:55:00"/>
    <d v="1899-12-30T00:06:00"/>
    <n v="0"/>
    <n v="6"/>
    <d v="1899-12-30T09:55:00"/>
    <d v="1899-12-30T10:00:00"/>
    <d v="1899-12-30T00:05:00"/>
    <n v="0"/>
    <n v="5"/>
    <d v="1899-12-30T08:15:00"/>
    <n v="8"/>
    <n v="15"/>
    <d v="1899-12-30T01:21:00"/>
    <n v="1"/>
    <n v="21"/>
    <d v="1899-12-30T03:10:00"/>
    <n v="3"/>
    <n v="10"/>
    <d v="1899-12-30T03:18:00"/>
    <n v="3"/>
    <n v="18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2579693.4860000033"/>
    <n v="41519"/>
    <n v="63.348103448275864"/>
    <n v="62.132842457670058"/>
    <m/>
    <m/>
    <m/>
    <m/>
    <m/>
  </r>
  <r>
    <n v="731"/>
    <n v="14"/>
    <d v="2012-01-04T00:00:00"/>
    <n v="1"/>
    <x v="46"/>
    <n v="6"/>
    <s v="TSL,JSR"/>
    <s v="CURRAGH SS"/>
    <s v="IMPERIAL"/>
    <d v="1899-12-30T13:45:00"/>
    <x v="722"/>
    <s v="DTY-WT 1-WCS-RLS 1-IMWB 1-DTY"/>
    <n v="56"/>
    <n v="3"/>
    <m/>
    <d v="1899-12-30T13:45:00"/>
    <d v="1899-12-30T13:45:00"/>
    <d v="1899-12-30T00:00:00"/>
    <n v="0"/>
    <n v="0"/>
    <d v="1899-12-30T13:50:00"/>
    <d v="1899-12-30T00:05:00"/>
    <n v="0"/>
    <n v="5"/>
    <d v="1899-12-30T14:05:00"/>
    <d v="1899-12-30T00:15:00"/>
    <n v="0"/>
    <n v="15"/>
    <d v="1899-12-30T15:05:00"/>
    <d v="1899-12-30T01:00:00"/>
    <n v="1"/>
    <n v="0"/>
    <d v="1899-12-30T15:10:00"/>
    <d v="1899-12-30T16:20:00"/>
    <d v="1899-12-30T01:10:00"/>
    <n v="1"/>
    <n v="10"/>
    <d v="1899-12-30T15:10:00"/>
    <d v="1899-12-30T16:20:00"/>
    <d v="1899-12-30T01:10:00"/>
    <n v="1"/>
    <n v="10"/>
    <d v="1899-12-30T17:28:00"/>
    <d v="1899-12-30T01:08:00"/>
    <n v="1"/>
    <n v="8"/>
    <d v="1899-12-30T17:31:00"/>
    <d v="1899-12-30T00:03:00"/>
    <n v="0"/>
    <n v="3"/>
    <d v="1899-12-30T20:11:00"/>
    <d v="1899-12-30T02:40:00"/>
    <n v="2"/>
    <n v="40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06:45:00"/>
    <n v="6"/>
    <n v="45"/>
    <d v="1899-12-30T02:22:00"/>
    <n v="2"/>
    <n v="22"/>
    <d v="1899-12-30T01:10:00"/>
    <n v="1"/>
    <n v="10"/>
    <d v="1899-12-30T02:40:00"/>
    <n v="2"/>
    <n v="40"/>
    <m/>
    <m/>
    <m/>
    <d v="1899-12-30T01:02:00"/>
    <n v="1"/>
    <n v="2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1:22:00"/>
    <n v="1"/>
    <n v="22"/>
    <d v="1899-12-30T00:00:00"/>
    <n v="0"/>
    <n v="0"/>
    <n v="2583170.6360000032"/>
    <n v="41575"/>
    <n v="62.09196428571429"/>
    <n v="62.132787396271873"/>
    <m/>
    <m/>
    <m/>
    <m/>
    <m/>
  </r>
  <r>
    <n v="732"/>
    <n v="15"/>
    <d v="2012-01-04T00:00:00"/>
    <n v="1"/>
    <x v="51"/>
    <n v="2"/>
    <s v="UML,DGPR"/>
    <s v="HARD COKING COAL"/>
    <s v="SUMMER FORTUNE"/>
    <d v="1899-12-30T10:15:00"/>
    <x v="723"/>
    <s v="DTY-WT 1-WCS-RLS 1-IMWB 1-DTY"/>
    <n v="59"/>
    <n v="0"/>
    <m/>
    <d v="1899-12-30T10:15:00"/>
    <d v="1899-12-30T10:15:00"/>
    <d v="1899-12-30T00:00:00"/>
    <n v="0"/>
    <n v="0"/>
    <d v="1899-12-30T10:20:00"/>
    <d v="1899-12-30T00:05:00"/>
    <n v="0"/>
    <n v="5"/>
    <d v="1899-12-30T10:40:00"/>
    <d v="1899-12-30T00:20:00"/>
    <n v="0"/>
    <n v="20"/>
    <d v="1899-12-30T21:05:00"/>
    <d v="1899-12-30T10:25:00"/>
    <n v="10"/>
    <n v="25"/>
    <d v="1899-12-30T21:10:00"/>
    <d v="1899-12-31T00:39:00"/>
    <d v="1899-12-30T03:29:00"/>
    <n v="3"/>
    <n v="29"/>
    <d v="1899-12-30T21:10:00"/>
    <d v="1899-12-31T00:39:00"/>
    <d v="1899-12-30T03:29:00"/>
    <n v="3"/>
    <n v="29"/>
    <d v="1899-12-30T23:28:00"/>
    <d v="1899-12-30T02:18:00"/>
    <n v="2"/>
    <n v="18"/>
    <d v="1899-12-30T23:28:00"/>
    <d v="1899-12-30T00:00:00"/>
    <n v="0"/>
    <n v="0"/>
    <d v="1899-12-31T01:17:00"/>
    <d v="1899-12-30T01:49:00"/>
    <n v="1"/>
    <n v="49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27:00"/>
    <d v="1899-12-30T00:10:00"/>
    <n v="0"/>
    <n v="10"/>
    <d v="1899-12-31T01:32:00"/>
    <d v="1899-12-30T00:05:00"/>
    <n v="0"/>
    <n v="5"/>
    <d v="1899-12-31T01:32:00"/>
    <d v="1899-12-31T01:35:00"/>
    <d v="1899-12-30T00:03:00"/>
    <n v="0"/>
    <n v="3"/>
    <d v="1899-12-30T15:20:00"/>
    <n v="15"/>
    <n v="20"/>
    <d v="1899-12-30T12:58:00"/>
    <n v="12"/>
    <n v="58"/>
    <d v="1899-12-30T03:29:00"/>
    <n v="3"/>
    <n v="29"/>
    <d v="1899-12-30T01:49:00"/>
    <n v="1"/>
    <n v="4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1:00"/>
    <n v="0"/>
    <n v="31"/>
    <d v="1899-12-30T00:00:00"/>
    <n v="0"/>
    <n v="0"/>
    <n v="2586844.166000003"/>
    <n v="41634"/>
    <n v="62.263220338983054"/>
    <n v="62.132972234231708"/>
    <m/>
    <m/>
    <m/>
    <m/>
    <m/>
  </r>
  <r>
    <n v="733"/>
    <n v="16"/>
    <d v="2012-01-05T00:00:00"/>
    <n v="1"/>
    <x v="46"/>
    <n v="7"/>
    <s v="TSL,JSR"/>
    <s v="CD HCC/ILLAWARA"/>
    <s v="KM KEELUNG/ECOLA"/>
    <d v="1899-12-30T00:15:00"/>
    <x v="296"/>
    <s v="DTY-WT 1-WCS-(RLS 2 + MANUAL)-IMWB 1-DTY"/>
    <n v="57"/>
    <n v="2"/>
    <m/>
    <d v="1899-12-30T00:15:00"/>
    <d v="1899-12-30T00:15:00"/>
    <d v="1899-12-30T00:00:00"/>
    <n v="0"/>
    <n v="0"/>
    <d v="1899-12-30T00:20:00"/>
    <d v="1899-12-30T00:05:00"/>
    <n v="0"/>
    <n v="5"/>
    <d v="1899-12-30T00:30:00"/>
    <d v="1899-12-30T00:10:00"/>
    <n v="0"/>
    <n v="10"/>
    <d v="1899-12-30T02:15:00"/>
    <d v="1899-12-30T01:45:00"/>
    <n v="1"/>
    <n v="45"/>
    <d v="1899-12-30T02:25:00"/>
    <d v="1899-12-30T03:25:00"/>
    <d v="1899-12-30T01:00:00"/>
    <n v="1"/>
    <n v="0"/>
    <d v="1899-12-30T02:25:00"/>
    <d v="1899-12-30T03:25:00"/>
    <d v="1899-12-30T01:00:00"/>
    <n v="1"/>
    <n v="0"/>
    <d v="1899-12-30T05:55:00"/>
    <d v="1899-12-30T02:30:00"/>
    <n v="2"/>
    <n v="30"/>
    <d v="1899-12-30T02:50:00"/>
    <d v="1899-12-30T00:25:00"/>
    <n v="0"/>
    <n v="25"/>
    <d v="1899-12-30T08:40:00"/>
    <d v="1899-12-30T05:50:00"/>
    <n v="5"/>
    <n v="50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0:00"/>
    <d v="1899-12-30T00:10:00"/>
    <n v="0"/>
    <n v="10"/>
    <d v="1899-12-30T08:55:00"/>
    <d v="1899-12-30T00:05:00"/>
    <n v="0"/>
    <n v="5"/>
    <d v="1899-12-30T08:55:00"/>
    <d v="1899-12-30T09:00:00"/>
    <d v="1899-12-30T00:05:00"/>
    <n v="0"/>
    <n v="5"/>
    <d v="1899-12-30T08:45:00"/>
    <n v="8"/>
    <n v="45"/>
    <d v="1899-12-30T04:30:00"/>
    <n v="4"/>
    <n v="30"/>
    <d v="1899-12-30T01:00:00"/>
    <n v="1"/>
    <n v="0"/>
    <d v="1899-12-30T05:50:00"/>
    <n v="5"/>
    <n v="50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d v="1899-12-30T01:07:00"/>
    <n v="1"/>
    <n v="7"/>
    <d v="1899-12-30T00:00:00"/>
    <n v="0"/>
    <n v="0"/>
    <n v="2590468.166000003"/>
    <n v="41691"/>
    <n v="63.578947368421055"/>
    <n v="62.134949173682642"/>
    <m/>
    <m/>
    <m/>
    <m/>
    <m/>
  </r>
  <r>
    <n v="734"/>
    <n v="17"/>
    <d v="2012-01-05T00:00:00"/>
    <n v="1"/>
    <x v="52"/>
    <n v="2"/>
    <s v="UML,SUKHINDA"/>
    <s v="HARD COKING COAL"/>
    <s v="SUMMER FORTUNE"/>
    <d v="1899-12-30T04:30:00"/>
    <x v="724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7:00:00"/>
    <d v="1899-12-30T02:10:00"/>
    <n v="2"/>
    <n v="10"/>
    <d v="1899-12-30T07:05:00"/>
    <d v="1899-12-30T09:30:00"/>
    <d v="1899-12-30T02:25:00"/>
    <n v="2"/>
    <n v="25"/>
    <d v="1899-12-30T07:05:00"/>
    <d v="1899-12-30T09:30:00"/>
    <d v="1899-12-30T02:25:00"/>
    <n v="2"/>
    <n v="25"/>
    <d v="1899-12-30T09:35:00"/>
    <d v="1899-12-30T00:05:00"/>
    <n v="0"/>
    <n v="5"/>
    <d v="1899-12-30T09:35:00"/>
    <d v="1899-12-30T00:00:00"/>
    <n v="0"/>
    <n v="0"/>
    <d v="1899-12-30T13:42:00"/>
    <d v="1899-12-30T04:07:00"/>
    <n v="4"/>
    <n v="7"/>
    <d v="1899-12-30T13:42:00"/>
    <d v="1899-12-30T13:42:00"/>
    <d v="1899-12-30T00:00:00"/>
    <n v="0"/>
    <n v="0"/>
    <d v="1899-12-30T13:42:00"/>
    <d v="1899-12-30T13:42:00"/>
    <m/>
    <d v="1899-12-30T00:00:00"/>
    <n v="0"/>
    <n v="0"/>
    <d v="1899-12-30T14:00:00"/>
    <d v="1899-12-30T00:18:00"/>
    <n v="0"/>
    <n v="18"/>
    <d v="1899-12-30T14:05:00"/>
    <d v="1899-12-30T00:05:00"/>
    <n v="0"/>
    <n v="5"/>
    <d v="1899-12-30T14:05:00"/>
    <d v="1899-12-30T14:10:00"/>
    <d v="1899-12-30T00:05:00"/>
    <n v="0"/>
    <n v="5"/>
    <d v="1899-12-30T09:40:00"/>
    <n v="9"/>
    <n v="40"/>
    <d v="1899-12-30T02:38:00"/>
    <n v="2"/>
    <n v="38"/>
    <d v="1899-12-30T02:25:00"/>
    <n v="2"/>
    <n v="25"/>
    <d v="1899-12-30T04:07:00"/>
    <n v="4"/>
    <n v="7"/>
    <m/>
    <m/>
    <m/>
    <d v="1899-12-30T03:06:00"/>
    <n v="3"/>
    <n v="6"/>
    <d v="1899-12-30T00:00:00"/>
    <n v="0"/>
    <n v="0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39:00"/>
    <n v="0"/>
    <n v="39"/>
    <d v="1899-12-30T01:41:00"/>
    <n v="1"/>
    <n v="41"/>
    <n v="2594369.166000003"/>
    <n v="41750"/>
    <n v="66.118644067796609"/>
    <n v="62.14057882634738"/>
    <m/>
    <m/>
    <m/>
    <m/>
    <m/>
  </r>
  <r>
    <n v="735"/>
    <n v="18"/>
    <d v="2012-01-05T00:00:00"/>
    <n v="1"/>
    <x v="53"/>
    <n v="1"/>
    <s v="KOL"/>
    <s v="STEAM NON COKING"/>
    <s v="PANORIA"/>
    <d v="1899-12-30T07:25:00"/>
    <x v="725"/>
    <s v="DTY-WT 1-WCS-RLS 1-IMWB 1-DTY"/>
    <n v="59"/>
    <n v="0"/>
    <m/>
    <d v="1899-12-30T07:25:00"/>
    <d v="1899-12-30T07:25:00"/>
    <d v="1899-12-30T00:00:00"/>
    <n v="0"/>
    <n v="0"/>
    <d v="1899-12-30T09:50:00"/>
    <d v="1899-12-30T02:25:00"/>
    <n v="2"/>
    <n v="25"/>
    <d v="1899-12-30T10:10:00"/>
    <d v="1899-12-30T00:20:00"/>
    <n v="0"/>
    <n v="20"/>
    <d v="1899-12-30T17:00:00"/>
    <d v="1899-12-30T06:50:00"/>
    <n v="6"/>
    <n v="50"/>
    <d v="1899-12-30T17:05:00"/>
    <d v="1899-12-30T19:02:00"/>
    <d v="1899-12-30T01:57:00"/>
    <n v="1"/>
    <n v="57"/>
    <d v="1899-12-30T17:05:00"/>
    <d v="1899-12-30T19:02:00"/>
    <d v="1899-12-30T01:57:00"/>
    <n v="1"/>
    <n v="57"/>
    <d v="1899-12-30T18:29:00"/>
    <d v="1899-12-30T00:03:00"/>
    <n v="0"/>
    <n v="3"/>
    <d v="1899-12-30T18:30:00"/>
    <d v="1899-12-30T00:01:00"/>
    <n v="0"/>
    <n v="1"/>
    <d v="1899-12-30T20:11:00"/>
    <d v="1899-12-30T01:41:00"/>
    <n v="1"/>
    <n v="41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13:05:00"/>
    <n v="13"/>
    <n v="5"/>
    <d v="1899-12-30T07:07:00"/>
    <n v="7"/>
    <n v="7"/>
    <d v="1899-12-30T01:57:00"/>
    <n v="1"/>
    <n v="57"/>
    <d v="1899-12-30T01:41:00"/>
    <n v="1"/>
    <n v="41"/>
    <m/>
    <m/>
    <m/>
    <d v="1899-12-30T01:05:00"/>
    <n v="1"/>
    <n v="5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597996.166000003"/>
    <n v="41809"/>
    <n v="61.474576271186443"/>
    <n v="62.139638977253774"/>
    <m/>
    <m/>
    <m/>
    <m/>
    <m/>
  </r>
  <r>
    <n v="736"/>
    <n v="19"/>
    <d v="2012-01-05T00:00:00"/>
    <n v="1"/>
    <x v="46"/>
    <n v="8"/>
    <s v="TSL,JSR"/>
    <s v="CP OMAN"/>
    <s v="MP PANAMAX 5"/>
    <d v="1899-12-30T16:15:00"/>
    <x v="726"/>
    <s v="DTY-WT 1-WCS-RLS 2-IMWB 1-DTY"/>
    <n v="59"/>
    <n v="0"/>
    <m/>
    <d v="1899-12-30T16:15:00"/>
    <d v="1899-12-30T16:15:00"/>
    <d v="1899-12-30T00:00:00"/>
    <n v="0"/>
    <n v="0"/>
    <d v="1899-12-30T16:40:00"/>
    <d v="1899-12-30T00:25:00"/>
    <n v="0"/>
    <n v="25"/>
    <d v="1899-12-30T16:55:00"/>
    <d v="1899-12-30T00:15:00"/>
    <n v="0"/>
    <n v="15"/>
    <d v="1899-12-30T18:15:00"/>
    <d v="1899-12-30T01:20:00"/>
    <n v="1"/>
    <n v="20"/>
    <d v="1899-12-30T19:45:00"/>
    <d v="1899-12-30T20:45:00"/>
    <d v="1899-12-30T01:00:00"/>
    <n v="1"/>
    <n v="0"/>
    <d v="1899-12-30T19:45:00"/>
    <d v="1899-12-30T20:45:00"/>
    <d v="1899-12-30T01:00:00"/>
    <n v="1"/>
    <n v="0"/>
    <d v="1899-12-30T20:48:00"/>
    <d v="1899-12-30T00:03:00"/>
    <n v="0"/>
    <n v="3"/>
    <d v="1899-12-30T20:50:00"/>
    <d v="1899-12-30T00:02:00"/>
    <n v="0"/>
    <n v="2"/>
    <d v="1899-12-30T22:00:00"/>
    <d v="1899-12-30T01:10:00"/>
    <n v="1"/>
    <n v="10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05:00"/>
    <n v="6"/>
    <n v="5"/>
    <d v="1899-12-30T01:38:00"/>
    <n v="1"/>
    <n v="38"/>
    <d v="1899-12-30T01:00:00"/>
    <n v="1"/>
    <n v="0"/>
    <d v="1899-12-30T01:10:00"/>
    <n v="1"/>
    <n v="10"/>
    <m/>
    <m/>
    <m/>
    <d v="1899-12-30T00:36:00"/>
    <n v="0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3:00"/>
    <n v="0"/>
    <n v="23"/>
    <d v="1899-12-30T00:00:00"/>
    <n v="0"/>
    <n v="0"/>
    <n v="2601845.166000003"/>
    <n v="41868"/>
    <n v="65.237288135593218"/>
    <n v="62.144004155918672"/>
    <m/>
    <m/>
    <m/>
    <m/>
    <m/>
  </r>
  <r>
    <n v="737"/>
    <n v="20"/>
    <d v="2012-01-05T00:00:00"/>
    <n v="1"/>
    <x v="46"/>
    <n v="9"/>
    <s v="TSL,JSR"/>
    <s v="CURRAGH SS"/>
    <s v="IMPERIAL"/>
    <d v="1899-12-30T17:30:00"/>
    <x v="727"/>
    <s v="DTY-WT 1-WCS-RLS 1-IMWB 1-DTY"/>
    <n v="53"/>
    <n v="6"/>
    <m/>
    <d v="1899-12-30T17:30:00"/>
    <d v="1899-12-30T17:30:00"/>
    <d v="1899-12-30T00:00:00"/>
    <n v="0"/>
    <n v="0"/>
    <d v="1899-12-30T21:30:00"/>
    <d v="1899-12-30T04:00:00"/>
    <n v="4"/>
    <n v="0"/>
    <d v="1899-12-30T22:00:00"/>
    <d v="1899-12-30T00:30:00"/>
    <n v="0"/>
    <n v="30"/>
    <d v="1899-12-30T23:45:00"/>
    <d v="1899-12-30T01:45:00"/>
    <n v="1"/>
    <n v="45"/>
    <d v="1899-12-30T23:50:00"/>
    <d v="1899-12-31T01:00:00"/>
    <d v="1899-12-30T01:10:00"/>
    <n v="1"/>
    <n v="10"/>
    <d v="1899-12-30T23:50:00"/>
    <d v="1899-12-31T01:00:00"/>
    <d v="1899-12-30T01:10:00"/>
    <n v="1"/>
    <n v="10"/>
    <d v="1899-12-31T01:06:00"/>
    <d v="1899-12-30T00:06:00"/>
    <n v="0"/>
    <n v="6"/>
    <d v="1899-12-31T01:06:00"/>
    <d v="1899-12-30T00:00:00"/>
    <n v="0"/>
    <n v="0"/>
    <d v="1899-12-31T03:26:00"/>
    <d v="1899-12-30T02:20:00"/>
    <n v="2"/>
    <n v="20"/>
    <d v="1899-12-31T03:26:00"/>
    <d v="1899-12-31T03:26:00"/>
    <d v="1899-12-30T00:00:00"/>
    <n v="0"/>
    <n v="0"/>
    <d v="1899-12-31T03:26:00"/>
    <d v="1899-12-31T03:26:00"/>
    <m/>
    <d v="1899-12-30T00:00:00"/>
    <n v="0"/>
    <n v="0"/>
    <d v="1899-12-31T03:35:00"/>
    <d v="1899-12-30T00:09:00"/>
    <n v="0"/>
    <n v="9"/>
    <d v="1899-12-31T03:40:00"/>
    <d v="1899-12-30T00:05:00"/>
    <n v="0"/>
    <n v="5"/>
    <d v="1899-12-31T03:40:00"/>
    <d v="1899-12-31T03:45:00"/>
    <d v="1899-12-30T00:05:00"/>
    <n v="0"/>
    <n v="5"/>
    <d v="1899-12-30T10:15:00"/>
    <n v="10"/>
    <n v="15"/>
    <d v="1899-12-30T02:05:00"/>
    <n v="2"/>
    <n v="5"/>
    <d v="1899-12-30T01:10:00"/>
    <n v="1"/>
    <n v="10"/>
    <d v="1899-12-30T02:20:00"/>
    <n v="2"/>
    <n v="2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30:00"/>
    <n v="0"/>
    <n v="30"/>
    <d v="1899-12-30T00:00:00"/>
    <n v="0"/>
    <n v="0"/>
    <n v="2605187.166000003"/>
    <n v="41921"/>
    <n v="63.056603773584904"/>
    <n v="62.145157939934712"/>
    <m/>
    <m/>
    <m/>
    <m/>
    <m/>
  </r>
  <r>
    <n v="738"/>
    <n v="21"/>
    <d v="2012-01-06T00:00:00"/>
    <n v="1"/>
    <x v="54"/>
    <n v="1"/>
    <s v="HIND ENERGY"/>
    <s v="STEAM NON COKING"/>
    <s v="IPSEA COLOSSUS"/>
    <d v="1899-12-30T00:15:00"/>
    <x v="728"/>
    <s v="DTY-WT 1-WCS-RLS 1-IMWB 1-DTY"/>
    <n v="59"/>
    <n v="0"/>
    <m/>
    <d v="1899-12-30T00:15:00"/>
    <d v="1899-12-30T00:15:00"/>
    <d v="1899-12-30T00:00:00"/>
    <n v="0"/>
    <n v="0"/>
    <d v="1899-12-30T02:00:00"/>
    <d v="1899-12-30T01:45:00"/>
    <n v="1"/>
    <n v="45"/>
    <d v="1899-12-30T02:05:00"/>
    <d v="1899-12-30T00:05:00"/>
    <n v="0"/>
    <n v="5"/>
    <d v="1899-12-30T02:35:00"/>
    <d v="1899-12-30T00:30:00"/>
    <n v="0"/>
    <n v="30"/>
    <d v="1899-12-30T02:40:00"/>
    <d v="1899-12-30T03:30:00"/>
    <d v="1899-12-30T00:50:00"/>
    <n v="0"/>
    <n v="50"/>
    <d v="1899-12-30T02:40:00"/>
    <d v="1899-12-30T03:30:00"/>
    <d v="1899-12-30T00:50:00"/>
    <n v="0"/>
    <n v="50"/>
    <d v="1899-12-30T04:20:00"/>
    <d v="1899-12-30T00:50:00"/>
    <n v="0"/>
    <n v="50"/>
    <d v="1899-12-30T05:24:00"/>
    <d v="1899-12-30T01:04:00"/>
    <n v="1"/>
    <n v="4"/>
    <d v="1899-12-30T09:42:00"/>
    <d v="1899-12-30T04:18:00"/>
    <n v="4"/>
    <n v="18"/>
    <d v="1899-12-30T09:42:00"/>
    <d v="1899-12-30T09:42:00"/>
    <d v="1899-12-30T00:00:00"/>
    <n v="0"/>
    <n v="0"/>
    <d v="1899-12-30T09:42:00"/>
    <d v="1899-12-30T09:42:00"/>
    <m/>
    <d v="1899-12-30T00:00:00"/>
    <n v="0"/>
    <n v="0"/>
    <d v="1899-12-30T09:50:00"/>
    <d v="1899-12-30T00:08:00"/>
    <n v="0"/>
    <n v="8"/>
    <d v="1899-12-30T09:55:00"/>
    <d v="1899-12-30T00:05:00"/>
    <n v="0"/>
    <n v="5"/>
    <d v="1899-12-30T09:55:00"/>
    <d v="1899-12-30T10:00:00"/>
    <d v="1899-12-30T00:05:00"/>
    <n v="0"/>
    <n v="5"/>
    <d v="1899-12-30T09:45:00"/>
    <n v="9"/>
    <n v="45"/>
    <d v="1899-12-30T01:33:00"/>
    <n v="1"/>
    <n v="33"/>
    <d v="1899-12-30T00:50:00"/>
    <n v="0"/>
    <n v="50"/>
    <d v="1899-12-30T04:18:00"/>
    <n v="4"/>
    <n v="18"/>
    <m/>
    <m/>
    <m/>
    <d v="1899-12-30T01:36:00"/>
    <n v="1"/>
    <n v="36"/>
    <d v="1899-12-30T00:00:00"/>
    <n v="0"/>
    <n v="0"/>
    <d v="1899-12-30T00:59:00"/>
    <n v="0"/>
    <n v="59"/>
    <d v="1899-12-30T00:00:00"/>
    <n v="0"/>
    <n v="0"/>
    <d v="1899-12-30T00:00:00"/>
    <n v="0"/>
    <n v="0"/>
    <d v="1899-12-30T00:00:00"/>
    <n v="0"/>
    <n v="0"/>
    <d v="1899-12-30T01:43:00"/>
    <n v="1"/>
    <n v="43"/>
    <d v="1899-12-30T00:00:00"/>
    <n v="0"/>
    <n v="0"/>
    <n v="2608770.166000003"/>
    <n v="41980"/>
    <n v="60.728813559322035"/>
    <n v="62.143167365412175"/>
    <m/>
    <m/>
    <m/>
    <m/>
    <m/>
  </r>
  <r>
    <n v="739"/>
    <n v="22"/>
    <d v="2012-01-06T00:00:00"/>
    <n v="1"/>
    <x v="46"/>
    <n v="10"/>
    <s v="TSL,JSR"/>
    <s v="CURRAGH SS"/>
    <s v="IMPERIAL"/>
    <d v="1899-12-30T09:45:00"/>
    <x v="729"/>
    <s v="DTY-WT 1-WCS-RLS 1-IMWB 1-DTY"/>
    <n v="55"/>
    <n v="4"/>
    <m/>
    <d v="1899-12-30T09:45:00"/>
    <d v="1899-12-30T09:45:00"/>
    <d v="1899-12-30T00:00:00"/>
    <n v="0"/>
    <n v="0"/>
    <d v="1899-12-30T09:50:00"/>
    <d v="1899-12-30T00:05:00"/>
    <n v="0"/>
    <n v="5"/>
    <d v="1899-12-30T10:10:00"/>
    <d v="1899-12-30T00:20:00"/>
    <n v="0"/>
    <n v="20"/>
    <d v="1899-12-30T10:40:00"/>
    <d v="1899-12-30T00:30:00"/>
    <n v="0"/>
    <n v="30"/>
    <d v="1899-12-30T11:00:00"/>
    <d v="1899-12-30T12:25:00"/>
    <d v="1899-12-30T01:25:00"/>
    <n v="1"/>
    <n v="25"/>
    <d v="1899-12-30T11:00:00"/>
    <d v="1899-12-30T12:25:00"/>
    <d v="1899-12-30T01:25:00"/>
    <n v="1"/>
    <n v="25"/>
    <d v="1899-12-30T12:26:00"/>
    <d v="1899-12-30T00:01:00"/>
    <n v="0"/>
    <n v="1"/>
    <d v="1899-12-30T12:28:00"/>
    <d v="1899-12-30T00:02:00"/>
    <n v="0"/>
    <n v="2"/>
    <d v="1899-12-30T14:06:00"/>
    <d v="1899-12-30T01:38:00"/>
    <n v="1"/>
    <n v="38"/>
    <d v="1899-12-30T14:06:00"/>
    <d v="1899-12-30T14:06:00"/>
    <d v="1899-12-30T00:00:00"/>
    <n v="0"/>
    <n v="0"/>
    <d v="1899-12-30T14:06:00"/>
    <d v="1899-12-30T14:06:00"/>
    <m/>
    <d v="1899-12-30T00:00:00"/>
    <n v="0"/>
    <n v="0"/>
    <d v="1899-12-30T14:15:00"/>
    <d v="1899-12-30T00:09:00"/>
    <n v="0"/>
    <n v="9"/>
    <d v="1899-12-30T14:20:00"/>
    <d v="1899-12-30T00:05:00"/>
    <n v="0"/>
    <n v="5"/>
    <d v="1899-12-30T14:20:00"/>
    <d v="1899-12-30T14:25:00"/>
    <d v="1899-12-30T00:05:00"/>
    <n v="0"/>
    <n v="5"/>
    <d v="1899-12-30T04:40:00"/>
    <n v="4"/>
    <n v="40"/>
    <d v="1899-12-30T00:45:00"/>
    <n v="0"/>
    <n v="45"/>
    <d v="1899-12-30T01:25:00"/>
    <n v="1"/>
    <n v="25"/>
    <d v="1899-12-30T01:38:00"/>
    <n v="1"/>
    <n v="38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612163.166000003"/>
    <n v="42035"/>
    <n v="61.690909090909088"/>
    <n v="62.142575615558535"/>
    <m/>
    <m/>
    <m/>
    <m/>
    <m/>
  </r>
  <r>
    <n v="740"/>
    <n v="23"/>
    <d v="2012-01-06T00:00:00"/>
    <n v="1"/>
    <x v="47"/>
    <n v="3"/>
    <s v="TSL,HALDIA"/>
    <s v="OKEY NORTH/HAIL CREEK"/>
    <s v="FRONTIER AMBITION"/>
    <d v="1899-12-30T11:00:00"/>
    <x v="730"/>
    <s v="DTY-WT 1-WCS-RLS 2-IMWB 1-DTY"/>
    <n v="59"/>
    <n v="0"/>
    <m/>
    <d v="1899-12-30T11:00:00"/>
    <d v="1899-12-30T11:00:00"/>
    <d v="1899-12-30T00:00:00"/>
    <n v="0"/>
    <n v="0"/>
    <d v="1899-12-30T11:25:00"/>
    <d v="1899-12-30T00:25:00"/>
    <n v="0"/>
    <n v="25"/>
    <d v="1899-12-30T11:50:00"/>
    <d v="1899-12-30T00:25:00"/>
    <n v="0"/>
    <n v="25"/>
    <d v="1899-12-30T21:55:00"/>
    <d v="1899-12-30T10:05:00"/>
    <n v="10"/>
    <n v="5"/>
    <d v="1899-12-30T22:00:00"/>
    <d v="1899-12-31T00:55:00"/>
    <d v="1899-12-30T02:55:00"/>
    <n v="2"/>
    <n v="55"/>
    <d v="1899-12-30T22:00:00"/>
    <d v="1899-12-31T00:55:00"/>
    <d v="1899-12-30T02:55:00"/>
    <n v="2"/>
    <n v="55"/>
    <d v="1899-12-31T00:58:00"/>
    <d v="1899-12-30T00:03:00"/>
    <n v="0"/>
    <n v="3"/>
    <d v="1899-12-31T00:58:00"/>
    <d v="1899-12-30T00:00:00"/>
    <n v="0"/>
    <n v="0"/>
    <d v="1899-12-31T03:46:00"/>
    <d v="1899-12-30T02:48:00"/>
    <n v="2"/>
    <n v="48"/>
    <d v="1899-12-31T03:46:00"/>
    <d v="1899-12-31T03:46:00"/>
    <d v="1899-12-30T00:00:00"/>
    <n v="0"/>
    <n v="0"/>
    <d v="1899-12-31T03:46:00"/>
    <d v="1899-12-31T03:46:00"/>
    <m/>
    <d v="1899-12-30T00:00:00"/>
    <n v="0"/>
    <n v="0"/>
    <d v="1899-12-31T04:00:00"/>
    <d v="1899-12-30T00:14:00"/>
    <n v="0"/>
    <n v="14"/>
    <d v="1899-12-31T04:05:00"/>
    <d v="1899-12-30T00:05:00"/>
    <n v="0"/>
    <n v="5"/>
    <d v="1899-12-31T04:05:00"/>
    <d v="1899-12-31T04:10:00"/>
    <d v="1899-12-30T00:05:00"/>
    <n v="0"/>
    <n v="5"/>
    <d v="1899-12-30T17:10:00"/>
    <n v="17"/>
    <n v="10"/>
    <d v="1899-12-30T10:27:00"/>
    <n v="10"/>
    <n v="27"/>
    <d v="1899-12-30T02:55:00"/>
    <n v="2"/>
    <n v="55"/>
    <d v="1899-12-30T02:48:00"/>
    <n v="2"/>
    <n v="48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615904.166000003"/>
    <n v="42094"/>
    <n v="63.406779661016948"/>
    <n v="62.144347555471157"/>
    <m/>
    <m/>
    <m/>
    <m/>
    <m/>
  </r>
  <r>
    <n v="741"/>
    <n v="24"/>
    <d v="2012-01-06T00:00:00"/>
    <n v="1"/>
    <x v="55"/>
    <n v="1"/>
    <s v="UML"/>
    <s v="SP"/>
    <s v="OKINAWA"/>
    <d v="1899-12-30T12:30:00"/>
    <x v="731"/>
    <s v="DTY-WT 1-WCS-RLS 1-IMWB 1-DTY"/>
    <n v="59"/>
    <n v="0"/>
    <m/>
    <d v="1899-12-30T12:30:00"/>
    <d v="1899-12-30T12:30:00"/>
    <d v="1899-12-30T00:00:00"/>
    <n v="0"/>
    <n v="0"/>
    <d v="1899-12-30T15:15:00"/>
    <d v="1899-12-30T02:45:00"/>
    <n v="2"/>
    <n v="45"/>
    <d v="1899-12-30T15:50:00"/>
    <d v="1899-12-30T00:35:00"/>
    <n v="0"/>
    <n v="35"/>
    <d v="1899-12-30T16:30:00"/>
    <d v="1899-12-30T00:40:00"/>
    <n v="0"/>
    <n v="40"/>
    <d v="1899-12-30T16:35:00"/>
    <d v="1899-12-30T17:45:00"/>
    <d v="1899-12-30T01:10:00"/>
    <n v="1"/>
    <n v="10"/>
    <d v="1899-12-30T16:35:00"/>
    <d v="1899-12-30T17:45:00"/>
    <d v="1899-12-30T01:10:00"/>
    <n v="1"/>
    <n v="10"/>
    <d v="1899-12-30T17:50:00"/>
    <d v="1899-12-30T00:05:00"/>
    <n v="0"/>
    <n v="5"/>
    <d v="1899-12-30T18:00:00"/>
    <d v="1899-12-30T00:10:00"/>
    <n v="0"/>
    <n v="10"/>
    <d v="1899-12-30T19:58:00"/>
    <d v="1899-12-30T01:58:00"/>
    <n v="1"/>
    <n v="58"/>
    <d v="1899-12-30T19:58:00"/>
    <d v="1899-12-30T19:58:00"/>
    <d v="1899-12-30T00:00:00"/>
    <n v="0"/>
    <n v="0"/>
    <d v="1899-12-30T19:58:00"/>
    <d v="1899-12-30T19:58:00"/>
    <m/>
    <d v="1899-12-30T00:00:00"/>
    <n v="0"/>
    <n v="0"/>
    <d v="1899-12-30T20:10:00"/>
    <d v="1899-12-30T00:12:00"/>
    <n v="0"/>
    <n v="12"/>
    <d v="1899-12-30T20:15:00"/>
    <d v="1899-12-30T00:05:00"/>
    <n v="0"/>
    <n v="5"/>
    <d v="1899-12-30T20:15:00"/>
    <d v="1899-12-30T20:20:00"/>
    <d v="1899-12-30T00:05:00"/>
    <n v="0"/>
    <n v="5"/>
    <d v="1899-12-30T07:50:00"/>
    <n v="7"/>
    <n v="50"/>
    <d v="1899-12-30T01:02:00"/>
    <n v="1"/>
    <n v="2"/>
    <d v="1899-12-30T01:10:00"/>
    <n v="1"/>
    <n v="10"/>
    <d v="1899-12-30T01:58:00"/>
    <n v="1"/>
    <n v="58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19:00"/>
    <n v="0"/>
    <n v="19"/>
    <d v="1899-12-30T00:00:00"/>
    <n v="0"/>
    <n v="0"/>
    <n v="2619711.166000003"/>
    <n v="42153"/>
    <n v="64.525423728813564"/>
    <n v="62.147680260005288"/>
    <m/>
    <m/>
    <m/>
    <m/>
    <m/>
  </r>
  <r>
    <n v="742"/>
    <n v="25"/>
    <d v="2012-01-07T00:00:00"/>
    <n v="1"/>
    <x v="56"/>
    <n v="1"/>
    <s v="BSL"/>
    <s v="STEAM NON COKING"/>
    <s v="IRON KNIGHT"/>
    <d v="1899-12-30T22:15:00"/>
    <x v="732"/>
    <s v="DTY-WT 1-WCS-RLS 2-IMWB 1-DTY"/>
    <n v="59"/>
    <n v="0"/>
    <m/>
    <d v="1899-12-30T22:15:00"/>
    <d v="1899-12-30T22:15:00"/>
    <d v="1899-12-30T00:00:00"/>
    <n v="0"/>
    <n v="0"/>
    <d v="1899-12-30T23:05:00"/>
    <d v="1899-12-30T00:50:00"/>
    <n v="0"/>
    <n v="50"/>
    <d v="1899-12-30T23:15:00"/>
    <d v="1899-12-30T00:10:00"/>
    <n v="0"/>
    <n v="10"/>
    <d v="1899-12-31T00:12:00"/>
    <d v="1899-12-30T00:57:00"/>
    <n v="0"/>
    <n v="57"/>
    <d v="1899-12-31T01:05:00"/>
    <d v="1899-12-31T02:25:00"/>
    <d v="1899-12-30T01:20:00"/>
    <n v="1"/>
    <n v="20"/>
    <d v="1899-12-31T01:05:00"/>
    <d v="1899-12-31T02:25:00"/>
    <d v="1899-12-30T01:20:00"/>
    <n v="1"/>
    <n v="20"/>
    <d v="1899-12-31T05:56:00"/>
    <d v="1899-12-30T03:31:00"/>
    <n v="3"/>
    <n v="31"/>
    <d v="1899-12-31T05:57:00"/>
    <d v="1899-12-30T00:01:00"/>
    <n v="0"/>
    <n v="1"/>
    <d v="1899-12-31T13:59:00"/>
    <d v="1899-12-30T08:02:00"/>
    <n v="8"/>
    <n v="2"/>
    <d v="1899-12-31T13:59:00"/>
    <d v="1899-12-31T13:59:00"/>
    <d v="1899-12-30T00:00:00"/>
    <n v="0"/>
    <n v="0"/>
    <d v="1899-12-31T13:59:00"/>
    <d v="1899-12-31T13:59:00"/>
    <m/>
    <d v="1899-12-30T00:00:00"/>
    <n v="0"/>
    <n v="0"/>
    <d v="1899-12-31T14:10:00"/>
    <d v="1899-12-30T00:11:00"/>
    <n v="0"/>
    <n v="11"/>
    <d v="1899-12-31T14:12:00"/>
    <d v="1899-12-30T00:02:00"/>
    <n v="0"/>
    <n v="2"/>
    <d v="1899-12-31T14:12:00"/>
    <d v="1899-12-31T14:15:00"/>
    <d v="1899-12-30T00:03:00"/>
    <n v="0"/>
    <n v="3"/>
    <d v="1899-12-30T16:00:00"/>
    <n v="16"/>
    <n v="0"/>
    <d v="1899-12-30T04:41:00"/>
    <n v="4"/>
    <n v="41"/>
    <d v="1899-12-30T01:20:00"/>
    <n v="1"/>
    <n v="20"/>
    <d v="1899-12-30T08:02:00"/>
    <n v="8"/>
    <n v="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0:00"/>
    <n v="6"/>
    <n v="30"/>
    <d v="1899-12-30T00:00:00"/>
    <n v="0"/>
    <n v="0"/>
    <n v="2623403.166000003"/>
    <n v="42212"/>
    <n v="62.576271186440678"/>
    <n v="62.148279304463259"/>
    <m/>
    <m/>
    <m/>
    <m/>
    <m/>
  </r>
  <r>
    <n v="743"/>
    <n v="26"/>
    <d v="2012-01-07T00:00:00"/>
    <n v="1"/>
    <x v="57"/>
    <n v="1"/>
    <s v="TATA METALLIKS "/>
    <s v="OKEY NORTH"/>
    <s v="FRONTIER AMBITION"/>
    <d v="1899-12-30T03:00:00"/>
    <x v="733"/>
    <s v="DTY-WT 1-WCS-MANUAL-IMWB 1-DTY"/>
    <n v="59"/>
    <n v="0"/>
    <m/>
    <d v="1899-12-30T03:00:00"/>
    <d v="1899-12-30T03:00:00"/>
    <d v="1899-12-30T00:00:00"/>
    <n v="0"/>
    <n v="0"/>
    <d v="1899-12-30T06:00:00"/>
    <d v="1899-12-30T03:00:00"/>
    <n v="3"/>
    <n v="0"/>
    <d v="1899-12-30T06:15:00"/>
    <d v="1899-12-30T00:15:00"/>
    <n v="0"/>
    <n v="15"/>
    <d v="1899-12-30T07:00:00"/>
    <d v="1899-12-30T00:45:00"/>
    <n v="0"/>
    <n v="45"/>
    <d v="1899-12-30T07:10:00"/>
    <d v="1899-12-30T08:20:00"/>
    <d v="1899-12-30T01:10:00"/>
    <n v="1"/>
    <n v="10"/>
    <d v="1899-12-30T07:10:00"/>
    <d v="1899-12-30T08:20:00"/>
    <d v="1899-12-30T01:10:00"/>
    <n v="1"/>
    <n v="10"/>
    <d v="1899-12-30T07:00:00"/>
    <d v="1899-12-30T00:00:00"/>
    <n v="0"/>
    <n v="0"/>
    <d v="1899-12-30T07:35:00"/>
    <d v="1899-12-30T00:25:00"/>
    <n v="0"/>
    <n v="25"/>
    <d v="1899-12-30T18:30:00"/>
    <d v="1899-12-30T10:55:00"/>
    <n v="10"/>
    <n v="55"/>
    <d v="1899-12-30T18:30:00"/>
    <d v="1899-12-30T18:30:00"/>
    <d v="1899-12-30T00:00:00"/>
    <n v="0"/>
    <n v="0"/>
    <d v="1899-12-30T18:30:00"/>
    <d v="1899-12-30T18:30:00"/>
    <m/>
    <d v="1899-12-30T00:00:00"/>
    <n v="0"/>
    <n v="0"/>
    <d v="1899-12-30T18:32:00"/>
    <d v="1899-12-30T00:02:00"/>
    <n v="0"/>
    <n v="2"/>
    <d v="1899-12-30T18:35:00"/>
    <d v="1899-12-30T00:03:00"/>
    <n v="0"/>
    <n v="3"/>
    <d v="1899-12-30T18:35:00"/>
    <d v="1899-12-30T18:40:00"/>
    <d v="1899-12-30T00:05:00"/>
    <n v="0"/>
    <n v="5"/>
    <d v="1899-12-30T15:40:00"/>
    <n v="15"/>
    <n v="40"/>
    <d v="1899-12-30T00:50:00"/>
    <n v="0"/>
    <n v="50"/>
    <d v="1899-12-30T01:10:00"/>
    <n v="1"/>
    <n v="10"/>
    <d v="1899-12-30T10:55:00"/>
    <n v="10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55:00"/>
    <n v="10"/>
    <n v="55"/>
    <d v="1899-12-30T00:00:00"/>
    <n v="0"/>
    <n v="0"/>
    <d v="1899-12-30T00:00:00"/>
    <n v="0"/>
    <n v="0"/>
    <d v="1899-12-30T00:00:00"/>
    <n v="0"/>
    <n v="0"/>
    <n v="2627055.166000003"/>
    <n v="42271"/>
    <n v="61.898305084745765"/>
    <n v="62.147930401457337"/>
    <m/>
    <m/>
    <m/>
    <m/>
    <m/>
  </r>
  <r>
    <n v="744"/>
    <n v="27"/>
    <d v="2012-01-07T00:00:00"/>
    <n v="1"/>
    <x v="58"/>
    <n v="1"/>
    <s v="BEL"/>
    <s v="HARD COKING COAL"/>
    <s v="HARDWAR"/>
    <d v="1899-12-30T19:45:00"/>
    <x v="734"/>
    <s v="DTY-WT 1-WCS-RLS 2-IMWB 1-DTY"/>
    <n v="53"/>
    <n v="6"/>
    <m/>
    <d v="1899-12-30T19:45:00"/>
    <d v="1899-12-30T19:45:00"/>
    <d v="1899-12-30T00:00:00"/>
    <n v="0"/>
    <n v="0"/>
    <d v="1899-12-30T19:55:00"/>
    <d v="1899-12-30T00:10:00"/>
    <n v="0"/>
    <n v="10"/>
    <d v="1899-12-30T20:05:00"/>
    <d v="1899-12-30T00:10:00"/>
    <n v="0"/>
    <n v="10"/>
    <d v="1899-12-30T20:55:00"/>
    <d v="1899-12-30T00:50:00"/>
    <n v="0"/>
    <n v="50"/>
    <d v="1899-12-30T21:15:00"/>
    <d v="1899-12-30T23:00:00"/>
    <d v="1899-12-30T01:45:00"/>
    <n v="1"/>
    <n v="45"/>
    <d v="1899-12-30T21:15:00"/>
    <d v="1899-12-30T23:00:00"/>
    <d v="1899-12-30T01:45:00"/>
    <n v="1"/>
    <n v="45"/>
    <d v="1899-12-30T23:20:00"/>
    <d v="1899-12-30T00:20:00"/>
    <n v="0"/>
    <n v="20"/>
    <d v="1899-12-30T23:57:00"/>
    <d v="1899-12-30T00:37:00"/>
    <n v="0"/>
    <n v="37"/>
    <d v="1899-12-31T02:00:00"/>
    <d v="1899-12-30T02:03:00"/>
    <n v="2"/>
    <n v="3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0:00"/>
    <d v="1899-12-30T00:10:00"/>
    <n v="0"/>
    <n v="10"/>
    <d v="1899-12-31T02:15:00"/>
    <d v="1899-12-30T00:05:00"/>
    <n v="0"/>
    <n v="5"/>
    <d v="1899-12-31T02:15:00"/>
    <d v="1899-12-31T02:20:00"/>
    <d v="1899-12-30T00:05:00"/>
    <n v="0"/>
    <n v="5"/>
    <d v="1899-12-30T06:35:00"/>
    <n v="6"/>
    <n v="35"/>
    <d v="1899-12-30T01:25:00"/>
    <n v="1"/>
    <n v="25"/>
    <d v="1899-12-30T01:45:00"/>
    <n v="1"/>
    <n v="45"/>
    <d v="1899-12-30T02:03:00"/>
    <n v="2"/>
    <n v="3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630404.166000003"/>
    <n v="42324"/>
    <n v="63.188679245283019"/>
    <n v="62.149233673565895"/>
    <m/>
    <m/>
    <m/>
    <m/>
    <m/>
  </r>
  <r>
    <n v="745"/>
    <n v="28"/>
    <d v="2012-01-07T00:00:00"/>
    <n v="1"/>
    <x v="47"/>
    <n v="4"/>
    <s v="TSL,HALDIA"/>
    <s v="OKEY NORTH/HAIL CREEK"/>
    <s v="FRONTIER AMBITION"/>
    <d v="1899-12-30T07:45:00"/>
    <x v="735"/>
    <s v="DTY-WT 1-WCS-RLS 1-IMWB 1-DTY"/>
    <n v="59"/>
    <n v="0"/>
    <m/>
    <d v="1899-12-30T07:45:00"/>
    <d v="1899-12-30T07:45:00"/>
    <d v="1899-12-30T00:00:00"/>
    <n v="0"/>
    <n v="0"/>
    <d v="1899-12-30T15:30:00"/>
    <d v="1899-12-30T07:45:00"/>
    <n v="7"/>
    <n v="45"/>
    <d v="1899-12-30T15:45:00"/>
    <d v="1899-12-30T00:15:00"/>
    <n v="0"/>
    <n v="15"/>
    <d v="1899-12-31T00:10:00"/>
    <d v="1899-12-30T08:25:00"/>
    <n v="8"/>
    <n v="25"/>
    <d v="1899-12-31T00:15:00"/>
    <d v="1899-12-31T02:25:00"/>
    <d v="1899-12-30T02:10:00"/>
    <n v="2"/>
    <n v="10"/>
    <d v="1899-12-31T00:15:00"/>
    <d v="1899-12-31T02:25:00"/>
    <d v="1899-12-30T02:10:00"/>
    <n v="2"/>
    <n v="10"/>
    <d v="1899-12-31T02:35:00"/>
    <d v="1899-12-30T00:10:00"/>
    <n v="0"/>
    <n v="10"/>
    <d v="1899-12-31T02:45:00"/>
    <d v="1899-12-30T00:10:00"/>
    <n v="0"/>
    <n v="10"/>
    <d v="1899-12-31T05:30:00"/>
    <d v="1899-12-30T02:45:00"/>
    <n v="2"/>
    <n v="45"/>
    <d v="1899-12-31T05:30:00"/>
    <d v="1899-12-31T05:30:00"/>
    <d v="1899-12-30T00:00:00"/>
    <n v="0"/>
    <n v="0"/>
    <d v="1899-12-31T05:30:00"/>
    <d v="1899-12-31T05:30:00"/>
    <m/>
    <d v="1899-12-30T00:00:00"/>
    <n v="0"/>
    <n v="0"/>
    <d v="1899-12-31T05:40:00"/>
    <d v="1899-12-30T00:10:00"/>
    <n v="0"/>
    <n v="10"/>
    <d v="1899-12-31T05:45:00"/>
    <d v="1899-12-30T00:05:00"/>
    <n v="0"/>
    <n v="5"/>
    <d v="1899-12-31T05:45:00"/>
    <d v="1899-12-31T05:50:00"/>
    <d v="1899-12-30T00:05:00"/>
    <n v="0"/>
    <n v="5"/>
    <d v="1899-12-30T22:05:00"/>
    <n v="22"/>
    <n v="5"/>
    <d v="1899-12-30T08:50:00"/>
    <n v="8"/>
    <n v="50"/>
    <d v="1899-12-30T02:10:00"/>
    <n v="2"/>
    <n v="10"/>
    <d v="1899-12-30T02:45:00"/>
    <n v="2"/>
    <n v="45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634221.166000003"/>
    <n v="42383"/>
    <n v="64.694915254237287"/>
    <n v="62.152777434348749"/>
    <m/>
    <m/>
    <m/>
    <m/>
    <m/>
  </r>
  <r>
    <n v="746"/>
    <n v="29"/>
    <d v="2012-01-08T00:00:00"/>
    <n v="1"/>
    <x v="46"/>
    <n v="11"/>
    <s v="TSL,JSR"/>
    <s v="CURRAGH SS/BLENDED PCI"/>
    <s v="IMPERIAL/FEORILA"/>
    <d v="1899-12-30T21:00:00"/>
    <x v="736"/>
    <s v="DTY-WT 1-WCS-RLS 2-IMWB 1-DTY"/>
    <n v="56"/>
    <n v="3"/>
    <m/>
    <d v="1899-12-30T21:00:00"/>
    <d v="1899-12-30T21:00:00"/>
    <d v="1899-12-30T00:00:00"/>
    <n v="0"/>
    <n v="0"/>
    <d v="1899-12-31T03:50:00"/>
    <d v="1899-12-30T06:50:00"/>
    <n v="6"/>
    <n v="50"/>
    <d v="1899-12-31T04:15:00"/>
    <d v="1899-12-30T00:25:00"/>
    <n v="0"/>
    <n v="25"/>
    <d v="1899-12-31T04:35:00"/>
    <d v="1899-12-30T00:20:00"/>
    <n v="0"/>
    <n v="20"/>
    <d v="1899-12-31T04:40:00"/>
    <d v="1899-12-31T05:35:00"/>
    <d v="1899-12-30T00:55:00"/>
    <n v="0"/>
    <n v="55"/>
    <d v="1899-12-31T04:40:00"/>
    <d v="1899-12-31T05:35:00"/>
    <d v="1899-12-30T00:55:00"/>
    <n v="0"/>
    <n v="55"/>
    <d v="1899-12-31T06:07:00"/>
    <d v="1899-12-30T00:32:00"/>
    <n v="0"/>
    <n v="32"/>
    <d v="1899-12-31T06:24:00"/>
    <d v="1899-12-30T00:17:00"/>
    <n v="0"/>
    <n v="17"/>
    <d v="1899-12-31T12:36:00"/>
    <d v="1899-12-30T06:12:00"/>
    <n v="6"/>
    <n v="12"/>
    <d v="1899-12-31T12:36:00"/>
    <d v="1899-12-31T12:36:00"/>
    <d v="1899-12-30T00:00:00"/>
    <n v="0"/>
    <n v="0"/>
    <d v="1899-12-31T12:36:00"/>
    <d v="1899-12-31T12:36:00"/>
    <m/>
    <d v="1899-12-30T00:00:00"/>
    <n v="0"/>
    <n v="0"/>
    <d v="1899-12-31T12:45:00"/>
    <d v="1899-12-30T00:09:00"/>
    <n v="0"/>
    <n v="9"/>
    <d v="1899-12-31T12:50:00"/>
    <d v="1899-12-30T00:05:00"/>
    <n v="0"/>
    <n v="5"/>
    <d v="1899-12-31T12:50:00"/>
    <d v="1899-12-31T13:00:00"/>
    <d v="1899-12-30T00:10:00"/>
    <n v="0"/>
    <n v="10"/>
    <d v="1899-12-30T16:00:00"/>
    <n v="16"/>
    <n v="0"/>
    <d v="1899-12-30T01:06:00"/>
    <n v="1"/>
    <n v="6"/>
    <d v="1899-12-30T00:55:00"/>
    <n v="0"/>
    <n v="55"/>
    <d v="1899-12-30T06:12:00"/>
    <n v="6"/>
    <n v="12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637810.166000003"/>
    <n v="42439"/>
    <n v="64.089285714285708"/>
    <n v="62.155332736398194"/>
    <m/>
    <m/>
    <m/>
    <m/>
    <m/>
  </r>
  <r>
    <n v="747"/>
    <n v="30"/>
    <d v="2012-01-08T00:00:00"/>
    <n v="1"/>
    <x v="46"/>
    <n v="12"/>
    <s v="TSL,JSR"/>
    <s v="OKEY NORTH/BLENDED PCI"/>
    <s v="FRONTIER AMBITION/FEORILA"/>
    <d v="1899-12-30T05:30:00"/>
    <x v="737"/>
    <s v="DTY-WT 1-WCS-RLS 1-IMWB 1-DTY"/>
    <n v="57"/>
    <n v="2"/>
    <m/>
    <d v="1899-12-30T05:30:00"/>
    <d v="1899-12-30T05:30:00"/>
    <d v="1899-12-30T00:00:00"/>
    <n v="0"/>
    <n v="0"/>
    <d v="1899-12-30T07:50:00"/>
    <d v="1899-12-30T02:20:00"/>
    <n v="2"/>
    <n v="20"/>
    <d v="1899-12-30T08:15:00"/>
    <d v="1899-12-30T00:25:00"/>
    <n v="0"/>
    <n v="25"/>
    <d v="1899-12-30T09:00:00"/>
    <d v="1899-12-30T00:45:00"/>
    <n v="0"/>
    <n v="45"/>
    <d v="1899-12-30T09:40:00"/>
    <d v="1899-12-30T12:15:00"/>
    <d v="1899-12-30T02:35:00"/>
    <n v="2"/>
    <n v="35"/>
    <d v="1899-12-30T09:40:00"/>
    <d v="1899-12-30T12:15:00"/>
    <d v="1899-12-30T02:35:00"/>
    <n v="2"/>
    <n v="35"/>
    <d v="1899-12-30T15:47:00"/>
    <d v="1899-12-30T03:32:00"/>
    <n v="3"/>
    <n v="32"/>
    <d v="1899-12-30T15:48:00"/>
    <d v="1899-12-30T00:01:00"/>
    <n v="0"/>
    <n v="1"/>
    <d v="1899-12-30T19:27:00"/>
    <d v="1899-12-30T03:39:00"/>
    <n v="3"/>
    <n v="39"/>
    <d v="1899-12-30T19:27:00"/>
    <d v="1899-12-30T19:27:00"/>
    <d v="1899-12-30T00:00:00"/>
    <n v="0"/>
    <n v="0"/>
    <d v="1899-12-30T19:27:00"/>
    <d v="1899-12-30T19:27:00"/>
    <m/>
    <d v="1899-12-30T00:00:00"/>
    <n v="0"/>
    <n v="0"/>
    <d v="1899-12-30T19:37:00"/>
    <d v="1899-12-30T00:10:00"/>
    <n v="0"/>
    <n v="10"/>
    <d v="1899-12-30T19:45:00"/>
    <d v="1899-12-30T00:08:00"/>
    <n v="0"/>
    <n v="8"/>
    <d v="1899-12-30T19:45:00"/>
    <d v="1899-12-30T19:50:00"/>
    <d v="1899-12-30T00:05:00"/>
    <n v="0"/>
    <n v="5"/>
    <d v="1899-12-30T14:20:00"/>
    <n v="14"/>
    <n v="20"/>
    <d v="1899-12-30T04:35:00"/>
    <n v="4"/>
    <n v="35"/>
    <d v="1899-12-30T02:35:00"/>
    <n v="2"/>
    <n v="35"/>
    <d v="1899-12-30T03:39:00"/>
    <n v="3"/>
    <n v="39"/>
    <m/>
    <m/>
    <m/>
    <d v="1899-12-30T00:57:00"/>
    <n v="0"/>
    <n v="57"/>
    <d v="1899-12-30T00:00:00"/>
    <n v="0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2:25:00"/>
    <n v="2"/>
    <n v="25"/>
    <d v="1899-12-30T00:00:00"/>
    <n v="0"/>
    <n v="0"/>
    <n v="2641481.166000003"/>
    <n v="42496"/>
    <n v="64.403508771929822"/>
    <n v="62.158348221009106"/>
    <m/>
    <m/>
    <m/>
    <m/>
    <m/>
  </r>
  <r>
    <n v="748"/>
    <n v="31"/>
    <d v="2012-01-08T00:00:00"/>
    <n v="1"/>
    <x v="56"/>
    <n v="2"/>
    <s v="BSL"/>
    <s v="STEAM NON COKING"/>
    <s v="IRON KNIGHT"/>
    <d v="1899-12-30T09:50:00"/>
    <x v="738"/>
    <s v="DTY-WT 1-WCS-RLS 1-IMWB 1-DTY"/>
    <n v="58"/>
    <n v="1"/>
    <m/>
    <d v="1899-12-30T09:50:00"/>
    <d v="1899-12-30T09:50:00"/>
    <d v="1899-12-30T00:00:00"/>
    <n v="0"/>
    <n v="0"/>
    <d v="1899-12-30T11:00:00"/>
    <d v="1899-12-30T01:10:00"/>
    <n v="1"/>
    <n v="10"/>
    <d v="1899-12-30T11:10:00"/>
    <d v="1899-12-30T00:10:00"/>
    <n v="0"/>
    <n v="10"/>
    <d v="1899-12-30T22:30:00"/>
    <d v="1899-12-30T11:20:00"/>
    <n v="11"/>
    <n v="20"/>
    <d v="1899-12-30T22:35:00"/>
    <d v="1899-12-31T00:45:00"/>
    <d v="1899-12-30T02:10:00"/>
    <n v="2"/>
    <n v="10"/>
    <d v="1899-12-30T22:35:00"/>
    <d v="1899-12-31T00:45:00"/>
    <d v="1899-12-30T02:10:00"/>
    <n v="2"/>
    <n v="10"/>
    <d v="1899-12-31T00:59:00"/>
    <d v="1899-12-30T00:14:00"/>
    <n v="0"/>
    <n v="14"/>
    <d v="1899-12-31T00:59:00"/>
    <d v="1899-12-30T00:00:00"/>
    <n v="0"/>
    <n v="0"/>
    <d v="1899-12-31T02:37:00"/>
    <d v="1899-12-30T01:38:00"/>
    <n v="1"/>
    <n v="38"/>
    <d v="1899-12-31T02:37:00"/>
    <d v="1899-12-31T02:37:00"/>
    <d v="1899-12-30T00:00:00"/>
    <n v="0"/>
    <n v="0"/>
    <d v="1899-12-31T02:37:00"/>
    <d v="1899-12-31T02:37:00"/>
    <m/>
    <d v="1899-12-30T00:00:00"/>
    <n v="0"/>
    <n v="0"/>
    <d v="1899-12-31T02:45:00"/>
    <d v="1899-12-30T00:08:00"/>
    <n v="0"/>
    <n v="8"/>
    <d v="1899-12-31T02:50:00"/>
    <d v="1899-12-30T00:05:00"/>
    <n v="0"/>
    <n v="5"/>
    <d v="1899-12-31T02:50:00"/>
    <d v="1899-12-31T02:55:00"/>
    <d v="1899-12-30T00:05:00"/>
    <n v="0"/>
    <n v="5"/>
    <d v="1899-12-30T17:05:00"/>
    <n v="17"/>
    <n v="5"/>
    <d v="1899-12-30T11:47:00"/>
    <n v="11"/>
    <n v="47"/>
    <d v="1899-12-30T02:10:00"/>
    <n v="2"/>
    <n v="10"/>
    <d v="1899-12-30T01:38:00"/>
    <n v="1"/>
    <n v="38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645118.166000003"/>
    <n v="42554"/>
    <n v="62.706896551724135"/>
    <n v="62.159095878178384"/>
    <m/>
    <m/>
    <m/>
    <m/>
    <m/>
  </r>
  <r>
    <n v="749"/>
    <n v="32"/>
    <d v="2012-01-09T00:00:00"/>
    <n v="1"/>
    <x v="46"/>
    <n v="13"/>
    <s v="TSL,JSR"/>
    <s v="CURRAGH SS/BLENDED PCI"/>
    <s v="IMPERIAL/FEORILA"/>
    <d v="1899-12-30T19:30:00"/>
    <x v="739"/>
    <s v="DTY-WT 1-WCS-RLS 1-IMWB 1-DTY"/>
    <n v="55"/>
    <n v="4"/>
    <m/>
    <d v="1899-12-30T19:30:00"/>
    <d v="1899-12-30T19:30:00"/>
    <d v="1899-12-30T00:00:00"/>
    <n v="0"/>
    <n v="0"/>
    <d v="1899-12-31T04:00:00"/>
    <d v="1899-12-30T08:30:00"/>
    <n v="8"/>
    <n v="30"/>
    <d v="1899-12-31T04:30:00"/>
    <d v="1899-12-30T00:30:00"/>
    <n v="0"/>
    <n v="30"/>
    <d v="1899-12-31T05:25:00"/>
    <d v="1899-12-30T00:55:00"/>
    <n v="0"/>
    <n v="55"/>
    <d v="1899-12-30T05:30:00"/>
    <d v="1899-12-30T06:50:00"/>
    <d v="1899-12-30T01:20:00"/>
    <n v="1"/>
    <n v="20"/>
    <d v="1899-12-30T05:30:00"/>
    <d v="1899-12-30T06:50:00"/>
    <d v="1899-12-30T01:20:00"/>
    <n v="1"/>
    <n v="20"/>
    <d v="1899-12-31T07:11:00"/>
    <d v="1899-12-31T00:21:00"/>
    <n v="0"/>
    <n v="21"/>
    <d v="1899-12-31T07:21:00"/>
    <d v="1899-12-30T00:10:00"/>
    <n v="0"/>
    <n v="10"/>
    <d v="1899-12-31T13:50:00"/>
    <d v="1899-12-30T06:29:00"/>
    <n v="6"/>
    <n v="29"/>
    <d v="1899-12-31T13:50:00"/>
    <d v="1899-12-31T13:50:00"/>
    <d v="1899-12-30T00:00:00"/>
    <n v="0"/>
    <n v="0"/>
    <d v="1899-12-31T13:50:00"/>
    <d v="1899-12-31T13:50:00"/>
    <m/>
    <d v="1899-12-30T00:00:00"/>
    <n v="0"/>
    <n v="0"/>
    <d v="1899-12-31T14:00:00"/>
    <d v="1899-12-30T00:10:00"/>
    <n v="0"/>
    <n v="10"/>
    <d v="1899-12-31T14:05:00"/>
    <d v="1899-12-30T00:05:00"/>
    <n v="0"/>
    <n v="5"/>
    <d v="1899-12-31T14:05:00"/>
    <d v="1899-12-31T14:10:00"/>
    <d v="1899-12-30T00:05:00"/>
    <n v="0"/>
    <n v="5"/>
    <d v="1899-12-30T18:40:00"/>
    <n v="18"/>
    <n v="40"/>
    <d v="1899-12-31T01:31:00"/>
    <n v="1"/>
    <n v="31"/>
    <d v="1899-12-30T01:20:00"/>
    <n v="1"/>
    <n v="20"/>
    <d v="1899-12-30T06:29:00"/>
    <n v="6"/>
    <n v="29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0:00"/>
    <n v="5"/>
    <n v="10"/>
    <d v="1899-12-30T00:00:00"/>
    <n v="0"/>
    <n v="0"/>
    <n v="2648652.166000003"/>
    <n v="42609"/>
    <n v="64.25454545454545"/>
    <n v="62.16180069938283"/>
    <m/>
    <m/>
    <m/>
    <m/>
    <m/>
  </r>
  <r>
    <n v="750"/>
    <n v="33"/>
    <d v="2012-01-09T00:00:00"/>
    <n v="1"/>
    <x v="58"/>
    <n v="2"/>
    <s v="BEL"/>
    <s v="HARD COKING COAL"/>
    <s v="ORIENT CHAMPION"/>
    <d v="1899-12-30T14:30:00"/>
    <x v="740"/>
    <s v="DTY-WT 1-WCS-RLS 2-IMWB 1-DTY"/>
    <n v="58"/>
    <n v="0"/>
    <m/>
    <d v="1899-12-30T14:30:00"/>
    <d v="1899-12-30T14:30:00"/>
    <d v="1899-12-30T00:00:00"/>
    <n v="0"/>
    <n v="0"/>
    <d v="1899-12-30T14:50:00"/>
    <d v="1899-12-30T00:20:00"/>
    <n v="0"/>
    <n v="20"/>
    <d v="1899-12-30T15:10:00"/>
    <d v="1899-12-30T00:20:00"/>
    <n v="0"/>
    <n v="20"/>
    <d v="1899-12-30T20:10:00"/>
    <d v="1899-12-30T05:00:00"/>
    <n v="5"/>
    <n v="0"/>
    <d v="1899-12-30T20:10:00"/>
    <d v="1899-12-30T21:15:00"/>
    <d v="1899-12-30T01:05:00"/>
    <n v="1"/>
    <n v="5"/>
    <d v="1899-12-30T20:10:00"/>
    <d v="1899-12-30T21:15:00"/>
    <d v="1899-12-30T01:05:00"/>
    <n v="1"/>
    <n v="5"/>
    <d v="1899-12-30T21:15:00"/>
    <d v="1899-12-30T00:00:00"/>
    <n v="0"/>
    <n v="0"/>
    <d v="1899-12-30T21:19:00"/>
    <d v="1899-12-30T00:04:00"/>
    <n v="0"/>
    <n v="4"/>
    <d v="1899-12-30T23:36:00"/>
    <d v="1899-12-30T02:17:00"/>
    <n v="2"/>
    <n v="17"/>
    <d v="1899-12-30T23:36:00"/>
    <d v="1899-12-30T23:36:00"/>
    <d v="1899-12-30T00:00:00"/>
    <n v="0"/>
    <n v="0"/>
    <d v="1899-12-30T23:36:00"/>
    <d v="1899-12-30T23:36:00"/>
    <m/>
    <d v="1899-12-30T00:00:00"/>
    <n v="0"/>
    <n v="0"/>
    <d v="1899-12-30T23:45:00"/>
    <d v="1899-12-30T00:09:00"/>
    <n v="0"/>
    <n v="9"/>
    <d v="1899-12-30T23:50:00"/>
    <d v="1899-12-30T00:05:00"/>
    <n v="0"/>
    <n v="5"/>
    <d v="1899-12-30T23:50:00"/>
    <d v="1899-12-30T23:55:00"/>
    <d v="1899-12-30T00:05:00"/>
    <n v="0"/>
    <n v="5"/>
    <d v="1899-12-30T09:25:00"/>
    <n v="9"/>
    <n v="25"/>
    <d v="1899-12-30T05:14:00"/>
    <n v="5"/>
    <n v="14"/>
    <d v="1899-12-30T01:05:00"/>
    <n v="1"/>
    <n v="5"/>
    <d v="1899-12-30T02:17:00"/>
    <n v="2"/>
    <n v="17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22:00"/>
    <n v="0"/>
    <n v="22"/>
    <d v="1899-12-30T00:08:00"/>
    <n v="0"/>
    <n v="8"/>
    <n v="2652432.166000003"/>
    <n v="42667"/>
    <n v="65.172413793103445"/>
    <n v="62.165893219584291"/>
    <m/>
    <m/>
    <m/>
    <m/>
    <m/>
  </r>
  <r>
    <n v="751"/>
    <n v="34"/>
    <d v="2012-01-10T00:00:00"/>
    <n v="1"/>
    <x v="47"/>
    <n v="5"/>
    <s v="TSL,HALDIA"/>
    <s v="HAIL CREEK/OKEY NORTH"/>
    <s v="FRONTIER AMBITION"/>
    <d v="1899-12-30T08:00:00"/>
    <x v="741"/>
    <s v="DTY-WT 1-WCS-(RLS 1 + Manual)-IMWB 1-DTY"/>
    <n v="56"/>
    <n v="3"/>
    <m/>
    <d v="1899-12-30T08:00:00"/>
    <d v="1899-12-30T08:00:00"/>
    <d v="1899-12-30T00:00:00"/>
    <n v="0"/>
    <n v="0"/>
    <d v="1899-12-30T09:35:00"/>
    <d v="1899-12-30T01:35:00"/>
    <n v="1"/>
    <n v="35"/>
    <d v="1899-12-30T09:55:00"/>
    <d v="1899-12-30T00:20:00"/>
    <n v="0"/>
    <n v="20"/>
    <d v="1899-12-30T18:50:00"/>
    <d v="1899-12-30T08:55:00"/>
    <n v="8"/>
    <n v="55"/>
    <d v="1899-12-30T19:00:00"/>
    <d v="1899-12-31T00:30:00"/>
    <d v="1899-12-30T05:30:00"/>
    <n v="5"/>
    <n v="30"/>
    <d v="1899-12-30T19:00:00"/>
    <d v="1899-12-31T00:30:00"/>
    <d v="1899-12-30T05:30:00"/>
    <n v="5"/>
    <n v="30"/>
    <d v="1899-12-31T02:02:00"/>
    <d v="1899-12-30T01:32:00"/>
    <n v="1"/>
    <n v="32"/>
    <d v="1899-12-31T02:05:00"/>
    <d v="1899-12-30T00:03:00"/>
    <n v="0"/>
    <n v="3"/>
    <d v="1899-12-31T08:00:00"/>
    <d v="1899-12-30T05:55:00"/>
    <n v="5"/>
    <n v="55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10:00"/>
    <d v="1899-12-30T00:10:00"/>
    <n v="0"/>
    <n v="10"/>
    <d v="1899-12-31T08:15:00"/>
    <d v="1899-12-30T00:05:00"/>
    <n v="0"/>
    <n v="5"/>
    <d v="1899-12-31T08:15:00"/>
    <d v="1899-12-31T08:20:00"/>
    <d v="1899-12-30T00:05:00"/>
    <n v="0"/>
    <n v="5"/>
    <d v="1899-12-31T00:20:00"/>
    <n v="0"/>
    <n v="20"/>
    <d v="1899-12-30T10:42:00"/>
    <n v="10"/>
    <n v="42"/>
    <d v="1899-12-30T05:30:00"/>
    <n v="5"/>
    <n v="30"/>
    <d v="1899-12-30T05:55:00"/>
    <n v="5"/>
    <n v="55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40:00"/>
    <n v="0"/>
    <n v="40"/>
    <d v="1899-12-30T00:00:00"/>
    <n v="0"/>
    <n v="0"/>
    <n v="2656017.166000003"/>
    <n v="42723"/>
    <n v="64.017857142857139"/>
    <n v="62.168320717178169"/>
    <m/>
    <m/>
    <m/>
    <m/>
    <m/>
  </r>
  <r>
    <n v="752"/>
    <n v="35"/>
    <d v="2012-01-10T00:00:00"/>
    <n v="1"/>
    <x v="46"/>
    <n v="14"/>
    <s v="TSL,JSR"/>
    <s v="BLENDED PCI"/>
    <s v="FEORILA"/>
    <d v="1899-12-30T16:30:00"/>
    <x v="742"/>
    <s v="DTY-WT 1-WCS-RLS 2-IMWB 1-DTY"/>
    <n v="59"/>
    <n v="0"/>
    <m/>
    <d v="1899-12-30T16:30:00"/>
    <d v="1899-12-30T16:30:00"/>
    <d v="1899-12-30T00:00:00"/>
    <n v="0"/>
    <n v="0"/>
    <d v="1899-12-31T01:00:00"/>
    <d v="1899-12-30T08:30:00"/>
    <n v="8"/>
    <n v="30"/>
    <d v="1899-12-31T01:15:00"/>
    <d v="1899-12-30T00:15:00"/>
    <n v="0"/>
    <n v="15"/>
    <d v="1899-12-31T01:40:00"/>
    <d v="1899-12-30T00:25:00"/>
    <n v="0"/>
    <n v="25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4:30:00"/>
    <d v="1899-12-30T01:30:00"/>
    <n v="1"/>
    <n v="30"/>
    <d v="1899-12-31T04:33:00"/>
    <d v="1899-12-30T00:03:00"/>
    <n v="0"/>
    <n v="3"/>
    <d v="1899-12-31T10:05:00"/>
    <d v="1899-12-30T05:32:00"/>
    <n v="5"/>
    <n v="32"/>
    <d v="1899-12-31T10:05:00"/>
    <d v="1899-12-31T10:05:00"/>
    <d v="1899-12-30T00:00:00"/>
    <n v="0"/>
    <n v="0"/>
    <d v="1899-12-31T10:05:00"/>
    <d v="1899-12-31T10:05:00"/>
    <m/>
    <d v="1899-12-30T00:00:00"/>
    <n v="0"/>
    <n v="0"/>
    <d v="1899-12-31T10:15:00"/>
    <d v="1899-12-30T00:10:00"/>
    <n v="0"/>
    <n v="10"/>
    <d v="1899-12-31T10:20:00"/>
    <d v="1899-12-30T00:05:00"/>
    <n v="0"/>
    <n v="5"/>
    <d v="1899-12-31T10:20:00"/>
    <d v="1899-12-31T10:25:00"/>
    <d v="1899-12-30T00:05:00"/>
    <n v="0"/>
    <n v="5"/>
    <d v="1899-12-30T17:55:00"/>
    <n v="17"/>
    <n v="55"/>
    <d v="1899-12-30T02:10:00"/>
    <n v="2"/>
    <n v="10"/>
    <d v="1899-12-30T01:15:00"/>
    <n v="1"/>
    <n v="15"/>
    <d v="1899-12-30T05:32:00"/>
    <n v="5"/>
    <n v="32"/>
    <m/>
    <m/>
    <m/>
    <d v="1899-12-30T01:59:00"/>
    <n v="1"/>
    <n v="5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3:00"/>
    <n v="3"/>
    <n v="33"/>
    <d v="1899-12-30T00:00:00"/>
    <n v="0"/>
    <n v="0"/>
    <n v="2659625.166000003"/>
    <n v="42782"/>
    <n v="61.152542372881356"/>
    <n v="62.166919872843792"/>
    <m/>
    <m/>
    <m/>
    <m/>
    <m/>
  </r>
  <r>
    <n v="753"/>
    <n v="36"/>
    <d v="2012-01-10T00:00:00"/>
    <n v="1"/>
    <x v="55"/>
    <n v="2"/>
    <s v="UML"/>
    <s v="STEAM NON COKING"/>
    <s v="YIN SHUN"/>
    <d v="1899-12-30T00:35:00"/>
    <x v="743"/>
    <s v="DTY-WT 1-WCS-RLS 1-IMWB 1-DTY"/>
    <n v="55"/>
    <n v="4"/>
    <m/>
    <d v="1899-12-30T00:35:00"/>
    <d v="1899-12-30T00:35:00"/>
    <d v="1899-12-30T00:00:00"/>
    <n v="0"/>
    <n v="0"/>
    <d v="1899-12-30T02:20:00"/>
    <d v="1899-12-30T01:45:00"/>
    <n v="1"/>
    <n v="45"/>
    <d v="1899-12-30T03:40:00"/>
    <d v="1899-12-30T01:20:00"/>
    <n v="1"/>
    <n v="20"/>
    <d v="1899-12-30T05:30:00"/>
    <d v="1899-12-30T01:50:00"/>
    <n v="1"/>
    <n v="50"/>
    <d v="1899-12-30T05:40:00"/>
    <d v="1899-12-30T07:40:00"/>
    <d v="1899-12-30T02:00:00"/>
    <n v="2"/>
    <n v="0"/>
    <d v="1899-12-30T05:40:00"/>
    <d v="1899-12-30T07:40:00"/>
    <d v="1899-12-30T02:00:00"/>
    <n v="2"/>
    <n v="0"/>
    <d v="1899-12-30T11:00:00"/>
    <d v="1899-12-30T03:20:00"/>
    <n v="3"/>
    <n v="20"/>
    <d v="1899-12-30T11:39:00"/>
    <d v="1899-12-30T00:39:00"/>
    <n v="0"/>
    <n v="39"/>
    <d v="1899-12-30T13:20:00"/>
    <d v="1899-12-30T01:41:00"/>
    <n v="1"/>
    <n v="41"/>
    <d v="1899-12-31T13:20:00"/>
    <d v="1899-12-31T13:20:00"/>
    <d v="1899-12-30T00:00:00"/>
    <n v="0"/>
    <n v="0"/>
    <d v="1899-12-31T13:20:00"/>
    <d v="1899-12-31T13:20:00"/>
    <m/>
    <d v="1899-12-30T00:00:00"/>
    <n v="0"/>
    <n v="0"/>
    <d v="1899-12-31T13:30:00"/>
    <d v="1899-12-30T00:10:00"/>
    <n v="0"/>
    <n v="10"/>
    <d v="1899-12-31T13:35:00"/>
    <d v="1899-12-30T00:05:00"/>
    <n v="0"/>
    <n v="5"/>
    <d v="1899-12-31T13:35:00"/>
    <d v="1899-12-31T13:40:00"/>
    <d v="1899-12-30T00:05:00"/>
    <n v="0"/>
    <n v="5"/>
    <d v="1899-12-31T13:05:00"/>
    <n v="13"/>
    <n v="5"/>
    <d v="1899-12-30T05:25:00"/>
    <n v="5"/>
    <n v="25"/>
    <d v="1899-12-30T02:00:00"/>
    <n v="2"/>
    <n v="0"/>
    <d v="1899-12-30T01:41:00"/>
    <n v="1"/>
    <n v="41"/>
    <m/>
    <m/>
    <m/>
    <d v="1899-12-30T01:26:00"/>
    <n v="1"/>
    <n v="26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663456.166000003"/>
    <n v="42837"/>
    <n v="69.654545454545456"/>
    <n v="62.176533510750126"/>
    <m/>
    <m/>
    <m/>
    <m/>
    <m/>
  </r>
  <r>
    <n v="754"/>
    <n v="37"/>
    <d v="2012-01-10T00:00:00"/>
    <n v="1"/>
    <x v="46"/>
    <n v="15"/>
    <s v="TSL,JSR"/>
    <s v="BLENDED PCI/ILLAWARA"/>
    <s v="FEORILA/KM KEELUNG"/>
    <d v="1899-12-30T12:00:00"/>
    <x v="744"/>
    <s v="DTY-WT 1-WCS-RLS 2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10:00"/>
    <d v="1899-12-30T00:05:00"/>
    <n v="0"/>
    <n v="5"/>
    <d v="1899-12-30T12:35:00"/>
    <d v="1899-12-30T00:25:00"/>
    <n v="0"/>
    <n v="25"/>
    <d v="1899-12-30T12:50:00"/>
    <d v="1899-12-30T15:00:00"/>
    <d v="1899-12-30T02:10:00"/>
    <n v="2"/>
    <n v="10"/>
    <d v="1899-12-30T12:50:00"/>
    <d v="1899-12-30T15:00:00"/>
    <d v="1899-12-30T02:10:00"/>
    <n v="2"/>
    <n v="10"/>
    <d v="1899-12-30T15:17:00"/>
    <d v="1899-12-30T00:17:00"/>
    <n v="0"/>
    <n v="17"/>
    <d v="1899-12-30T15:17:00"/>
    <d v="1899-12-30T00:00:00"/>
    <n v="0"/>
    <n v="0"/>
    <d v="1899-12-30T20:35:00"/>
    <d v="1899-12-30T05:18:00"/>
    <n v="5"/>
    <n v="18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5:00"/>
    <d v="1899-12-30T00:10:00"/>
    <n v="0"/>
    <n v="10"/>
    <d v="1899-12-30T20:50:00"/>
    <d v="1899-12-30T00:05:00"/>
    <n v="0"/>
    <n v="5"/>
    <d v="1899-12-30T20:50:00"/>
    <d v="1899-12-30T21:00:00"/>
    <d v="1899-12-30T00:10:00"/>
    <n v="0"/>
    <n v="10"/>
    <d v="1899-12-30T09:00:00"/>
    <n v="9"/>
    <n v="0"/>
    <d v="1899-12-30T00:57:00"/>
    <n v="0"/>
    <n v="57"/>
    <d v="1899-12-30T02:10:00"/>
    <n v="2"/>
    <n v="10"/>
    <d v="1899-12-30T05:18:00"/>
    <n v="5"/>
    <n v="1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n v="2666981.166000003"/>
    <n v="42893"/>
    <n v="62.946428571428569"/>
    <n v="62.177538665982865"/>
    <m/>
    <m/>
    <m/>
    <m/>
    <m/>
  </r>
  <r>
    <n v="755"/>
    <n v="38"/>
    <d v="2012-01-10T00:00:00"/>
    <n v="1"/>
    <x v="52"/>
    <n v="3"/>
    <s v="UML,SUKHINDA"/>
    <s v="STEAM NON COKING"/>
    <s v="YIN SHUN"/>
    <d v="1899-12-30T08:45:00"/>
    <x v="743"/>
    <s v="DTY-WT 1-WCS-RLS 1-IMWB 1-DTY"/>
    <n v="58"/>
    <n v="1"/>
    <m/>
    <d v="1899-12-30T08:45:00"/>
    <d v="1899-12-30T08:45:00"/>
    <d v="1899-12-30T00:00:00"/>
    <n v="0"/>
    <n v="0"/>
    <d v="1899-12-30T09:15:00"/>
    <d v="1899-12-30T00:30:00"/>
    <n v="0"/>
    <n v="30"/>
    <d v="1899-12-30T10:15:00"/>
    <d v="1899-12-30T01:00:00"/>
    <n v="1"/>
    <n v="0"/>
    <d v="1899-12-30T17:40:00"/>
    <d v="1899-12-30T07:25:00"/>
    <n v="7"/>
    <n v="25"/>
    <d v="1899-12-30T17:45:00"/>
    <d v="1899-12-30T21:26:00"/>
    <d v="1899-12-30T03:41:00"/>
    <n v="3"/>
    <n v="41"/>
    <d v="1899-12-30T17:45:00"/>
    <d v="1899-12-30T21:26:00"/>
    <d v="1899-12-30T03:41:00"/>
    <n v="3"/>
    <n v="41"/>
    <d v="1899-12-30T21:26:00"/>
    <d v="1899-12-30T00:00:00"/>
    <n v="0"/>
    <n v="0"/>
    <d v="1899-12-30T21:26:00"/>
    <d v="1899-12-30T00:00:00"/>
    <n v="0"/>
    <n v="0"/>
    <d v="1899-12-31T01:29:00"/>
    <d v="1899-12-30T04:03:00"/>
    <n v="4"/>
    <n v="3"/>
    <d v="1899-12-31T01:29:00"/>
    <d v="1899-12-31T01:29:00"/>
    <d v="1899-12-30T00:00:00"/>
    <n v="0"/>
    <n v="0"/>
    <d v="1899-12-31T01:29:00"/>
    <d v="1899-12-31T01:29:00"/>
    <m/>
    <d v="1899-12-30T00:00:00"/>
    <n v="0"/>
    <n v="0"/>
    <d v="1899-12-31T01:40:00"/>
    <d v="1899-12-30T00:11:00"/>
    <n v="0"/>
    <n v="11"/>
    <d v="1899-12-31T01:45:00"/>
    <d v="1899-12-30T00:05:00"/>
    <n v="0"/>
    <n v="5"/>
    <d v="1899-12-31T01:45:00"/>
    <d v="1899-12-31T01:50:00"/>
    <d v="1899-12-30T00:05:00"/>
    <n v="0"/>
    <n v="5"/>
    <d v="1899-12-30T17:05:00"/>
    <n v="17"/>
    <n v="5"/>
    <d v="1899-12-30T07:41:00"/>
    <n v="7"/>
    <n v="41"/>
    <d v="1899-12-30T03:41:00"/>
    <n v="3"/>
    <n v="41"/>
    <d v="1899-12-30T04:03:00"/>
    <n v="4"/>
    <n v="3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6:00"/>
    <n v="2"/>
    <n v="36"/>
    <d v="1899-12-30T00:00:00"/>
    <n v="0"/>
    <n v="0"/>
    <n v="2670812.166000003"/>
    <n v="42951"/>
    <n v="66.051724137931032"/>
    <n v="62.18277027310198"/>
    <m/>
    <m/>
    <m/>
    <m/>
    <m/>
  </r>
  <r>
    <n v="756"/>
    <n v="39"/>
    <d v="2012-01-11T00:00:00"/>
    <n v="1"/>
    <x v="47"/>
    <n v="6"/>
    <s v="TSL,HALDIA"/>
    <s v="HAIL CREEK"/>
    <s v="FRONTIER AMBITION"/>
    <d v="1899-12-30T20:00:00"/>
    <x v="742"/>
    <s v="DTY-WT 1-WCS-RLS 2-IMWB 1-DTY"/>
    <n v="56"/>
    <n v="3"/>
    <m/>
    <d v="1899-12-30T20:00:00"/>
    <d v="1899-12-30T20:00:00"/>
    <d v="1899-12-30T00:00:00"/>
    <n v="0"/>
    <n v="0"/>
    <d v="1899-12-30T21:35:00"/>
    <d v="1899-12-30T01:35:00"/>
    <n v="1"/>
    <n v="35"/>
    <d v="1899-12-30T21:55:00"/>
    <d v="1899-12-30T00:20:00"/>
    <n v="0"/>
    <n v="20"/>
    <d v="1899-12-30T22:30:00"/>
    <d v="1899-12-30T00:35:00"/>
    <n v="0"/>
    <n v="35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2:45:00"/>
    <d v="1899-12-30T00:00:00"/>
    <n v="0"/>
    <n v="0"/>
    <d v="1899-12-31T02:45:00"/>
    <d v="1899-12-30T00:00:00"/>
    <n v="0"/>
    <n v="0"/>
    <d v="1899-12-31T06:06:00"/>
    <d v="1899-12-30T03:21:00"/>
    <n v="3"/>
    <n v="21"/>
    <d v="1899-12-31T06:06:00"/>
    <d v="1899-12-31T06:06:00"/>
    <d v="1899-12-30T00:00:00"/>
    <n v="0"/>
    <n v="0"/>
    <d v="1899-12-31T06:06:00"/>
    <d v="1899-12-31T06:06:00"/>
    <m/>
    <d v="1899-12-30T00:00:00"/>
    <n v="0"/>
    <n v="0"/>
    <d v="1899-12-31T06:15:00"/>
    <d v="1899-12-30T00:09:00"/>
    <n v="0"/>
    <n v="9"/>
    <d v="1899-12-31T06:20:00"/>
    <d v="1899-12-30T00:05:00"/>
    <n v="0"/>
    <n v="5"/>
    <d v="1899-12-31T06:20:00"/>
    <d v="1899-12-31T06:25:00"/>
    <d v="1899-12-30T00:05:00"/>
    <n v="0"/>
    <n v="5"/>
    <d v="1899-12-30T10:25:00"/>
    <n v="10"/>
    <n v="25"/>
    <d v="1899-12-30T00:49:00"/>
    <n v="0"/>
    <n v="49"/>
    <d v="1899-12-30T02:00:00"/>
    <n v="2"/>
    <n v="0"/>
    <d v="1899-12-30T03:21:00"/>
    <n v="3"/>
    <n v="2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2:00"/>
    <n v="2"/>
    <n v="2"/>
    <d v="1899-12-30T00:00:00"/>
    <n v="0"/>
    <n v="0"/>
    <n v="2674420.166000003"/>
    <n v="43007"/>
    <n v="64.428571428571431"/>
    <n v="62.185694561350545"/>
    <m/>
    <m/>
    <m/>
    <m/>
    <m/>
  </r>
  <r>
    <n v="757"/>
    <n v="40"/>
    <d v="2012-01-11T00:00:00"/>
    <n v="1"/>
    <x v="59"/>
    <n v="1"/>
    <s v="KOL"/>
    <s v="STEAM NON COKING"/>
    <s v="PANORIA"/>
    <d v="1899-12-30T22:50:00"/>
    <x v="745"/>
    <s v="DTY-WT 1-WCS-RLS 1-IMWB 1-DTY"/>
    <n v="59"/>
    <n v="0"/>
    <m/>
    <d v="1899-12-30T22:50:00"/>
    <d v="1899-12-30T22:50:00"/>
    <d v="1899-12-30T00:00:00"/>
    <n v="0"/>
    <n v="0"/>
    <d v="1899-12-30T23:25:00"/>
    <d v="1899-12-30T00:35:00"/>
    <n v="0"/>
    <n v="35"/>
    <d v="1899-12-30T23:35:00"/>
    <d v="1899-12-30T00:10:00"/>
    <n v="0"/>
    <n v="10"/>
    <d v="1899-12-31T03:00:00"/>
    <d v="1899-12-30T03:25:00"/>
    <n v="3"/>
    <n v="25"/>
    <d v="1899-12-31T03:15:00"/>
    <d v="1899-12-31T04:10:00"/>
    <d v="1899-12-30T00:55:00"/>
    <n v="0"/>
    <n v="55"/>
    <d v="1899-12-31T03:15:00"/>
    <d v="1899-12-31T04:10:00"/>
    <d v="1899-12-30T00:55:00"/>
    <n v="0"/>
    <n v="55"/>
    <d v="1899-12-31T07:00:00"/>
    <d v="1899-12-30T02:50:00"/>
    <n v="2"/>
    <n v="50"/>
    <d v="1899-12-31T07:02:00"/>
    <d v="1899-12-30T00:02:00"/>
    <n v="0"/>
    <n v="2"/>
    <d v="1899-12-31T10:30:00"/>
    <d v="1899-12-30T03:28:00"/>
    <n v="3"/>
    <n v="28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50:00"/>
    <d v="1899-12-30T00:05:00"/>
    <n v="0"/>
    <n v="5"/>
    <d v="1899-12-30T12:00:00"/>
    <n v="12"/>
    <n v="0"/>
    <d v="1899-12-30T06:30:00"/>
    <n v="6"/>
    <n v="30"/>
    <d v="1899-12-30T00:55:00"/>
    <n v="0"/>
    <n v="55"/>
    <d v="1899-12-30T03:28:00"/>
    <n v="3"/>
    <n v="28"/>
    <m/>
    <m/>
    <m/>
    <d v="1899-12-30T01:28:00"/>
    <n v="1"/>
    <n v="28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678034.166000003"/>
    <n v="43066"/>
    <n v="61.254237288135592"/>
    <n v="62.184418473970254"/>
    <m/>
    <m/>
    <m/>
    <m/>
    <m/>
  </r>
  <r>
    <n v="758"/>
    <n v="41"/>
    <d v="2012-01-11T00:00:00"/>
    <n v="1"/>
    <x v="46"/>
    <n v="16"/>
    <s v="TSL,JSR"/>
    <s v="BLENDED PCI/ILLAWARA"/>
    <s v="FEORILA/KM KEELUNG"/>
    <d v="1899-12-30T01:30:00"/>
    <x v="746"/>
    <s v="DTY-WT 1-WCS-(RLS 1 + Manual)-IMWB 1-DTY"/>
    <n v="51"/>
    <n v="8"/>
    <m/>
    <d v="1899-12-30T01:30:00"/>
    <d v="1899-12-30T01:30:00"/>
    <d v="1899-12-30T00:00:00"/>
    <n v="0"/>
    <n v="0"/>
    <d v="1899-12-30T03:15:00"/>
    <d v="1899-12-30T01:45:00"/>
    <n v="1"/>
    <n v="45"/>
    <d v="1899-12-30T03:45:00"/>
    <d v="1899-12-30T00:30:00"/>
    <n v="0"/>
    <n v="30"/>
    <d v="1899-12-30T06:50:00"/>
    <d v="1899-12-30T03:05:00"/>
    <n v="3"/>
    <n v="5"/>
    <d v="1899-12-30T07:00:00"/>
    <d v="1899-12-30T09:00:00"/>
    <d v="1899-12-30T02:00:00"/>
    <n v="2"/>
    <n v="0"/>
    <d v="1899-12-30T07:00:00"/>
    <d v="1899-12-30T09:00:00"/>
    <d v="1899-12-30T02:00:00"/>
    <n v="2"/>
    <n v="0"/>
    <d v="1899-12-30T11:50:00"/>
    <d v="1899-12-30T02:50:00"/>
    <n v="2"/>
    <n v="50"/>
    <d v="1899-12-30T13:10:00"/>
    <d v="1899-12-30T01:20:00"/>
    <n v="1"/>
    <n v="20"/>
    <d v="1899-12-30T17:13:00"/>
    <d v="1899-12-30T04:03:00"/>
    <n v="4"/>
    <n v="3"/>
    <d v="1899-12-30T17:13:00"/>
    <d v="1899-12-30T17:13:00"/>
    <d v="1899-12-30T00:00:00"/>
    <n v="0"/>
    <n v="0"/>
    <d v="1899-12-30T17:13:00"/>
    <d v="1899-12-30T17:13:00"/>
    <m/>
    <d v="1899-12-30T00:00:00"/>
    <n v="0"/>
    <n v="0"/>
    <d v="1899-12-30T17:25:00"/>
    <d v="1899-12-30T00:12:00"/>
    <n v="0"/>
    <n v="12"/>
    <d v="1899-12-30T17:30:00"/>
    <d v="1899-12-30T00:05:00"/>
    <n v="0"/>
    <n v="5"/>
    <d v="1899-12-30T17:30:00"/>
    <d v="1899-12-30T17:35:00"/>
    <d v="1899-12-30T00:05:00"/>
    <n v="0"/>
    <n v="5"/>
    <d v="1899-12-30T16:05:00"/>
    <n v="16"/>
    <n v="5"/>
    <d v="1899-12-30T06:12:00"/>
    <n v="6"/>
    <n v="12"/>
    <d v="1899-12-30T02:00:00"/>
    <n v="2"/>
    <n v="0"/>
    <d v="1899-12-30T04:03:00"/>
    <n v="4"/>
    <n v="3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30:00"/>
    <n v="0"/>
    <n v="30"/>
    <d v="1899-12-30T00:00:00"/>
    <n v="0"/>
    <n v="0"/>
    <n v="2681322.166000003"/>
    <n v="43117"/>
    <n v="64.470588235294116"/>
    <n v="62.187122619848388"/>
    <m/>
    <m/>
    <m/>
    <m/>
    <m/>
  </r>
  <r>
    <n v="759"/>
    <n v="42"/>
    <d v="2012-01-11T00:00:00"/>
    <n v="1"/>
    <x v="48"/>
    <n v="2"/>
    <s v="JAL"/>
    <s v="STEAM NON COKING"/>
    <s v="FENGLI 1"/>
    <d v="1899-12-30T12:40:00"/>
    <x v="747"/>
    <s v="DTY-WT 1-WCS-RLS 2-IMWB 1-DTY"/>
    <n v="58"/>
    <n v="0"/>
    <m/>
    <d v="1899-12-30T12:40:00"/>
    <d v="1899-12-30T12:40:00"/>
    <d v="1899-12-30T00:00:00"/>
    <n v="0"/>
    <n v="0"/>
    <d v="1899-12-30T12:45:00"/>
    <d v="1899-12-30T00:05:00"/>
    <n v="0"/>
    <n v="5"/>
    <d v="1899-12-30T12:50:00"/>
    <d v="1899-12-30T00:05:00"/>
    <n v="0"/>
    <n v="5"/>
    <d v="1899-12-30T13:00:00"/>
    <d v="1899-12-30T00:10:00"/>
    <n v="0"/>
    <n v="10"/>
    <d v="1899-12-30T14:00:00"/>
    <d v="1899-12-30T15:05:00"/>
    <d v="1899-12-30T01:05:00"/>
    <n v="1"/>
    <n v="5"/>
    <d v="1899-12-30T14:00:00"/>
    <d v="1899-12-30T15:05:00"/>
    <d v="1899-12-30T01:05:00"/>
    <n v="1"/>
    <n v="5"/>
    <d v="1899-12-30T15:20:00"/>
    <d v="1899-12-30T00:15:00"/>
    <n v="0"/>
    <n v="15"/>
    <d v="1899-12-30T16:22:00"/>
    <d v="1899-12-30T01:02:00"/>
    <n v="1"/>
    <n v="2"/>
    <d v="1899-12-30T19:04:00"/>
    <d v="1899-12-30T02:42:00"/>
    <n v="2"/>
    <n v="42"/>
    <d v="1899-12-30T19:04:00"/>
    <d v="1899-12-30T19:04:00"/>
    <d v="1899-12-30T00:00:00"/>
    <n v="0"/>
    <n v="0"/>
    <d v="1899-12-30T19:04:00"/>
    <d v="1899-12-30T19:04:00"/>
    <m/>
    <d v="1899-12-30T00:00:00"/>
    <n v="0"/>
    <n v="0"/>
    <d v="1899-12-30T19:15:00"/>
    <d v="1899-12-30T00:11:00"/>
    <n v="0"/>
    <n v="11"/>
    <d v="1899-12-30T19:20:00"/>
    <d v="1899-12-30T00:05:00"/>
    <n v="0"/>
    <n v="5"/>
    <d v="1899-12-30T19:20:00"/>
    <d v="1899-12-30T19:25:00"/>
    <d v="1899-12-30T00:05:00"/>
    <n v="0"/>
    <n v="5"/>
    <d v="1899-12-30T06:45:00"/>
    <n v="6"/>
    <n v="45"/>
    <d v="1899-12-30T00:41:00"/>
    <n v="0"/>
    <n v="41"/>
    <d v="1899-12-30T01:05:00"/>
    <n v="1"/>
    <n v="5"/>
    <d v="1899-12-30T02:42:00"/>
    <n v="2"/>
    <n v="42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6:00"/>
    <n v="1"/>
    <n v="16"/>
    <d v="1899-12-30T00:00:00"/>
    <n v="0"/>
    <n v="0"/>
    <n v="2685131.4460000028"/>
    <n v="43175"/>
    <n v="65.677241379310345"/>
    <n v="62.191811140706491"/>
    <m/>
    <m/>
    <m/>
    <m/>
    <m/>
  </r>
  <r>
    <n v="760"/>
    <n v="43"/>
    <d v="2012-01-11T00:00:00"/>
    <n v="1"/>
    <x v="60"/>
    <n v="1"/>
    <s v="JAL"/>
    <s v="STEAM NON COKING"/>
    <s v="FENGLI 1"/>
    <d v="1899-12-30T16:15:00"/>
    <x v="748"/>
    <s v="DTY-WT 1-WCS-RLS 1-IMWB 1-DTY"/>
    <n v="58"/>
    <n v="0"/>
    <m/>
    <d v="1899-12-30T16:15:00"/>
    <d v="1899-12-30T16:15:00"/>
    <d v="1899-12-30T00:00:00"/>
    <n v="0"/>
    <n v="0"/>
    <d v="1899-12-30T16:20:00"/>
    <d v="1899-12-30T00:05:00"/>
    <n v="0"/>
    <n v="5"/>
    <d v="1899-12-30T16:30:00"/>
    <d v="1899-12-30T00:10:00"/>
    <n v="0"/>
    <n v="10"/>
    <d v="1899-12-30T16:50:00"/>
    <d v="1899-12-30T00:20:00"/>
    <n v="0"/>
    <n v="20"/>
    <d v="1899-12-30T17:00:00"/>
    <d v="1899-12-30T18:20:00"/>
    <d v="1899-12-30T01:20:00"/>
    <n v="1"/>
    <n v="20"/>
    <d v="1899-12-30T17:00:00"/>
    <d v="1899-12-30T18:20:00"/>
    <d v="1899-12-30T01:20:00"/>
    <n v="1"/>
    <n v="20"/>
    <d v="1899-12-30T19:30:00"/>
    <d v="1899-12-30T01:10:00"/>
    <n v="1"/>
    <n v="10"/>
    <d v="1899-12-30T19:32:00"/>
    <d v="1899-12-30T00:02:00"/>
    <n v="0"/>
    <n v="2"/>
    <d v="1899-12-31T00:58:00"/>
    <d v="1899-12-30T05:26:00"/>
    <n v="5"/>
    <n v="26"/>
    <d v="1899-12-31T00:58:00"/>
    <d v="1899-12-31T00:58:00"/>
    <d v="1899-12-30T00:00:00"/>
    <n v="0"/>
    <n v="0"/>
    <d v="1899-12-31T00:58:00"/>
    <d v="1899-12-31T00:58:00"/>
    <m/>
    <d v="1899-12-30T00:00:00"/>
    <n v="0"/>
    <n v="0"/>
    <d v="1899-12-31T01:05:00"/>
    <d v="1899-12-30T00:07:00"/>
    <n v="0"/>
    <n v="7"/>
    <d v="1899-12-31T01:10:00"/>
    <d v="1899-12-30T00:05:00"/>
    <n v="0"/>
    <n v="5"/>
    <d v="1899-12-31T01:10:00"/>
    <d v="1899-12-31T01:15:00"/>
    <d v="1899-12-30T00:05:00"/>
    <n v="0"/>
    <n v="5"/>
    <d v="1899-12-30T09:00:00"/>
    <n v="9"/>
    <n v="0"/>
    <d v="1899-12-30T01:42:00"/>
    <n v="1"/>
    <n v="42"/>
    <d v="1899-12-30T01:20:00"/>
    <n v="1"/>
    <n v="20"/>
    <d v="1899-12-30T05:26:00"/>
    <n v="5"/>
    <n v="26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3:00"/>
    <n v="1"/>
    <n v="3"/>
    <d v="1899-12-30T03:21:00"/>
    <n v="3"/>
    <n v="21"/>
    <d v="1899-12-30T00:00:00"/>
    <n v="0"/>
    <n v="0"/>
    <n v="2688930.936000003"/>
    <n v="43233"/>
    <n v="65.508448275862065"/>
    <n v="62.196260634237802"/>
    <m/>
    <m/>
    <m/>
    <m/>
    <m/>
  </r>
  <r>
    <n v="761"/>
    <n v="44"/>
    <d v="2012-01-11T00:00:00"/>
    <n v="1"/>
    <x v="58"/>
    <n v="3"/>
    <s v="BEL"/>
    <s v="HARD COKING COAL"/>
    <s v="ORIENT CHAMPION"/>
    <d v="1899-12-30T21:00:00"/>
    <x v="733"/>
    <s v="DTY-WT 1-WCS-RLS 2-IMWB 1-DTY"/>
    <n v="57"/>
    <n v="2"/>
    <m/>
    <d v="1899-12-30T21:00:00"/>
    <d v="1899-12-30T21:00:00"/>
    <d v="1899-12-30T00:00:00"/>
    <n v="0"/>
    <n v="0"/>
    <d v="1899-12-30T21:10:00"/>
    <d v="1899-12-30T00:10:00"/>
    <n v="0"/>
    <n v="10"/>
    <d v="1899-12-30T21:30:00"/>
    <d v="1899-12-30T00:20:00"/>
    <n v="0"/>
    <n v="20"/>
    <d v="1899-12-30T23:15:00"/>
    <d v="1899-12-30T01:45:00"/>
    <n v="1"/>
    <n v="45"/>
    <d v="1899-12-30T23:25:00"/>
    <d v="1899-12-31T02:50:00"/>
    <d v="1899-12-30T03:25:00"/>
    <n v="3"/>
    <n v="25"/>
    <d v="1899-12-30T23:25:00"/>
    <d v="1899-12-31T02:50:00"/>
    <d v="1899-12-30T03:25:00"/>
    <n v="3"/>
    <n v="25"/>
    <d v="1899-12-31T01:55:00"/>
    <d v="1899-12-30T00:05:00"/>
    <n v="0"/>
    <n v="5"/>
    <d v="1899-12-31T01:59:00"/>
    <d v="1899-12-30T00:04:00"/>
    <n v="0"/>
    <n v="4"/>
    <d v="1899-12-31T04:09:00"/>
    <d v="1899-12-30T02:10:00"/>
    <n v="2"/>
    <n v="10"/>
    <d v="1899-12-31T04:09:00"/>
    <d v="1899-12-31T04:09:00"/>
    <d v="1899-12-30T00:00:00"/>
    <n v="0"/>
    <n v="0"/>
    <d v="1899-12-31T04:09:00"/>
    <d v="1899-12-31T04:09:00"/>
    <m/>
    <d v="1899-12-30T00:00:00"/>
    <n v="0"/>
    <n v="0"/>
    <d v="1899-12-31T04:20:00"/>
    <d v="1899-12-30T00:11:00"/>
    <n v="0"/>
    <n v="11"/>
    <d v="1899-12-31T04:25:00"/>
    <d v="1899-12-30T00:05:00"/>
    <n v="0"/>
    <n v="5"/>
    <d v="1899-12-31T04:25:00"/>
    <d v="1899-12-31T04:30:00"/>
    <d v="1899-12-30T00:05:00"/>
    <n v="0"/>
    <n v="5"/>
    <d v="1899-12-30T07:30:00"/>
    <n v="7"/>
    <n v="30"/>
    <d v="1899-12-30T02:06:00"/>
    <n v="2"/>
    <n v="6"/>
    <d v="1899-12-30T03:25:00"/>
    <n v="3"/>
    <n v="25"/>
    <d v="1899-12-30T02:10:00"/>
    <n v="2"/>
    <n v="10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2692582.936000003"/>
    <n v="43290"/>
    <n v="64.070175438596493"/>
    <n v="62.19872802032809"/>
    <m/>
    <m/>
    <m/>
    <m/>
    <m/>
  </r>
  <r>
    <n v="762"/>
    <n v="45"/>
    <d v="2012-01-12T00:00:00"/>
    <n v="1"/>
    <x v="61"/>
    <n v="3"/>
    <s v="JAL"/>
    <s v="STEAM NON COKING"/>
    <s v="DIAMOND STAR"/>
    <d v="1899-12-30T19:30:00"/>
    <x v="749"/>
    <s v="DTY-WT 1-WCS-RLS 1-IMWB 1-DTY"/>
    <n v="59"/>
    <n v="0"/>
    <m/>
    <d v="1899-12-30T19:30:00"/>
    <d v="1899-12-30T19:30:00"/>
    <d v="1899-12-30T00:00:00"/>
    <n v="0"/>
    <n v="0"/>
    <d v="1899-12-30T19:35:00"/>
    <d v="1899-12-30T00:05:00"/>
    <n v="0"/>
    <n v="5"/>
    <d v="1899-12-30T19:45:00"/>
    <d v="1899-12-30T00:10:00"/>
    <n v="0"/>
    <n v="10"/>
    <d v="1899-12-30T20:55:00"/>
    <d v="1899-12-30T01:10:00"/>
    <n v="1"/>
    <n v="10"/>
    <d v="1899-12-30T21:00:00"/>
    <d v="1899-12-30T23:15:00"/>
    <d v="1899-12-30T02:15:00"/>
    <n v="2"/>
    <n v="15"/>
    <d v="1899-12-30T21:00:00"/>
    <d v="1899-12-30T23:15:00"/>
    <d v="1899-12-30T02:15:00"/>
    <n v="2"/>
    <n v="15"/>
    <d v="1899-12-31T05:04:00"/>
    <d v="1899-12-30T05:49:00"/>
    <n v="5"/>
    <n v="49"/>
    <d v="1899-12-31T05:06:00"/>
    <d v="1899-12-30T00:02:00"/>
    <n v="0"/>
    <n v="2"/>
    <d v="1899-12-31T07:42:00"/>
    <d v="1899-12-30T02:36:00"/>
    <n v="2"/>
    <n v="36"/>
    <d v="1899-12-31T07:42:00"/>
    <d v="1899-12-31T07:42:00"/>
    <d v="1899-12-30T00:00:00"/>
    <n v="0"/>
    <n v="0"/>
    <d v="1899-12-31T07:42:00"/>
    <d v="1899-12-31T07:42:00"/>
    <m/>
    <d v="1899-12-30T00:00:00"/>
    <n v="0"/>
    <n v="0"/>
    <d v="1899-12-31T07:50:00"/>
    <d v="1899-12-30T00:08:00"/>
    <n v="0"/>
    <n v="8"/>
    <d v="1899-12-31T07:55:00"/>
    <d v="1899-12-30T00:05:00"/>
    <n v="0"/>
    <n v="5"/>
    <d v="1899-12-31T07:55:00"/>
    <d v="1899-12-31T08:00:00"/>
    <d v="1899-12-30T00:05:00"/>
    <n v="0"/>
    <n v="5"/>
    <d v="1899-12-30T12:30:00"/>
    <n v="12"/>
    <n v="30"/>
    <d v="1899-12-30T07:12:00"/>
    <n v="7"/>
    <n v="12"/>
    <d v="1899-12-30T02:15:00"/>
    <n v="2"/>
    <n v="15"/>
    <d v="1899-12-30T02:36:00"/>
    <n v="2"/>
    <n v="36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696141.936000003"/>
    <n v="43349"/>
    <n v="60.322033898305087"/>
    <n v="62.196173752566452"/>
    <m/>
    <m/>
    <m/>
    <m/>
    <m/>
  </r>
  <r>
    <n v="763"/>
    <n v="46"/>
    <d v="2012-01-12T00:00:00"/>
    <n v="1"/>
    <x v="46"/>
    <n v="17"/>
    <s v="TSL,JSR"/>
    <s v="BLENDED PCI"/>
    <s v="FEORILA"/>
    <d v="1899-12-30T03:00:00"/>
    <x v="750"/>
    <s v="DTY-WT 1-WCS-RLS 2-IMWB 1-DTY"/>
    <n v="53"/>
    <n v="6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05:00"/>
    <d v="1899-12-30T05:50:00"/>
    <d v="1899-12-30T01:45:00"/>
    <n v="1"/>
    <n v="45"/>
    <d v="1899-12-30T04:05:00"/>
    <d v="1899-12-30T05:50:00"/>
    <d v="1899-12-30T01:45:00"/>
    <n v="1"/>
    <n v="45"/>
    <d v="1899-12-30T08:18:00"/>
    <d v="1899-12-30T02:28:00"/>
    <n v="2"/>
    <n v="28"/>
    <d v="1899-12-30T08:24:00"/>
    <d v="1899-12-30T00:06:00"/>
    <n v="0"/>
    <n v="6"/>
    <d v="1899-12-30T10:09:00"/>
    <d v="1899-12-30T01:45:00"/>
    <n v="1"/>
    <n v="45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0:30:00"/>
    <d v="1899-12-30T00:05:00"/>
    <n v="0"/>
    <n v="5"/>
    <d v="1899-12-30T07:30:00"/>
    <n v="7"/>
    <n v="30"/>
    <d v="1899-12-30T03:19:00"/>
    <n v="3"/>
    <n v="19"/>
    <d v="1899-12-30T01:45:00"/>
    <n v="1"/>
    <n v="45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699598.936000003"/>
    <n v="43402"/>
    <n v="65.226415094339629"/>
    <n v="62.199874107184073"/>
    <m/>
    <m/>
    <m/>
    <m/>
    <m/>
  </r>
  <r>
    <n v="764"/>
    <n v="47"/>
    <d v="2012-01-12T00:00:00"/>
    <n v="1"/>
    <x v="47"/>
    <n v="7"/>
    <s v="TSL,HALDIA"/>
    <s v="HAIL CREEK"/>
    <s v="FRONTIER AMBITION"/>
    <d v="1899-12-30T04:15:00"/>
    <x v="751"/>
    <s v="DTY-WT 1-WCS-RLS 1-IMWB 1-DTY"/>
    <n v="59"/>
    <n v="0"/>
    <m/>
    <d v="1899-12-30T04:15:00"/>
    <d v="1899-12-30T04:15:00"/>
    <d v="1899-12-30T00:00:00"/>
    <n v="0"/>
    <n v="0"/>
    <d v="1899-12-30T05:10:00"/>
    <d v="1899-12-30T00:55:00"/>
    <n v="0"/>
    <n v="55"/>
    <d v="1899-12-30T05:20:00"/>
    <d v="1899-12-30T00:10:00"/>
    <n v="0"/>
    <n v="10"/>
    <d v="1899-12-30T06:35:00"/>
    <d v="1899-12-30T01:15:00"/>
    <n v="1"/>
    <n v="15"/>
    <d v="1899-12-30T06:40:00"/>
    <d v="1899-12-30T07:40:00"/>
    <d v="1899-12-30T01:00:00"/>
    <n v="1"/>
    <n v="0"/>
    <d v="1899-12-30T06:40:00"/>
    <d v="1899-12-30T07:40:00"/>
    <d v="1899-12-30T01:00:00"/>
    <n v="1"/>
    <n v="0"/>
    <d v="1899-12-30T10:30:00"/>
    <d v="1899-12-30T02:50:00"/>
    <n v="2"/>
    <n v="50"/>
    <d v="1899-12-30T10:55:00"/>
    <d v="1899-12-30T00:25:00"/>
    <n v="0"/>
    <n v="25"/>
    <d v="1899-12-30T13:09:00"/>
    <d v="1899-12-30T02:14:00"/>
    <n v="2"/>
    <n v="14"/>
    <d v="1899-12-30T13:09:00"/>
    <d v="1899-12-30T13:09:00"/>
    <d v="1899-12-30T00:00:00"/>
    <n v="0"/>
    <n v="0"/>
    <d v="1899-12-30T13:09:00"/>
    <d v="1899-12-30T13:09:00"/>
    <m/>
    <d v="1899-12-30T00:00:00"/>
    <n v="0"/>
    <n v="0"/>
    <d v="1899-12-30T13:20:00"/>
    <d v="1899-12-30T00:11:00"/>
    <n v="0"/>
    <n v="11"/>
    <d v="1899-12-30T13:25:00"/>
    <d v="1899-12-30T00:05:00"/>
    <n v="0"/>
    <n v="5"/>
    <d v="1899-12-30T13:25:00"/>
    <d v="1899-12-30T13:30:00"/>
    <d v="1899-12-30T00:05:00"/>
    <n v="0"/>
    <n v="5"/>
    <d v="1899-12-30T09:15:00"/>
    <n v="9"/>
    <n v="15"/>
    <d v="1899-12-30T04:21:00"/>
    <n v="4"/>
    <n v="21"/>
    <d v="1899-12-30T01:00:00"/>
    <n v="1"/>
    <n v="0"/>
    <d v="1899-12-30T02:14:00"/>
    <n v="2"/>
    <n v="1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8:00"/>
    <n v="0"/>
    <n v="48"/>
    <d v="1899-12-30T00:00:00"/>
    <n v="0"/>
    <n v="0"/>
    <n v="2703473.936000003"/>
    <n v="43461"/>
    <n v="65.677966101694921"/>
    <n v="62.204595752513818"/>
    <m/>
    <m/>
    <m/>
    <m/>
    <m/>
  </r>
  <r>
    <n v="765"/>
    <n v="48"/>
    <d v="2012-01-12T00:00:00"/>
    <n v="1"/>
    <x v="55"/>
    <n v="3"/>
    <s v="UML"/>
    <s v="CP OMAN"/>
    <s v="OKINAWA"/>
    <d v="1899-12-30T11:30:00"/>
    <x v="752"/>
    <s v="DTY-WT 1-WCS-RLS 2-IMWB 1-DTY"/>
    <n v="56"/>
    <n v="3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40:00"/>
    <d v="1899-12-30T00:55:00"/>
    <n v="0"/>
    <n v="55"/>
    <d v="1899-12-30T13:00:00"/>
    <d v="1899-12-30T16:20:00"/>
    <d v="1899-12-30T03:20:00"/>
    <n v="3"/>
    <n v="20"/>
    <d v="1899-12-30T13:00:00"/>
    <d v="1899-12-30T16:20:00"/>
    <d v="1899-12-30T03:20:00"/>
    <n v="3"/>
    <n v="20"/>
    <d v="1899-12-30T16:42:00"/>
    <d v="1899-12-30T00:22:00"/>
    <n v="0"/>
    <n v="22"/>
    <d v="1899-12-30T16:44:00"/>
    <d v="1899-12-30T00:02:00"/>
    <n v="0"/>
    <n v="2"/>
    <d v="1899-12-30T19:30:00"/>
    <d v="1899-12-30T02:46:00"/>
    <n v="2"/>
    <n v="46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45:00"/>
    <d v="1899-12-30T00:05:00"/>
    <n v="0"/>
    <n v="5"/>
    <d v="1899-12-30T19:45:00"/>
    <d v="1899-12-30T19:50:00"/>
    <d v="1899-12-30T00:05:00"/>
    <n v="0"/>
    <n v="5"/>
    <d v="1899-12-30T08:20:00"/>
    <n v="8"/>
    <n v="20"/>
    <d v="1899-12-30T01:32:00"/>
    <n v="1"/>
    <n v="32"/>
    <d v="1899-12-30T03:20:00"/>
    <n v="3"/>
    <n v="20"/>
    <d v="1899-12-30T02:46:00"/>
    <n v="2"/>
    <n v="46"/>
    <m/>
    <m/>
    <m/>
    <d v="1899-12-30T02:27:00"/>
    <n v="2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707156.936000003"/>
    <n v="43517"/>
    <n v="65.767857142857139"/>
    <n v="62.209181147597562"/>
    <m/>
    <m/>
    <m/>
    <m/>
    <m/>
  </r>
  <r>
    <n v="766"/>
    <n v="49"/>
    <d v="2012-01-13T00:00:00"/>
    <n v="1"/>
    <x v="47"/>
    <n v="8"/>
    <s v="TSL,HALDIA"/>
    <s v="HAIL CREEK"/>
    <s v="FRONTIER AMBITION"/>
    <d v="1899-12-30T10:30:00"/>
    <x v="753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1:10:00"/>
    <d v="1899-12-30T00:30:00"/>
    <n v="0"/>
    <n v="30"/>
    <d v="1899-12-30T11:10:00"/>
    <d v="1899-12-30T12:30:00"/>
    <d v="1899-12-30T01:20:00"/>
    <n v="1"/>
    <n v="20"/>
    <d v="1899-12-30T11:10:00"/>
    <d v="1899-12-30T12:30:00"/>
    <d v="1899-12-30T01:20:00"/>
    <n v="1"/>
    <n v="20"/>
    <d v="1899-12-30T12:43:00"/>
    <d v="1899-12-30T00:13:00"/>
    <n v="0"/>
    <n v="13"/>
    <d v="1899-12-30T12:44:00"/>
    <d v="1899-12-30T00:01:00"/>
    <n v="0"/>
    <n v="1"/>
    <d v="1899-12-30T14:17:00"/>
    <d v="1899-12-30T01:33:00"/>
    <n v="1"/>
    <n v="33"/>
    <d v="1899-12-30T14:17:00"/>
    <d v="1899-12-30T14:17:00"/>
    <d v="1899-12-30T00:00:00"/>
    <n v="0"/>
    <n v="0"/>
    <d v="1899-12-30T14:17:00"/>
    <d v="1899-12-30T14:17:00"/>
    <m/>
    <d v="1899-12-30T00:00:00"/>
    <n v="0"/>
    <n v="0"/>
    <d v="1899-12-30T14:25:00"/>
    <d v="1899-12-30T00:08:00"/>
    <n v="0"/>
    <n v="8"/>
    <d v="1899-12-30T14:28:00"/>
    <d v="1899-12-30T00:03:00"/>
    <n v="0"/>
    <n v="3"/>
    <d v="1899-12-30T14:28:00"/>
    <d v="1899-12-30T14:33:00"/>
    <d v="1899-12-30T00:05:00"/>
    <n v="0"/>
    <n v="5"/>
    <d v="1899-12-30T04:03:00"/>
    <n v="4"/>
    <n v="3"/>
    <d v="1899-12-30T00:54:00"/>
    <n v="0"/>
    <n v="54"/>
    <d v="1899-12-30T01:20:00"/>
    <n v="1"/>
    <n v="20"/>
    <d v="1899-12-30T01:33:00"/>
    <n v="1"/>
    <n v="33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11042.936000003"/>
    <n v="43576"/>
    <n v="65.86440677966101"/>
    <n v="62.21413016339276"/>
    <m/>
    <m/>
    <m/>
    <m/>
    <m/>
  </r>
  <r>
    <n v="767"/>
    <n v="50"/>
    <d v="2012-01-13T00:00:00"/>
    <n v="1"/>
    <x v="62"/>
    <n v="1"/>
    <s v="WCMIL"/>
    <s v="HARD COKING COAL"/>
    <s v="LIGARI"/>
    <d v="1899-12-30T14:30:00"/>
    <x v="754"/>
    <s v="DTY-WT 1-WCS-RLS 1-IMWB 1-DTY"/>
    <n v="59"/>
    <n v="0"/>
    <m/>
    <d v="1899-12-30T14:30:00"/>
    <d v="1899-12-30T14:30:00"/>
    <d v="1899-12-30T00:00:00"/>
    <n v="0"/>
    <n v="0"/>
    <d v="1899-12-30T14:35:00"/>
    <d v="1899-12-30T00:05:00"/>
    <n v="0"/>
    <n v="5"/>
    <d v="1899-12-30T14:45:00"/>
    <d v="1899-12-30T00:10:00"/>
    <n v="0"/>
    <n v="10"/>
    <d v="1899-12-30T15:05:00"/>
    <d v="1899-12-30T00:20:00"/>
    <n v="0"/>
    <n v="2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55:00"/>
    <d v="1899-12-30T00:25:00"/>
    <n v="0"/>
    <n v="25"/>
    <d v="1899-12-30T17:57:00"/>
    <d v="1899-12-30T00:02:00"/>
    <n v="0"/>
    <n v="2"/>
    <d v="1899-12-30T19:18:00"/>
    <d v="1899-12-30T01:21:00"/>
    <n v="1"/>
    <n v="21"/>
    <d v="1899-12-30T19:18:00"/>
    <d v="1899-12-30T19:18:00"/>
    <d v="1899-12-30T00:00:00"/>
    <n v="0"/>
    <n v="0"/>
    <d v="1899-12-30T19:18:00"/>
    <d v="1899-12-30T19:18:00"/>
    <m/>
    <d v="1899-12-30T00:00:00"/>
    <n v="0"/>
    <n v="0"/>
    <d v="1899-12-30T19:25:00"/>
    <d v="1899-12-30T00:07:00"/>
    <n v="0"/>
    <n v="7"/>
    <d v="1899-12-30T19:30:00"/>
    <d v="1899-12-30T00:05:00"/>
    <n v="0"/>
    <n v="5"/>
    <d v="1899-12-30T19:30:00"/>
    <d v="1899-12-30T19:35:00"/>
    <d v="1899-12-30T00:05:00"/>
    <n v="0"/>
    <n v="5"/>
    <d v="1899-12-30T05:05:00"/>
    <n v="5"/>
    <n v="5"/>
    <d v="1899-12-30T00:57:00"/>
    <n v="0"/>
    <n v="57"/>
    <d v="1899-12-30T02:10:00"/>
    <n v="2"/>
    <n v="10"/>
    <d v="1899-12-30T01:21:00"/>
    <n v="1"/>
    <n v="21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714771.936000003"/>
    <n v="43635"/>
    <n v="63.203389830508478"/>
    <n v="62.21546776670111"/>
    <m/>
    <m/>
    <m/>
    <m/>
    <m/>
  </r>
  <r>
    <n v="768"/>
    <n v="51"/>
    <d v="2012-01-13T00:00:00"/>
    <n v="1"/>
    <x v="46"/>
    <n v="18"/>
    <s v="TSL,JSR"/>
    <s v="BLENDED PCI"/>
    <s v="FEORILA"/>
    <d v="1899-12-30T15:30:00"/>
    <x v="755"/>
    <s v="DTY-WT 1-WCS-RLS 1-IMWB 1-DTY"/>
    <n v="54"/>
    <n v="5"/>
    <m/>
    <d v="1899-12-30T15:30:00"/>
    <d v="1899-12-30T15:30:00"/>
    <d v="1899-12-30T00:00:00"/>
    <n v="0"/>
    <n v="0"/>
    <d v="1899-12-30T15:40:00"/>
    <d v="1899-12-30T00:10:00"/>
    <n v="0"/>
    <n v="10"/>
    <d v="1899-12-30T15:55:00"/>
    <d v="1899-12-30T00:15:00"/>
    <n v="0"/>
    <n v="15"/>
    <d v="1899-12-30T17:30:00"/>
    <d v="1899-12-30T01:35:00"/>
    <n v="1"/>
    <n v="35"/>
    <d v="1899-12-30T17:40:00"/>
    <d v="1899-12-30T19:00:00"/>
    <d v="1899-12-30T01:20:00"/>
    <n v="1"/>
    <n v="20"/>
    <d v="1899-12-30T17:40:00"/>
    <d v="1899-12-30T19:00:00"/>
    <d v="1899-12-30T01:20:00"/>
    <n v="1"/>
    <n v="20"/>
    <d v="1899-12-30T22:00:00"/>
    <d v="1899-12-30T03:00:00"/>
    <n v="3"/>
    <n v="0"/>
    <d v="1899-12-30T22:11:00"/>
    <d v="1899-12-30T00:11:00"/>
    <n v="0"/>
    <n v="11"/>
    <d v="1899-12-30T23:52:00"/>
    <d v="1899-12-30T01:41:00"/>
    <n v="1"/>
    <n v="41"/>
    <d v="1899-12-30T23:52:00"/>
    <d v="1899-12-30T23:52:00"/>
    <d v="1899-12-30T00:00:00"/>
    <n v="0"/>
    <n v="0"/>
    <d v="1899-12-30T23:52:00"/>
    <d v="1899-12-30T23:52:00"/>
    <m/>
    <d v="1899-12-30T00:00:00"/>
    <n v="0"/>
    <n v="0"/>
    <d v="1899-12-30T23:57:00"/>
    <d v="1899-12-30T00:05:00"/>
    <n v="0"/>
    <n v="5"/>
    <d v="1899-12-31T00:02:00"/>
    <d v="1899-12-30T00:05:00"/>
    <n v="0"/>
    <n v="5"/>
    <d v="1899-12-31T00:02:00"/>
    <d v="1899-12-31T00:07:00"/>
    <d v="1899-12-30T00:05:00"/>
    <n v="0"/>
    <n v="5"/>
    <d v="1899-12-30T08:37:00"/>
    <n v="8"/>
    <n v="37"/>
    <d v="1899-12-30T04:45:00"/>
    <n v="4"/>
    <n v="45"/>
    <d v="1899-12-30T01:20:00"/>
    <n v="1"/>
    <n v="20"/>
    <d v="1899-12-30T01:41:00"/>
    <n v="1"/>
    <n v="41"/>
    <m/>
    <m/>
    <m/>
    <d v="1899-12-30T01:31:00"/>
    <n v="1"/>
    <n v="3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718318.936000003"/>
    <n v="43689"/>
    <n v="65.68518518518519"/>
    <n v="62.219756368880105"/>
    <m/>
    <m/>
    <m/>
    <m/>
    <m/>
  </r>
  <r>
    <n v="769"/>
    <n v="52"/>
    <d v="2012-01-13T00:00:00"/>
    <n v="1"/>
    <x v="52"/>
    <n v="4"/>
    <s v="UML,SUKHINDA"/>
    <s v="GYP COKING COAL"/>
    <s v="SUMMER FORTUNE"/>
    <d v="1899-12-30T16:45:00"/>
    <x v="756"/>
    <s v="DTY-WT 1-WCS-RLS 1-IMWB 1-DTY"/>
    <n v="59"/>
    <n v="0"/>
    <m/>
    <d v="1899-12-30T16:45:00"/>
    <d v="1899-12-30T16:45:00"/>
    <d v="1899-12-30T00:00:00"/>
    <n v="0"/>
    <n v="0"/>
    <d v="1899-12-30T20:25:00"/>
    <d v="1899-12-30T03:40:00"/>
    <n v="3"/>
    <n v="40"/>
    <d v="1899-12-30T20:35:00"/>
    <d v="1899-12-30T00:10:00"/>
    <n v="0"/>
    <n v="10"/>
    <d v="1899-12-30T21:30:00"/>
    <d v="1899-12-30T00:55:00"/>
    <n v="0"/>
    <n v="55"/>
    <d v="1899-12-30T21:35:00"/>
    <d v="1899-12-30T23:00:00"/>
    <d v="1899-12-30T01:25:00"/>
    <n v="1"/>
    <n v="25"/>
    <d v="1899-12-30T21:35:00"/>
    <d v="1899-12-30T23:00:00"/>
    <d v="1899-12-30T01:25:00"/>
    <n v="1"/>
    <n v="25"/>
    <d v="1899-12-31T00:56:00"/>
    <d v="1899-12-30T01:56:00"/>
    <n v="1"/>
    <n v="56"/>
    <d v="1899-12-31T00:58:00"/>
    <d v="1899-12-30T00:02:00"/>
    <n v="0"/>
    <n v="2"/>
    <d v="1899-12-31T04:34:00"/>
    <d v="1899-12-30T03:36:00"/>
    <n v="3"/>
    <n v="36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1:00"/>
    <d v="1899-12-30T00:07:00"/>
    <n v="0"/>
    <n v="7"/>
    <d v="1899-12-31T04:46:00"/>
    <d v="1899-12-30T00:05:00"/>
    <n v="0"/>
    <n v="5"/>
    <d v="1899-12-31T04:46:00"/>
    <d v="1899-12-31T04:50:00"/>
    <d v="1899-12-30T00:04:00"/>
    <n v="0"/>
    <n v="4"/>
    <d v="1899-12-30T12:05:00"/>
    <n v="12"/>
    <n v="5"/>
    <d v="1899-12-30T03:03:00"/>
    <n v="3"/>
    <n v="3"/>
    <d v="1899-12-30T01:25:00"/>
    <n v="1"/>
    <n v="25"/>
    <d v="1899-12-30T03:36:00"/>
    <n v="3"/>
    <n v="36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2721858.936000003"/>
    <n v="43748"/>
    <n v="60"/>
    <n v="62.216762732010672"/>
    <m/>
    <m/>
    <m/>
    <m/>
    <m/>
  </r>
  <r>
    <n v="770"/>
    <n v="53"/>
    <d v="2012-01-14T00:00:00"/>
    <n v="1"/>
    <x v="63"/>
    <n v="1"/>
    <s v="KOL"/>
    <s v="STEAM NON COKING"/>
    <s v="PANORIA"/>
    <d v="1899-12-30T00:15:00"/>
    <x v="701"/>
    <s v="DTY-WT 1-WCS-RLS 1-IMWB 1-DTY"/>
    <n v="59"/>
    <n v="0"/>
    <m/>
    <d v="1899-12-30T00:15:00"/>
    <d v="1899-12-30T00:15:00"/>
    <d v="1899-12-30T00:00:00"/>
    <n v="0"/>
    <n v="0"/>
    <d v="1899-12-30T00:55:00"/>
    <d v="1899-12-30T00:40:00"/>
    <n v="0"/>
    <n v="40"/>
    <d v="1899-12-30T01:05:00"/>
    <d v="1899-12-30T00:10:00"/>
    <n v="0"/>
    <n v="10"/>
    <d v="1899-12-30T02:05:00"/>
    <d v="1899-12-30T01:00:00"/>
    <n v="1"/>
    <n v="0"/>
    <d v="1899-12-30T02:10:00"/>
    <d v="1899-12-30T03:00:00"/>
    <d v="1899-12-30T00:50:00"/>
    <n v="0"/>
    <n v="50"/>
    <d v="1899-12-30T02:10:00"/>
    <d v="1899-12-30T03:00:00"/>
    <d v="1899-12-30T00:50:00"/>
    <n v="0"/>
    <n v="50"/>
    <d v="1899-12-30T05:20:00"/>
    <d v="1899-12-30T02:20:00"/>
    <n v="2"/>
    <n v="20"/>
    <d v="1899-12-30T05:24:00"/>
    <d v="1899-12-30T00:04:00"/>
    <n v="0"/>
    <n v="4"/>
    <d v="1899-12-30T07:28:00"/>
    <d v="1899-12-30T02:04:00"/>
    <n v="2"/>
    <n v="4"/>
    <d v="1899-12-30T07:28:00"/>
    <d v="1899-12-30T07:28:00"/>
    <d v="1899-12-30T00:00:00"/>
    <n v="0"/>
    <n v="0"/>
    <d v="1899-12-30T07:28:00"/>
    <d v="1899-12-30T07:28:00"/>
    <m/>
    <d v="1899-12-30T00:00:00"/>
    <n v="0"/>
    <n v="0"/>
    <d v="1899-12-31T07:35:00"/>
    <d v="1899-12-31T00:07:00"/>
    <n v="0"/>
    <n v="7"/>
    <d v="1899-12-31T07:40:00"/>
    <d v="1899-12-30T00:05:00"/>
    <n v="0"/>
    <n v="5"/>
    <d v="1899-12-31T07:40:00"/>
    <d v="1899-12-31T07:45:00"/>
    <d v="1899-12-30T00:05:00"/>
    <n v="0"/>
    <n v="5"/>
    <d v="1899-12-31T07:30:00"/>
    <n v="7"/>
    <n v="30"/>
    <d v="1899-12-31T03:32:00"/>
    <n v="3"/>
    <n v="32"/>
    <d v="1899-12-30T00:50:00"/>
    <n v="0"/>
    <n v="50"/>
    <d v="1899-12-30T02:04:00"/>
    <n v="2"/>
    <n v="4"/>
    <m/>
    <m/>
    <m/>
    <d v="1899-12-30T01:42:00"/>
    <n v="1"/>
    <n v="42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25477.936000003"/>
    <n v="43807"/>
    <n v="61.33898305084746"/>
    <n v="62.21558052366067"/>
    <m/>
    <m/>
    <m/>
    <m/>
    <m/>
  </r>
  <r>
    <n v="771"/>
    <n v="54"/>
    <d v="2012-01-14T00:00:00"/>
    <n v="1"/>
    <x v="46"/>
    <n v="19"/>
    <s v="TSL,JSR"/>
    <s v="BLENDED PCI"/>
    <s v="FEORILA"/>
    <d v="1899-12-30T02:30:00"/>
    <x v="757"/>
    <s v="DTY-WT 1-WCS-RLS 1-IMWB 1-DTY"/>
    <n v="56"/>
    <n v="3"/>
    <m/>
    <d v="1899-12-30T02:30:00"/>
    <d v="1899-12-30T02:30:00"/>
    <d v="1899-12-30T00:00:00"/>
    <n v="0"/>
    <n v="0"/>
    <d v="1899-12-30T05:50:00"/>
    <d v="1899-12-30T03:20:00"/>
    <n v="3"/>
    <n v="20"/>
    <d v="1899-12-30T06:00:00"/>
    <d v="1899-12-30T00:10:00"/>
    <n v="0"/>
    <n v="10"/>
    <d v="1899-12-30T06:55:00"/>
    <d v="1899-12-30T00:55:00"/>
    <n v="0"/>
    <n v="55"/>
    <d v="1899-12-30T07:00:00"/>
    <d v="1899-12-30T07:45:00"/>
    <d v="1899-12-30T00:45:00"/>
    <n v="0"/>
    <n v="45"/>
    <d v="1899-12-30T07:00:00"/>
    <d v="1899-12-30T07:45:00"/>
    <d v="1899-12-30T00:45:00"/>
    <n v="0"/>
    <n v="45"/>
    <d v="1899-12-30T09:10:00"/>
    <d v="1899-12-30T01:25:00"/>
    <n v="1"/>
    <n v="25"/>
    <d v="1899-12-30T09:18:00"/>
    <d v="1899-12-30T00:08:00"/>
    <n v="0"/>
    <n v="8"/>
    <d v="1899-12-30T11:31:00"/>
    <d v="1899-12-30T02:13:00"/>
    <n v="2"/>
    <n v="13"/>
    <d v="1899-12-30T11:31:00"/>
    <d v="1899-12-30T11:31:00"/>
    <d v="1899-12-30T00:00:00"/>
    <n v="0"/>
    <n v="0"/>
    <d v="1899-12-30T11:31:00"/>
    <d v="1899-12-30T11:31:00"/>
    <m/>
    <d v="1899-12-30T00:00:00"/>
    <n v="0"/>
    <n v="0"/>
    <d v="1899-12-30T11:40:00"/>
    <d v="1899-12-30T00:09:00"/>
    <n v="0"/>
    <n v="9"/>
    <d v="1899-12-30T11:45:00"/>
    <d v="1899-12-30T00:05:00"/>
    <n v="0"/>
    <n v="5"/>
    <d v="1899-12-30T11:45:00"/>
    <d v="1899-12-30T11:50:00"/>
    <d v="1899-12-30T00:05:00"/>
    <n v="0"/>
    <n v="5"/>
    <d v="1899-12-30T09:20:00"/>
    <n v="9"/>
    <n v="20"/>
    <d v="1899-12-30T02:34:00"/>
    <n v="2"/>
    <n v="34"/>
    <d v="1899-12-30T00:45:00"/>
    <n v="0"/>
    <n v="45"/>
    <d v="1899-12-30T02:13:00"/>
    <n v="2"/>
    <n v="13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729170.936000003"/>
    <n v="43863"/>
    <n v="65.946428571428569"/>
    <n v="62.220343706540888"/>
    <m/>
    <m/>
    <m/>
    <m/>
    <m/>
  </r>
  <r>
    <n v="772"/>
    <n v="55"/>
    <d v="2012-01-14T00:00:00"/>
    <n v="1"/>
    <x v="45"/>
    <n v="2"/>
    <s v="JAL"/>
    <s v="STEAM NON COKING"/>
    <s v="DIAMOND STAR"/>
    <d v="1899-12-30T16:10:00"/>
    <x v="758"/>
    <s v="DTY-WT 1-WCS-RLS 1-IMWB 1-DTY"/>
    <n v="59"/>
    <n v="0"/>
    <m/>
    <d v="1899-12-30T16:10:00"/>
    <d v="1899-12-30T16:10:00"/>
    <d v="1899-12-30T00:00:00"/>
    <n v="0"/>
    <n v="0"/>
    <d v="1899-12-30T16:20:00"/>
    <d v="1899-12-30T00:10:00"/>
    <n v="0"/>
    <n v="10"/>
    <d v="1899-12-30T16:40:00"/>
    <d v="1899-12-30T00:20:00"/>
    <n v="0"/>
    <n v="20"/>
    <d v="1899-12-30T17:10:00"/>
    <d v="1899-12-30T00:30:00"/>
    <n v="0"/>
    <n v="30"/>
    <d v="1899-12-30T17:15:00"/>
    <d v="1899-12-30T20:00:00"/>
    <d v="1899-12-30T02:45:00"/>
    <n v="2"/>
    <n v="45"/>
    <d v="1899-12-30T17:15:00"/>
    <d v="1899-12-30T20:00:00"/>
    <d v="1899-12-30T02:45:00"/>
    <n v="2"/>
    <n v="45"/>
    <d v="1899-12-30T19:10:00"/>
    <d v="1899-12-30T00:03:00"/>
    <n v="0"/>
    <n v="3"/>
    <d v="1899-12-30T19:13:00"/>
    <d v="1899-12-30T00:03:00"/>
    <n v="0"/>
    <n v="3"/>
    <d v="1899-12-30T21:00:00"/>
    <d v="1899-12-30T01:47:00"/>
    <n v="1"/>
    <n v="47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0:00"/>
    <d v="1899-12-30T00:10:00"/>
    <n v="0"/>
    <n v="10"/>
    <d v="1899-12-30T21:15:00"/>
    <d v="1899-12-30T00:05:00"/>
    <n v="0"/>
    <n v="5"/>
    <d v="1899-12-30T21:15:00"/>
    <d v="1899-12-30T21:20:00"/>
    <d v="1899-12-30T00:05:00"/>
    <n v="0"/>
    <n v="5"/>
    <d v="1899-12-30T05:10:00"/>
    <n v="5"/>
    <n v="10"/>
    <d v="1899-12-30T00:48:00"/>
    <n v="0"/>
    <n v="48"/>
    <d v="1899-12-30T02:45:00"/>
    <n v="2"/>
    <n v="45"/>
    <d v="1899-12-30T01:47:00"/>
    <n v="1"/>
    <n v="47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732750.936000003"/>
    <n v="43922"/>
    <n v="60.677966101694913"/>
    <n v="62.218271845544443"/>
    <m/>
    <m/>
    <m/>
    <m/>
    <m/>
  </r>
  <r>
    <n v="773"/>
    <n v="56"/>
    <d v="2012-01-14T00:00:00"/>
    <n v="1"/>
    <x v="47"/>
    <n v="9"/>
    <s v="TSL,HALDIA"/>
    <s v="OKEY NORTH/HAIL CREEK"/>
    <s v="FRONTIER AMBITION"/>
    <d v="1899-12-30T22:10:00"/>
    <x v="759"/>
    <s v="DTY-WT 1-WCS-RLS 1-IMWB 1-DTY"/>
    <n v="54"/>
    <n v="4"/>
    <m/>
    <d v="1899-12-30T22:10:00"/>
    <d v="1899-12-30T22:10:00"/>
    <d v="1899-12-30T00:00:00"/>
    <n v="0"/>
    <n v="0"/>
    <d v="1899-12-30T22:25:00"/>
    <d v="1899-12-30T00:15:00"/>
    <n v="0"/>
    <n v="15"/>
    <d v="1899-12-30T22:30:00"/>
    <d v="1899-12-30T00:05:00"/>
    <n v="0"/>
    <n v="5"/>
    <d v="1899-12-30T23:25:00"/>
    <d v="1899-12-30T00:55:00"/>
    <n v="0"/>
    <n v="55"/>
    <d v="1899-12-30T23:30:00"/>
    <d v="1899-12-31T00:45:00"/>
    <d v="1899-12-30T01:15:00"/>
    <n v="1"/>
    <n v="15"/>
    <d v="1899-12-30T23:30:00"/>
    <d v="1899-12-31T00:45:00"/>
    <d v="1899-12-30T01:15:00"/>
    <n v="1"/>
    <n v="15"/>
    <d v="1899-12-31T00:16:00"/>
    <d v="1899-12-30T00:02:00"/>
    <n v="0"/>
    <n v="2"/>
    <d v="1899-12-31T00:16:00"/>
    <d v="1899-12-30T00:00:00"/>
    <n v="0"/>
    <n v="0"/>
    <d v="1899-12-31T02:16:00"/>
    <d v="1899-12-30T02:00:00"/>
    <n v="2"/>
    <n v="0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5:00"/>
    <d v="1899-12-30T00:09:00"/>
    <n v="0"/>
    <n v="9"/>
    <d v="1899-12-31T02:30:00"/>
    <d v="1899-12-30T00:05:00"/>
    <n v="0"/>
    <n v="5"/>
    <d v="1899-12-31T02:30:00"/>
    <d v="1899-12-31T02:35:00"/>
    <d v="1899-12-30T00:05:00"/>
    <n v="0"/>
    <n v="5"/>
    <d v="1899-12-30T04:25:00"/>
    <n v="4"/>
    <n v="25"/>
    <d v="1899-12-30T01:11:00"/>
    <n v="1"/>
    <n v="11"/>
    <d v="1899-12-30T01:15:00"/>
    <n v="1"/>
    <n v="15"/>
    <d v="1899-12-30T02:00:00"/>
    <n v="2"/>
    <n v="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736145.936000003"/>
    <n v="43976"/>
    <n v="62.870370370370374"/>
    <n v="62.219072585046455"/>
    <m/>
    <m/>
    <m/>
    <m/>
    <m/>
  </r>
  <r>
    <n v="774"/>
    <n v="57"/>
    <d v="2012-01-15T00:00:00"/>
    <n v="1"/>
    <x v="55"/>
    <n v="4"/>
    <s v="UML"/>
    <s v="NON COKING"/>
    <s v="YIN SHUN"/>
    <d v="1899-12-30T23:30:00"/>
    <x v="760"/>
    <s v="DTY-WT 1-WCS-RLS 1-IMWB 1-DTY"/>
    <n v="59"/>
    <n v="0"/>
    <m/>
    <d v="1899-12-30T23:30:00"/>
    <d v="1899-12-30T23:30:00"/>
    <d v="1899-12-30T00:00:00"/>
    <n v="0"/>
    <n v="0"/>
    <d v="1899-12-30T23:45:00"/>
    <d v="1899-12-30T00:15:00"/>
    <n v="0"/>
    <n v="15"/>
    <d v="1899-12-31T00:00:00"/>
    <d v="1899-12-30T00:15:00"/>
    <n v="0"/>
    <n v="15"/>
    <d v="1899-12-31T00:35:00"/>
    <d v="1899-12-30T00:35:00"/>
    <n v="0"/>
    <n v="35"/>
    <d v="1899-12-31T00:55:00"/>
    <d v="1899-12-31T01:35:00"/>
    <d v="1899-12-30T00:40:00"/>
    <n v="0"/>
    <n v="40"/>
    <d v="1899-12-31T00:55:00"/>
    <d v="1899-12-31T01:35:00"/>
    <d v="1899-12-30T00:40:00"/>
    <n v="0"/>
    <n v="40"/>
    <d v="1899-12-31T02:30:00"/>
    <d v="1899-12-30T00:55:00"/>
    <n v="0"/>
    <n v="55"/>
    <d v="1899-12-31T03:36:00"/>
    <d v="1899-12-30T01:06:00"/>
    <n v="1"/>
    <n v="6"/>
    <d v="1899-12-31T05:41:00"/>
    <d v="1899-12-30T02:05:00"/>
    <n v="2"/>
    <n v="5"/>
    <d v="1899-12-31T05:41:00"/>
    <d v="1899-12-31T05:41:00"/>
    <d v="1899-12-30T00:00:00"/>
    <n v="0"/>
    <n v="0"/>
    <d v="1899-12-31T05:41:00"/>
    <d v="1899-12-31T05:41:00"/>
    <m/>
    <d v="1899-12-30T00:00:00"/>
    <n v="0"/>
    <n v="0"/>
    <d v="1899-12-31T11:05:00"/>
    <d v="1899-12-30T05:24:00"/>
    <n v="5"/>
    <n v="24"/>
    <d v="1899-12-31T11:10:00"/>
    <d v="1899-12-30T00:05:00"/>
    <n v="0"/>
    <n v="5"/>
    <d v="1899-12-31T11:10:00"/>
    <d v="1899-12-31T11:15:00"/>
    <d v="1899-12-30T00:05:00"/>
    <n v="0"/>
    <n v="5"/>
    <d v="1899-12-30T11:45:00"/>
    <n v="11"/>
    <n v="45"/>
    <d v="1899-12-30T06:59:00"/>
    <n v="6"/>
    <n v="59"/>
    <d v="1899-12-30T00:40:00"/>
    <n v="0"/>
    <n v="40"/>
    <d v="1899-12-30T02:05:00"/>
    <n v="2"/>
    <n v="5"/>
    <m/>
    <m/>
    <m/>
    <d v="1899-12-30T01:43:00"/>
    <n v="1"/>
    <n v="43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39761.936000003"/>
    <n v="44035"/>
    <n v="61.288135593220339"/>
    <n v="62.21782527534922"/>
    <m/>
    <m/>
    <m/>
    <m/>
    <m/>
  </r>
  <r>
    <n v="775"/>
    <n v="58"/>
    <d v="2012-01-15T00:00:00"/>
    <n v="1"/>
    <x v="46"/>
    <n v="20"/>
    <s v="TSL,JSR"/>
    <s v="BLENDED PCI"/>
    <s v="FEORILA"/>
    <d v="1899-12-30T03:00:00"/>
    <x v="761"/>
    <s v="DTY-WT 1-WCS-RLS 2-IMWB 1-DTY"/>
    <n v="45"/>
    <n v="0"/>
    <m/>
    <d v="1899-12-30T03:00:00"/>
    <d v="1899-12-30T03:00:00"/>
    <d v="1899-12-30T00:00:00"/>
    <n v="0"/>
    <n v="0"/>
    <d v="1899-12-30T03:20:00"/>
    <d v="1899-12-30T00:20:00"/>
    <n v="0"/>
    <n v="20"/>
    <d v="1899-12-30T03:30:00"/>
    <d v="1899-12-30T00:10:00"/>
    <n v="0"/>
    <n v="10"/>
    <d v="1899-12-30T04:20:00"/>
    <d v="1899-12-30T00:50:00"/>
    <n v="0"/>
    <n v="50"/>
    <d v="1899-12-30T04:30:00"/>
    <d v="1899-12-30T06:20:00"/>
    <d v="1899-12-30T01:50:00"/>
    <n v="1"/>
    <n v="50"/>
    <d v="1899-12-30T04:30:00"/>
    <d v="1899-12-30T06:20:00"/>
    <d v="1899-12-30T01:50:00"/>
    <n v="1"/>
    <n v="50"/>
    <d v="1899-12-30T07:02:00"/>
    <d v="1899-12-30T00:42:00"/>
    <n v="0"/>
    <n v="42"/>
    <d v="1899-12-30T07:02:00"/>
    <d v="1899-12-30T00:00:00"/>
    <n v="0"/>
    <n v="0"/>
    <d v="1899-12-30T09:27:00"/>
    <d v="1899-12-30T02:25:00"/>
    <n v="2"/>
    <n v="25"/>
    <d v="1899-12-30T09:27:00"/>
    <d v="1899-12-30T09:27:00"/>
    <d v="1899-12-30T00:00:00"/>
    <n v="0"/>
    <n v="0"/>
    <d v="1899-12-30T09:27:00"/>
    <d v="1899-12-30T09:27:00"/>
    <m/>
    <d v="1899-12-30T00:00:00"/>
    <n v="0"/>
    <n v="0"/>
    <d v="1899-12-30T09:40:00"/>
    <d v="1899-12-30T00:13:00"/>
    <n v="0"/>
    <n v="13"/>
    <d v="1899-12-30T09:45:00"/>
    <d v="1899-12-30T00:05:00"/>
    <n v="0"/>
    <n v="5"/>
    <d v="1899-12-30T09:45:00"/>
    <d v="1899-12-30T10:00:00"/>
    <d v="1899-12-30T00:15:00"/>
    <n v="0"/>
    <n v="15"/>
    <d v="1899-12-30T07:00:00"/>
    <n v="7"/>
    <n v="0"/>
    <d v="1899-12-30T01:50:00"/>
    <n v="1"/>
    <n v="50"/>
    <d v="1899-12-30T01:50:00"/>
    <n v="1"/>
    <n v="50"/>
    <d v="1899-12-30T02:25:00"/>
    <n v="2"/>
    <n v="25"/>
    <m/>
    <m/>
    <m/>
    <d v="1899-12-30T01:37:00"/>
    <n v="1"/>
    <n v="37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42480.936000003"/>
    <n v="44080"/>
    <n v="60.422222222222224"/>
    <n v="62.215992196007328"/>
    <m/>
    <m/>
    <m/>
    <m/>
    <m/>
  </r>
  <r>
    <n v="776"/>
    <n v="59"/>
    <d v="2012-01-15T00:00:00"/>
    <n v="1"/>
    <x v="46"/>
    <n v="21"/>
    <s v="TSL,JSR"/>
    <s v="CP OMAN"/>
    <s v="MP PANAMAX 5"/>
    <d v="1899-12-30T05:30:00"/>
    <x v="762"/>
    <s v="DTY-WT 1-WCS-RLS 2-IMWB 1-DTY"/>
    <n v="58"/>
    <n v="1"/>
    <m/>
    <d v="1899-12-30T05:30:00"/>
    <d v="1899-12-30T05:30:00"/>
    <d v="1899-12-30T00:00:00"/>
    <n v="0"/>
    <n v="0"/>
    <d v="1899-12-30T09:30:00"/>
    <d v="1899-12-30T04:00:00"/>
    <n v="4"/>
    <n v="0"/>
    <d v="1899-12-30T10:15:00"/>
    <d v="1899-12-30T00:45:00"/>
    <n v="0"/>
    <n v="45"/>
    <d v="1899-12-30T10:45:00"/>
    <d v="1899-12-30T00:30:00"/>
    <n v="0"/>
    <n v="30"/>
    <d v="1899-12-30T10:50:00"/>
    <d v="1899-12-30T11:45:00"/>
    <d v="1899-12-30T00:55:00"/>
    <n v="0"/>
    <n v="55"/>
    <d v="1899-12-30T10:50:00"/>
    <d v="1899-12-30T11:45:00"/>
    <d v="1899-12-30T00:55:00"/>
    <n v="0"/>
    <n v="55"/>
    <d v="1899-12-30T12:35:00"/>
    <d v="1899-12-30T00:50:00"/>
    <n v="0"/>
    <n v="50"/>
    <d v="1899-12-30T12:35:00"/>
    <d v="1899-12-30T00:00:00"/>
    <n v="0"/>
    <n v="0"/>
    <d v="1899-12-30T15:25:00"/>
    <d v="1899-12-30T02:50:00"/>
    <n v="2"/>
    <n v="50"/>
    <d v="1899-12-30T15:25:00"/>
    <d v="1899-12-30T15:25:00"/>
    <d v="1899-12-30T00:00:00"/>
    <n v="0"/>
    <n v="0"/>
    <d v="1899-12-30T15:25:00"/>
    <d v="1899-12-30T15:25:00"/>
    <m/>
    <d v="1899-12-30T00:00:00"/>
    <n v="0"/>
    <n v="0"/>
    <d v="1899-12-30T15:35:00"/>
    <d v="1899-12-30T00:10:00"/>
    <n v="0"/>
    <n v="10"/>
    <d v="1899-12-30T15:40:00"/>
    <d v="1899-12-30T00:05:00"/>
    <n v="0"/>
    <n v="5"/>
    <d v="1899-12-30T15:40:00"/>
    <d v="1899-12-30T15:45:00"/>
    <d v="1899-12-30T00:05:00"/>
    <n v="0"/>
    <n v="5"/>
    <d v="1899-12-30T10:15:00"/>
    <n v="10"/>
    <n v="15"/>
    <d v="1899-12-30T01:35:00"/>
    <n v="1"/>
    <n v="35"/>
    <d v="1899-12-30T00:55:00"/>
    <n v="0"/>
    <n v="55"/>
    <d v="1899-12-30T02:50:00"/>
    <n v="2"/>
    <n v="5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47:00"/>
    <n v="0"/>
    <n v="47"/>
    <n v="2746193.936000003"/>
    <n v="44138"/>
    <n v="64.017241379310349"/>
    <n v="62.218359146313901"/>
    <m/>
    <m/>
    <m/>
    <m/>
    <m/>
  </r>
  <r>
    <n v="777"/>
    <n v="60"/>
    <d v="2012-01-15T00:00:00"/>
    <n v="1"/>
    <x v="64"/>
    <n v="1"/>
    <s v="RCL"/>
    <s v="NON COKING"/>
    <s v="BET PRINCE"/>
    <d v="1899-12-30T09:45:00"/>
    <x v="763"/>
    <s v="DTY-WT 1-WCS-RLS 1-IMWB 1-DTY"/>
    <n v="59"/>
    <n v="0"/>
    <m/>
    <d v="1899-12-30T09:45:00"/>
    <d v="1899-12-30T09:45:00"/>
    <d v="1899-12-30T00:00:00"/>
    <n v="0"/>
    <n v="0"/>
    <d v="1899-12-30T11:20:00"/>
    <d v="1899-12-30T01:35:00"/>
    <n v="1"/>
    <n v="35"/>
    <d v="1899-12-30T11:35:00"/>
    <d v="1899-12-30T00:15:00"/>
    <n v="0"/>
    <n v="15"/>
    <d v="1899-12-30T13:00:00"/>
    <d v="1899-12-30T01:25:00"/>
    <n v="1"/>
    <n v="2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6:40:00"/>
    <d v="1899-12-30T02:40:00"/>
    <n v="2"/>
    <n v="40"/>
    <d v="1899-12-30T16:42:00"/>
    <d v="1899-12-30T00:02:00"/>
    <n v="0"/>
    <n v="2"/>
    <d v="1899-12-30T21:50:00"/>
    <d v="1899-12-30T05:08:00"/>
    <n v="5"/>
    <n v="8"/>
    <d v="1899-12-30T21:50:00"/>
    <d v="1899-12-30T21:50:00"/>
    <d v="1899-12-30T00:00:00"/>
    <n v="0"/>
    <n v="0"/>
    <d v="1899-12-30T21:50:00"/>
    <d v="1899-12-30T21:50:00"/>
    <m/>
    <d v="1899-12-30T00:00:00"/>
    <n v="0"/>
    <n v="0"/>
    <d v="1899-12-30T22:00:00"/>
    <d v="1899-12-30T00:10:00"/>
    <n v="0"/>
    <n v="10"/>
    <d v="1899-12-30T22:05:00"/>
    <d v="1899-12-30T00:05:00"/>
    <n v="0"/>
    <n v="5"/>
    <d v="1899-12-30T22:05:00"/>
    <d v="1899-12-30T22:10:00"/>
    <d v="1899-12-30T00:05:00"/>
    <n v="0"/>
    <n v="5"/>
    <d v="1899-12-30T12:25:00"/>
    <n v="12"/>
    <n v="25"/>
    <d v="1899-12-30T04:20:00"/>
    <n v="4"/>
    <n v="20"/>
    <d v="1899-12-30T00:55:00"/>
    <n v="0"/>
    <n v="55"/>
    <d v="1899-12-30T05:08:00"/>
    <n v="5"/>
    <n v="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55:00"/>
    <n v="3"/>
    <n v="55"/>
    <d v="1899-12-30T00:00:00"/>
    <n v="0"/>
    <n v="0"/>
    <n v="2750156.936000003"/>
    <n v="44197"/>
    <n v="67.169491525423723"/>
    <n v="62.224968572527615"/>
    <m/>
    <m/>
    <m/>
    <m/>
    <m/>
  </r>
  <r>
    <n v="778"/>
    <n v="61"/>
    <d v="2012-01-15T00:00:00"/>
    <n v="1"/>
    <x v="52"/>
    <n v="5"/>
    <s v="UML,SUKHINDA"/>
    <s v="GYP COKING COAL"/>
    <s v="SUMMER FORTUNE"/>
    <d v="1899-12-30T11:50:00"/>
    <x v="764"/>
    <s v="DTY-WT 1-WCS-RLS 2-IMWB 1-DTY"/>
    <n v="59"/>
    <n v="0"/>
    <m/>
    <d v="1899-12-30T11:50:00"/>
    <d v="1899-12-30T11:50:00"/>
    <d v="1899-12-30T00:00:00"/>
    <n v="0"/>
    <n v="0"/>
    <d v="1899-12-30T16:20:00"/>
    <d v="1899-12-30T04:30:00"/>
    <n v="4"/>
    <n v="30"/>
    <d v="1899-12-30T16:55:00"/>
    <d v="1899-12-30T00:35:00"/>
    <n v="0"/>
    <n v="35"/>
    <d v="1899-12-30T17:20:00"/>
    <d v="1899-12-30T00:25:00"/>
    <n v="0"/>
    <n v="25"/>
    <d v="1899-12-30T17:25:00"/>
    <d v="1899-12-30T17:50:00"/>
    <d v="1899-12-30T00:25:00"/>
    <n v="0"/>
    <n v="25"/>
    <d v="1899-12-30T17:25:00"/>
    <d v="1899-12-30T17:50:00"/>
    <d v="1899-12-30T00:25:00"/>
    <n v="0"/>
    <n v="25"/>
    <d v="1899-12-30T18:26:00"/>
    <d v="1899-12-30T00:36:00"/>
    <n v="0"/>
    <n v="36"/>
    <d v="1899-12-30T18:28:00"/>
    <d v="1899-12-30T00:02:00"/>
    <n v="0"/>
    <n v="2"/>
    <d v="1899-12-30T19:59:00"/>
    <d v="1899-12-30T01:31:00"/>
    <n v="1"/>
    <n v="31"/>
    <d v="1899-12-30T19:59:00"/>
    <d v="1899-12-30T19:59:00"/>
    <d v="1899-12-30T00:00:00"/>
    <n v="0"/>
    <n v="0"/>
    <d v="1899-12-30T19:59:00"/>
    <d v="1899-12-30T19:59:00"/>
    <m/>
    <d v="1899-12-30T00:00:00"/>
    <n v="0"/>
    <n v="0"/>
    <d v="1899-12-30T20:10:00"/>
    <d v="1899-12-30T00:11:00"/>
    <n v="0"/>
    <n v="11"/>
    <d v="1899-12-30T20:15:00"/>
    <d v="1899-12-30T00:05:00"/>
    <n v="0"/>
    <n v="5"/>
    <d v="1899-12-30T20:15:00"/>
    <d v="1899-12-30T20:20:00"/>
    <d v="1899-12-30T00:05:00"/>
    <n v="0"/>
    <n v="5"/>
    <d v="1899-12-30T08:30:00"/>
    <n v="8"/>
    <n v="30"/>
    <d v="1899-12-30T01:17:00"/>
    <n v="1"/>
    <n v="17"/>
    <d v="1899-12-30T00:25:00"/>
    <n v="0"/>
    <n v="25"/>
    <d v="1899-12-30T01:31:00"/>
    <n v="1"/>
    <n v="31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53600.936000003"/>
    <n v="44256"/>
    <n v="58.372881355932201"/>
    <n v="62.219833152566949"/>
    <m/>
    <m/>
    <m/>
    <m/>
    <m/>
  </r>
  <r>
    <n v="779"/>
    <n v="62"/>
    <d v="2012-01-15T00:00:00"/>
    <n v="1"/>
    <x v="46"/>
    <n v="22"/>
    <s v="TSL,JSR"/>
    <s v="CURRAGH SS/ANTHRACITE"/>
    <s v="IMPERIAL/NAVIOS VECTOR"/>
    <d v="1899-12-30T17:30:00"/>
    <x v="765"/>
    <s v="DTY-WT 1-WCS-RLS 1-IMWB 1-DTY"/>
    <n v="58"/>
    <n v="1"/>
    <m/>
    <d v="1899-12-30T17:30:00"/>
    <d v="1899-12-30T17:30:00"/>
    <d v="1899-12-30T00:00:00"/>
    <n v="0"/>
    <n v="0"/>
    <d v="1899-12-30T20:55:00"/>
    <d v="1899-12-30T03:25:00"/>
    <n v="3"/>
    <n v="25"/>
    <d v="1899-12-30T21:05:00"/>
    <d v="1899-12-30T00:10:00"/>
    <n v="0"/>
    <n v="10"/>
    <d v="1899-12-30T22:00:00"/>
    <d v="1899-12-30T00:55:00"/>
    <n v="0"/>
    <n v="55"/>
    <d v="1899-12-30T22:10:00"/>
    <d v="1899-12-30T23:25:00"/>
    <d v="1899-12-30T01:15:00"/>
    <n v="1"/>
    <n v="15"/>
    <d v="1899-12-30T22:10:00"/>
    <d v="1899-12-30T23:25:00"/>
    <d v="1899-12-30T01:15:00"/>
    <n v="1"/>
    <n v="15"/>
    <d v="1899-12-30T23:40:00"/>
    <d v="1899-12-30T00:15:00"/>
    <n v="0"/>
    <n v="15"/>
    <d v="1899-12-30T23:44:00"/>
    <d v="1899-12-30T00:04:00"/>
    <n v="0"/>
    <n v="4"/>
    <d v="1899-12-31T02:54:00"/>
    <d v="1899-12-30T03:10:00"/>
    <n v="3"/>
    <n v="10"/>
    <d v="1899-12-31T02:54:00"/>
    <d v="1899-12-31T02:54:00"/>
    <d v="1899-12-30T00:00:00"/>
    <n v="0"/>
    <n v="0"/>
    <d v="1899-12-31T02:54:00"/>
    <d v="1899-12-31T02:54:00"/>
    <m/>
    <d v="1899-12-30T00:00:00"/>
    <n v="0"/>
    <n v="0"/>
    <d v="1899-12-31T03:05:00"/>
    <d v="1899-12-30T00:11:00"/>
    <n v="0"/>
    <n v="11"/>
    <d v="1899-12-31T03:10:00"/>
    <d v="1899-12-30T00:05:00"/>
    <n v="0"/>
    <n v="5"/>
    <d v="1899-12-31T03:10:00"/>
    <d v="1899-12-31T03:15:00"/>
    <d v="1899-12-30T00:05:00"/>
    <n v="0"/>
    <n v="5"/>
    <d v="1899-12-30T09:45:00"/>
    <n v="9"/>
    <n v="45"/>
    <d v="1899-12-30T01:26:00"/>
    <n v="1"/>
    <n v="26"/>
    <d v="1899-12-30T01:15:00"/>
    <n v="1"/>
    <n v="15"/>
    <d v="1899-12-30T03:10:00"/>
    <n v="3"/>
    <n v="10"/>
    <m/>
    <m/>
    <m/>
    <d v="1899-12-30T02:04:00"/>
    <n v="2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757371.936000003"/>
    <n v="44314"/>
    <n v="65.017241379310349"/>
    <n v="62.223494516405715"/>
    <m/>
    <m/>
    <m/>
    <m/>
    <m/>
  </r>
  <r>
    <n v="780"/>
    <n v="63"/>
    <d v="2012-01-16T00:00:00"/>
    <n v="1"/>
    <x v="65"/>
    <n v="1"/>
    <s v="JAL"/>
    <s v="NON COKING"/>
    <s v="DIAMOND STAR"/>
    <d v="1899-12-30T00:40:00"/>
    <x v="766"/>
    <s v="DTY-WT 1-WCS-RLS 1-IMWB 1-DTY"/>
    <n v="59"/>
    <n v="0"/>
    <m/>
    <d v="1899-12-30T00:40:00"/>
    <d v="1899-12-30T00:40:00"/>
    <d v="1899-12-30T00:00:00"/>
    <n v="0"/>
    <n v="0"/>
    <d v="1899-12-30T01:00:00"/>
    <d v="1899-12-30T00:20:00"/>
    <n v="0"/>
    <n v="20"/>
    <d v="1899-12-30T01:10:00"/>
    <d v="1899-12-30T00:10:00"/>
    <n v="0"/>
    <n v="10"/>
    <d v="1899-12-30T02:05:00"/>
    <d v="1899-12-30T00:55:00"/>
    <n v="0"/>
    <n v="55"/>
    <d v="1899-12-30T02:10:00"/>
    <d v="1899-12-30T02:45:00"/>
    <d v="1899-12-30T00:35:00"/>
    <n v="0"/>
    <n v="35"/>
    <d v="1899-12-30T02:10:00"/>
    <d v="1899-12-30T02:45:00"/>
    <d v="1899-12-30T00:35:00"/>
    <n v="0"/>
    <n v="35"/>
    <d v="1899-12-30T04:10:00"/>
    <d v="1899-12-30T01:25:00"/>
    <n v="1"/>
    <n v="25"/>
    <d v="1899-12-30T04:14:00"/>
    <d v="1899-12-30T00:04:00"/>
    <n v="0"/>
    <n v="4"/>
    <d v="1899-12-30T06:12:00"/>
    <d v="1899-12-30T01:58:00"/>
    <n v="1"/>
    <n v="58"/>
    <d v="1899-12-30T06:12:00"/>
    <d v="1899-12-30T06:12:00"/>
    <d v="1899-12-30T00:00:00"/>
    <n v="0"/>
    <n v="0"/>
    <d v="1899-12-30T06:12:00"/>
    <d v="1899-12-30T06:12:00"/>
    <m/>
    <d v="1899-12-30T00:00:00"/>
    <n v="0"/>
    <n v="0"/>
    <d v="1899-12-30T06:22:00"/>
    <d v="1899-12-30T00:10:00"/>
    <n v="0"/>
    <n v="10"/>
    <d v="1899-12-30T06:27:00"/>
    <d v="1899-12-30T00:05:00"/>
    <n v="0"/>
    <n v="5"/>
    <d v="1899-12-30T06:27:00"/>
    <d v="1899-12-30T06:30:00"/>
    <d v="1899-12-30T00:03:00"/>
    <n v="0"/>
    <n v="3"/>
    <d v="1899-12-30T05:50:00"/>
    <n v="5"/>
    <n v="50"/>
    <d v="1899-12-30T02:35:00"/>
    <n v="2"/>
    <n v="35"/>
    <d v="1899-12-30T00:35:00"/>
    <n v="0"/>
    <n v="35"/>
    <d v="1899-12-30T01:58:00"/>
    <n v="1"/>
    <n v="58"/>
    <m/>
    <m/>
    <m/>
    <d v="1899-12-30T01:19:00"/>
    <n v="1"/>
    <n v="19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760858.936000003"/>
    <n v="44373"/>
    <n v="59.101694915254235"/>
    <n v="62.21934365492536"/>
    <m/>
    <m/>
    <m/>
    <m/>
    <m/>
  </r>
  <r>
    <n v="781"/>
    <n v="64"/>
    <d v="2012-01-16T00:00:00"/>
    <n v="1"/>
    <x v="54"/>
    <n v="2"/>
    <s v="HIND ENERGY"/>
    <s v="STEAM NON COKING"/>
    <s v="IPSEA COLOSSUS"/>
    <d v="1899-12-30T12:00:00"/>
    <x v="767"/>
    <s v="DTY-WT 1-WCS-RLS 2-IMWB 1-DTY"/>
    <n v="59"/>
    <n v="0"/>
    <m/>
    <d v="1899-12-30T12:00:00"/>
    <d v="1899-12-30T12:00:00"/>
    <d v="1899-12-30T00:00:00"/>
    <n v="0"/>
    <n v="0"/>
    <d v="1899-12-30T17:15:00"/>
    <d v="1899-12-30T05:15:00"/>
    <n v="5"/>
    <n v="15"/>
    <d v="1899-12-30T17:30:00"/>
    <d v="1899-12-30T00:15:00"/>
    <n v="0"/>
    <n v="15"/>
    <d v="1899-12-31T00:10:00"/>
    <d v="1899-12-30T06:40:00"/>
    <n v="6"/>
    <n v="40"/>
    <d v="1899-12-31T00:15:00"/>
    <d v="1899-12-31T01:40:00"/>
    <d v="1899-12-30T01:25:00"/>
    <n v="1"/>
    <n v="25"/>
    <d v="1899-12-31T00:15:00"/>
    <d v="1899-12-31T01:40:00"/>
    <d v="1899-12-30T01:25:00"/>
    <n v="1"/>
    <n v="25"/>
    <d v="1899-12-31T11:14:00"/>
    <d v="1899-12-30T09:34:00"/>
    <n v="9"/>
    <n v="34"/>
    <d v="1899-12-31T11:15:00"/>
    <d v="1899-12-30T00:01:00"/>
    <n v="0"/>
    <n v="1"/>
    <d v="1899-12-31T17:43:00"/>
    <d v="1899-12-30T06:28:00"/>
    <n v="6"/>
    <n v="28"/>
    <d v="1899-12-30T17:43:00"/>
    <d v="1899-12-30T17:43:00"/>
    <d v="1899-12-30T00:00:00"/>
    <n v="0"/>
    <n v="0"/>
    <d v="1899-12-30T17:43:00"/>
    <d v="1899-12-30T17:43:00"/>
    <m/>
    <d v="1899-12-30T00:00:00"/>
    <n v="0"/>
    <n v="0"/>
    <d v="1899-12-31T18:20:00"/>
    <d v="1899-12-31T00:37:00"/>
    <n v="0"/>
    <n v="37"/>
    <d v="1899-12-31T18:25:00"/>
    <d v="1899-12-30T00:05:00"/>
    <n v="0"/>
    <n v="5"/>
    <d v="1899-12-31T18:25:00"/>
    <d v="1899-12-31T18:30:00"/>
    <d v="1899-12-30T00:05:00"/>
    <n v="0"/>
    <n v="5"/>
    <d v="1899-12-31T06:30:00"/>
    <n v="6"/>
    <n v="30"/>
    <d v="1899-12-31T16:56:00"/>
    <n v="16"/>
    <n v="56"/>
    <d v="1899-12-30T01:25:00"/>
    <n v="1"/>
    <n v="25"/>
    <d v="1899-12-30T06:28:00"/>
    <n v="6"/>
    <n v="28"/>
    <m/>
    <m/>
    <m/>
    <d v="1899-12-30T01:21:00"/>
    <n v="1"/>
    <n v="21"/>
    <d v="1899-12-30T00:00:00"/>
    <n v="0"/>
    <n v="0"/>
    <d v="1899-12-30T01:15:00"/>
    <n v="1"/>
    <n v="15"/>
    <d v="1899-12-30T00:00:00"/>
    <n v="0"/>
    <n v="0"/>
    <d v="1899-12-30T00:25:00"/>
    <n v="0"/>
    <n v="25"/>
    <d v="1899-12-30T00:00:00"/>
    <n v="0"/>
    <n v="0"/>
    <d v="1899-12-30T03:27:00"/>
    <n v="3"/>
    <n v="27"/>
    <d v="1899-12-30T00:00:00"/>
    <n v="0"/>
    <n v="0"/>
    <n v="2764461.936000003"/>
    <n v="44432"/>
    <n v="61.067796610169495"/>
    <n v="62.217814548073527"/>
    <m/>
    <m/>
    <m/>
    <m/>
    <m/>
  </r>
  <r>
    <n v="782"/>
    <n v="65"/>
    <d v="2012-01-16T00:00:00"/>
    <n v="1"/>
    <x v="46"/>
    <n v="23"/>
    <s v="TSL,JSR"/>
    <s v="BLENDED PCI"/>
    <s v="FEORILA"/>
    <d v="1899-12-30T04:45:00"/>
    <x v="768"/>
    <s v="DTY-WT 1-WCS-RLS 1-IMWB 1-DTY"/>
    <n v="59"/>
    <n v="0"/>
    <m/>
    <d v="1899-12-30T04:45:00"/>
    <d v="1899-12-30T04:45:00"/>
    <d v="1899-12-30T00:00:00"/>
    <n v="0"/>
    <n v="0"/>
    <d v="1899-12-30T05:05:00"/>
    <d v="1899-12-30T00:20:00"/>
    <n v="0"/>
    <n v="20"/>
    <d v="1899-12-30T05:15:00"/>
    <d v="1899-12-30T00:10:00"/>
    <n v="0"/>
    <n v="10"/>
    <d v="1899-12-30T05:30:00"/>
    <d v="1899-12-30T00:15:00"/>
    <n v="0"/>
    <n v="15"/>
    <d v="1899-12-30T05:30:00"/>
    <d v="1899-12-30T06:45:00"/>
    <d v="1899-12-30T01:15:00"/>
    <n v="1"/>
    <n v="15"/>
    <d v="1899-12-30T04:20:00"/>
    <d v="1899-12-30T06:00:00"/>
    <d v="1899-12-30T01:40:00"/>
    <n v="1"/>
    <n v="40"/>
    <d v="1899-12-30T12:28:00"/>
    <d v="1899-12-30T05:43:00"/>
    <n v="5"/>
    <n v="43"/>
    <d v="1899-12-30T12:28:00"/>
    <d v="1899-12-30T00:00:00"/>
    <n v="0"/>
    <n v="0"/>
    <d v="1899-12-30T14:21:00"/>
    <d v="1899-12-30T01:53:00"/>
    <n v="1"/>
    <n v="53"/>
    <d v="1899-12-30T14:21:00"/>
    <d v="1899-12-30T14:21:00"/>
    <d v="1899-12-30T00:00:00"/>
    <n v="0"/>
    <n v="0"/>
    <d v="1899-12-30T14:21:00"/>
    <d v="1899-12-30T14:21:00"/>
    <m/>
    <d v="1899-12-30T00:00:00"/>
    <n v="0"/>
    <n v="0"/>
    <d v="1899-12-30T14:30:00"/>
    <d v="1899-12-30T00:09:00"/>
    <n v="0"/>
    <n v="9"/>
    <d v="1899-12-30T14:35:00"/>
    <d v="1899-12-30T00:05:00"/>
    <n v="0"/>
    <n v="5"/>
    <d v="1899-12-30T14:35:00"/>
    <d v="1899-12-30T14:45:00"/>
    <d v="1899-12-30T00:10:00"/>
    <n v="0"/>
    <n v="10"/>
    <d v="1899-12-30T10:00:00"/>
    <n v="10"/>
    <n v="0"/>
    <d v="1899-12-30T06:12:00"/>
    <n v="6"/>
    <n v="12"/>
    <d v="1899-12-30T01:15:00"/>
    <n v="1"/>
    <n v="15"/>
    <d v="1899-12-30T01:53:00"/>
    <n v="1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768374.936000003"/>
    <n v="44491"/>
    <n v="66.322033898305079"/>
    <n v="62.223257198085072"/>
    <m/>
    <m/>
    <m/>
    <m/>
    <m/>
  </r>
  <r>
    <n v="783"/>
    <n v="66"/>
    <d v="2012-01-16T00:00:00"/>
    <n v="1"/>
    <x v="49"/>
    <n v="2"/>
    <s v="JAL"/>
    <s v="NON COKING"/>
    <s v="DIAMOND STAR"/>
    <d v="1899-12-30T19:30:00"/>
    <x v="76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3:55:00"/>
    <d v="1899-12-30T03:55:00"/>
    <n v="3"/>
    <n v="55"/>
    <d v="1899-12-30T23:55:00"/>
    <d v="1899-12-31T01:05:00"/>
    <d v="1899-12-30T01:10:00"/>
    <n v="1"/>
    <n v="10"/>
    <d v="1899-12-30T23:55:00"/>
    <d v="1899-12-31T01:05:00"/>
    <d v="1899-12-30T01:10:00"/>
    <n v="1"/>
    <n v="10"/>
    <d v="1899-12-31T01:06:00"/>
    <d v="1899-12-30T00:01:00"/>
    <n v="0"/>
    <n v="1"/>
    <d v="1899-12-31T01:06:00"/>
    <d v="1899-12-30T00:00:00"/>
    <n v="0"/>
    <n v="0"/>
    <d v="1899-12-31T03:36:00"/>
    <d v="1899-12-30T02:30:00"/>
    <n v="2"/>
    <n v="30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3:45:00"/>
    <d v="1899-12-30T00:09:00"/>
    <n v="0"/>
    <n v="9"/>
    <d v="1899-12-31T03:50:00"/>
    <d v="1899-12-30T00:05:00"/>
    <n v="0"/>
    <n v="5"/>
    <d v="1899-12-31T03:50:00"/>
    <d v="1899-12-31T03:55:00"/>
    <d v="1899-12-30T00:05:00"/>
    <n v="0"/>
    <n v="5"/>
    <d v="1899-12-30T08:25:00"/>
    <n v="8"/>
    <n v="25"/>
    <d v="1899-12-30T04:10:00"/>
    <n v="4"/>
    <n v="10"/>
    <d v="1899-12-30T01:10:00"/>
    <n v="1"/>
    <n v="10"/>
    <d v="1899-12-30T02:30:00"/>
    <n v="2"/>
    <n v="30"/>
    <m/>
    <m/>
    <m/>
    <d v="1899-12-30T01:32:00"/>
    <n v="1"/>
    <n v="32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71925.936000003"/>
    <n v="44550"/>
    <n v="60.186440677966104"/>
    <n v="62.220559730639799"/>
    <m/>
    <m/>
    <m/>
    <m/>
    <m/>
  </r>
  <r>
    <n v="784"/>
    <n v="67"/>
    <d v="2012-01-17T00:00:00"/>
    <n v="1"/>
    <x v="46"/>
    <n v="24"/>
    <s v="TSL,JSR"/>
    <s v="CP OMAN/MILLENIUM HCC"/>
    <s v="MP PANAMAX 5/SEA OF GRACIA"/>
    <d v="1899-12-30T01:45:00"/>
    <x v="770"/>
    <s v="DTY-WT 1-WCS-RLS 2-IMWB 1-DTY"/>
    <n v="55"/>
    <n v="4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2:30:00"/>
    <d v="1899-12-30T00:30:00"/>
    <n v="0"/>
    <n v="30"/>
    <d v="1899-12-30T02:35:00"/>
    <d v="1899-12-30T03:35:00"/>
    <d v="1899-12-30T01:00:00"/>
    <n v="1"/>
    <n v="0"/>
    <d v="1899-12-30T02:35:00"/>
    <d v="1899-12-30T03:35:00"/>
    <d v="1899-12-30T01:00:00"/>
    <n v="1"/>
    <n v="0"/>
    <d v="1899-12-30T04:52:00"/>
    <d v="1899-12-30T01:17:00"/>
    <n v="1"/>
    <n v="17"/>
    <d v="1899-12-30T04:53:00"/>
    <d v="1899-12-30T00:01:00"/>
    <n v="0"/>
    <n v="1"/>
    <d v="1899-12-30T08:46:00"/>
    <d v="1899-12-30T03:53:00"/>
    <n v="3"/>
    <n v="53"/>
    <d v="1899-12-30T08:46:00"/>
    <d v="1899-12-30T08:46:00"/>
    <d v="1899-12-30T00:00:00"/>
    <n v="0"/>
    <n v="0"/>
    <d v="1899-12-30T08:46:00"/>
    <d v="1899-12-30T08:46:00"/>
    <m/>
    <d v="1899-12-30T00:00:00"/>
    <n v="0"/>
    <n v="0"/>
    <d v="1899-12-30T08:55:00"/>
    <d v="1899-12-30T00:09:00"/>
    <n v="0"/>
    <n v="9"/>
    <d v="1899-12-30T09:00:00"/>
    <d v="1899-12-30T00:05:00"/>
    <n v="0"/>
    <n v="5"/>
    <d v="1899-12-30T09:00:00"/>
    <d v="1899-12-30T09:05:00"/>
    <d v="1899-12-30T00:05:00"/>
    <n v="0"/>
    <n v="5"/>
    <d v="1899-12-30T07:20:00"/>
    <n v="7"/>
    <n v="20"/>
    <d v="1899-12-30T02:01:00"/>
    <n v="2"/>
    <n v="1"/>
    <d v="1899-12-30T01:00:00"/>
    <n v="1"/>
    <n v="0"/>
    <d v="1899-12-30T03:53:00"/>
    <n v="3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775447.936000003"/>
    <n v="44605"/>
    <n v="64.036363636363632"/>
    <n v="62.222798699697414"/>
    <m/>
    <m/>
    <m/>
    <m/>
    <m/>
  </r>
  <r>
    <n v="785"/>
    <n v="68"/>
    <d v="2012-01-17T00:00:00"/>
    <n v="1"/>
    <x v="66"/>
    <n v="1"/>
    <s v="VISA STEEL"/>
    <s v="NON COKING"/>
    <s v="YIN SHUN"/>
    <d v="1899-12-30T02:50:00"/>
    <x v="771"/>
    <s v="DTY-WT 1-WCS-MANUAL-IMWB 1-DTY"/>
    <n v="59"/>
    <n v="0"/>
    <m/>
    <d v="1899-12-30T02:50:00"/>
    <d v="1899-12-30T02:50:00"/>
    <d v="1899-12-30T00:00:00"/>
    <n v="0"/>
    <n v="0"/>
    <d v="1899-12-30T04:00:00"/>
    <d v="1899-12-30T01:10:00"/>
    <n v="1"/>
    <n v="10"/>
    <d v="1899-12-30T04:15:00"/>
    <d v="1899-12-30T00:15:00"/>
    <n v="0"/>
    <n v="15"/>
    <d v="1899-12-30T05:55:00"/>
    <d v="1899-12-30T01:40:00"/>
    <n v="1"/>
    <n v="40"/>
    <d v="1899-12-30T06:00:00"/>
    <d v="1899-12-30T07:30:00"/>
    <d v="1899-12-30T01:30:00"/>
    <n v="1"/>
    <n v="30"/>
    <d v="1899-12-30T06:00:00"/>
    <d v="1899-12-30T07:30:00"/>
    <d v="1899-12-30T01:30:00"/>
    <n v="1"/>
    <n v="30"/>
    <d v="1899-12-30T10:15:00"/>
    <d v="1899-12-30T02:45:00"/>
    <n v="2"/>
    <n v="45"/>
    <d v="1899-12-30T07:00:00"/>
    <d v="1899-12-30T01:00:00"/>
    <n v="1"/>
    <n v="0"/>
    <d v="1899-12-30T13:34:00"/>
    <d v="1899-12-30T06:34:00"/>
    <n v="6"/>
    <n v="34"/>
    <d v="1899-12-30T13:34:00"/>
    <d v="1899-12-30T13:34:00"/>
    <d v="1899-12-30T00:00:00"/>
    <n v="0"/>
    <n v="0"/>
    <d v="1899-12-30T13:34:00"/>
    <d v="1899-12-30T13:34:00"/>
    <m/>
    <d v="1899-12-30T00:00:00"/>
    <n v="0"/>
    <n v="0"/>
    <d v="1899-12-30T13:36:00"/>
    <d v="1899-12-30T00:02:00"/>
    <n v="0"/>
    <n v="2"/>
    <d v="1899-12-30T13:40:00"/>
    <d v="1899-12-30T00:04:00"/>
    <n v="0"/>
    <n v="4"/>
    <d v="1899-12-30T13:40:00"/>
    <d v="1899-12-30T13:45:00"/>
    <d v="1899-12-30T00:05:00"/>
    <n v="0"/>
    <n v="5"/>
    <d v="1899-12-30T10:55:00"/>
    <n v="10"/>
    <n v="55"/>
    <d v="1899-12-30T04:31:00"/>
    <n v="4"/>
    <n v="31"/>
    <d v="1899-12-30T01:30:00"/>
    <n v="1"/>
    <n v="30"/>
    <d v="1899-12-30T06:34:00"/>
    <n v="6"/>
    <n v="34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4:00"/>
    <n v="6"/>
    <n v="34"/>
    <d v="1899-12-30T00:00:00"/>
    <n v="0"/>
    <n v="0"/>
    <d v="1899-12-30T00:00:00"/>
    <n v="0"/>
    <n v="0"/>
    <d v="1899-12-30T00:00:00"/>
    <n v="0"/>
    <n v="0"/>
    <n v="2778929.936000003"/>
    <n v="44664"/>
    <n v="59.016949152542374"/>
    <n v="62.218563854558546"/>
    <m/>
    <m/>
    <m/>
    <m/>
    <m/>
  </r>
  <r>
    <n v="786"/>
    <n v="69"/>
    <d v="2012-01-17T00:00:00"/>
    <n v="1"/>
    <x v="55"/>
    <n v="5"/>
    <s v="UML"/>
    <s v="NON COKING"/>
    <s v="YIN SHUN"/>
    <d v="1899-12-30T06:00:00"/>
    <x v="772"/>
    <s v="DTY-WT 1-WCS-RLS 2-IMWB 1-DTY"/>
    <n v="59"/>
    <n v="0"/>
    <m/>
    <d v="1899-12-30T06:00:00"/>
    <d v="1899-12-30T06:00:00"/>
    <d v="1899-12-30T00:00:00"/>
    <n v="0"/>
    <n v="0"/>
    <d v="1899-12-30T10:00:00"/>
    <d v="1899-12-30T04:00:00"/>
    <n v="4"/>
    <n v="0"/>
    <d v="1899-12-30T11:00:00"/>
    <d v="1899-12-30T01:00:00"/>
    <n v="1"/>
    <n v="0"/>
    <d v="1899-12-30T11:40:00"/>
    <d v="1899-12-30T00:40:00"/>
    <n v="0"/>
    <n v="40"/>
    <d v="1899-12-30T11:45:00"/>
    <d v="1899-12-30T13:10:00"/>
    <d v="1899-12-30T01:25:00"/>
    <n v="1"/>
    <n v="25"/>
    <d v="1899-12-30T11:45:00"/>
    <d v="1899-12-30T13:10:00"/>
    <d v="1899-12-30T01:25:00"/>
    <n v="1"/>
    <n v="25"/>
    <d v="1899-12-30T14:24:00"/>
    <d v="1899-12-30T01:14:00"/>
    <n v="1"/>
    <n v="14"/>
    <d v="1899-12-30T14:26:00"/>
    <d v="1899-12-30T00:02:00"/>
    <n v="0"/>
    <n v="2"/>
    <d v="1899-12-30T16:27:00"/>
    <d v="1899-12-30T02:01:00"/>
    <n v="2"/>
    <n v="1"/>
    <d v="1899-12-30T16:27:00"/>
    <d v="1899-12-30T16:27:00"/>
    <d v="1899-12-30T00:00:00"/>
    <n v="0"/>
    <n v="0"/>
    <d v="1899-12-30T16:27:00"/>
    <d v="1899-12-30T16:27:00"/>
    <m/>
    <d v="1899-12-30T00:00:00"/>
    <n v="0"/>
    <n v="0"/>
    <d v="1899-12-30T16:40:00"/>
    <d v="1899-12-30T00:13:00"/>
    <n v="0"/>
    <n v="13"/>
    <d v="1899-12-30T16:45:00"/>
    <d v="1899-12-30T00:05:00"/>
    <n v="0"/>
    <n v="5"/>
    <d v="1899-12-30T16:45:00"/>
    <d v="1899-12-30T16:50:00"/>
    <d v="1899-12-30T00:05:00"/>
    <n v="0"/>
    <n v="5"/>
    <d v="1899-12-30T10:50:00"/>
    <n v="10"/>
    <n v="50"/>
    <d v="1899-12-30T02:12:00"/>
    <n v="2"/>
    <n v="12"/>
    <d v="1899-12-30T01:25:00"/>
    <n v="1"/>
    <n v="25"/>
    <d v="1899-12-30T02:01:00"/>
    <n v="2"/>
    <n v="1"/>
    <m/>
    <m/>
    <m/>
    <d v="1899-12-30T01:24:00"/>
    <n v="1"/>
    <n v="24"/>
    <d v="1899-12-30T00:00:00"/>
    <n v="0"/>
    <n v="0"/>
    <d v="1899-12-30T00:14:00"/>
    <n v="0"/>
    <n v="14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2782389.936000003"/>
    <n v="44723"/>
    <n v="58.644067796610166"/>
    <n v="62.213848265992958"/>
    <m/>
    <m/>
    <m/>
    <m/>
    <m/>
  </r>
  <r>
    <n v="787"/>
    <n v="70"/>
    <d v="2012-01-17T00:00:00"/>
    <n v="1"/>
    <x v="46"/>
    <n v="25"/>
    <s v="TSL,JSR"/>
    <s v="BLENDED PCI"/>
    <s v="FEORILA"/>
    <d v="1899-12-30T12:00:00"/>
    <x v="773"/>
    <s v="DTY-WT 1-WCS-RLS 1-IMWB 1-DTY"/>
    <n v="54"/>
    <n v="5"/>
    <m/>
    <d v="1899-12-30T12:00:00"/>
    <d v="1899-12-30T12:00:00"/>
    <d v="1899-12-30T00:00:00"/>
    <n v="0"/>
    <n v="0"/>
    <d v="1899-12-30T12:10:00"/>
    <d v="1899-12-30T00:10:00"/>
    <n v="0"/>
    <n v="10"/>
    <d v="1899-12-30T12:30:00"/>
    <d v="1899-12-30T00:20:00"/>
    <n v="0"/>
    <n v="20"/>
    <d v="1899-12-30T12:55:00"/>
    <d v="1899-12-30T00:25:00"/>
    <n v="0"/>
    <n v="25"/>
    <d v="1899-12-30T13:00:00"/>
    <d v="1899-12-30T13:54:00"/>
    <d v="1899-12-30T00:54:00"/>
    <n v="0"/>
    <n v="54"/>
    <d v="1899-12-30T13:00:00"/>
    <d v="1899-12-30T13:54:00"/>
    <d v="1899-12-30T00:54:00"/>
    <n v="0"/>
    <n v="54"/>
    <d v="1899-12-30T17:00:00"/>
    <d v="1899-12-30T03:06:00"/>
    <n v="3"/>
    <n v="6"/>
    <d v="1899-12-30T17:03:00"/>
    <d v="1899-12-30T00:03:00"/>
    <n v="0"/>
    <n v="3"/>
    <d v="1899-12-30T18:32:00"/>
    <d v="1899-12-30T01:29:00"/>
    <n v="1"/>
    <n v="29"/>
    <d v="1899-12-30T18:32:00"/>
    <d v="1899-12-30T18:32:00"/>
    <d v="1899-12-30T00:00:00"/>
    <n v="0"/>
    <n v="0"/>
    <d v="1899-12-30T18:32:00"/>
    <d v="1899-12-30T18:32:00"/>
    <m/>
    <d v="1899-12-30T00:00:00"/>
    <n v="0"/>
    <n v="0"/>
    <d v="1899-12-30T18:40:00"/>
    <d v="1899-12-30T00:08:00"/>
    <n v="0"/>
    <n v="8"/>
    <d v="1899-12-30T18:45:00"/>
    <d v="1899-12-30T00:05:00"/>
    <n v="0"/>
    <n v="5"/>
    <d v="1899-12-30T18:45:00"/>
    <d v="1899-12-30T18:50:00"/>
    <d v="1899-12-30T00:05:00"/>
    <n v="0"/>
    <n v="5"/>
    <d v="1899-12-30T06:50:00"/>
    <n v="6"/>
    <n v="50"/>
    <d v="1899-12-30T03:44:00"/>
    <n v="3"/>
    <n v="44"/>
    <d v="1899-12-30T00:54:00"/>
    <n v="0"/>
    <n v="54"/>
    <d v="1899-12-30T01:29:00"/>
    <n v="1"/>
    <n v="2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85964.936000003"/>
    <n v="44777"/>
    <n v="66.203703703703709"/>
    <n v="62.218659937021307"/>
    <m/>
    <m/>
    <m/>
    <m/>
    <m/>
  </r>
  <r>
    <n v="788"/>
    <n v="71"/>
    <d v="2012-01-17T00:00:00"/>
    <n v="1"/>
    <x v="46"/>
    <n v="26"/>
    <s v="TSL,JSR"/>
    <s v="MILLENIUM HCC"/>
    <s v="SEA OF GRACIA"/>
    <d v="1899-12-30T12:15:00"/>
    <x v="732"/>
    <s v="DTY-WT 1-WCS-RLS 2-IMWB 1-DTY"/>
    <n v="58"/>
    <n v="1"/>
    <m/>
    <d v="1899-12-30T12:15:00"/>
    <d v="1899-12-30T12:15:00"/>
    <d v="1899-12-30T00:00:00"/>
    <n v="0"/>
    <n v="0"/>
    <d v="1899-12-30T17:20:00"/>
    <d v="1899-12-30T05:05:00"/>
    <n v="5"/>
    <n v="5"/>
    <d v="1899-12-30T17:50:00"/>
    <d v="1899-12-30T00:30:00"/>
    <n v="0"/>
    <n v="30"/>
    <d v="1899-12-30T18:30:00"/>
    <d v="1899-12-30T00:40:00"/>
    <n v="0"/>
    <n v="40"/>
    <d v="1899-12-30T18:31:00"/>
    <d v="1899-12-30T19:25:00"/>
    <d v="1899-12-30T00:54:00"/>
    <n v="0"/>
    <n v="54"/>
    <d v="1899-12-30T18:31:00"/>
    <d v="1899-12-30T19:25:00"/>
    <d v="1899-12-30T00:54:00"/>
    <n v="0"/>
    <n v="54"/>
    <d v="1899-12-30T19:40:00"/>
    <d v="1899-12-30T00:15:00"/>
    <n v="0"/>
    <n v="15"/>
    <d v="1899-12-30T19:50:00"/>
    <d v="1899-12-30T00:10:00"/>
    <n v="0"/>
    <n v="10"/>
    <d v="1899-12-30T22:44:00"/>
    <d v="1899-12-30T02:54:00"/>
    <n v="2"/>
    <n v="54"/>
    <d v="1899-12-30T22:44:00"/>
    <d v="1899-12-30T22:44:00"/>
    <d v="1899-12-30T00:00:00"/>
    <n v="0"/>
    <n v="0"/>
    <d v="1899-12-30T22:44:00"/>
    <d v="1899-12-30T22:44:00"/>
    <m/>
    <d v="1899-12-30T00:00:00"/>
    <n v="0"/>
    <n v="0"/>
    <d v="1899-12-30T22:55:00"/>
    <d v="1899-12-30T00:11:00"/>
    <n v="0"/>
    <n v="11"/>
    <d v="1899-12-30T23:00:00"/>
    <d v="1899-12-30T00:05:00"/>
    <n v="0"/>
    <n v="5"/>
    <d v="1899-12-30T23:00:00"/>
    <d v="1899-12-30T23:05:00"/>
    <d v="1899-12-30T00:05:00"/>
    <n v="0"/>
    <n v="5"/>
    <d v="1899-12-30T10:50:00"/>
    <n v="10"/>
    <n v="50"/>
    <d v="1899-12-30T01:11:00"/>
    <n v="1"/>
    <n v="11"/>
    <d v="1899-12-30T00:54:00"/>
    <n v="0"/>
    <n v="54"/>
    <d v="1899-12-30T02:54:00"/>
    <n v="2"/>
    <n v="54"/>
    <m/>
    <m/>
    <m/>
    <d v="1899-12-30T01:30:00"/>
    <n v="1"/>
    <n v="30"/>
    <d v="1899-12-30T00:00:00"/>
    <n v="0"/>
    <n v="0"/>
    <d v="1899-12-30T01:00:00"/>
    <n v="1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789656.936000003"/>
    <n v="44835"/>
    <n v="63.655172413793103"/>
    <n v="62.220518255826988"/>
    <m/>
    <m/>
    <m/>
    <m/>
    <m/>
  </r>
  <r>
    <n v="789"/>
    <n v="72"/>
    <d v="2012-01-17T00:00:00"/>
    <n v="1"/>
    <x v="51"/>
    <n v="3"/>
    <s v="UML,DGPR"/>
    <s v="GYP COKING COAL"/>
    <s v="SUMMER FORTUNE"/>
    <d v="1899-12-30T15:15:00"/>
    <x v="774"/>
    <s v="DTY-WT 1-WCS-RLS 1-IMWB 1-DTY"/>
    <n v="57"/>
    <n v="2"/>
    <m/>
    <d v="1899-12-30T15:15:00"/>
    <d v="1899-12-30T15:15:00"/>
    <d v="1899-12-30T00:00:00"/>
    <n v="0"/>
    <n v="0"/>
    <d v="1899-12-30T19:35:00"/>
    <d v="1899-12-30T04:20:00"/>
    <n v="4"/>
    <n v="20"/>
    <d v="1899-12-30T20:00:00"/>
    <d v="1899-12-30T00:25:00"/>
    <n v="0"/>
    <n v="25"/>
    <d v="1899-12-30T20:40:00"/>
    <d v="1899-12-30T00:40:00"/>
    <n v="0"/>
    <n v="40"/>
    <d v="1899-12-30T20:55:00"/>
    <d v="1899-12-31T00:30:00"/>
    <d v="1899-12-30T03:35:00"/>
    <n v="3"/>
    <n v="35"/>
    <d v="1899-12-30T20:55:00"/>
    <d v="1899-12-31T00:30:00"/>
    <d v="1899-12-30T03:35:00"/>
    <n v="3"/>
    <n v="35"/>
    <d v="1899-12-31T00:33:00"/>
    <d v="1899-12-30T00:03:00"/>
    <n v="0"/>
    <n v="3"/>
    <d v="1899-12-31T00:35:00"/>
    <d v="1899-12-30T00:02:00"/>
    <n v="0"/>
    <n v="2"/>
    <d v="1899-12-31T04:34:00"/>
    <d v="1899-12-30T03:59:00"/>
    <n v="3"/>
    <n v="59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5:00"/>
    <d v="1899-12-30T00:11:00"/>
    <n v="0"/>
    <n v="11"/>
    <d v="1899-12-31T04:50:00"/>
    <d v="1899-12-30T00:05:00"/>
    <n v="0"/>
    <n v="5"/>
    <d v="1899-12-31T04:50:00"/>
    <d v="1899-12-31T04:55:00"/>
    <d v="1899-12-30T00:05:00"/>
    <n v="0"/>
    <n v="5"/>
    <d v="1899-12-30T13:40:00"/>
    <n v="13"/>
    <n v="40"/>
    <d v="1899-12-30T00:59:00"/>
    <n v="0"/>
    <n v="59"/>
    <d v="1899-12-30T03:35:00"/>
    <n v="3"/>
    <n v="35"/>
    <d v="1899-12-30T03:59:00"/>
    <n v="3"/>
    <n v="59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n v="2793172.936000003"/>
    <n v="44892"/>
    <n v="61.684210526315788"/>
    <n v="62.219837298405125"/>
    <m/>
    <m/>
    <m/>
    <m/>
    <m/>
  </r>
  <r>
    <n v="790"/>
    <n v="73"/>
    <d v="2012-01-17T00:00:00"/>
    <n v="1"/>
    <x v="47"/>
    <n v="10"/>
    <s v="TSL,HALDIA"/>
    <s v="HAIL CREEK"/>
    <s v="FRONTIER AMBITION"/>
    <d v="1899-12-30T19:20:00"/>
    <x v="775"/>
    <s v="DTY-WT 1-WCS-RLS 2-IMWB 1-DTY"/>
    <n v="58"/>
    <n v="1"/>
    <m/>
    <d v="1899-12-30T19:20:00"/>
    <d v="1899-12-30T19:20:00"/>
    <d v="1899-12-30T00:00:00"/>
    <n v="0"/>
    <n v="0"/>
    <d v="1899-12-30T19:30:00"/>
    <d v="1899-12-30T00:10:00"/>
    <n v="0"/>
    <n v="10"/>
    <d v="1899-12-30T19:40:00"/>
    <d v="1899-12-30T00:10:00"/>
    <n v="0"/>
    <n v="10"/>
    <d v="1899-12-31T02:15:00"/>
    <d v="1899-12-30T06:35:00"/>
    <n v="6"/>
    <n v="35"/>
    <d v="1899-12-31T02:20:00"/>
    <d v="1899-12-31T02:55:00"/>
    <d v="1899-12-30T00:35:00"/>
    <n v="0"/>
    <n v="35"/>
    <d v="1899-12-31T02:20:00"/>
    <d v="1899-12-31T02:55:00"/>
    <d v="1899-12-30T00:35:00"/>
    <n v="0"/>
    <n v="35"/>
    <d v="1899-12-31T03:49:00"/>
    <d v="1899-12-30T00:54:00"/>
    <n v="0"/>
    <n v="54"/>
    <d v="1899-12-31T03:50:00"/>
    <d v="1899-12-30T00:01:00"/>
    <n v="0"/>
    <n v="1"/>
    <d v="1899-12-31T05:48:00"/>
    <d v="1899-12-30T01:58:00"/>
    <n v="1"/>
    <n v="58"/>
    <d v="1899-12-31T05:48:00"/>
    <d v="1899-12-31T05:48:00"/>
    <d v="1899-12-30T00:00:00"/>
    <n v="0"/>
    <n v="0"/>
    <d v="1899-12-31T05:48:00"/>
    <d v="1899-12-31T05:48:00"/>
    <m/>
    <d v="1899-12-30T00:00:00"/>
    <n v="0"/>
    <n v="0"/>
    <d v="1899-12-31T05:55:00"/>
    <d v="1899-12-30T00:07:00"/>
    <n v="0"/>
    <n v="7"/>
    <d v="1899-12-31T05:58:00"/>
    <d v="1899-12-30T00:03:00"/>
    <n v="0"/>
    <n v="3"/>
    <d v="1899-12-31T05:58:00"/>
    <d v="1899-12-31T06:00:00"/>
    <d v="1899-12-30T00:02:00"/>
    <n v="0"/>
    <n v="2"/>
    <d v="1899-12-30T10:40:00"/>
    <n v="10"/>
    <n v="40"/>
    <d v="1899-12-30T07:39:00"/>
    <n v="7"/>
    <n v="39"/>
    <d v="1899-12-30T00:35:00"/>
    <n v="0"/>
    <n v="35"/>
    <d v="1899-12-30T01:58:00"/>
    <n v="1"/>
    <n v="58"/>
    <m/>
    <m/>
    <m/>
    <d v="1899-12-30T01:38:00"/>
    <n v="1"/>
    <n v="38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797002.936000003"/>
    <n v="44950"/>
    <n v="66.034482758620683"/>
    <n v="62.224759421579598"/>
    <m/>
    <m/>
    <m/>
    <m/>
    <m/>
  </r>
  <r>
    <n v="791"/>
    <n v="74"/>
    <d v="2012-01-18T00:00:00"/>
    <n v="1"/>
    <x v="54"/>
    <n v="3"/>
    <s v="HIND ENERGY"/>
    <s v="STEAM NON COKING"/>
    <s v="IPSEA COLOSSUS"/>
    <d v="1899-12-30T01:45:00"/>
    <x v="776"/>
    <s v="DTY-WT 1-WCS-RLS 1-IMWB 1-DTY"/>
    <n v="58"/>
    <n v="1"/>
    <m/>
    <d v="1899-12-30T01:45:00"/>
    <d v="1899-12-30T01:45:00"/>
    <d v="1899-12-30T00:00:00"/>
    <n v="0"/>
    <n v="0"/>
    <d v="1899-12-30T07:10:00"/>
    <d v="1899-12-30T05:25:00"/>
    <n v="5"/>
    <n v="25"/>
    <d v="1899-12-30T07:12:00"/>
    <d v="1899-12-30T00:02:00"/>
    <n v="0"/>
    <n v="2"/>
    <d v="1899-12-30T07:40:00"/>
    <d v="1899-12-30T00:28:00"/>
    <n v="0"/>
    <n v="28"/>
    <d v="1899-12-30T07:45:00"/>
    <d v="1899-12-30T08:55:00"/>
    <d v="1899-12-30T01:10:00"/>
    <n v="1"/>
    <n v="10"/>
    <d v="1899-12-30T07:45:00"/>
    <d v="1899-12-30T08:55:00"/>
    <d v="1899-12-30T01:10:00"/>
    <n v="1"/>
    <n v="10"/>
    <d v="1899-12-30T09:00:00"/>
    <d v="1899-12-30T00:05:00"/>
    <n v="0"/>
    <n v="5"/>
    <d v="1899-12-30T09:08:00"/>
    <d v="1899-12-30T00:08:00"/>
    <n v="0"/>
    <n v="8"/>
    <d v="1899-12-30T12:45:00"/>
    <d v="1899-12-30T03:37:00"/>
    <n v="3"/>
    <n v="37"/>
    <d v="1899-12-30T12:45:00"/>
    <d v="1899-12-30T12:45:00"/>
    <d v="1899-12-30T00:00:00"/>
    <n v="0"/>
    <n v="0"/>
    <d v="1899-12-30T12:45:00"/>
    <d v="1899-12-30T12:45:00"/>
    <m/>
    <d v="1899-12-30T00:00:00"/>
    <n v="0"/>
    <n v="0"/>
    <d v="1899-12-30T13:00:00"/>
    <d v="1899-12-30T00:15:00"/>
    <n v="0"/>
    <n v="15"/>
    <d v="1899-12-30T14:15:00"/>
    <d v="1899-12-30T01:15:00"/>
    <n v="1"/>
    <n v="15"/>
    <d v="1899-12-30T14:15:00"/>
    <d v="1899-12-30T14:15:00"/>
    <d v="1899-12-30T00:00:00"/>
    <n v="0"/>
    <n v="0"/>
    <d v="1899-12-30T12:30:00"/>
    <n v="12"/>
    <n v="30"/>
    <d v="1899-12-30T02:03:00"/>
    <n v="2"/>
    <n v="3"/>
    <d v="1899-12-30T01:10:00"/>
    <n v="1"/>
    <n v="10"/>
    <d v="1899-12-30T03:37:00"/>
    <n v="3"/>
    <n v="37"/>
    <m/>
    <m/>
    <m/>
    <d v="1899-12-30T01:23:00"/>
    <n v="1"/>
    <n v="23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2:01:00"/>
    <n v="2"/>
    <n v="1"/>
    <d v="1899-12-30T00:00:00"/>
    <n v="0"/>
    <n v="0"/>
    <n v="2800591.1760000032"/>
    <n v="45008"/>
    <n v="61.866206896551724"/>
    <n v="62.224297369356634"/>
    <m/>
    <m/>
    <m/>
    <m/>
    <m/>
  </r>
  <r>
    <n v="792"/>
    <n v="75"/>
    <d v="2012-01-18T00:00:00"/>
    <n v="1"/>
    <x v="64"/>
    <n v="2"/>
    <s v="RCL"/>
    <s v="NON COKING"/>
    <s v="BET PRINCE"/>
    <d v="1899-12-30T04:30:00"/>
    <x v="777"/>
    <s v="DTY-WT 1-WCS-RLS 2-IMWB 1-DTY"/>
    <n v="56"/>
    <n v="3"/>
    <m/>
    <d v="1899-12-30T04:30:00"/>
    <d v="1899-12-30T04:30:00"/>
    <d v="1899-12-30T00:00:00"/>
    <n v="0"/>
    <n v="0"/>
    <d v="1899-12-30T07:55:00"/>
    <d v="1899-12-30T03:25:00"/>
    <n v="3"/>
    <n v="25"/>
    <d v="1899-12-30T07:55:00"/>
    <d v="1899-12-30T00:00:00"/>
    <n v="0"/>
    <n v="0"/>
    <d v="1899-12-30T08:20:00"/>
    <d v="1899-12-30T00:25:00"/>
    <n v="0"/>
    <n v="25"/>
    <d v="1899-12-30T09:25:00"/>
    <d v="1899-12-30T11:07:00"/>
    <d v="1899-12-30T01:42:00"/>
    <n v="1"/>
    <n v="42"/>
    <d v="1899-12-30T09:25:00"/>
    <d v="1899-12-30T11:07:00"/>
    <d v="1899-12-30T01:42:00"/>
    <n v="1"/>
    <n v="42"/>
    <d v="1899-12-30T14:25:00"/>
    <d v="1899-12-30T03:18:00"/>
    <n v="3"/>
    <n v="18"/>
    <d v="1899-12-30T14:27:00"/>
    <d v="1899-12-30T00:02:00"/>
    <n v="0"/>
    <n v="2"/>
    <d v="1899-12-30T17:42:00"/>
    <d v="1899-12-30T03:15:00"/>
    <n v="3"/>
    <n v="1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8:00:00"/>
    <d v="1899-12-30T00:18:00"/>
    <n v="0"/>
    <n v="18"/>
    <d v="1899-12-30T18:30:00"/>
    <d v="1899-12-30T00:30:00"/>
    <n v="0"/>
    <n v="30"/>
    <d v="1899-12-30T18:30:00"/>
    <d v="1899-12-30T18:30:00"/>
    <d v="1899-12-30T00:00:00"/>
    <n v="0"/>
    <n v="0"/>
    <d v="1899-12-30T14:00:00"/>
    <n v="14"/>
    <n v="0"/>
    <d v="1899-12-30T04:31:00"/>
    <n v="4"/>
    <n v="31"/>
    <d v="1899-12-30T01:42:00"/>
    <n v="1"/>
    <n v="42"/>
    <d v="1899-12-30T03:15:00"/>
    <n v="3"/>
    <n v="15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804285.8960000034"/>
    <n v="45064"/>
    <n v="65.977142857142852"/>
    <n v="62.228960944434661"/>
    <m/>
    <m/>
    <m/>
    <m/>
    <m/>
  </r>
  <r>
    <n v="793"/>
    <n v="76"/>
    <d v="2012-01-18T00:00:00"/>
    <n v="1"/>
    <x v="46"/>
    <n v="27"/>
    <s v="TSL,JSR"/>
    <s v="MILLENIUM HCC"/>
    <s v="SEA OF GRACIA"/>
    <d v="1899-12-30T07:15:00"/>
    <x v="778"/>
    <s v="DTY-WT 1-WCS-RLS 1-IMWB 1-DTY"/>
    <n v="58"/>
    <n v="1"/>
    <m/>
    <d v="1899-12-30T07:15:00"/>
    <d v="1899-12-30T07:15:00"/>
    <d v="1899-12-30T00:00:00"/>
    <n v="0"/>
    <n v="0"/>
    <d v="1899-12-30T15:45:00"/>
    <d v="1899-12-30T08:30:00"/>
    <n v="8"/>
    <n v="30"/>
    <d v="1899-12-30T15:45:00"/>
    <d v="1899-12-30T00:00:00"/>
    <n v="0"/>
    <n v="0"/>
    <d v="1899-12-30T16:07:00"/>
    <d v="1899-12-30T00:22:00"/>
    <n v="0"/>
    <n v="22"/>
    <d v="1899-12-30T16:10:00"/>
    <d v="1899-12-30T16:45:00"/>
    <d v="1899-12-30T00:35:00"/>
    <n v="0"/>
    <n v="35"/>
    <d v="1899-12-30T16:10:00"/>
    <d v="1899-12-30T16:45:00"/>
    <d v="1899-12-30T00:35:00"/>
    <n v="0"/>
    <n v="35"/>
    <d v="1899-12-30T18:30:00"/>
    <d v="1899-12-30T01:45:00"/>
    <n v="1"/>
    <n v="45"/>
    <d v="1899-12-30T18:43:00"/>
    <d v="1899-12-30T00:13:00"/>
    <n v="0"/>
    <n v="13"/>
    <d v="1899-12-30T21:23:00"/>
    <d v="1899-12-30T02:40:00"/>
    <n v="2"/>
    <n v="40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28:00"/>
    <d v="1899-12-30T00:05:00"/>
    <n v="0"/>
    <n v="5"/>
    <d v="1899-12-30T21:30:00"/>
    <d v="1899-12-30T00:02:00"/>
    <n v="0"/>
    <n v="2"/>
    <d v="1899-12-30T21:30:00"/>
    <d v="1899-12-30T21:30:00"/>
    <d v="1899-12-30T00:00:00"/>
    <n v="0"/>
    <n v="0"/>
    <d v="1899-12-30T14:15:00"/>
    <n v="14"/>
    <n v="15"/>
    <d v="1899-12-30T02:14:00"/>
    <n v="2"/>
    <n v="14"/>
    <d v="1899-12-30T00:35:00"/>
    <n v="0"/>
    <n v="35"/>
    <d v="1899-12-30T02:40:00"/>
    <n v="2"/>
    <n v="40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3:00"/>
    <n v="1"/>
    <n v="23"/>
    <d v="1899-12-30T00:00:00"/>
    <n v="0"/>
    <n v="0"/>
    <n v="2808009.3760000034"/>
    <n v="45122"/>
    <n v="64.197931034482764"/>
    <n v="62.231491866495354"/>
    <m/>
    <m/>
    <m/>
    <m/>
    <m/>
  </r>
  <r>
    <n v="794"/>
    <n v="77"/>
    <d v="2012-01-18T00:00:00"/>
    <n v="1"/>
    <x v="47"/>
    <n v="11"/>
    <s v="TSL,HALDIA"/>
    <s v="OAKY NORTH/HAILCREEK"/>
    <s v="FRONTIER AMBITION"/>
    <d v="1899-12-30T13:30:00"/>
    <x v="779"/>
    <s v="DTY-WT 1-WCS-RLS 2-IMWB 1-DTY"/>
    <n v="59"/>
    <n v="0"/>
    <m/>
    <d v="1899-12-30T13:30:00"/>
    <d v="1899-12-30T13:30:00"/>
    <d v="1899-12-30T00:00:00"/>
    <n v="0"/>
    <n v="0"/>
    <d v="1899-12-30T20:00:00"/>
    <d v="1899-12-30T06:30:00"/>
    <n v="6"/>
    <n v="30"/>
    <d v="1899-12-30T20:00:00"/>
    <d v="1899-12-30T00:00:00"/>
    <n v="0"/>
    <n v="0"/>
    <d v="1899-12-30T20:25:00"/>
    <d v="1899-12-30T00:25:00"/>
    <n v="0"/>
    <n v="2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0T23:10:00"/>
    <d v="1899-12-30T01:40:00"/>
    <n v="1"/>
    <n v="40"/>
    <d v="1899-12-30T23:15:00"/>
    <d v="1899-12-30T00:05:00"/>
    <n v="0"/>
    <n v="5"/>
    <d v="1899-12-31T01:48:00"/>
    <d v="1899-12-30T02:33:00"/>
    <n v="2"/>
    <n v="33"/>
    <d v="1899-12-31T01:48:00"/>
    <d v="1899-12-31T01:48:00"/>
    <d v="1899-12-30T00:00:00"/>
    <n v="0"/>
    <n v="0"/>
    <d v="1899-12-31T01:48:00"/>
    <d v="1899-12-31T01:48:00"/>
    <m/>
    <d v="1899-12-30T00:00:00"/>
    <n v="0"/>
    <n v="0"/>
    <d v="1899-12-31T01:55:00"/>
    <d v="1899-12-30T00:07:00"/>
    <n v="0"/>
    <n v="7"/>
    <d v="1899-12-31T02:00:00"/>
    <d v="1899-12-30T00:05:00"/>
    <n v="0"/>
    <n v="5"/>
    <d v="1899-12-31T02:00:00"/>
    <d v="1899-12-31T02:00:00"/>
    <d v="1899-12-30T00:00:00"/>
    <n v="0"/>
    <n v="0"/>
    <d v="1899-12-30T12:30:00"/>
    <n v="12"/>
    <n v="30"/>
    <d v="1899-12-30T02:17:00"/>
    <n v="2"/>
    <n v="17"/>
    <d v="1899-12-30T01:00:00"/>
    <n v="1"/>
    <n v="0"/>
    <d v="1899-12-30T02:33:00"/>
    <n v="2"/>
    <n v="33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811793.9060000032"/>
    <n v="45181"/>
    <n v="64.144576271186438"/>
    <n v="62.233990084327552"/>
    <m/>
    <m/>
    <m/>
    <m/>
    <m/>
  </r>
  <r>
    <n v="795"/>
    <n v="78"/>
    <d v="2012-01-18T00:00:00"/>
    <n v="1"/>
    <x v="55"/>
    <n v="6"/>
    <s v="UML"/>
    <s v="NON COKING"/>
    <s v="YIN SHUN"/>
    <d v="1899-12-30T16:00:00"/>
    <x v="780"/>
    <s v="DTY-WT 1-WCS-RLS 1-IMWB 1-DTY"/>
    <n v="58"/>
    <n v="1"/>
    <m/>
    <d v="1899-12-30T16:00:00"/>
    <d v="1899-12-30T16:00:00"/>
    <d v="1899-12-30T00:00:00"/>
    <n v="0"/>
    <n v="0"/>
    <d v="1899-12-30T23:00:00"/>
    <d v="1899-12-30T07:00:00"/>
    <n v="7"/>
    <n v="0"/>
    <d v="1899-12-30T23:00:00"/>
    <d v="1899-12-30T00:00:00"/>
    <n v="0"/>
    <n v="0"/>
    <d v="1899-12-30T23:25:00"/>
    <d v="1899-12-30T00:25:00"/>
    <n v="0"/>
    <n v="25"/>
    <d v="1899-12-30T23:30:00"/>
    <d v="1899-12-31T01:50:00"/>
    <d v="1899-12-30T02:20:00"/>
    <n v="2"/>
    <n v="20"/>
    <d v="1899-12-30T23:30:00"/>
    <d v="1899-12-31T01:50:00"/>
    <d v="1899-12-30T02:20:00"/>
    <n v="2"/>
    <n v="20"/>
    <d v="1899-12-31T03:12:00"/>
    <d v="1899-12-30T01:22:00"/>
    <n v="1"/>
    <n v="22"/>
    <d v="1899-12-31T03:12:00"/>
    <d v="1899-12-30T00:00:00"/>
    <n v="0"/>
    <n v="0"/>
    <d v="1899-12-31T05:18:00"/>
    <d v="1899-12-30T02:06:00"/>
    <n v="2"/>
    <n v="6"/>
    <d v="1899-12-31T05:18:00"/>
    <d v="1899-12-31T05:18:00"/>
    <d v="1899-12-30T00:00:00"/>
    <n v="0"/>
    <n v="0"/>
    <d v="1899-12-31T05:18:00"/>
    <d v="1899-12-31T05:18:00"/>
    <m/>
    <d v="1899-12-30T00:00:00"/>
    <n v="0"/>
    <n v="0"/>
    <d v="1899-12-31T05:25:00"/>
    <d v="1899-12-30T00:07:00"/>
    <n v="0"/>
    <n v="7"/>
    <d v="1899-12-31T05:30:00"/>
    <d v="1899-12-30T00:05:00"/>
    <n v="0"/>
    <n v="5"/>
    <d v="1899-12-31T05:30:00"/>
    <d v="1899-12-31T05:30:00"/>
    <d v="1899-12-30T00:00:00"/>
    <n v="0"/>
    <n v="0"/>
    <d v="1899-12-30T13:30:00"/>
    <n v="13"/>
    <n v="30"/>
    <d v="1899-12-30T01:59:00"/>
    <n v="1"/>
    <n v="59"/>
    <d v="1899-12-30T02:20:00"/>
    <n v="2"/>
    <n v="20"/>
    <d v="1899-12-30T02:06:00"/>
    <n v="2"/>
    <n v="6"/>
    <m/>
    <m/>
    <m/>
    <d v="1899-12-30T01:28:00"/>
    <n v="1"/>
    <n v="28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815353.3760000034"/>
    <n v="45239"/>
    <n v="61.3701724137931"/>
    <n v="62.232882601295415"/>
    <m/>
    <m/>
    <m/>
    <m/>
    <m/>
  </r>
  <r>
    <n v="796"/>
    <n v="79"/>
    <d v="2012-01-19T00:00:00"/>
    <n v="1"/>
    <x v="46"/>
    <n v="28"/>
    <s v="TSL,JSR"/>
    <s v="BLENDED PCI"/>
    <s v="FEORILA"/>
    <d v="1899-12-30T02:45:00"/>
    <x v="781"/>
    <s v="DTY-WT 1-WCS-RLS 2-IMWB 1-DTY"/>
    <n v="56"/>
    <n v="3"/>
    <m/>
    <d v="1899-12-30T02:45:00"/>
    <d v="1899-12-30T02:45:00"/>
    <d v="1899-12-30T00:00:00"/>
    <n v="0"/>
    <n v="0"/>
    <d v="1899-12-30T04:00:00"/>
    <d v="1899-12-30T01:15:00"/>
    <n v="1"/>
    <n v="15"/>
    <d v="1899-12-30T04:00:00"/>
    <d v="1899-12-30T00:00:00"/>
    <n v="0"/>
    <n v="0"/>
    <d v="1899-12-30T04:45:00"/>
    <d v="1899-12-30T00:45:00"/>
    <n v="0"/>
    <n v="45"/>
    <d v="1899-12-30T04:50:00"/>
    <d v="1899-12-30T05:40:00"/>
    <d v="1899-12-30T00:50:00"/>
    <n v="0"/>
    <n v="50"/>
    <d v="1899-12-30T04:50:00"/>
    <d v="1899-12-30T05:40:00"/>
    <d v="1899-12-30T00:50:00"/>
    <n v="0"/>
    <n v="50"/>
    <d v="1899-12-30T06:50:00"/>
    <d v="1899-12-30T01:10:00"/>
    <n v="1"/>
    <n v="10"/>
    <d v="1899-12-30T06:51:00"/>
    <d v="1899-12-30T00:01:00"/>
    <n v="0"/>
    <n v="1"/>
    <d v="1899-12-30T10:08:00"/>
    <d v="1899-12-30T03:17:00"/>
    <n v="3"/>
    <n v="17"/>
    <d v="1899-12-30T10:08:00"/>
    <d v="1899-12-30T10:08:00"/>
    <d v="1899-12-30T00:00:00"/>
    <n v="0"/>
    <n v="0"/>
    <d v="1899-12-30T10:08:00"/>
    <d v="1899-12-30T10:08:00"/>
    <m/>
    <d v="1899-12-30T00:00:00"/>
    <n v="0"/>
    <n v="0"/>
    <d v="1899-12-30T10:15:00"/>
    <d v="1899-12-30T00:07:00"/>
    <n v="0"/>
    <n v="7"/>
    <d v="1899-12-30T10:30:00"/>
    <d v="1899-12-30T00:15:00"/>
    <n v="0"/>
    <n v="15"/>
    <d v="1899-12-30T10:30:00"/>
    <d v="1899-12-30T10:30:00"/>
    <d v="1899-12-30T00:00:00"/>
    <n v="0"/>
    <n v="0"/>
    <d v="1899-12-30T07:45:00"/>
    <n v="7"/>
    <n v="45"/>
    <d v="1899-12-30T02:17:00"/>
    <n v="2"/>
    <n v="17"/>
    <d v="1899-12-30T00:50:00"/>
    <n v="0"/>
    <n v="50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19027.8460000036"/>
    <n v="45295"/>
    <n v="65.615535714285713"/>
    <n v="62.237064709129122"/>
    <m/>
    <m/>
    <m/>
    <m/>
    <m/>
  </r>
  <r>
    <n v="797"/>
    <n v="80"/>
    <d v="2012-01-19T00:00:00"/>
    <n v="1"/>
    <x v="66"/>
    <n v="2"/>
    <s v="VISA STEEL"/>
    <s v="NON COKING"/>
    <s v="YIN SHUN"/>
    <d v="1899-12-30T11:45:00"/>
    <x v="782"/>
    <s v="DTY-WT 1-WCS-RLS 1-IMWB 1-DTY"/>
    <n v="59"/>
    <n v="0"/>
    <m/>
    <d v="1899-12-30T11:45:00"/>
    <d v="1899-12-30T11:45:00"/>
    <d v="1899-12-30T00:00:00"/>
    <n v="0"/>
    <n v="0"/>
    <d v="1899-12-30T12:30:00"/>
    <d v="1899-12-30T00:45:00"/>
    <n v="0"/>
    <n v="45"/>
    <d v="1899-12-30T12:30:00"/>
    <d v="1899-12-30T00:00:00"/>
    <n v="0"/>
    <n v="0"/>
    <d v="1899-12-30T13:00:00"/>
    <d v="1899-12-30T00:30:00"/>
    <n v="0"/>
    <n v="30"/>
    <d v="1899-12-30T13:10:00"/>
    <d v="1899-12-30T14:10:00"/>
    <d v="1899-12-30T01:00:00"/>
    <n v="1"/>
    <n v="0"/>
    <d v="1899-12-30T13:10:00"/>
    <d v="1899-12-30T14:10:00"/>
    <d v="1899-12-30T01:00:00"/>
    <n v="1"/>
    <n v="0"/>
    <d v="1899-12-30T15:44:00"/>
    <d v="1899-12-30T01:34:00"/>
    <n v="1"/>
    <n v="34"/>
    <d v="1899-12-30T15:48:00"/>
    <d v="1899-12-30T00:04:00"/>
    <n v="0"/>
    <n v="4"/>
    <d v="1899-12-30T17:55:00"/>
    <d v="1899-12-30T02:07:00"/>
    <n v="2"/>
    <n v="7"/>
    <d v="1899-12-30T17:55:00"/>
    <d v="1899-12-30T17:55:00"/>
    <d v="1899-12-30T00:00:00"/>
    <n v="0"/>
    <n v="0"/>
    <d v="1899-12-30T17:55:00"/>
    <d v="1899-12-30T17:55:00"/>
    <m/>
    <d v="1899-12-30T00:00:00"/>
    <n v="0"/>
    <n v="0"/>
    <d v="1899-12-30T18:05:00"/>
    <d v="1899-12-30T00:10:00"/>
    <n v="0"/>
    <n v="10"/>
    <d v="1899-12-30T18:15:00"/>
    <d v="1899-12-30T00:10:00"/>
    <n v="0"/>
    <n v="10"/>
    <d v="1899-12-30T18:15:00"/>
    <d v="1899-12-30T18:15:00"/>
    <d v="1899-12-30T00:00:00"/>
    <n v="0"/>
    <n v="0"/>
    <d v="1899-12-30T06:30:00"/>
    <n v="6"/>
    <n v="30"/>
    <d v="1899-12-30T02:24:00"/>
    <n v="2"/>
    <n v="24"/>
    <d v="1899-12-30T01:00:00"/>
    <n v="1"/>
    <n v="0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2645.4660000037"/>
    <n v="45354"/>
    <n v="61.315593220338982"/>
    <n v="62.235865987564573"/>
    <m/>
    <m/>
    <m/>
    <m/>
    <m/>
  </r>
  <r>
    <n v="798"/>
    <n v="81"/>
    <d v="2012-01-19T00:00:00"/>
    <n v="1"/>
    <x v="55"/>
    <n v="7"/>
    <s v="UML"/>
    <s v="SP LIMESTONE"/>
    <s v="OKINAWA"/>
    <d v="1899-12-30T16:30:00"/>
    <x v="783"/>
    <s v="DTY-WT 1-WCS-RLS 2-IMWB 1-DTY"/>
    <n v="59"/>
    <n v="0"/>
    <m/>
    <d v="1899-12-30T16:30:00"/>
    <d v="1899-12-30T16:30:00"/>
    <d v="1899-12-30T00:00:00"/>
    <n v="0"/>
    <n v="0"/>
    <d v="1899-12-30T17:00:00"/>
    <d v="1899-12-30T00:30:00"/>
    <n v="0"/>
    <n v="30"/>
    <d v="1899-12-30T17:00:00"/>
    <d v="1899-12-30T00:00:00"/>
    <n v="0"/>
    <n v="0"/>
    <d v="1899-12-30T17:17:00"/>
    <d v="1899-12-30T00:17:00"/>
    <n v="0"/>
    <n v="17"/>
    <d v="1899-12-30T17:20:00"/>
    <d v="1899-12-30T19:45:00"/>
    <d v="1899-12-30T02:25:00"/>
    <n v="2"/>
    <n v="25"/>
    <d v="1899-12-30T17:20:00"/>
    <d v="1899-12-30T19:45:00"/>
    <d v="1899-12-30T02:25:00"/>
    <n v="2"/>
    <n v="25"/>
    <d v="1899-12-30T19:55:00"/>
    <d v="1899-12-30T00:10:00"/>
    <n v="0"/>
    <n v="10"/>
    <d v="1899-12-30T20:03:00"/>
    <d v="1899-12-30T00:08:00"/>
    <n v="0"/>
    <n v="8"/>
    <d v="1899-12-30T21:40:00"/>
    <d v="1899-12-30T01:37:00"/>
    <n v="1"/>
    <n v="3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0:00"/>
    <d v="1899-12-30T00:05:00"/>
    <n v="0"/>
    <n v="5"/>
    <d v="1899-12-30T21:50:00"/>
    <d v="1899-12-30T21:50:00"/>
    <d v="1899-12-30T00:00:00"/>
    <n v="0"/>
    <n v="0"/>
    <d v="1899-12-30T05:20:00"/>
    <n v="5"/>
    <n v="20"/>
    <d v="1899-12-30T00:37:00"/>
    <n v="0"/>
    <n v="37"/>
    <d v="1899-12-30T02:25:00"/>
    <n v="2"/>
    <n v="25"/>
    <d v="1899-12-30T01:37:00"/>
    <n v="1"/>
    <n v="37"/>
    <m/>
    <m/>
    <m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6499.706000004"/>
    <n v="45413"/>
    <n v="65.326101694915252"/>
    <n v="62.23988078303578"/>
    <m/>
    <m/>
    <m/>
    <m/>
    <m/>
  </r>
  <r>
    <n v="799"/>
    <n v="82"/>
    <d v="2012-01-19T00:00:00"/>
    <n v="1"/>
    <x v="63"/>
    <n v="2"/>
    <s v="KOL"/>
    <s v="STEAM NON COKING"/>
    <s v="PANORIA"/>
    <d v="1899-12-30T23:00:00"/>
    <x v="784"/>
    <s v="DTY-WT 1-WCS-RLS 1-IMWB 1-DTY"/>
    <n v="59"/>
    <n v="0"/>
    <m/>
    <d v="1899-12-30T23:00:00"/>
    <d v="1899-12-30T23:00:00"/>
    <d v="1899-12-30T00:00:00"/>
    <n v="0"/>
    <n v="0"/>
    <d v="1899-12-30T23:50:00"/>
    <d v="1899-12-30T00:50:00"/>
    <n v="0"/>
    <n v="50"/>
    <d v="1899-12-30T23:55:00"/>
    <d v="1899-12-30T00:05:00"/>
    <n v="0"/>
    <n v="5"/>
    <d v="1899-12-31T00:15:00"/>
    <d v="1899-12-30T00:20:00"/>
    <n v="0"/>
    <n v="20"/>
    <d v="1899-12-31T00:20:00"/>
    <d v="1899-12-31T01:25:00"/>
    <d v="1899-12-30T01:05:00"/>
    <n v="1"/>
    <n v="5"/>
    <d v="1899-12-31T00:20:00"/>
    <d v="1899-12-31T01:25:00"/>
    <d v="1899-12-30T01:05:00"/>
    <n v="1"/>
    <n v="5"/>
    <d v="1899-12-31T01:35:00"/>
    <d v="1899-12-30T00:10:00"/>
    <n v="0"/>
    <n v="10"/>
    <d v="1899-12-31T01:36:00"/>
    <d v="1899-12-30T00:01:00"/>
    <n v="0"/>
    <n v="1"/>
    <d v="1899-12-31T04:58:00"/>
    <d v="1899-12-30T03:22:00"/>
    <n v="3"/>
    <n v="22"/>
    <d v="1899-12-31T04:58:00"/>
    <d v="1899-12-31T04:58:00"/>
    <d v="1899-12-30T00:00:00"/>
    <n v="0"/>
    <n v="0"/>
    <d v="1899-12-31T04:58:00"/>
    <d v="1899-12-31T04:58:00"/>
    <m/>
    <d v="1899-12-30T00:00:00"/>
    <n v="0"/>
    <n v="0"/>
    <d v="1899-12-31T05:15:00"/>
    <d v="1899-12-30T00:17:00"/>
    <n v="0"/>
    <n v="17"/>
    <d v="1899-12-31T05:45:00"/>
    <d v="1899-12-30T00:30:00"/>
    <n v="0"/>
    <n v="30"/>
    <d v="1899-12-31T05:45:00"/>
    <d v="1899-12-31T05:45:00"/>
    <d v="1899-12-30T00:00:00"/>
    <n v="0"/>
    <n v="0"/>
    <d v="1899-12-30T06:45:00"/>
    <n v="6"/>
    <n v="45"/>
    <d v="1899-12-30T01:17:00"/>
    <n v="1"/>
    <n v="17"/>
    <d v="1899-12-30T01:05:00"/>
    <n v="1"/>
    <n v="5"/>
    <d v="1899-12-30T03:22:00"/>
    <n v="3"/>
    <n v="22"/>
    <m/>
    <m/>
    <m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9953.286000004"/>
    <n v="45472"/>
    <n v="58.535254237288136"/>
    <n v="62.235074023575038"/>
    <m/>
    <m/>
    <m/>
    <m/>
    <m/>
  </r>
  <r>
    <n v="800"/>
    <n v="83"/>
    <d v="2012-01-20T00:00:00"/>
    <n v="1"/>
    <x v="58"/>
    <n v="4"/>
    <s v="BEL"/>
    <s v="HARD COKING COAL(IPVC)"/>
    <s v="ORIENT CHAMPION"/>
    <d v="1899-12-30T01:50:00"/>
    <x v="785"/>
    <s v="DTY-WT 1-WCS-RLS 2-IMWB 1-DTY"/>
    <n v="59"/>
    <n v="0"/>
    <m/>
    <d v="1899-12-30T01:50:00"/>
    <d v="1899-12-30T01:50:00"/>
    <d v="1899-12-30T00:00:00"/>
    <n v="0"/>
    <n v="0"/>
    <d v="1899-12-30T02:30:00"/>
    <d v="1899-12-30T00:40:00"/>
    <n v="0"/>
    <n v="40"/>
    <d v="1899-12-30T02:30:00"/>
    <d v="1899-12-30T00:00:00"/>
    <n v="0"/>
    <n v="0"/>
    <d v="1899-12-30T03:00:00"/>
    <d v="1899-12-30T00:30:00"/>
    <n v="0"/>
    <n v="30"/>
    <d v="1899-12-30T03:10:00"/>
    <d v="1899-12-30T04:30:00"/>
    <d v="1899-12-30T01:20:00"/>
    <n v="1"/>
    <n v="20"/>
    <d v="1899-12-30T03:10:00"/>
    <d v="1899-12-30T04:30:00"/>
    <d v="1899-12-30T01:20:00"/>
    <n v="1"/>
    <n v="20"/>
    <d v="1899-12-30T07:01:00"/>
    <d v="1899-12-30T02:31:00"/>
    <n v="2"/>
    <n v="31"/>
    <d v="1899-12-30T07:03:00"/>
    <d v="1899-12-30T00:02:00"/>
    <n v="0"/>
    <n v="2"/>
    <d v="1899-12-30T08:57:00"/>
    <d v="1899-12-30T01:54:00"/>
    <n v="1"/>
    <n v="54"/>
    <d v="1899-12-30T08:57:00"/>
    <d v="1899-12-30T08:57:00"/>
    <d v="1899-12-30T00:00:00"/>
    <n v="0"/>
    <n v="0"/>
    <d v="1899-12-30T08:57:00"/>
    <d v="1899-12-30T08:57:00"/>
    <m/>
    <d v="1899-12-30T00:00:00"/>
    <n v="0"/>
    <n v="0"/>
    <d v="1899-12-30T09:05:00"/>
    <d v="1899-12-30T00:08:00"/>
    <n v="0"/>
    <n v="8"/>
    <d v="1899-12-30T09:15:00"/>
    <d v="1899-12-30T00:10:00"/>
    <n v="0"/>
    <n v="10"/>
    <d v="1899-12-30T09:15:00"/>
    <d v="1899-12-30T09:15:00"/>
    <d v="1899-12-30T00:00:00"/>
    <n v="0"/>
    <n v="0"/>
    <d v="1899-12-30T07:25:00"/>
    <n v="7"/>
    <n v="25"/>
    <d v="1899-12-30T03:19:00"/>
    <n v="3"/>
    <n v="19"/>
    <d v="1899-12-30T01:20:00"/>
    <n v="1"/>
    <n v="20"/>
    <d v="1899-12-30T01:54:00"/>
    <n v="1"/>
    <n v="54"/>
    <m/>
    <m/>
    <m/>
    <d v="1899-12-30T01:30:00"/>
    <n v="1"/>
    <n v="30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833649.5860000039"/>
    <n v="45531"/>
    <n v="62.649152542372882"/>
    <n v="62.235610594979327"/>
    <m/>
    <m/>
    <m/>
    <m/>
    <m/>
  </r>
  <r>
    <n v="801"/>
    <n v="84"/>
    <d v="2012-01-20T00:00:00"/>
    <n v="1"/>
    <x v="46"/>
    <n v="29"/>
    <s v="TSL,JSR"/>
    <s v="MILLENIUM HCC"/>
    <s v="SEA OF GRACIA"/>
    <d v="1899-12-30T08:50:00"/>
    <x v="786"/>
    <s v="DTY-WT 1-WCS-RLS 1-IMWB 1-DTY"/>
    <n v="56"/>
    <n v="3"/>
    <m/>
    <d v="1899-12-30T08:50:00"/>
    <d v="1899-12-30T08:50:00"/>
    <d v="1899-12-30T00:00:00"/>
    <n v="0"/>
    <n v="0"/>
    <d v="1899-12-30T09:00:00"/>
    <d v="1899-12-30T00:10:00"/>
    <n v="0"/>
    <n v="10"/>
    <d v="1899-12-30T09:00:00"/>
    <d v="1899-12-30T00:00:00"/>
    <n v="0"/>
    <n v="0"/>
    <d v="1899-12-30T09:38:00"/>
    <d v="1899-12-30T00:38:00"/>
    <n v="0"/>
    <n v="38"/>
    <d v="1899-12-30T09:40:00"/>
    <d v="1899-12-30T10:40:00"/>
    <d v="1899-12-30T01:00:00"/>
    <n v="1"/>
    <n v="0"/>
    <d v="1899-12-30T09:40:00"/>
    <d v="1899-12-30T10:40:00"/>
    <d v="1899-12-30T01:00:00"/>
    <n v="1"/>
    <n v="0"/>
    <d v="1899-12-30T10:44:00"/>
    <d v="1899-12-30T00:04:00"/>
    <n v="0"/>
    <n v="4"/>
    <d v="1899-12-30T10:46:00"/>
    <d v="1899-12-30T00:02:00"/>
    <n v="0"/>
    <n v="2"/>
    <d v="1899-12-30T12:50:00"/>
    <d v="1899-12-30T02:04:00"/>
    <n v="2"/>
    <n v="4"/>
    <d v="1899-12-30T12:50:00"/>
    <d v="1899-12-30T12:50:00"/>
    <d v="1899-12-30T00:00:00"/>
    <n v="0"/>
    <n v="0"/>
    <d v="1899-12-30T12:50:00"/>
    <d v="1899-12-30T12:50:00"/>
    <m/>
    <d v="1899-12-30T00:00:00"/>
    <n v="0"/>
    <n v="0"/>
    <d v="1899-12-30T12:55:00"/>
    <d v="1899-12-30T00:05:00"/>
    <n v="0"/>
    <n v="5"/>
    <d v="1899-12-30T13:00:00"/>
    <d v="1899-12-30T00:05:00"/>
    <n v="0"/>
    <n v="5"/>
    <d v="1899-12-30T13:00:00"/>
    <d v="1899-12-30T13:00:00"/>
    <d v="1899-12-30T00:00:00"/>
    <n v="0"/>
    <n v="0"/>
    <d v="1899-12-30T04:10:00"/>
    <n v="4"/>
    <n v="10"/>
    <d v="1899-12-30T00:52:00"/>
    <n v="0"/>
    <n v="52"/>
    <d v="1899-12-30T01:00:00"/>
    <n v="1"/>
    <n v="0"/>
    <d v="1899-12-30T02:04:00"/>
    <n v="2"/>
    <n v="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0:00:00"/>
    <n v="0"/>
    <n v="0"/>
    <n v="2836947.1860000039"/>
    <n v="45587"/>
    <n v="58.885714285714286"/>
    <n v="62.23149551407208"/>
    <m/>
    <m/>
    <m/>
    <m/>
    <m/>
  </r>
  <r>
    <n v="802"/>
    <n v="85"/>
    <d v="2012-01-20T00:00:00"/>
    <n v="1"/>
    <x v="58"/>
    <n v="5"/>
    <s v="BEL"/>
    <s v="HARD COKING COAL(OCJC)"/>
    <s v="ORIENT CHAMPION"/>
    <d v="1899-12-30T21:00:00"/>
    <x v="787"/>
    <s v="DTY-WT 1-WCS-RLS 1-IMWB 1-DTY"/>
    <n v="56"/>
    <n v="3"/>
    <m/>
    <d v="1899-12-30T21:00:00"/>
    <d v="1899-12-30T21:00:00"/>
    <d v="1899-12-30T00:00:00"/>
    <n v="0"/>
    <n v="0"/>
    <d v="1899-12-30T21:50:00"/>
    <d v="1899-12-30T00:50:00"/>
    <n v="0"/>
    <n v="50"/>
    <d v="1899-12-30T21:50:00"/>
    <d v="1899-12-30T00:00:00"/>
    <n v="0"/>
    <n v="0"/>
    <d v="1899-12-30T22:10:00"/>
    <d v="1899-12-30T00:20:00"/>
    <n v="0"/>
    <n v="20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3:59:00"/>
    <d v="1899-12-30T00:14:00"/>
    <n v="0"/>
    <n v="14"/>
    <d v="1899-12-30T23:59:00"/>
    <d v="1899-12-30T00:00:00"/>
    <n v="0"/>
    <n v="0"/>
    <d v="1899-12-31T01:47:00"/>
    <d v="1899-12-30T01:48:00"/>
    <n v="1"/>
    <n v="48"/>
    <d v="1899-12-31T01:47:00"/>
    <d v="1899-12-31T01:47:00"/>
    <d v="1899-12-30T00:00:00"/>
    <n v="0"/>
    <n v="0"/>
    <d v="1899-12-31T01:47:00"/>
    <d v="1899-12-31T01:47:00"/>
    <m/>
    <d v="1899-12-30T00:00:00"/>
    <n v="0"/>
    <n v="0"/>
    <d v="1899-12-31T01:55:00"/>
    <d v="1899-12-30T00:08:00"/>
    <n v="0"/>
    <n v="8"/>
    <d v="1899-12-31T02:00:00"/>
    <d v="1899-12-30T00:05:00"/>
    <n v="0"/>
    <n v="5"/>
    <d v="1899-12-31T02:00:00"/>
    <d v="1899-12-31T02:00:00"/>
    <d v="1899-12-30T00:00:00"/>
    <n v="0"/>
    <n v="0"/>
    <d v="1899-12-30T05:00:00"/>
    <n v="5"/>
    <n v="0"/>
    <d v="1899-12-30T00:47:00"/>
    <n v="0"/>
    <n v="47"/>
    <d v="1899-12-30T01:30:00"/>
    <n v="1"/>
    <n v="30"/>
    <d v="1899-12-30T01:48:00"/>
    <n v="1"/>
    <n v="48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840549.2560000038"/>
    <n v="45643"/>
    <n v="64.322678571428568"/>
    <n v="62.234061214205987"/>
    <m/>
    <m/>
    <m/>
    <m/>
    <m/>
  </r>
  <r>
    <n v="803"/>
    <n v="86"/>
    <d v="2012-01-21T00:00:00"/>
    <n v="1"/>
    <x v="47"/>
    <n v="12"/>
    <s v="TSL,JSR"/>
    <s v="OAKY NORTH/KESTRAL"/>
    <s v="FRONTIER AMBITION/FEORILA"/>
    <d v="1899-12-31T00:15:00"/>
    <x v="788"/>
    <s v="DTY-WT 1-WCS-RLS 1-IMWB 1-DTY"/>
    <n v="58"/>
    <n v="1"/>
    <m/>
    <d v="1899-12-31T00:15:00"/>
    <d v="1899-12-31T00:15:00"/>
    <d v="1899-12-30T00:00:00"/>
    <n v="0"/>
    <n v="0"/>
    <d v="1899-12-31T00:50:00"/>
    <d v="1899-12-30T00:35:00"/>
    <n v="0"/>
    <n v="35"/>
    <d v="1899-12-31T00:55:00"/>
    <d v="1899-12-30T00:05:00"/>
    <n v="0"/>
    <n v="5"/>
    <d v="1899-12-31T01:20:00"/>
    <d v="1899-12-30T00:25:00"/>
    <n v="0"/>
    <n v="25"/>
    <d v="1899-12-31T01:25:00"/>
    <d v="1899-12-31T02:10:00"/>
    <d v="1899-12-30T00:45:00"/>
    <n v="0"/>
    <n v="45"/>
    <d v="1899-12-31T01:25:00"/>
    <d v="1899-12-31T02:10:00"/>
    <d v="1899-12-30T00:45:00"/>
    <n v="0"/>
    <n v="45"/>
    <d v="1899-12-31T02:47:00"/>
    <d v="1899-12-30T00:37:00"/>
    <n v="0"/>
    <n v="37"/>
    <d v="1899-12-31T02:47:00"/>
    <d v="1899-12-30T00:00:00"/>
    <n v="0"/>
    <n v="0"/>
    <d v="1899-12-31T08:30:00"/>
    <d v="1899-12-30T05:43:00"/>
    <n v="5"/>
    <n v="43"/>
    <d v="1899-12-31T08:30:00"/>
    <d v="1899-12-31T08:30:00"/>
    <d v="1899-12-30T00:00:00"/>
    <n v="0"/>
    <n v="0"/>
    <d v="1899-12-31T08:30:00"/>
    <d v="1899-12-31T08:30:00"/>
    <m/>
    <d v="1899-12-30T00:00:00"/>
    <n v="0"/>
    <n v="0"/>
    <d v="1899-12-31T08:35:00"/>
    <d v="1899-12-30T00:05:00"/>
    <n v="0"/>
    <n v="5"/>
    <d v="1899-12-31T08:50:00"/>
    <d v="1899-12-30T00:15:00"/>
    <n v="0"/>
    <n v="15"/>
    <d v="1899-12-31T08:50:00"/>
    <d v="1899-12-31T09:00:00"/>
    <d v="1899-12-30T00:10:00"/>
    <n v="0"/>
    <n v="10"/>
    <d v="1899-12-30T08:45:00"/>
    <n v="8"/>
    <n v="45"/>
    <d v="1899-12-30T01:22:00"/>
    <n v="1"/>
    <n v="22"/>
    <d v="1899-12-30T00:45:00"/>
    <n v="0"/>
    <n v="45"/>
    <d v="1899-12-30T05:43:00"/>
    <n v="5"/>
    <n v="43"/>
    <m/>
    <m/>
    <m/>
    <d v="1899-12-30T01:33:00"/>
    <n v="1"/>
    <n v="33"/>
    <d v="1899-12-30T00:00:00"/>
    <n v="0"/>
    <n v="0"/>
    <d v="1899-12-30T00:00:00"/>
    <n v="0"/>
    <n v="0"/>
    <d v="1899-12-30T01:15:00"/>
    <n v="1"/>
    <n v="15"/>
    <d v="1899-12-30T02:45:00"/>
    <n v="2"/>
    <n v="45"/>
    <d v="1899-12-30T00:00:00"/>
    <n v="0"/>
    <n v="0"/>
    <d v="1899-12-30T00:10:00"/>
    <n v="0"/>
    <n v="10"/>
    <d v="1899-12-30T00:00:00"/>
    <n v="0"/>
    <n v="0"/>
    <n v="2844243.6760000037"/>
    <n v="45701"/>
    <n v="63.696896551724137"/>
    <n v="62.235917726089227"/>
    <m/>
    <m/>
    <m/>
    <m/>
    <m/>
  </r>
  <r>
    <n v="804"/>
    <n v="87"/>
    <d v="2012-01-21T00:00:00"/>
    <n v="1"/>
    <x v="64"/>
    <n v="3"/>
    <s v="RCL"/>
    <s v="NON COKING"/>
    <s v="BET PRINCE"/>
    <d v="1899-12-30T15:30:00"/>
    <x v="789"/>
    <s v="DTY-WT 1-WCS-RLS 1-IMWB 1-DTY"/>
    <n v="59"/>
    <n v="0"/>
    <m/>
    <d v="1899-12-30T15:30:00"/>
    <d v="1899-12-30T15:30:00"/>
    <d v="1899-12-30T00:00:00"/>
    <n v="0"/>
    <n v="0"/>
    <d v="1899-12-30T15:30:00"/>
    <d v="1899-12-30T00:00:00"/>
    <n v="0"/>
    <n v="0"/>
    <d v="1899-12-30T15:30:00"/>
    <d v="1899-12-30T00:00:00"/>
    <n v="0"/>
    <n v="0"/>
    <d v="1899-12-30T15:35:00"/>
    <d v="1899-12-30T00:05:00"/>
    <n v="0"/>
    <n v="5"/>
    <d v="1899-12-30T13:45:00"/>
    <d v="1899-12-30T16:20:00"/>
    <d v="1899-12-30T02:35:00"/>
    <n v="2"/>
    <n v="35"/>
    <d v="1899-12-30T13:45:00"/>
    <d v="1899-12-30T16:20:00"/>
    <d v="1899-12-30T02:35:00"/>
    <n v="2"/>
    <n v="35"/>
    <d v="1899-12-30T16:52:00"/>
    <d v="1899-12-30T00:32:00"/>
    <n v="0"/>
    <n v="32"/>
    <d v="1899-12-30T16:52:00"/>
    <d v="1899-12-30T00:00:00"/>
    <n v="0"/>
    <n v="0"/>
    <d v="1899-12-30T19:03:00"/>
    <d v="1899-12-30T02:11:00"/>
    <n v="2"/>
    <n v="11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5:00"/>
    <d v="1899-12-30T00:10:00"/>
    <n v="0"/>
    <n v="10"/>
    <d v="1899-12-30T19:40:00"/>
    <d v="1899-12-30T19:45:00"/>
    <d v="1899-12-30T00:05:00"/>
    <n v="0"/>
    <n v="5"/>
    <d v="1899-12-30T04:15:00"/>
    <n v="4"/>
    <n v="15"/>
    <d v="1899-12-30T00:59:00"/>
    <n v="0"/>
    <n v="59"/>
    <d v="1899-12-30T02:35:00"/>
    <n v="2"/>
    <n v="35"/>
    <d v="1899-12-30T02:11:00"/>
    <n v="2"/>
    <n v="11"/>
    <m/>
    <m/>
    <m/>
    <d v="1899-12-30T00:49:00"/>
    <n v="0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848174.9960000035"/>
    <n v="45760"/>
    <n v="66.63254237288136"/>
    <n v="62.241586451049031"/>
    <m/>
    <m/>
    <m/>
    <m/>
    <m/>
  </r>
  <r>
    <n v="805"/>
    <n v="88"/>
    <d v="2012-01-21T00:00:00"/>
    <n v="1"/>
    <x v="67"/>
    <n v="1"/>
    <s v="SUPL"/>
    <s v="NON COKING"/>
    <s v="BET PRINCE"/>
    <d v="1899-12-30T15:30:00"/>
    <x v="790"/>
    <s v="DTY-WT 1-WCS-RLS 2-IMWB 1-DTY"/>
    <n v="58"/>
    <n v="1"/>
    <m/>
    <d v="1899-12-30T15:30:00"/>
    <d v="1899-12-30T15:30:00"/>
    <d v="1899-12-30T00:00:00"/>
    <n v="0"/>
    <n v="0"/>
    <d v="1899-12-30T16:30:00"/>
    <d v="1899-12-30T01:00:00"/>
    <n v="1"/>
    <n v="0"/>
    <d v="1899-12-30T16:35:00"/>
    <d v="1899-12-30T00:05:00"/>
    <n v="0"/>
    <n v="5"/>
    <d v="1899-12-30T17:00:00"/>
    <d v="1899-12-30T00:25:00"/>
    <n v="0"/>
    <n v="25"/>
    <d v="1899-12-30T17:00:00"/>
    <d v="1899-12-30T17:45:00"/>
    <d v="1899-12-30T00:45:00"/>
    <n v="0"/>
    <n v="45"/>
    <d v="1899-12-30T17:00:00"/>
    <d v="1899-12-30T17:45:00"/>
    <d v="1899-12-30T00:45:00"/>
    <n v="0"/>
    <n v="45"/>
    <d v="1899-12-30T20:23:00"/>
    <d v="1899-12-30T02:38:00"/>
    <n v="2"/>
    <n v="38"/>
    <d v="1899-12-30T20:23:00"/>
    <d v="1899-12-30T00:00:00"/>
    <n v="0"/>
    <n v="0"/>
    <d v="1899-12-30T22:00:00"/>
    <d v="1899-12-30T01:37:00"/>
    <n v="1"/>
    <n v="3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2:25:00"/>
    <d v="1899-12-30T22:30:00"/>
    <d v="1899-12-30T00:05:00"/>
    <n v="0"/>
    <n v="5"/>
    <d v="1899-12-30T07:00:00"/>
    <n v="7"/>
    <n v="0"/>
    <d v="1899-12-30T03:28:00"/>
    <n v="3"/>
    <n v="28"/>
    <d v="1899-12-30T00:45:00"/>
    <n v="0"/>
    <n v="45"/>
    <d v="1899-12-30T01:37:00"/>
    <n v="1"/>
    <n v="37"/>
    <m/>
    <m/>
    <m/>
    <d v="1899-12-30T01:22:00"/>
    <n v="1"/>
    <n v="2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n v="2852048.1160000036"/>
    <n v="45818"/>
    <n v="66.777931034482762"/>
    <n v="62.247328910035435"/>
    <m/>
    <m/>
    <m/>
    <m/>
    <m/>
  </r>
  <r>
    <n v="806"/>
    <n v="89"/>
    <d v="2012-01-21T00:00:00"/>
    <n v="1"/>
    <x v="55"/>
    <n v="8"/>
    <s v="UML"/>
    <s v="NON COKING"/>
    <s v="YIN SHUN"/>
    <d v="1899-12-30T23:00:00"/>
    <x v="791"/>
    <s v="DTY-WT 1-WCS-RLS 2-IMWB 1-DTY"/>
    <n v="59"/>
    <n v="0"/>
    <m/>
    <d v="1899-12-30T23:00:00"/>
    <d v="1899-12-30T23:00:00"/>
    <d v="1899-12-30T00:00:00"/>
    <n v="0"/>
    <n v="0"/>
    <d v="1899-12-31T00:10:00"/>
    <d v="1899-12-30T01:10:00"/>
    <n v="1"/>
    <n v="10"/>
    <d v="1899-12-31T00:10:00"/>
    <d v="1899-12-30T00:00:00"/>
    <n v="0"/>
    <n v="0"/>
    <d v="1899-12-31T00:35:00"/>
    <d v="1899-12-30T00:25:00"/>
    <n v="0"/>
    <n v="25"/>
    <d v="1899-12-31T00:50:00"/>
    <d v="1899-12-31T03:15:00"/>
    <d v="1899-12-30T02:25:00"/>
    <n v="2"/>
    <n v="25"/>
    <d v="1899-12-31T00:50:00"/>
    <d v="1899-12-31T03:15:00"/>
    <d v="1899-12-30T02:25:00"/>
    <n v="2"/>
    <n v="25"/>
    <d v="1899-12-31T03:18:00"/>
    <d v="1899-12-30T00:03:00"/>
    <n v="0"/>
    <n v="3"/>
    <d v="1899-12-31T03:19:00"/>
    <d v="1899-12-30T00:01:00"/>
    <n v="0"/>
    <n v="1"/>
    <d v="1899-12-31T05:26:00"/>
    <d v="1899-12-30T02:07:00"/>
    <n v="2"/>
    <n v="7"/>
    <d v="1899-12-31T05:26:00"/>
    <d v="1899-12-31T05:26:00"/>
    <d v="1899-12-30T00:00:00"/>
    <n v="0"/>
    <n v="0"/>
    <d v="1899-12-31T05:26:00"/>
    <d v="1899-12-31T05:26:00"/>
    <m/>
    <d v="1899-12-30T00:00:00"/>
    <n v="0"/>
    <n v="0"/>
    <d v="1899-12-31T05:35:00"/>
    <d v="1899-12-30T00:09:00"/>
    <n v="0"/>
    <n v="9"/>
    <d v="1899-12-31T05:45:00"/>
    <d v="1899-12-30T00:10:00"/>
    <n v="0"/>
    <n v="10"/>
    <d v="1899-12-31T05:45:00"/>
    <d v="1899-12-31T05:50:00"/>
    <d v="1899-12-30T00:05:00"/>
    <n v="0"/>
    <n v="5"/>
    <d v="1899-12-30T06:50:00"/>
    <n v="6"/>
    <n v="50"/>
    <d v="1899-12-30T00:47:00"/>
    <n v="0"/>
    <n v="47"/>
    <d v="1899-12-30T02:25:00"/>
    <n v="2"/>
    <n v="25"/>
    <d v="1899-12-30T02:07:00"/>
    <n v="2"/>
    <n v="7"/>
    <m/>
    <m/>
    <m/>
    <d v="1899-12-30T01:42:00"/>
    <n v="1"/>
    <n v="4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855625.9160000035"/>
    <n v="45877"/>
    <n v="60.640677966101698"/>
    <n v="62.24526268064615"/>
    <m/>
    <m/>
    <m/>
    <m/>
    <m/>
  </r>
  <r>
    <n v="807"/>
    <n v="90"/>
    <d v="2012-01-22T00:00:00"/>
    <n v="1"/>
    <x v="68"/>
    <n v="1"/>
    <s v="HEL"/>
    <s v="NON COKING"/>
    <s v="IPSEA COLOSSUS"/>
    <d v="1899-12-30T16:30:00"/>
    <x v="792"/>
    <s v="DTY-WT 1-WCS-RLS 1-IMWB 1-DTY"/>
    <n v="58"/>
    <n v="1"/>
    <m/>
    <d v="1899-12-30T17:12:00"/>
    <d v="1899-12-30T17:12:00"/>
    <d v="1899-12-30T00:00:00"/>
    <n v="0"/>
    <n v="0"/>
    <d v="1899-12-30T21:45:00"/>
    <d v="1899-12-30T04:33:00"/>
    <n v="4"/>
    <n v="33"/>
    <d v="1899-12-30T21:45:00"/>
    <d v="1899-12-30T00:00:00"/>
    <n v="0"/>
    <n v="0"/>
    <d v="1899-12-30T21:50:00"/>
    <d v="1899-12-30T00:05:00"/>
    <n v="0"/>
    <n v="5"/>
    <d v="1899-12-30T21:55:00"/>
    <d v="1899-12-30T23:55:00"/>
    <d v="1899-12-30T02:00:00"/>
    <n v="2"/>
    <n v="0"/>
    <d v="1899-12-30T21:55:00"/>
    <d v="1899-12-30T23:55:00"/>
    <d v="1899-12-30T02:00:00"/>
    <n v="2"/>
    <n v="0"/>
    <d v="1899-12-31T00:15:00"/>
    <d v="1899-12-30T00:20:00"/>
    <n v="0"/>
    <n v="20"/>
    <d v="1899-12-31T00:15:00"/>
    <d v="1899-12-30T00:00:00"/>
    <n v="0"/>
    <n v="0"/>
    <d v="1899-12-31T08:48:00"/>
    <d v="1899-12-30T08:33:00"/>
    <n v="8"/>
    <n v="33"/>
    <d v="1899-12-31T08:48:00"/>
    <d v="1899-12-31T08:48:00"/>
    <d v="1899-12-30T00:00:00"/>
    <n v="0"/>
    <n v="0"/>
    <d v="1899-12-31T08:48:00"/>
    <d v="1899-12-31T08:48:00"/>
    <m/>
    <d v="1899-12-30T00:00:00"/>
    <n v="0"/>
    <n v="0"/>
    <d v="1899-12-31T08:55:00"/>
    <d v="1899-12-30T00:07:00"/>
    <n v="0"/>
    <n v="7"/>
    <d v="1899-12-31T09:00:00"/>
    <d v="1899-12-30T00:05:00"/>
    <n v="0"/>
    <n v="5"/>
    <d v="1899-12-31T09:00:00"/>
    <d v="1899-12-31T09:00:00"/>
    <d v="1899-12-30T00:00:00"/>
    <n v="0"/>
    <n v="0"/>
    <d v="1899-12-30T15:48:00"/>
    <n v="15"/>
    <n v="48"/>
    <d v="1899-12-30T00:37:00"/>
    <n v="0"/>
    <n v="37"/>
    <d v="1899-12-30T02:00:00"/>
    <n v="2"/>
    <n v="0"/>
    <d v="1899-12-30T08:33:00"/>
    <n v="8"/>
    <n v="33"/>
    <m/>
    <m/>
    <m/>
    <d v="1899-12-30T01:34:00"/>
    <n v="1"/>
    <n v="34"/>
    <d v="1899-12-30T00:00:00"/>
    <n v="0"/>
    <n v="0"/>
    <d v="1899-12-30T02:34:00"/>
    <n v="2"/>
    <n v="34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859120.5560000036"/>
    <n v="45935"/>
    <n v="60.252413793103443"/>
    <n v="62.242746402525384"/>
    <m/>
    <m/>
    <m/>
    <m/>
    <m/>
  </r>
  <r>
    <n v="808"/>
    <n v="91"/>
    <d v="2012-01-22T00:00:00"/>
    <n v="1"/>
    <x v="46"/>
    <n v="30"/>
    <s v="TSL,JSR"/>
    <s v="BLENDED PCI"/>
    <s v="FEORILA"/>
    <d v="1899-12-30T12:15:00"/>
    <x v="793"/>
    <s v="DTY-WT 1-WCS-RLS 1-IMWB 1-DTY"/>
    <n v="56"/>
    <n v="3"/>
    <m/>
    <d v="1899-12-30T12:15:00"/>
    <d v="1899-12-30T12:15:00"/>
    <d v="1899-12-30T00:00:00"/>
    <n v="0"/>
    <n v="0"/>
    <d v="1899-12-30T13:00:00"/>
    <d v="1899-12-30T00:45:00"/>
    <n v="0"/>
    <n v="45"/>
    <d v="1899-12-30T13:00:00"/>
    <d v="1899-12-30T00:00:00"/>
    <n v="0"/>
    <n v="0"/>
    <d v="1899-12-30T13:25:00"/>
    <d v="1899-12-30T00:25:00"/>
    <n v="0"/>
    <n v="25"/>
    <d v="1899-12-30T13:30:00"/>
    <d v="1899-12-30T14:14:00"/>
    <d v="1899-12-30T00:44:00"/>
    <n v="0"/>
    <n v="44"/>
    <d v="1899-12-30T13:30:00"/>
    <d v="1899-12-30T14:14:00"/>
    <d v="1899-12-30T00:44:00"/>
    <n v="0"/>
    <n v="44"/>
    <d v="1899-12-30T16:27:00"/>
    <d v="1899-12-30T02:13:00"/>
    <n v="2"/>
    <n v="13"/>
    <d v="1899-12-30T16:28:00"/>
    <d v="1899-12-30T00:01:00"/>
    <n v="0"/>
    <n v="1"/>
    <d v="1899-12-30T19:24:00"/>
    <d v="1899-12-30T02:56:00"/>
    <n v="2"/>
    <n v="56"/>
    <d v="1899-12-30T19:24:00"/>
    <d v="1899-12-30T19:24:00"/>
    <d v="1899-12-30T00:00:00"/>
    <n v="0"/>
    <n v="0"/>
    <d v="1899-12-30T19:24:00"/>
    <d v="1899-12-30T19:24:00"/>
    <m/>
    <d v="1899-12-30T00:00:00"/>
    <n v="0"/>
    <n v="0"/>
    <d v="1899-12-30T19:30:00"/>
    <d v="1899-12-30T00:06:00"/>
    <n v="0"/>
    <n v="6"/>
    <d v="1899-12-30T19:40:00"/>
    <d v="1899-12-30T00:10:00"/>
    <n v="0"/>
    <n v="10"/>
    <d v="1899-12-30T19:40:00"/>
    <d v="1899-12-30T19:40:00"/>
    <d v="1899-12-30T00:00:00"/>
    <n v="0"/>
    <n v="0"/>
    <d v="1899-12-30T07:25:00"/>
    <n v="7"/>
    <n v="25"/>
    <d v="1899-12-30T02:54:00"/>
    <n v="2"/>
    <n v="54"/>
    <d v="1899-12-30T00:44:00"/>
    <n v="0"/>
    <n v="44"/>
    <d v="1899-12-30T02:56:00"/>
    <n v="2"/>
    <n v="5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7:00"/>
    <n v="1"/>
    <n v="47"/>
    <d v="1899-12-30T00:00:00"/>
    <n v="0"/>
    <n v="0"/>
    <n v="2862812.2060000035"/>
    <n v="45991"/>
    <n v="65.922321428571436"/>
    <n v="62.247226761757808"/>
    <m/>
    <m/>
    <m/>
    <m/>
    <m/>
  </r>
  <r>
    <n v="809"/>
    <n v="92"/>
    <d v="2012-01-22T00:00:00"/>
    <n v="1"/>
    <x v="69"/>
    <n v="2"/>
    <s v="JAL"/>
    <s v="NON COKING"/>
    <s v="FENGLI1"/>
    <d v="1899-12-30T14:40:00"/>
    <x v="794"/>
    <s v="DTY-WT 1-WCS-RLS 1-IMWB 1-DTY"/>
    <n v="59"/>
    <n v="0"/>
    <m/>
    <d v="1899-12-30T14:40:00"/>
    <d v="1899-12-30T14:40:00"/>
    <d v="1899-12-30T00:00:00"/>
    <n v="0"/>
    <n v="0"/>
    <d v="1899-12-30T17:12:00"/>
    <d v="1899-12-30T02:32:00"/>
    <n v="2"/>
    <n v="32"/>
    <d v="1899-12-30T17:30:00"/>
    <d v="1899-12-30T00:18:00"/>
    <n v="0"/>
    <n v="18"/>
    <d v="1899-12-30T18:00:00"/>
    <d v="1899-12-30T00:30:00"/>
    <n v="0"/>
    <n v="30"/>
    <d v="1899-12-30T18:05:00"/>
    <d v="1899-12-30T19:55:00"/>
    <d v="1899-12-30T01:50:00"/>
    <n v="1"/>
    <n v="50"/>
    <d v="1899-12-30T18:05:00"/>
    <d v="1899-12-30T19:55:00"/>
    <d v="1899-12-30T01:50:00"/>
    <n v="1"/>
    <n v="50"/>
    <d v="1899-12-30T20:10:00"/>
    <d v="1899-12-30T00:15:00"/>
    <n v="0"/>
    <n v="15"/>
    <d v="1899-12-30T20:13:00"/>
    <d v="1899-12-30T00:03:00"/>
    <n v="0"/>
    <n v="3"/>
    <d v="1899-12-30T21:40:00"/>
    <d v="1899-12-30T01:27:00"/>
    <n v="1"/>
    <n v="2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5:00"/>
    <d v="1899-12-30T00:10:00"/>
    <n v="0"/>
    <n v="10"/>
    <d v="1899-12-30T21:55:00"/>
    <d v="1899-12-30T21:55:00"/>
    <d v="1899-12-30T00:00:00"/>
    <n v="0"/>
    <n v="0"/>
    <d v="1899-12-30T07:15:00"/>
    <n v="7"/>
    <n v="15"/>
    <d v="1899-12-30T01:00:00"/>
    <n v="1"/>
    <n v="0"/>
    <d v="1899-12-30T01:50:00"/>
    <n v="1"/>
    <n v="50"/>
    <d v="1899-12-30T01:27:00"/>
    <n v="1"/>
    <n v="27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866731.8860000037"/>
    <n v="46050"/>
    <n v="66.435254237288135"/>
    <n v="62.25259252985893"/>
    <m/>
    <m/>
    <m/>
    <m/>
    <m/>
  </r>
  <r>
    <n v="810"/>
    <n v="93"/>
    <d v="2012-01-22T00:00:00"/>
    <n v="1"/>
    <x v="55"/>
    <n v="9"/>
    <s v="UML"/>
    <s v="SP LIMESTONE"/>
    <s v="OKINAWA"/>
    <d v="1899-12-30T18:30:00"/>
    <x v="128"/>
    <s v="DTY-WT 1-WCS-RLS 2-IMWB 1-DTY"/>
    <n v="55"/>
    <n v="4"/>
    <m/>
    <d v="1899-12-30T18:30:00"/>
    <d v="1899-12-30T18:30:00"/>
    <d v="1899-12-30T00:00:00"/>
    <n v="0"/>
    <n v="0"/>
    <d v="1899-12-30T20:55:00"/>
    <d v="1899-12-30T02:25:00"/>
    <n v="2"/>
    <n v="25"/>
    <d v="1899-12-30T20:55:00"/>
    <d v="1899-12-30T00:00:00"/>
    <n v="0"/>
    <n v="0"/>
    <d v="1899-12-30T21:20:00"/>
    <d v="1899-12-30T00:25:00"/>
    <n v="0"/>
    <n v="25"/>
    <d v="1899-12-30T21:25:00"/>
    <d v="1899-12-30T23:40:00"/>
    <d v="1899-12-30T02:15:00"/>
    <n v="2"/>
    <n v="15"/>
    <d v="1899-12-30T21:25:00"/>
    <d v="1899-12-30T23:40:00"/>
    <d v="1899-12-30T02:15:00"/>
    <n v="2"/>
    <n v="15"/>
    <d v="1899-12-30T23:43:00"/>
    <d v="1899-12-30T00:03:00"/>
    <n v="0"/>
    <n v="3"/>
    <d v="1899-12-30T23:46:00"/>
    <d v="1899-12-30T00:03:00"/>
    <n v="0"/>
    <n v="3"/>
    <d v="1899-12-31T00:57:00"/>
    <d v="1899-12-30T01:11:00"/>
    <n v="1"/>
    <n v="11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10:00"/>
    <d v="1899-12-30T00:13:00"/>
    <n v="0"/>
    <n v="13"/>
    <d v="1899-12-31T01:20:00"/>
    <d v="1899-12-30T00:10:00"/>
    <n v="0"/>
    <n v="10"/>
    <d v="1899-12-31T01:20:00"/>
    <d v="1899-12-31T01:20:00"/>
    <d v="1899-12-30T00:00:00"/>
    <n v="0"/>
    <n v="0"/>
    <d v="1899-12-30T06:50:00"/>
    <n v="6"/>
    <n v="50"/>
    <d v="1899-12-30T00:51:00"/>
    <n v="0"/>
    <n v="51"/>
    <d v="1899-12-30T02:15:00"/>
    <n v="2"/>
    <n v="15"/>
    <d v="1899-12-30T01:11:00"/>
    <n v="1"/>
    <n v="1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870286.8860000037"/>
    <n v="46105"/>
    <n v="64.63636363636364"/>
    <n v="62.255436199978391"/>
    <m/>
    <m/>
    <m/>
    <m/>
    <m/>
  </r>
  <r>
    <n v="811"/>
    <n v="94"/>
    <d v="2012-01-23T00:00:00"/>
    <n v="1"/>
    <x v="54"/>
    <n v="4"/>
    <s v="HIND ENERGY"/>
    <s v="STEAM NON COKING"/>
    <s v="IPSEA COLOSSUS"/>
    <d v="1899-12-31T01:30:00"/>
    <x v="795"/>
    <s v="DTY-WT 1-WCS-MANUAL-IMWB 1-DTY"/>
    <n v="59"/>
    <n v="0"/>
    <m/>
    <d v="1899-12-31T01:30:00"/>
    <d v="1899-12-31T01:30:00"/>
    <d v="1899-12-30T00:00:00"/>
    <n v="0"/>
    <n v="0"/>
    <d v="1899-12-31T03:05:00"/>
    <d v="1899-12-30T01:35:00"/>
    <n v="1"/>
    <n v="35"/>
    <d v="1899-12-31T03:10:00"/>
    <d v="1899-12-30T00:05:00"/>
    <n v="0"/>
    <n v="5"/>
    <d v="1899-12-31T03:40:00"/>
    <d v="1899-12-30T00:30:00"/>
    <n v="0"/>
    <n v="30"/>
    <d v="1899-12-31T03:45:00"/>
    <d v="1899-12-31T05:00:00"/>
    <d v="1899-12-30T01:15:00"/>
    <n v="1"/>
    <n v="15"/>
    <d v="1899-12-31T03:45:00"/>
    <d v="1899-12-31T05:00:00"/>
    <d v="1899-12-30T01:15:00"/>
    <n v="1"/>
    <n v="15"/>
    <d v="1899-12-31T03:45:00"/>
    <n v="-5.2083333333333259E-2"/>
    <e v="#NUM!"/>
    <e v="#NUM!"/>
    <d v="1899-12-31T03:50:00"/>
    <d v="1899-12-30T00:05:00"/>
    <n v="0"/>
    <n v="5"/>
    <d v="1899-12-31T10:30:00"/>
    <d v="1899-12-30T06:40:00"/>
    <n v="6"/>
    <n v="40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45:00"/>
    <d v="1899-12-30T00:00:00"/>
    <n v="0"/>
    <n v="0"/>
    <d v="1899-12-30T09:15:00"/>
    <n v="9"/>
    <n v="15"/>
    <n v="-2.0833333333333037E-2"/>
    <e v="#NUM!"/>
    <e v="#NUM!"/>
    <d v="1899-12-30T01:15:00"/>
    <n v="1"/>
    <n v="15"/>
    <d v="1899-12-30T06:40:00"/>
    <n v="6"/>
    <n v="4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40:00"/>
    <n v="6"/>
    <n v="40"/>
    <d v="1899-12-30T00:00:00"/>
    <n v="0"/>
    <n v="0"/>
    <d v="1899-12-30T00:00:00"/>
    <n v="0"/>
    <n v="0"/>
    <d v="1899-12-30T00:00:00"/>
    <n v="0"/>
    <n v="0"/>
    <n v="2873990.4960000035"/>
    <n v="46164"/>
    <n v="62.773050847457633"/>
    <n v="62.256097738497608"/>
    <m/>
    <m/>
    <m/>
    <m/>
    <m/>
  </r>
  <r>
    <n v="812"/>
    <n v="95"/>
    <d v="2012-01-23T00:00:00"/>
    <n v="1"/>
    <x v="70"/>
    <n v="31"/>
    <s v="TSL,JSR"/>
    <s v="CP LIMESTONE"/>
    <s v="MP PANAMAX5"/>
    <d v="1899-12-30T10:30:00"/>
    <x v="796"/>
    <s v="DTY-WT 1-WCS-RLS 2-IMWB 1-DTY"/>
    <n v="59"/>
    <n v="0"/>
    <m/>
    <d v="1899-12-30T10:30:00"/>
    <d v="1899-12-30T10:30:00"/>
    <d v="1899-12-30T00:00:00"/>
    <n v="0"/>
    <n v="0"/>
    <d v="1899-12-30T10:55:00"/>
    <d v="1899-12-30T00:25:00"/>
    <n v="0"/>
    <n v="25"/>
    <d v="1899-12-30T11:00:00"/>
    <d v="1899-12-30T00:05:00"/>
    <n v="0"/>
    <n v="5"/>
    <d v="1899-12-30T11:15:00"/>
    <d v="1899-12-30T00:15:00"/>
    <n v="0"/>
    <n v="15"/>
    <d v="1899-12-30T11:20:00"/>
    <d v="1899-12-30T14:00:00"/>
    <d v="1899-12-30T02:40:00"/>
    <n v="2"/>
    <n v="40"/>
    <d v="1899-12-30T11:20:00"/>
    <d v="1899-12-30T14:00:00"/>
    <d v="1899-12-30T02:40:00"/>
    <n v="2"/>
    <n v="40"/>
    <d v="1899-12-30T14:18:00"/>
    <d v="1899-12-30T00:18:00"/>
    <n v="0"/>
    <n v="18"/>
    <d v="1899-12-30T14:18:00"/>
    <d v="1899-12-30T00:00:00"/>
    <n v="0"/>
    <n v="0"/>
    <d v="1899-12-30T15:52:00"/>
    <d v="1899-12-30T01:34:00"/>
    <n v="1"/>
    <n v="34"/>
    <d v="1899-12-30T15:52:00"/>
    <d v="1899-12-30T15:52:00"/>
    <d v="1899-12-30T00:00:00"/>
    <n v="0"/>
    <n v="0"/>
    <d v="1899-12-30T15:52:00"/>
    <d v="1899-12-30T15:52:00"/>
    <m/>
    <d v="1899-12-30T00:00:00"/>
    <n v="0"/>
    <n v="0"/>
    <d v="1899-12-30T16:00:00"/>
    <d v="1899-12-30T00:08:00"/>
    <n v="0"/>
    <n v="8"/>
    <d v="1899-12-30T16:10:00"/>
    <d v="1899-12-30T00:10:00"/>
    <n v="0"/>
    <n v="10"/>
    <d v="1899-12-30T16:10:00"/>
    <d v="1899-12-30T16:10:00"/>
    <d v="1899-12-30T00:00:00"/>
    <n v="0"/>
    <n v="0"/>
    <d v="1899-12-30T05:40:00"/>
    <n v="5"/>
    <n v="40"/>
    <d v="1899-12-30T00:51:00"/>
    <n v="0"/>
    <n v="51"/>
    <d v="1899-12-30T02:40:00"/>
    <n v="2"/>
    <n v="40"/>
    <d v="1899-12-30T01:34:00"/>
    <n v="1"/>
    <n v="34"/>
    <m/>
    <m/>
    <m/>
    <n v="-7.013888888888889E-2"/>
    <e v="#NUM!"/>
    <e v="#NUM!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877829.3360000034"/>
    <n v="46223"/>
    <n v="65.065084745762718"/>
    <n v="62.259683188023352"/>
    <m/>
    <m/>
    <m/>
    <m/>
    <m/>
  </r>
  <r>
    <n v="813"/>
    <n v="96"/>
    <d v="2012-01-23T00:00:00"/>
    <n v="1"/>
    <x v="46"/>
    <n v="32"/>
    <s v="TSL,JSR"/>
    <s v="ANTHRACITE/BLENDED PCI"/>
    <s v="NAVIOS VECTOR/FEORELA"/>
    <d v="1899-12-30T16:40:00"/>
    <x v="797"/>
    <s v="DTY-WT 1-WCS-RLS 1-IMWB 1-DTY"/>
    <n v="59"/>
    <n v="0"/>
    <m/>
    <d v="1899-12-30T16:40:00"/>
    <d v="1899-12-30T16:40:00"/>
    <d v="1899-12-30T00:00:00"/>
    <n v="0"/>
    <n v="0"/>
    <d v="1899-12-30T17:20:00"/>
    <d v="1899-12-30T00:40:00"/>
    <n v="0"/>
    <n v="40"/>
    <d v="1899-12-30T17:25:00"/>
    <d v="1899-12-30T00:05:00"/>
    <n v="0"/>
    <n v="5"/>
    <d v="1899-12-30T17:40:00"/>
    <d v="1899-12-30T00:15:00"/>
    <n v="0"/>
    <n v="15"/>
    <d v="1899-12-30T17:45:00"/>
    <d v="1899-12-30T19:30:00"/>
    <d v="1899-12-30T01:45:00"/>
    <n v="1"/>
    <n v="45"/>
    <d v="1899-12-30T17:45:00"/>
    <d v="1899-12-30T19:30:00"/>
    <d v="1899-12-30T01:45:00"/>
    <n v="1"/>
    <n v="45"/>
    <d v="1899-12-30T20:12:00"/>
    <d v="1899-12-30T00:42:00"/>
    <n v="0"/>
    <n v="42"/>
    <d v="1899-12-30T20:14:00"/>
    <d v="1899-12-30T00:02:00"/>
    <n v="0"/>
    <n v="2"/>
    <d v="1899-12-30T22:33:00"/>
    <d v="1899-12-30T02:19:00"/>
    <n v="2"/>
    <n v="19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0:00"/>
    <d v="1899-12-30T00:07:00"/>
    <n v="0"/>
    <n v="7"/>
    <d v="1899-12-30T22:50:00"/>
    <d v="1899-12-30T00:10:00"/>
    <n v="0"/>
    <n v="10"/>
    <d v="1899-12-30T22:50:00"/>
    <d v="1899-12-30T22:50:00"/>
    <d v="1899-12-30T00:00:00"/>
    <n v="0"/>
    <n v="0"/>
    <d v="1899-12-30T06:10:00"/>
    <n v="6"/>
    <n v="10"/>
    <d v="1899-12-30T01:14:00"/>
    <n v="1"/>
    <n v="14"/>
    <d v="1899-12-30T01:45:00"/>
    <n v="1"/>
    <n v="45"/>
    <d v="1899-12-30T02:19:00"/>
    <n v="2"/>
    <n v="1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m/>
    <n v="0"/>
    <n v="2881608.6560000032"/>
    <n v="46282"/>
    <n v="64.056271186440682"/>
    <n v="62.261973467006683"/>
    <m/>
    <m/>
    <m/>
    <m/>
    <m/>
  </r>
  <r>
    <n v="814"/>
    <n v="97"/>
    <d v="2012-01-23T00:00:00"/>
    <n v="1"/>
    <x v="62"/>
    <n v="2"/>
    <s v="WELLMAN"/>
    <s v="HARD COKING COAL"/>
    <s v="LIGARI"/>
    <d v="1899-12-30T17:30:00"/>
    <x v="798"/>
    <s v="DTY-WT 1-WCS manual-RLS 2-IMWB 1-DTY"/>
    <n v="58"/>
    <n v="1"/>
    <m/>
    <d v="1899-12-30T17:30:00"/>
    <d v="1899-12-30T17:30:00"/>
    <d v="1899-12-30T00:00:00"/>
    <n v="0"/>
    <n v="0"/>
    <d v="1899-12-30T20:10:00"/>
    <d v="1899-12-30T02:40:00"/>
    <n v="2"/>
    <n v="40"/>
    <d v="1899-12-30T20:15:00"/>
    <d v="1899-12-30T00:05:00"/>
    <n v="0"/>
    <n v="5"/>
    <d v="1899-12-30T20:40:00"/>
    <d v="1899-12-30T00:25:00"/>
    <n v="0"/>
    <n v="25"/>
    <d v="1899-12-30T20:55:00"/>
    <d v="1899-12-30T23:10:00"/>
    <d v="1899-12-30T02:15:00"/>
    <n v="2"/>
    <n v="15"/>
    <d v="1899-12-30T20:55:00"/>
    <d v="1899-12-30T23:10:00"/>
    <d v="1899-12-30T02:15:00"/>
    <n v="2"/>
    <n v="15"/>
    <d v="1899-12-31T00:34:00"/>
    <d v="1899-12-30T01:24:00"/>
    <n v="1"/>
    <n v="24"/>
    <d v="1899-12-31T00:36:00"/>
    <d v="1899-12-30T00:02:00"/>
    <n v="0"/>
    <n v="2"/>
    <d v="1899-12-31T01:50:00"/>
    <d v="1899-12-30T01:14:00"/>
    <n v="1"/>
    <n v="14"/>
    <d v="1899-12-31T01:50:00"/>
    <d v="1899-12-31T01:50:00"/>
    <d v="1899-12-30T00:00:00"/>
    <n v="0"/>
    <n v="0"/>
    <d v="1899-12-31T01:50:00"/>
    <d v="1899-12-31T01:50:00"/>
    <m/>
    <d v="1899-12-30T00:00:00"/>
    <n v="0"/>
    <n v="0"/>
    <d v="1899-12-31T02:05:00"/>
    <d v="1899-12-30T00:15:00"/>
    <n v="0"/>
    <n v="15"/>
    <d v="1899-12-31T02:15:00"/>
    <d v="1899-12-30T00:10:00"/>
    <n v="0"/>
    <n v="10"/>
    <d v="1899-12-31T02:15:00"/>
    <d v="1899-12-31T02:15:00"/>
    <d v="1899-12-30T00:00:00"/>
    <n v="0"/>
    <n v="0"/>
    <d v="1899-12-30T08:45:00"/>
    <n v="8"/>
    <n v="45"/>
    <d v="1899-12-30T02:14:00"/>
    <n v="2"/>
    <n v="14"/>
    <d v="1899-12-30T02:15:00"/>
    <n v="2"/>
    <n v="15"/>
    <d v="1899-12-30T01:14:00"/>
    <n v="1"/>
    <n v="14"/>
    <m/>
    <m/>
    <m/>
    <e v="#REF!"/>
    <e v="#REF!"/>
    <e v="#REF!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d v="1899-12-30T01:45:00"/>
    <n v="1"/>
    <n v="45"/>
    <d v="1899-12-30T00:00:00"/>
    <m/>
    <n v="0"/>
    <n v="2885321.3960000034"/>
    <n v="46340"/>
    <n v="64.012758620689652"/>
    <n v="62.264164782045825"/>
    <m/>
    <m/>
    <m/>
    <m/>
    <m/>
  </r>
  <r>
    <n v="815"/>
    <n v="98"/>
    <d v="2012-01-24T00:00:00"/>
    <n v="1"/>
    <x v="54"/>
    <n v="5"/>
    <s v="HIND ENERGY"/>
    <s v="STEAM NON COKING"/>
    <s v="IPSEA COLOSSUS"/>
    <d v="1899-12-30T01:45:00"/>
    <x v="799"/>
    <s v="DTY-WT 1-WCS manual-RLS 2-IMWB 1-DTY"/>
    <n v="58"/>
    <n v="1"/>
    <m/>
    <d v="1899-12-30T01:45:00"/>
    <d v="1899-12-30T01:45:00"/>
    <d v="1899-12-30T00:00:00"/>
    <n v="0"/>
    <n v="0"/>
    <d v="1899-12-30T02:00:00"/>
    <d v="1899-12-30T00:15:00"/>
    <n v="0"/>
    <n v="15"/>
    <d v="1899-12-30T02:00:00"/>
    <d v="1899-12-30T00:00:00"/>
    <n v="0"/>
    <n v="0"/>
    <d v="1899-12-30T02:30:00"/>
    <d v="1899-12-30T00:30:00"/>
    <n v="0"/>
    <n v="30"/>
    <d v="1899-12-30T02:35:00"/>
    <d v="1899-12-30T03:25:00"/>
    <d v="1899-12-30T00:50:00"/>
    <n v="0"/>
    <n v="50"/>
    <d v="1899-12-30T02:35:00"/>
    <d v="1899-12-30T03:25:00"/>
    <d v="1899-12-30T00:50:00"/>
    <n v="0"/>
    <n v="50"/>
    <d v="1899-12-30T02:35:00"/>
    <n v="-3.472222222222221E-2"/>
    <e v="#NUM!"/>
    <e v="#NUM!"/>
    <d v="1899-12-30T02:50:00"/>
    <d v="1899-12-30T00:15:00"/>
    <n v="0"/>
    <n v="15"/>
    <d v="1899-12-30T11:45:00"/>
    <d v="1899-12-30T08:55:00"/>
    <n v="8"/>
    <n v="55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15:00"/>
    <d v="1899-12-30T00:15:00"/>
    <n v="0"/>
    <n v="15"/>
    <d v="1899-12-30T12:15:00"/>
    <d v="1899-12-30T12:15:00"/>
    <d v="1899-12-30T00:00:00"/>
    <n v="0"/>
    <n v="0"/>
    <d v="1899-12-30T10:30:00"/>
    <n v="10"/>
    <n v="30"/>
    <d v="1899-12-30T00:10:00"/>
    <n v="0"/>
    <n v="10"/>
    <d v="1899-12-30T00:50:00"/>
    <n v="0"/>
    <n v="50"/>
    <d v="1899-12-30T08:55:00"/>
    <n v="8"/>
    <n v="55"/>
    <m/>
    <m/>
    <m/>
    <d v="1899-12-30T00:00:00"/>
    <n v="0"/>
    <n v="0"/>
    <d v="1899-12-30T00:00:00"/>
    <n v="0"/>
    <n v="0"/>
    <m/>
    <n v="0"/>
    <n v="0"/>
    <m/>
    <n v="0"/>
    <n v="0"/>
    <d v="1899-12-30T08:55:00"/>
    <n v="8"/>
    <n v="55"/>
    <m/>
    <n v="0"/>
    <n v="0"/>
    <m/>
    <n v="0"/>
    <n v="0"/>
    <m/>
    <m/>
    <m/>
    <n v="2888921.8160000034"/>
    <n v="46398"/>
    <n v="62.076206896551724"/>
    <n v="62.26392982456148"/>
    <m/>
    <m/>
    <m/>
    <m/>
    <m/>
  </r>
  <r>
    <n v="816"/>
    <n v="99"/>
    <d v="2012-01-24T00:00:00"/>
    <n v="1"/>
    <x v="46"/>
    <n v="33"/>
    <s v="TSL,JSR"/>
    <s v="MILLENIUM HCC"/>
    <s v="SEA OF GRACIA"/>
    <d v="1899-12-30T10:30:00"/>
    <x v="800"/>
    <s v="DTY-WT 1-WCS-RLS 1-IMWB 1-DTY"/>
    <n v="60"/>
    <n v="0"/>
    <m/>
    <d v="1899-12-30T10:30:00"/>
    <d v="1899-12-30T10:30:00"/>
    <d v="1899-12-30T00:00:00"/>
    <n v="0"/>
    <n v="0"/>
    <d v="1899-12-30T10:45:00"/>
    <d v="1899-12-30T00:15:00"/>
    <n v="0"/>
    <n v="15"/>
    <d v="1899-12-30T10:45:00"/>
    <d v="1899-12-30T00:00:00"/>
    <n v="0"/>
    <n v="0"/>
    <d v="1899-12-30T11:20:00"/>
    <d v="1899-12-30T00:35:00"/>
    <n v="0"/>
    <n v="35"/>
    <d v="1899-12-30T11:20:00"/>
    <d v="1899-12-30T11:35:00"/>
    <d v="1899-12-30T00:15:00"/>
    <n v="0"/>
    <n v="15"/>
    <d v="1899-12-30T11:20:00"/>
    <d v="1899-12-30T11:35:00"/>
    <d v="1899-12-30T00:15:00"/>
    <n v="0"/>
    <n v="15"/>
    <d v="1899-12-30T12:55:00"/>
    <d v="1899-12-30T01:20:00"/>
    <n v="1"/>
    <n v="20"/>
    <d v="1899-12-30T12:55:00"/>
    <d v="1899-12-30T00:00:00"/>
    <n v="0"/>
    <n v="0"/>
    <d v="1899-12-30T14:50:00"/>
    <d v="1899-12-30T01:55:00"/>
    <n v="1"/>
    <n v="55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50:00"/>
    <d v="1899-12-30T00:40:00"/>
    <n v="0"/>
    <n v="40"/>
    <d v="1899-12-30T15:50:00"/>
    <d v="1899-12-30T15:50:00"/>
    <d v="1899-12-30T00:00:00"/>
    <n v="0"/>
    <n v="0"/>
    <d v="1899-12-30T05:20:00"/>
    <n v="5"/>
    <n v="20"/>
    <d v="1899-12-30T02:55:00"/>
    <n v="2"/>
    <n v="55"/>
    <d v="1899-12-30T00:15:00"/>
    <n v="0"/>
    <n v="15"/>
    <d v="1899-12-30T01:55:00"/>
    <n v="1"/>
    <n v="55"/>
    <m/>
    <m/>
    <m/>
    <d v="1899-12-30T01:55:00"/>
    <n v="1"/>
    <n v="55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2776.4260000032"/>
    <n v="46458"/>
    <n v="64.243499999999997"/>
    <n v="62.266486417839836"/>
    <m/>
    <m/>
    <m/>
    <m/>
    <m/>
  </r>
  <r>
    <n v="817"/>
    <n v="100"/>
    <d v="2012-01-24T00:00:00"/>
    <n v="1"/>
    <x v="47"/>
    <n v="13"/>
    <s v="TSL,HALDIA"/>
    <s v="OAKY NORTH/KESTRAL"/>
    <s v="FRONTIER AMBITION/FEORILA"/>
    <d v="1899-12-30T13:00:00"/>
    <x v="801"/>
    <s v="DTY-WT 1-WCS-RLS 2-IMWB 1-DTY"/>
    <n v="59"/>
    <n v="0"/>
    <m/>
    <d v="1899-12-30T13:00:00"/>
    <d v="1899-12-30T13:00:00"/>
    <d v="1899-12-30T00:00:00"/>
    <n v="0"/>
    <n v="0"/>
    <d v="1899-12-30T13:20:00"/>
    <d v="1899-12-30T00:20:00"/>
    <n v="0"/>
    <n v="20"/>
    <d v="1899-12-30T13:20:00"/>
    <d v="1899-12-30T00:00:00"/>
    <n v="0"/>
    <n v="0"/>
    <d v="1899-12-30T13:50:00"/>
    <d v="1899-12-30T00:30:00"/>
    <n v="0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0T16:57:00"/>
    <d v="1899-12-30T01:27:00"/>
    <n v="1"/>
    <n v="27"/>
    <d v="1899-12-30T16:58:00"/>
    <d v="1899-12-30T00:01:00"/>
    <n v="0"/>
    <n v="1"/>
    <d v="1899-12-30T22:00:00"/>
    <d v="1899-12-30T05:02:00"/>
    <n v="5"/>
    <n v="2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30:00"/>
    <d v="1899-12-30T00:17:00"/>
    <n v="0"/>
    <n v="17"/>
    <d v="1899-12-30T18:45:00"/>
    <d v="1899-12-30T00:15:00"/>
    <n v="0"/>
    <n v="15"/>
    <d v="1899-12-30T22:45:00"/>
    <d v="1899-12-30T22:45:00"/>
    <d v="1899-12-30T00:00:00"/>
    <n v="0"/>
    <n v="0"/>
    <d v="1899-12-30T09:45:00"/>
    <n v="9"/>
    <n v="45"/>
    <d v="1899-12-30T02:29:00"/>
    <n v="2"/>
    <n v="29"/>
    <d v="1899-12-30T01:30:00"/>
    <n v="1"/>
    <n v="30"/>
    <d v="1899-12-30T05:02:00"/>
    <n v="5"/>
    <n v="2"/>
    <m/>
    <m/>
    <m/>
    <d v="1899-12-30T05:02:00"/>
    <n v="5"/>
    <n v="2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6551.8260000031"/>
    <n v="46517"/>
    <n v="63.989830508474576"/>
    <n v="62.268672227357811"/>
    <m/>
    <m/>
    <m/>
    <m/>
    <m/>
  </r>
  <r>
    <n v="818"/>
    <n v="101"/>
    <d v="2012-01-24T00:00:00"/>
    <n v="1"/>
    <x v="71"/>
    <n v="1"/>
    <s v="JAL"/>
    <s v="NON COKING"/>
    <s v="FENGLI1"/>
    <d v="1899-12-30T15:00:00"/>
    <x v="802"/>
    <s v="DTY-WT 1-WCS-RLS 1-IMWB 1-DTY"/>
    <n v="57"/>
    <n v="2"/>
    <m/>
    <d v="1899-12-30T15:00:00"/>
    <d v="1899-12-30T15:00:00"/>
    <d v="1899-12-30T00:00:00"/>
    <n v="0"/>
    <n v="0"/>
    <d v="1899-12-30T17:00:00"/>
    <d v="1899-12-30T02:00:00"/>
    <n v="2"/>
    <n v="0"/>
    <d v="1899-12-30T17:00:00"/>
    <d v="1899-12-30T00:00:00"/>
    <n v="0"/>
    <n v="0"/>
    <d v="1899-12-30T17:25:00"/>
    <d v="1899-12-30T00:25:00"/>
    <n v="0"/>
    <n v="25"/>
    <d v="1899-12-30T17:30:00"/>
    <d v="1899-12-30T18:25:00"/>
    <d v="1899-12-30T00:55:00"/>
    <n v="0"/>
    <n v="55"/>
    <d v="1899-12-30T17:30:00"/>
    <d v="1899-12-30T18:25:00"/>
    <d v="1899-12-30T00:55:00"/>
    <n v="0"/>
    <n v="55"/>
    <d v="1899-12-30T20:03:00"/>
    <d v="1899-12-30T01:38:00"/>
    <n v="1"/>
    <n v="38"/>
    <d v="1899-12-30T20:09:00"/>
    <d v="1899-12-30T00:06:00"/>
    <n v="0"/>
    <n v="6"/>
    <d v="1899-12-30T23:43:00"/>
    <d v="1899-12-30T03:34:00"/>
    <n v="3"/>
    <n v="34"/>
    <d v="1899-12-30T23:43:00"/>
    <d v="1899-12-30T23:43:00"/>
    <d v="1899-12-30T00:00:00"/>
    <n v="0"/>
    <n v="0"/>
    <d v="1899-12-30T23:43:00"/>
    <d v="1899-12-30T23:43:00"/>
    <m/>
    <d v="1899-12-30T00:00:00"/>
    <n v="0"/>
    <n v="0"/>
    <d v="1899-12-31T00:00:00"/>
    <d v="1899-12-30T00:17:00"/>
    <n v="0"/>
    <n v="17"/>
    <d v="1899-12-31T00:15:00"/>
    <d v="1899-12-30T00:15:00"/>
    <n v="0"/>
    <n v="15"/>
    <d v="1899-12-31T01:00:00"/>
    <d v="1899-12-31T01:00:00"/>
    <d v="1899-12-30T00:00:00"/>
    <n v="0"/>
    <n v="0"/>
    <d v="1899-12-30T10:00:00"/>
    <n v="10"/>
    <n v="0"/>
    <d v="1899-12-30T02:35:00"/>
    <n v="2"/>
    <n v="35"/>
    <d v="1899-12-30T00:55:00"/>
    <n v="0"/>
    <n v="55"/>
    <d v="1899-12-30T03:34:00"/>
    <n v="3"/>
    <n v="34"/>
    <m/>
    <m/>
    <m/>
    <d v="1899-12-30T03:34:00"/>
    <n v="3"/>
    <n v="34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900205.0060000033"/>
    <n v="46574"/>
    <n v="64.090877192982447"/>
    <n v="62.270902348950131"/>
    <m/>
    <m/>
    <m/>
    <m/>
    <m/>
  </r>
  <r>
    <n v="819"/>
    <n v="102"/>
    <d v="2012-01-25T00:00:00"/>
    <n v="1"/>
    <x v="58"/>
    <n v="6"/>
    <s v="BEL"/>
    <s v="HARD COKING COAL(OCJC)"/>
    <s v="ORIENT CHAMPION"/>
    <d v="1899-12-30T03:30:00"/>
    <x v="803"/>
    <s v="DTY-WT 1-WCS-RLS 1-IMWB 1-DTY"/>
    <n v="56"/>
    <n v="3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10:00"/>
    <d v="1899-12-30T00:25:00"/>
    <n v="0"/>
    <n v="25"/>
    <d v="1899-12-30T04:15:00"/>
    <d v="1899-12-30T08:00:00"/>
    <d v="1899-12-30T03:45:00"/>
    <n v="3"/>
    <n v="45"/>
    <d v="1899-12-30T04:15:00"/>
    <d v="1899-12-30T08:00:00"/>
    <d v="1899-12-30T03:45:00"/>
    <n v="3"/>
    <m/>
    <d v="1899-12-30T06:28:00"/>
    <n v="-6.3888888888888884E-2"/>
    <e v="#NUM!"/>
    <e v="#NUM!"/>
    <d v="1899-12-30T06:28:00"/>
    <d v="1899-12-30T00:00:00"/>
    <n v="0"/>
    <n v="0"/>
    <d v="1899-12-30T08:40:00"/>
    <d v="1899-12-30T02:12:00"/>
    <n v="2"/>
    <n v="12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5:00"/>
    <d v="1899-12-30T00:15:00"/>
    <n v="0"/>
    <n v="15"/>
    <d v="1899-12-30T09:00:00"/>
    <d v="1899-12-30T00:05:00"/>
    <n v="0"/>
    <n v="5"/>
    <d v="1899-12-30T09:05:00"/>
    <d v="1899-12-30T09:10:00"/>
    <d v="1899-12-30T00:05:00"/>
    <n v="0"/>
    <n v="5"/>
    <d v="1899-12-30T05:40:00"/>
    <n v="5"/>
    <n v="40"/>
    <n v="-3.2638888888888856E-2"/>
    <e v="#NUM!"/>
    <e v="#NUM!"/>
    <d v="1899-12-30T03:45:00"/>
    <n v="3"/>
    <n v="45"/>
    <d v="1899-12-30T02:12:00"/>
    <n v="2"/>
    <n v="12"/>
    <m/>
    <m/>
    <m/>
    <d v="1899-12-30T01:51:00"/>
    <n v="1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m/>
    <m/>
    <n v="2903837.9160000035"/>
    <n v="46630"/>
    <n v="64.873392857142861"/>
    <n v="62.274027793266214"/>
    <m/>
    <m/>
    <m/>
    <m/>
    <m/>
  </r>
  <r>
    <n v="820"/>
    <n v="103"/>
    <d v="2012-01-25T00:00:00"/>
    <n v="1"/>
    <x v="72"/>
    <n v="2"/>
    <m/>
    <s v="KOL / NC COAL"/>
    <m/>
    <d v="1899-12-30T09:30:00"/>
    <x v="804"/>
    <s v="DTY-WT 1-WCS-RLS 1-IMWB 1-DTY"/>
    <n v="58"/>
    <n v="1"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n v="0"/>
    <m/>
    <m/>
    <m/>
    <m/>
    <n v="0"/>
    <n v="0"/>
    <m/>
    <m/>
    <m/>
    <d v="1899-12-30T00:00:00"/>
    <m/>
    <n v="0"/>
    <m/>
    <d v="1899-12-30T00:00:00"/>
    <n v="0"/>
    <n v="0"/>
    <m/>
    <d v="1899-12-30T00:00:00"/>
    <n v="0"/>
    <n v="0"/>
    <m/>
    <m/>
    <m/>
    <n v="0"/>
    <n v="0"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n v="60.803620689655176"/>
    <m/>
    <m/>
    <m/>
    <m/>
    <m/>
    <m/>
  </r>
  <r>
    <n v="821"/>
    <n v="104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m/>
    <m/>
    <m/>
    <m/>
    <m/>
    <n v="0"/>
    <n v="0"/>
    <m/>
    <m/>
    <m/>
    <d v="1899-12-30T00:00:00"/>
    <m/>
    <m/>
    <m/>
    <d v="1899-12-30T00:00:00"/>
    <n v="0"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</r>
  <r>
    <n v="822"/>
    <n v="105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m/>
    <m/>
    <m/>
    <m/>
    <m/>
    <n v="0"/>
    <n v="0"/>
    <m/>
    <m/>
    <n v="0"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n v="823"/>
    <n v="106"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n v="0"/>
    <m/>
    <m/>
    <m/>
    <n v="0"/>
    <m/>
    <m/>
    <m/>
    <m/>
    <m/>
    <m/>
    <m/>
    <m/>
    <m/>
    <m/>
    <m/>
    <m/>
    <m/>
    <m/>
    <m/>
    <m/>
    <m/>
    <m/>
    <m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m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m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n v="0"/>
    <m/>
    <m/>
    <m/>
    <n v="0"/>
    <n v="0"/>
    <m/>
    <m/>
    <m/>
    <m/>
    <m/>
    <m/>
    <m/>
    <m/>
    <m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68">
  <r>
    <n v="1"/>
    <n v="1"/>
    <d v="2012-04-01T00:00:00"/>
    <x v="0"/>
    <x v="0"/>
    <x v="0"/>
    <x v="0"/>
    <x v="0"/>
    <x v="0"/>
    <s v="MV BADRI PRASAD"/>
    <d v="1899-12-30T12:05:00"/>
    <x v="0"/>
  </r>
  <r>
    <n v="2"/>
    <n v="2"/>
    <d v="2012-04-01T00:00:00"/>
    <x v="0"/>
    <x v="1"/>
    <x v="0"/>
    <x v="1"/>
    <x v="1"/>
    <x v="0"/>
    <s v="MV BULK PANGAEA"/>
    <d v="1899-12-30T19:30:00"/>
    <x v="1"/>
  </r>
  <r>
    <n v="3"/>
    <n v="3"/>
    <d v="2012-04-02T00:00:00"/>
    <x v="0"/>
    <x v="2"/>
    <x v="0"/>
    <x v="2"/>
    <x v="2"/>
    <x v="0"/>
    <s v="MV FRONTIER QUEEN"/>
    <d v="1899-12-30T02:30:00"/>
    <x v="2"/>
  </r>
  <r>
    <n v="4"/>
    <n v="4"/>
    <d v="2012-04-02T00:00:00"/>
    <x v="0"/>
    <x v="3"/>
    <x v="0"/>
    <x v="0"/>
    <x v="0"/>
    <x v="0"/>
    <s v="MV BADRI PRASAD"/>
    <d v="1899-12-30T15:20:00"/>
    <x v="3"/>
  </r>
  <r>
    <n v="5"/>
    <n v="5"/>
    <d v="2012-04-02T00:00:00"/>
    <x v="0"/>
    <x v="4"/>
    <x v="0"/>
    <x v="3"/>
    <x v="3"/>
    <x v="1"/>
    <s v="MV FRONTIER AMBITION/FEORILA"/>
    <d v="1899-12-30T16:00:00"/>
    <x v="4"/>
  </r>
  <r>
    <n v="6"/>
    <n v="6"/>
    <d v="2012-04-02T00:00:00"/>
    <x v="0"/>
    <x v="2"/>
    <x v="1"/>
    <x v="2"/>
    <x v="4"/>
    <x v="0"/>
    <s v="MV FRONTIER AMBITION"/>
    <d v="1899-12-30T19:00:00"/>
    <x v="5"/>
  </r>
  <r>
    <n v="7"/>
    <n v="7"/>
    <d v="2012-04-02T00:00:00"/>
    <x v="0"/>
    <x v="1"/>
    <x v="1"/>
    <x v="1"/>
    <x v="1"/>
    <x v="0"/>
    <s v="MV BULK PANGAEA"/>
    <d v="1899-12-30T19:00:00"/>
    <x v="6"/>
  </r>
  <r>
    <n v="8"/>
    <n v="8"/>
    <d v="2012-04-03T00:00:00"/>
    <x v="0"/>
    <x v="5"/>
    <x v="0"/>
    <x v="4"/>
    <x v="5"/>
    <x v="0"/>
    <s v="MV ANANGEL DAWN"/>
    <d v="1899-12-30T17:00:00"/>
    <x v="7"/>
  </r>
  <r>
    <n v="9"/>
    <n v="9"/>
    <d v="2012-04-03T00:00:00"/>
    <x v="0"/>
    <x v="6"/>
    <x v="0"/>
    <x v="5"/>
    <x v="6"/>
    <x v="0"/>
    <s v="MV OKINAWA"/>
    <d v="1899-12-30T20:15:00"/>
    <x v="8"/>
  </r>
  <r>
    <n v="10"/>
    <n v="10"/>
    <d v="2012-04-03T00:00:00"/>
    <x v="0"/>
    <x v="2"/>
    <x v="2"/>
    <x v="2"/>
    <x v="4"/>
    <x v="0"/>
    <s v="MV FRONTIER AMBITION"/>
    <d v="1899-12-30T04:30:00"/>
    <x v="9"/>
  </r>
  <r>
    <n v="11"/>
    <n v="11"/>
    <d v="2012-04-03T00:00:00"/>
    <x v="0"/>
    <x v="2"/>
    <x v="3"/>
    <x v="2"/>
    <x v="6"/>
    <x v="0"/>
    <s v="MV MP PANAMAX 5"/>
    <d v="1899-12-30T11:00:00"/>
    <x v="10"/>
  </r>
  <r>
    <n v="12"/>
    <n v="12"/>
    <d v="2012-04-03T00:00:00"/>
    <x v="0"/>
    <x v="2"/>
    <x v="4"/>
    <x v="2"/>
    <x v="7"/>
    <x v="1"/>
    <s v="MV FRONTIER QUEEN/FRONTIER AMBITION"/>
    <d v="1899-12-30T15:15:00"/>
    <x v="11"/>
  </r>
  <r>
    <n v="13"/>
    <n v="13"/>
    <d v="2012-04-03T00:00:00"/>
    <x v="0"/>
    <x v="4"/>
    <x v="1"/>
    <x v="3"/>
    <x v="8"/>
    <x v="1"/>
    <s v="MV FRONTIER AMBITION"/>
    <d v="1899-12-30T14:20:00"/>
    <x v="12"/>
  </r>
  <r>
    <n v="14"/>
    <n v="14"/>
    <d v="2012-04-03T00:00:00"/>
    <x v="0"/>
    <x v="7"/>
    <x v="0"/>
    <x v="4"/>
    <x v="9"/>
    <x v="0"/>
    <s v="MV ANANGEL DAWN"/>
    <d v="1899-12-30T16:45:00"/>
    <x v="13"/>
  </r>
  <r>
    <n v="15"/>
    <n v="15"/>
    <d v="2012-04-03T00:00:00"/>
    <x v="0"/>
    <x v="8"/>
    <x v="0"/>
    <x v="6"/>
    <x v="10"/>
    <x v="0"/>
    <s v="MV NORD HERCULES"/>
    <d v="1899-12-30T21:35:00"/>
    <x v="14"/>
  </r>
  <r>
    <n v="16"/>
    <n v="16"/>
    <d v="2012-04-03T00:00:00"/>
    <x v="0"/>
    <x v="2"/>
    <x v="5"/>
    <x v="2"/>
    <x v="4"/>
    <x v="0"/>
    <s v="MV FRONTIER AMBITION"/>
    <d v="1899-12-30T18:30:00"/>
    <x v="15"/>
  </r>
  <r>
    <n v="17"/>
    <n v="17"/>
    <d v="2012-04-04T00:00:00"/>
    <x v="0"/>
    <x v="9"/>
    <x v="0"/>
    <x v="7"/>
    <x v="11"/>
    <x v="1"/>
    <s v="MV FENGLI 1/MV MANDARIN SINGAPORE"/>
    <d v="1899-12-30T20:15:00"/>
    <x v="16"/>
  </r>
  <r>
    <n v="18"/>
    <n v="18"/>
    <d v="2012-04-04T00:00:00"/>
    <x v="0"/>
    <x v="10"/>
    <x v="0"/>
    <x v="7"/>
    <x v="1"/>
    <x v="0"/>
    <s v="MV FENGLI 1"/>
    <d v="1899-12-30T03:00:00"/>
    <x v="17"/>
  </r>
  <r>
    <n v="19"/>
    <n v="19"/>
    <d v="2012-04-04T00:00:00"/>
    <x v="0"/>
    <x v="2"/>
    <x v="6"/>
    <x v="2"/>
    <x v="12"/>
    <x v="0"/>
    <s v="MV FRONTIER QUEEN"/>
    <d v="1899-12-30T12:45:00"/>
    <x v="18"/>
  </r>
  <r>
    <n v="20"/>
    <n v="20"/>
    <d v="2012-04-04T00:00:00"/>
    <x v="0"/>
    <x v="2"/>
    <x v="7"/>
    <x v="2"/>
    <x v="13"/>
    <x v="1"/>
    <s v="MV FRONTIER QUEEN/ULOSOSY 12"/>
    <d v="1899-12-30T14:30:00"/>
    <x v="19"/>
  </r>
  <r>
    <n v="21"/>
    <n v="21"/>
    <d v="2012-04-04T00:00:00"/>
    <x v="0"/>
    <x v="11"/>
    <x v="0"/>
    <x v="7"/>
    <x v="1"/>
    <x v="0"/>
    <s v="MV FENGLI 1"/>
    <d v="1899-12-30T05:45:00"/>
    <x v="20"/>
  </r>
  <r>
    <n v="22"/>
    <n v="22"/>
    <d v="2012-04-04T00:00:00"/>
    <x v="0"/>
    <x v="12"/>
    <x v="0"/>
    <x v="8"/>
    <x v="14"/>
    <x v="0"/>
    <s v="MV MITOSE"/>
    <d v="1899-12-30T16:45:00"/>
    <x v="21"/>
  </r>
  <r>
    <n v="23"/>
    <n v="23"/>
    <d v="2012-04-04T00:00:00"/>
    <x v="0"/>
    <x v="12"/>
    <x v="1"/>
    <x v="8"/>
    <x v="14"/>
    <x v="0"/>
    <s v="MV MITOSE"/>
    <d v="1899-12-30T17:15:00"/>
    <x v="22"/>
  </r>
  <r>
    <n v="24"/>
    <n v="24"/>
    <d v="2012-04-05T00:00:00"/>
    <x v="0"/>
    <x v="5"/>
    <x v="1"/>
    <x v="4"/>
    <x v="15"/>
    <x v="1"/>
    <s v="MV ANANGEL DAWN"/>
    <d v="1899-12-30T21:10:00"/>
    <x v="23"/>
  </r>
  <r>
    <n v="25"/>
    <n v="25"/>
    <d v="2012-04-05T00:00:00"/>
    <x v="0"/>
    <x v="8"/>
    <x v="1"/>
    <x v="6"/>
    <x v="10"/>
    <x v="0"/>
    <s v="MV NORD HERCULES"/>
    <d v="1899-12-30T01:20:00"/>
    <x v="24"/>
  </r>
  <r>
    <n v="26"/>
    <n v="26"/>
    <d v="2012-04-05T00:00:00"/>
    <x v="0"/>
    <x v="13"/>
    <x v="0"/>
    <x v="9"/>
    <x v="4"/>
    <x v="0"/>
    <s v="MV NEW VENTURE"/>
    <d v="1899-12-30T20:30:00"/>
    <x v="25"/>
  </r>
  <r>
    <n v="27"/>
    <n v="27"/>
    <d v="2012-04-05T00:00:00"/>
    <x v="0"/>
    <x v="2"/>
    <x v="8"/>
    <x v="2"/>
    <x v="6"/>
    <x v="0"/>
    <s v="MV MP PANAMAX 5"/>
    <d v="1899-12-30T11:00:00"/>
    <x v="26"/>
  </r>
  <r>
    <n v="28"/>
    <n v="28"/>
    <d v="2012-04-05T00:00:00"/>
    <x v="0"/>
    <x v="2"/>
    <x v="9"/>
    <x v="2"/>
    <x v="2"/>
    <x v="0"/>
    <s v="MV FRONTIER QUEEN"/>
    <d v="1899-12-30T16:45:00"/>
    <x v="27"/>
  </r>
  <r>
    <n v="29"/>
    <n v="29"/>
    <d v="2012-04-05T00:00:00"/>
    <x v="0"/>
    <x v="14"/>
    <x v="0"/>
    <x v="10"/>
    <x v="16"/>
    <x v="0"/>
    <s v="MV LIGARI"/>
    <d v="1899-12-30T20:20:00"/>
    <x v="28"/>
  </r>
  <r>
    <n v="30"/>
    <n v="30"/>
    <d v="2012-04-05T00:00:00"/>
    <x v="0"/>
    <x v="15"/>
    <x v="0"/>
    <x v="4"/>
    <x v="9"/>
    <x v="0"/>
    <s v="MV ANANGEL DAWN"/>
    <d v="1899-12-30T00:30:00"/>
    <x v="29"/>
  </r>
  <r>
    <n v="31"/>
    <n v="31"/>
    <d v="2012-04-06T00:00:00"/>
    <x v="0"/>
    <x v="16"/>
    <x v="0"/>
    <x v="11"/>
    <x v="0"/>
    <x v="0"/>
    <s v="MV IGNAZIO"/>
    <d v="1899-12-30T19:05:00"/>
    <x v="30"/>
  </r>
  <r>
    <n v="32"/>
    <n v="32"/>
    <d v="2012-04-06T00:00:00"/>
    <x v="0"/>
    <x v="17"/>
    <x v="0"/>
    <x v="12"/>
    <x v="0"/>
    <x v="0"/>
    <s v="MV BET PRINCE"/>
    <d v="1899-12-30T20:45:00"/>
    <x v="31"/>
  </r>
  <r>
    <n v="33"/>
    <n v="33"/>
    <d v="2012-04-06T00:00:00"/>
    <x v="0"/>
    <x v="2"/>
    <x v="10"/>
    <x v="2"/>
    <x v="12"/>
    <x v="0"/>
    <s v="MV FRONTIER QUEEN"/>
    <d v="1899-12-30T02:10:00"/>
    <x v="32"/>
  </r>
  <r>
    <n v="34"/>
    <n v="34"/>
    <d v="2012-04-06T00:00:00"/>
    <x v="0"/>
    <x v="7"/>
    <x v="1"/>
    <x v="6"/>
    <x v="17"/>
    <x v="1"/>
    <s v="MV TORM ORIENT"/>
    <d v="1899-12-30T13:20:00"/>
    <x v="33"/>
  </r>
  <r>
    <n v="35"/>
    <n v="35"/>
    <d v="2012-04-06T00:00:00"/>
    <x v="0"/>
    <x v="18"/>
    <x v="0"/>
    <x v="11"/>
    <x v="1"/>
    <x v="0"/>
    <s v="MV IGNAZIO"/>
    <d v="1899-12-30T14:10:00"/>
    <x v="34"/>
  </r>
  <r>
    <n v="36"/>
    <n v="36"/>
    <d v="2012-04-06T00:00:00"/>
    <x v="0"/>
    <x v="2"/>
    <x v="11"/>
    <x v="2"/>
    <x v="12"/>
    <x v="0"/>
    <s v="MV FRONTIER QUEEN"/>
    <d v="1899-12-30T16:45:00"/>
    <x v="35"/>
  </r>
  <r>
    <n v="37"/>
    <n v="37"/>
    <d v="2012-04-06T00:00:00"/>
    <x v="0"/>
    <x v="14"/>
    <x v="1"/>
    <x v="10"/>
    <x v="16"/>
    <x v="0"/>
    <s v="MV LIGARI"/>
    <d v="1899-12-30T17:15:00"/>
    <x v="28"/>
  </r>
  <r>
    <n v="38"/>
    <n v="38"/>
    <d v="2012-04-06T00:00:00"/>
    <x v="0"/>
    <x v="2"/>
    <x v="12"/>
    <x v="2"/>
    <x v="6"/>
    <x v="0"/>
    <s v="MV MP PANAMAX 5"/>
    <d v="1899-12-30T19:20:00"/>
    <x v="36"/>
  </r>
  <r>
    <n v="39"/>
    <n v="39"/>
    <d v="2012-04-06T00:00:00"/>
    <x v="0"/>
    <x v="4"/>
    <x v="2"/>
    <x v="3"/>
    <x v="18"/>
    <x v="0"/>
    <s v="MV ULOSOY 12"/>
    <d v="1899-12-30T20:30:00"/>
    <x v="37"/>
  </r>
  <r>
    <n v="40"/>
    <n v="40"/>
    <d v="2012-04-07T00:00:00"/>
    <x v="0"/>
    <x v="19"/>
    <x v="0"/>
    <x v="0"/>
    <x v="0"/>
    <x v="0"/>
    <s v="MV BADRI PRASAD"/>
    <d v="1899-12-30T21:00:00"/>
    <x v="38"/>
  </r>
  <r>
    <n v="41"/>
    <n v="41"/>
    <d v="2012-04-07T00:00:00"/>
    <x v="0"/>
    <x v="7"/>
    <x v="2"/>
    <x v="4"/>
    <x v="19"/>
    <x v="0"/>
    <s v="MV ANANGEL DAWN"/>
    <d v="1899-12-30T04:30:00"/>
    <x v="39"/>
  </r>
  <r>
    <n v="42"/>
    <n v="42"/>
    <d v="2012-04-07T00:00:00"/>
    <x v="0"/>
    <x v="4"/>
    <x v="3"/>
    <x v="3"/>
    <x v="4"/>
    <x v="0"/>
    <s v="MV NEW VENTURE"/>
    <d v="1899-12-30T10:10:00"/>
    <x v="40"/>
  </r>
  <r>
    <n v="43"/>
    <n v="43"/>
    <d v="2012-04-07T00:00:00"/>
    <x v="0"/>
    <x v="2"/>
    <x v="13"/>
    <x v="2"/>
    <x v="20"/>
    <x v="1"/>
    <s v="MV ULOSOY 12/FRONTIER QUEEN"/>
    <d v="1899-12-30T12:45:00"/>
    <x v="41"/>
  </r>
  <r>
    <n v="44"/>
    <n v="44"/>
    <d v="2012-04-07T00:00:00"/>
    <x v="0"/>
    <x v="2"/>
    <x v="14"/>
    <x v="2"/>
    <x v="21"/>
    <x v="0"/>
    <s v="MV FRONTEIR HARVEST"/>
    <d v="1899-12-30T13:30:00"/>
    <x v="42"/>
  </r>
  <r>
    <n v="45"/>
    <n v="45"/>
    <d v="2012-04-07T00:00:00"/>
    <x v="0"/>
    <x v="20"/>
    <x v="0"/>
    <x v="13"/>
    <x v="0"/>
    <x v="0"/>
    <s v="MV CIC ELLIS"/>
    <d v="1899-12-30T16:30:00"/>
    <x v="43"/>
  </r>
  <r>
    <n v="46"/>
    <n v="46"/>
    <d v="2012-04-07T00:00:00"/>
    <x v="0"/>
    <x v="8"/>
    <x v="2"/>
    <x v="6"/>
    <x v="10"/>
    <x v="0"/>
    <s v="MV NORD HERCULES"/>
    <d v="1899-12-30T19:00:00"/>
    <x v="44"/>
  </r>
  <r>
    <n v="47"/>
    <n v="47"/>
    <d v="2012-04-07T00:00:00"/>
    <x v="0"/>
    <x v="6"/>
    <x v="1"/>
    <x v="5"/>
    <x v="22"/>
    <x v="0"/>
    <s v="MV OKINAWA"/>
    <d v="1899-12-30T21:00:00"/>
    <x v="45"/>
  </r>
  <r>
    <n v="48"/>
    <n v="48"/>
    <d v="2012-04-08T00:00:00"/>
    <x v="0"/>
    <x v="21"/>
    <x v="0"/>
    <x v="0"/>
    <x v="0"/>
    <x v="0"/>
    <s v="MV BADRI PRASAD"/>
    <d v="1899-12-30T01:00:00"/>
    <x v="46"/>
  </r>
  <r>
    <n v="49"/>
    <n v="49"/>
    <d v="2012-04-08T00:00:00"/>
    <x v="0"/>
    <x v="2"/>
    <x v="15"/>
    <x v="2"/>
    <x v="21"/>
    <x v="0"/>
    <s v="MV FRONTIER QUEEN"/>
    <d v="1899-12-30T01:40:00"/>
    <x v="47"/>
  </r>
  <r>
    <n v="50"/>
    <n v="50"/>
    <d v="2012-04-08T00:00:00"/>
    <x v="0"/>
    <x v="22"/>
    <x v="0"/>
    <x v="12"/>
    <x v="0"/>
    <x v="0"/>
    <s v="MV BET PRINCE"/>
    <d v="1899-12-30T13:25:00"/>
    <x v="48"/>
  </r>
  <r>
    <n v="51"/>
    <n v="51"/>
    <d v="2012-04-08T00:00:00"/>
    <x v="0"/>
    <x v="2"/>
    <x v="16"/>
    <x v="2"/>
    <x v="23"/>
    <x v="1"/>
    <s v="MV MP PANAMAX 5/FRONTIER QUEEN"/>
    <d v="1899-12-30T15:55:00"/>
    <x v="49"/>
  </r>
  <r>
    <n v="52"/>
    <n v="52"/>
    <d v="2012-04-08T00:00:00"/>
    <x v="0"/>
    <x v="2"/>
    <x v="17"/>
    <x v="2"/>
    <x v="21"/>
    <x v="0"/>
    <s v="MV FRONTIER QUEEN"/>
    <d v="1899-12-30T18:10:00"/>
    <x v="50"/>
  </r>
  <r>
    <n v="53"/>
    <n v="53"/>
    <d v="2012-04-08T00:00:00"/>
    <x v="0"/>
    <x v="7"/>
    <x v="3"/>
    <x v="4"/>
    <x v="16"/>
    <x v="0"/>
    <s v="MV ANANGEL DAWN"/>
    <d v="1899-12-30T18:50:00"/>
    <x v="51"/>
  </r>
  <r>
    <n v="54"/>
    <n v="54"/>
    <d v="2012-04-08T00:00:00"/>
    <x v="0"/>
    <x v="23"/>
    <x v="0"/>
    <x v="4"/>
    <x v="16"/>
    <x v="0"/>
    <s v="MV ANANGEL DAWN"/>
    <d v="1899-12-30T19:30:00"/>
    <x v="52"/>
  </r>
  <r>
    <n v="55"/>
    <n v="55"/>
    <d v="2012-04-09T00:00:00"/>
    <x v="0"/>
    <x v="2"/>
    <x v="18"/>
    <x v="2"/>
    <x v="7"/>
    <x v="1"/>
    <s v="MV FRONTIER QUEEN/MV ULOSOY 12"/>
    <d v="1899-12-30T23:25:00"/>
    <x v="53"/>
  </r>
  <r>
    <n v="56"/>
    <n v="56"/>
    <d v="2012-04-09T00:00:00"/>
    <x v="0"/>
    <x v="4"/>
    <x v="4"/>
    <x v="3"/>
    <x v="24"/>
    <x v="1"/>
    <s v="MV ULOSOY 12/MV NEW VENTURE"/>
    <d v="1899-12-30T03:00:00"/>
    <x v="54"/>
  </r>
  <r>
    <n v="57"/>
    <n v="57"/>
    <d v="2012-04-09T00:00:00"/>
    <x v="0"/>
    <x v="12"/>
    <x v="2"/>
    <x v="8"/>
    <x v="25"/>
    <x v="0"/>
    <s v="MV MITOSE"/>
    <d v="1899-12-30T13:00:00"/>
    <x v="55"/>
  </r>
  <r>
    <n v="58"/>
    <n v="58"/>
    <d v="2012-04-09T00:00:00"/>
    <x v="0"/>
    <x v="24"/>
    <x v="0"/>
    <x v="0"/>
    <x v="0"/>
    <x v="0"/>
    <s v="MV BADRI PRASAD"/>
    <d v="1899-12-30T14:45:00"/>
    <x v="56"/>
  </r>
  <r>
    <n v="59"/>
    <n v="59"/>
    <d v="2012-04-09T00:00:00"/>
    <x v="0"/>
    <x v="7"/>
    <x v="4"/>
    <x v="4"/>
    <x v="16"/>
    <x v="0"/>
    <s v="MV ANANGEL DAWN"/>
    <d v="1899-12-30T15:45:00"/>
    <x v="57"/>
  </r>
  <r>
    <n v="60"/>
    <n v="60"/>
    <d v="2012-04-09T00:00:00"/>
    <x v="0"/>
    <x v="7"/>
    <x v="5"/>
    <x v="4"/>
    <x v="16"/>
    <x v="0"/>
    <s v="MV ANANGEL DAWN"/>
    <d v="1899-12-30T18:00:00"/>
    <x v="58"/>
  </r>
  <r>
    <n v="61"/>
    <n v="61"/>
    <d v="2012-04-09T00:00:00"/>
    <x v="0"/>
    <x v="25"/>
    <x v="0"/>
    <x v="14"/>
    <x v="26"/>
    <x v="0"/>
    <s v="MV CONTALATISLAZULI"/>
    <d v="1899-12-30T16:30:00"/>
    <x v="59"/>
  </r>
  <r>
    <n v="62"/>
    <n v="62"/>
    <d v="2012-04-10T00:00:00"/>
    <x v="0"/>
    <x v="26"/>
    <x v="0"/>
    <x v="12"/>
    <x v="0"/>
    <x v="0"/>
    <s v="MV MANDARIN SINGAPORE"/>
    <d v="1899-12-30T20:35:00"/>
    <x v="60"/>
  </r>
  <r>
    <n v="63"/>
    <n v="63"/>
    <d v="2012-04-10T00:00:00"/>
    <x v="0"/>
    <x v="4"/>
    <x v="5"/>
    <x v="2"/>
    <x v="24"/>
    <x v="1"/>
    <s v="MV ULOSOY 12/MV FRONTIER HARVEST"/>
    <d v="1899-12-30T20:55:00"/>
    <x v="61"/>
  </r>
  <r>
    <n v="64"/>
    <n v="64"/>
    <d v="2012-04-10T00:00:00"/>
    <x v="0"/>
    <x v="27"/>
    <x v="0"/>
    <x v="15"/>
    <x v="26"/>
    <x v="0"/>
    <s v="MV ALPHA FRIENDSHIP"/>
    <d v="1899-12-30T04:00:00"/>
    <x v="62"/>
  </r>
  <r>
    <n v="65"/>
    <n v="65"/>
    <d v="2012-04-10T00:00:00"/>
    <x v="0"/>
    <x v="1"/>
    <x v="2"/>
    <x v="1"/>
    <x v="26"/>
    <x v="0"/>
    <s v="MV BULK PANGAEA"/>
    <d v="1899-12-30T03:00:00"/>
    <x v="63"/>
  </r>
  <r>
    <n v="66"/>
    <n v="66"/>
    <d v="2012-04-10T00:00:00"/>
    <x v="0"/>
    <x v="7"/>
    <x v="6"/>
    <x v="4"/>
    <x v="16"/>
    <x v="0"/>
    <s v="MV ANANGEL DAWN"/>
    <d v="1899-12-30T14:50:00"/>
    <x v="64"/>
  </r>
  <r>
    <n v="67"/>
    <n v="67"/>
    <d v="2012-04-10T00:00:00"/>
    <x v="0"/>
    <x v="8"/>
    <x v="3"/>
    <x v="6"/>
    <x v="10"/>
    <x v="0"/>
    <s v="MV NORD HERCULES"/>
    <d v="1899-12-30T18:00:00"/>
    <x v="65"/>
  </r>
  <r>
    <n v="68"/>
    <n v="68"/>
    <d v="2012-04-10T00:00:00"/>
    <x v="0"/>
    <x v="25"/>
    <x v="1"/>
    <x v="14"/>
    <x v="26"/>
    <x v="0"/>
    <s v="MV CONTALATISLAZULI"/>
    <d v="1899-12-30T15:30:00"/>
    <x v="66"/>
  </r>
  <r>
    <n v="69"/>
    <n v="69"/>
    <d v="2012-04-10T00:00:00"/>
    <x v="0"/>
    <x v="1"/>
    <x v="3"/>
    <x v="1"/>
    <x v="1"/>
    <x v="0"/>
    <s v="MV BULK PANGAEA"/>
    <d v="1899-12-30T19:05:00"/>
    <x v="67"/>
  </r>
  <r>
    <n v="70"/>
    <n v="70"/>
    <d v="2012-04-10T00:00:00"/>
    <x v="0"/>
    <x v="8"/>
    <x v="4"/>
    <x v="6"/>
    <x v="10"/>
    <x v="0"/>
    <s v="MV NORD HERCULES"/>
    <d v="1899-12-30T20:30:00"/>
    <x v="68"/>
  </r>
  <r>
    <n v="71"/>
    <n v="71"/>
    <d v="2012-04-11T00:00:00"/>
    <x v="0"/>
    <x v="25"/>
    <x v="2"/>
    <x v="14"/>
    <x v="26"/>
    <x v="0"/>
    <s v="MV CONTILATISLAZULI"/>
    <d v="1899-12-30T21:00:00"/>
    <x v="69"/>
  </r>
  <r>
    <n v="72"/>
    <n v="72"/>
    <d v="2012-04-11T00:00:00"/>
    <x v="0"/>
    <x v="23"/>
    <x v="1"/>
    <x v="15"/>
    <x v="1"/>
    <x v="0"/>
    <s v="MV ANANGEL DAWN"/>
    <d v="1899-12-30T02:30:00"/>
    <x v="70"/>
  </r>
  <r>
    <n v="73"/>
    <n v="73"/>
    <d v="2012-04-11T00:00:00"/>
    <x v="0"/>
    <x v="20"/>
    <x v="1"/>
    <x v="13"/>
    <x v="0"/>
    <x v="0"/>
    <s v="MV CIC ELLIS"/>
    <d v="1899-12-30T13:40:00"/>
    <x v="71"/>
  </r>
  <r>
    <n v="74"/>
    <n v="74"/>
    <d v="2012-04-11T00:00:00"/>
    <x v="0"/>
    <x v="2"/>
    <x v="19"/>
    <x v="2"/>
    <x v="27"/>
    <x v="1"/>
    <s v="MV FRONTIER QUEEN/ MV ULOSOY 12"/>
    <d v="1899-12-30T16:30:00"/>
    <x v="72"/>
  </r>
  <r>
    <n v="75"/>
    <n v="75"/>
    <d v="2012-04-11T00:00:00"/>
    <x v="0"/>
    <x v="28"/>
    <x v="0"/>
    <x v="7"/>
    <x v="0"/>
    <x v="0"/>
    <s v="MV FENGLII 1"/>
    <d v="1899-12-30T13:15:00"/>
    <x v="73"/>
  </r>
  <r>
    <n v="76"/>
    <n v="76"/>
    <d v="2012-04-11T00:00:00"/>
    <x v="0"/>
    <x v="1"/>
    <x v="4"/>
    <x v="1"/>
    <x v="1"/>
    <x v="0"/>
    <s v="MV BULK PANGAEA"/>
    <d v="1899-12-30T17:10:00"/>
    <x v="74"/>
  </r>
  <r>
    <n v="77"/>
    <n v="77"/>
    <d v="2012-04-11T00:00:00"/>
    <x v="0"/>
    <x v="29"/>
    <x v="0"/>
    <x v="16"/>
    <x v="0"/>
    <x v="0"/>
    <s v="MV UNITED MADERAS"/>
    <d v="1899-12-30T19:30:00"/>
    <x v="75"/>
  </r>
  <r>
    <n v="78"/>
    <n v="78"/>
    <d v="2012-04-12T00:00:00"/>
    <x v="0"/>
    <x v="4"/>
    <x v="6"/>
    <x v="3"/>
    <x v="28"/>
    <x v="1"/>
    <s v="MV NEW VENTURE/ MV FRONTIER QUEEN"/>
    <d v="1899-12-30T20:30:00"/>
    <x v="76"/>
  </r>
  <r>
    <n v="79"/>
    <n v="79"/>
    <d v="2012-04-12T00:00:00"/>
    <x v="0"/>
    <x v="8"/>
    <x v="5"/>
    <x v="6"/>
    <x v="10"/>
    <x v="0"/>
    <s v="MV NORD HERCULES"/>
    <d v="1899-12-30T21:00:00"/>
    <x v="77"/>
  </r>
  <r>
    <n v="80"/>
    <n v="80"/>
    <d v="2012-04-12T00:00:00"/>
    <x v="0"/>
    <x v="6"/>
    <x v="2"/>
    <x v="5"/>
    <x v="29"/>
    <x v="0"/>
    <s v="MV OKINAWA"/>
    <d v="1899-12-30T00:45:00"/>
    <x v="78"/>
  </r>
  <r>
    <n v="81"/>
    <n v="81"/>
    <d v="2012-04-12T00:00:00"/>
    <x v="0"/>
    <x v="29"/>
    <x v="1"/>
    <x v="16"/>
    <x v="0"/>
    <x v="0"/>
    <s v="MV UNITED MADERAS"/>
    <d v="1899-12-30T07:30:00"/>
    <x v="79"/>
  </r>
  <r>
    <n v="82"/>
    <n v="82"/>
    <d v="2012-04-12T00:00:00"/>
    <x v="0"/>
    <x v="12"/>
    <x v="3"/>
    <x v="8"/>
    <x v="14"/>
    <x v="0"/>
    <s v="MV MITOSE"/>
    <d v="1899-12-30T14:25:00"/>
    <x v="80"/>
  </r>
  <r>
    <n v="83"/>
    <n v="83"/>
    <d v="2012-04-12T00:00:00"/>
    <x v="0"/>
    <x v="4"/>
    <x v="7"/>
    <x v="3"/>
    <x v="8"/>
    <x v="1"/>
    <s v="MV NEW VENTURE/ MV ULOSOY 12"/>
    <d v="1899-12-30T15:00:00"/>
    <x v="81"/>
  </r>
  <r>
    <n v="84"/>
    <n v="84"/>
    <d v="2012-04-12T00:00:00"/>
    <x v="0"/>
    <x v="10"/>
    <x v="1"/>
    <x v="7"/>
    <x v="1"/>
    <x v="0"/>
    <s v="MV FENGLI1"/>
    <d v="1899-12-30T16:25:00"/>
    <x v="82"/>
  </r>
  <r>
    <n v="85"/>
    <n v="85"/>
    <d v="2012-04-12T00:00:00"/>
    <x v="0"/>
    <x v="30"/>
    <x v="0"/>
    <x v="14"/>
    <x v="26"/>
    <x v="0"/>
    <s v="MV CONTILAPISLAZULI"/>
    <d v="1899-12-30T20:00:00"/>
    <x v="83"/>
  </r>
  <r>
    <n v="86"/>
    <n v="86"/>
    <d v="2012-04-12T00:00:00"/>
    <x v="0"/>
    <x v="11"/>
    <x v="1"/>
    <x v="7"/>
    <x v="1"/>
    <x v="0"/>
    <s v="MV FENGLI1"/>
    <d v="1899-12-30T21:00:00"/>
    <x v="84"/>
  </r>
  <r>
    <n v="87"/>
    <n v="87"/>
    <d v="2012-04-12T00:00:00"/>
    <x v="0"/>
    <x v="25"/>
    <x v="3"/>
    <x v="14"/>
    <x v="26"/>
    <x v="0"/>
    <s v="MV CONTILAPISLAZULI"/>
    <d v="1899-12-30T02:00:00"/>
    <x v="85"/>
  </r>
  <r>
    <n v="88"/>
    <n v="88"/>
    <d v="2012-04-13T00:00:00"/>
    <x v="0"/>
    <x v="2"/>
    <x v="20"/>
    <x v="2"/>
    <x v="6"/>
    <x v="0"/>
    <s v="MV MP PANAMAX 6"/>
    <d v="1899-12-30T02:45:00"/>
    <x v="86"/>
  </r>
  <r>
    <n v="89"/>
    <n v="89"/>
    <d v="2012-04-13T00:00:00"/>
    <x v="0"/>
    <x v="2"/>
    <x v="21"/>
    <x v="2"/>
    <x v="6"/>
    <x v="0"/>
    <s v="MV MP PANAMAX 6"/>
    <d v="1899-12-30T05:00:00"/>
    <x v="87"/>
  </r>
  <r>
    <n v="90"/>
    <n v="90"/>
    <d v="2012-04-13T00:00:00"/>
    <x v="0"/>
    <x v="31"/>
    <x v="0"/>
    <x v="13"/>
    <x v="0"/>
    <x v="0"/>
    <s v="MV CONTILAPISLAZULI"/>
    <d v="1899-12-30T12:30:00"/>
    <x v="88"/>
  </r>
  <r>
    <n v="91"/>
    <n v="91"/>
    <d v="2012-04-13T00:00:00"/>
    <x v="0"/>
    <x v="2"/>
    <x v="22"/>
    <x v="2"/>
    <x v="30"/>
    <x v="1"/>
    <s v="MV ULOSOY 12/MV FRONTIER QUEEN"/>
    <d v="1899-12-30T16:30:00"/>
    <x v="89"/>
  </r>
  <r>
    <n v="92"/>
    <n v="92"/>
    <d v="2012-04-13T00:00:00"/>
    <x v="0"/>
    <x v="22"/>
    <x v="1"/>
    <x v="12"/>
    <x v="0"/>
    <x v="0"/>
    <s v="MV MANDARIN SINGAPORE"/>
    <d v="1899-12-30T17:10:00"/>
    <x v="90"/>
  </r>
  <r>
    <n v="93"/>
    <n v="93"/>
    <d v="2012-04-14T00:00:00"/>
    <x v="0"/>
    <x v="4"/>
    <x v="8"/>
    <x v="3"/>
    <x v="31"/>
    <x v="1"/>
    <s v="MV ULOSOY 12/MV NEW VENTURE "/>
    <d v="1899-12-30T20:15:00"/>
    <x v="91"/>
  </r>
  <r>
    <n v="94"/>
    <n v="94"/>
    <d v="2012-04-14T00:00:00"/>
    <x v="0"/>
    <x v="2"/>
    <x v="23"/>
    <x v="2"/>
    <x v="32"/>
    <x v="0"/>
    <s v="MV ULOSOY 12"/>
    <d v="1899-12-30T09:45:00"/>
    <x v="92"/>
  </r>
  <r>
    <n v="95"/>
    <n v="95"/>
    <d v="2012-04-14T00:00:00"/>
    <x v="0"/>
    <x v="2"/>
    <x v="24"/>
    <x v="2"/>
    <x v="6"/>
    <x v="0"/>
    <s v="MV MP PANAMAX 6"/>
    <d v="1899-12-30T14:15:00"/>
    <x v="93"/>
  </r>
  <r>
    <n v="96"/>
    <n v="96"/>
    <d v="2012-04-14T00:00:00"/>
    <x v="0"/>
    <x v="32"/>
    <x v="0"/>
    <x v="17"/>
    <x v="0"/>
    <x v="0"/>
    <s v="MV BADRI PRASAD"/>
    <d v="1899-12-30T19:15:00"/>
    <x v="94"/>
  </r>
  <r>
    <n v="97"/>
    <n v="97"/>
    <d v="2012-04-14T00:00:00"/>
    <x v="0"/>
    <x v="21"/>
    <x v="1"/>
    <x v="0"/>
    <x v="0"/>
    <x v="0"/>
    <s v="MV BADRI PRASAD"/>
    <d v="1899-12-30T21:00:00"/>
    <x v="95"/>
  </r>
  <r>
    <n v="98"/>
    <n v="98"/>
    <d v="2012-04-14T00:00:00"/>
    <x v="0"/>
    <x v="12"/>
    <x v="4"/>
    <x v="8"/>
    <x v="25"/>
    <x v="0"/>
    <s v="MV MITOSE"/>
    <d v="1899-12-30T00:20:00"/>
    <x v="96"/>
  </r>
  <r>
    <n v="99"/>
    <n v="99"/>
    <d v="2012-04-14T00:00:00"/>
    <x v="0"/>
    <x v="2"/>
    <x v="25"/>
    <x v="2"/>
    <x v="6"/>
    <x v="0"/>
    <s v="MV MP PANAMAX 6"/>
    <d v="1899-12-30T23:55:00"/>
    <x v="97"/>
  </r>
  <r>
    <n v="100"/>
    <n v="100"/>
    <d v="2012-04-15T00:00:00"/>
    <x v="0"/>
    <x v="33"/>
    <x v="0"/>
    <x v="12"/>
    <x v="0"/>
    <x v="0"/>
    <s v="MV MANDARIN SINGAPORE"/>
    <d v="1899-12-30T09:45:00"/>
    <x v="98"/>
  </r>
  <r>
    <n v="101"/>
    <n v="101"/>
    <d v="2012-04-16T00:00:00"/>
    <x v="0"/>
    <x v="2"/>
    <x v="26"/>
    <x v="2"/>
    <x v="24"/>
    <x v="1"/>
    <s v="MV ULOSOY 12/FRONTIER QUEEN"/>
    <d v="1899-12-30T00:45:00"/>
    <x v="99"/>
  </r>
  <r>
    <n v="102"/>
    <n v="102"/>
    <d v="2012-04-16T00:00:00"/>
    <x v="0"/>
    <x v="34"/>
    <x v="0"/>
    <x v="18"/>
    <x v="0"/>
    <x v="0"/>
    <s v="MV MARVELLOUS"/>
    <d v="1899-12-30T04:15:00"/>
    <x v="100"/>
  </r>
  <r>
    <n v="103"/>
    <n v="103"/>
    <d v="2012-04-16T00:00:00"/>
    <x v="0"/>
    <x v="24"/>
    <x v="1"/>
    <x v="0"/>
    <x v="0"/>
    <x v="0"/>
    <s v="MV ALPHA FRIENDSHIP"/>
    <d v="1899-12-30T16:15:00"/>
    <x v="101"/>
  </r>
  <r>
    <n v="104"/>
    <n v="104"/>
    <d v="2012-04-16T00:00:00"/>
    <x v="0"/>
    <x v="34"/>
    <x v="1"/>
    <x v="18"/>
    <x v="0"/>
    <x v="0"/>
    <s v="MV MARVELLOUS"/>
    <d v="1899-12-30T17:00:00"/>
    <x v="102"/>
  </r>
  <r>
    <n v="105"/>
    <n v="105"/>
    <d v="2012-04-16T00:00:00"/>
    <x v="0"/>
    <x v="2"/>
    <x v="27"/>
    <x v="2"/>
    <x v="6"/>
    <x v="0"/>
    <s v="MV MP PANAMAX 6"/>
    <d v="1899-12-30T18:40:00"/>
    <x v="103"/>
  </r>
  <r>
    <n v="106"/>
    <n v="106"/>
    <d v="2012-04-16T00:00:00"/>
    <x v="0"/>
    <x v="34"/>
    <x v="2"/>
    <x v="18"/>
    <x v="0"/>
    <x v="0"/>
    <s v="MV MARVELLOUS"/>
    <d v="1899-12-30T21:00:00"/>
    <x v="104"/>
  </r>
  <r>
    <n v="107"/>
    <n v="107"/>
    <d v="2012-04-17T00:00:00"/>
    <x v="0"/>
    <x v="2"/>
    <x v="28"/>
    <x v="2"/>
    <x v="33"/>
    <x v="1"/>
    <s v="MV MP PANAMAX 6/MV ULOSOY 12 "/>
    <d v="1899-12-30T04:00:00"/>
    <x v="105"/>
  </r>
  <r>
    <n v="108"/>
    <n v="108"/>
    <d v="2012-04-17T00:00:00"/>
    <x v="0"/>
    <x v="35"/>
    <x v="0"/>
    <x v="18"/>
    <x v="0"/>
    <x v="0"/>
    <s v="MV ALPHA FRIENDSHIP"/>
    <d v="1899-12-30T14:45:00"/>
    <x v="106"/>
  </r>
  <r>
    <n v="109"/>
    <n v="109"/>
    <d v="2012-04-17T00:00:00"/>
    <x v="0"/>
    <x v="12"/>
    <x v="5"/>
    <x v="0"/>
    <x v="0"/>
    <x v="0"/>
    <s v="MV MITOSE "/>
    <d v="1899-12-30T15:40:00"/>
    <x v="107"/>
  </r>
  <r>
    <n v="110"/>
    <n v="110"/>
    <d v="2012-04-17T00:00:00"/>
    <x v="0"/>
    <x v="34"/>
    <x v="3"/>
    <x v="18"/>
    <x v="0"/>
    <x v="0"/>
    <s v="MV MARVELLOUS"/>
    <d v="1899-12-30T19:30:00"/>
    <x v="108"/>
  </r>
  <r>
    <n v="111"/>
    <n v="111"/>
    <d v="2012-04-17T00:00:00"/>
    <x v="0"/>
    <x v="7"/>
    <x v="7"/>
    <x v="4"/>
    <x v="5"/>
    <x v="0"/>
    <s v="MV ANANGEL DAWN"/>
    <d v="1899-12-30T20:30:00"/>
    <x v="109"/>
  </r>
  <r>
    <n v="112"/>
    <n v="112"/>
    <d v="2012-04-17T00:00:00"/>
    <x v="0"/>
    <x v="2"/>
    <x v="29"/>
    <x v="2"/>
    <x v="2"/>
    <x v="0"/>
    <s v="MV FRONTIER QUEEN"/>
    <d v="1899-12-30T21:00:00"/>
    <x v="110"/>
  </r>
  <r>
    <n v="113"/>
    <n v="113"/>
    <d v="2012-04-18T00:00:00"/>
    <x v="0"/>
    <x v="35"/>
    <x v="1"/>
    <x v="18"/>
    <x v="0"/>
    <x v="0"/>
    <s v="MV MARVELLOUS"/>
    <d v="1899-12-30T18:00:00"/>
    <x v="111"/>
  </r>
  <r>
    <n v="114"/>
    <n v="114"/>
    <d v="2012-04-18T00:00:00"/>
    <x v="0"/>
    <x v="2"/>
    <x v="30"/>
    <x v="2"/>
    <x v="2"/>
    <x v="0"/>
    <s v="MV FRONTIER QUEEN"/>
    <d v="1899-12-30T20:00:00"/>
    <x v="112"/>
  </r>
  <r>
    <n v="115"/>
    <n v="115"/>
    <d v="2012-04-18T00:00:00"/>
    <x v="0"/>
    <x v="7"/>
    <x v="8"/>
    <x v="4"/>
    <x v="34"/>
    <x v="0"/>
    <s v="MV TORM ORIENT"/>
    <d v="1899-12-30T20:45:00"/>
    <x v="113"/>
  </r>
  <r>
    <n v="116"/>
    <n v="116"/>
    <d v="2012-04-19T00:00:00"/>
    <x v="0"/>
    <x v="4"/>
    <x v="9"/>
    <x v="3"/>
    <x v="31"/>
    <x v="1"/>
    <s v="MV NEW VENTURE/MV ULOSOY 12"/>
    <d v="1899-12-30T21:15:00"/>
    <x v="114"/>
  </r>
  <r>
    <n v="117"/>
    <n v="117"/>
    <d v="2012-04-19T00:00:00"/>
    <x v="0"/>
    <x v="34"/>
    <x v="4"/>
    <x v="18"/>
    <x v="0"/>
    <x v="0"/>
    <s v="MV MARVELLOUS"/>
    <d v="1899-12-30T00:45:00"/>
    <x v="115"/>
  </r>
  <r>
    <n v="118"/>
    <n v="118"/>
    <d v="2012-04-19T00:00:00"/>
    <x v="0"/>
    <x v="1"/>
    <x v="5"/>
    <x v="1"/>
    <x v="0"/>
    <x v="0"/>
    <s v="MV BULK PANGAEA"/>
    <d v="1899-12-30T07:20:00"/>
    <x v="116"/>
  </r>
  <r>
    <n v="119"/>
    <n v="119"/>
    <d v="2012-04-19T00:00:00"/>
    <x v="0"/>
    <x v="6"/>
    <x v="3"/>
    <x v="5"/>
    <x v="35"/>
    <x v="1"/>
    <s v="MV OKINAWA/MV MITOSE"/>
    <d v="1899-12-30T19:30:00"/>
    <x v="117"/>
  </r>
  <r>
    <n v="120"/>
    <n v="120"/>
    <d v="2012-04-19T00:00:00"/>
    <x v="0"/>
    <x v="2"/>
    <x v="31"/>
    <x v="2"/>
    <x v="2"/>
    <x v="0"/>
    <s v="MV FRONTIER QUEEN"/>
    <d v="1899-12-30T20:00:00"/>
    <x v="118"/>
  </r>
  <r>
    <n v="121"/>
    <n v="121"/>
    <d v="2012-04-19T00:00:00"/>
    <x v="0"/>
    <x v="7"/>
    <x v="9"/>
    <x v="4"/>
    <x v="16"/>
    <x v="0"/>
    <s v="MV ANANGEL DAWN"/>
    <d v="1899-12-30T20:30:00"/>
    <x v="119"/>
  </r>
  <r>
    <n v="122"/>
    <n v="122"/>
    <d v="2012-04-20T00:00:00"/>
    <x v="0"/>
    <x v="6"/>
    <x v="4"/>
    <x v="5"/>
    <x v="25"/>
    <x v="0"/>
    <s v="MV MITOSE"/>
    <d v="1899-12-30T19:30:00"/>
    <x v="120"/>
  </r>
  <r>
    <n v="123"/>
    <n v="123"/>
    <d v="2012-04-20T00:00:00"/>
    <x v="0"/>
    <x v="19"/>
    <x v="1"/>
    <x v="0"/>
    <x v="0"/>
    <x v="0"/>
    <s v="MV BADRI PRASAD"/>
    <d v="1899-12-30T10:15:00"/>
    <x v="121"/>
  </r>
  <r>
    <n v="124"/>
    <n v="124"/>
    <d v="2012-04-20T00:00:00"/>
    <x v="0"/>
    <x v="36"/>
    <x v="0"/>
    <x v="19"/>
    <x v="26"/>
    <x v="0"/>
    <s v="MV KIRAN TURKIYE"/>
    <d v="1899-12-30T14:15:00"/>
    <x v="122"/>
  </r>
  <r>
    <n v="125"/>
    <n v="125"/>
    <d v="2012-04-20T00:00:00"/>
    <x v="0"/>
    <x v="37"/>
    <x v="0"/>
    <x v="19"/>
    <x v="26"/>
    <x v="0"/>
    <s v="MV KIRAN TURKIYE"/>
    <d v="1899-12-30T17:40:00"/>
    <x v="123"/>
  </r>
  <r>
    <n v="126"/>
    <n v="126"/>
    <d v="2012-04-20T00:00:00"/>
    <x v="0"/>
    <x v="32"/>
    <x v="1"/>
    <x v="17"/>
    <x v="0"/>
    <x v="0"/>
    <s v="MV BADRI PRASAD"/>
    <d v="1899-12-30T20:00:00"/>
    <x v="124"/>
  </r>
  <r>
    <n v="127"/>
    <n v="127"/>
    <d v="2012-04-21T00:00:00"/>
    <x v="0"/>
    <x v="38"/>
    <x v="0"/>
    <x v="11"/>
    <x v="26"/>
    <x v="0"/>
    <s v="MV BADRI PRASAD"/>
    <d v="1899-12-30T00:35:00"/>
    <x v="125"/>
  </r>
  <r>
    <n v="128"/>
    <n v="128"/>
    <d v="2012-04-21T00:00:00"/>
    <x v="0"/>
    <x v="1"/>
    <x v="6"/>
    <x v="1"/>
    <x v="0"/>
    <x v="0"/>
    <s v="MV BULK PANGAEA"/>
    <d v="1899-12-30T07:30:00"/>
    <x v="126"/>
  </r>
  <r>
    <n v="129"/>
    <n v="129"/>
    <d v="2012-04-21T00:00:00"/>
    <x v="0"/>
    <x v="36"/>
    <x v="1"/>
    <x v="19"/>
    <x v="26"/>
    <x v="0"/>
    <s v="MV KIRAN TURKIYE"/>
    <d v="1899-12-30T11:10:00"/>
    <x v="127"/>
  </r>
  <r>
    <n v="130"/>
    <n v="130"/>
    <d v="2012-04-21T00:00:00"/>
    <x v="0"/>
    <x v="37"/>
    <x v="1"/>
    <x v="19"/>
    <x v="26"/>
    <x v="0"/>
    <s v="MV KIRAN TURKIYE"/>
    <d v="1899-12-30T12:00:00"/>
    <x v="128"/>
  </r>
  <r>
    <n v="131"/>
    <n v="131"/>
    <d v="2012-04-21T00:00:00"/>
    <x v="0"/>
    <x v="2"/>
    <x v="32"/>
    <x v="2"/>
    <x v="2"/>
    <x v="0"/>
    <s v="MV FRONTIER QUEEN"/>
    <d v="1899-12-30T15:45:00"/>
    <x v="129"/>
  </r>
  <r>
    <n v="132"/>
    <n v="132"/>
    <d v="2012-04-22T00:00:00"/>
    <x v="0"/>
    <x v="7"/>
    <x v="10"/>
    <x v="4"/>
    <x v="36"/>
    <x v="1"/>
    <s v="MV TORM ORIENT/MV ANANGEL DAWN"/>
    <d v="1899-12-30T09:30:00"/>
    <x v="130"/>
  </r>
  <r>
    <n v="133"/>
    <n v="133"/>
    <d v="2012-04-22T00:00:00"/>
    <x v="0"/>
    <x v="11"/>
    <x v="2"/>
    <x v="7"/>
    <x v="26"/>
    <x v="0"/>
    <s v="MV FENGLI 1"/>
    <d v="1899-12-30T08:30:00"/>
    <x v="131"/>
  </r>
  <r>
    <n v="134"/>
    <n v="134"/>
    <d v="2012-04-22T00:00:00"/>
    <x v="0"/>
    <x v="1"/>
    <x v="7"/>
    <x v="1"/>
    <x v="0"/>
    <x v="0"/>
    <s v="MV BULK PANGAEA"/>
    <d v="1899-12-30T10:00:00"/>
    <x v="132"/>
  </r>
  <r>
    <n v="135"/>
    <n v="135"/>
    <d v="2012-04-22T00:00:00"/>
    <x v="0"/>
    <x v="2"/>
    <x v="33"/>
    <x v="2"/>
    <x v="2"/>
    <x v="0"/>
    <s v="MV FRONTIER QUEEN"/>
    <d v="1899-12-30T15:00:00"/>
    <x v="133"/>
  </r>
  <r>
    <n v="136"/>
    <n v="136"/>
    <d v="2012-04-22T00:00:00"/>
    <x v="0"/>
    <x v="23"/>
    <x v="2"/>
    <x v="4"/>
    <x v="9"/>
    <x v="0"/>
    <s v="MV ANANGEL DAWN"/>
    <d v="1899-12-30T19:30:00"/>
    <x v="134"/>
  </r>
  <r>
    <n v="137"/>
    <n v="137"/>
    <d v="2012-04-23T00:00:00"/>
    <x v="0"/>
    <x v="4"/>
    <x v="10"/>
    <x v="3"/>
    <x v="8"/>
    <x v="1"/>
    <s v="MV NEW VENTURE/MV ULOSOY 12"/>
    <d v="1899-12-30T21:00:00"/>
    <x v="135"/>
  </r>
  <r>
    <n v="138"/>
    <n v="138"/>
    <d v="2012-04-23T00:00:00"/>
    <x v="0"/>
    <x v="2"/>
    <x v="34"/>
    <x v="2"/>
    <x v="2"/>
    <x v="0"/>
    <s v="MV FRONTIER QUEEN"/>
    <d v="1899-12-30T20:15:00"/>
    <x v="136"/>
  </r>
  <r>
    <n v="139"/>
    <n v="139"/>
    <d v="2012-04-23T00:00:00"/>
    <x v="0"/>
    <x v="2"/>
    <x v="35"/>
    <x v="2"/>
    <x v="37"/>
    <x v="1"/>
    <s v="MV NEW VENTURE/MV "/>
    <d v="1899-12-30T00:30:00"/>
    <x v="137"/>
  </r>
  <r>
    <n v="140"/>
    <n v="140"/>
    <d v="2012-04-23T00:00:00"/>
    <x v="0"/>
    <x v="1"/>
    <x v="8"/>
    <x v="1"/>
    <x v="0"/>
    <x v="0"/>
    <s v="MV BULK PANGAEA"/>
    <d v="1899-12-30T20:00:00"/>
    <x v="138"/>
  </r>
  <r>
    <n v="141"/>
    <n v="141"/>
    <d v="2012-04-24T00:00:00"/>
    <x v="0"/>
    <x v="39"/>
    <x v="0"/>
    <x v="14"/>
    <x v="26"/>
    <x v="0"/>
    <s v="MV CONTILAPISLAZULI"/>
    <d v="1899-12-30T20:30:00"/>
    <x v="139"/>
  </r>
  <r>
    <n v="142"/>
    <n v="142"/>
    <d v="2012-04-24T00:00:00"/>
    <x v="0"/>
    <x v="8"/>
    <x v="6"/>
    <x v="6"/>
    <x v="10"/>
    <x v="0"/>
    <s v="MV NORD HERCULES"/>
    <d v="1899-12-30T21:00:00"/>
    <x v="140"/>
  </r>
  <r>
    <n v="143"/>
    <n v="143"/>
    <d v="2012-04-24T00:00:00"/>
    <x v="0"/>
    <x v="2"/>
    <x v="36"/>
    <x v="2"/>
    <x v="38"/>
    <x v="1"/>
    <s v="MV ULOSOY 12/MV FRONTIER QUEEN"/>
    <d v="1899-12-30T23:30:00"/>
    <x v="141"/>
  </r>
  <r>
    <n v="144"/>
    <n v="144"/>
    <d v="2012-04-24T00:00:00"/>
    <x v="0"/>
    <x v="4"/>
    <x v="11"/>
    <x v="3"/>
    <x v="39"/>
    <x v="1"/>
    <s v="MV FRONTIER QUEEN/MV NEW VENTURE"/>
    <d v="1899-12-30T02:15:00"/>
    <x v="142"/>
  </r>
  <r>
    <n v="145"/>
    <n v="145"/>
    <d v="2012-04-24T00:00:00"/>
    <x v="0"/>
    <x v="12"/>
    <x v="6"/>
    <x v="8"/>
    <x v="14"/>
    <x v="0"/>
    <s v="MV MITOSE"/>
    <d v="1899-12-30T16:20:00"/>
    <x v="143"/>
  </r>
  <r>
    <n v="146"/>
    <n v="146"/>
    <d v="2012-04-24T00:00:00"/>
    <x v="0"/>
    <x v="40"/>
    <x v="0"/>
    <x v="0"/>
    <x v="0"/>
    <x v="0"/>
    <s v="MV ALFA FRIENDSHIP"/>
    <d v="1899-12-30T17:15:00"/>
    <x v="144"/>
  </r>
  <r>
    <n v="147"/>
    <n v="147"/>
    <d v="2012-04-24T00:00:00"/>
    <x v="0"/>
    <x v="19"/>
    <x v="2"/>
    <x v="0"/>
    <x v="0"/>
    <x v="0"/>
    <s v="MV ALFA FRIENDSHIP"/>
    <d v="1899-12-30T18:45:00"/>
    <x v="145"/>
  </r>
  <r>
    <n v="148"/>
    <n v="148"/>
    <d v="2012-04-24T00:00:00"/>
    <x v="0"/>
    <x v="21"/>
    <x v="2"/>
    <x v="0"/>
    <x v="0"/>
    <x v="0"/>
    <s v="MV ALFA FRIENDSHIP"/>
    <d v="1899-12-30T19:50:00"/>
    <x v="146"/>
  </r>
  <r>
    <n v="149"/>
    <n v="149"/>
    <d v="2012-04-25T00:00:00"/>
    <x v="0"/>
    <x v="2"/>
    <x v="37"/>
    <x v="2"/>
    <x v="2"/>
    <x v="0"/>
    <s v="MV ULOSOY 12"/>
    <d v="1899-12-30T02:20:00"/>
    <x v="147"/>
  </r>
  <r>
    <n v="150"/>
    <n v="150"/>
    <d v="2012-04-25T00:00:00"/>
    <x v="0"/>
    <x v="2"/>
    <x v="38"/>
    <x v="2"/>
    <x v="21"/>
    <x v="0"/>
    <s v="MV FRONTIER QUEEN"/>
    <d v="1899-12-30T14:45:00"/>
    <x v="148"/>
  </r>
  <r>
    <n v="151"/>
    <n v="151"/>
    <d v="2012-04-25T00:00:00"/>
    <x v="0"/>
    <x v="41"/>
    <x v="0"/>
    <x v="11"/>
    <x v="26"/>
    <x v="0"/>
    <s v="MV DENSA PANTHER"/>
    <d v="1899-12-30T18:50:00"/>
    <x v="149"/>
  </r>
  <r>
    <n v="152"/>
    <n v="152"/>
    <d v="2012-04-25T00:00:00"/>
    <x v="0"/>
    <x v="42"/>
    <x v="0"/>
    <x v="12"/>
    <x v="0"/>
    <x v="0"/>
    <s v="MV MANDARIN SINGAPORE"/>
    <d v="1899-12-30T16:15:00"/>
    <x v="150"/>
  </r>
  <r>
    <n v="153"/>
    <n v="153"/>
    <d v="2012-04-25T00:00:00"/>
    <x v="0"/>
    <x v="5"/>
    <x v="2"/>
    <x v="4"/>
    <x v="5"/>
    <x v="0"/>
    <s v="MV ANANGEL DAWN"/>
    <d v="1899-12-30T15:30:00"/>
    <x v="151"/>
  </r>
  <r>
    <n v="154"/>
    <n v="154"/>
    <d v="2012-04-26T00:00:00"/>
    <x v="0"/>
    <x v="1"/>
    <x v="9"/>
    <x v="1"/>
    <x v="0"/>
    <x v="0"/>
    <s v="MV BULK PANGAEA"/>
    <d v="1899-12-30T00:30:00"/>
    <x v="152"/>
  </r>
  <r>
    <n v="155"/>
    <n v="155"/>
    <d v="2012-04-26T00:00:00"/>
    <x v="0"/>
    <x v="36"/>
    <x v="2"/>
    <x v="19"/>
    <x v="0"/>
    <x v="0"/>
    <s v="MV KIRAN TURKIYE"/>
    <d v="1899-12-30T17:30:00"/>
    <x v="153"/>
  </r>
  <r>
    <n v="156"/>
    <n v="156"/>
    <d v="2012-04-26T00:00:00"/>
    <x v="0"/>
    <x v="43"/>
    <x v="0"/>
    <x v="4"/>
    <x v="25"/>
    <x v="0"/>
    <s v="MV ANANGEL DAWN"/>
    <d v="1899-12-30T18:30:00"/>
    <x v="154"/>
  </r>
  <r>
    <n v="157"/>
    <n v="157"/>
    <d v="2012-04-26T00:00:00"/>
    <x v="0"/>
    <x v="21"/>
    <x v="3"/>
    <x v="0"/>
    <x v="0"/>
    <x v="0"/>
    <s v="MV ALFA FRIENDSHIP"/>
    <d v="1899-12-30T21:00:00"/>
    <x v="155"/>
  </r>
  <r>
    <n v="158"/>
    <n v="158"/>
    <d v="2012-04-26T00:00:00"/>
    <x v="0"/>
    <x v="7"/>
    <x v="11"/>
    <x v="4"/>
    <x v="25"/>
    <x v="0"/>
    <s v="MV ANANGEL DAWN"/>
    <d v="1899-12-30T01:00:00"/>
    <x v="156"/>
  </r>
  <r>
    <n v="159"/>
    <n v="159"/>
    <d v="2012-04-27T00:00:00"/>
    <x v="0"/>
    <x v="37"/>
    <x v="2"/>
    <x v="19"/>
    <x v="26"/>
    <x v="0"/>
    <s v="MV KIRAN TURKIYE"/>
    <d v="1899-12-30T16:30:00"/>
    <x v="157"/>
  </r>
  <r>
    <n v="160"/>
    <n v="160"/>
    <d v="2012-04-27T00:00:00"/>
    <x v="0"/>
    <x v="2"/>
    <x v="39"/>
    <x v="2"/>
    <x v="2"/>
    <x v="0"/>
    <s v="MV FRONTIER QUEEN"/>
    <d v="1899-12-30T21:00:00"/>
    <x v="158"/>
  </r>
  <r>
    <n v="161"/>
    <n v="161"/>
    <d v="2012-04-28T00:00:00"/>
    <x v="0"/>
    <x v="36"/>
    <x v="3"/>
    <x v="19"/>
    <x v="26"/>
    <x v="0"/>
    <s v="MV KIRAN TURKIYE"/>
    <d v="1899-12-30T01:15:00"/>
    <x v="159"/>
  </r>
  <r>
    <n v="162"/>
    <n v="162"/>
    <d v="2012-04-28T00:00:00"/>
    <x v="0"/>
    <x v="19"/>
    <x v="3"/>
    <x v="0"/>
    <x v="0"/>
    <x v="0"/>
    <s v="MV ALPHA FRIENDSHIP"/>
    <d v="1899-12-30T16:45:00"/>
    <x v="160"/>
  </r>
  <r>
    <n v="163"/>
    <n v="163"/>
    <d v="2012-04-28T00:00:00"/>
    <x v="0"/>
    <x v="2"/>
    <x v="40"/>
    <x v="2"/>
    <x v="40"/>
    <x v="1"/>
    <s v="MV FRONTIER QUEEN"/>
    <d v="1899-12-30T00:15:00"/>
    <x v="161"/>
  </r>
  <r>
    <n v="164"/>
    <n v="164"/>
    <d v="2012-04-28T00:00:00"/>
    <x v="0"/>
    <x v="1"/>
    <x v="10"/>
    <x v="1"/>
    <x v="0"/>
    <x v="0"/>
    <s v="MV BULK PANGAEA"/>
    <d v="1899-12-30T20:30:00"/>
    <x v="162"/>
  </r>
  <r>
    <n v="165"/>
    <n v="165"/>
    <d v="2012-04-29T00:00:00"/>
    <x v="0"/>
    <x v="7"/>
    <x v="12"/>
    <x v="4"/>
    <x v="34"/>
    <x v="0"/>
    <s v="MV TORM ORIENT"/>
    <d v="1899-12-30T01:00:00"/>
    <x v="163"/>
  </r>
  <r>
    <n v="166"/>
    <n v="166"/>
    <d v="2012-04-29T00:00:00"/>
    <x v="0"/>
    <x v="37"/>
    <x v="3"/>
    <x v="19"/>
    <x v="26"/>
    <x v="0"/>
    <s v="MV KIRAN TURKIYE"/>
    <d v="1899-12-30T02:00:00"/>
    <x v="164"/>
  </r>
  <r>
    <n v="167"/>
    <n v="167"/>
    <d v="2012-04-29T00:00:00"/>
    <x v="0"/>
    <x v="2"/>
    <x v="41"/>
    <x v="2"/>
    <x v="2"/>
    <x v="0"/>
    <s v="MV FRONTIER QUEEN"/>
    <d v="1899-12-30T12:25:00"/>
    <x v="165"/>
  </r>
  <r>
    <n v="168"/>
    <n v="168"/>
    <d v="2012-04-29T00:00:00"/>
    <x v="0"/>
    <x v="36"/>
    <x v="4"/>
    <x v="19"/>
    <x v="26"/>
    <x v="0"/>
    <s v="MV KIRAN TURKIYE"/>
    <d v="1899-12-30T17:45:00"/>
    <x v="166"/>
  </r>
  <r>
    <n v="169"/>
    <n v="169"/>
    <d v="2012-04-29T00:00:00"/>
    <x v="0"/>
    <x v="44"/>
    <x v="0"/>
    <x v="0"/>
    <x v="0"/>
    <x v="0"/>
    <s v="MV ALPHA FRIENDSHIP"/>
    <d v="1899-12-30T18:15:00"/>
    <x v="167"/>
  </r>
  <r>
    <n v="170"/>
    <n v="170"/>
    <d v="2012-04-29T00:00:00"/>
    <x v="0"/>
    <x v="8"/>
    <x v="7"/>
    <x v="6"/>
    <x v="10"/>
    <x v="0"/>
    <s v="MV NORD HERCULES"/>
    <d v="1899-12-30T21:00:00"/>
    <x v="168"/>
  </r>
  <r>
    <n v="171"/>
    <n v="171"/>
    <d v="2012-04-30T00:00:00"/>
    <x v="0"/>
    <x v="4"/>
    <x v="12"/>
    <x v="3"/>
    <x v="41"/>
    <x v="1"/>
    <s v="MV FRONTIER QUEEN"/>
    <d v="1899-12-30T19:20:00"/>
    <x v="169"/>
  </r>
  <r>
    <n v="172"/>
    <n v="172"/>
    <d v="2012-04-30T00:00:00"/>
    <x v="0"/>
    <x v="14"/>
    <x v="2"/>
    <x v="10"/>
    <x v="16"/>
    <x v="0"/>
    <s v="MV LIGARI"/>
    <d v="1899-12-30T19:45:00"/>
    <x v="170"/>
  </r>
  <r>
    <n v="173"/>
    <n v="173"/>
    <d v="2012-04-30T00:00:00"/>
    <x v="0"/>
    <x v="29"/>
    <x v="2"/>
    <x v="16"/>
    <x v="0"/>
    <x v="0"/>
    <s v="MV UNITED MADERAS"/>
    <d v="1899-12-30T20:30:00"/>
    <x v="171"/>
  </r>
  <r>
    <n v="174"/>
    <n v="174"/>
    <d v="2012-04-30T00:00:00"/>
    <x v="0"/>
    <x v="0"/>
    <x v="1"/>
    <x v="0"/>
    <x v="0"/>
    <x v="0"/>
    <s v="MV ALPHA FRIENDSHIP"/>
    <d v="1899-12-30T13:40:00"/>
    <x v="172"/>
  </r>
  <r>
    <n v="175"/>
    <n v="175"/>
    <d v="2012-04-30T00:00:00"/>
    <x v="0"/>
    <x v="2"/>
    <x v="42"/>
    <x v="2"/>
    <x v="2"/>
    <x v="0"/>
    <s v="MV FRONTIER QUEEN"/>
    <d v="1899-12-30T14:15:00"/>
    <x v="173"/>
  </r>
  <r>
    <n v="176"/>
    <n v="176"/>
    <d v="2012-04-30T00:00:00"/>
    <x v="0"/>
    <x v="45"/>
    <x v="0"/>
    <x v="12"/>
    <x v="0"/>
    <x v="0"/>
    <s v="MV MARVELLOUS"/>
    <d v="1899-12-30T18:15:00"/>
    <x v="174"/>
  </r>
  <r>
    <n v="177"/>
    <n v="177"/>
    <d v="2012-04-30T00:00:00"/>
    <x v="0"/>
    <x v="33"/>
    <x v="1"/>
    <x v="12"/>
    <x v="0"/>
    <x v="0"/>
    <s v="MV MARVELLOUS"/>
    <d v="1899-12-30T19:00:00"/>
    <x v="175"/>
  </r>
  <r>
    <n v="178"/>
    <n v="178"/>
    <d v="2012-04-30T00:00:00"/>
    <x v="0"/>
    <x v="7"/>
    <x v="13"/>
    <x v="4"/>
    <x v="25"/>
    <x v="0"/>
    <s v="MV ANANGEL DAWN"/>
    <d v="1899-12-30T19:50:00"/>
    <x v="176"/>
  </r>
  <r>
    <n v="179"/>
    <n v="1"/>
    <d v="2012-05-01T00:00:00"/>
    <x v="1"/>
    <x v="16"/>
    <x v="1"/>
    <x v="11"/>
    <x v="26"/>
    <x v="0"/>
    <s v="MV DENSA PANTHER"/>
    <d v="1899-12-30T20:30:00"/>
    <x v="177"/>
  </r>
  <r>
    <n v="180"/>
    <n v="2"/>
    <d v="2012-05-01T00:00:00"/>
    <x v="1"/>
    <x v="46"/>
    <x v="0"/>
    <x v="0"/>
    <x v="0"/>
    <x v="0"/>
    <s v="MV ALPHA FRIENDSHIP"/>
    <d v="1899-12-30T02:40:00"/>
    <x v="178"/>
  </r>
  <r>
    <n v="181"/>
    <n v="3"/>
    <d v="2012-05-01T00:00:00"/>
    <x v="1"/>
    <x v="29"/>
    <x v="3"/>
    <x v="16"/>
    <x v="0"/>
    <x v="0"/>
    <s v="MV UNITED MADERAS"/>
    <d v="1899-12-30T21:00:00"/>
    <x v="179"/>
  </r>
  <r>
    <n v="182"/>
    <n v="4"/>
    <d v="2012-05-01T00:00:00"/>
    <x v="1"/>
    <x v="47"/>
    <x v="0"/>
    <x v="3"/>
    <x v="39"/>
    <x v="1"/>
    <s v="MV FRONTIER QUEEN/MV NEW VENTURE"/>
    <d v="1899-12-30T13:05:00"/>
    <x v="180"/>
  </r>
  <r>
    <n v="183"/>
    <n v="5"/>
    <d v="2012-05-01T00:00:00"/>
    <x v="1"/>
    <x v="48"/>
    <x v="0"/>
    <x v="0"/>
    <x v="0"/>
    <x v="0"/>
    <s v="MV ALPHA FRIENDSHIP"/>
    <d v="1899-12-30T16:15:00"/>
    <x v="181"/>
  </r>
  <r>
    <n v="184"/>
    <n v="6"/>
    <d v="2012-05-01T00:00:00"/>
    <x v="1"/>
    <x v="49"/>
    <x v="0"/>
    <x v="13"/>
    <x v="0"/>
    <x v="0"/>
    <s v="MV CIC ELLIS"/>
    <d v="1899-12-30T18:45:00"/>
    <x v="182"/>
  </r>
  <r>
    <n v="185"/>
    <n v="7"/>
    <d v="2012-05-01T00:00:00"/>
    <x v="1"/>
    <x v="50"/>
    <x v="0"/>
    <x v="5"/>
    <x v="0"/>
    <x v="0"/>
    <s v="MV DENSA PANTHER"/>
    <d v="1899-12-30T20:10:00"/>
    <x v="183"/>
  </r>
  <r>
    <n v="186"/>
    <n v="8"/>
    <d v="2012-05-01T00:00:00"/>
    <x v="1"/>
    <x v="51"/>
    <x v="0"/>
    <x v="4"/>
    <x v="42"/>
    <x v="1"/>
    <s v="MV ANANGEL DAWN/MV TORM ORIENT"/>
    <d v="1899-12-30T20:30:00"/>
    <x v="184"/>
  </r>
  <r>
    <n v="187"/>
    <n v="9"/>
    <d v="2012-05-02T00:00:00"/>
    <x v="1"/>
    <x v="52"/>
    <x v="0"/>
    <x v="2"/>
    <x v="2"/>
    <x v="0"/>
    <s v="MV FRONTIER QUEEN"/>
    <d v="1899-12-30T21:00:00"/>
    <x v="185"/>
  </r>
  <r>
    <n v="188"/>
    <n v="10"/>
    <d v="2012-05-02T00:00:00"/>
    <x v="1"/>
    <x v="53"/>
    <x v="0"/>
    <x v="12"/>
    <x v="0"/>
    <x v="0"/>
    <s v="MV MARVELLOUS"/>
    <d v="1899-12-30T03:20:00"/>
    <x v="186"/>
  </r>
  <r>
    <n v="189"/>
    <n v="11"/>
    <d v="2012-05-02T00:00:00"/>
    <x v="1"/>
    <x v="54"/>
    <x v="0"/>
    <x v="8"/>
    <x v="14"/>
    <x v="0"/>
    <s v="MV DENSA PANTHER"/>
    <d v="1899-12-30T13:00:00"/>
    <x v="187"/>
  </r>
  <r>
    <n v="190"/>
    <n v="12"/>
    <d v="2012-05-02T00:00:00"/>
    <x v="1"/>
    <x v="52"/>
    <x v="1"/>
    <x v="2"/>
    <x v="43"/>
    <x v="1"/>
    <s v="MV FRONTIER QUEEN"/>
    <d v="1899-12-30T13:45:00"/>
    <x v="188"/>
  </r>
  <r>
    <n v="191"/>
    <n v="13"/>
    <d v="2012-05-02T00:00:00"/>
    <x v="1"/>
    <x v="55"/>
    <x v="0"/>
    <x v="4"/>
    <x v="9"/>
    <x v="0"/>
    <s v="MV ANANGEL DAWN"/>
    <d v="1899-12-30T16:00:00"/>
    <x v="189"/>
  </r>
  <r>
    <n v="192"/>
    <n v="14"/>
    <d v="2012-05-02T00:00:00"/>
    <x v="1"/>
    <x v="56"/>
    <x v="0"/>
    <x v="12"/>
    <x v="0"/>
    <x v="0"/>
    <s v="MV MARVELLOUS"/>
    <d v="1899-12-30T16:45:00"/>
    <x v="190"/>
  </r>
  <r>
    <n v="193"/>
    <n v="15"/>
    <d v="2012-05-02T00:00:00"/>
    <x v="1"/>
    <x v="57"/>
    <x v="0"/>
    <x v="0"/>
    <x v="0"/>
    <x v="0"/>
    <s v="MV ALPHA FRIENDSHIP"/>
    <d v="1899-12-30T19:15:00"/>
    <x v="191"/>
  </r>
  <r>
    <n v="194"/>
    <n v="16"/>
    <d v="2012-05-02T00:00:00"/>
    <x v="1"/>
    <x v="46"/>
    <x v="1"/>
    <x v="0"/>
    <x v="0"/>
    <x v="0"/>
    <s v="MV ALPHA FRIENDSHIP"/>
    <d v="1899-12-30T20:45:00"/>
    <x v="192"/>
  </r>
  <r>
    <n v="195"/>
    <n v="17"/>
    <d v="2012-05-03T00:00:00"/>
    <x v="1"/>
    <x v="52"/>
    <x v="2"/>
    <x v="2"/>
    <x v="43"/>
    <x v="1"/>
    <s v="MV FRONTIER QUEEN"/>
    <d v="1899-12-30T21:25:00"/>
    <x v="193"/>
  </r>
  <r>
    <n v="196"/>
    <n v="18"/>
    <d v="2012-05-03T00:00:00"/>
    <x v="1"/>
    <x v="56"/>
    <x v="1"/>
    <x v="12"/>
    <x v="0"/>
    <x v="0"/>
    <s v="MV MARVELLOUS"/>
    <d v="1899-12-30T01:40:00"/>
    <x v="194"/>
  </r>
  <r>
    <n v="197"/>
    <n v="19"/>
    <d v="2012-05-03T00:00:00"/>
    <x v="1"/>
    <x v="52"/>
    <x v="3"/>
    <x v="2"/>
    <x v="32"/>
    <x v="0"/>
    <s v="MV ULOSOY 12"/>
    <d v="1899-12-30T05:45:00"/>
    <x v="195"/>
  </r>
  <r>
    <n v="198"/>
    <n v="20"/>
    <d v="2012-05-03T00:00:00"/>
    <x v="1"/>
    <x v="58"/>
    <x v="0"/>
    <x v="7"/>
    <x v="26"/>
    <x v="0"/>
    <s v="MV DIAMOND STAR"/>
    <d v="1899-12-30T18:30:00"/>
    <x v="196"/>
  </r>
  <r>
    <n v="199"/>
    <n v="21"/>
    <d v="2012-05-03T00:00:00"/>
    <x v="1"/>
    <x v="59"/>
    <x v="0"/>
    <x v="20"/>
    <x v="0"/>
    <x v="0"/>
    <s v="MV MARVELLOUS"/>
    <d v="1899-12-30T09:45:00"/>
    <x v="197"/>
  </r>
  <r>
    <n v="200"/>
    <n v="22"/>
    <d v="2012-05-03T00:00:00"/>
    <x v="1"/>
    <x v="60"/>
    <x v="0"/>
    <x v="6"/>
    <x v="44"/>
    <x v="0"/>
    <s v="MV NORD HERCULES"/>
    <d v="1899-12-30T14:45:00"/>
    <x v="198"/>
  </r>
  <r>
    <n v="201"/>
    <n v="23"/>
    <d v="2012-05-03T00:00:00"/>
    <x v="1"/>
    <x v="50"/>
    <x v="1"/>
    <x v="5"/>
    <x v="0"/>
    <x v="0"/>
    <s v="MV DENSA PANTHER"/>
    <d v="1899-12-30T06:30:00"/>
    <x v="199"/>
  </r>
  <r>
    <n v="202"/>
    <n v="24"/>
    <d v="2012-05-03T00:00:00"/>
    <x v="1"/>
    <x v="52"/>
    <x v="4"/>
    <x v="2"/>
    <x v="21"/>
    <x v="0"/>
    <s v="MV FRONTIER QUEEN"/>
    <d v="1899-12-30T20:00:00"/>
    <x v="200"/>
  </r>
  <r>
    <n v="203"/>
    <n v="25"/>
    <d v="2012-05-03T00:00:00"/>
    <x v="1"/>
    <x v="61"/>
    <x v="0"/>
    <x v="13"/>
    <x v="0"/>
    <x v="0"/>
    <s v="MV CIC ELLIS"/>
    <d v="1899-12-30T20:30:00"/>
    <x v="201"/>
  </r>
  <r>
    <n v="204"/>
    <n v="26"/>
    <d v="2012-05-03T00:00:00"/>
    <x v="1"/>
    <x v="62"/>
    <x v="0"/>
    <x v="10"/>
    <x v="45"/>
    <x v="0"/>
    <s v="MV BIANCO ID"/>
    <d v="1899-12-30T16:00:00"/>
    <x v="202"/>
  </r>
  <r>
    <n v="205"/>
    <n v="27"/>
    <d v="2012-05-04T00:00:00"/>
    <x v="1"/>
    <x v="63"/>
    <x v="0"/>
    <x v="7"/>
    <x v="26"/>
    <x v="0"/>
    <s v="MV FENGLI 1"/>
    <d v="1899-12-30T19:15:00"/>
    <x v="203"/>
  </r>
  <r>
    <n v="206"/>
    <n v="28"/>
    <d v="2012-05-04T00:00:00"/>
    <x v="1"/>
    <x v="64"/>
    <x v="0"/>
    <x v="21"/>
    <x v="0"/>
    <x v="0"/>
    <s v="MV BADRI PRASAD"/>
    <d v="1899-12-30T21:00:00"/>
    <x v="204"/>
  </r>
  <r>
    <n v="207"/>
    <n v="29"/>
    <d v="2012-05-04T00:00:00"/>
    <x v="1"/>
    <x v="54"/>
    <x v="1"/>
    <x v="8"/>
    <x v="14"/>
    <x v="0"/>
    <s v="MV MITOSE"/>
    <d v="1899-12-30T07:00:00"/>
    <x v="205"/>
  </r>
  <r>
    <n v="208"/>
    <n v="30"/>
    <d v="2012-05-04T00:00:00"/>
    <x v="1"/>
    <x v="56"/>
    <x v="2"/>
    <x v="12"/>
    <x v="0"/>
    <x v="0"/>
    <s v="MV MARVELLOUS"/>
    <d v="1899-12-30T07:45:00"/>
    <x v="206"/>
  </r>
  <r>
    <n v="209"/>
    <n v="31"/>
    <d v="2012-05-04T00:00:00"/>
    <x v="1"/>
    <x v="52"/>
    <x v="5"/>
    <x v="2"/>
    <x v="46"/>
    <x v="1"/>
    <s v="MV ULOSOY 12/MV GREAT GLORY "/>
    <d v="1899-12-30T15:35:00"/>
    <x v="207"/>
  </r>
  <r>
    <n v="210"/>
    <n v="32"/>
    <d v="2012-05-04T00:00:00"/>
    <x v="1"/>
    <x v="65"/>
    <x v="0"/>
    <x v="12"/>
    <x v="0"/>
    <x v="0"/>
    <s v="MV MARVELLOUS"/>
    <d v="1899-12-30T20:35:00"/>
    <x v="208"/>
  </r>
  <r>
    <n v="211"/>
    <n v="33"/>
    <d v="2012-05-04T00:00:00"/>
    <x v="1"/>
    <x v="66"/>
    <x v="0"/>
    <x v="18"/>
    <x v="0"/>
    <x v="0"/>
    <s v="MV MARVELLOUS"/>
    <d v="1899-12-30T23:40:00"/>
    <x v="209"/>
  </r>
  <r>
    <n v="212"/>
    <n v="34"/>
    <d v="2012-05-05T00:00:00"/>
    <x v="1"/>
    <x v="67"/>
    <x v="0"/>
    <x v="19"/>
    <x v="26"/>
    <x v="0"/>
    <s v="MV KIRAN TURKIYE"/>
    <d v="1899-12-30T03:10:00"/>
    <x v="210"/>
  </r>
  <r>
    <n v="213"/>
    <n v="35"/>
    <d v="2012-05-05T00:00:00"/>
    <x v="1"/>
    <x v="52"/>
    <x v="6"/>
    <x v="2"/>
    <x v="2"/>
    <x v="0"/>
    <s v="MV FRONTIER KOTOBUKI"/>
    <d v="1899-12-30T23:00:00"/>
    <x v="211"/>
  </r>
  <r>
    <n v="214"/>
    <n v="36"/>
    <d v="2012-05-05T00:00:00"/>
    <x v="1"/>
    <x v="68"/>
    <x v="0"/>
    <x v="19"/>
    <x v="26"/>
    <x v="0"/>
    <s v="MV KIRAN TURKIYE"/>
    <d v="1899-12-30T18:00:00"/>
    <x v="212"/>
  </r>
  <r>
    <n v="215"/>
    <n v="37"/>
    <d v="2012-05-05T00:00:00"/>
    <x v="1"/>
    <x v="69"/>
    <x v="0"/>
    <x v="20"/>
    <x v="0"/>
    <x v="0"/>
    <s v="MV MARVELLOUS"/>
    <d v="1899-12-31T00:00:00"/>
    <x v="213"/>
  </r>
  <r>
    <n v="216"/>
    <n v="38"/>
    <d v="2012-05-05T00:00:00"/>
    <x v="1"/>
    <x v="70"/>
    <x v="0"/>
    <x v="15"/>
    <x v="0"/>
    <x v="0"/>
    <s v="MV BET PRINCE"/>
    <d v="1899-12-30T20:30:00"/>
    <x v="214"/>
  </r>
  <r>
    <n v="217"/>
    <n v="39"/>
    <d v="2012-05-05T00:00:00"/>
    <x v="1"/>
    <x v="57"/>
    <x v="1"/>
    <x v="0"/>
    <x v="0"/>
    <x v="0"/>
    <s v="MV ALPHA FRIENDSHIP"/>
    <d v="1899-12-30T23:50:00"/>
    <x v="215"/>
  </r>
  <r>
    <n v="218"/>
    <n v="40"/>
    <d v="2012-05-06T00:00:00"/>
    <x v="1"/>
    <x v="67"/>
    <x v="1"/>
    <x v="19"/>
    <x v="26"/>
    <x v="0"/>
    <s v="MV KIRAN TURKIYE"/>
    <d v="1899-12-30T16:00:00"/>
    <x v="216"/>
  </r>
  <r>
    <n v="219"/>
    <n v="41"/>
    <d v="2012-05-06T00:00:00"/>
    <x v="1"/>
    <x v="52"/>
    <x v="7"/>
    <x v="2"/>
    <x v="47"/>
    <x v="1"/>
    <s v="MV ULOSOY 12/MV FRONTIER QUEEN"/>
    <d v="1899-12-30T20:00:00"/>
    <x v="217"/>
  </r>
  <r>
    <n v="220"/>
    <n v="42"/>
    <d v="2012-05-07T00:00:00"/>
    <x v="1"/>
    <x v="70"/>
    <x v="1"/>
    <x v="15"/>
    <x v="0"/>
    <x v="0"/>
    <s v="MV ALPHA  FRIENDSHIP"/>
    <d v="1899-12-30T20:30:00"/>
    <x v="218"/>
  </r>
  <r>
    <n v="221"/>
    <n v="43"/>
    <d v="2012-05-07T00:00:00"/>
    <x v="1"/>
    <x v="47"/>
    <x v="1"/>
    <x v="3"/>
    <x v="39"/>
    <x v="1"/>
    <s v="MV NEW VENTURE /MV FRONTIER QUEEN "/>
    <d v="1899-12-30T21:00:00"/>
    <x v="219"/>
  </r>
  <r>
    <n v="222"/>
    <n v="44"/>
    <d v="2012-05-07T00:00:00"/>
    <x v="1"/>
    <x v="51"/>
    <x v="1"/>
    <x v="4"/>
    <x v="34"/>
    <x v="0"/>
    <s v="MV TORM ORIENT"/>
    <d v="1899-12-30T03:15:00"/>
    <x v="220"/>
  </r>
  <r>
    <n v="223"/>
    <n v="45"/>
    <d v="2012-05-07T00:00:00"/>
    <x v="1"/>
    <x v="71"/>
    <x v="0"/>
    <x v="22"/>
    <x v="0"/>
    <x v="0"/>
    <s v="MV CAPE MATHILDE"/>
    <d v="1899-12-30T13:00:00"/>
    <x v="221"/>
  </r>
  <r>
    <n v="224"/>
    <n v="46"/>
    <d v="2012-05-07T00:00:00"/>
    <x v="1"/>
    <x v="52"/>
    <x v="8"/>
    <x v="2"/>
    <x v="47"/>
    <x v="1"/>
    <s v="MV ULOSOY 12/MV FRONTIER QUEEN"/>
    <d v="1899-12-30T17:20:00"/>
    <x v="222"/>
  </r>
  <r>
    <n v="225"/>
    <n v="47"/>
    <d v="2012-05-07T00:00:00"/>
    <x v="1"/>
    <x v="46"/>
    <x v="2"/>
    <x v="0"/>
    <x v="0"/>
    <x v="0"/>
    <s v="MV ALPHA  FRIENDSHIP"/>
    <d v="1899-12-30T18:00:00"/>
    <x v="223"/>
  </r>
  <r>
    <n v="226"/>
    <n v="48"/>
    <d v="2012-05-07T00:00:00"/>
    <x v="1"/>
    <x v="68"/>
    <x v="1"/>
    <x v="19"/>
    <x v="26"/>
    <x v="0"/>
    <s v="MV KIRAN TURKIYE"/>
    <d v="1899-12-30T01:05:00"/>
    <x v="224"/>
  </r>
  <r>
    <n v="227"/>
    <n v="49"/>
    <d v="2012-05-08T00:00:00"/>
    <x v="1"/>
    <x v="66"/>
    <x v="1"/>
    <x v="18"/>
    <x v="0"/>
    <x v="0"/>
    <s v="MV  MARVELLOUS"/>
    <d v="1899-12-30T21:00:00"/>
    <x v="225"/>
  </r>
  <r>
    <n v="228"/>
    <n v="50"/>
    <d v="2012-05-08T00:00:00"/>
    <x v="1"/>
    <x v="57"/>
    <x v="2"/>
    <x v="0"/>
    <x v="0"/>
    <x v="0"/>
    <s v="MV ALPHA  FRIENDSHIP"/>
    <d v="1899-12-30T20:15:00"/>
    <x v="226"/>
  </r>
  <r>
    <n v="229"/>
    <n v="51"/>
    <d v="2012-05-08T00:00:00"/>
    <x v="1"/>
    <x v="52"/>
    <x v="9"/>
    <x v="2"/>
    <x v="21"/>
    <x v="0"/>
    <s v="MV FRONTIER QUEEN"/>
    <d v="1899-12-30T19:00:00"/>
    <x v="227"/>
  </r>
  <r>
    <n v="230"/>
    <n v="52"/>
    <d v="2012-05-08T00:00:00"/>
    <x v="1"/>
    <x v="52"/>
    <x v="10"/>
    <x v="2"/>
    <x v="48"/>
    <x v="1"/>
    <s v="MV ULOSOY 12/MV FRONTIER QUEEN"/>
    <d v="1899-12-30T19:30:00"/>
    <x v="228"/>
  </r>
  <r>
    <n v="231"/>
    <n v="53"/>
    <d v="2012-05-08T00:00:00"/>
    <x v="1"/>
    <x v="72"/>
    <x v="0"/>
    <x v="12"/>
    <x v="0"/>
    <x v="0"/>
    <s v="MV MARVELLOUS"/>
    <d v="1899-12-30T20:00:00"/>
    <x v="229"/>
  </r>
  <r>
    <n v="232"/>
    <n v="54"/>
    <d v="2012-05-09T00:00:00"/>
    <x v="1"/>
    <x v="51"/>
    <x v="2"/>
    <x v="4"/>
    <x v="9"/>
    <x v="0"/>
    <s v="MV ANANGEL DAWN"/>
    <d v="1899-12-30T21:00:00"/>
    <x v="230"/>
  </r>
  <r>
    <n v="233"/>
    <n v="55"/>
    <d v="2012-05-09T00:00:00"/>
    <x v="1"/>
    <x v="73"/>
    <x v="0"/>
    <x v="12"/>
    <x v="0"/>
    <x v="0"/>
    <s v="MV MARVELLOUS"/>
    <d v="1899-12-30T23:25:00"/>
    <x v="231"/>
  </r>
  <r>
    <n v="234"/>
    <n v="56"/>
    <d v="2012-05-09T00:00:00"/>
    <x v="1"/>
    <x v="74"/>
    <x v="0"/>
    <x v="12"/>
    <x v="0"/>
    <x v="0"/>
    <s v="MV MARVELLOUS"/>
    <d v="1899-12-30T03:00:00"/>
    <x v="232"/>
  </r>
  <r>
    <n v="235"/>
    <n v="57"/>
    <d v="2012-05-09T00:00:00"/>
    <x v="1"/>
    <x v="62"/>
    <x v="1"/>
    <x v="10"/>
    <x v="45"/>
    <x v="0"/>
    <s v="MV BIANCO ID"/>
    <d v="1899-12-30T20:30:00"/>
    <x v="233"/>
  </r>
  <r>
    <n v="236"/>
    <n v="58"/>
    <d v="2012-05-09T00:00:00"/>
    <x v="1"/>
    <x v="52"/>
    <x v="11"/>
    <x v="2"/>
    <x v="32"/>
    <x v="0"/>
    <s v="MV ULOSOY 12"/>
    <d v="1899-12-30T03:30:00"/>
    <x v="234"/>
  </r>
  <r>
    <n v="237"/>
    <n v="59"/>
    <d v="2012-05-09T00:00:00"/>
    <x v="1"/>
    <x v="54"/>
    <x v="2"/>
    <x v="8"/>
    <x v="14"/>
    <x v="0"/>
    <s v="MV MOON GLOBE"/>
    <d v="1899-12-30T14:30:00"/>
    <x v="235"/>
  </r>
  <r>
    <n v="238"/>
    <n v="60"/>
    <d v="2012-05-09T00:00:00"/>
    <x v="1"/>
    <x v="60"/>
    <x v="1"/>
    <x v="6"/>
    <x v="10"/>
    <x v="0"/>
    <s v="MV NORD HERCULES"/>
    <d v="1899-12-30T16:00:00"/>
    <x v="236"/>
  </r>
  <r>
    <n v="239"/>
    <n v="61"/>
    <d v="2012-05-09T00:00:00"/>
    <x v="1"/>
    <x v="52"/>
    <x v="12"/>
    <x v="2"/>
    <x v="47"/>
    <x v="1"/>
    <s v="MV ULOSOY 12/ MV FRONTIER QUEEN"/>
    <d v="1899-12-30T19:25:00"/>
    <x v="237"/>
  </r>
  <r>
    <n v="240"/>
    <n v="62"/>
    <d v="2012-05-09T00:00:00"/>
    <x v="1"/>
    <x v="52"/>
    <x v="13"/>
    <x v="2"/>
    <x v="49"/>
    <x v="1"/>
    <s v="MV FRONTIER QUEEN"/>
    <d v="1899-12-30T20:00:00"/>
    <x v="238"/>
  </r>
  <r>
    <n v="241"/>
    <n v="63"/>
    <d v="2012-05-10T00:00:00"/>
    <x v="1"/>
    <x v="75"/>
    <x v="0"/>
    <x v="0"/>
    <x v="0"/>
    <x v="0"/>
    <s v="MV ALFA FRIENDSHIP"/>
    <d v="1899-12-30T20:30:00"/>
    <x v="239"/>
  </r>
  <r>
    <n v="242"/>
    <n v="64"/>
    <d v="2012-05-10T00:00:00"/>
    <x v="1"/>
    <x v="71"/>
    <x v="1"/>
    <x v="22"/>
    <x v="0"/>
    <x v="0"/>
    <s v="MV CAPE MATHILDE"/>
    <d v="1899-12-30T21:00:00"/>
    <x v="240"/>
  </r>
  <r>
    <n v="243"/>
    <n v="65"/>
    <d v="2012-05-10T00:00:00"/>
    <x v="1"/>
    <x v="46"/>
    <x v="3"/>
    <x v="0"/>
    <x v="0"/>
    <x v="0"/>
    <s v="MV ALFA FRIENDSHIP"/>
    <d v="1899-12-30T08:00:00"/>
    <x v="241"/>
  </r>
  <r>
    <n v="244"/>
    <n v="66"/>
    <d v="2012-05-10T00:00:00"/>
    <x v="1"/>
    <x v="54"/>
    <x v="3"/>
    <x v="8"/>
    <x v="14"/>
    <x v="0"/>
    <s v="MV MOON GLOBE"/>
    <d v="1899-12-30T13:00:00"/>
    <x v="242"/>
  </r>
  <r>
    <n v="245"/>
    <n v="67"/>
    <d v="2012-05-10T00:00:00"/>
    <x v="1"/>
    <x v="74"/>
    <x v="1"/>
    <x v="12"/>
    <x v="32"/>
    <x v="0"/>
    <s v="MV MARVELLOUS"/>
    <d v="1899-12-30T16:45:00"/>
    <x v="243"/>
  </r>
  <r>
    <n v="246"/>
    <n v="68"/>
    <d v="2012-05-10T00:00:00"/>
    <x v="1"/>
    <x v="48"/>
    <x v="1"/>
    <x v="0"/>
    <x v="0"/>
    <x v="0"/>
    <s v="MV ALFA FRIENDSHIP"/>
    <d v="1899-12-30T14:30:00"/>
    <x v="244"/>
  </r>
  <r>
    <n v="247"/>
    <n v="69"/>
    <d v="2012-05-10T00:00:00"/>
    <x v="1"/>
    <x v="52"/>
    <x v="14"/>
    <x v="2"/>
    <x v="21"/>
    <x v="0"/>
    <s v="MV FRONTIER KOTOBUKI"/>
    <d v="1899-12-30T17:30:00"/>
    <x v="245"/>
  </r>
  <r>
    <n v="248"/>
    <n v="70"/>
    <d v="2012-05-10T00:00:00"/>
    <x v="1"/>
    <x v="76"/>
    <x v="0"/>
    <x v="11"/>
    <x v="26"/>
    <x v="0"/>
    <s v="MV DENSA PANTHER"/>
    <d v="1899-12-30T18:30:00"/>
    <x v="132"/>
  </r>
  <r>
    <n v="249"/>
    <n v="71"/>
    <d v="2012-05-10T00:00:00"/>
    <x v="1"/>
    <x v="56"/>
    <x v="3"/>
    <x v="12"/>
    <x v="0"/>
    <x v="0"/>
    <s v="MV MARVELLOUS"/>
    <d v="1899-12-30T20:00:00"/>
    <x v="246"/>
  </r>
  <r>
    <n v="250"/>
    <n v="72"/>
    <d v="2012-05-10T00:00:00"/>
    <x v="1"/>
    <x v="73"/>
    <x v="1"/>
    <x v="12"/>
    <x v="0"/>
    <x v="0"/>
    <s v="MV MARVELLOUS"/>
    <d v="1899-12-30T21:00:00"/>
    <x v="247"/>
  </r>
  <r>
    <n v="251"/>
    <n v="73"/>
    <d v="2012-05-11T00:00:00"/>
    <x v="1"/>
    <x v="60"/>
    <x v="2"/>
    <x v="6"/>
    <x v="10"/>
    <x v="0"/>
    <s v="MV NORD HERCULES"/>
    <d v="1899-12-30T21:00:00"/>
    <x v="248"/>
  </r>
  <r>
    <n v="252"/>
    <n v="74"/>
    <d v="2012-05-11T00:00:00"/>
    <x v="1"/>
    <x v="52"/>
    <x v="15"/>
    <x v="2"/>
    <x v="50"/>
    <x v="1"/>
    <s v="MV ULOSOY 12/MV FRONTIER QUEEN"/>
    <d v="1899-12-30T02:30:00"/>
    <x v="249"/>
  </r>
  <r>
    <n v="253"/>
    <n v="75"/>
    <d v="2012-05-11T00:00:00"/>
    <x v="1"/>
    <x v="57"/>
    <x v="3"/>
    <x v="0"/>
    <x v="0"/>
    <x v="0"/>
    <s v="MV ALPHA FRIENDSHIP"/>
    <d v="1899-12-30T15:45:00"/>
    <x v="250"/>
  </r>
  <r>
    <n v="254"/>
    <n v="76"/>
    <d v="2012-05-11T00:00:00"/>
    <x v="1"/>
    <x v="77"/>
    <x v="0"/>
    <x v="17"/>
    <x v="0"/>
    <x v="0"/>
    <s v="MV BADRI PRASAD"/>
    <d v="1899-12-30T15:00:00"/>
    <x v="251"/>
  </r>
  <r>
    <n v="255"/>
    <n v="77"/>
    <d v="2012-05-11T00:00:00"/>
    <x v="1"/>
    <x v="47"/>
    <x v="2"/>
    <x v="3"/>
    <x v="51"/>
    <x v="0"/>
    <s v="MV FRONTIER QUEEN"/>
    <d v="1899-12-30T17:10:00"/>
    <x v="252"/>
  </r>
  <r>
    <n v="256"/>
    <n v="78"/>
    <d v="2012-05-11T00:00:00"/>
    <x v="1"/>
    <x v="68"/>
    <x v="2"/>
    <x v="19"/>
    <x v="0"/>
    <x v="0"/>
    <s v="MV KIRAN TURKEY"/>
    <d v="1899-12-30T19:10:00"/>
    <x v="253"/>
  </r>
  <r>
    <n v="257"/>
    <n v="79"/>
    <d v="2012-05-11T00:00:00"/>
    <x v="1"/>
    <x v="60"/>
    <x v="3"/>
    <x v="6"/>
    <x v="10"/>
    <x v="0"/>
    <s v="MV NORD HERCULES"/>
    <d v="1899-12-30T21:00:00"/>
    <x v="254"/>
  </r>
  <r>
    <n v="258"/>
    <n v="80"/>
    <d v="2012-05-12T00:00:00"/>
    <x v="1"/>
    <x v="78"/>
    <x v="0"/>
    <x v="10"/>
    <x v="45"/>
    <x v="0"/>
    <s v="MV BIANCO ID"/>
    <d v="1899-12-30T21:30:00"/>
    <x v="255"/>
  </r>
  <r>
    <n v="259"/>
    <n v="81"/>
    <d v="2012-05-12T00:00:00"/>
    <x v="1"/>
    <x v="67"/>
    <x v="2"/>
    <x v="19"/>
    <x v="0"/>
    <x v="0"/>
    <s v="MV KIRAN TURKEY"/>
    <d v="1899-12-30T05:15:00"/>
    <x v="256"/>
  </r>
  <r>
    <n v="260"/>
    <n v="82"/>
    <d v="2012-05-12T00:00:00"/>
    <x v="1"/>
    <x v="54"/>
    <x v="4"/>
    <x v="8"/>
    <x v="14"/>
    <x v="0"/>
    <s v="MV MOON GLOBE"/>
    <d v="1899-12-30T11:30:00"/>
    <x v="257"/>
  </r>
  <r>
    <n v="261"/>
    <n v="83"/>
    <d v="2012-05-12T00:00:00"/>
    <x v="1"/>
    <x v="52"/>
    <x v="16"/>
    <x v="2"/>
    <x v="29"/>
    <x v="0"/>
    <s v="MV TOP FLIGHT"/>
    <d v="1899-12-30T17:15:00"/>
    <x v="258"/>
  </r>
  <r>
    <n v="262"/>
    <n v="84"/>
    <d v="2012-05-12T00:00:00"/>
    <x v="1"/>
    <x v="79"/>
    <x v="0"/>
    <x v="12"/>
    <x v="0"/>
    <x v="0"/>
    <s v="MV MARVELLOUS"/>
    <d v="1899-12-30T20:10:00"/>
    <x v="259"/>
  </r>
  <r>
    <n v="263"/>
    <n v="85"/>
    <d v="2012-05-12T00:00:00"/>
    <x v="1"/>
    <x v="80"/>
    <x v="0"/>
    <x v="1"/>
    <x v="0"/>
    <x v="0"/>
    <s v="MV MARVELLOUS"/>
    <d v="1899-12-30T00:40:00"/>
    <x v="260"/>
  </r>
  <r>
    <n v="264"/>
    <n v="86"/>
    <d v="2012-05-13T00:00:00"/>
    <x v="1"/>
    <x v="74"/>
    <x v="2"/>
    <x v="12"/>
    <x v="0"/>
    <x v="0"/>
    <s v="MV MARVELLOUS"/>
    <d v="1899-12-30T20:30:00"/>
    <x v="261"/>
  </r>
  <r>
    <n v="265"/>
    <n v="87"/>
    <d v="2012-05-13T00:00:00"/>
    <x v="1"/>
    <x v="68"/>
    <x v="3"/>
    <x v="19"/>
    <x v="0"/>
    <x v="0"/>
    <s v="MV KIRAN TURKEY"/>
    <d v="1899-12-30T16:00:00"/>
    <x v="262"/>
  </r>
  <r>
    <n v="266"/>
    <n v="88"/>
    <d v="2012-05-13T00:00:00"/>
    <x v="1"/>
    <x v="81"/>
    <x v="0"/>
    <x v="23"/>
    <x v="0"/>
    <x v="0"/>
    <s v="MV GLORY ENERGY"/>
    <d v="1899-12-30T20:00:00"/>
    <x v="263"/>
  </r>
  <r>
    <n v="267"/>
    <n v="89"/>
    <d v="2012-05-13T00:00:00"/>
    <x v="1"/>
    <x v="50"/>
    <x v="2"/>
    <x v="5"/>
    <x v="0"/>
    <x v="0"/>
    <s v="MV DENSA PANTHER"/>
    <d v="1899-12-30T19:15:00"/>
    <x v="264"/>
  </r>
  <r>
    <n v="268"/>
    <n v="90"/>
    <d v="2012-05-13T00:00:00"/>
    <x v="1"/>
    <x v="82"/>
    <x v="3"/>
    <x v="12"/>
    <x v="0"/>
    <x v="0"/>
    <s v="MV MARVELLOUS"/>
    <d v="1899-12-30T18:30:00"/>
    <x v="265"/>
  </r>
  <r>
    <n v="269"/>
    <n v="91"/>
    <d v="2012-05-14T00:00:00"/>
    <x v="1"/>
    <x v="83"/>
    <x v="0"/>
    <x v="11"/>
    <x v="0"/>
    <x v="0"/>
    <s v="MV DENSA PANTHER"/>
    <d v="1899-12-30T20:30:00"/>
    <x v="266"/>
  </r>
  <r>
    <n v="270"/>
    <n v="92"/>
    <d v="2012-05-14T00:00:00"/>
    <x v="1"/>
    <x v="67"/>
    <x v="3"/>
    <x v="19"/>
    <x v="0"/>
    <x v="0"/>
    <s v="MV KIRAN TURKEY"/>
    <d v="1899-12-30T13:00:00"/>
    <x v="267"/>
  </r>
  <r>
    <n v="271"/>
    <n v="93"/>
    <d v="2012-05-14T00:00:00"/>
    <x v="1"/>
    <x v="51"/>
    <x v="3"/>
    <x v="4"/>
    <x v="42"/>
    <x v="1"/>
    <s v="MV TORM ORIENT"/>
    <d v="1899-12-30T11:55:00"/>
    <x v="268"/>
  </r>
  <r>
    <n v="272"/>
    <n v="94"/>
    <d v="2012-05-14T00:00:00"/>
    <x v="1"/>
    <x v="65"/>
    <x v="1"/>
    <x v="12"/>
    <x v="0"/>
    <x v="0"/>
    <s v="MV MARVELLOUS"/>
    <d v="1899-12-30T17:00:00"/>
    <x v="269"/>
  </r>
  <r>
    <n v="273"/>
    <n v="95"/>
    <d v="2012-05-14T00:00:00"/>
    <x v="1"/>
    <x v="52"/>
    <x v="17"/>
    <x v="2"/>
    <x v="29"/>
    <x v="0"/>
    <s v="MV TOP FLIGHT"/>
    <d v="1899-12-30T18:00:00"/>
    <x v="270"/>
  </r>
  <r>
    <n v="274"/>
    <n v="96"/>
    <d v="2012-05-14T00:00:00"/>
    <x v="1"/>
    <x v="52"/>
    <x v="18"/>
    <x v="2"/>
    <x v="43"/>
    <x v="1"/>
    <s v="MV FRONTIER KOTOBUKI/ MV FRONTIER QUEEN"/>
    <d v="1899-12-30T20:45:00"/>
    <x v="271"/>
  </r>
  <r>
    <n v="275"/>
    <n v="97"/>
    <d v="2012-05-15T00:00:00"/>
    <x v="1"/>
    <x v="68"/>
    <x v="4"/>
    <x v="19"/>
    <x v="0"/>
    <x v="0"/>
    <s v="MV KIRAN TURKEY"/>
    <d v="1899-12-30T01:45:00"/>
    <x v="272"/>
  </r>
  <r>
    <n v="276"/>
    <n v="98"/>
    <d v="2012-05-15T00:00:00"/>
    <x v="1"/>
    <x v="52"/>
    <x v="19"/>
    <x v="2"/>
    <x v="49"/>
    <x v="1"/>
    <s v="MV FRONTIER QUEEN/MV FRONTIER KOTOBUKI"/>
    <d v="1899-12-30T14:45:00"/>
    <x v="273"/>
  </r>
  <r>
    <n v="277"/>
    <n v="99"/>
    <d v="2012-05-15T00:00:00"/>
    <x v="1"/>
    <x v="81"/>
    <x v="1"/>
    <x v="23"/>
    <x v="0"/>
    <x v="0"/>
    <s v="MV GLORY ENERGY"/>
    <d v="1899-12-30T17:00:00"/>
    <x v="274"/>
  </r>
  <r>
    <n v="278"/>
    <n v="100"/>
    <d v="2012-05-15T00:00:00"/>
    <x v="1"/>
    <x v="60"/>
    <x v="4"/>
    <x v="6"/>
    <x v="10"/>
    <x v="0"/>
    <s v="MV NORD HERCULES"/>
    <d v="1899-12-30T16:00:00"/>
    <x v="275"/>
  </r>
  <r>
    <n v="279"/>
    <n v="101"/>
    <d v="2012-05-15T00:00:00"/>
    <x v="1"/>
    <x v="84"/>
    <x v="0"/>
    <x v="12"/>
    <x v="0"/>
    <x v="0"/>
    <s v="MV MARVELLOUS"/>
    <d v="1899-12-30T17:45:00"/>
    <x v="276"/>
  </r>
  <r>
    <n v="280"/>
    <n v="102"/>
    <d v="2012-05-15T00:00:00"/>
    <x v="1"/>
    <x v="47"/>
    <x v="3"/>
    <x v="3"/>
    <x v="2"/>
    <x v="0"/>
    <s v="MV FRONTIER KOTOBUKI"/>
    <d v="1899-12-30T21:00:00"/>
    <x v="277"/>
  </r>
  <r>
    <n v="281"/>
    <n v="103"/>
    <d v="2012-05-16T00:00:00"/>
    <x v="1"/>
    <x v="85"/>
    <x v="0"/>
    <x v="11"/>
    <x v="0"/>
    <x v="0"/>
    <s v="MV DENSA PANTHER"/>
    <d v="1899-12-30T19:00:00"/>
    <x v="278"/>
  </r>
  <r>
    <n v="282"/>
    <n v="104"/>
    <d v="2012-05-16T00:00:00"/>
    <x v="1"/>
    <x v="52"/>
    <x v="20"/>
    <x v="2"/>
    <x v="52"/>
    <x v="1"/>
    <s v="MV FRONTIER QUEEN/MV FRONTIER KOTOBUKI"/>
    <d v="1899-12-30T11:00:00"/>
    <x v="274"/>
  </r>
  <r>
    <n v="283"/>
    <n v="105"/>
    <d v="2012-05-16T00:00:00"/>
    <x v="1"/>
    <x v="73"/>
    <x v="2"/>
    <x v="12"/>
    <x v="0"/>
    <x v="0"/>
    <s v="MV MARVELLOUS"/>
    <d v="1899-12-30T14:40:00"/>
    <x v="279"/>
  </r>
  <r>
    <n v="284"/>
    <n v="106"/>
    <d v="2012-05-16T00:00:00"/>
    <x v="1"/>
    <x v="67"/>
    <x v="4"/>
    <x v="19"/>
    <x v="0"/>
    <x v="0"/>
    <s v="MV KIRAN TURKEY"/>
    <d v="1899-12-30T18:00:00"/>
    <x v="280"/>
  </r>
  <r>
    <n v="285"/>
    <n v="107"/>
    <d v="2012-05-16T00:00:00"/>
    <x v="1"/>
    <x v="60"/>
    <x v="5"/>
    <x v="6"/>
    <x v="44"/>
    <x v="0"/>
    <s v="MV NORD HERCULES"/>
    <d v="1899-12-30T15:30:00"/>
    <x v="281"/>
  </r>
  <r>
    <n v="286"/>
    <n v="108"/>
    <d v="2012-05-16T00:00:00"/>
    <x v="1"/>
    <x v="86"/>
    <x v="0"/>
    <x v="0"/>
    <x v="0"/>
    <x v="0"/>
    <s v="MV APLPHA FRIENDSHIP"/>
    <d v="1899-12-30T20:00:00"/>
    <x v="282"/>
  </r>
  <r>
    <n v="287"/>
    <m/>
    <m/>
    <x v="2"/>
    <x v="87"/>
    <x v="43"/>
    <x v="24"/>
    <x v="53"/>
    <x v="2"/>
    <m/>
    <m/>
    <x v="283"/>
  </r>
  <r>
    <n v="288"/>
    <m/>
    <m/>
    <x v="2"/>
    <x v="87"/>
    <x v="43"/>
    <x v="24"/>
    <x v="53"/>
    <x v="2"/>
    <m/>
    <m/>
    <x v="283"/>
  </r>
  <r>
    <n v="289"/>
    <m/>
    <m/>
    <x v="2"/>
    <x v="87"/>
    <x v="43"/>
    <x v="24"/>
    <x v="53"/>
    <x v="2"/>
    <m/>
    <m/>
    <x v="283"/>
  </r>
  <r>
    <n v="290"/>
    <m/>
    <m/>
    <x v="2"/>
    <x v="87"/>
    <x v="43"/>
    <x v="24"/>
    <x v="53"/>
    <x v="2"/>
    <m/>
    <m/>
    <x v="283"/>
  </r>
  <r>
    <n v="291"/>
    <m/>
    <m/>
    <x v="2"/>
    <x v="87"/>
    <x v="43"/>
    <x v="24"/>
    <x v="53"/>
    <x v="2"/>
    <m/>
    <m/>
    <x v="283"/>
  </r>
  <r>
    <n v="292"/>
    <m/>
    <m/>
    <x v="2"/>
    <x v="87"/>
    <x v="43"/>
    <x v="24"/>
    <x v="53"/>
    <x v="2"/>
    <m/>
    <m/>
    <x v="283"/>
  </r>
  <r>
    <n v="293"/>
    <m/>
    <m/>
    <x v="2"/>
    <x v="87"/>
    <x v="43"/>
    <x v="24"/>
    <x v="53"/>
    <x v="2"/>
    <m/>
    <m/>
    <x v="283"/>
  </r>
  <r>
    <n v="294"/>
    <m/>
    <m/>
    <x v="2"/>
    <x v="87"/>
    <x v="43"/>
    <x v="24"/>
    <x v="53"/>
    <x v="2"/>
    <m/>
    <m/>
    <x v="283"/>
  </r>
  <r>
    <n v="295"/>
    <m/>
    <m/>
    <x v="2"/>
    <x v="87"/>
    <x v="43"/>
    <x v="24"/>
    <x v="53"/>
    <x v="2"/>
    <m/>
    <m/>
    <x v="283"/>
  </r>
  <r>
    <n v="296"/>
    <m/>
    <m/>
    <x v="2"/>
    <x v="87"/>
    <x v="43"/>
    <x v="24"/>
    <x v="53"/>
    <x v="2"/>
    <m/>
    <m/>
    <x v="283"/>
  </r>
  <r>
    <n v="297"/>
    <m/>
    <m/>
    <x v="2"/>
    <x v="87"/>
    <x v="43"/>
    <x v="24"/>
    <x v="53"/>
    <x v="2"/>
    <m/>
    <m/>
    <x v="283"/>
  </r>
  <r>
    <n v="298"/>
    <m/>
    <m/>
    <x v="2"/>
    <x v="87"/>
    <x v="43"/>
    <x v="24"/>
    <x v="53"/>
    <x v="2"/>
    <m/>
    <m/>
    <x v="283"/>
  </r>
  <r>
    <n v="299"/>
    <m/>
    <m/>
    <x v="2"/>
    <x v="87"/>
    <x v="43"/>
    <x v="24"/>
    <x v="53"/>
    <x v="2"/>
    <m/>
    <m/>
    <x v="283"/>
  </r>
  <r>
    <n v="300"/>
    <m/>
    <m/>
    <x v="2"/>
    <x v="87"/>
    <x v="43"/>
    <x v="24"/>
    <x v="53"/>
    <x v="2"/>
    <m/>
    <m/>
    <x v="283"/>
  </r>
  <r>
    <n v="301"/>
    <m/>
    <m/>
    <x v="2"/>
    <x v="87"/>
    <x v="43"/>
    <x v="24"/>
    <x v="53"/>
    <x v="2"/>
    <m/>
    <m/>
    <x v="283"/>
  </r>
  <r>
    <n v="302"/>
    <m/>
    <m/>
    <x v="2"/>
    <x v="87"/>
    <x v="43"/>
    <x v="24"/>
    <x v="53"/>
    <x v="2"/>
    <m/>
    <m/>
    <x v="283"/>
  </r>
  <r>
    <n v="303"/>
    <m/>
    <m/>
    <x v="2"/>
    <x v="87"/>
    <x v="43"/>
    <x v="24"/>
    <x v="53"/>
    <x v="2"/>
    <m/>
    <m/>
    <x v="283"/>
  </r>
  <r>
    <n v="304"/>
    <m/>
    <m/>
    <x v="2"/>
    <x v="87"/>
    <x v="43"/>
    <x v="24"/>
    <x v="53"/>
    <x v="2"/>
    <m/>
    <m/>
    <x v="283"/>
  </r>
  <r>
    <n v="305"/>
    <m/>
    <m/>
    <x v="2"/>
    <x v="87"/>
    <x v="43"/>
    <x v="24"/>
    <x v="53"/>
    <x v="2"/>
    <m/>
    <m/>
    <x v="283"/>
  </r>
  <r>
    <n v="306"/>
    <m/>
    <m/>
    <x v="2"/>
    <x v="87"/>
    <x v="43"/>
    <x v="24"/>
    <x v="53"/>
    <x v="2"/>
    <m/>
    <m/>
    <x v="283"/>
  </r>
  <r>
    <n v="307"/>
    <m/>
    <m/>
    <x v="2"/>
    <x v="87"/>
    <x v="43"/>
    <x v="24"/>
    <x v="53"/>
    <x v="2"/>
    <m/>
    <m/>
    <x v="283"/>
  </r>
  <r>
    <n v="308"/>
    <m/>
    <m/>
    <x v="2"/>
    <x v="87"/>
    <x v="43"/>
    <x v="24"/>
    <x v="53"/>
    <x v="2"/>
    <m/>
    <m/>
    <x v="283"/>
  </r>
  <r>
    <n v="309"/>
    <m/>
    <m/>
    <x v="2"/>
    <x v="87"/>
    <x v="43"/>
    <x v="24"/>
    <x v="53"/>
    <x v="2"/>
    <m/>
    <m/>
    <x v="283"/>
  </r>
  <r>
    <n v="310"/>
    <m/>
    <m/>
    <x v="2"/>
    <x v="87"/>
    <x v="43"/>
    <x v="24"/>
    <x v="53"/>
    <x v="2"/>
    <m/>
    <m/>
    <x v="283"/>
  </r>
  <r>
    <n v="311"/>
    <m/>
    <m/>
    <x v="2"/>
    <x v="87"/>
    <x v="43"/>
    <x v="24"/>
    <x v="53"/>
    <x v="2"/>
    <m/>
    <m/>
    <x v="283"/>
  </r>
  <r>
    <n v="312"/>
    <m/>
    <m/>
    <x v="2"/>
    <x v="87"/>
    <x v="43"/>
    <x v="24"/>
    <x v="53"/>
    <x v="2"/>
    <m/>
    <m/>
    <x v="283"/>
  </r>
  <r>
    <n v="313"/>
    <m/>
    <m/>
    <x v="2"/>
    <x v="87"/>
    <x v="43"/>
    <x v="24"/>
    <x v="53"/>
    <x v="2"/>
    <m/>
    <m/>
    <x v="283"/>
  </r>
  <r>
    <n v="314"/>
    <m/>
    <m/>
    <x v="2"/>
    <x v="87"/>
    <x v="43"/>
    <x v="24"/>
    <x v="53"/>
    <x v="2"/>
    <m/>
    <m/>
    <x v="283"/>
  </r>
  <r>
    <n v="315"/>
    <m/>
    <m/>
    <x v="2"/>
    <x v="87"/>
    <x v="43"/>
    <x v="24"/>
    <x v="53"/>
    <x v="2"/>
    <m/>
    <m/>
    <x v="283"/>
  </r>
  <r>
    <n v="316"/>
    <m/>
    <m/>
    <x v="2"/>
    <x v="87"/>
    <x v="43"/>
    <x v="24"/>
    <x v="53"/>
    <x v="2"/>
    <m/>
    <m/>
    <x v="283"/>
  </r>
  <r>
    <n v="317"/>
    <m/>
    <m/>
    <x v="2"/>
    <x v="87"/>
    <x v="43"/>
    <x v="24"/>
    <x v="53"/>
    <x v="2"/>
    <m/>
    <m/>
    <x v="283"/>
  </r>
  <r>
    <n v="318"/>
    <m/>
    <m/>
    <x v="2"/>
    <x v="87"/>
    <x v="43"/>
    <x v="24"/>
    <x v="53"/>
    <x v="2"/>
    <m/>
    <m/>
    <x v="283"/>
  </r>
  <r>
    <n v="319"/>
    <m/>
    <m/>
    <x v="2"/>
    <x v="87"/>
    <x v="43"/>
    <x v="24"/>
    <x v="53"/>
    <x v="2"/>
    <m/>
    <m/>
    <x v="283"/>
  </r>
  <r>
    <n v="320"/>
    <m/>
    <m/>
    <x v="2"/>
    <x v="87"/>
    <x v="43"/>
    <x v="24"/>
    <x v="53"/>
    <x v="2"/>
    <m/>
    <m/>
    <x v="283"/>
  </r>
  <r>
    <n v="321"/>
    <m/>
    <m/>
    <x v="2"/>
    <x v="87"/>
    <x v="43"/>
    <x v="24"/>
    <x v="53"/>
    <x v="2"/>
    <m/>
    <m/>
    <x v="283"/>
  </r>
  <r>
    <n v="322"/>
    <m/>
    <m/>
    <x v="2"/>
    <x v="87"/>
    <x v="43"/>
    <x v="24"/>
    <x v="53"/>
    <x v="2"/>
    <m/>
    <m/>
    <x v="283"/>
  </r>
  <r>
    <n v="323"/>
    <m/>
    <m/>
    <x v="2"/>
    <x v="87"/>
    <x v="43"/>
    <x v="24"/>
    <x v="53"/>
    <x v="2"/>
    <m/>
    <m/>
    <x v="283"/>
  </r>
  <r>
    <n v="324"/>
    <m/>
    <m/>
    <x v="2"/>
    <x v="87"/>
    <x v="43"/>
    <x v="24"/>
    <x v="53"/>
    <x v="2"/>
    <m/>
    <m/>
    <x v="283"/>
  </r>
  <r>
    <n v="325"/>
    <m/>
    <m/>
    <x v="2"/>
    <x v="87"/>
    <x v="43"/>
    <x v="24"/>
    <x v="53"/>
    <x v="2"/>
    <m/>
    <m/>
    <x v="283"/>
  </r>
  <r>
    <n v="326"/>
    <m/>
    <m/>
    <x v="2"/>
    <x v="87"/>
    <x v="43"/>
    <x v="24"/>
    <x v="53"/>
    <x v="2"/>
    <m/>
    <m/>
    <x v="283"/>
  </r>
  <r>
    <n v="327"/>
    <m/>
    <m/>
    <x v="2"/>
    <x v="87"/>
    <x v="43"/>
    <x v="24"/>
    <x v="53"/>
    <x v="2"/>
    <m/>
    <m/>
    <x v="283"/>
  </r>
  <r>
    <n v="328"/>
    <m/>
    <m/>
    <x v="2"/>
    <x v="87"/>
    <x v="43"/>
    <x v="24"/>
    <x v="53"/>
    <x v="2"/>
    <m/>
    <m/>
    <x v="283"/>
  </r>
  <r>
    <n v="329"/>
    <m/>
    <m/>
    <x v="2"/>
    <x v="87"/>
    <x v="43"/>
    <x v="24"/>
    <x v="53"/>
    <x v="2"/>
    <m/>
    <m/>
    <x v="283"/>
  </r>
  <r>
    <n v="330"/>
    <m/>
    <m/>
    <x v="2"/>
    <x v="87"/>
    <x v="43"/>
    <x v="24"/>
    <x v="53"/>
    <x v="2"/>
    <m/>
    <m/>
    <x v="283"/>
  </r>
  <r>
    <n v="331"/>
    <m/>
    <m/>
    <x v="2"/>
    <x v="87"/>
    <x v="43"/>
    <x v="24"/>
    <x v="53"/>
    <x v="2"/>
    <m/>
    <m/>
    <x v="283"/>
  </r>
  <r>
    <n v="332"/>
    <m/>
    <m/>
    <x v="2"/>
    <x v="87"/>
    <x v="43"/>
    <x v="24"/>
    <x v="53"/>
    <x v="2"/>
    <m/>
    <m/>
    <x v="283"/>
  </r>
  <r>
    <n v="333"/>
    <m/>
    <m/>
    <x v="2"/>
    <x v="87"/>
    <x v="43"/>
    <x v="24"/>
    <x v="53"/>
    <x v="2"/>
    <m/>
    <m/>
    <x v="283"/>
  </r>
  <r>
    <n v="334"/>
    <m/>
    <m/>
    <x v="2"/>
    <x v="87"/>
    <x v="43"/>
    <x v="24"/>
    <x v="53"/>
    <x v="2"/>
    <m/>
    <m/>
    <x v="283"/>
  </r>
  <r>
    <n v="335"/>
    <m/>
    <m/>
    <x v="2"/>
    <x v="87"/>
    <x v="43"/>
    <x v="24"/>
    <x v="53"/>
    <x v="2"/>
    <m/>
    <m/>
    <x v="283"/>
  </r>
  <r>
    <n v="336"/>
    <m/>
    <m/>
    <x v="2"/>
    <x v="87"/>
    <x v="43"/>
    <x v="24"/>
    <x v="53"/>
    <x v="2"/>
    <m/>
    <m/>
    <x v="283"/>
  </r>
  <r>
    <n v="337"/>
    <m/>
    <m/>
    <x v="2"/>
    <x v="87"/>
    <x v="43"/>
    <x v="24"/>
    <x v="53"/>
    <x v="2"/>
    <m/>
    <m/>
    <x v="283"/>
  </r>
  <r>
    <n v="338"/>
    <m/>
    <m/>
    <x v="2"/>
    <x v="87"/>
    <x v="43"/>
    <x v="24"/>
    <x v="53"/>
    <x v="2"/>
    <m/>
    <m/>
    <x v="283"/>
  </r>
  <r>
    <n v="339"/>
    <m/>
    <m/>
    <x v="2"/>
    <x v="87"/>
    <x v="43"/>
    <x v="24"/>
    <x v="53"/>
    <x v="2"/>
    <m/>
    <m/>
    <x v="283"/>
  </r>
  <r>
    <n v="340"/>
    <m/>
    <m/>
    <x v="2"/>
    <x v="87"/>
    <x v="43"/>
    <x v="24"/>
    <x v="53"/>
    <x v="2"/>
    <m/>
    <m/>
    <x v="283"/>
  </r>
  <r>
    <n v="341"/>
    <m/>
    <m/>
    <x v="2"/>
    <x v="87"/>
    <x v="43"/>
    <x v="24"/>
    <x v="53"/>
    <x v="2"/>
    <m/>
    <m/>
    <x v="283"/>
  </r>
  <r>
    <n v="342"/>
    <m/>
    <m/>
    <x v="2"/>
    <x v="87"/>
    <x v="43"/>
    <x v="24"/>
    <x v="53"/>
    <x v="2"/>
    <m/>
    <m/>
    <x v="283"/>
  </r>
  <r>
    <n v="343"/>
    <m/>
    <m/>
    <x v="2"/>
    <x v="87"/>
    <x v="43"/>
    <x v="24"/>
    <x v="53"/>
    <x v="2"/>
    <m/>
    <m/>
    <x v="283"/>
  </r>
  <r>
    <n v="344"/>
    <m/>
    <m/>
    <x v="2"/>
    <x v="87"/>
    <x v="43"/>
    <x v="24"/>
    <x v="53"/>
    <x v="2"/>
    <m/>
    <m/>
    <x v="283"/>
  </r>
  <r>
    <n v="345"/>
    <m/>
    <m/>
    <x v="2"/>
    <x v="87"/>
    <x v="43"/>
    <x v="24"/>
    <x v="53"/>
    <x v="2"/>
    <m/>
    <m/>
    <x v="283"/>
  </r>
  <r>
    <n v="346"/>
    <m/>
    <m/>
    <x v="2"/>
    <x v="87"/>
    <x v="43"/>
    <x v="24"/>
    <x v="53"/>
    <x v="2"/>
    <m/>
    <m/>
    <x v="283"/>
  </r>
  <r>
    <n v="347"/>
    <m/>
    <m/>
    <x v="2"/>
    <x v="87"/>
    <x v="43"/>
    <x v="24"/>
    <x v="53"/>
    <x v="2"/>
    <m/>
    <m/>
    <x v="283"/>
  </r>
  <r>
    <n v="348"/>
    <m/>
    <m/>
    <x v="2"/>
    <x v="87"/>
    <x v="43"/>
    <x v="24"/>
    <x v="53"/>
    <x v="2"/>
    <m/>
    <m/>
    <x v="283"/>
  </r>
  <r>
    <n v="349"/>
    <m/>
    <m/>
    <x v="2"/>
    <x v="87"/>
    <x v="43"/>
    <x v="24"/>
    <x v="53"/>
    <x v="2"/>
    <m/>
    <m/>
    <x v="283"/>
  </r>
  <r>
    <n v="350"/>
    <m/>
    <m/>
    <x v="2"/>
    <x v="87"/>
    <x v="43"/>
    <x v="24"/>
    <x v="53"/>
    <x v="2"/>
    <m/>
    <m/>
    <x v="283"/>
  </r>
  <r>
    <n v="351"/>
    <m/>
    <m/>
    <x v="2"/>
    <x v="87"/>
    <x v="43"/>
    <x v="24"/>
    <x v="53"/>
    <x v="2"/>
    <m/>
    <m/>
    <x v="283"/>
  </r>
  <r>
    <n v="352"/>
    <m/>
    <m/>
    <x v="2"/>
    <x v="87"/>
    <x v="43"/>
    <x v="24"/>
    <x v="53"/>
    <x v="2"/>
    <m/>
    <m/>
    <x v="283"/>
  </r>
  <r>
    <n v="353"/>
    <m/>
    <m/>
    <x v="2"/>
    <x v="87"/>
    <x v="43"/>
    <x v="24"/>
    <x v="53"/>
    <x v="2"/>
    <m/>
    <m/>
    <x v="283"/>
  </r>
  <r>
    <n v="354"/>
    <m/>
    <m/>
    <x v="2"/>
    <x v="87"/>
    <x v="43"/>
    <x v="24"/>
    <x v="53"/>
    <x v="2"/>
    <m/>
    <m/>
    <x v="283"/>
  </r>
  <r>
    <n v="355"/>
    <m/>
    <m/>
    <x v="2"/>
    <x v="87"/>
    <x v="43"/>
    <x v="24"/>
    <x v="53"/>
    <x v="2"/>
    <m/>
    <m/>
    <x v="283"/>
  </r>
  <r>
    <n v="356"/>
    <m/>
    <m/>
    <x v="2"/>
    <x v="87"/>
    <x v="43"/>
    <x v="24"/>
    <x v="53"/>
    <x v="2"/>
    <m/>
    <m/>
    <x v="283"/>
  </r>
  <r>
    <n v="357"/>
    <m/>
    <m/>
    <x v="2"/>
    <x v="87"/>
    <x v="43"/>
    <x v="24"/>
    <x v="53"/>
    <x v="2"/>
    <m/>
    <m/>
    <x v="283"/>
  </r>
  <r>
    <n v="358"/>
    <m/>
    <m/>
    <x v="2"/>
    <x v="87"/>
    <x v="43"/>
    <x v="24"/>
    <x v="53"/>
    <x v="2"/>
    <m/>
    <m/>
    <x v="283"/>
  </r>
  <r>
    <n v="359"/>
    <m/>
    <m/>
    <x v="2"/>
    <x v="87"/>
    <x v="43"/>
    <x v="24"/>
    <x v="53"/>
    <x v="2"/>
    <m/>
    <m/>
    <x v="283"/>
  </r>
  <r>
    <n v="360"/>
    <m/>
    <m/>
    <x v="2"/>
    <x v="87"/>
    <x v="43"/>
    <x v="24"/>
    <x v="53"/>
    <x v="2"/>
    <m/>
    <m/>
    <x v="283"/>
  </r>
  <r>
    <n v="361"/>
    <m/>
    <m/>
    <x v="2"/>
    <x v="87"/>
    <x v="43"/>
    <x v="24"/>
    <x v="53"/>
    <x v="2"/>
    <m/>
    <m/>
    <x v="283"/>
  </r>
  <r>
    <n v="362"/>
    <m/>
    <m/>
    <x v="2"/>
    <x v="87"/>
    <x v="43"/>
    <x v="24"/>
    <x v="53"/>
    <x v="2"/>
    <m/>
    <m/>
    <x v="283"/>
  </r>
  <r>
    <n v="363"/>
    <m/>
    <m/>
    <x v="2"/>
    <x v="87"/>
    <x v="43"/>
    <x v="24"/>
    <x v="53"/>
    <x v="2"/>
    <m/>
    <m/>
    <x v="283"/>
  </r>
  <r>
    <n v="364"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  <r>
    <m/>
    <m/>
    <m/>
    <x v="2"/>
    <x v="87"/>
    <x v="43"/>
    <x v="24"/>
    <x v="53"/>
    <x v="2"/>
    <m/>
    <m/>
    <x v="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5" firstHeaderRow="1" firstDataRow="1" firstDataCol="1"/>
  <pivotFields count="126">
    <pivotField showAll="0"/>
    <pivotField showAll="0"/>
    <pivotField showAll="0"/>
    <pivotField showAll="0"/>
    <pivotField axis="axisRow" showAll="0">
      <items count="75">
        <item h="1" x="58"/>
        <item x="56"/>
        <item h="1" x="54"/>
        <item h="1" x="68"/>
        <item h="1" x="45"/>
        <item h="1" x="69"/>
        <item h="1" x="60"/>
        <item h="1" x="61"/>
        <item h="1" x="71"/>
        <item h="1" x="49"/>
        <item h="1" x="48"/>
        <item h="1" x="44"/>
        <item h="1" x="65"/>
        <item h="1" x="41"/>
        <item h="1" x="72"/>
        <item h="1" x="59"/>
        <item h="1" x="63"/>
        <item h="1" x="53"/>
        <item h="1" x="27"/>
        <item h="1" x="13"/>
        <item h="1" x="11"/>
        <item h="1" x="21"/>
        <item h="1" x="40"/>
        <item h="1" x="26"/>
        <item h="1" x="28"/>
        <item h="1" x="2"/>
        <item h="1" x="8"/>
        <item h="1" x="20"/>
        <item h="1" x="39"/>
        <item h="1" x="1"/>
        <item h="1" x="16"/>
        <item h="1" x="9"/>
        <item h="1" x="10"/>
        <item h="1" x="7"/>
        <item h="1" x="43"/>
        <item h="1" x="31"/>
        <item h="1" x="14"/>
        <item h="1" x="37"/>
        <item h="1" x="32"/>
        <item h="1" x="18"/>
        <item h="1" x="33"/>
        <item h="1" x="35"/>
        <item h="1" x="36"/>
        <item h="1" x="22"/>
        <item h="1" x="3"/>
        <item h="1" x="24"/>
        <item h="1" x="6"/>
        <item h="1" x="12"/>
        <item h="1" x="29"/>
        <item h="1" x="17"/>
        <item h="1" x="19"/>
        <item h="1" x="15"/>
        <item h="1" x="23"/>
        <item h="1" x="0"/>
        <item h="1" x="5"/>
        <item h="1" x="4"/>
        <item h="1" x="38"/>
        <item h="1" x="30"/>
        <item h="1" x="25"/>
        <item h="1" x="34"/>
        <item h="1" x="64"/>
        <item h="1" x="67"/>
        <item h="1" x="57"/>
        <item h="1" x="47"/>
        <item h="1" x="70"/>
        <item h="1" x="46"/>
        <item h="1" x="51"/>
        <item h="1" x="52"/>
        <item h="1" x="55"/>
        <item h="1" x="66"/>
        <item h="1" x="62"/>
        <item h="1" x="50"/>
        <item h="1" x="42"/>
        <item h="1" x="73"/>
        <item t="default"/>
      </items>
    </pivotField>
    <pivotField showAll="0"/>
    <pivotField showAll="0"/>
    <pivotField showAll="0"/>
    <pivotField showAll="0"/>
    <pivotField showAll="0"/>
    <pivotField dataField="1" showAll="0">
      <items count="806">
        <item x="615"/>
        <item x="320"/>
        <item x="698"/>
        <item x="324"/>
        <item x="81"/>
        <item x="154"/>
        <item x="78"/>
        <item x="112"/>
        <item x="77"/>
        <item x="708"/>
        <item x="761"/>
        <item x="114"/>
        <item x="110"/>
        <item x="665"/>
        <item x="718"/>
        <item x="83"/>
        <item x="580"/>
        <item x="647"/>
        <item x="329"/>
        <item x="656"/>
        <item x="557"/>
        <item x="65"/>
        <item x="509"/>
        <item x="181"/>
        <item x="476"/>
        <item x="153"/>
        <item x="596"/>
        <item x="257"/>
        <item x="289"/>
        <item x="706"/>
        <item x="635"/>
        <item x="69"/>
        <item x="163"/>
        <item x="244"/>
        <item x="584"/>
        <item x="379"/>
        <item x="13"/>
        <item x="626"/>
        <item x="424"/>
        <item x="642"/>
        <item x="113"/>
        <item x="390"/>
        <item x="377"/>
        <item x="245"/>
        <item x="530"/>
        <item x="714"/>
        <item x="371"/>
        <item x="583"/>
        <item x="631"/>
        <item x="345"/>
        <item x="396"/>
        <item x="577"/>
        <item x="673"/>
        <item x="696"/>
        <item x="466"/>
        <item x="216"/>
        <item x="351"/>
        <item x="690"/>
        <item x="746"/>
        <item x="103"/>
        <item x="290"/>
        <item x="663"/>
        <item x="786"/>
        <item x="342"/>
        <item x="116"/>
        <item x="231"/>
        <item x="265"/>
        <item x="230"/>
        <item x="654"/>
        <item x="526"/>
        <item x="161"/>
        <item x="564"/>
        <item x="177"/>
        <item x="423"/>
        <item x="585"/>
        <item x="582"/>
        <item x="425"/>
        <item x="136"/>
        <item x="544"/>
        <item x="442"/>
        <item x="327"/>
        <item x="678"/>
        <item x="6"/>
        <item x="38"/>
        <item x="567"/>
        <item x="453"/>
        <item x="474"/>
        <item x="2"/>
        <item x="727"/>
        <item x="5"/>
        <item x="605"/>
        <item x="734"/>
        <item x="623"/>
        <item x="419"/>
        <item x="625"/>
        <item x="267"/>
        <item x="389"/>
        <item x="510"/>
        <item x="565"/>
        <item x="356"/>
        <item x="3"/>
        <item x="36"/>
        <item x="294"/>
        <item x="133"/>
        <item x="637"/>
        <item x="592"/>
        <item x="516"/>
        <item x="506"/>
        <item x="19"/>
        <item x="0"/>
        <item x="550"/>
        <item x="437"/>
        <item x="660"/>
        <item x="682"/>
        <item x="614"/>
        <item x="554"/>
        <item x="200"/>
        <item x="546"/>
        <item x="443"/>
        <item x="386"/>
        <item x="4"/>
        <item x="251"/>
        <item x="49"/>
        <item x="729"/>
        <item x="618"/>
        <item x="522"/>
        <item x="759"/>
        <item x="471"/>
        <item x="256"/>
        <item x="667"/>
        <item x="521"/>
        <item x="192"/>
        <item x="215"/>
        <item x="697"/>
        <item x="413"/>
        <item x="137"/>
        <item x="90"/>
        <item x="448"/>
        <item x="347"/>
        <item x="156"/>
        <item x="508"/>
        <item x="602"/>
        <item x="514"/>
        <item x="75"/>
        <item x="28"/>
        <item x="139"/>
        <item x="301"/>
        <item x="366"/>
        <item x="401"/>
        <item x="700"/>
        <item x="525"/>
        <item x="551"/>
        <item x="51"/>
        <item x="553"/>
        <item x="241"/>
        <item x="111"/>
        <item x="368"/>
        <item x="388"/>
        <item x="532"/>
        <item x="484"/>
        <item x="556"/>
        <item x="399"/>
        <item x="374"/>
        <item x="436"/>
        <item x="170"/>
        <item x="201"/>
        <item x="541"/>
        <item x="503"/>
        <item x="560"/>
        <item x="233"/>
        <item x="634"/>
        <item x="534"/>
        <item x="403"/>
        <item x="190"/>
        <item x="630"/>
        <item x="512"/>
        <item x="400"/>
        <item x="579"/>
        <item x="764"/>
        <item x="144"/>
        <item x="188"/>
        <item x="784"/>
        <item x="593"/>
        <item x="497"/>
        <item x="8"/>
        <item x="323"/>
        <item x="304"/>
        <item x="603"/>
        <item x="750"/>
        <item x="772"/>
        <item x="483"/>
        <item x="675"/>
        <item x="568"/>
        <item x="346"/>
        <item x="681"/>
        <item x="37"/>
        <item x="24"/>
        <item x="527"/>
        <item x="1"/>
        <item x="143"/>
        <item x="628"/>
        <item x="303"/>
        <item x="547"/>
        <item x="722"/>
        <item x="43"/>
        <item x="570"/>
        <item x="575"/>
        <item x="101"/>
        <item x="771"/>
        <item x="29"/>
        <item x="270"/>
        <item x="465"/>
        <item x="715"/>
        <item x="416"/>
        <item x="178"/>
        <item x="63"/>
        <item x="766"/>
        <item x="292"/>
        <item x="486"/>
        <item x="87"/>
        <item x="524"/>
        <item x="26"/>
        <item x="594"/>
        <item x="449"/>
        <item x="7"/>
        <item x="261"/>
        <item x="632"/>
        <item x="502"/>
        <item x="421"/>
        <item x="792"/>
        <item x="314"/>
        <item x="234"/>
        <item x="20"/>
        <item x="500"/>
        <item x="411"/>
        <item x="25"/>
        <item x="511"/>
        <item x="298"/>
        <item x="283"/>
        <item x="677"/>
        <item x="645"/>
        <item x="315"/>
        <item x="70"/>
        <item x="82"/>
        <item x="597"/>
        <item x="249"/>
        <item x="447"/>
        <item x="228"/>
        <item x="18"/>
        <item x="39"/>
        <item x="491"/>
        <item x="543"/>
        <item x="378"/>
        <item x="710"/>
        <item x="538"/>
        <item x="187"/>
        <item x="222"/>
        <item x="27"/>
        <item x="664"/>
        <item x="405"/>
        <item x="106"/>
        <item x="774"/>
        <item x="607"/>
        <item x="182"/>
        <item x="458"/>
        <item x="350"/>
        <item x="344"/>
        <item x="158"/>
        <item x="528"/>
        <item x="661"/>
        <item x="184"/>
        <item x="480"/>
        <item x="435"/>
        <item x="542"/>
        <item x="770"/>
        <item x="167"/>
        <item x="205"/>
        <item x="692"/>
        <item x="262"/>
        <item x="595"/>
        <item x="533"/>
        <item x="744"/>
        <item x="172"/>
        <item x="12"/>
        <item x="558"/>
        <item x="572"/>
        <item x="804"/>
        <item x="247"/>
        <item x="264"/>
        <item x="517"/>
        <item x="431"/>
        <item x="367"/>
        <item x="10"/>
        <item x="624"/>
        <item x="739"/>
        <item x="406"/>
        <item x="638"/>
        <item x="499"/>
        <item x="204"/>
        <item x="459"/>
        <item x="84"/>
        <item x="756"/>
        <item x="147"/>
        <item x="513"/>
        <item x="224"/>
        <item x="641"/>
        <item x="171"/>
        <item x="433"/>
        <item x="666"/>
        <item x="464"/>
        <item x="394"/>
        <item x="207"/>
        <item x="255"/>
        <item x="755"/>
        <item x="52"/>
        <item x="397"/>
        <item x="769"/>
        <item x="309"/>
        <item x="11"/>
        <item x="420"/>
        <item x="392"/>
        <item x="104"/>
        <item x="23"/>
        <item x="297"/>
        <item x="520"/>
        <item x="128"/>
        <item x="417"/>
        <item x="395"/>
        <item x="562"/>
        <item x="749"/>
        <item x="780"/>
        <item x="92"/>
        <item x="240"/>
        <item x="276"/>
        <item x="325"/>
        <item x="306"/>
        <item x="263"/>
        <item x="220"/>
        <item x="141"/>
        <item x="98"/>
        <item x="495"/>
        <item x="30"/>
        <item x="238"/>
        <item x="689"/>
        <item x="376"/>
        <item x="604"/>
        <item x="467"/>
        <item x="326"/>
        <item x="672"/>
        <item x="519"/>
        <item x="79"/>
        <item x="679"/>
        <item x="601"/>
        <item x="545"/>
        <item x="629"/>
        <item x="613"/>
        <item x="699"/>
        <item x="32"/>
        <item x="529"/>
        <item x="317"/>
        <item x="40"/>
        <item x="328"/>
        <item x="338"/>
        <item x="15"/>
        <item x="385"/>
        <item x="773"/>
        <item x="410"/>
        <item x="35"/>
        <item x="598"/>
        <item x="791"/>
        <item x="581"/>
        <item x="573"/>
        <item x="492"/>
        <item x="173"/>
        <item x="9"/>
        <item x="758"/>
        <item x="14"/>
        <item x="295"/>
        <item x="728"/>
        <item x="704"/>
        <item x="160"/>
        <item x="741"/>
        <item x="120"/>
        <item x="58"/>
        <item x="349"/>
        <item x="644"/>
        <item x="627"/>
        <item x="358"/>
        <item x="124"/>
        <item x="776"/>
        <item x="310"/>
        <item x="736"/>
        <item x="169"/>
        <item x="47"/>
        <item x="621"/>
        <item x="365"/>
        <item x="193"/>
        <item x="31"/>
        <item x="332"/>
        <item x="610"/>
        <item x="334"/>
        <item x="196"/>
        <item x="21"/>
        <item x="340"/>
        <item x="574"/>
        <item x="686"/>
        <item x="45"/>
        <item x="94"/>
        <item x="115"/>
        <item x="622"/>
        <item x="214"/>
        <item x="74"/>
        <item x="373"/>
        <item x="617"/>
        <item x="799"/>
        <item x="518"/>
        <item x="676"/>
        <item x="282"/>
        <item x="138"/>
        <item x="454"/>
        <item x="787"/>
        <item x="393"/>
        <item x="305"/>
        <item x="57"/>
        <item x="767"/>
        <item x="55"/>
        <item x="643"/>
        <item x="445"/>
        <item x="339"/>
        <item x="494"/>
        <item x="140"/>
        <item x="540"/>
        <item x="68"/>
        <item x="616"/>
        <item x="131"/>
        <item x="606"/>
        <item x="375"/>
        <item x="341"/>
        <item x="709"/>
        <item x="322"/>
        <item x="742"/>
        <item x="99"/>
        <item x="353"/>
        <item x="221"/>
        <item x="66"/>
        <item x="462"/>
        <item x="93"/>
        <item x="175"/>
        <item x="95"/>
        <item x="705"/>
        <item x="439"/>
        <item x="745"/>
        <item x="250"/>
        <item x="760"/>
        <item x="782"/>
        <item x="336"/>
        <item x="701"/>
        <item x="239"/>
        <item x="86"/>
        <item x="311"/>
        <item x="259"/>
        <item x="64"/>
        <item x="142"/>
        <item x="685"/>
        <item x="85"/>
        <item x="97"/>
        <item x="426"/>
        <item x="296"/>
        <item x="117"/>
        <item x="312"/>
        <item x="380"/>
        <item x="186"/>
        <item x="302"/>
        <item x="237"/>
        <item x="712"/>
        <item x="691"/>
        <item x="612"/>
        <item x="725"/>
        <item x="444"/>
        <item x="287"/>
        <item x="242"/>
        <item x="571"/>
        <item x="360"/>
        <item x="194"/>
        <item x="33"/>
        <item x="308"/>
        <item x="202"/>
        <item x="318"/>
        <item x="16"/>
        <item x="640"/>
        <item x="102"/>
        <item x="60"/>
        <item x="132"/>
        <item x="370"/>
        <item x="803"/>
        <item x="482"/>
        <item x="707"/>
        <item x="652"/>
        <item x="151"/>
        <item x="407"/>
        <item x="286"/>
        <item x="219"/>
        <item x="354"/>
        <item x="738"/>
        <item x="210"/>
        <item x="119"/>
        <item x="609"/>
        <item x="659"/>
        <item x="208"/>
        <item x="148"/>
        <item x="134"/>
        <item x="463"/>
        <item x="277"/>
        <item x="719"/>
        <item x="461"/>
        <item x="434"/>
        <item x="633"/>
        <item x="53"/>
        <item x="274"/>
        <item x="135"/>
        <item x="212"/>
        <item x="313"/>
        <item x="688"/>
        <item x="535"/>
        <item x="252"/>
        <item x="61"/>
        <item x="122"/>
        <item x="321"/>
        <item x="157"/>
        <item x="569"/>
        <item x="152"/>
        <item x="165"/>
        <item x="150"/>
        <item x="273"/>
        <item x="105"/>
        <item x="430"/>
        <item x="174"/>
        <item x="166"/>
        <item x="548"/>
        <item x="733"/>
        <item x="42"/>
        <item x="126"/>
        <item x="505"/>
        <item x="802"/>
        <item x="107"/>
        <item x="687"/>
        <item x="50"/>
        <item x="422"/>
        <item x="361"/>
        <item x="333"/>
        <item x="504"/>
        <item x="646"/>
        <item x="62"/>
        <item x="415"/>
        <item x="620"/>
        <item x="176"/>
        <item x="343"/>
        <item x="243"/>
        <item x="197"/>
        <item x="717"/>
        <item x="319"/>
        <item x="600"/>
        <item x="236"/>
        <item x="588"/>
        <item x="427"/>
        <item x="694"/>
        <item x="531"/>
        <item x="227"/>
        <item x="658"/>
        <item x="561"/>
        <item x="253"/>
        <item x="73"/>
        <item x="145"/>
        <item x="100"/>
        <item x="555"/>
        <item x="475"/>
        <item x="383"/>
        <item x="229"/>
        <item x="91"/>
        <item x="108"/>
        <item x="481"/>
        <item x="737"/>
        <item x="490"/>
        <item x="88"/>
        <item x="146"/>
        <item x="118"/>
        <item x="198"/>
        <item x="636"/>
        <item x="359"/>
        <item x="651"/>
        <item x="723"/>
        <item x="566"/>
        <item x="721"/>
        <item x="781"/>
        <item x="44"/>
        <item x="218"/>
        <item x="496"/>
        <item x="450"/>
        <item x="17"/>
        <item x="127"/>
        <item x="109"/>
        <item x="537"/>
        <item x="254"/>
        <item x="275"/>
        <item x="330"/>
        <item x="432"/>
        <item x="72"/>
        <item x="226"/>
        <item x="382"/>
        <item x="369"/>
        <item x="268"/>
        <item x="752"/>
        <item x="203"/>
        <item x="515"/>
        <item x="199"/>
        <item x="217"/>
        <item x="280"/>
        <item x="489"/>
        <item x="121"/>
        <item x="89"/>
        <item x="71"/>
        <item x="716"/>
        <item x="54"/>
        <item x="331"/>
        <item x="589"/>
        <item x="149"/>
        <item x="76"/>
        <item x="272"/>
        <item x="793"/>
        <item x="732"/>
        <item x="757"/>
        <item x="695"/>
        <item x="788"/>
        <item x="777"/>
        <item x="387"/>
        <item x="441"/>
        <item x="41"/>
        <item x="785"/>
        <item x="418"/>
        <item x="457"/>
        <item x="372"/>
        <item x="278"/>
        <item x="662"/>
        <item x="404"/>
        <item x="337"/>
        <item x="183"/>
        <item x="281"/>
        <item x="352"/>
        <item x="498"/>
        <item x="639"/>
        <item x="335"/>
        <item x="563"/>
        <item x="795"/>
        <item x="703"/>
        <item x="180"/>
        <item x="300"/>
        <item x="576"/>
        <item x="355"/>
        <item x="440"/>
        <item x="80"/>
        <item x="125"/>
        <item x="168"/>
        <item x="414"/>
        <item x="684"/>
        <item x="428"/>
        <item x="586"/>
        <item x="590"/>
        <item x="56"/>
        <item x="536"/>
        <item x="438"/>
        <item x="248"/>
        <item x="798"/>
        <item x="762"/>
        <item x="189"/>
        <item x="235"/>
        <item x="299"/>
        <item x="391"/>
        <item x="22"/>
        <item x="246"/>
        <item x="348"/>
        <item x="456"/>
        <item x="213"/>
        <item x="48"/>
        <item x="209"/>
        <item x="195"/>
        <item x="402"/>
        <item x="129"/>
        <item x="96"/>
        <item x="611"/>
        <item x="591"/>
        <item x="778"/>
        <item x="384"/>
        <item x="59"/>
        <item x="657"/>
        <item x="412"/>
        <item x="232"/>
        <item x="155"/>
        <item x="754"/>
        <item x="648"/>
        <item x="501"/>
        <item x="493"/>
        <item x="381"/>
        <item x="288"/>
        <item x="650"/>
        <item x="164"/>
        <item x="619"/>
        <item x="473"/>
        <item x="671"/>
        <item x="649"/>
        <item x="608"/>
        <item x="162"/>
        <item x="279"/>
        <item x="730"/>
        <item x="266"/>
        <item x="211"/>
        <item x="293"/>
        <item x="398"/>
        <item x="599"/>
        <item x="559"/>
        <item x="123"/>
        <item x="479"/>
        <item x="260"/>
        <item x="668"/>
        <item x="720"/>
        <item x="285"/>
        <item x="362"/>
        <item x="284"/>
        <item x="363"/>
        <item x="271"/>
        <item x="67"/>
        <item x="578"/>
        <item x="291"/>
        <item x="130"/>
        <item x="46"/>
        <item x="307"/>
        <item x="680"/>
        <item x="452"/>
        <item x="159"/>
        <item x="225"/>
        <item x="179"/>
        <item x="711"/>
        <item x="446"/>
        <item x="455"/>
        <item x="487"/>
        <item x="765"/>
        <item x="451"/>
        <item x="357"/>
        <item x="801"/>
        <item x="223"/>
        <item x="653"/>
        <item x="797"/>
        <item x="478"/>
        <item x="740"/>
        <item x="674"/>
        <item x="779"/>
        <item x="669"/>
        <item x="670"/>
        <item x="587"/>
        <item x="429"/>
        <item x="748"/>
        <item x="552"/>
        <item x="472"/>
        <item x="731"/>
        <item x="747"/>
        <item x="185"/>
        <item x="693"/>
        <item x="735"/>
        <item x="468"/>
        <item x="713"/>
        <item x="316"/>
        <item x="775"/>
        <item x="743"/>
        <item x="269"/>
        <item x="469"/>
        <item x="796"/>
        <item x="507"/>
        <item x="460"/>
        <item x="485"/>
        <item x="726"/>
        <item x="655"/>
        <item x="783"/>
        <item x="800"/>
        <item x="523"/>
        <item x="206"/>
        <item x="470"/>
        <item x="683"/>
        <item x="702"/>
        <item x="790"/>
        <item x="191"/>
        <item x="488"/>
        <item x="751"/>
        <item x="753"/>
        <item x="539"/>
        <item x="364"/>
        <item x="724"/>
        <item x="549"/>
        <item x="768"/>
        <item x="477"/>
        <item x="794"/>
        <item x="789"/>
        <item x="763"/>
        <item x="258"/>
        <item x="408"/>
        <item x="40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 v="1"/>
    </i>
    <i t="grand">
      <x/>
    </i>
  </rowItems>
  <colItems count="1">
    <i/>
  </colItems>
  <dataFields count="1">
    <dataField name="Sum of IMWB READING" fld="10" baseField="0" baseItem="0" numFmtId="167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A59" firstHeaderRow="1" firstDataRow="2" firstDataCol="1"/>
  <pivotFields count="12">
    <pivotField showAll="0"/>
    <pivotField showAll="0"/>
    <pivotField showAll="0"/>
    <pivotField showAll="0" sumSubtotal="1">
      <items count="4">
        <item x="0"/>
        <item x="1"/>
        <item x="2"/>
        <item t="sum"/>
      </items>
    </pivotField>
    <pivotField showAll="0">
      <items count="89">
        <item x="64"/>
        <item x="37"/>
        <item x="36"/>
        <item x="67"/>
        <item x="68"/>
        <item x="32"/>
        <item x="77"/>
        <item x="15"/>
        <item x="23"/>
        <item x="7"/>
        <item x="43"/>
        <item x="5"/>
        <item x="51"/>
        <item x="55"/>
        <item x="8"/>
        <item x="60"/>
        <item x="31"/>
        <item x="20"/>
        <item x="61"/>
        <item x="49"/>
        <item x="39"/>
        <item x="30"/>
        <item x="25"/>
        <item x="71"/>
        <item x="10"/>
        <item x="11"/>
        <item x="9"/>
        <item x="28"/>
        <item x="58"/>
        <item x="63"/>
        <item x="41"/>
        <item x="16"/>
        <item x="38"/>
        <item x="18"/>
        <item x="85"/>
        <item x="83"/>
        <item x="76"/>
        <item x="27"/>
        <item x="70"/>
        <item x="81"/>
        <item x="34"/>
        <item x="66"/>
        <item x="1"/>
        <item x="80"/>
        <item x="59"/>
        <item x="69"/>
        <item x="42"/>
        <item x="45"/>
        <item x="17"/>
        <item x="33"/>
        <item x="22"/>
        <item x="35"/>
        <item x="26"/>
        <item x="53"/>
        <item x="84"/>
        <item x="72"/>
        <item x="74"/>
        <item x="73"/>
        <item x="79"/>
        <item x="65"/>
        <item x="56"/>
        <item x="82"/>
        <item x="13"/>
        <item x="4"/>
        <item x="2"/>
        <item x="47"/>
        <item x="52"/>
        <item x="12"/>
        <item x="6"/>
        <item x="54"/>
        <item x="50"/>
        <item x="29"/>
        <item x="3"/>
        <item x="0"/>
        <item x="24"/>
        <item x="19"/>
        <item x="44"/>
        <item x="40"/>
        <item x="21"/>
        <item x="57"/>
        <item x="48"/>
        <item x="75"/>
        <item x="86"/>
        <item x="46"/>
        <item x="14"/>
        <item x="62"/>
        <item x="78"/>
        <item x="87"/>
        <item t="default"/>
      </items>
    </pivotField>
    <pivotField showAll="0" sumSubtotal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sum"/>
      </items>
    </pivotField>
    <pivotField axis="axisCol" showAll="0">
      <items count="26">
        <item x="19"/>
        <item x="21"/>
        <item x="17"/>
        <item x="4"/>
        <item x="6"/>
        <item x="13"/>
        <item x="14"/>
        <item x="22"/>
        <item x="7"/>
        <item x="11"/>
        <item x="15"/>
        <item x="23"/>
        <item x="18"/>
        <item x="20"/>
        <item x="1"/>
        <item x="12"/>
        <item x="9"/>
        <item x="3"/>
        <item x="2"/>
        <item x="5"/>
        <item x="8"/>
        <item x="16"/>
        <item x="0"/>
        <item x="10"/>
        <item x="24"/>
        <item t="default"/>
      </items>
    </pivotField>
    <pivotField axis="axisRow" showAll="0">
      <items count="55">
        <item x="21"/>
        <item x="50"/>
        <item x="49"/>
        <item x="40"/>
        <item x="17"/>
        <item x="34"/>
        <item x="42"/>
        <item x="25"/>
        <item x="5"/>
        <item x="29"/>
        <item x="52"/>
        <item x="6"/>
        <item x="23"/>
        <item x="33"/>
        <item x="51"/>
        <item x="39"/>
        <item x="2"/>
        <item x="43"/>
        <item x="7"/>
        <item x="27"/>
        <item x="10"/>
        <item x="14"/>
        <item x="18"/>
        <item x="31"/>
        <item x="20"/>
        <item x="24"/>
        <item x="16"/>
        <item x="19"/>
        <item x="37"/>
        <item x="0"/>
        <item x="4"/>
        <item x="41"/>
        <item x="28"/>
        <item x="8"/>
        <item x="3"/>
        <item x="12"/>
        <item x="13"/>
        <item x="44"/>
        <item x="30"/>
        <item x="22"/>
        <item x="35"/>
        <item x="32"/>
        <item x="47"/>
        <item x="48"/>
        <item x="38"/>
        <item x="46"/>
        <item x="26"/>
        <item x="1"/>
        <item x="11"/>
        <item x="45"/>
        <item x="9"/>
        <item x="36"/>
        <item x="15"/>
        <item x="53"/>
        <item t="default"/>
      </items>
    </pivotField>
    <pivotField showAll="0">
      <items count="4">
        <item sd="0" x="1"/>
        <item x="0"/>
        <item x="2"/>
        <item t="default"/>
      </items>
    </pivotField>
    <pivotField showAll="0"/>
    <pivotField showAll="0"/>
    <pivotField dataField="1" showAll="0">
      <items count="285">
        <item x="245"/>
        <item x="54"/>
        <item x="25"/>
        <item x="137"/>
        <item x="169"/>
        <item x="146"/>
        <item x="161"/>
        <item x="196"/>
        <item x="45"/>
        <item x="6"/>
        <item x="183"/>
        <item x="65"/>
        <item x="236"/>
        <item x="75"/>
        <item x="132"/>
        <item x="126"/>
        <item x="135"/>
        <item x="262"/>
        <item x="251"/>
        <item x="90"/>
        <item x="199"/>
        <item x="89"/>
        <item x="214"/>
        <item x="153"/>
        <item x="212"/>
        <item x="195"/>
        <item x="28"/>
        <item x="44"/>
        <item x="282"/>
        <item x="58"/>
        <item x="253"/>
        <item x="117"/>
        <item x="264"/>
        <item x="154"/>
        <item x="223"/>
        <item x="166"/>
        <item x="40"/>
        <item x="149"/>
        <item x="98"/>
        <item x="30"/>
        <item x="152"/>
        <item x="275"/>
        <item x="1"/>
        <item x="216"/>
        <item x="211"/>
        <item x="252"/>
        <item x="167"/>
        <item x="210"/>
        <item x="213"/>
        <item x="143"/>
        <item x="85"/>
        <item x="172"/>
        <item x="261"/>
        <item x="202"/>
        <item x="79"/>
        <item x="240"/>
        <item x="160"/>
        <item x="235"/>
        <item x="138"/>
        <item x="51"/>
        <item x="76"/>
        <item x="73"/>
        <item x="265"/>
        <item x="179"/>
        <item x="99"/>
        <item x="33"/>
        <item x="64"/>
        <item x="129"/>
        <item x="233"/>
        <item x="267"/>
        <item x="168"/>
        <item x="159"/>
        <item x="23"/>
        <item x="219"/>
        <item x="279"/>
        <item x="107"/>
        <item x="162"/>
        <item x="111"/>
        <item x="71"/>
        <item x="42"/>
        <item x="222"/>
        <item x="34"/>
        <item x="255"/>
        <item x="164"/>
        <item x="157"/>
        <item x="120"/>
        <item x="230"/>
        <item x="9"/>
        <item x="122"/>
        <item x="59"/>
        <item x="205"/>
        <item x="78"/>
        <item x="217"/>
        <item x="19"/>
        <item x="87"/>
        <item x="257"/>
        <item x="242"/>
        <item x="280"/>
        <item x="193"/>
        <item x="244"/>
        <item x="201"/>
        <item x="228"/>
        <item x="197"/>
        <item x="224"/>
        <item x="198"/>
        <item x="14"/>
        <item x="0"/>
        <item x="48"/>
        <item x="258"/>
        <item x="83"/>
        <item x="277"/>
        <item x="128"/>
        <item x="254"/>
        <item x="102"/>
        <item x="88"/>
        <item x="116"/>
        <item x="123"/>
        <item x="39"/>
        <item x="20"/>
        <item x="272"/>
        <item x="207"/>
        <item x="80"/>
        <item x="165"/>
        <item x="106"/>
        <item x="63"/>
        <item x="105"/>
        <item x="139"/>
        <item x="148"/>
        <item x="84"/>
        <item x="56"/>
        <item x="74"/>
        <item x="22"/>
        <item x="11"/>
        <item x="130"/>
        <item x="204"/>
        <item x="256"/>
        <item x="69"/>
        <item x="134"/>
        <item x="3"/>
        <item x="4"/>
        <item x="246"/>
        <item x="77"/>
        <item x="35"/>
        <item x="150"/>
        <item x="263"/>
        <item x="171"/>
        <item x="61"/>
        <item x="66"/>
        <item x="278"/>
        <item x="133"/>
        <item x="208"/>
        <item x="266"/>
        <item x="181"/>
        <item x="5"/>
        <item x="57"/>
        <item x="234"/>
        <item x="125"/>
        <item x="273"/>
        <item x="72"/>
        <item x="91"/>
        <item x="151"/>
        <item x="188"/>
        <item x="92"/>
        <item x="200"/>
        <item x="101"/>
        <item x="41"/>
        <item x="31"/>
        <item x="226"/>
        <item x="209"/>
        <item x="274"/>
        <item x="118"/>
        <item x="38"/>
        <item x="237"/>
        <item x="194"/>
        <item x="127"/>
        <item x="268"/>
        <item x="131"/>
        <item x="113"/>
        <item x="187"/>
        <item x="229"/>
        <item x="114"/>
        <item x="47"/>
        <item x="170"/>
        <item x="241"/>
        <item x="37"/>
        <item x="110"/>
        <item x="182"/>
        <item x="225"/>
        <item x="218"/>
        <item x="189"/>
        <item x="15"/>
        <item x="13"/>
        <item x="250"/>
        <item x="141"/>
        <item x="269"/>
        <item x="248"/>
        <item x="7"/>
        <item x="249"/>
        <item x="53"/>
        <item x="81"/>
        <item x="119"/>
        <item x="155"/>
        <item x="21"/>
        <item x="10"/>
        <item x="271"/>
        <item x="221"/>
        <item x="93"/>
        <item x="156"/>
        <item x="173"/>
        <item x="121"/>
        <item x="215"/>
        <item x="27"/>
        <item x="55"/>
        <item x="176"/>
        <item x="97"/>
        <item x="243"/>
        <item x="60"/>
        <item x="24"/>
        <item x="2"/>
        <item x="140"/>
        <item x="29"/>
        <item x="49"/>
        <item x="184"/>
        <item x="18"/>
        <item x="270"/>
        <item x="192"/>
        <item x="109"/>
        <item x="191"/>
        <item x="82"/>
        <item x="175"/>
        <item x="52"/>
        <item x="163"/>
        <item x="177"/>
        <item x="232"/>
        <item x="247"/>
        <item x="220"/>
        <item x="190"/>
        <item x="112"/>
        <item x="276"/>
        <item x="260"/>
        <item x="142"/>
        <item x="100"/>
        <item x="239"/>
        <item x="108"/>
        <item x="95"/>
        <item x="62"/>
        <item x="206"/>
        <item x="12"/>
        <item x="124"/>
        <item x="238"/>
        <item x="174"/>
        <item x="186"/>
        <item x="67"/>
        <item x="17"/>
        <item x="180"/>
        <item x="26"/>
        <item x="16"/>
        <item x="203"/>
        <item x="136"/>
        <item x="231"/>
        <item x="281"/>
        <item x="103"/>
        <item x="227"/>
        <item x="36"/>
        <item x="96"/>
        <item x="32"/>
        <item x="185"/>
        <item x="68"/>
        <item x="70"/>
        <item x="178"/>
        <item x="50"/>
        <item x="86"/>
        <item x="147"/>
        <item x="46"/>
        <item x="259"/>
        <item x="144"/>
        <item x="43"/>
        <item x="115"/>
        <item x="158"/>
        <item x="94"/>
        <item x="104"/>
        <item x="8"/>
        <item x="145"/>
        <item x="283"/>
        <item t="default"/>
      </items>
    </pivotField>
  </pivotFields>
  <rowFields count="1">
    <field x="7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6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IMWB READING" fld="11" baseField="0" baseItem="0" numFmtId="167"/>
  </dataFields>
  <formats count="18">
    <format dxfId="17">
      <pivotArea grandRow="1" outline="0" collapsedLevelsAreSubtotals="1" fieldPosition="0"/>
    </format>
    <format dxfId="16">
      <pivotArea collapsedLevelsAreSubtotals="1" fieldPosition="0">
        <references count="1">
          <reference field="6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15">
      <pivotArea dataOnly="0" fieldPosition="0">
        <references count="1">
          <reference field="6" count="0"/>
        </references>
      </pivotArea>
    </format>
    <format dxfId="14">
      <pivotArea dataOnly="0" fieldPosition="0">
        <references count="1">
          <reference field="6" count="0"/>
        </references>
      </pivotArea>
    </format>
    <format dxfId="13">
      <pivotArea field="6" type="button" dataOnly="0" labelOnly="1" outline="0" axis="axisCol" fieldPosition="0"/>
    </format>
    <format dxfId="12">
      <pivotArea dataOnly="0" labelOnly="1" outline="0" axis="axisValues" fieldPosition="0"/>
    </format>
    <format dxfId="11">
      <pivotArea field="6" type="button" dataOnly="0" labelOnly="1" outline="0" axis="axisCol" fieldPosition="0"/>
    </format>
    <format dxfId="10">
      <pivotArea dataOnly="0" labelOnly="1" outline="0" axis="axisValues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field="7" grandCol="1" collapsedLevelsAreSubtotals="1" axis="axisRow" fieldPosition="0">
        <references count="1">
          <reference field="7" count="0"/>
        </references>
      </pivotArea>
    </format>
    <format dxfId="4">
      <pivotArea type="origin" dataOnly="0" labelOnly="1" outline="0" fieldPosition="0"/>
    </format>
    <format dxfId="3">
      <pivotArea field="6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2.140625" customWidth="1"/>
    <col min="3" max="340" width="8.140625" bestFit="1" customWidth="1"/>
    <col min="341" max="341" width="11.28515625" bestFit="1" customWidth="1"/>
  </cols>
  <sheetData>
    <row r="3" spans="1:2" x14ac:dyDescent="0.25">
      <c r="A3" s="144" t="s">
        <v>256</v>
      </c>
      <c r="B3" t="s">
        <v>405</v>
      </c>
    </row>
    <row r="4" spans="1:2" x14ac:dyDescent="0.25">
      <c r="A4" s="145" t="s">
        <v>406</v>
      </c>
      <c r="B4" s="48">
        <v>7329</v>
      </c>
    </row>
    <row r="5" spans="1:2" x14ac:dyDescent="0.25">
      <c r="A5" s="145" t="s">
        <v>257</v>
      </c>
      <c r="B5" s="48">
        <v>7329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9"/>
  <sheetViews>
    <sheetView topLeftCell="A34" workbookViewId="0">
      <selection activeCell="B4" sqref="B4:AA4"/>
    </sheetView>
  </sheetViews>
  <sheetFormatPr defaultRowHeight="15" x14ac:dyDescent="0.25"/>
  <cols>
    <col min="1" max="1" width="24.85546875" customWidth="1"/>
    <col min="2" max="2" width="15.140625" customWidth="1"/>
    <col min="3" max="3" width="10.28515625" customWidth="1"/>
    <col min="4" max="4" width="14.5703125" customWidth="1"/>
    <col min="5" max="5" width="9.140625" customWidth="1"/>
    <col min="6" max="6" width="17.7109375" hidden="1" customWidth="1"/>
    <col min="7" max="7" width="22.140625" hidden="1" customWidth="1"/>
    <col min="8" max="8" width="11.5703125" customWidth="1"/>
    <col min="9" max="9" width="17.5703125" customWidth="1"/>
    <col min="10" max="11" width="9.140625" customWidth="1"/>
    <col min="12" max="12" width="16.5703125" customWidth="1"/>
    <col min="13" max="13" width="8.140625" customWidth="1"/>
    <col min="14" max="14" width="9.140625" customWidth="1"/>
    <col min="15" max="15" width="12.85546875" customWidth="1"/>
    <col min="16" max="16" width="16.28515625" customWidth="1"/>
    <col min="17" max="17" width="9.140625" customWidth="1"/>
    <col min="18" max="18" width="16.85546875" customWidth="1"/>
    <col min="19" max="19" width="11" customWidth="1"/>
    <col min="20" max="20" width="10.7109375" customWidth="1"/>
    <col min="21" max="21" width="9.140625" customWidth="1"/>
    <col min="22" max="22" width="10.7109375" customWidth="1"/>
    <col min="23" max="23" width="21.7109375" customWidth="1"/>
    <col min="24" max="24" width="10.7109375" customWidth="1"/>
    <col min="25" max="25" width="10.28515625" customWidth="1"/>
    <col min="26" max="26" width="7.28515625" customWidth="1"/>
    <col min="27" max="27" width="11.7109375" customWidth="1"/>
    <col min="28" max="28" width="16" customWidth="1"/>
    <col min="29" max="29" width="19.42578125" customWidth="1"/>
    <col min="30" max="30" width="21.85546875" customWidth="1"/>
    <col min="31" max="31" width="12.85546875" customWidth="1"/>
    <col min="32" max="32" width="12.42578125" customWidth="1"/>
    <col min="33" max="33" width="25.5703125" customWidth="1"/>
    <col min="34" max="34" width="25" customWidth="1"/>
    <col min="35" max="35" width="21.42578125" customWidth="1"/>
    <col min="36" max="36" width="21" customWidth="1"/>
    <col min="37" max="37" width="9.140625" customWidth="1"/>
    <col min="38" max="38" width="18.42578125" customWidth="1"/>
    <col min="39" max="39" width="8.140625" customWidth="1"/>
    <col min="40" max="40" width="35.7109375" customWidth="1"/>
    <col min="41" max="41" width="13.85546875" customWidth="1"/>
    <col min="42" max="42" width="31.7109375" customWidth="1"/>
    <col min="43" max="43" width="14.5703125" customWidth="1"/>
    <col min="44" max="44" width="26.5703125" customWidth="1"/>
    <col min="45" max="45" width="30.42578125" customWidth="1"/>
    <col min="46" max="46" width="25" customWidth="1"/>
    <col min="47" max="47" width="28.85546875" customWidth="1"/>
    <col min="48" max="48" width="10.85546875" customWidth="1"/>
    <col min="49" max="49" width="19.7109375" customWidth="1"/>
    <col min="50" max="50" width="32.85546875" customWidth="1"/>
    <col min="51" max="51" width="10.42578125" customWidth="1"/>
    <col min="52" max="52" width="11.140625" customWidth="1"/>
    <col min="53" max="53" width="26.85546875" customWidth="1"/>
    <col min="54" max="54" width="24.28515625" customWidth="1"/>
    <col min="55" max="55" width="7.28515625" customWidth="1"/>
    <col min="56" max="56" width="11.7109375" customWidth="1"/>
    <col min="57" max="57" width="15.140625" customWidth="1"/>
    <col min="58" max="58" width="22.140625" customWidth="1"/>
    <col min="59" max="59" width="15.140625" customWidth="1"/>
    <col min="60" max="60" width="22.140625" customWidth="1"/>
    <col min="61" max="61" width="15.140625" customWidth="1"/>
    <col min="62" max="62" width="22.140625" customWidth="1"/>
    <col min="63" max="63" width="15.140625" customWidth="1"/>
    <col min="64" max="64" width="25.5703125" customWidth="1"/>
    <col min="65" max="65" width="15.140625" customWidth="1"/>
    <col min="66" max="66" width="25" customWidth="1"/>
    <col min="67" max="67" width="15.140625" customWidth="1"/>
    <col min="68" max="68" width="22.140625" customWidth="1"/>
    <col min="69" max="69" width="15.140625" customWidth="1"/>
    <col min="70" max="70" width="22.140625" customWidth="1"/>
    <col min="71" max="71" width="15.140625" customWidth="1"/>
    <col min="72" max="72" width="22.140625" customWidth="1"/>
    <col min="73" max="73" width="15.140625" customWidth="1"/>
    <col min="74" max="74" width="22.140625" customWidth="1"/>
    <col min="75" max="75" width="15.140625" customWidth="1"/>
    <col min="76" max="76" width="22.140625" customWidth="1"/>
    <col min="77" max="77" width="15.140625" customWidth="1"/>
    <col min="78" max="78" width="35.7109375" customWidth="1"/>
    <col min="79" max="79" width="15.140625" customWidth="1"/>
    <col min="80" max="80" width="22.140625" customWidth="1"/>
    <col min="81" max="81" width="15.140625" customWidth="1"/>
    <col min="82" max="82" width="31.7109375" customWidth="1"/>
    <col min="83" max="83" width="15.140625" customWidth="1"/>
    <col min="84" max="84" width="22.140625" customWidth="1"/>
    <col min="85" max="85" width="15.140625" customWidth="1"/>
    <col min="86" max="86" width="26.5703125" customWidth="1"/>
    <col min="87" max="87" width="15.140625" customWidth="1"/>
    <col min="88" max="88" width="30.42578125" customWidth="1"/>
    <col min="89" max="89" width="15.140625" customWidth="1"/>
    <col min="90" max="90" width="25" customWidth="1"/>
    <col min="91" max="91" width="15.140625" customWidth="1"/>
    <col min="92" max="92" width="28.85546875" customWidth="1"/>
    <col min="93" max="93" width="15.140625" customWidth="1"/>
    <col min="94" max="94" width="22.140625" customWidth="1"/>
    <col min="95" max="95" width="15.140625" customWidth="1"/>
    <col min="96" max="96" width="22.140625" customWidth="1"/>
    <col min="97" max="97" width="15.140625" customWidth="1"/>
    <col min="98" max="98" width="32.85546875" customWidth="1"/>
    <col min="99" max="99" width="15.140625" customWidth="1"/>
    <col min="100" max="100" width="22.140625" customWidth="1"/>
    <col min="101" max="101" width="15.140625" customWidth="1"/>
    <col min="102" max="102" width="22.140625" customWidth="1"/>
    <col min="103" max="103" width="15.140625" customWidth="1"/>
    <col min="104" max="104" width="26.85546875" customWidth="1"/>
    <col min="105" max="105" width="15.140625" customWidth="1"/>
    <col min="106" max="106" width="24.28515625" customWidth="1"/>
    <col min="107" max="107" width="15.140625" customWidth="1"/>
    <col min="108" max="108" width="22.140625" customWidth="1"/>
    <col min="109" max="109" width="15.140625" customWidth="1"/>
    <col min="110" max="110" width="27.140625" customWidth="1"/>
    <col min="111" max="111" width="20.140625" customWidth="1"/>
    <col min="112" max="112" width="18" customWidth="1"/>
    <col min="113" max="113" width="16.85546875" customWidth="1"/>
    <col min="114" max="114" width="11" customWidth="1"/>
    <col min="115" max="115" width="9.140625" customWidth="1"/>
    <col min="116" max="116" width="17.5703125" customWidth="1"/>
    <col min="117" max="118" width="9.140625" customWidth="1"/>
    <col min="119" max="119" width="10" customWidth="1"/>
    <col min="120" max="120" width="13.140625" customWidth="1"/>
    <col min="121" max="121" width="15.7109375" customWidth="1"/>
    <col min="122" max="122" width="18.85546875" customWidth="1"/>
    <col min="123" max="123" width="16.42578125" customWidth="1"/>
    <col min="124" max="124" width="9.140625" customWidth="1"/>
    <col min="125" max="125" width="19.5703125" customWidth="1"/>
    <col min="126" max="126" width="16.7109375" customWidth="1"/>
    <col min="127" max="127" width="11.5703125" customWidth="1"/>
    <col min="128" max="129" width="9.140625" customWidth="1"/>
    <col min="130" max="130" width="16.5703125" customWidth="1"/>
    <col min="131" max="131" width="16.28515625" customWidth="1"/>
    <col min="132" max="132" width="15.85546875" customWidth="1"/>
    <col min="133" max="133" width="21.5703125" customWidth="1"/>
    <col min="134" max="134" width="8.140625" customWidth="1"/>
    <col min="135" max="135" width="16.5703125" customWidth="1"/>
    <col min="136" max="136" width="16.28515625" customWidth="1"/>
    <col min="137" max="137" width="24.7109375" customWidth="1"/>
    <col min="138" max="138" width="12.28515625" customWidth="1"/>
    <col min="139" max="139" width="15.42578125" customWidth="1"/>
    <col min="140" max="140" width="13" customWidth="1"/>
    <col min="141" max="141" width="16.140625" customWidth="1"/>
    <col min="142" max="142" width="10.7109375" customWidth="1"/>
    <col min="143" max="143" width="9.140625" customWidth="1"/>
    <col min="144" max="145" width="12.140625" customWidth="1"/>
    <col min="146" max="146" width="11.7109375" customWidth="1"/>
    <col min="147" max="284" width="8.140625" customWidth="1"/>
    <col min="285" max="285" width="7.28515625" customWidth="1"/>
    <col min="286" max="286" width="11.28515625" bestFit="1" customWidth="1"/>
  </cols>
  <sheetData>
    <row r="1" spans="1:27" x14ac:dyDescent="0.25">
      <c r="A1" s="14"/>
      <c r="B1" s="14"/>
      <c r="C1" s="14"/>
      <c r="D1" s="14"/>
      <c r="E1" s="14"/>
      <c r="F1" s="14"/>
      <c r="G1" s="14"/>
      <c r="H1" s="14"/>
      <c r="I1" s="14"/>
    </row>
    <row r="2" spans="1:27" x14ac:dyDescent="0.25">
      <c r="A2" s="14"/>
      <c r="B2" s="14"/>
      <c r="C2" s="14"/>
      <c r="D2" s="14"/>
      <c r="E2" s="14"/>
      <c r="F2" s="14"/>
      <c r="G2" s="14"/>
      <c r="H2" s="14"/>
      <c r="I2" s="14"/>
    </row>
    <row r="3" spans="1:27" x14ac:dyDescent="0.25">
      <c r="A3" s="144" t="s">
        <v>405</v>
      </c>
      <c r="B3" s="217" t="s">
        <v>416</v>
      </c>
    </row>
    <row r="4" spans="1:27" ht="28.5" customHeight="1" x14ac:dyDescent="0.25">
      <c r="A4" s="144" t="s">
        <v>256</v>
      </c>
      <c r="B4" s="218" t="s">
        <v>351</v>
      </c>
      <c r="C4" s="218" t="s">
        <v>367</v>
      </c>
      <c r="D4" s="218" t="s">
        <v>326</v>
      </c>
      <c r="E4" s="218" t="s">
        <v>264</v>
      </c>
      <c r="F4" s="218" t="s">
        <v>266</v>
      </c>
      <c r="G4" s="218" t="s">
        <v>275</v>
      </c>
      <c r="H4" s="218" t="s">
        <v>306</v>
      </c>
      <c r="I4" s="218" t="s">
        <v>379</v>
      </c>
      <c r="J4" s="218" t="s">
        <v>280</v>
      </c>
      <c r="K4" s="218" t="s">
        <v>287</v>
      </c>
      <c r="L4" s="218" t="s">
        <v>309</v>
      </c>
      <c r="M4" s="218" t="s">
        <v>400</v>
      </c>
      <c r="N4" s="218" t="s">
        <v>329</v>
      </c>
      <c r="O4" s="218" t="s">
        <v>361</v>
      </c>
      <c r="P4" s="218" t="s">
        <v>286</v>
      </c>
      <c r="Q4" s="218" t="s">
        <v>288</v>
      </c>
      <c r="R4" s="218" t="s">
        <v>278</v>
      </c>
      <c r="S4" s="218" t="s">
        <v>261</v>
      </c>
      <c r="T4" s="218" t="s">
        <v>31</v>
      </c>
      <c r="U4" s="218" t="s">
        <v>265</v>
      </c>
      <c r="V4" s="218" t="s">
        <v>281</v>
      </c>
      <c r="W4" s="218" t="s">
        <v>313</v>
      </c>
      <c r="X4" s="218" t="s">
        <v>219</v>
      </c>
      <c r="Y4" s="218" t="s">
        <v>279</v>
      </c>
      <c r="Z4" s="218" t="s">
        <v>415</v>
      </c>
      <c r="AA4" s="219" t="s">
        <v>257</v>
      </c>
    </row>
    <row r="5" spans="1:27" x14ac:dyDescent="0.25">
      <c r="A5" s="145" t="s">
        <v>300</v>
      </c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>
        <v>24459.03</v>
      </c>
      <c r="U5" s="212"/>
      <c r="V5" s="212"/>
      <c r="W5" s="212"/>
      <c r="X5" s="212"/>
      <c r="Y5" s="212"/>
      <c r="Z5" s="213"/>
      <c r="AA5" s="216">
        <v>24459.03</v>
      </c>
    </row>
    <row r="6" spans="1:27" x14ac:dyDescent="0.25">
      <c r="A6" s="145" t="s">
        <v>414</v>
      </c>
      <c r="B6" s="212"/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>
        <v>3681.63</v>
      </c>
      <c r="U6" s="212"/>
      <c r="V6" s="212"/>
      <c r="W6" s="212"/>
      <c r="X6" s="212"/>
      <c r="Y6" s="212"/>
      <c r="Z6" s="213"/>
      <c r="AA6" s="216">
        <v>3681.63</v>
      </c>
    </row>
    <row r="7" spans="1:27" x14ac:dyDescent="0.25">
      <c r="A7" s="145" t="s">
        <v>387</v>
      </c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>
        <v>7382.96</v>
      </c>
      <c r="U7" s="212"/>
      <c r="V7" s="212"/>
      <c r="W7" s="212"/>
      <c r="X7" s="212"/>
      <c r="Y7" s="212"/>
      <c r="Z7" s="213"/>
      <c r="AA7" s="216">
        <v>7382.96</v>
      </c>
    </row>
    <row r="8" spans="1:27" x14ac:dyDescent="0.25">
      <c r="A8" s="145" t="s">
        <v>372</v>
      </c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  <c r="Q8" s="212"/>
      <c r="R8" s="212"/>
      <c r="S8" s="212"/>
      <c r="T8" s="212">
        <v>2888.79</v>
      </c>
      <c r="U8" s="212"/>
      <c r="V8" s="212"/>
      <c r="W8" s="212"/>
      <c r="X8" s="212"/>
      <c r="Y8" s="212"/>
      <c r="Z8" s="213"/>
      <c r="AA8" s="216">
        <v>2888.79</v>
      </c>
    </row>
    <row r="9" spans="1:27" x14ac:dyDescent="0.25">
      <c r="A9" s="145" t="s">
        <v>289</v>
      </c>
      <c r="B9" s="212"/>
      <c r="C9" s="212"/>
      <c r="D9" s="212"/>
      <c r="E9" s="212"/>
      <c r="F9" s="212">
        <v>3427.07</v>
      </c>
      <c r="G9" s="212"/>
      <c r="H9" s="212"/>
      <c r="I9" s="212"/>
      <c r="J9" s="212"/>
      <c r="K9" s="212"/>
      <c r="L9" s="212"/>
      <c r="M9" s="212"/>
      <c r="N9" s="212"/>
      <c r="O9" s="212"/>
      <c r="P9" s="212"/>
      <c r="Q9" s="212"/>
      <c r="R9" s="212"/>
      <c r="S9" s="212"/>
      <c r="T9" s="212"/>
      <c r="U9" s="212"/>
      <c r="V9" s="212"/>
      <c r="W9" s="212"/>
      <c r="X9" s="212"/>
      <c r="Y9" s="212"/>
      <c r="Z9" s="213"/>
      <c r="AA9" s="216">
        <v>3427.07</v>
      </c>
    </row>
    <row r="10" spans="1:27" x14ac:dyDescent="0.25">
      <c r="A10" s="145" t="s">
        <v>333</v>
      </c>
      <c r="B10" s="212"/>
      <c r="C10" s="212"/>
      <c r="D10" s="212"/>
      <c r="E10" s="212">
        <v>11116.8</v>
      </c>
      <c r="F10" s="212"/>
      <c r="G10" s="212"/>
      <c r="H10" s="212"/>
      <c r="I10" s="212"/>
      <c r="J10" s="212"/>
      <c r="K10" s="212"/>
      <c r="L10" s="212"/>
      <c r="M10" s="212"/>
      <c r="N10" s="212"/>
      <c r="O10" s="212"/>
      <c r="P10" s="212"/>
      <c r="Q10" s="212"/>
      <c r="R10" s="212"/>
      <c r="S10" s="212"/>
      <c r="T10" s="212"/>
      <c r="U10" s="212"/>
      <c r="V10" s="212"/>
      <c r="W10" s="212"/>
      <c r="X10" s="212"/>
      <c r="Y10" s="212"/>
      <c r="Z10" s="213"/>
      <c r="AA10" s="216">
        <v>11116.8</v>
      </c>
    </row>
    <row r="11" spans="1:27" x14ac:dyDescent="0.25">
      <c r="A11" s="145" t="s">
        <v>359</v>
      </c>
      <c r="B11" s="212"/>
      <c r="C11" s="212"/>
      <c r="D11" s="212"/>
      <c r="E11" s="212">
        <v>7364.57</v>
      </c>
      <c r="F11" s="212"/>
      <c r="G11" s="212"/>
      <c r="H11" s="212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  <c r="Y11" s="212"/>
      <c r="Z11" s="213"/>
      <c r="AA11" s="216">
        <v>7364.57</v>
      </c>
    </row>
    <row r="12" spans="1:27" x14ac:dyDescent="0.25">
      <c r="A12" s="145" t="s">
        <v>305</v>
      </c>
      <c r="B12" s="212"/>
      <c r="C12" s="212"/>
      <c r="D12" s="212"/>
      <c r="E12" s="212">
        <v>10704.31</v>
      </c>
      <c r="F12" s="212"/>
      <c r="G12" s="212"/>
      <c r="H12" s="212"/>
      <c r="I12" s="212"/>
      <c r="J12" s="212"/>
      <c r="K12" s="212"/>
      <c r="L12" s="212"/>
      <c r="M12" s="212"/>
      <c r="N12" s="212"/>
      <c r="O12" s="212"/>
      <c r="P12" s="212"/>
      <c r="Q12" s="212"/>
      <c r="R12" s="212"/>
      <c r="S12" s="212"/>
      <c r="T12" s="212"/>
      <c r="U12" s="212">
        <v>3466.95</v>
      </c>
      <c r="V12" s="212">
        <v>7490.85</v>
      </c>
      <c r="W12" s="212"/>
      <c r="X12" s="212"/>
      <c r="Y12" s="212"/>
      <c r="Z12" s="213"/>
      <c r="AA12" s="216">
        <v>21662.11</v>
      </c>
    </row>
    <row r="13" spans="1:27" x14ac:dyDescent="0.25">
      <c r="A13" s="145" t="s">
        <v>267</v>
      </c>
      <c r="B13" s="212"/>
      <c r="C13" s="212"/>
      <c r="D13" s="212"/>
      <c r="E13" s="212">
        <v>11035.92</v>
      </c>
      <c r="F13" s="212"/>
      <c r="G13" s="212"/>
      <c r="H13" s="212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2"/>
      <c r="W13" s="212"/>
      <c r="X13" s="212"/>
      <c r="Y13" s="212"/>
      <c r="Z13" s="213"/>
      <c r="AA13" s="216">
        <v>11035.92</v>
      </c>
    </row>
    <row r="14" spans="1:27" x14ac:dyDescent="0.25">
      <c r="A14" s="145" t="s">
        <v>399</v>
      </c>
      <c r="B14" s="212"/>
      <c r="C14" s="212"/>
      <c r="D14" s="212"/>
      <c r="E14" s="212"/>
      <c r="F14" s="212"/>
      <c r="G14" s="212"/>
      <c r="H14" s="212"/>
      <c r="I14" s="212"/>
      <c r="J14" s="212"/>
      <c r="K14" s="212"/>
      <c r="L14" s="212"/>
      <c r="M14" s="212"/>
      <c r="N14" s="212"/>
      <c r="O14" s="212"/>
      <c r="P14" s="212"/>
      <c r="Q14" s="212"/>
      <c r="R14" s="212"/>
      <c r="S14" s="212"/>
      <c r="T14" s="212">
        <v>7260.38</v>
      </c>
      <c r="U14" s="212">
        <v>3485.02</v>
      </c>
      <c r="V14" s="212"/>
      <c r="W14" s="212"/>
      <c r="X14" s="212"/>
      <c r="Y14" s="212"/>
      <c r="Z14" s="213"/>
      <c r="AA14" s="216">
        <v>10745.4</v>
      </c>
    </row>
    <row r="15" spans="1:27" x14ac:dyDescent="0.25">
      <c r="A15" s="145" t="s">
        <v>413</v>
      </c>
      <c r="B15" s="212"/>
      <c r="C15" s="212"/>
      <c r="D15" s="212"/>
      <c r="E15" s="212"/>
      <c r="F15" s="212"/>
      <c r="G15" s="212"/>
      <c r="H15" s="212"/>
      <c r="I15" s="212"/>
      <c r="J15" s="212"/>
      <c r="K15" s="212"/>
      <c r="L15" s="212"/>
      <c r="M15" s="212"/>
      <c r="N15" s="212"/>
      <c r="O15" s="212"/>
      <c r="P15" s="212"/>
      <c r="Q15" s="212"/>
      <c r="R15" s="212"/>
      <c r="S15" s="212"/>
      <c r="T15" s="212">
        <v>3641.3</v>
      </c>
      <c r="U15" s="212"/>
      <c r="V15" s="212"/>
      <c r="W15" s="212"/>
      <c r="X15" s="212"/>
      <c r="Y15" s="212"/>
      <c r="Z15" s="213"/>
      <c r="AA15" s="216">
        <v>3641.3</v>
      </c>
    </row>
    <row r="16" spans="1:27" x14ac:dyDescent="0.25">
      <c r="A16" s="145" t="s">
        <v>272</v>
      </c>
      <c r="B16" s="212"/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  <c r="O16" s="212"/>
      <c r="P16" s="212"/>
      <c r="Q16" s="212"/>
      <c r="R16" s="212"/>
      <c r="S16" s="212"/>
      <c r="T16" s="212">
        <v>29735.1</v>
      </c>
      <c r="U16" s="212">
        <v>3893.3</v>
      </c>
      <c r="V16" s="212"/>
      <c r="W16" s="212"/>
      <c r="X16" s="212"/>
      <c r="Y16" s="212"/>
      <c r="Z16" s="213"/>
      <c r="AA16" s="216">
        <v>33628.400000000001</v>
      </c>
    </row>
    <row r="17" spans="1:27" x14ac:dyDescent="0.25">
      <c r="A17" s="145" t="s">
        <v>301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>
        <v>3716.55</v>
      </c>
      <c r="U17" s="212"/>
      <c r="V17" s="212"/>
      <c r="W17" s="212"/>
      <c r="X17" s="212"/>
      <c r="Y17" s="212"/>
      <c r="Z17" s="213"/>
      <c r="AA17" s="216">
        <v>3716.55</v>
      </c>
    </row>
    <row r="18" spans="1:27" x14ac:dyDescent="0.25">
      <c r="A18" s="145" t="s">
        <v>332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>
        <v>3576.18</v>
      </c>
      <c r="U18" s="212"/>
      <c r="V18" s="212"/>
      <c r="W18" s="212"/>
      <c r="X18" s="212"/>
      <c r="Y18" s="212"/>
      <c r="Z18" s="213"/>
      <c r="AA18" s="216">
        <v>3576.18</v>
      </c>
    </row>
    <row r="19" spans="1:27" x14ac:dyDescent="0.25">
      <c r="A19" s="145" t="s">
        <v>394</v>
      </c>
      <c r="B19" s="212"/>
      <c r="C19" s="212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>
        <v>3357.14</v>
      </c>
      <c r="T19" s="212"/>
      <c r="U19" s="212"/>
      <c r="V19" s="212"/>
      <c r="W19" s="212"/>
      <c r="X19" s="212"/>
      <c r="Y19" s="212"/>
      <c r="Z19" s="213"/>
      <c r="AA19" s="216">
        <v>3357.14</v>
      </c>
    </row>
    <row r="20" spans="1:27" x14ac:dyDescent="0.25">
      <c r="A20" s="145" t="s">
        <v>349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  <c r="O20" s="212"/>
      <c r="P20" s="212"/>
      <c r="Q20" s="212"/>
      <c r="R20" s="212"/>
      <c r="S20" s="212">
        <v>10953.76</v>
      </c>
      <c r="T20" s="212"/>
      <c r="U20" s="212"/>
      <c r="V20" s="212"/>
      <c r="W20" s="212"/>
      <c r="X20" s="212"/>
      <c r="Y20" s="212"/>
      <c r="Z20" s="213"/>
      <c r="AA20" s="216">
        <v>10953.76</v>
      </c>
    </row>
    <row r="21" spans="1:27" x14ac:dyDescent="0.25">
      <c r="A21" s="145" t="s">
        <v>214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>
        <v>3544.27</v>
      </c>
      <c r="T21" s="212">
        <v>51341.09</v>
      </c>
      <c r="U21" s="212"/>
      <c r="V21" s="212"/>
      <c r="W21" s="212"/>
      <c r="X21" s="212"/>
      <c r="Y21" s="212"/>
      <c r="Z21" s="213"/>
      <c r="AA21" s="216">
        <v>54885.359999999993</v>
      </c>
    </row>
    <row r="22" spans="1:27" x14ac:dyDescent="0.25">
      <c r="A22" s="145" t="s">
        <v>360</v>
      </c>
      <c r="B22" s="212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>
        <v>10835.449999999999</v>
      </c>
      <c r="U22" s="212"/>
      <c r="V22" s="212"/>
      <c r="W22" s="212"/>
      <c r="X22" s="212"/>
      <c r="Y22" s="212"/>
      <c r="Z22" s="213"/>
      <c r="AA22" s="216">
        <v>10835.449999999999</v>
      </c>
    </row>
    <row r="23" spans="1:27" x14ac:dyDescent="0.25">
      <c r="A23" s="145" t="s">
        <v>271</v>
      </c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>
        <v>7269.5499999999993</v>
      </c>
      <c r="U23" s="212"/>
      <c r="V23" s="212"/>
      <c r="W23" s="212"/>
      <c r="X23" s="212"/>
      <c r="Y23" s="212"/>
      <c r="Z23" s="213"/>
      <c r="AA23" s="216">
        <v>7269.5499999999993</v>
      </c>
    </row>
    <row r="24" spans="1:27" x14ac:dyDescent="0.25">
      <c r="A24" s="145" t="s">
        <v>314</v>
      </c>
      <c r="B24" s="212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  <c r="O24" s="212"/>
      <c r="P24" s="212"/>
      <c r="Q24" s="212"/>
      <c r="R24" s="212"/>
      <c r="S24" s="212"/>
      <c r="T24" s="212">
        <v>3628.41</v>
      </c>
      <c r="U24" s="212"/>
      <c r="V24" s="212"/>
      <c r="W24" s="212"/>
      <c r="X24" s="212"/>
      <c r="Y24" s="212"/>
      <c r="Z24" s="213"/>
      <c r="AA24" s="216">
        <v>3628.41</v>
      </c>
    </row>
    <row r="25" spans="1:27" x14ac:dyDescent="0.25">
      <c r="A25" s="145" t="s">
        <v>273</v>
      </c>
      <c r="B25" s="212"/>
      <c r="C25" s="212"/>
      <c r="D25" s="212"/>
      <c r="E25" s="212"/>
      <c r="F25" s="212">
        <v>41833.61</v>
      </c>
      <c r="G25" s="212"/>
      <c r="H25" s="212"/>
      <c r="I25" s="212"/>
      <c r="J25" s="212"/>
      <c r="K25" s="212"/>
      <c r="L25" s="212"/>
      <c r="M25" s="212"/>
      <c r="N25" s="212"/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3"/>
      <c r="AA25" s="216">
        <v>41833.61</v>
      </c>
    </row>
    <row r="26" spans="1:27" x14ac:dyDescent="0.25">
      <c r="A26" s="145" t="s">
        <v>284</v>
      </c>
      <c r="B26" s="212"/>
      <c r="C26" s="212"/>
      <c r="D26" s="212"/>
      <c r="E26" s="212"/>
      <c r="F26" s="212"/>
      <c r="G26" s="212"/>
      <c r="H26" s="212"/>
      <c r="I26" s="212"/>
      <c r="J26" s="212"/>
      <c r="K26" s="212"/>
      <c r="L26" s="212"/>
      <c r="M26" s="212"/>
      <c r="N26" s="212"/>
      <c r="O26" s="212"/>
      <c r="P26" s="212"/>
      <c r="Q26" s="212"/>
      <c r="R26" s="212"/>
      <c r="S26" s="212"/>
      <c r="T26" s="212"/>
      <c r="U26" s="212"/>
      <c r="V26" s="212">
        <v>31752.45</v>
      </c>
      <c r="W26" s="212"/>
      <c r="X26" s="212"/>
      <c r="Y26" s="212"/>
      <c r="Z26" s="213"/>
      <c r="AA26" s="216">
        <v>31752.45</v>
      </c>
    </row>
    <row r="27" spans="1:27" x14ac:dyDescent="0.25">
      <c r="A27" s="145" t="s">
        <v>290</v>
      </c>
      <c r="B27" s="212"/>
      <c r="C27" s="212"/>
      <c r="D27" s="212"/>
      <c r="E27" s="212"/>
      <c r="F27" s="212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>
        <v>3658.49</v>
      </c>
      <c r="T27" s="212"/>
      <c r="U27" s="212"/>
      <c r="V27" s="212"/>
      <c r="W27" s="212"/>
      <c r="X27" s="212"/>
      <c r="Y27" s="212"/>
      <c r="Z27" s="213"/>
      <c r="AA27" s="216">
        <v>3658.49</v>
      </c>
    </row>
    <row r="28" spans="1:27" x14ac:dyDescent="0.25">
      <c r="A28" s="145" t="s">
        <v>327</v>
      </c>
      <c r="B28" s="212"/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>
        <v>7288.29</v>
      </c>
      <c r="T28" s="212"/>
      <c r="U28" s="212"/>
      <c r="V28" s="212"/>
      <c r="W28" s="212"/>
      <c r="X28" s="212"/>
      <c r="Y28" s="212"/>
      <c r="Z28" s="213"/>
      <c r="AA28" s="216">
        <v>7288.29</v>
      </c>
    </row>
    <row r="29" spans="1:27" x14ac:dyDescent="0.25">
      <c r="A29" s="145" t="s">
        <v>303</v>
      </c>
      <c r="B29" s="212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>
        <v>3637.06</v>
      </c>
      <c r="U29" s="212"/>
      <c r="V29" s="212"/>
      <c r="W29" s="212"/>
      <c r="X29" s="212"/>
      <c r="Y29" s="212"/>
      <c r="Z29" s="213"/>
      <c r="AA29" s="216">
        <v>3637.06</v>
      </c>
    </row>
    <row r="30" spans="1:27" x14ac:dyDescent="0.25">
      <c r="A30" s="145" t="s">
        <v>304</v>
      </c>
      <c r="B30" s="212"/>
      <c r="C30" s="212"/>
      <c r="D30" s="212"/>
      <c r="E30" s="212"/>
      <c r="F30" s="212"/>
      <c r="G30" s="212"/>
      <c r="H30" s="212"/>
      <c r="I30" s="212"/>
      <c r="J30" s="212"/>
      <c r="K30" s="212"/>
      <c r="L30" s="212"/>
      <c r="M30" s="212"/>
      <c r="N30" s="212"/>
      <c r="O30" s="212"/>
      <c r="P30" s="212"/>
      <c r="Q30" s="212"/>
      <c r="R30" s="212"/>
      <c r="S30" s="212">
        <v>2574.2800000000002</v>
      </c>
      <c r="T30" s="212">
        <v>7031.7999999999993</v>
      </c>
      <c r="U30" s="212"/>
      <c r="V30" s="212"/>
      <c r="W30" s="212"/>
      <c r="X30" s="212"/>
      <c r="Y30" s="212"/>
      <c r="Z30" s="213"/>
      <c r="AA30" s="216">
        <v>9606.08</v>
      </c>
    </row>
    <row r="31" spans="1:27" x14ac:dyDescent="0.25">
      <c r="A31" s="145" t="s">
        <v>285</v>
      </c>
      <c r="B31" s="212"/>
      <c r="C31" s="212"/>
      <c r="D31" s="212"/>
      <c r="E31" s="212">
        <v>21157.559999999998</v>
      </c>
      <c r="F31" s="212"/>
      <c r="G31" s="212"/>
      <c r="H31" s="212"/>
      <c r="I31" s="212"/>
      <c r="J31" s="212"/>
      <c r="K31" s="212"/>
      <c r="L31" s="212"/>
      <c r="M31" s="212"/>
      <c r="N31" s="212"/>
      <c r="O31" s="212"/>
      <c r="P31" s="212"/>
      <c r="Q31" s="212"/>
      <c r="R31" s="212"/>
      <c r="S31" s="212"/>
      <c r="T31" s="212"/>
      <c r="U31" s="212"/>
      <c r="V31" s="212"/>
      <c r="W31" s="212"/>
      <c r="X31" s="212"/>
      <c r="Y31" s="212">
        <v>10201.36</v>
      </c>
      <c r="Z31" s="213"/>
      <c r="AA31" s="216">
        <v>31358.92</v>
      </c>
    </row>
    <row r="32" spans="1:27" x14ac:dyDescent="0.25">
      <c r="A32" s="145" t="s">
        <v>291</v>
      </c>
      <c r="B32" s="212"/>
      <c r="C32" s="212"/>
      <c r="D32" s="212"/>
      <c r="E32" s="212">
        <v>3562.36</v>
      </c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3"/>
      <c r="AA32" s="216">
        <v>3562.36</v>
      </c>
    </row>
    <row r="33" spans="1:27" x14ac:dyDescent="0.25">
      <c r="A33" s="145" t="s">
        <v>347</v>
      </c>
      <c r="B33" s="212"/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>
        <v>2671.45</v>
      </c>
      <c r="U33" s="212"/>
      <c r="V33" s="212"/>
      <c r="W33" s="212"/>
      <c r="X33" s="212"/>
      <c r="Y33" s="212"/>
      <c r="Z33" s="213"/>
      <c r="AA33" s="216">
        <v>2671.45</v>
      </c>
    </row>
    <row r="34" spans="1:27" x14ac:dyDescent="0.25">
      <c r="A34" s="145" t="s">
        <v>216</v>
      </c>
      <c r="B34" s="212">
        <v>23814.51</v>
      </c>
      <c r="C34" s="212">
        <v>3590.81</v>
      </c>
      <c r="D34" s="212">
        <v>10802.6</v>
      </c>
      <c r="E34" s="212"/>
      <c r="F34" s="212"/>
      <c r="G34" s="212">
        <v>18019.54</v>
      </c>
      <c r="H34" s="212"/>
      <c r="I34" s="212">
        <v>7080.0300000000007</v>
      </c>
      <c r="J34" s="212">
        <v>3405.4</v>
      </c>
      <c r="K34" s="212">
        <v>10570.93</v>
      </c>
      <c r="L34" s="212">
        <v>6905.95</v>
      </c>
      <c r="M34" s="212">
        <v>7248.83</v>
      </c>
      <c r="N34" s="212">
        <v>33063.85</v>
      </c>
      <c r="O34" s="212">
        <v>6892.32</v>
      </c>
      <c r="P34" s="212">
        <v>23785.919999999998</v>
      </c>
      <c r="Q34" s="212">
        <v>87013.58</v>
      </c>
      <c r="R34" s="212"/>
      <c r="S34" s="212"/>
      <c r="T34" s="212"/>
      <c r="U34" s="212">
        <v>9558.06</v>
      </c>
      <c r="V34" s="212"/>
      <c r="W34" s="212">
        <v>13544.939999999999</v>
      </c>
      <c r="X34" s="212">
        <v>100493.74999999999</v>
      </c>
      <c r="Y34" s="212"/>
      <c r="Z34" s="213"/>
      <c r="AA34" s="216">
        <v>365791.02</v>
      </c>
    </row>
    <row r="35" spans="1:27" x14ac:dyDescent="0.25">
      <c r="A35" s="145" t="s">
        <v>263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  <c r="O35" s="212"/>
      <c r="P35" s="212"/>
      <c r="Q35" s="212"/>
      <c r="R35" s="212">
        <v>2600.8000000000002</v>
      </c>
      <c r="S35" s="212">
        <v>3329.93</v>
      </c>
      <c r="T35" s="212">
        <v>10763.1</v>
      </c>
      <c r="U35" s="212"/>
      <c r="V35" s="212"/>
      <c r="W35" s="212"/>
      <c r="X35" s="212"/>
      <c r="Y35" s="212"/>
      <c r="Z35" s="213"/>
      <c r="AA35" s="216">
        <v>16693.830000000002</v>
      </c>
    </row>
    <row r="36" spans="1:27" x14ac:dyDescent="0.25">
      <c r="A36" s="145" t="s">
        <v>356</v>
      </c>
      <c r="B36" s="212"/>
      <c r="C36" s="212"/>
      <c r="D36" s="212"/>
      <c r="E36" s="212"/>
      <c r="F36" s="212"/>
      <c r="G36" s="212"/>
      <c r="H36" s="212"/>
      <c r="I36" s="212"/>
      <c r="J36" s="212"/>
      <c r="K36" s="212"/>
      <c r="L36" s="212"/>
      <c r="M36" s="212"/>
      <c r="N36" s="212"/>
      <c r="O36" s="212"/>
      <c r="P36" s="212"/>
      <c r="Q36" s="212"/>
      <c r="R36" s="212"/>
      <c r="S36" s="212">
        <v>2728.86</v>
      </c>
      <c r="T36" s="212"/>
      <c r="U36" s="212"/>
      <c r="V36" s="212"/>
      <c r="W36" s="212"/>
      <c r="X36" s="212"/>
      <c r="Y36" s="212"/>
      <c r="Z36" s="213"/>
      <c r="AA36" s="216">
        <v>2728.86</v>
      </c>
    </row>
    <row r="37" spans="1:27" x14ac:dyDescent="0.25">
      <c r="A37" s="145" t="s">
        <v>319</v>
      </c>
      <c r="B37" s="212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2"/>
      <c r="O37" s="212"/>
      <c r="P37" s="212"/>
      <c r="Q37" s="212"/>
      <c r="R37" s="212"/>
      <c r="S37" s="212">
        <v>3401.18</v>
      </c>
      <c r="T37" s="212"/>
      <c r="U37" s="212"/>
      <c r="V37" s="212"/>
      <c r="W37" s="212"/>
      <c r="X37" s="212"/>
      <c r="Y37" s="212"/>
      <c r="Z37" s="213"/>
      <c r="AA37" s="216">
        <v>3401.18</v>
      </c>
    </row>
    <row r="38" spans="1:27" x14ac:dyDescent="0.25">
      <c r="A38" s="145" t="s">
        <v>270</v>
      </c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  <c r="M38" s="212"/>
      <c r="N38" s="212"/>
      <c r="O38" s="212"/>
      <c r="P38" s="212"/>
      <c r="Q38" s="212"/>
      <c r="R38" s="212"/>
      <c r="S38" s="212">
        <v>10598.36</v>
      </c>
      <c r="T38" s="212"/>
      <c r="U38" s="212"/>
      <c r="V38" s="212"/>
      <c r="W38" s="212"/>
      <c r="X38" s="212"/>
      <c r="Y38" s="212"/>
      <c r="Z38" s="213"/>
      <c r="AA38" s="216">
        <v>10598.36</v>
      </c>
    </row>
    <row r="39" spans="1:27" x14ac:dyDescent="0.25">
      <c r="A39" s="145" t="s">
        <v>262</v>
      </c>
      <c r="B39" s="212"/>
      <c r="C39" s="212"/>
      <c r="D39" s="212"/>
      <c r="E39" s="212"/>
      <c r="F39" s="212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212"/>
      <c r="R39" s="212"/>
      <c r="S39" s="212">
        <v>3595.17</v>
      </c>
      <c r="T39" s="212"/>
      <c r="U39" s="212"/>
      <c r="V39" s="212"/>
      <c r="W39" s="212"/>
      <c r="X39" s="212"/>
      <c r="Y39" s="212"/>
      <c r="Z39" s="213"/>
      <c r="AA39" s="216">
        <v>3595.17</v>
      </c>
    </row>
    <row r="40" spans="1:27" x14ac:dyDescent="0.25">
      <c r="A40" s="145" t="s">
        <v>282</v>
      </c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  <c r="O40" s="212"/>
      <c r="P40" s="212"/>
      <c r="Q40" s="212"/>
      <c r="R40" s="212"/>
      <c r="S40" s="212"/>
      <c r="T40" s="212">
        <v>11106.02</v>
      </c>
      <c r="U40" s="212"/>
      <c r="V40" s="212"/>
      <c r="W40" s="212"/>
      <c r="X40" s="212"/>
      <c r="Y40" s="212"/>
      <c r="Z40" s="213"/>
      <c r="AA40" s="216">
        <v>11106.02</v>
      </c>
    </row>
    <row r="41" spans="1:27" x14ac:dyDescent="0.25">
      <c r="A41" s="145" t="s">
        <v>283</v>
      </c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>
        <v>3488.9</v>
      </c>
      <c r="U41" s="212"/>
      <c r="V41" s="212"/>
      <c r="W41" s="212"/>
      <c r="X41" s="212"/>
      <c r="Y41" s="212"/>
      <c r="Z41" s="213"/>
      <c r="AA41" s="216">
        <v>3488.9</v>
      </c>
    </row>
    <row r="42" spans="1:27" x14ac:dyDescent="0.25">
      <c r="A42" s="145" t="s">
        <v>362</v>
      </c>
      <c r="B42" s="212"/>
      <c r="C42" s="212"/>
      <c r="D42" s="212"/>
      <c r="E42" s="212"/>
      <c r="F42" s="212">
        <v>7307.65</v>
      </c>
      <c r="G42" s="212"/>
      <c r="H42" s="212"/>
      <c r="I42" s="212"/>
      <c r="J42" s="212"/>
      <c r="K42" s="212"/>
      <c r="L42" s="212"/>
      <c r="M42" s="212"/>
      <c r="N42" s="212"/>
      <c r="O42" s="212"/>
      <c r="P42" s="212"/>
      <c r="Q42" s="212"/>
      <c r="R42" s="212"/>
      <c r="S42" s="212"/>
      <c r="T42" s="212"/>
      <c r="U42" s="212"/>
      <c r="V42" s="212"/>
      <c r="W42" s="212"/>
      <c r="X42" s="212"/>
      <c r="Y42" s="212"/>
      <c r="Z42" s="213"/>
      <c r="AA42" s="216">
        <v>7307.65</v>
      </c>
    </row>
    <row r="43" spans="1:27" x14ac:dyDescent="0.25">
      <c r="A43" s="145" t="s">
        <v>374</v>
      </c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>
        <v>3235.47</v>
      </c>
      <c r="U43" s="212"/>
      <c r="V43" s="212"/>
      <c r="W43" s="212"/>
      <c r="X43" s="212"/>
      <c r="Y43" s="212"/>
      <c r="Z43" s="213"/>
      <c r="AA43" s="216">
        <v>3235.47</v>
      </c>
    </row>
    <row r="44" spans="1:27" x14ac:dyDescent="0.25">
      <c r="A44" s="145" t="s">
        <v>302</v>
      </c>
      <c r="B44" s="212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  <c r="O44" s="212"/>
      <c r="P44" s="212"/>
      <c r="Q44" s="212"/>
      <c r="R44" s="212"/>
      <c r="S44" s="212"/>
      <c r="T44" s="212"/>
      <c r="U44" s="212">
        <v>2985.43</v>
      </c>
      <c r="V44" s="212"/>
      <c r="W44" s="212"/>
      <c r="X44" s="212"/>
      <c r="Y44" s="212"/>
      <c r="Z44" s="213"/>
      <c r="AA44" s="216">
        <v>2985.43</v>
      </c>
    </row>
    <row r="45" spans="1:27" x14ac:dyDescent="0.25">
      <c r="A45" s="145" t="s">
        <v>373</v>
      </c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>
        <v>3294.84</v>
      </c>
      <c r="V45" s="212"/>
      <c r="W45" s="212"/>
      <c r="X45" s="212"/>
      <c r="Y45" s="212"/>
      <c r="Z45" s="213"/>
      <c r="AA45" s="216">
        <v>3294.84</v>
      </c>
    </row>
    <row r="46" spans="1:27" x14ac:dyDescent="0.25">
      <c r="A46" s="145" t="s">
        <v>328</v>
      </c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12"/>
      <c r="Q46" s="212">
        <v>3712.03</v>
      </c>
      <c r="R46" s="212"/>
      <c r="S46" s="212"/>
      <c r="T46" s="212">
        <v>10523.529999999999</v>
      </c>
      <c r="U46" s="212"/>
      <c r="V46" s="212"/>
      <c r="W46" s="212"/>
      <c r="X46" s="212"/>
      <c r="Y46" s="212"/>
      <c r="Z46" s="213"/>
      <c r="AA46" s="216">
        <v>14235.56</v>
      </c>
    </row>
    <row r="47" spans="1:27" x14ac:dyDescent="0.25">
      <c r="A47" s="145" t="s">
        <v>369</v>
      </c>
      <c r="B47" s="212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  <c r="O47" s="212"/>
      <c r="P47" s="212"/>
      <c r="Q47" s="212"/>
      <c r="R47" s="212"/>
      <c r="S47" s="212"/>
      <c r="T47" s="212">
        <v>10593.39</v>
      </c>
      <c r="U47" s="212"/>
      <c r="V47" s="212"/>
      <c r="W47" s="212"/>
      <c r="X47" s="212"/>
      <c r="Y47" s="212"/>
      <c r="Z47" s="213"/>
      <c r="AA47" s="216">
        <v>10593.39</v>
      </c>
    </row>
    <row r="48" spans="1:27" x14ac:dyDescent="0.25">
      <c r="A48" s="145" t="s">
        <v>384</v>
      </c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  <c r="O48" s="212"/>
      <c r="P48" s="212"/>
      <c r="Q48" s="212"/>
      <c r="R48" s="212"/>
      <c r="S48" s="212"/>
      <c r="T48" s="212">
        <v>3515.45</v>
      </c>
      <c r="U48" s="212"/>
      <c r="V48" s="212"/>
      <c r="W48" s="212"/>
      <c r="X48" s="212"/>
      <c r="Y48" s="212"/>
      <c r="Z48" s="213"/>
      <c r="AA48" s="216">
        <v>3515.45</v>
      </c>
    </row>
    <row r="49" spans="1:27" x14ac:dyDescent="0.25">
      <c r="A49" s="145" t="s">
        <v>348</v>
      </c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  <c r="O49" s="212"/>
      <c r="P49" s="212"/>
      <c r="Q49" s="212"/>
      <c r="R49" s="212"/>
      <c r="S49" s="212"/>
      <c r="T49" s="212">
        <v>3675.01</v>
      </c>
      <c r="U49" s="212"/>
      <c r="V49" s="212"/>
      <c r="W49" s="212"/>
      <c r="X49" s="212"/>
      <c r="Y49" s="212"/>
      <c r="Z49" s="213"/>
      <c r="AA49" s="216">
        <v>3675.01</v>
      </c>
    </row>
    <row r="50" spans="1:27" x14ac:dyDescent="0.25">
      <c r="A50" s="145" t="s">
        <v>368</v>
      </c>
      <c r="B50" s="212"/>
      <c r="C50" s="212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P50" s="212"/>
      <c r="Q50" s="212"/>
      <c r="R50" s="212"/>
      <c r="S50" s="212"/>
      <c r="T50" s="212">
        <v>3572.56</v>
      </c>
      <c r="U50" s="212"/>
      <c r="V50" s="212"/>
      <c r="W50" s="212"/>
      <c r="X50" s="212"/>
      <c r="Y50" s="212"/>
      <c r="Z50" s="213"/>
      <c r="AA50" s="216">
        <v>3572.56</v>
      </c>
    </row>
    <row r="51" spans="1:27" x14ac:dyDescent="0.25">
      <c r="A51" s="145" t="s">
        <v>307</v>
      </c>
      <c r="B51" s="212">
        <v>41425.5</v>
      </c>
      <c r="C51" s="212"/>
      <c r="D51" s="212"/>
      <c r="E51" s="212"/>
      <c r="F51" s="212"/>
      <c r="G51" s="212"/>
      <c r="H51" s="212">
        <v>21177.25</v>
      </c>
      <c r="I51" s="212"/>
      <c r="J51" s="212">
        <v>10400.06</v>
      </c>
      <c r="K51" s="212">
        <v>13833.39</v>
      </c>
      <c r="L51" s="212">
        <v>3749.3</v>
      </c>
      <c r="M51" s="212"/>
      <c r="N51" s="212"/>
      <c r="O51" s="212"/>
      <c r="P51" s="212">
        <v>3575.04</v>
      </c>
      <c r="Q51" s="212"/>
      <c r="R51" s="212"/>
      <c r="S51" s="212"/>
      <c r="T51" s="212"/>
      <c r="U51" s="212"/>
      <c r="V51" s="212"/>
      <c r="W51" s="212"/>
      <c r="X51" s="212"/>
      <c r="Y51" s="212"/>
      <c r="Z51" s="213"/>
      <c r="AA51" s="216">
        <v>94160.54</v>
      </c>
    </row>
    <row r="52" spans="1:27" x14ac:dyDescent="0.25">
      <c r="A52" s="145" t="s">
        <v>218</v>
      </c>
      <c r="B52" s="212"/>
      <c r="C52" s="212"/>
      <c r="D52" s="212"/>
      <c r="E52" s="212"/>
      <c r="F52" s="212"/>
      <c r="G52" s="212"/>
      <c r="H52" s="212"/>
      <c r="I52" s="212"/>
      <c r="J52" s="212">
        <v>14639.57</v>
      </c>
      <c r="K52" s="212">
        <v>3463.03</v>
      </c>
      <c r="L52" s="212">
        <v>3800.1</v>
      </c>
      <c r="M52" s="212"/>
      <c r="N52" s="212"/>
      <c r="O52" s="212"/>
      <c r="P52" s="212">
        <v>13681.880000000001</v>
      </c>
      <c r="Q52" s="212"/>
      <c r="R52" s="212"/>
      <c r="S52" s="212"/>
      <c r="T52" s="212"/>
      <c r="U52" s="212"/>
      <c r="V52" s="212"/>
      <c r="W52" s="212"/>
      <c r="X52" s="212"/>
      <c r="Y52" s="212"/>
      <c r="Z52" s="213"/>
      <c r="AA52" s="216">
        <v>35584.58</v>
      </c>
    </row>
    <row r="53" spans="1:27" x14ac:dyDescent="0.25">
      <c r="A53" s="145" t="s">
        <v>370</v>
      </c>
      <c r="B53" s="212"/>
      <c r="C53" s="212"/>
      <c r="D53" s="212"/>
      <c r="E53" s="212"/>
      <c r="F53" s="212"/>
      <c r="G53" s="212"/>
      <c r="H53" s="212"/>
      <c r="I53" s="212"/>
      <c r="J53" s="212">
        <v>3771.48</v>
      </c>
      <c r="K53" s="212"/>
      <c r="L53" s="212"/>
      <c r="M53" s="212"/>
      <c r="N53" s="212"/>
      <c r="O53" s="212"/>
      <c r="P53" s="212"/>
      <c r="Q53" s="212"/>
      <c r="R53" s="212"/>
      <c r="S53" s="212"/>
      <c r="T53" s="212"/>
      <c r="U53" s="212"/>
      <c r="V53" s="212"/>
      <c r="W53" s="212"/>
      <c r="X53" s="212"/>
      <c r="Y53" s="212"/>
      <c r="Z53" s="213"/>
      <c r="AA53" s="216">
        <v>3771.48</v>
      </c>
    </row>
    <row r="54" spans="1:27" x14ac:dyDescent="0.25">
      <c r="A54" s="145" t="s">
        <v>363</v>
      </c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  <c r="O54" s="212"/>
      <c r="P54" s="212"/>
      <c r="Q54" s="212"/>
      <c r="R54" s="212"/>
      <c r="S54" s="212"/>
      <c r="T54" s="212"/>
      <c r="U54" s="212"/>
      <c r="V54" s="212"/>
      <c r="W54" s="212"/>
      <c r="X54" s="212"/>
      <c r="Y54" s="212">
        <v>10289.1</v>
      </c>
      <c r="Z54" s="213"/>
      <c r="AA54" s="216">
        <v>10289.1</v>
      </c>
    </row>
    <row r="55" spans="1:27" x14ac:dyDescent="0.25">
      <c r="A55" s="145" t="s">
        <v>268</v>
      </c>
      <c r="B55" s="212"/>
      <c r="C55" s="212"/>
      <c r="D55" s="212"/>
      <c r="E55" s="212">
        <v>18119.09</v>
      </c>
      <c r="F55" s="212"/>
      <c r="G55" s="212"/>
      <c r="H55" s="212"/>
      <c r="I55" s="212"/>
      <c r="J55" s="212"/>
      <c r="K55" s="212"/>
      <c r="L55" s="212"/>
      <c r="M55" s="212"/>
      <c r="N55" s="212"/>
      <c r="O55" s="212"/>
      <c r="P55" s="212"/>
      <c r="Q55" s="212"/>
      <c r="R55" s="212"/>
      <c r="S55" s="212"/>
      <c r="T55" s="212"/>
      <c r="U55" s="212"/>
      <c r="V55" s="212"/>
      <c r="W55" s="212"/>
      <c r="X55" s="212"/>
      <c r="Y55" s="212"/>
      <c r="Z55" s="213"/>
      <c r="AA55" s="216">
        <v>18119.09</v>
      </c>
    </row>
    <row r="56" spans="1:27" x14ac:dyDescent="0.25">
      <c r="A56" s="145" t="s">
        <v>339</v>
      </c>
      <c r="B56" s="212"/>
      <c r="C56" s="212"/>
      <c r="D56" s="212"/>
      <c r="E56" s="212">
        <v>3588.47</v>
      </c>
      <c r="F56" s="212"/>
      <c r="G56" s="212"/>
      <c r="H56" s="212"/>
      <c r="I56" s="212"/>
      <c r="J56" s="212"/>
      <c r="K56" s="212"/>
      <c r="L56" s="212"/>
      <c r="M56" s="212"/>
      <c r="N56" s="212"/>
      <c r="O56" s="212"/>
      <c r="P56" s="212"/>
      <c r="Q56" s="212"/>
      <c r="R56" s="212"/>
      <c r="S56" s="212"/>
      <c r="T56" s="212"/>
      <c r="U56" s="212"/>
      <c r="V56" s="212"/>
      <c r="W56" s="212"/>
      <c r="X56" s="212"/>
      <c r="Y56" s="212"/>
      <c r="Z56" s="213"/>
      <c r="AA56" s="216">
        <v>3588.47</v>
      </c>
    </row>
    <row r="57" spans="1:27" x14ac:dyDescent="0.25">
      <c r="A57" s="145" t="s">
        <v>371</v>
      </c>
      <c r="B57" s="212"/>
      <c r="C57" s="212"/>
      <c r="D57" s="212"/>
      <c r="E57" s="212">
        <v>3443.13</v>
      </c>
      <c r="F57" s="212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212"/>
      <c r="R57" s="212"/>
      <c r="S57" s="212"/>
      <c r="T57" s="212"/>
      <c r="U57" s="212"/>
      <c r="V57" s="212"/>
      <c r="W57" s="212"/>
      <c r="X57" s="212"/>
      <c r="Y57" s="212"/>
      <c r="Z57" s="213"/>
      <c r="AA57" s="216">
        <v>3443.13</v>
      </c>
    </row>
    <row r="58" spans="1:27" x14ac:dyDescent="0.25">
      <c r="A58" s="145" t="s">
        <v>415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3"/>
      <c r="AA58" s="216"/>
    </row>
    <row r="59" spans="1:27" x14ac:dyDescent="0.25">
      <c r="A59" s="215" t="s">
        <v>257</v>
      </c>
      <c r="B59" s="212">
        <v>65240.009999999995</v>
      </c>
      <c r="C59" s="212">
        <v>3590.81</v>
      </c>
      <c r="D59" s="212">
        <v>10802.6</v>
      </c>
      <c r="E59" s="212">
        <v>90092.21</v>
      </c>
      <c r="F59" s="212">
        <v>52568.33</v>
      </c>
      <c r="G59" s="212">
        <v>18019.54</v>
      </c>
      <c r="H59" s="212">
        <v>21177.25</v>
      </c>
      <c r="I59" s="212">
        <v>7080.0300000000007</v>
      </c>
      <c r="J59" s="212">
        <v>32216.51</v>
      </c>
      <c r="K59" s="212">
        <v>27867.35</v>
      </c>
      <c r="L59" s="212">
        <v>14455.35</v>
      </c>
      <c r="M59" s="212">
        <v>7248.83</v>
      </c>
      <c r="N59" s="212">
        <v>33063.85</v>
      </c>
      <c r="O59" s="212">
        <v>6892.32</v>
      </c>
      <c r="P59" s="212">
        <v>41042.839999999997</v>
      </c>
      <c r="Q59" s="212">
        <v>90725.61</v>
      </c>
      <c r="R59" s="212">
        <v>2600.8000000000002</v>
      </c>
      <c r="S59" s="212">
        <v>55029.729999999996</v>
      </c>
      <c r="T59" s="212">
        <v>233230.16000000003</v>
      </c>
      <c r="U59" s="212">
        <v>26683.600000000002</v>
      </c>
      <c r="V59" s="212">
        <v>39243.300000000003</v>
      </c>
      <c r="W59" s="212">
        <v>13544.939999999999</v>
      </c>
      <c r="X59" s="212">
        <v>100493.74999999999</v>
      </c>
      <c r="Y59" s="212">
        <v>20490.46</v>
      </c>
      <c r="Z59" s="212"/>
      <c r="AA59" s="214">
        <v>1013400.18</v>
      </c>
    </row>
  </sheetData>
  <pageMargins left="0.32" right="0.70866141732283472" top="0.25" bottom="0.74803149606299213" header="0.18" footer="0.31496062992125984"/>
  <pageSetup paperSize="9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H1165"/>
  <sheetViews>
    <sheetView tabSelected="1" topLeftCell="AR1" zoomScale="85" zoomScaleNormal="85" workbookViewId="0">
      <pane ySplit="1" topLeftCell="A2" activePane="bottomLeft" state="frozen"/>
      <selection activeCell="AA1" sqref="AA1"/>
      <selection pane="bottomLeft" activeCell="BO4" sqref="BO4"/>
    </sheetView>
  </sheetViews>
  <sheetFormatPr defaultColWidth="7.42578125" defaultRowHeight="15" x14ac:dyDescent="0.25"/>
  <cols>
    <col min="1" max="1" width="10.7109375" style="161" customWidth="1"/>
    <col min="2" max="2" width="7.7109375" style="160" customWidth="1"/>
    <col min="3" max="3" width="5.42578125" style="151" customWidth="1"/>
    <col min="4" max="4" width="12" style="42" customWidth="1"/>
    <col min="5" max="5" width="22.28515625" style="42" customWidth="1"/>
    <col min="6" max="6" width="11.28515625" style="159" customWidth="1"/>
    <col min="7" max="7" width="9.5703125" style="151" customWidth="1"/>
    <col min="8" max="8" width="7" style="151" customWidth="1"/>
    <col min="9" max="10" width="10.28515625" style="181" customWidth="1"/>
    <col min="11" max="11" width="13.5703125" style="181" customWidth="1"/>
    <col min="12" max="12" width="12.5703125" style="61" customWidth="1"/>
    <col min="13" max="13" width="11.85546875" style="181" customWidth="1"/>
    <col min="14" max="14" width="11.42578125" style="61" customWidth="1"/>
    <col min="15" max="15" width="14.5703125" style="181" customWidth="1"/>
    <col min="16" max="16" width="13" style="5" bestFit="1" customWidth="1"/>
    <col min="17" max="18" width="18.140625" style="181" bestFit="1" customWidth="1"/>
    <col min="19" max="19" width="10.7109375" style="61" customWidth="1"/>
    <col min="20" max="21" width="13.28515625" style="181" bestFit="1" customWidth="1"/>
    <col min="22" max="22" width="10" style="61" customWidth="1"/>
    <col min="23" max="23" width="15.5703125" style="181" bestFit="1" customWidth="1"/>
    <col min="24" max="24" width="12.5703125" style="5" customWidth="1"/>
    <col min="25" max="25" width="12.85546875" style="181" customWidth="1"/>
    <col min="26" max="26" width="8.7109375" style="5" customWidth="1"/>
    <col min="27" max="27" width="12.140625" style="181" customWidth="1"/>
    <col min="28" max="28" width="9.28515625" style="61" customWidth="1"/>
    <col min="29" max="29" width="14.140625" style="181" customWidth="1"/>
    <col min="30" max="30" width="13.7109375" style="181" bestFit="1" customWidth="1"/>
    <col min="31" max="31" width="8.85546875" style="5" customWidth="1"/>
    <col min="32" max="32" width="15.42578125" style="181" customWidth="1"/>
    <col min="33" max="33" width="11.7109375" style="61" customWidth="1"/>
    <col min="34" max="34" width="10.42578125" style="181" customWidth="1"/>
    <col min="35" max="35" width="9.7109375" style="61" customWidth="1"/>
    <col min="36" max="36" width="7.28515625" style="63" customWidth="1"/>
    <col min="37" max="37" width="7.42578125" style="63"/>
    <col min="38" max="38" width="15.5703125" style="181" bestFit="1" customWidth="1"/>
    <col min="39" max="39" width="13.5703125" style="181" bestFit="1" customWidth="1"/>
    <col min="40" max="40" width="9.28515625" style="5" customWidth="1"/>
    <col min="41" max="41" width="10.42578125" style="5" customWidth="1"/>
    <col min="42" max="42" width="8.140625" style="5" bestFit="1" customWidth="1"/>
    <col min="43" max="43" width="7.42578125" style="5"/>
    <col min="44" max="44" width="14.42578125" style="5" bestFit="1" customWidth="1"/>
    <col min="45" max="45" width="12.7109375" style="5" bestFit="1" customWidth="1"/>
    <col min="46" max="46" width="11.7109375" style="5" bestFit="1" customWidth="1"/>
    <col min="47" max="49" width="8.140625" style="232" bestFit="1" customWidth="1"/>
    <col min="50" max="51" width="7" style="233" bestFit="1" customWidth="1"/>
    <col min="52" max="52" width="8.140625" style="232" bestFit="1" customWidth="1"/>
    <col min="53" max="54" width="7.140625" style="233" bestFit="1" customWidth="1"/>
    <col min="55" max="55" width="8.140625" style="232" bestFit="1" customWidth="1"/>
    <col min="56" max="56" width="7.85546875" style="233" customWidth="1"/>
    <col min="57" max="57" width="6.42578125" style="233" bestFit="1" customWidth="1"/>
    <col min="58" max="58" width="8.42578125" style="232" bestFit="1" customWidth="1"/>
    <col min="59" max="59" width="7.85546875" style="233" customWidth="1"/>
    <col min="60" max="60" width="7.28515625" style="233" customWidth="1"/>
    <col min="61" max="61" width="13.140625" style="232" customWidth="1"/>
    <col min="62" max="62" width="7.42578125" style="234" customWidth="1"/>
    <col min="63" max="63" width="7.5703125" style="234" customWidth="1"/>
    <col min="64" max="65" width="15.5703125" style="235" bestFit="1" customWidth="1"/>
    <col min="66" max="66" width="9.28515625" style="38" customWidth="1"/>
    <col min="67" max="16384" width="7.42578125" style="2"/>
  </cols>
  <sheetData>
    <row r="1" spans="1:66" s="1" customFormat="1" ht="78.75" customHeight="1" x14ac:dyDescent="0.25">
      <c r="A1" s="146" t="s">
        <v>72</v>
      </c>
      <c r="B1" s="64" t="s">
        <v>168</v>
      </c>
      <c r="C1" s="50" t="s">
        <v>71</v>
      </c>
      <c r="D1" s="3" t="s">
        <v>70</v>
      </c>
      <c r="E1" s="187" t="s">
        <v>69</v>
      </c>
      <c r="F1" s="54" t="s">
        <v>68</v>
      </c>
      <c r="G1" s="50" t="s">
        <v>208</v>
      </c>
      <c r="H1" s="50" t="s">
        <v>67</v>
      </c>
      <c r="I1" s="16" t="s">
        <v>66</v>
      </c>
      <c r="J1" s="16" t="s">
        <v>65</v>
      </c>
      <c r="K1" s="16" t="s">
        <v>64</v>
      </c>
      <c r="L1" s="60" t="s">
        <v>63</v>
      </c>
      <c r="M1" s="16" t="s">
        <v>62</v>
      </c>
      <c r="N1" s="60" t="s">
        <v>61</v>
      </c>
      <c r="O1" s="16" t="s">
        <v>260</v>
      </c>
      <c r="P1" s="4" t="s">
        <v>73</v>
      </c>
      <c r="Q1" s="16" t="s">
        <v>60</v>
      </c>
      <c r="R1" s="16" t="s">
        <v>59</v>
      </c>
      <c r="S1" s="60" t="s">
        <v>58</v>
      </c>
      <c r="T1" s="16" t="s">
        <v>57</v>
      </c>
      <c r="U1" s="16" t="s">
        <v>56</v>
      </c>
      <c r="V1" s="60" t="s">
        <v>55</v>
      </c>
      <c r="W1" s="16" t="s">
        <v>259</v>
      </c>
      <c r="X1" s="4" t="s">
        <v>54</v>
      </c>
      <c r="Y1" s="16" t="s">
        <v>53</v>
      </c>
      <c r="Z1" s="4" t="s">
        <v>52</v>
      </c>
      <c r="AA1" s="16" t="s">
        <v>51</v>
      </c>
      <c r="AB1" s="60" t="s">
        <v>50</v>
      </c>
      <c r="AC1" s="16" t="s">
        <v>49</v>
      </c>
      <c r="AD1" s="16" t="s">
        <v>48</v>
      </c>
      <c r="AE1" s="4" t="s">
        <v>47</v>
      </c>
      <c r="AF1" s="16" t="s">
        <v>46</v>
      </c>
      <c r="AG1" s="60" t="s">
        <v>45</v>
      </c>
      <c r="AH1" s="16" t="s">
        <v>44</v>
      </c>
      <c r="AI1" s="60" t="s">
        <v>43</v>
      </c>
      <c r="AJ1" s="62" t="s">
        <v>74</v>
      </c>
      <c r="AK1" s="62" t="s">
        <v>75</v>
      </c>
      <c r="AL1" s="16" t="s">
        <v>42</v>
      </c>
      <c r="AM1" s="16" t="s">
        <v>41</v>
      </c>
      <c r="AN1" s="4" t="s">
        <v>40</v>
      </c>
      <c r="AO1" s="4" t="s">
        <v>39</v>
      </c>
      <c r="AP1" s="4" t="s">
        <v>76</v>
      </c>
      <c r="AQ1" s="4" t="s">
        <v>77</v>
      </c>
      <c r="AR1" s="4" t="s">
        <v>38</v>
      </c>
      <c r="AS1" s="4" t="s">
        <v>78</v>
      </c>
      <c r="AT1" s="4" t="s">
        <v>79</v>
      </c>
      <c r="AU1" s="220" t="s">
        <v>37</v>
      </c>
      <c r="AV1" s="220" t="s">
        <v>36</v>
      </c>
      <c r="AW1" s="220" t="s">
        <v>35</v>
      </c>
      <c r="AX1" s="221" t="s">
        <v>80</v>
      </c>
      <c r="AY1" s="221" t="s">
        <v>81</v>
      </c>
      <c r="AZ1" s="220" t="s">
        <v>34</v>
      </c>
      <c r="BA1" s="221" t="s">
        <v>83</v>
      </c>
      <c r="BB1" s="221" t="s">
        <v>82</v>
      </c>
      <c r="BC1" s="220" t="s">
        <v>33</v>
      </c>
      <c r="BD1" s="221" t="s">
        <v>84</v>
      </c>
      <c r="BE1" s="221" t="s">
        <v>85</v>
      </c>
      <c r="BF1" s="220" t="s">
        <v>32</v>
      </c>
      <c r="BG1" s="221" t="s">
        <v>86</v>
      </c>
      <c r="BH1" s="221" t="s">
        <v>87</v>
      </c>
      <c r="BI1" s="220" t="s">
        <v>166</v>
      </c>
      <c r="BJ1" s="222" t="s">
        <v>167</v>
      </c>
      <c r="BK1" s="223" t="s">
        <v>258</v>
      </c>
      <c r="BL1" s="221" t="s">
        <v>209</v>
      </c>
      <c r="BM1" s="221" t="s">
        <v>210</v>
      </c>
      <c r="BN1" s="55" t="s">
        <v>213</v>
      </c>
    </row>
    <row r="2" spans="1:66" ht="31.5" customHeight="1" x14ac:dyDescent="0.25">
      <c r="A2" s="45">
        <v>41000</v>
      </c>
      <c r="B2" s="43">
        <f t="shared" ref="B2:B65" si="0">MONTH(A2)</f>
        <v>4</v>
      </c>
      <c r="C2" s="52">
        <v>1</v>
      </c>
      <c r="D2" s="37" t="s">
        <v>219</v>
      </c>
      <c r="E2" s="37" t="s">
        <v>216</v>
      </c>
      <c r="F2" s="43">
        <v>3529.06</v>
      </c>
      <c r="G2" s="150">
        <v>59</v>
      </c>
      <c r="H2" s="52">
        <v>0</v>
      </c>
      <c r="I2" s="34">
        <v>0.50347222222222221</v>
      </c>
      <c r="J2" s="34">
        <v>0.50347222222222221</v>
      </c>
      <c r="K2" s="34">
        <v>0.50694444444444442</v>
      </c>
      <c r="L2" s="7">
        <f>K2-J2</f>
        <v>3.4722222222222099E-3</v>
      </c>
      <c r="M2" s="34">
        <v>0.51388888888888895</v>
      </c>
      <c r="N2" s="7">
        <f>M2-K2</f>
        <v>6.9444444444445308E-3</v>
      </c>
      <c r="O2" s="34">
        <v>0.52430555555555558</v>
      </c>
      <c r="P2" s="7">
        <f>O2-M2</f>
        <v>1.041666666666663E-2</v>
      </c>
      <c r="Q2" s="34">
        <v>0.52777777777777779</v>
      </c>
      <c r="R2" s="34">
        <v>0.54861111111111105</v>
      </c>
      <c r="S2" s="7">
        <f t="shared" ref="S2" si="1">R2-Q2</f>
        <v>2.0833333333333259E-2</v>
      </c>
      <c r="T2" s="34">
        <v>0.52777777777777779</v>
      </c>
      <c r="U2" s="34">
        <v>0.54861111111111105</v>
      </c>
      <c r="V2" s="7">
        <f t="shared" ref="V2" si="2">U2-T2</f>
        <v>2.0833333333333259E-2</v>
      </c>
      <c r="W2" s="34">
        <v>0.57500000000000007</v>
      </c>
      <c r="X2" s="7">
        <f>W2-R2</f>
        <v>2.6388888888889017E-2</v>
      </c>
      <c r="Y2" s="34">
        <v>0.57638888888888895</v>
      </c>
      <c r="Z2" s="7">
        <f>Y2-W2</f>
        <v>1.388888888888884E-3</v>
      </c>
      <c r="AA2" s="34">
        <v>0.65833333333333333</v>
      </c>
      <c r="AB2" s="7">
        <f>AA2-Y2</f>
        <v>8.1944444444444375E-2</v>
      </c>
      <c r="AC2" s="34">
        <v>0.65833333333333333</v>
      </c>
      <c r="AD2" s="34">
        <v>0.65833333333333333</v>
      </c>
      <c r="AE2" s="7">
        <f t="shared" ref="AE2" si="3">AD2-AC2</f>
        <v>0</v>
      </c>
      <c r="AF2" s="34">
        <v>0.66319444444444442</v>
      </c>
      <c r="AG2" s="7">
        <f>AF2-AD2</f>
        <v>4.8611111111110938E-3</v>
      </c>
      <c r="AH2" s="34">
        <v>0.66666666666666663</v>
      </c>
      <c r="AI2" s="7">
        <f>AH2-AF2</f>
        <v>3.4722222222222099E-3</v>
      </c>
      <c r="AJ2" s="8">
        <f t="shared" ref="AJ2" si="4">HOUR(AI2)</f>
        <v>0</v>
      </c>
      <c r="AK2" s="8">
        <f t="shared" ref="AK2" si="5">MINUTE(AI2)</f>
        <v>5</v>
      </c>
      <c r="AL2" s="34">
        <v>0.66666666666666663</v>
      </c>
      <c r="AM2" s="34">
        <v>0.67013888888888884</v>
      </c>
      <c r="AN2" s="7">
        <f t="shared" ref="AN2" si="6">AM2-AL2</f>
        <v>3.4722222222222099E-3</v>
      </c>
      <c r="AO2" s="7">
        <f>AM2-I2</f>
        <v>0.16666666666666663</v>
      </c>
      <c r="AP2" s="8">
        <f t="shared" ref="AP2" si="7">HOUR(AO2)</f>
        <v>4</v>
      </c>
      <c r="AQ2" s="8">
        <f t="shared" ref="AQ2" si="8">MINUTE(AO2)</f>
        <v>0</v>
      </c>
      <c r="AR2" s="7">
        <f>AB2-(AU2+AV2+AW2+AZ2+BC2+BF2+BI2)</f>
        <v>3.4722222222222154E-2</v>
      </c>
      <c r="AS2" s="8">
        <f t="shared" ref="AS2" si="9">HOUR(AR2)</f>
        <v>0</v>
      </c>
      <c r="AT2" s="8">
        <f t="shared" ref="AT2" si="10">MINUTE(AR2)</f>
        <v>50</v>
      </c>
      <c r="AU2" s="224">
        <v>0</v>
      </c>
      <c r="AV2" s="224">
        <v>0</v>
      </c>
      <c r="AW2" s="224">
        <v>0</v>
      </c>
      <c r="AX2" s="225">
        <f t="shared" ref="AX2" si="11">HOUR(AW2)</f>
        <v>0</v>
      </c>
      <c r="AY2" s="225">
        <f t="shared" ref="AY2" si="12">MINUTE(AW2)</f>
        <v>0</v>
      </c>
      <c r="AZ2" s="224">
        <v>0</v>
      </c>
      <c r="BA2" s="225">
        <f t="shared" ref="BA2" si="13">HOUR(AZ2)</f>
        <v>0</v>
      </c>
      <c r="BB2" s="225">
        <f t="shared" ref="BB2" si="14">MINUTE(AZ2)</f>
        <v>0</v>
      </c>
      <c r="BC2" s="224">
        <v>0</v>
      </c>
      <c r="BD2" s="225">
        <f t="shared" ref="BD2" si="15">HOUR(BC2)</f>
        <v>0</v>
      </c>
      <c r="BE2" s="225">
        <f t="shared" ref="BE2" si="16">MINUTE(BC2)</f>
        <v>0</v>
      </c>
      <c r="BF2" s="224">
        <v>4.7222222222222221E-2</v>
      </c>
      <c r="BG2" s="225">
        <f t="shared" ref="BG2" si="17">HOUR(BF2)</f>
        <v>1</v>
      </c>
      <c r="BH2" s="225">
        <f t="shared" ref="BH2" si="18">MINUTE(BF2)</f>
        <v>8</v>
      </c>
      <c r="BI2" s="224">
        <v>0</v>
      </c>
      <c r="BJ2" s="226">
        <f t="shared" ref="BJ2" si="19">HOUR(BI2)</f>
        <v>0</v>
      </c>
      <c r="BK2" s="227">
        <f t="shared" ref="BK2" si="20">MINUTE(BI2)</f>
        <v>0</v>
      </c>
      <c r="BL2" s="228">
        <f>F2</f>
        <v>3529.06</v>
      </c>
      <c r="BM2" s="229">
        <f>G2</f>
        <v>59</v>
      </c>
      <c r="BN2" s="38">
        <f>F2/G2</f>
        <v>59.814576271186439</v>
      </c>
    </row>
    <row r="3" spans="1:66" ht="31.5" customHeight="1" x14ac:dyDescent="0.25">
      <c r="A3" s="45">
        <v>41000</v>
      </c>
      <c r="B3" s="43">
        <f t="shared" si="0"/>
        <v>4</v>
      </c>
      <c r="C3" s="52">
        <v>1</v>
      </c>
      <c r="D3" s="37" t="s">
        <v>286</v>
      </c>
      <c r="E3" s="37" t="s">
        <v>218</v>
      </c>
      <c r="F3" s="43">
        <v>3342.98</v>
      </c>
      <c r="G3" s="150">
        <v>55</v>
      </c>
      <c r="H3" s="52">
        <v>4</v>
      </c>
      <c r="I3" s="34">
        <v>0.8125</v>
      </c>
      <c r="J3" s="34">
        <v>0.8125</v>
      </c>
      <c r="K3" s="34">
        <v>0.81597222222222221</v>
      </c>
      <c r="L3" s="7">
        <f>K3-J3</f>
        <v>3.4722222222222099E-3</v>
      </c>
      <c r="M3" s="34">
        <v>0.81944444444444453</v>
      </c>
      <c r="N3" s="7">
        <f>M3-K3</f>
        <v>3.4722222222223209E-3</v>
      </c>
      <c r="O3" s="34">
        <v>0.83333333333333337</v>
      </c>
      <c r="P3" s="7">
        <f>O3-M3</f>
        <v>1.388888888888884E-2</v>
      </c>
      <c r="Q3" s="34">
        <v>0.83333333333333337</v>
      </c>
      <c r="R3" s="34">
        <v>0.875</v>
      </c>
      <c r="S3" s="7">
        <f t="shared" ref="S3:S4" si="21">R3-Q3</f>
        <v>4.166666666666663E-2</v>
      </c>
      <c r="T3" s="34">
        <v>0.83333333333333337</v>
      </c>
      <c r="U3" s="34">
        <v>0.875</v>
      </c>
      <c r="V3" s="7">
        <f t="shared" ref="V3:V4" si="22">U3-T3</f>
        <v>4.166666666666663E-2</v>
      </c>
      <c r="W3" s="34">
        <v>0.87569444444444444</v>
      </c>
      <c r="X3" s="7">
        <f>W3-R3</f>
        <v>6.9444444444444198E-4</v>
      </c>
      <c r="Y3" s="34">
        <v>0.87569444444444444</v>
      </c>
      <c r="Z3" s="7">
        <f>Y3-W3</f>
        <v>0</v>
      </c>
      <c r="AA3" s="34">
        <v>0.95208333333333339</v>
      </c>
      <c r="AB3" s="7">
        <f>AA3-Y3</f>
        <v>7.6388888888888951E-2</v>
      </c>
      <c r="AC3" s="34">
        <v>0.95208333333333339</v>
      </c>
      <c r="AD3" s="34">
        <v>0.95208333333333339</v>
      </c>
      <c r="AE3" s="7">
        <f t="shared" ref="AE3:AE4" si="23">AD3-AC3</f>
        <v>0</v>
      </c>
      <c r="AF3" s="34">
        <v>0.96180555555555547</v>
      </c>
      <c r="AG3" s="7">
        <f>AF3-AD3</f>
        <v>9.7222222222220767E-3</v>
      </c>
      <c r="AH3" s="34">
        <v>0.96527777777777779</v>
      </c>
      <c r="AI3" s="7">
        <f>AH3-AF3</f>
        <v>3.4722222222223209E-3</v>
      </c>
      <c r="AJ3" s="8">
        <f t="shared" ref="AJ3:AJ4" si="24">HOUR(AI3)</f>
        <v>0</v>
      </c>
      <c r="AK3" s="8">
        <f t="shared" ref="AK3:AK4" si="25">MINUTE(AI3)</f>
        <v>5</v>
      </c>
      <c r="AL3" s="34">
        <v>0.96527777777777779</v>
      </c>
      <c r="AM3" s="34">
        <v>0.96875</v>
      </c>
      <c r="AN3" s="7">
        <f t="shared" ref="AN3:AN4" si="26">AM3-AL3</f>
        <v>3.4722222222222099E-3</v>
      </c>
      <c r="AO3" s="7">
        <f>AM3-I3</f>
        <v>0.15625</v>
      </c>
      <c r="AP3" s="8">
        <f t="shared" ref="AP3:AP4" si="27">HOUR(AO3)</f>
        <v>3</v>
      </c>
      <c r="AQ3" s="8">
        <f t="shared" ref="AQ3:AQ4" si="28">MINUTE(AO3)</f>
        <v>45</v>
      </c>
      <c r="AR3" s="7">
        <f>AB3-(AU3+AV3+AW3+AZ3+BC3+BF3+BI3)</f>
        <v>6.8055555555555619E-2</v>
      </c>
      <c r="AS3" s="8">
        <f t="shared" ref="AS3:AS4" si="29">HOUR(AR3)</f>
        <v>1</v>
      </c>
      <c r="AT3" s="8">
        <f t="shared" ref="AT3:AT4" si="30">MINUTE(AR3)</f>
        <v>38</v>
      </c>
      <c r="AU3" s="224">
        <v>0</v>
      </c>
      <c r="AV3" s="224">
        <v>0</v>
      </c>
      <c r="AW3" s="224">
        <v>0</v>
      </c>
      <c r="AX3" s="225">
        <f t="shared" ref="AX3:AX4" si="31">HOUR(AW3)</f>
        <v>0</v>
      </c>
      <c r="AY3" s="225">
        <f t="shared" ref="AY3:AY4" si="32">MINUTE(AW3)</f>
        <v>0</v>
      </c>
      <c r="AZ3" s="224">
        <v>0</v>
      </c>
      <c r="BA3" s="225">
        <f t="shared" ref="BA3:BA4" si="33">HOUR(AZ3)</f>
        <v>0</v>
      </c>
      <c r="BB3" s="225">
        <f t="shared" ref="BB3:BB4" si="34">MINUTE(AZ3)</f>
        <v>0</v>
      </c>
      <c r="BC3" s="224">
        <v>0</v>
      </c>
      <c r="BD3" s="225">
        <f t="shared" ref="BD3:BD4" si="35">HOUR(BC3)</f>
        <v>0</v>
      </c>
      <c r="BE3" s="225">
        <f t="shared" ref="BE3:BE4" si="36">MINUTE(BC3)</f>
        <v>0</v>
      </c>
      <c r="BF3" s="224">
        <v>8.3333333333333332E-3</v>
      </c>
      <c r="BG3" s="225">
        <f t="shared" ref="BG3:BG4" si="37">HOUR(BF3)</f>
        <v>0</v>
      </c>
      <c r="BH3" s="225">
        <f t="shared" ref="BH3:BH4" si="38">MINUTE(BF3)</f>
        <v>12</v>
      </c>
      <c r="BI3" s="224">
        <v>0</v>
      </c>
      <c r="BJ3" s="226">
        <f t="shared" ref="BJ3:BJ4" si="39">HOUR(BI3)</f>
        <v>0</v>
      </c>
      <c r="BK3" s="227">
        <f t="shared" ref="BK3:BK4" si="40">MINUTE(BI3)</f>
        <v>0</v>
      </c>
      <c r="BL3" s="228">
        <f>F3 + BL2</f>
        <v>6872.04</v>
      </c>
      <c r="BM3" s="229">
        <f xml:space="preserve"> G3 + BM2</f>
        <v>114</v>
      </c>
      <c r="BN3" s="38">
        <f>F3/G3</f>
        <v>60.781454545454544</v>
      </c>
    </row>
    <row r="4" spans="1:66" ht="31.5" customHeight="1" x14ac:dyDescent="0.25">
      <c r="A4" s="45">
        <v>41001</v>
      </c>
      <c r="B4" s="43">
        <f t="shared" si="0"/>
        <v>4</v>
      </c>
      <c r="C4" s="52">
        <v>1</v>
      </c>
      <c r="D4" s="37" t="s">
        <v>31</v>
      </c>
      <c r="E4" s="37" t="s">
        <v>214</v>
      </c>
      <c r="F4" s="43">
        <v>3714.38</v>
      </c>
      <c r="G4" s="150">
        <v>59</v>
      </c>
      <c r="H4" s="52">
        <v>0</v>
      </c>
      <c r="I4" s="34">
        <v>0.10416666666666667</v>
      </c>
      <c r="J4" s="34">
        <v>0.10416666666666667</v>
      </c>
      <c r="K4" s="34">
        <v>0.1076388888888889</v>
      </c>
      <c r="L4" s="7">
        <f>K4-J4</f>
        <v>3.4722222222222238E-3</v>
      </c>
      <c r="M4" s="34">
        <v>0.11805555555555557</v>
      </c>
      <c r="N4" s="7">
        <f>M4-K4</f>
        <v>1.0416666666666671E-2</v>
      </c>
      <c r="O4" s="34">
        <v>0.13541666666666666</v>
      </c>
      <c r="P4" s="7">
        <f>O4-M4</f>
        <v>1.7361111111111091E-2</v>
      </c>
      <c r="Q4" s="34">
        <v>0.1388888888888889</v>
      </c>
      <c r="R4" s="34">
        <v>0.16319444444444445</v>
      </c>
      <c r="S4" s="7">
        <f t="shared" si="21"/>
        <v>2.4305555555555552E-2</v>
      </c>
      <c r="T4" s="34">
        <v>0.1388888888888889</v>
      </c>
      <c r="U4" s="34">
        <v>0.16319444444444445</v>
      </c>
      <c r="V4" s="7">
        <f t="shared" si="22"/>
        <v>2.4305555555555552E-2</v>
      </c>
      <c r="W4" s="34">
        <v>0.16527777777777777</v>
      </c>
      <c r="X4" s="7">
        <f>W4-R4</f>
        <v>2.0833333333333259E-3</v>
      </c>
      <c r="Y4" s="34">
        <v>0.16666666666666666</v>
      </c>
      <c r="Z4" s="7">
        <f>Y4-W4</f>
        <v>1.388888888888884E-3</v>
      </c>
      <c r="AA4" s="34">
        <v>0.22916666666666666</v>
      </c>
      <c r="AB4" s="7">
        <f>AA4-Y4</f>
        <v>6.25E-2</v>
      </c>
      <c r="AC4" s="34">
        <v>0.22916666666666666</v>
      </c>
      <c r="AD4" s="34">
        <v>0.22916666666666666</v>
      </c>
      <c r="AE4" s="7">
        <f t="shared" si="23"/>
        <v>0</v>
      </c>
      <c r="AF4" s="34">
        <v>0.25347222222222221</v>
      </c>
      <c r="AG4" s="7">
        <f>AF4-AD4</f>
        <v>2.4305555555555552E-2</v>
      </c>
      <c r="AH4" s="34">
        <v>0.25694444444444448</v>
      </c>
      <c r="AI4" s="7">
        <f>AH4-AF4</f>
        <v>3.4722222222222654E-3</v>
      </c>
      <c r="AJ4" s="8">
        <f t="shared" si="24"/>
        <v>0</v>
      </c>
      <c r="AK4" s="8">
        <f t="shared" si="25"/>
        <v>5</v>
      </c>
      <c r="AL4" s="34">
        <v>0.25694444444444448</v>
      </c>
      <c r="AM4" s="34">
        <v>0.26041666666666669</v>
      </c>
      <c r="AN4" s="7">
        <f t="shared" si="26"/>
        <v>3.4722222222222099E-3</v>
      </c>
      <c r="AO4" s="7">
        <f>AM4-I4</f>
        <v>0.15625</v>
      </c>
      <c r="AP4" s="8">
        <f t="shared" si="27"/>
        <v>3</v>
      </c>
      <c r="AQ4" s="8">
        <f t="shared" si="28"/>
        <v>45</v>
      </c>
      <c r="AR4" s="7">
        <f>AB4-(AU4+AV4+AW4+AZ4+BC4+BF4+BI4)</f>
        <v>6.25E-2</v>
      </c>
      <c r="AS4" s="8">
        <f t="shared" si="29"/>
        <v>1</v>
      </c>
      <c r="AT4" s="8">
        <f t="shared" si="30"/>
        <v>30</v>
      </c>
      <c r="AU4" s="224">
        <v>0</v>
      </c>
      <c r="AV4" s="224">
        <v>0</v>
      </c>
      <c r="AW4" s="224">
        <v>0</v>
      </c>
      <c r="AX4" s="225">
        <f t="shared" si="31"/>
        <v>0</v>
      </c>
      <c r="AY4" s="225">
        <f t="shared" si="32"/>
        <v>0</v>
      </c>
      <c r="AZ4" s="224">
        <v>0</v>
      </c>
      <c r="BA4" s="225">
        <f t="shared" si="33"/>
        <v>0</v>
      </c>
      <c r="BB4" s="225">
        <f t="shared" si="34"/>
        <v>0</v>
      </c>
      <c r="BC4" s="224">
        <v>0</v>
      </c>
      <c r="BD4" s="225">
        <f t="shared" si="35"/>
        <v>0</v>
      </c>
      <c r="BE4" s="225">
        <f t="shared" si="36"/>
        <v>0</v>
      </c>
      <c r="BF4" s="224">
        <v>0</v>
      </c>
      <c r="BG4" s="225">
        <f t="shared" si="37"/>
        <v>0</v>
      </c>
      <c r="BH4" s="225">
        <f t="shared" si="38"/>
        <v>0</v>
      </c>
      <c r="BI4" s="224">
        <v>0</v>
      </c>
      <c r="BJ4" s="226">
        <f t="shared" si="39"/>
        <v>0</v>
      </c>
      <c r="BK4" s="227">
        <f t="shared" si="40"/>
        <v>0</v>
      </c>
      <c r="BL4" s="228">
        <f>F4 + BL3</f>
        <v>10586.42</v>
      </c>
      <c r="BM4" s="229">
        <f xml:space="preserve"> G4 + BM3</f>
        <v>173</v>
      </c>
      <c r="BN4" s="38">
        <f>F4/G4</f>
        <v>62.955593220338983</v>
      </c>
    </row>
    <row r="5" spans="1:66" x14ac:dyDescent="0.25">
      <c r="A5" s="45">
        <v>41001</v>
      </c>
      <c r="B5" s="43">
        <f t="shared" si="0"/>
        <v>4</v>
      </c>
      <c r="C5" s="52">
        <v>1</v>
      </c>
      <c r="D5" s="37" t="s">
        <v>219</v>
      </c>
      <c r="E5" s="152" t="s">
        <v>216</v>
      </c>
      <c r="F5" s="43">
        <v>3592.75</v>
      </c>
      <c r="G5" s="150">
        <v>56</v>
      </c>
      <c r="H5" s="52">
        <v>3</v>
      </c>
      <c r="I5" s="34">
        <v>0.63888888888888895</v>
      </c>
      <c r="J5" s="34">
        <v>0.63888888888888895</v>
      </c>
      <c r="K5" s="34">
        <v>0.64236111111111105</v>
      </c>
      <c r="L5" s="7">
        <f>K5-J5</f>
        <v>3.4722222222220989E-3</v>
      </c>
      <c r="M5" s="34">
        <v>0.65277777777777779</v>
      </c>
      <c r="N5" s="7">
        <f>M5-K5</f>
        <v>1.0416666666666741E-2</v>
      </c>
      <c r="O5" s="34">
        <v>0.67361111111111116</v>
      </c>
      <c r="P5" s="7">
        <f>O5-M5</f>
        <v>2.083333333333337E-2</v>
      </c>
      <c r="Q5" s="34">
        <v>0.67708333333333337</v>
      </c>
      <c r="R5" s="34">
        <v>0.85416666666666663</v>
      </c>
      <c r="S5" s="7">
        <f t="shared" ref="S5:S8" si="41">R5-Q5</f>
        <v>0.17708333333333326</v>
      </c>
      <c r="T5" s="34">
        <v>0.67708333333333337</v>
      </c>
      <c r="U5" s="34">
        <v>0.85416666666666663</v>
      </c>
      <c r="V5" s="7">
        <f t="shared" ref="V5:V8" si="42">U5-T5</f>
        <v>0.17708333333333326</v>
      </c>
      <c r="W5" s="34">
        <v>0.80347222222222225</v>
      </c>
      <c r="X5" s="7">
        <v>0</v>
      </c>
      <c r="Y5" s="34">
        <v>0.80347222222222225</v>
      </c>
      <c r="Z5" s="7">
        <f>Y5-W5</f>
        <v>0</v>
      </c>
      <c r="AA5" s="34">
        <v>0.9</v>
      </c>
      <c r="AB5" s="7">
        <f>AA5-Y5</f>
        <v>9.6527777777777768E-2</v>
      </c>
      <c r="AC5" s="34">
        <v>0.9</v>
      </c>
      <c r="AD5" s="34">
        <v>0.9</v>
      </c>
      <c r="AE5" s="7">
        <f t="shared" ref="AE5:AE8" si="43">AD5-AC5</f>
        <v>0</v>
      </c>
      <c r="AF5" s="34">
        <v>0.90625</v>
      </c>
      <c r="AG5" s="7">
        <f>AF5-AD5</f>
        <v>6.2499999999999778E-3</v>
      </c>
      <c r="AH5" s="34">
        <v>0.90972222222222221</v>
      </c>
      <c r="AI5" s="7">
        <f>AH5-AF5</f>
        <v>3.4722222222222099E-3</v>
      </c>
      <c r="AJ5" s="8">
        <f t="shared" ref="AJ5:AJ40" si="44">HOUR(AI5)</f>
        <v>0</v>
      </c>
      <c r="AK5" s="8">
        <f t="shared" ref="AK5:AK40" si="45">MINUTE(AI5)</f>
        <v>5</v>
      </c>
      <c r="AL5" s="34">
        <v>0.90972222222222221</v>
      </c>
      <c r="AM5" s="34">
        <v>0.91666666666666663</v>
      </c>
      <c r="AN5" s="7">
        <f t="shared" ref="AN5:AN40" si="46">AM5-AL5</f>
        <v>6.9444444444444198E-3</v>
      </c>
      <c r="AO5" s="7">
        <f>AM5-I5</f>
        <v>0.27777777777777768</v>
      </c>
      <c r="AP5" s="8">
        <f t="shared" ref="AP5:AP31" si="47">HOUR(AO5)</f>
        <v>6</v>
      </c>
      <c r="AQ5" s="8">
        <f t="shared" ref="AQ5:AQ31" si="48">MINUTE(AO5)</f>
        <v>40</v>
      </c>
      <c r="AR5" s="7">
        <f>AB5-(AU5+AV5+AW5+AZ5+BC5+BF5+BI5)</f>
        <v>4.0972222222222208E-2</v>
      </c>
      <c r="AS5" s="8">
        <f t="shared" ref="AS5:AS8" si="49">HOUR(AR5)</f>
        <v>0</v>
      </c>
      <c r="AT5" s="8">
        <f t="shared" ref="AT5:AT8" si="50">MINUTE(AR5)</f>
        <v>59</v>
      </c>
      <c r="AU5" s="224">
        <v>0</v>
      </c>
      <c r="AV5" s="224">
        <v>0</v>
      </c>
      <c r="AW5" s="224">
        <v>0</v>
      </c>
      <c r="AX5" s="225">
        <f t="shared" ref="AX5:AX8" si="51">HOUR(AW5)</f>
        <v>0</v>
      </c>
      <c r="AY5" s="225">
        <f t="shared" ref="AY5:AY8" si="52">MINUTE(AW5)</f>
        <v>0</v>
      </c>
      <c r="AZ5" s="224">
        <v>0</v>
      </c>
      <c r="BA5" s="225">
        <f t="shared" ref="BA5:BA8" si="53">HOUR(AZ5)</f>
        <v>0</v>
      </c>
      <c r="BB5" s="225">
        <f t="shared" ref="BB5:BB8" si="54">MINUTE(AZ5)</f>
        <v>0</v>
      </c>
      <c r="BC5" s="224">
        <v>4.5833333333333337E-2</v>
      </c>
      <c r="BD5" s="225">
        <f t="shared" ref="BD5:BD24" si="55">HOUR(BC5)</f>
        <v>1</v>
      </c>
      <c r="BE5" s="225">
        <f t="shared" ref="BE5:BE24" si="56">MINUTE(BC5)</f>
        <v>6</v>
      </c>
      <c r="BF5" s="224">
        <v>9.7222222222222224E-3</v>
      </c>
      <c r="BG5" s="225">
        <f t="shared" ref="BG5:BG17" si="57">HOUR(BF5)</f>
        <v>0</v>
      </c>
      <c r="BH5" s="225">
        <f t="shared" ref="BH5:BH17" si="58">MINUTE(BF5)</f>
        <v>14</v>
      </c>
      <c r="BI5" s="224">
        <v>0</v>
      </c>
      <c r="BJ5" s="226">
        <f t="shared" ref="BJ5:BJ13" si="59">HOUR(BI5)</f>
        <v>0</v>
      </c>
      <c r="BK5" s="227">
        <f t="shared" ref="BK5:BK13" si="60">MINUTE(BI5)</f>
        <v>0</v>
      </c>
      <c r="BL5" s="228">
        <f>F5 + BL4</f>
        <v>14179.17</v>
      </c>
      <c r="BM5" s="229">
        <f xml:space="preserve"> G5 + BM4</f>
        <v>229</v>
      </c>
      <c r="BN5" s="38">
        <f>F5/G5</f>
        <v>64.15625</v>
      </c>
    </row>
    <row r="6" spans="1:66" ht="31.5" customHeight="1" x14ac:dyDescent="0.25">
      <c r="A6" s="45">
        <v>41001</v>
      </c>
      <c r="B6" s="43">
        <f t="shared" si="0"/>
        <v>4</v>
      </c>
      <c r="C6" s="52">
        <v>1</v>
      </c>
      <c r="D6" s="37" t="s">
        <v>261</v>
      </c>
      <c r="E6" s="152" t="s">
        <v>262</v>
      </c>
      <c r="F6" s="43">
        <v>3595.17</v>
      </c>
      <c r="G6" s="150">
        <v>59</v>
      </c>
      <c r="H6" s="52">
        <v>0</v>
      </c>
      <c r="I6" s="34">
        <v>0.66666666666666663</v>
      </c>
      <c r="J6" s="34">
        <v>0.66666666666666663</v>
      </c>
      <c r="K6" s="34">
        <v>0.67361111111111116</v>
      </c>
      <c r="L6" s="7">
        <f>K6-J6</f>
        <v>6.9444444444445308E-3</v>
      </c>
      <c r="M6" s="34">
        <v>0.69444444444444453</v>
      </c>
      <c r="N6" s="7">
        <f>M6-K6</f>
        <v>2.083333333333337E-2</v>
      </c>
      <c r="O6" s="34">
        <v>0.70138888888888884</v>
      </c>
      <c r="P6" s="7">
        <f>O6-M6</f>
        <v>6.9444444444443088E-3</v>
      </c>
      <c r="Q6" s="34">
        <v>0.71527777777777779</v>
      </c>
      <c r="R6" s="34">
        <v>0.73958333333333337</v>
      </c>
      <c r="S6" s="7">
        <f t="shared" si="41"/>
        <v>2.430555555555558E-2</v>
      </c>
      <c r="T6" s="34">
        <v>0.71527777777777779</v>
      </c>
      <c r="U6" s="34">
        <v>0.73958333333333337</v>
      </c>
      <c r="V6" s="7">
        <f t="shared" si="42"/>
        <v>2.430555555555558E-2</v>
      </c>
      <c r="W6" s="34">
        <v>0.97569444444444453</v>
      </c>
      <c r="X6" s="7">
        <f>W6-R6</f>
        <v>0.23611111111111116</v>
      </c>
      <c r="Y6" s="34">
        <v>0.74305555555555547</v>
      </c>
      <c r="Z6" s="7">
        <v>0</v>
      </c>
      <c r="AA6" s="34">
        <v>1.0625</v>
      </c>
      <c r="AB6" s="7">
        <f>AA6-Y6</f>
        <v>0.31944444444444453</v>
      </c>
      <c r="AC6" s="34">
        <v>1.0625</v>
      </c>
      <c r="AD6" s="34">
        <v>1.0625</v>
      </c>
      <c r="AE6" s="7">
        <f t="shared" si="43"/>
        <v>0</v>
      </c>
      <c r="AF6" s="34">
        <v>1.0659722222222221</v>
      </c>
      <c r="AG6" s="7">
        <f>AF6-AD6</f>
        <v>3.4722222222220989E-3</v>
      </c>
      <c r="AH6" s="34">
        <v>1.0694444444444444</v>
      </c>
      <c r="AI6" s="7">
        <f>AH6-AF6</f>
        <v>3.4722222222223209E-3</v>
      </c>
      <c r="AJ6" s="8">
        <f t="shared" si="44"/>
        <v>0</v>
      </c>
      <c r="AK6" s="8">
        <f t="shared" si="45"/>
        <v>5</v>
      </c>
      <c r="AL6" s="34">
        <v>1.0694444444444444</v>
      </c>
      <c r="AM6" s="34">
        <v>1.0729166666666667</v>
      </c>
      <c r="AN6" s="7">
        <f t="shared" si="46"/>
        <v>3.4722222222223209E-3</v>
      </c>
      <c r="AO6" s="7">
        <f>AM6-I6</f>
        <v>0.40625000000000011</v>
      </c>
      <c r="AP6" s="8">
        <f t="shared" si="47"/>
        <v>9</v>
      </c>
      <c r="AQ6" s="8">
        <f t="shared" si="48"/>
        <v>45</v>
      </c>
      <c r="AR6" s="7">
        <f>AB6-(AU6+AV6+AW6+AZ6+BC6+BF6+BI6)</f>
        <v>6.1111111111111227E-2</v>
      </c>
      <c r="AS6" s="8">
        <f t="shared" si="49"/>
        <v>1</v>
      </c>
      <c r="AT6" s="8">
        <f t="shared" si="50"/>
        <v>28</v>
      </c>
      <c r="AU6" s="224">
        <v>0</v>
      </c>
      <c r="AV6" s="224">
        <v>0</v>
      </c>
      <c r="AW6" s="224">
        <v>0</v>
      </c>
      <c r="AX6" s="225">
        <f t="shared" si="51"/>
        <v>0</v>
      </c>
      <c r="AY6" s="225">
        <f t="shared" si="52"/>
        <v>0</v>
      </c>
      <c r="AZ6" s="224">
        <v>0.1423611111111111</v>
      </c>
      <c r="BA6" s="225">
        <f t="shared" si="53"/>
        <v>3</v>
      </c>
      <c r="BB6" s="225">
        <f t="shared" si="54"/>
        <v>25</v>
      </c>
      <c r="BC6" s="224">
        <v>0</v>
      </c>
      <c r="BD6" s="225">
        <f t="shared" si="55"/>
        <v>0</v>
      </c>
      <c r="BE6" s="225">
        <f t="shared" si="56"/>
        <v>0</v>
      </c>
      <c r="BF6" s="224">
        <v>0</v>
      </c>
      <c r="BG6" s="225">
        <f t="shared" si="57"/>
        <v>0</v>
      </c>
      <c r="BH6" s="225">
        <f t="shared" si="58"/>
        <v>0</v>
      </c>
      <c r="BI6" s="224">
        <v>0.11597222222222221</v>
      </c>
      <c r="BJ6" s="226">
        <f t="shared" si="59"/>
        <v>2</v>
      </c>
      <c r="BK6" s="227">
        <f t="shared" si="60"/>
        <v>47</v>
      </c>
      <c r="BL6" s="228">
        <f>F6 + BL5</f>
        <v>17774.34</v>
      </c>
      <c r="BM6" s="229">
        <f xml:space="preserve"> G6 + BM5</f>
        <v>288</v>
      </c>
      <c r="BN6" s="38">
        <f>F6/G6</f>
        <v>60.935084745762715</v>
      </c>
    </row>
    <row r="7" spans="1:66" ht="31.5" customHeight="1" x14ac:dyDescent="0.25">
      <c r="A7" s="45">
        <v>41001</v>
      </c>
      <c r="B7" s="43">
        <f t="shared" si="0"/>
        <v>4</v>
      </c>
      <c r="C7" s="52">
        <v>2</v>
      </c>
      <c r="D7" s="37" t="s">
        <v>31</v>
      </c>
      <c r="E7" s="186" t="s">
        <v>263</v>
      </c>
      <c r="F7" s="43">
        <v>3622.26</v>
      </c>
      <c r="G7" s="150">
        <v>59</v>
      </c>
      <c r="H7" s="52">
        <v>0</v>
      </c>
      <c r="I7" s="34">
        <v>0.79166666666666663</v>
      </c>
      <c r="J7" s="34">
        <v>0.79166666666666663</v>
      </c>
      <c r="K7" s="34">
        <v>0.79166666666666663</v>
      </c>
      <c r="L7" s="7">
        <f>K7-J7</f>
        <v>0</v>
      </c>
      <c r="M7" s="34">
        <v>0.79861111111111116</v>
      </c>
      <c r="N7" s="7">
        <f>M7-K7</f>
        <v>6.9444444444445308E-3</v>
      </c>
      <c r="O7" s="34">
        <v>0.82291666666666663</v>
      </c>
      <c r="P7" s="7">
        <f>O7-M7</f>
        <v>2.4305555555555469E-2</v>
      </c>
      <c r="Q7" s="34">
        <v>0.82638888888888884</v>
      </c>
      <c r="R7" s="34">
        <v>0.97916666666666663</v>
      </c>
      <c r="S7" s="7">
        <f t="shared" si="41"/>
        <v>0.15277777777777779</v>
      </c>
      <c r="T7" s="34">
        <v>0.82638888888888884</v>
      </c>
      <c r="U7" s="34">
        <v>0.97916666666666663</v>
      </c>
      <c r="V7" s="7">
        <f t="shared" si="42"/>
        <v>0.15277777777777779</v>
      </c>
      <c r="W7" s="34">
        <v>1.0451388888888888</v>
      </c>
      <c r="X7" s="7">
        <f>W7-R7</f>
        <v>6.597222222222221E-2</v>
      </c>
      <c r="Y7" s="34">
        <v>1.0472222222222223</v>
      </c>
      <c r="Z7" s="7">
        <f>Y7-W7</f>
        <v>2.083333333333437E-3</v>
      </c>
      <c r="AA7" s="34">
        <v>1.1979166666666667</v>
      </c>
      <c r="AB7" s="7">
        <f>AA7-Y7</f>
        <v>0.15069444444444446</v>
      </c>
      <c r="AC7" s="34">
        <v>1.1979166666666667</v>
      </c>
      <c r="AD7" s="34">
        <v>1.1979166666666667</v>
      </c>
      <c r="AE7" s="7">
        <f t="shared" si="43"/>
        <v>0</v>
      </c>
      <c r="AF7" s="34">
        <v>1.2222222222222221</v>
      </c>
      <c r="AG7" s="7">
        <f>AF7-AD7</f>
        <v>2.4305555555555358E-2</v>
      </c>
      <c r="AH7" s="34">
        <v>1.2256944444444444</v>
      </c>
      <c r="AI7" s="7">
        <f>AH7-AF7</f>
        <v>3.4722222222223209E-3</v>
      </c>
      <c r="AJ7" s="8">
        <f t="shared" si="44"/>
        <v>0</v>
      </c>
      <c r="AK7" s="8">
        <f t="shared" si="45"/>
        <v>5</v>
      </c>
      <c r="AL7" s="34">
        <v>1.2256944444444444</v>
      </c>
      <c r="AM7" s="34">
        <v>1.2291666666666667</v>
      </c>
      <c r="AN7" s="7">
        <f t="shared" si="46"/>
        <v>3.4722222222223209E-3</v>
      </c>
      <c r="AO7" s="7">
        <f>AM7-I7</f>
        <v>0.43750000000000011</v>
      </c>
      <c r="AP7" s="8">
        <f t="shared" si="47"/>
        <v>10</v>
      </c>
      <c r="AQ7" s="8">
        <f t="shared" si="48"/>
        <v>30</v>
      </c>
      <c r="AR7" s="7">
        <f>AB7-(AU7+AV7+AW7+AZ7+BC7+BF7+BI7)</f>
        <v>4.7222222222222249E-2</v>
      </c>
      <c r="AS7" s="8">
        <f t="shared" si="49"/>
        <v>1</v>
      </c>
      <c r="AT7" s="8">
        <f t="shared" si="50"/>
        <v>8</v>
      </c>
      <c r="AU7" s="224">
        <v>0</v>
      </c>
      <c r="AV7" s="224">
        <v>0</v>
      </c>
      <c r="AW7" s="224">
        <v>0</v>
      </c>
      <c r="AX7" s="225">
        <f t="shared" si="51"/>
        <v>0</v>
      </c>
      <c r="AY7" s="225">
        <f t="shared" si="52"/>
        <v>0</v>
      </c>
      <c r="AZ7" s="224">
        <v>8.3333333333333329E-2</v>
      </c>
      <c r="BA7" s="225">
        <f t="shared" si="53"/>
        <v>2</v>
      </c>
      <c r="BB7" s="225">
        <f t="shared" si="54"/>
        <v>0</v>
      </c>
      <c r="BC7" s="224">
        <v>0</v>
      </c>
      <c r="BD7" s="225">
        <f t="shared" si="55"/>
        <v>0</v>
      </c>
      <c r="BE7" s="225">
        <f t="shared" si="56"/>
        <v>0</v>
      </c>
      <c r="BF7" s="224">
        <v>0</v>
      </c>
      <c r="BG7" s="225">
        <f t="shared" si="57"/>
        <v>0</v>
      </c>
      <c r="BH7" s="225">
        <f t="shared" si="58"/>
        <v>0</v>
      </c>
      <c r="BI7" s="224">
        <v>2.013888888888889E-2</v>
      </c>
      <c r="BJ7" s="226">
        <f t="shared" si="59"/>
        <v>0</v>
      </c>
      <c r="BK7" s="227">
        <f t="shared" si="60"/>
        <v>29</v>
      </c>
      <c r="BL7" s="228">
        <f>F7 + BL6</f>
        <v>21396.6</v>
      </c>
      <c r="BM7" s="229">
        <f xml:space="preserve"> G7 + BM6</f>
        <v>347</v>
      </c>
      <c r="BN7" s="38">
        <f>F7/G7</f>
        <v>61.394237288135599</v>
      </c>
    </row>
    <row r="8" spans="1:66" ht="30" x14ac:dyDescent="0.25">
      <c r="A8" s="45">
        <v>41001</v>
      </c>
      <c r="B8" s="43">
        <f t="shared" si="0"/>
        <v>4</v>
      </c>
      <c r="C8" s="52">
        <v>2</v>
      </c>
      <c r="D8" s="37" t="s">
        <v>286</v>
      </c>
      <c r="E8" s="152" t="s">
        <v>218</v>
      </c>
      <c r="F8" s="43">
        <v>2993.89</v>
      </c>
      <c r="G8" s="150">
        <v>50</v>
      </c>
      <c r="H8" s="52">
        <v>9</v>
      </c>
      <c r="I8" s="34">
        <v>0.79166666666666663</v>
      </c>
      <c r="J8" s="34">
        <v>0.79166666666666663</v>
      </c>
      <c r="K8" s="34">
        <v>0.92708333333333337</v>
      </c>
      <c r="L8" s="7">
        <f>K8-J8</f>
        <v>0.13541666666666674</v>
      </c>
      <c r="M8" s="34">
        <v>0.93055555555555547</v>
      </c>
      <c r="N8" s="7">
        <f>M8-K8</f>
        <v>3.4722222222220989E-3</v>
      </c>
      <c r="O8" s="34">
        <v>1.0486111111111112</v>
      </c>
      <c r="P8" s="7">
        <f>O8-M8</f>
        <v>0.11805555555555569</v>
      </c>
      <c r="Q8" s="34">
        <v>1.0520833333333333</v>
      </c>
      <c r="R8" s="34">
        <v>1.0763888888888888</v>
      </c>
      <c r="S8" s="7">
        <f t="shared" si="41"/>
        <v>2.430555555555558E-2</v>
      </c>
      <c r="T8" s="34">
        <v>1.0520833333333333</v>
      </c>
      <c r="U8" s="34">
        <v>1.0763888888888888</v>
      </c>
      <c r="V8" s="7">
        <f t="shared" si="42"/>
        <v>2.430555555555558E-2</v>
      </c>
      <c r="W8" s="34">
        <v>1.1111111111111112</v>
      </c>
      <c r="X8" s="7">
        <f>W8-R8</f>
        <v>3.4722222222222321E-2</v>
      </c>
      <c r="Y8" s="34">
        <v>1.1152777777777778</v>
      </c>
      <c r="Z8" s="7">
        <f>Y8-W8</f>
        <v>4.1666666666666519E-3</v>
      </c>
      <c r="AA8" s="34">
        <v>1.2013888888888888</v>
      </c>
      <c r="AB8" s="7">
        <f>AA8-Y8</f>
        <v>8.6111111111111027E-2</v>
      </c>
      <c r="AC8" s="34">
        <v>1.2013888888888888</v>
      </c>
      <c r="AD8" s="34">
        <v>1.2013888888888888</v>
      </c>
      <c r="AE8" s="7">
        <f t="shared" si="43"/>
        <v>0</v>
      </c>
      <c r="AF8" s="34">
        <v>1.2152777777777779</v>
      </c>
      <c r="AG8" s="7">
        <f>AF8-AD8</f>
        <v>1.3888888888889062E-2</v>
      </c>
      <c r="AH8" s="34">
        <v>1.2222222222222221</v>
      </c>
      <c r="AI8" s="7">
        <f>AH8-AF8</f>
        <v>6.9444444444441977E-3</v>
      </c>
      <c r="AJ8" s="8">
        <f t="shared" si="44"/>
        <v>0</v>
      </c>
      <c r="AK8" s="8">
        <f t="shared" si="45"/>
        <v>10</v>
      </c>
      <c r="AL8" s="34">
        <v>1.2222222222222221</v>
      </c>
      <c r="AM8" s="34">
        <v>1.2291666666666667</v>
      </c>
      <c r="AN8" s="7">
        <f t="shared" si="46"/>
        <v>6.9444444444446418E-3</v>
      </c>
      <c r="AO8" s="7">
        <f>AM8-I8</f>
        <v>0.43750000000000011</v>
      </c>
      <c r="AP8" s="8">
        <f t="shared" si="47"/>
        <v>10</v>
      </c>
      <c r="AQ8" s="8">
        <f t="shared" si="48"/>
        <v>30</v>
      </c>
      <c r="AR8" s="7">
        <f>AB8-(AU8+AV8+AW8+AZ8+BC8+BF8+BI8)</f>
        <v>7.0833333333333248E-2</v>
      </c>
      <c r="AS8" s="8">
        <f t="shared" si="49"/>
        <v>1</v>
      </c>
      <c r="AT8" s="8">
        <f t="shared" si="50"/>
        <v>42</v>
      </c>
      <c r="AU8" s="224">
        <v>0</v>
      </c>
      <c r="AV8" s="224">
        <v>0</v>
      </c>
      <c r="AW8" s="224">
        <v>0</v>
      </c>
      <c r="AX8" s="225">
        <f t="shared" si="51"/>
        <v>0</v>
      </c>
      <c r="AY8" s="225">
        <f t="shared" si="52"/>
        <v>0</v>
      </c>
      <c r="AZ8" s="224">
        <v>0</v>
      </c>
      <c r="BA8" s="225">
        <f t="shared" si="53"/>
        <v>0</v>
      </c>
      <c r="BB8" s="225">
        <f t="shared" si="54"/>
        <v>0</v>
      </c>
      <c r="BC8" s="224">
        <v>0</v>
      </c>
      <c r="BD8" s="225">
        <f t="shared" si="55"/>
        <v>0</v>
      </c>
      <c r="BE8" s="225">
        <f t="shared" si="56"/>
        <v>0</v>
      </c>
      <c r="BF8" s="224">
        <v>1.5277777777777777E-2</v>
      </c>
      <c r="BG8" s="225">
        <f t="shared" si="57"/>
        <v>0</v>
      </c>
      <c r="BH8" s="225">
        <f t="shared" si="58"/>
        <v>22</v>
      </c>
      <c r="BI8" s="224">
        <v>0</v>
      </c>
      <c r="BJ8" s="226">
        <f t="shared" si="59"/>
        <v>0</v>
      </c>
      <c r="BK8" s="227">
        <f t="shared" si="60"/>
        <v>0</v>
      </c>
      <c r="BL8" s="228">
        <f>F8 + BL7</f>
        <v>24390.489999999998</v>
      </c>
      <c r="BM8" s="229">
        <f xml:space="preserve"> G8 + BM7</f>
        <v>397</v>
      </c>
      <c r="BN8" s="38">
        <f>F8/G8</f>
        <v>59.877800000000001</v>
      </c>
    </row>
    <row r="9" spans="1:66" x14ac:dyDescent="0.25">
      <c r="A9" s="45">
        <v>41002</v>
      </c>
      <c r="B9" s="43">
        <f t="shared" si="0"/>
        <v>4</v>
      </c>
      <c r="C9" s="52">
        <v>1</v>
      </c>
      <c r="D9" s="37" t="s">
        <v>264</v>
      </c>
      <c r="E9" s="152" t="s">
        <v>267</v>
      </c>
      <c r="F9" s="43">
        <v>3681.27</v>
      </c>
      <c r="G9" s="150">
        <v>59</v>
      </c>
      <c r="H9" s="52">
        <v>0</v>
      </c>
      <c r="I9" s="34">
        <v>0.70833333333333337</v>
      </c>
      <c r="J9" s="34">
        <v>0.70833333333333337</v>
      </c>
      <c r="K9" s="34">
        <v>0.71875</v>
      </c>
      <c r="L9" s="7">
        <f>K9-J9</f>
        <v>1.041666666666663E-2</v>
      </c>
      <c r="M9" s="34">
        <v>0.73611111111111116</v>
      </c>
      <c r="N9" s="7">
        <f>M9-K9</f>
        <v>1.736111111111116E-2</v>
      </c>
      <c r="O9" s="34">
        <v>1.03125</v>
      </c>
      <c r="P9" s="7">
        <f>O9-M9</f>
        <v>0.29513888888888884</v>
      </c>
      <c r="Q9" s="34">
        <v>1.03125</v>
      </c>
      <c r="R9" s="34">
        <v>1.0625</v>
      </c>
      <c r="S9" s="7">
        <f t="shared" ref="S9:S40" si="61">R9-Q9</f>
        <v>3.125E-2</v>
      </c>
      <c r="T9" s="34">
        <v>1.03125</v>
      </c>
      <c r="U9" s="34">
        <v>1.0625</v>
      </c>
      <c r="V9" s="7">
        <f t="shared" ref="V9:V31" si="62">U9-T9</f>
        <v>3.125E-2</v>
      </c>
      <c r="W9" s="34">
        <v>1.2222222222222221</v>
      </c>
      <c r="X9" s="7">
        <f>W9-R9</f>
        <v>0.1597222222222221</v>
      </c>
      <c r="Y9" s="34">
        <v>1.2236111111111112</v>
      </c>
      <c r="Z9" s="7">
        <f>Y9-W9</f>
        <v>1.388888888889106E-3</v>
      </c>
      <c r="AA9" s="34">
        <v>1.2972222222222223</v>
      </c>
      <c r="AB9" s="7">
        <f>AA9-Y9</f>
        <v>7.3611111111111072E-2</v>
      </c>
      <c r="AC9" s="34">
        <v>1.2972222222222223</v>
      </c>
      <c r="AD9" s="34">
        <v>1.2972222222222223</v>
      </c>
      <c r="AE9" s="7">
        <f t="shared" ref="AE9:AE17" si="63">AD9-AC9</f>
        <v>0</v>
      </c>
      <c r="AF9" s="34">
        <v>1.3055555555555556</v>
      </c>
      <c r="AG9" s="7">
        <f>AF9-AD9</f>
        <v>8.3333333333333037E-3</v>
      </c>
      <c r="AH9" s="34">
        <v>1.3090277777777779</v>
      </c>
      <c r="AI9" s="7">
        <f>AH9-AF9</f>
        <v>3.4722222222223209E-3</v>
      </c>
      <c r="AJ9" s="8">
        <f t="shared" si="44"/>
        <v>0</v>
      </c>
      <c r="AK9" s="8">
        <f t="shared" si="45"/>
        <v>5</v>
      </c>
      <c r="AL9" s="34">
        <v>1.3090277777777779</v>
      </c>
      <c r="AM9" s="34">
        <v>1.3125</v>
      </c>
      <c r="AN9" s="7">
        <f t="shared" si="46"/>
        <v>3.4722222222220989E-3</v>
      </c>
      <c r="AO9" s="7">
        <f>AM9-I9</f>
        <v>0.60416666666666663</v>
      </c>
      <c r="AP9" s="8">
        <f t="shared" si="47"/>
        <v>14</v>
      </c>
      <c r="AQ9" s="8">
        <f t="shared" si="48"/>
        <v>30</v>
      </c>
      <c r="AR9" s="7">
        <f>AB9-(AU9+AV9+AW9+AZ9+BC9+BF9+BI9)</f>
        <v>6.1111111111111074E-2</v>
      </c>
      <c r="AS9" s="8">
        <f t="shared" ref="AS9:AS17" si="64">HOUR(AR9)</f>
        <v>1</v>
      </c>
      <c r="AT9" s="8">
        <f t="shared" ref="AT9:AT17" si="65">MINUTE(AR9)</f>
        <v>28</v>
      </c>
      <c r="AU9" s="224">
        <v>0</v>
      </c>
      <c r="AV9" s="224">
        <v>3.472222222222222E-3</v>
      </c>
      <c r="AW9" s="224">
        <v>0</v>
      </c>
      <c r="AX9" s="225">
        <f t="shared" ref="AX9:AX17" si="66">HOUR(AW9)</f>
        <v>0</v>
      </c>
      <c r="AY9" s="225">
        <f t="shared" ref="AY9:AY17" si="67">MINUTE(AW9)</f>
        <v>0</v>
      </c>
      <c r="AZ9" s="224">
        <v>0</v>
      </c>
      <c r="BA9" s="225">
        <f t="shared" ref="BA9:BA35" si="68">HOUR(AZ9)</f>
        <v>0</v>
      </c>
      <c r="BB9" s="225">
        <f t="shared" ref="BB9:BB35" si="69">MINUTE(AZ9)</f>
        <v>0</v>
      </c>
      <c r="BC9" s="224">
        <v>0</v>
      </c>
      <c r="BD9" s="225">
        <f t="shared" si="55"/>
        <v>0</v>
      </c>
      <c r="BE9" s="225">
        <f t="shared" si="56"/>
        <v>0</v>
      </c>
      <c r="BF9" s="224">
        <v>9.0277777777777787E-3</v>
      </c>
      <c r="BG9" s="225">
        <f t="shared" si="57"/>
        <v>0</v>
      </c>
      <c r="BH9" s="225">
        <f t="shared" si="58"/>
        <v>13</v>
      </c>
      <c r="BI9" s="224">
        <v>0</v>
      </c>
      <c r="BJ9" s="226">
        <f t="shared" si="59"/>
        <v>0</v>
      </c>
      <c r="BK9" s="227">
        <f t="shared" si="60"/>
        <v>0</v>
      </c>
      <c r="BL9" s="228">
        <f>F9 + BL8</f>
        <v>28071.759999999998</v>
      </c>
      <c r="BM9" s="229">
        <f xml:space="preserve"> G9 + BM8</f>
        <v>456</v>
      </c>
      <c r="BN9" s="38">
        <f>F9/G9</f>
        <v>62.394406779661018</v>
      </c>
    </row>
    <row r="10" spans="1:66" x14ac:dyDescent="0.25">
      <c r="A10" s="45">
        <v>41002</v>
      </c>
      <c r="B10" s="43">
        <f t="shared" si="0"/>
        <v>4</v>
      </c>
      <c r="C10" s="52">
        <v>1</v>
      </c>
      <c r="D10" s="37" t="s">
        <v>265</v>
      </c>
      <c r="E10" s="152" t="s">
        <v>272</v>
      </c>
      <c r="F10" s="43">
        <v>3893.3</v>
      </c>
      <c r="G10" s="150">
        <v>59</v>
      </c>
      <c r="H10" s="52">
        <v>0</v>
      </c>
      <c r="I10" s="34">
        <v>0.84375</v>
      </c>
      <c r="J10" s="34">
        <v>0.84375</v>
      </c>
      <c r="K10" s="34">
        <v>0.84722222222222221</v>
      </c>
      <c r="L10" s="7">
        <f>K10-J10</f>
        <v>3.4722222222222099E-3</v>
      </c>
      <c r="M10" s="34">
        <v>0.86805555555555547</v>
      </c>
      <c r="N10" s="7">
        <f>M10-K10</f>
        <v>2.0833333333333259E-2</v>
      </c>
      <c r="O10" s="34">
        <v>1.1319444444444444</v>
      </c>
      <c r="P10" s="7">
        <f>O10-M10</f>
        <v>0.26388888888888895</v>
      </c>
      <c r="Q10" s="34">
        <v>1.1354166666666667</v>
      </c>
      <c r="R10" s="34">
        <v>1.1666666666666667</v>
      </c>
      <c r="S10" s="7">
        <f t="shared" si="61"/>
        <v>3.125E-2</v>
      </c>
      <c r="T10" s="34">
        <v>1.1354166666666667</v>
      </c>
      <c r="U10" s="34">
        <v>1.1666666666666667</v>
      </c>
      <c r="V10" s="7">
        <f t="shared" si="62"/>
        <v>3.125E-2</v>
      </c>
      <c r="W10" s="34">
        <v>1.3298611111111112</v>
      </c>
      <c r="X10" s="7">
        <f>W10-R10</f>
        <v>0.16319444444444442</v>
      </c>
      <c r="Y10" s="34">
        <v>1.3319444444444444</v>
      </c>
      <c r="Z10" s="7">
        <f>Y10-W10</f>
        <v>2.0833333333332149E-3</v>
      </c>
      <c r="AA10" s="34">
        <v>1.4430555555555555</v>
      </c>
      <c r="AB10" s="7">
        <f>AA10-Y10</f>
        <v>0.11111111111111116</v>
      </c>
      <c r="AC10" s="34">
        <v>1.4430555555555555</v>
      </c>
      <c r="AD10" s="34">
        <v>1.4430555555555555</v>
      </c>
      <c r="AE10" s="7">
        <f t="shared" si="63"/>
        <v>0</v>
      </c>
      <c r="AF10" s="34">
        <v>1.4513888888888891</v>
      </c>
      <c r="AG10" s="7">
        <f>AF10-AD10</f>
        <v>8.3333333333335258E-3</v>
      </c>
      <c r="AH10" s="34">
        <v>1.4548611111111109</v>
      </c>
      <c r="AI10" s="7">
        <f>AH10-AF10</f>
        <v>3.4722222222218768E-3</v>
      </c>
      <c r="AJ10" s="8">
        <f t="shared" si="44"/>
        <v>0</v>
      </c>
      <c r="AK10" s="8">
        <f t="shared" si="45"/>
        <v>5</v>
      </c>
      <c r="AL10" s="34">
        <v>1.4548611111111109</v>
      </c>
      <c r="AM10" s="34">
        <v>1.4583333333333333</v>
      </c>
      <c r="AN10" s="7">
        <f t="shared" si="46"/>
        <v>3.4722222222223209E-3</v>
      </c>
      <c r="AO10" s="7">
        <f>AM10-I10</f>
        <v>0.61458333333333326</v>
      </c>
      <c r="AP10" s="8">
        <f t="shared" si="47"/>
        <v>14</v>
      </c>
      <c r="AQ10" s="8">
        <f t="shared" si="48"/>
        <v>45</v>
      </c>
      <c r="AR10" s="7">
        <f>AB10-(AU10+AV10+AW10+AZ10+BC10+BF10+BI10)</f>
        <v>3.8888888888888931E-2</v>
      </c>
      <c r="AS10" s="8">
        <f t="shared" si="64"/>
        <v>0</v>
      </c>
      <c r="AT10" s="8">
        <f t="shared" si="65"/>
        <v>56</v>
      </c>
      <c r="AU10" s="224">
        <v>0</v>
      </c>
      <c r="AV10" s="224">
        <v>0</v>
      </c>
      <c r="AW10" s="224">
        <v>0</v>
      </c>
      <c r="AX10" s="225">
        <f t="shared" si="66"/>
        <v>0</v>
      </c>
      <c r="AY10" s="225">
        <f t="shared" si="67"/>
        <v>0</v>
      </c>
      <c r="AZ10" s="224">
        <v>0</v>
      </c>
      <c r="BA10" s="225">
        <f t="shared" si="68"/>
        <v>0</v>
      </c>
      <c r="BB10" s="225">
        <f t="shared" si="69"/>
        <v>0</v>
      </c>
      <c r="BC10" s="224">
        <v>0</v>
      </c>
      <c r="BD10" s="225">
        <f t="shared" si="55"/>
        <v>0</v>
      </c>
      <c r="BE10" s="225">
        <f t="shared" si="56"/>
        <v>0</v>
      </c>
      <c r="BF10" s="224">
        <v>7.2222222222222229E-2</v>
      </c>
      <c r="BG10" s="225">
        <f t="shared" si="57"/>
        <v>1</v>
      </c>
      <c r="BH10" s="225">
        <f t="shared" si="58"/>
        <v>44</v>
      </c>
      <c r="BI10" s="224">
        <v>0</v>
      </c>
      <c r="BJ10" s="226">
        <f t="shared" si="59"/>
        <v>0</v>
      </c>
      <c r="BK10" s="227">
        <f t="shared" si="60"/>
        <v>0</v>
      </c>
      <c r="BL10" s="228">
        <f>F10 + BL9</f>
        <v>31965.059999999998</v>
      </c>
      <c r="BM10" s="229">
        <f xml:space="preserve"> G10 + BM9</f>
        <v>515</v>
      </c>
      <c r="BN10" s="38">
        <f>F10/G10</f>
        <v>65.988135593220349</v>
      </c>
    </row>
    <row r="11" spans="1:66" ht="31.5" customHeight="1" x14ac:dyDescent="0.25">
      <c r="A11" s="45">
        <v>41002</v>
      </c>
      <c r="B11" s="43">
        <f t="shared" si="0"/>
        <v>4</v>
      </c>
      <c r="C11" s="52">
        <v>3</v>
      </c>
      <c r="D11" s="37" t="s">
        <v>31</v>
      </c>
      <c r="E11" s="152" t="s">
        <v>269</v>
      </c>
      <c r="F11" s="43">
        <v>3468.31</v>
      </c>
      <c r="G11" s="150">
        <v>55</v>
      </c>
      <c r="H11" s="52">
        <v>4</v>
      </c>
      <c r="I11" s="34">
        <v>0.1875</v>
      </c>
      <c r="J11" s="34">
        <v>0.1875</v>
      </c>
      <c r="K11" s="34">
        <v>0.19097222222222221</v>
      </c>
      <c r="L11" s="7">
        <f>K11-J11</f>
        <v>3.4722222222222099E-3</v>
      </c>
      <c r="M11" s="34">
        <v>0.20833333333333334</v>
      </c>
      <c r="N11" s="7">
        <f>M11-K11</f>
        <v>1.7361111111111133E-2</v>
      </c>
      <c r="O11" s="34">
        <v>0.28125</v>
      </c>
      <c r="P11" s="7">
        <f>O11-M11</f>
        <v>7.2916666666666657E-2</v>
      </c>
      <c r="Q11" s="34">
        <v>0.28472222222222221</v>
      </c>
      <c r="R11" s="34">
        <v>0.33333333333333331</v>
      </c>
      <c r="S11" s="7">
        <f t="shared" si="61"/>
        <v>4.8611111111111105E-2</v>
      </c>
      <c r="T11" s="34">
        <v>0.28472222222222221</v>
      </c>
      <c r="U11" s="34">
        <v>0.33333333333333331</v>
      </c>
      <c r="V11" s="7">
        <f t="shared" si="62"/>
        <v>4.8611111111111105E-2</v>
      </c>
      <c r="W11" s="34">
        <v>0.3576388888888889</v>
      </c>
      <c r="X11" s="7">
        <f>W11-R11</f>
        <v>2.430555555555558E-2</v>
      </c>
      <c r="Y11" s="34">
        <v>0.3611111111111111</v>
      </c>
      <c r="Z11" s="7">
        <f>Y11-W11</f>
        <v>3.4722222222222099E-3</v>
      </c>
      <c r="AA11" s="34">
        <v>0.52083333333333337</v>
      </c>
      <c r="AB11" s="7">
        <f>AA11-Y11</f>
        <v>0.15972222222222227</v>
      </c>
      <c r="AC11" s="34">
        <v>0.52083333333333337</v>
      </c>
      <c r="AD11" s="34">
        <v>0.52083333333333337</v>
      </c>
      <c r="AE11" s="7">
        <f t="shared" si="63"/>
        <v>0</v>
      </c>
      <c r="AF11" s="34">
        <v>0.52430555555555558</v>
      </c>
      <c r="AG11" s="7">
        <f>AF11-AD11</f>
        <v>3.4722222222222099E-3</v>
      </c>
      <c r="AH11" s="34">
        <v>0.52777777777777779</v>
      </c>
      <c r="AI11" s="7">
        <f>AH11-AF11</f>
        <v>3.4722222222222099E-3</v>
      </c>
      <c r="AJ11" s="8">
        <f t="shared" si="44"/>
        <v>0</v>
      </c>
      <c r="AK11" s="8">
        <f t="shared" si="45"/>
        <v>5</v>
      </c>
      <c r="AL11" s="34">
        <v>0.52777777777777779</v>
      </c>
      <c r="AM11" s="34">
        <v>0.53125</v>
      </c>
      <c r="AN11" s="7">
        <f t="shared" si="46"/>
        <v>3.4722222222222099E-3</v>
      </c>
      <c r="AO11" s="7">
        <f>AM11-I11</f>
        <v>0.34375</v>
      </c>
      <c r="AP11" s="8">
        <f t="shared" si="47"/>
        <v>8</v>
      </c>
      <c r="AQ11" s="8">
        <f t="shared" si="48"/>
        <v>15</v>
      </c>
      <c r="AR11" s="7">
        <f>AB11-(AU11+AV11+AW11+AZ11+BC11+BF11+BI11)</f>
        <v>0</v>
      </c>
      <c r="AS11" s="8">
        <f t="shared" si="64"/>
        <v>0</v>
      </c>
      <c r="AT11" s="8">
        <f t="shared" si="65"/>
        <v>0</v>
      </c>
      <c r="AU11" s="224">
        <v>0</v>
      </c>
      <c r="AV11" s="224">
        <v>0</v>
      </c>
      <c r="AW11" s="224">
        <v>0</v>
      </c>
      <c r="AX11" s="225">
        <f t="shared" si="66"/>
        <v>0</v>
      </c>
      <c r="AY11" s="225">
        <f t="shared" si="67"/>
        <v>0</v>
      </c>
      <c r="AZ11" s="224">
        <v>0.15972222222222224</v>
      </c>
      <c r="BA11" s="225">
        <f t="shared" si="68"/>
        <v>3</v>
      </c>
      <c r="BB11" s="225">
        <f t="shared" si="69"/>
        <v>50</v>
      </c>
      <c r="BC11" s="224">
        <v>0</v>
      </c>
      <c r="BD11" s="225">
        <f t="shared" si="55"/>
        <v>0</v>
      </c>
      <c r="BE11" s="225">
        <f t="shared" si="56"/>
        <v>0</v>
      </c>
      <c r="BF11" s="224">
        <v>0</v>
      </c>
      <c r="BG11" s="225">
        <f t="shared" si="57"/>
        <v>0</v>
      </c>
      <c r="BH11" s="225">
        <f t="shared" si="58"/>
        <v>0</v>
      </c>
      <c r="BI11" s="224">
        <v>0</v>
      </c>
      <c r="BJ11" s="226">
        <f t="shared" si="59"/>
        <v>0</v>
      </c>
      <c r="BK11" s="227">
        <f t="shared" si="60"/>
        <v>0</v>
      </c>
      <c r="BL11" s="228">
        <f>F11 + BL10</f>
        <v>35433.369999999995</v>
      </c>
      <c r="BM11" s="229">
        <f xml:space="preserve"> G11 + BM10</f>
        <v>570</v>
      </c>
      <c r="BN11" s="38">
        <f>F11/G11</f>
        <v>63.060181818181817</v>
      </c>
    </row>
    <row r="12" spans="1:66" x14ac:dyDescent="0.25">
      <c r="A12" s="45">
        <v>41002</v>
      </c>
      <c r="B12" s="43">
        <f t="shared" si="0"/>
        <v>4</v>
      </c>
      <c r="C12" s="52">
        <v>4</v>
      </c>
      <c r="D12" s="37" t="s">
        <v>31</v>
      </c>
      <c r="E12" s="37" t="s">
        <v>272</v>
      </c>
      <c r="F12" s="43">
        <v>3688.81</v>
      </c>
      <c r="G12" s="52">
        <v>58</v>
      </c>
      <c r="H12" s="52">
        <v>1</v>
      </c>
      <c r="I12" s="35">
        <v>0.45833333333333331</v>
      </c>
      <c r="J12" s="35">
        <v>0.45833333333333331</v>
      </c>
      <c r="K12" s="35">
        <v>0.46875</v>
      </c>
      <c r="L12" s="7">
        <f>K12-J12</f>
        <v>1.0416666666666685E-2</v>
      </c>
      <c r="M12" s="34">
        <v>0.49305555555555558</v>
      </c>
      <c r="N12" s="7">
        <f>M12-K12</f>
        <v>2.430555555555558E-2</v>
      </c>
      <c r="O12" s="35">
        <v>0.51388888888888895</v>
      </c>
      <c r="P12" s="7">
        <f>O12-M12</f>
        <v>2.083333333333337E-2</v>
      </c>
      <c r="Q12" s="35">
        <v>0.51736111111111105</v>
      </c>
      <c r="R12" s="34">
        <v>0.54861111111111105</v>
      </c>
      <c r="S12" s="7">
        <f t="shared" si="61"/>
        <v>3.125E-2</v>
      </c>
      <c r="T12" s="35">
        <v>0.51736111111111105</v>
      </c>
      <c r="U12" s="34">
        <v>0.54861111111111105</v>
      </c>
      <c r="V12" s="7">
        <f t="shared" si="62"/>
        <v>3.125E-2</v>
      </c>
      <c r="W12" s="34">
        <v>0.56527777777777777</v>
      </c>
      <c r="X12" s="7">
        <f>W12-R12</f>
        <v>1.6666666666666718E-2</v>
      </c>
      <c r="Y12" s="35">
        <v>0.56527777777777777</v>
      </c>
      <c r="Z12" s="7">
        <f>Y12-W12</f>
        <v>0</v>
      </c>
      <c r="AA12" s="34">
        <v>0.63611111111111118</v>
      </c>
      <c r="AB12" s="7">
        <f>AA12-Y12</f>
        <v>7.0833333333333415E-2</v>
      </c>
      <c r="AC12" s="34">
        <v>0.63611111111111118</v>
      </c>
      <c r="AD12" s="34">
        <v>0.63611111111111118</v>
      </c>
      <c r="AE12" s="7">
        <f t="shared" si="63"/>
        <v>0</v>
      </c>
      <c r="AF12" s="34">
        <v>0.65972222222222221</v>
      </c>
      <c r="AG12" s="7">
        <f>AF12-AD12</f>
        <v>2.3611111111111027E-2</v>
      </c>
      <c r="AH12" s="34">
        <v>0.66319444444444442</v>
      </c>
      <c r="AI12" s="7">
        <f>AH12-AF12</f>
        <v>3.4722222222222099E-3</v>
      </c>
      <c r="AJ12" s="8">
        <f t="shared" si="44"/>
        <v>0</v>
      </c>
      <c r="AK12" s="8">
        <f t="shared" si="45"/>
        <v>5</v>
      </c>
      <c r="AL12" s="34">
        <v>0.66319444444444442</v>
      </c>
      <c r="AM12" s="34">
        <v>0.66666666666666663</v>
      </c>
      <c r="AN12" s="7">
        <f t="shared" si="46"/>
        <v>3.4722222222222099E-3</v>
      </c>
      <c r="AO12" s="7">
        <f>AM12-I12</f>
        <v>0.20833333333333331</v>
      </c>
      <c r="AP12" s="8">
        <f t="shared" si="47"/>
        <v>5</v>
      </c>
      <c r="AQ12" s="8">
        <f t="shared" si="48"/>
        <v>0</v>
      </c>
      <c r="AR12" s="7">
        <f>AB12-(AU12+AV12+AW12+AZ12+BC12+BF12+BI12)</f>
        <v>1.5277777777777862E-2</v>
      </c>
      <c r="AS12" s="8">
        <f t="shared" si="64"/>
        <v>0</v>
      </c>
      <c r="AT12" s="8">
        <f t="shared" si="65"/>
        <v>22</v>
      </c>
      <c r="AU12" s="224">
        <v>0</v>
      </c>
      <c r="AV12" s="224">
        <v>0</v>
      </c>
      <c r="AW12" s="224">
        <v>0</v>
      </c>
      <c r="AX12" s="225">
        <f t="shared" si="66"/>
        <v>0</v>
      </c>
      <c r="AY12" s="225">
        <f t="shared" si="67"/>
        <v>0</v>
      </c>
      <c r="AZ12" s="224">
        <v>0</v>
      </c>
      <c r="BA12" s="225">
        <f t="shared" si="68"/>
        <v>0</v>
      </c>
      <c r="BB12" s="225">
        <f t="shared" si="69"/>
        <v>0</v>
      </c>
      <c r="BC12" s="224">
        <v>0</v>
      </c>
      <c r="BD12" s="225">
        <f t="shared" si="55"/>
        <v>0</v>
      </c>
      <c r="BE12" s="225">
        <f t="shared" si="56"/>
        <v>0</v>
      </c>
      <c r="BF12" s="224">
        <v>5.5555555555555552E-2</v>
      </c>
      <c r="BG12" s="225">
        <f t="shared" si="57"/>
        <v>1</v>
      </c>
      <c r="BH12" s="225">
        <f t="shared" si="58"/>
        <v>20</v>
      </c>
      <c r="BI12" s="224">
        <v>0</v>
      </c>
      <c r="BJ12" s="226">
        <f t="shared" si="59"/>
        <v>0</v>
      </c>
      <c r="BK12" s="227">
        <f t="shared" si="60"/>
        <v>0</v>
      </c>
      <c r="BL12" s="228">
        <f>F12 + BL11</f>
        <v>39122.179999999993</v>
      </c>
      <c r="BM12" s="229">
        <f xml:space="preserve"> G12 + BM11</f>
        <v>628</v>
      </c>
      <c r="BN12" s="38">
        <f>F12/G12</f>
        <v>63.600172413793103</v>
      </c>
    </row>
    <row r="13" spans="1:66" x14ac:dyDescent="0.25">
      <c r="A13" s="45">
        <v>41002</v>
      </c>
      <c r="B13" s="43">
        <f t="shared" si="0"/>
        <v>4</v>
      </c>
      <c r="C13" s="52">
        <v>5</v>
      </c>
      <c r="D13" s="37" t="s">
        <v>31</v>
      </c>
      <c r="E13" s="37" t="s">
        <v>271</v>
      </c>
      <c r="F13" s="43">
        <v>3587.56</v>
      </c>
      <c r="G13" s="52">
        <v>57</v>
      </c>
      <c r="H13" s="52">
        <v>2</v>
      </c>
      <c r="I13" s="34">
        <v>0.63541666666666663</v>
      </c>
      <c r="J13" s="34">
        <v>0.63541666666666663</v>
      </c>
      <c r="K13" s="34">
        <v>0.64583333333333337</v>
      </c>
      <c r="L13" s="7">
        <f>K13-J13</f>
        <v>1.0416666666666741E-2</v>
      </c>
      <c r="M13" s="34">
        <v>0.65625</v>
      </c>
      <c r="N13" s="7">
        <f>M13-K13</f>
        <v>1.041666666666663E-2</v>
      </c>
      <c r="O13" s="34">
        <v>0.68055555555555547</v>
      </c>
      <c r="P13" s="7">
        <f>O13-M13</f>
        <v>2.4305555555555469E-2</v>
      </c>
      <c r="Q13" s="34">
        <v>0.68055555555555547</v>
      </c>
      <c r="R13" s="34">
        <v>0.70833333333333337</v>
      </c>
      <c r="S13" s="7">
        <f t="shared" si="61"/>
        <v>2.7777777777777901E-2</v>
      </c>
      <c r="T13" s="34">
        <v>0.68055555555555547</v>
      </c>
      <c r="U13" s="34">
        <v>0.70833333333333337</v>
      </c>
      <c r="V13" s="7">
        <f t="shared" si="62"/>
        <v>2.7777777777777901E-2</v>
      </c>
      <c r="W13" s="34">
        <v>0.7090277777777777</v>
      </c>
      <c r="X13" s="7">
        <f>W13-R13</f>
        <v>6.9444444444433095E-4</v>
      </c>
      <c r="Y13" s="34">
        <v>0.70972222222222225</v>
      </c>
      <c r="Z13" s="7">
        <f>Y13-W13</f>
        <v>6.94444444444553E-4</v>
      </c>
      <c r="AA13" s="34">
        <v>0.8041666666666667</v>
      </c>
      <c r="AB13" s="7">
        <f>AA13-Y13</f>
        <v>9.4444444444444442E-2</v>
      </c>
      <c r="AC13" s="34">
        <v>0.8041666666666667</v>
      </c>
      <c r="AD13" s="34">
        <v>0.8041666666666667</v>
      </c>
      <c r="AE13" s="7">
        <f t="shared" si="63"/>
        <v>0</v>
      </c>
      <c r="AF13" s="34">
        <v>0.83680555555555547</v>
      </c>
      <c r="AG13" s="7">
        <f>AF13-AD13</f>
        <v>3.2638888888888773E-2</v>
      </c>
      <c r="AH13" s="34">
        <v>0.84027777777777779</v>
      </c>
      <c r="AI13" s="7">
        <f>AH13-AF13</f>
        <v>3.4722222222223209E-3</v>
      </c>
      <c r="AJ13" s="8">
        <f t="shared" si="44"/>
        <v>0</v>
      </c>
      <c r="AK13" s="8">
        <f t="shared" si="45"/>
        <v>5</v>
      </c>
      <c r="AL13" s="34">
        <v>0.84027777777777779</v>
      </c>
      <c r="AM13" s="34">
        <v>0.84375</v>
      </c>
      <c r="AN13" s="7">
        <f t="shared" si="46"/>
        <v>3.4722222222222099E-3</v>
      </c>
      <c r="AO13" s="7">
        <f>AM13-I13</f>
        <v>0.20833333333333337</v>
      </c>
      <c r="AP13" s="8">
        <f t="shared" si="47"/>
        <v>5</v>
      </c>
      <c r="AQ13" s="8">
        <f t="shared" si="48"/>
        <v>0</v>
      </c>
      <c r="AR13" s="7">
        <f>AB13-(AU13+AV13+AW13+AZ13+BC13+BF13+BI13)</f>
        <v>6.6666666666666666E-2</v>
      </c>
      <c r="AS13" s="8">
        <f t="shared" si="64"/>
        <v>1</v>
      </c>
      <c r="AT13" s="8">
        <f t="shared" si="65"/>
        <v>36</v>
      </c>
      <c r="AU13" s="224">
        <v>0</v>
      </c>
      <c r="AV13" s="224">
        <v>3.472222222222222E-3</v>
      </c>
      <c r="AW13" s="224">
        <v>0</v>
      </c>
      <c r="AX13" s="225">
        <f t="shared" si="66"/>
        <v>0</v>
      </c>
      <c r="AY13" s="225">
        <f t="shared" si="67"/>
        <v>0</v>
      </c>
      <c r="AZ13" s="224">
        <v>0</v>
      </c>
      <c r="BA13" s="225">
        <f t="shared" si="68"/>
        <v>0</v>
      </c>
      <c r="BB13" s="225">
        <f t="shared" si="69"/>
        <v>0</v>
      </c>
      <c r="BC13" s="224">
        <v>0</v>
      </c>
      <c r="BD13" s="225">
        <f t="shared" si="55"/>
        <v>0</v>
      </c>
      <c r="BE13" s="225">
        <f t="shared" si="56"/>
        <v>0</v>
      </c>
      <c r="BF13" s="224">
        <v>2.4305555555555556E-2</v>
      </c>
      <c r="BG13" s="225">
        <f t="shared" si="57"/>
        <v>0</v>
      </c>
      <c r="BH13" s="225">
        <f t="shared" si="58"/>
        <v>35</v>
      </c>
      <c r="BI13" s="224">
        <v>0</v>
      </c>
      <c r="BJ13" s="226">
        <f t="shared" si="59"/>
        <v>0</v>
      </c>
      <c r="BK13" s="227">
        <f t="shared" si="60"/>
        <v>0</v>
      </c>
      <c r="BL13" s="228">
        <f>F13 + BL12</f>
        <v>42709.739999999991</v>
      </c>
      <c r="BM13" s="229">
        <f xml:space="preserve"> G13 + BM12</f>
        <v>685</v>
      </c>
      <c r="BN13" s="38">
        <f>F13/G13</f>
        <v>62.939649122807019</v>
      </c>
    </row>
    <row r="14" spans="1:66" ht="31.5" customHeight="1" x14ac:dyDescent="0.25">
      <c r="A14" s="45">
        <v>41002</v>
      </c>
      <c r="B14" s="43">
        <f t="shared" si="0"/>
        <v>4</v>
      </c>
      <c r="C14" s="52">
        <v>2</v>
      </c>
      <c r="D14" s="37" t="s">
        <v>261</v>
      </c>
      <c r="E14" s="37" t="s">
        <v>270</v>
      </c>
      <c r="F14" s="43">
        <v>3752.61</v>
      </c>
      <c r="G14" s="52">
        <v>59</v>
      </c>
      <c r="H14" s="52">
        <v>0</v>
      </c>
      <c r="I14" s="35">
        <v>0.59722222222222221</v>
      </c>
      <c r="J14" s="35">
        <v>0.59722222222222221</v>
      </c>
      <c r="K14" s="34">
        <v>0.60416666666666663</v>
      </c>
      <c r="L14" s="7">
        <f>K14-J14</f>
        <v>6.9444444444444198E-3</v>
      </c>
      <c r="M14" s="34">
        <v>0.61805555555555558</v>
      </c>
      <c r="N14" s="7">
        <f>M14-K14</f>
        <v>1.3888888888888951E-2</v>
      </c>
      <c r="O14" s="35">
        <v>0.64583333333333337</v>
      </c>
      <c r="P14" s="7">
        <f>O14-M14</f>
        <v>2.777777777777779E-2</v>
      </c>
      <c r="Q14" s="35">
        <v>0.64583333333333337</v>
      </c>
      <c r="R14" s="35">
        <v>0.70833333333333337</v>
      </c>
      <c r="S14" s="7">
        <f t="shared" si="61"/>
        <v>6.25E-2</v>
      </c>
      <c r="T14" s="35">
        <v>0.64583333333333337</v>
      </c>
      <c r="U14" s="35">
        <v>0.70833333333333337</v>
      </c>
      <c r="V14" s="7">
        <f t="shared" si="62"/>
        <v>6.25E-2</v>
      </c>
      <c r="W14" s="35">
        <v>0.89236111111111116</v>
      </c>
      <c r="X14" s="7">
        <f>W14-R14</f>
        <v>0.18402777777777779</v>
      </c>
      <c r="Y14" s="34">
        <v>0.65972222222222221</v>
      </c>
      <c r="Z14" s="7">
        <v>0</v>
      </c>
      <c r="AA14" s="34">
        <v>0.9375</v>
      </c>
      <c r="AB14" s="7">
        <f>AA14-Y14</f>
        <v>0.27777777777777779</v>
      </c>
      <c r="AC14" s="34">
        <v>0.9375</v>
      </c>
      <c r="AD14" s="34">
        <v>0.9375</v>
      </c>
      <c r="AE14" s="7">
        <f t="shared" si="63"/>
        <v>0</v>
      </c>
      <c r="AF14" s="34">
        <v>0.94444444444444453</v>
      </c>
      <c r="AG14" s="7">
        <f>AF14-AD14</f>
        <v>6.9444444444445308E-3</v>
      </c>
      <c r="AH14" s="34">
        <v>0.94791666666666663</v>
      </c>
      <c r="AI14" s="7">
        <f>AH14-AF14</f>
        <v>3.4722222222220989E-3</v>
      </c>
      <c r="AJ14" s="8">
        <f t="shared" si="44"/>
        <v>0</v>
      </c>
      <c r="AK14" s="8">
        <f t="shared" si="45"/>
        <v>5</v>
      </c>
      <c r="AL14" s="34">
        <v>0.94791666666666663</v>
      </c>
      <c r="AM14" s="34">
        <v>0.95138888888888884</v>
      </c>
      <c r="AN14" s="7">
        <f t="shared" si="46"/>
        <v>3.4722222222222099E-3</v>
      </c>
      <c r="AO14" s="7">
        <f>AM14-I14</f>
        <v>0.35416666666666663</v>
      </c>
      <c r="AP14" s="8">
        <f t="shared" si="47"/>
        <v>8</v>
      </c>
      <c r="AQ14" s="8">
        <f t="shared" si="48"/>
        <v>30</v>
      </c>
      <c r="AR14" s="7">
        <f>AB14-(AU14+AV14+AW14+AZ14+BC14+BF14+BI14)</f>
        <v>4.0972222222222215E-2</v>
      </c>
      <c r="AS14" s="8">
        <f t="shared" si="64"/>
        <v>0</v>
      </c>
      <c r="AT14" s="8">
        <f t="shared" si="65"/>
        <v>59</v>
      </c>
      <c r="AU14" s="224">
        <v>0</v>
      </c>
      <c r="AV14" s="224">
        <v>0</v>
      </c>
      <c r="AW14" s="224">
        <v>0</v>
      </c>
      <c r="AX14" s="225">
        <f t="shared" si="66"/>
        <v>0</v>
      </c>
      <c r="AY14" s="225">
        <f t="shared" si="67"/>
        <v>0</v>
      </c>
      <c r="AZ14" s="230">
        <v>0.15625</v>
      </c>
      <c r="BA14" s="225">
        <f t="shared" si="68"/>
        <v>3</v>
      </c>
      <c r="BB14" s="225">
        <f t="shared" si="69"/>
        <v>45</v>
      </c>
      <c r="BC14" s="224">
        <v>0</v>
      </c>
      <c r="BD14" s="225">
        <f t="shared" si="55"/>
        <v>0</v>
      </c>
      <c r="BE14" s="225">
        <f t="shared" si="56"/>
        <v>0</v>
      </c>
      <c r="BF14" s="230">
        <v>4.1666666666666666E-3</v>
      </c>
      <c r="BG14" s="225">
        <f t="shared" si="57"/>
        <v>0</v>
      </c>
      <c r="BH14" s="225">
        <f t="shared" si="58"/>
        <v>6</v>
      </c>
      <c r="BI14" s="230">
        <v>7.6388888888888895E-2</v>
      </c>
      <c r="BJ14" s="226">
        <f t="shared" ref="BJ14:BJ24" si="70">HOUR(BI14)</f>
        <v>1</v>
      </c>
      <c r="BK14" s="227">
        <f t="shared" ref="BK14:BK24" si="71">MINUTE(BI14)</f>
        <v>50</v>
      </c>
      <c r="BL14" s="228">
        <f>F14 + BL13</f>
        <v>46462.349999999991</v>
      </c>
      <c r="BM14" s="229">
        <f xml:space="preserve"> G14 + BM13</f>
        <v>744</v>
      </c>
      <c r="BN14" s="38">
        <f>F14/G14</f>
        <v>63.603559322033902</v>
      </c>
    </row>
    <row r="15" spans="1:66" x14ac:dyDescent="0.25">
      <c r="A15" s="45">
        <v>41002</v>
      </c>
      <c r="B15" s="43">
        <f t="shared" si="0"/>
        <v>4</v>
      </c>
      <c r="C15" s="52">
        <v>1</v>
      </c>
      <c r="D15" s="37" t="s">
        <v>264</v>
      </c>
      <c r="E15" s="37" t="s">
        <v>268</v>
      </c>
      <c r="F15" s="43">
        <v>3673.32</v>
      </c>
      <c r="G15" s="52">
        <v>59</v>
      </c>
      <c r="H15" s="52">
        <v>0</v>
      </c>
      <c r="I15" s="35">
        <v>0.69791666666666663</v>
      </c>
      <c r="J15" s="35">
        <v>0.69791666666666663</v>
      </c>
      <c r="K15" s="35">
        <v>0.69791666666666663</v>
      </c>
      <c r="L15" s="7">
        <f>K15-J15</f>
        <v>0</v>
      </c>
      <c r="M15" s="35">
        <v>0.70138888888888884</v>
      </c>
      <c r="N15" s="7">
        <f>M15-K15</f>
        <v>3.4722222222222099E-3</v>
      </c>
      <c r="O15" s="35">
        <v>0.70833333333333337</v>
      </c>
      <c r="P15" s="7">
        <f>O15-M15</f>
        <v>6.9444444444445308E-3</v>
      </c>
      <c r="Q15" s="35">
        <v>0.72222222222222221</v>
      </c>
      <c r="R15" s="35">
        <v>0.76041666666666663</v>
      </c>
      <c r="S15" s="7">
        <f t="shared" si="61"/>
        <v>3.819444444444442E-2</v>
      </c>
      <c r="T15" s="35">
        <v>0.72222222222222221</v>
      </c>
      <c r="U15" s="35">
        <v>0.76041666666666663</v>
      </c>
      <c r="V15" s="7">
        <f t="shared" si="62"/>
        <v>3.819444444444442E-2</v>
      </c>
      <c r="W15" s="35">
        <v>0.97361111111111109</v>
      </c>
      <c r="X15" s="7">
        <f>W15-R15</f>
        <v>0.21319444444444446</v>
      </c>
      <c r="Y15" s="34">
        <v>0.97499999999999998</v>
      </c>
      <c r="Z15" s="7">
        <f>Y15-W15</f>
        <v>1.388888888888884E-3</v>
      </c>
      <c r="AA15" s="34">
        <v>1.0486111111111112</v>
      </c>
      <c r="AB15" s="7">
        <f>AA15-Y15</f>
        <v>7.3611111111111183E-2</v>
      </c>
      <c r="AC15" s="34">
        <v>1.0486111111111112</v>
      </c>
      <c r="AD15" s="34">
        <v>1.0486111111111112</v>
      </c>
      <c r="AE15" s="7">
        <f t="shared" si="63"/>
        <v>0</v>
      </c>
      <c r="AF15" s="34">
        <v>1.0659722222222221</v>
      </c>
      <c r="AG15" s="7">
        <f>AF15-AD15</f>
        <v>1.7361111111110938E-2</v>
      </c>
      <c r="AH15" s="34">
        <v>1.0694444444444444</v>
      </c>
      <c r="AI15" s="7">
        <f>AH15-AF15</f>
        <v>3.4722222222223209E-3</v>
      </c>
      <c r="AJ15" s="8">
        <f t="shared" si="44"/>
        <v>0</v>
      </c>
      <c r="AK15" s="8">
        <f t="shared" si="45"/>
        <v>5</v>
      </c>
      <c r="AL15" s="34">
        <v>1.0694444444444444</v>
      </c>
      <c r="AM15" s="34">
        <v>1.0729166666666667</v>
      </c>
      <c r="AN15" s="7">
        <f t="shared" si="46"/>
        <v>3.4722222222223209E-3</v>
      </c>
      <c r="AO15" s="7">
        <f>AM15-I15</f>
        <v>0.37500000000000011</v>
      </c>
      <c r="AP15" s="8">
        <f t="shared" si="47"/>
        <v>9</v>
      </c>
      <c r="AQ15" s="8">
        <f t="shared" si="48"/>
        <v>0</v>
      </c>
      <c r="AR15" s="7">
        <f>AB15-(AU15+AV15+AW15+AZ15+BC15+BF15+BI15)</f>
        <v>5.486111111111118E-2</v>
      </c>
      <c r="AS15" s="8">
        <f t="shared" si="64"/>
        <v>1</v>
      </c>
      <c r="AT15" s="8">
        <f t="shared" si="65"/>
        <v>19</v>
      </c>
      <c r="AU15" s="224">
        <v>0</v>
      </c>
      <c r="AV15" s="230">
        <v>1.0416666666666666E-2</v>
      </c>
      <c r="AW15" s="224">
        <v>0</v>
      </c>
      <c r="AX15" s="225">
        <f t="shared" si="66"/>
        <v>0</v>
      </c>
      <c r="AY15" s="225">
        <f t="shared" si="67"/>
        <v>0</v>
      </c>
      <c r="AZ15" s="230">
        <v>0</v>
      </c>
      <c r="BA15" s="225">
        <f t="shared" si="68"/>
        <v>0</v>
      </c>
      <c r="BB15" s="225">
        <f t="shared" si="69"/>
        <v>0</v>
      </c>
      <c r="BC15" s="224">
        <v>0</v>
      </c>
      <c r="BD15" s="225">
        <f t="shared" si="55"/>
        <v>0</v>
      </c>
      <c r="BE15" s="225">
        <f t="shared" si="56"/>
        <v>0</v>
      </c>
      <c r="BF15" s="230">
        <v>8.3333333333333332E-3</v>
      </c>
      <c r="BG15" s="225">
        <f t="shared" si="57"/>
        <v>0</v>
      </c>
      <c r="BH15" s="225">
        <f t="shared" si="58"/>
        <v>12</v>
      </c>
      <c r="BI15" s="230">
        <v>0</v>
      </c>
      <c r="BJ15" s="226">
        <f t="shared" si="70"/>
        <v>0</v>
      </c>
      <c r="BK15" s="227">
        <f t="shared" si="71"/>
        <v>0</v>
      </c>
      <c r="BL15" s="228">
        <f>F15 + BL14</f>
        <v>50135.669999999991</v>
      </c>
      <c r="BM15" s="229">
        <f xml:space="preserve"> G15 + BM14</f>
        <v>803</v>
      </c>
      <c r="BN15" s="38">
        <f>F15/G15</f>
        <v>62.259661016949153</v>
      </c>
    </row>
    <row r="16" spans="1:66" x14ac:dyDescent="0.25">
      <c r="A16" s="45">
        <v>41002</v>
      </c>
      <c r="B16" s="43">
        <f t="shared" si="0"/>
        <v>4</v>
      </c>
      <c r="C16" s="52">
        <v>1</v>
      </c>
      <c r="D16" s="37" t="s">
        <v>266</v>
      </c>
      <c r="E16" s="37" t="s">
        <v>273</v>
      </c>
      <c r="F16" s="43">
        <v>3524.15</v>
      </c>
      <c r="G16" s="150">
        <v>55</v>
      </c>
      <c r="H16" s="52">
        <v>4</v>
      </c>
      <c r="I16" s="35">
        <v>0.89930555555555547</v>
      </c>
      <c r="J16" s="35">
        <v>0.89930555555555547</v>
      </c>
      <c r="K16" s="35">
        <v>0.90277777777777779</v>
      </c>
      <c r="L16" s="7">
        <f>K16-J16</f>
        <v>3.4722222222223209E-3</v>
      </c>
      <c r="M16" s="35">
        <v>0.90972222222222221</v>
      </c>
      <c r="N16" s="7">
        <f>M16-K16</f>
        <v>6.9444444444444198E-3</v>
      </c>
      <c r="O16" s="35">
        <v>1.0486111111111112</v>
      </c>
      <c r="P16" s="7">
        <f>O16-M16</f>
        <v>0.13888888888888895</v>
      </c>
      <c r="Q16" s="35">
        <v>1.0520833333333333</v>
      </c>
      <c r="R16" s="34">
        <v>1.0833333333333333</v>
      </c>
      <c r="S16" s="7">
        <f t="shared" si="61"/>
        <v>3.125E-2</v>
      </c>
      <c r="T16" s="35">
        <v>1.0520833333333333</v>
      </c>
      <c r="U16" s="34">
        <v>1.0833333333333333</v>
      </c>
      <c r="V16" s="7">
        <f t="shared" si="62"/>
        <v>3.125E-2</v>
      </c>
      <c r="W16" s="34">
        <v>1.0986111111111112</v>
      </c>
      <c r="X16" s="7">
        <f>W16-R16</f>
        <v>1.5277777777777946E-2</v>
      </c>
      <c r="Y16" s="34">
        <v>1.0986111111111112</v>
      </c>
      <c r="Z16" s="7">
        <f>Y16-W16</f>
        <v>0</v>
      </c>
      <c r="AA16" s="34">
        <v>1.1930555555555555</v>
      </c>
      <c r="AB16" s="7">
        <f>AA16-Y16</f>
        <v>9.4444444444444331E-2</v>
      </c>
      <c r="AC16" s="34">
        <v>1.1930555555555555</v>
      </c>
      <c r="AD16" s="34">
        <v>1.1930555555555555</v>
      </c>
      <c r="AE16" s="7">
        <f t="shared" si="63"/>
        <v>0</v>
      </c>
      <c r="AF16" s="34">
        <v>1.2222222222222221</v>
      </c>
      <c r="AG16" s="7">
        <f>AF16-AD16</f>
        <v>2.9166666666666563E-2</v>
      </c>
      <c r="AH16" s="34">
        <v>1.2256944444444444</v>
      </c>
      <c r="AI16" s="7">
        <f>AH16-AF16</f>
        <v>3.4722222222223209E-3</v>
      </c>
      <c r="AJ16" s="8">
        <f t="shared" si="44"/>
        <v>0</v>
      </c>
      <c r="AK16" s="8">
        <f t="shared" si="45"/>
        <v>5</v>
      </c>
      <c r="AL16" s="34">
        <v>1.2256944444444444</v>
      </c>
      <c r="AM16" s="34">
        <v>1.2291666666666667</v>
      </c>
      <c r="AN16" s="7">
        <f t="shared" si="46"/>
        <v>3.4722222222223209E-3</v>
      </c>
      <c r="AO16" s="7">
        <f>AM16-I16</f>
        <v>0.32986111111111127</v>
      </c>
      <c r="AP16" s="8">
        <f t="shared" si="47"/>
        <v>7</v>
      </c>
      <c r="AQ16" s="8">
        <f t="shared" si="48"/>
        <v>55</v>
      </c>
      <c r="AR16" s="7">
        <f>AB16-(AU16+AV16+AW16+AZ16+BC16+BF16+BI16)</f>
        <v>5.624999999999989E-2</v>
      </c>
      <c r="AS16" s="8">
        <f t="shared" si="64"/>
        <v>1</v>
      </c>
      <c r="AT16" s="8">
        <f t="shared" si="65"/>
        <v>21</v>
      </c>
      <c r="AU16" s="224">
        <v>0</v>
      </c>
      <c r="AV16" s="224">
        <v>0</v>
      </c>
      <c r="AW16" s="224">
        <v>0</v>
      </c>
      <c r="AX16" s="225">
        <f t="shared" si="66"/>
        <v>0</v>
      </c>
      <c r="AY16" s="225">
        <f t="shared" si="67"/>
        <v>0</v>
      </c>
      <c r="AZ16" s="224">
        <v>0</v>
      </c>
      <c r="BA16" s="225">
        <f t="shared" si="68"/>
        <v>0</v>
      </c>
      <c r="BB16" s="225">
        <f t="shared" si="69"/>
        <v>0</v>
      </c>
      <c r="BC16" s="224">
        <v>0</v>
      </c>
      <c r="BD16" s="225">
        <f t="shared" si="55"/>
        <v>0</v>
      </c>
      <c r="BE16" s="225">
        <f t="shared" si="56"/>
        <v>0</v>
      </c>
      <c r="BF16" s="224">
        <v>3.8194444444444441E-2</v>
      </c>
      <c r="BG16" s="225">
        <f t="shared" si="57"/>
        <v>0</v>
      </c>
      <c r="BH16" s="225">
        <f t="shared" si="58"/>
        <v>55</v>
      </c>
      <c r="BI16" s="224">
        <v>0</v>
      </c>
      <c r="BJ16" s="226">
        <f t="shared" si="70"/>
        <v>0</v>
      </c>
      <c r="BK16" s="227">
        <f t="shared" si="71"/>
        <v>0</v>
      </c>
      <c r="BL16" s="228">
        <f>F16 + BL15</f>
        <v>53659.819999999992</v>
      </c>
      <c r="BM16" s="229">
        <f xml:space="preserve"> G16 + BM15</f>
        <v>858</v>
      </c>
      <c r="BN16" s="38">
        <f>F16/G16</f>
        <v>64.075454545454548</v>
      </c>
    </row>
    <row r="17" spans="1:112" ht="31.5" customHeight="1" x14ac:dyDescent="0.25">
      <c r="A17" s="45">
        <v>41002</v>
      </c>
      <c r="B17" s="43">
        <f t="shared" si="0"/>
        <v>4</v>
      </c>
      <c r="C17" s="52">
        <v>6</v>
      </c>
      <c r="D17" s="37" t="s">
        <v>31</v>
      </c>
      <c r="E17" s="152" t="s">
        <v>269</v>
      </c>
      <c r="F17" s="43">
        <v>3672.53</v>
      </c>
      <c r="G17" s="150">
        <v>59</v>
      </c>
      <c r="H17" s="52">
        <v>0</v>
      </c>
      <c r="I17" s="35">
        <v>0.77083333333333337</v>
      </c>
      <c r="J17" s="35">
        <v>0.77083333333333337</v>
      </c>
      <c r="K17" s="34">
        <v>0.77777777777777779</v>
      </c>
      <c r="L17" s="7">
        <f>K17-J17</f>
        <v>6.9444444444444198E-3</v>
      </c>
      <c r="M17" s="34">
        <v>0.78472222222222221</v>
      </c>
      <c r="N17" s="7">
        <f>M17-K17</f>
        <v>6.9444444444444198E-3</v>
      </c>
      <c r="O17" s="34">
        <v>0.97916666666666663</v>
      </c>
      <c r="P17" s="7">
        <f>O17-M17</f>
        <v>0.19444444444444442</v>
      </c>
      <c r="Q17" s="34">
        <v>0.98263888888888884</v>
      </c>
      <c r="R17" s="34">
        <v>1.0069444444444444</v>
      </c>
      <c r="S17" s="7">
        <f t="shared" si="61"/>
        <v>2.430555555555558E-2</v>
      </c>
      <c r="T17" s="35">
        <v>0.98263888888888884</v>
      </c>
      <c r="U17" s="35">
        <v>1.0069444444444444</v>
      </c>
      <c r="V17" s="7">
        <f t="shared" si="62"/>
        <v>2.430555555555558E-2</v>
      </c>
      <c r="W17" s="34">
        <v>1.0659722222222221</v>
      </c>
      <c r="X17" s="7">
        <f>W17-R17</f>
        <v>5.9027777777777679E-2</v>
      </c>
      <c r="Y17" s="34">
        <v>1.0694444444444444</v>
      </c>
      <c r="Z17" s="7">
        <f>Y17-W17</f>
        <v>3.4722222222223209E-3</v>
      </c>
      <c r="AA17" s="34">
        <v>1.2083333333333333</v>
      </c>
      <c r="AB17" s="7">
        <f>AA17-Y17</f>
        <v>0.13888888888888884</v>
      </c>
      <c r="AC17" s="34">
        <v>1.2083333333333333</v>
      </c>
      <c r="AD17" s="34">
        <v>1.2083333333333333</v>
      </c>
      <c r="AE17" s="7">
        <f t="shared" si="63"/>
        <v>0</v>
      </c>
      <c r="AF17" s="34">
        <v>1.2118055555555556</v>
      </c>
      <c r="AG17" s="7">
        <f>AF17-AD17</f>
        <v>3.4722222222223209E-3</v>
      </c>
      <c r="AH17" s="34">
        <v>1.2152777777777779</v>
      </c>
      <c r="AI17" s="7">
        <f>AH17-AF17</f>
        <v>3.4722222222223209E-3</v>
      </c>
      <c r="AJ17" s="8">
        <f t="shared" si="44"/>
        <v>0</v>
      </c>
      <c r="AK17" s="8">
        <f t="shared" si="45"/>
        <v>5</v>
      </c>
      <c r="AL17" s="34">
        <v>1.2152777777777779</v>
      </c>
      <c r="AM17" s="34">
        <v>1.21875</v>
      </c>
      <c r="AN17" s="7">
        <f t="shared" si="46"/>
        <v>3.4722222222220989E-3</v>
      </c>
      <c r="AO17" s="7">
        <f>AM17-I17</f>
        <v>0.44791666666666663</v>
      </c>
      <c r="AP17" s="8">
        <f t="shared" si="47"/>
        <v>10</v>
      </c>
      <c r="AQ17" s="8">
        <f t="shared" si="48"/>
        <v>45</v>
      </c>
      <c r="AR17" s="7">
        <f>AB17-(AU17+AV17+AW17+AZ17+BC17+BF17+BI17)</f>
        <v>0</v>
      </c>
      <c r="AS17" s="8">
        <f t="shared" si="64"/>
        <v>0</v>
      </c>
      <c r="AT17" s="8">
        <f t="shared" si="65"/>
        <v>0</v>
      </c>
      <c r="AU17" s="224">
        <v>0</v>
      </c>
      <c r="AV17" s="224">
        <v>0</v>
      </c>
      <c r="AW17" s="224">
        <v>0</v>
      </c>
      <c r="AX17" s="225">
        <f t="shared" si="66"/>
        <v>0</v>
      </c>
      <c r="AY17" s="225">
        <f t="shared" si="67"/>
        <v>0</v>
      </c>
      <c r="AZ17" s="224">
        <v>0.1388888888888889</v>
      </c>
      <c r="BA17" s="225">
        <f t="shared" si="68"/>
        <v>3</v>
      </c>
      <c r="BB17" s="225">
        <f t="shared" si="69"/>
        <v>20</v>
      </c>
      <c r="BC17" s="224">
        <v>0</v>
      </c>
      <c r="BD17" s="225">
        <f t="shared" si="55"/>
        <v>0</v>
      </c>
      <c r="BE17" s="225">
        <f t="shared" si="56"/>
        <v>0</v>
      </c>
      <c r="BF17" s="224">
        <v>0</v>
      </c>
      <c r="BG17" s="225">
        <f t="shared" si="57"/>
        <v>0</v>
      </c>
      <c r="BH17" s="225">
        <f t="shared" si="58"/>
        <v>0</v>
      </c>
      <c r="BI17" s="224">
        <v>0</v>
      </c>
      <c r="BJ17" s="226">
        <f t="shared" si="70"/>
        <v>0</v>
      </c>
      <c r="BK17" s="227">
        <f t="shared" si="71"/>
        <v>0</v>
      </c>
      <c r="BL17" s="228">
        <f>F17 + BL16</f>
        <v>57332.349999999991</v>
      </c>
      <c r="BM17" s="229">
        <f xml:space="preserve"> G17 + BM16</f>
        <v>917</v>
      </c>
      <c r="BN17" s="38">
        <f>F17/G17</f>
        <v>62.24627118644068</v>
      </c>
    </row>
    <row r="18" spans="1:112" ht="31.5" customHeight="1" x14ac:dyDescent="0.25">
      <c r="A18" s="45">
        <v>41003</v>
      </c>
      <c r="B18" s="43">
        <f t="shared" si="0"/>
        <v>4</v>
      </c>
      <c r="C18" s="52">
        <v>1</v>
      </c>
      <c r="D18" s="37" t="s">
        <v>280</v>
      </c>
      <c r="E18" s="37" t="s">
        <v>370</v>
      </c>
      <c r="F18" s="43">
        <v>3771.48</v>
      </c>
      <c r="G18" s="150">
        <v>58</v>
      </c>
      <c r="H18" s="52">
        <v>1</v>
      </c>
      <c r="I18" s="35">
        <v>0.84375</v>
      </c>
      <c r="J18" s="35">
        <v>0.84375</v>
      </c>
      <c r="K18" s="35">
        <v>0.86111111111111116</v>
      </c>
      <c r="L18" s="7">
        <f>K18-J18</f>
        <v>1.736111111111116E-2</v>
      </c>
      <c r="M18" s="34">
        <v>0.86805555555555547</v>
      </c>
      <c r="N18" s="7">
        <f>M18-K18</f>
        <v>6.9444444444443088E-3</v>
      </c>
      <c r="O18" s="35">
        <v>1.1076388888888888</v>
      </c>
      <c r="P18" s="7">
        <f>O18-M18</f>
        <v>0.23958333333333337</v>
      </c>
      <c r="Q18" s="35">
        <v>1.1076388888888888</v>
      </c>
      <c r="R18" s="35">
        <v>1.1354166666666667</v>
      </c>
      <c r="S18" s="7">
        <f t="shared" si="61"/>
        <v>2.7777777777777901E-2</v>
      </c>
      <c r="T18" s="35">
        <v>1.1076388888888888</v>
      </c>
      <c r="U18" s="35">
        <v>1.1354166666666667</v>
      </c>
      <c r="V18" s="7">
        <f t="shared" si="62"/>
        <v>2.7777777777777901E-2</v>
      </c>
      <c r="W18" s="34">
        <v>1.2256944444444444</v>
      </c>
      <c r="X18" s="7">
        <f>W18-R18</f>
        <v>9.0277777777777679E-2</v>
      </c>
      <c r="Y18" s="34">
        <v>1.2291666666666667</v>
      </c>
      <c r="Z18" s="7">
        <f>Y18-W18</f>
        <v>3.4722222222223209E-3</v>
      </c>
      <c r="AA18" s="34">
        <v>1.4791666666666667</v>
      </c>
      <c r="AB18" s="7">
        <f>AA18-Y18</f>
        <v>0.25</v>
      </c>
      <c r="AC18" s="34">
        <v>1.4791666666666667</v>
      </c>
      <c r="AD18" s="34">
        <v>1.4791666666666667</v>
      </c>
      <c r="AE18" s="7">
        <f t="shared" ref="AE18:AE40" si="72">AD18-AC18</f>
        <v>0</v>
      </c>
      <c r="AF18" s="34">
        <v>1.5</v>
      </c>
      <c r="AG18" s="7">
        <f>AF18-AD18</f>
        <v>2.0833333333333259E-2</v>
      </c>
      <c r="AH18" s="34">
        <v>1.5034722222222223</v>
      </c>
      <c r="AI18" s="7">
        <f>AH18-AF18</f>
        <v>3.4722222222223209E-3</v>
      </c>
      <c r="AJ18" s="8">
        <f t="shared" si="44"/>
        <v>0</v>
      </c>
      <c r="AK18" s="8">
        <f t="shared" si="45"/>
        <v>5</v>
      </c>
      <c r="AL18" s="34">
        <v>1.5034722222222223</v>
      </c>
      <c r="AM18" s="34">
        <v>1.5069444444444444</v>
      </c>
      <c r="AN18" s="7">
        <f t="shared" si="46"/>
        <v>3.4722222222220989E-3</v>
      </c>
      <c r="AO18" s="7">
        <f>AM18-I18</f>
        <v>0.66319444444444442</v>
      </c>
      <c r="AP18" s="8">
        <f t="shared" si="47"/>
        <v>15</v>
      </c>
      <c r="AQ18" s="8">
        <f t="shared" si="48"/>
        <v>55</v>
      </c>
      <c r="AR18" s="7">
        <f>AB18-(AU18+AV18+AW18+AZ18+BC18+BF18+BI18)</f>
        <v>0</v>
      </c>
      <c r="AS18" s="8">
        <f t="shared" ref="AS18:AS24" si="73">HOUR(AR18)</f>
        <v>0</v>
      </c>
      <c r="AT18" s="8">
        <f t="shared" ref="AT18:AT24" si="74">MINUTE(AR18)</f>
        <v>0</v>
      </c>
      <c r="AU18" s="224">
        <v>0</v>
      </c>
      <c r="AV18" s="224">
        <v>0</v>
      </c>
      <c r="AW18" s="224">
        <v>0</v>
      </c>
      <c r="AX18" s="225">
        <f t="shared" ref="AX18:AX24" si="75">HOUR(AW18)</f>
        <v>0</v>
      </c>
      <c r="AY18" s="225">
        <f t="shared" ref="AY18:AY24" si="76">MINUTE(AW18)</f>
        <v>0</v>
      </c>
      <c r="AZ18" s="224">
        <v>0.1875</v>
      </c>
      <c r="BA18" s="225">
        <f t="shared" si="68"/>
        <v>4</v>
      </c>
      <c r="BB18" s="225">
        <f t="shared" si="69"/>
        <v>30</v>
      </c>
      <c r="BC18" s="224">
        <v>0</v>
      </c>
      <c r="BD18" s="225">
        <f t="shared" si="55"/>
        <v>0</v>
      </c>
      <c r="BE18" s="225">
        <f t="shared" si="56"/>
        <v>0</v>
      </c>
      <c r="BF18" s="224">
        <v>0</v>
      </c>
      <c r="BG18" s="225">
        <f t="shared" ref="BG18:BG68" si="77">HOUR(BF18)</f>
        <v>0</v>
      </c>
      <c r="BH18" s="225">
        <f t="shared" ref="BH18:BH68" si="78">MINUTE(BF18)</f>
        <v>0</v>
      </c>
      <c r="BI18" s="224">
        <v>6.25E-2</v>
      </c>
      <c r="BJ18" s="226">
        <f t="shared" si="70"/>
        <v>1</v>
      </c>
      <c r="BK18" s="227">
        <f t="shared" si="71"/>
        <v>30</v>
      </c>
      <c r="BL18" s="228">
        <f>F18 + BL17</f>
        <v>61103.829999999994</v>
      </c>
      <c r="BM18" s="229">
        <f xml:space="preserve"> G18 + BM17</f>
        <v>975</v>
      </c>
      <c r="BN18" s="38">
        <f>F18/G18</f>
        <v>65.025517241379305</v>
      </c>
    </row>
    <row r="19" spans="1:112" s="40" customFormat="1" ht="31.5" customHeight="1" x14ac:dyDescent="0.25">
      <c r="A19" s="45">
        <v>41003</v>
      </c>
      <c r="B19" s="43">
        <f t="shared" si="0"/>
        <v>4</v>
      </c>
      <c r="C19" s="52">
        <v>1</v>
      </c>
      <c r="D19" s="37" t="s">
        <v>280</v>
      </c>
      <c r="E19" s="37" t="s">
        <v>218</v>
      </c>
      <c r="F19" s="43">
        <v>3764.51</v>
      </c>
      <c r="G19" s="150">
        <v>59</v>
      </c>
      <c r="H19" s="52">
        <v>0</v>
      </c>
      <c r="I19" s="35">
        <v>0.125</v>
      </c>
      <c r="J19" s="35">
        <v>0.125</v>
      </c>
      <c r="K19" s="34">
        <v>0.16319444444444445</v>
      </c>
      <c r="L19" s="7">
        <f>K19-J19</f>
        <v>3.8194444444444448E-2</v>
      </c>
      <c r="M19" s="34">
        <v>0.16666666666666666</v>
      </c>
      <c r="N19" s="7">
        <f>M19-K19</f>
        <v>3.4722222222222099E-3</v>
      </c>
      <c r="O19" s="35">
        <v>0.27430555555555552</v>
      </c>
      <c r="P19" s="7">
        <f>O19-M19</f>
        <v>0.10763888888888887</v>
      </c>
      <c r="Q19" s="35">
        <v>0.27777777777777779</v>
      </c>
      <c r="R19" s="35">
        <v>0.30208333333333331</v>
      </c>
      <c r="S19" s="7">
        <f t="shared" si="61"/>
        <v>2.4305555555555525E-2</v>
      </c>
      <c r="T19" s="35">
        <v>0.27777777777777779</v>
      </c>
      <c r="U19" s="35">
        <v>0.30208333333333331</v>
      </c>
      <c r="V19" s="7">
        <f t="shared" si="62"/>
        <v>2.4305555555555525E-2</v>
      </c>
      <c r="W19" s="34">
        <v>0.39930555555555558</v>
      </c>
      <c r="X19" s="7">
        <f>W19-R19</f>
        <v>9.7222222222222265E-2</v>
      </c>
      <c r="Y19" s="34">
        <v>0.40277777777777773</v>
      </c>
      <c r="Z19" s="7">
        <f>Y19-W19</f>
        <v>3.4722222222221544E-3</v>
      </c>
      <c r="AA19" s="34">
        <v>0.66666666666666663</v>
      </c>
      <c r="AB19" s="7">
        <f>AA19-Y19</f>
        <v>0.2638888888888889</v>
      </c>
      <c r="AC19" s="34">
        <v>0.66666666666666663</v>
      </c>
      <c r="AD19" s="34">
        <v>0.66666666666666663</v>
      </c>
      <c r="AE19" s="7">
        <f t="shared" si="72"/>
        <v>0</v>
      </c>
      <c r="AF19" s="34">
        <v>0.67361111111111116</v>
      </c>
      <c r="AG19" s="7">
        <f>AF19-AD19</f>
        <v>6.9444444444445308E-3</v>
      </c>
      <c r="AH19" s="34">
        <v>0.67708333333333337</v>
      </c>
      <c r="AI19" s="7">
        <f>AH19-AF19</f>
        <v>3.4722222222222099E-3</v>
      </c>
      <c r="AJ19" s="8">
        <f t="shared" si="44"/>
        <v>0</v>
      </c>
      <c r="AK19" s="8">
        <f t="shared" si="45"/>
        <v>5</v>
      </c>
      <c r="AL19" s="34">
        <v>0.67708333333333337</v>
      </c>
      <c r="AM19" s="34">
        <v>0.68055555555555547</v>
      </c>
      <c r="AN19" s="7">
        <f t="shared" si="46"/>
        <v>3.4722222222220989E-3</v>
      </c>
      <c r="AO19" s="7">
        <f>AM19-I19</f>
        <v>0.55555555555555547</v>
      </c>
      <c r="AP19" s="8">
        <f t="shared" si="47"/>
        <v>13</v>
      </c>
      <c r="AQ19" s="8">
        <f t="shared" si="48"/>
        <v>20</v>
      </c>
      <c r="AR19" s="7">
        <f>AB19-(AU19+AV19+AW19+AZ19+BC19+BF19+BI19)</f>
        <v>0</v>
      </c>
      <c r="AS19" s="8">
        <f t="shared" si="73"/>
        <v>0</v>
      </c>
      <c r="AT19" s="8">
        <f t="shared" si="74"/>
        <v>0</v>
      </c>
      <c r="AU19" s="224">
        <v>0</v>
      </c>
      <c r="AV19" s="224">
        <v>0</v>
      </c>
      <c r="AW19" s="224">
        <v>0</v>
      </c>
      <c r="AX19" s="225">
        <f t="shared" si="75"/>
        <v>0</v>
      </c>
      <c r="AY19" s="225">
        <f t="shared" si="76"/>
        <v>0</v>
      </c>
      <c r="AZ19" s="224">
        <v>0.2638888888888889</v>
      </c>
      <c r="BA19" s="225">
        <f t="shared" si="68"/>
        <v>6</v>
      </c>
      <c r="BB19" s="225">
        <f t="shared" si="69"/>
        <v>20</v>
      </c>
      <c r="BC19" s="224">
        <v>0</v>
      </c>
      <c r="BD19" s="225">
        <f t="shared" si="55"/>
        <v>0</v>
      </c>
      <c r="BE19" s="225">
        <f t="shared" si="56"/>
        <v>0</v>
      </c>
      <c r="BF19" s="224">
        <v>0</v>
      </c>
      <c r="BG19" s="225">
        <f t="shared" si="77"/>
        <v>0</v>
      </c>
      <c r="BH19" s="225">
        <f t="shared" si="78"/>
        <v>0</v>
      </c>
      <c r="BI19" s="224">
        <v>0</v>
      </c>
      <c r="BJ19" s="226">
        <f t="shared" si="70"/>
        <v>0</v>
      </c>
      <c r="BK19" s="227">
        <f t="shared" si="71"/>
        <v>0</v>
      </c>
      <c r="BL19" s="228">
        <f>F19 + BL18</f>
        <v>64868.34</v>
      </c>
      <c r="BM19" s="229">
        <f xml:space="preserve"> G19 + BM18</f>
        <v>1034</v>
      </c>
      <c r="BN19" s="38">
        <f>F19/G19</f>
        <v>63.805254237288139</v>
      </c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</row>
    <row r="20" spans="1:112" ht="25.5" customHeight="1" x14ac:dyDescent="0.25">
      <c r="A20" s="45">
        <v>41003</v>
      </c>
      <c r="B20" s="43">
        <f t="shared" si="0"/>
        <v>4</v>
      </c>
      <c r="C20" s="52">
        <v>7</v>
      </c>
      <c r="D20" s="37" t="s">
        <v>31</v>
      </c>
      <c r="E20" s="37" t="s">
        <v>282</v>
      </c>
      <c r="F20" s="43">
        <v>3717.95</v>
      </c>
      <c r="G20" s="52">
        <v>58</v>
      </c>
      <c r="H20" s="52">
        <v>1</v>
      </c>
      <c r="I20" s="34">
        <v>0.53125</v>
      </c>
      <c r="J20" s="34">
        <v>0.53125</v>
      </c>
      <c r="K20" s="34">
        <v>0.54861111111111105</v>
      </c>
      <c r="L20" s="7">
        <f>K20-J20</f>
        <v>1.7361111111111049E-2</v>
      </c>
      <c r="M20" s="34">
        <v>0.55208333333333337</v>
      </c>
      <c r="N20" s="7">
        <f>M20-K20</f>
        <v>3.4722222222223209E-3</v>
      </c>
      <c r="O20" s="35">
        <v>0.68055555555555547</v>
      </c>
      <c r="P20" s="7">
        <f>O20-M20</f>
        <v>0.1284722222222221</v>
      </c>
      <c r="Q20" s="35">
        <v>0.68402777777777779</v>
      </c>
      <c r="R20" s="35">
        <v>0.70972222222222225</v>
      </c>
      <c r="S20" s="7">
        <f t="shared" si="61"/>
        <v>2.5694444444444464E-2</v>
      </c>
      <c r="T20" s="35">
        <v>0.68402777777777779</v>
      </c>
      <c r="U20" s="35">
        <v>0.70972222222222225</v>
      </c>
      <c r="V20" s="7">
        <f t="shared" si="62"/>
        <v>2.5694444444444464E-2</v>
      </c>
      <c r="W20" s="34">
        <v>0.71527777777777779</v>
      </c>
      <c r="X20" s="7">
        <f>W20-R20</f>
        <v>5.5555555555555358E-3</v>
      </c>
      <c r="Y20" s="34">
        <v>0.71666666666666667</v>
      </c>
      <c r="Z20" s="7">
        <f>Y20-W20</f>
        <v>1.388888888888884E-3</v>
      </c>
      <c r="AA20" s="34">
        <v>0.77569444444444446</v>
      </c>
      <c r="AB20" s="7">
        <f>AA20-Y20</f>
        <v>5.902777777777779E-2</v>
      </c>
      <c r="AC20" s="34">
        <v>0.77569444444444446</v>
      </c>
      <c r="AD20" s="34">
        <v>0.77569444444444446</v>
      </c>
      <c r="AE20" s="7">
        <f t="shared" si="72"/>
        <v>0</v>
      </c>
      <c r="AF20" s="34">
        <v>0.78472222222222221</v>
      </c>
      <c r="AG20" s="7">
        <f>AF20-AD20</f>
        <v>9.0277777777777457E-3</v>
      </c>
      <c r="AH20" s="34">
        <v>0.78819444444444453</v>
      </c>
      <c r="AI20" s="7">
        <f>AH20-AF20</f>
        <v>3.4722222222223209E-3</v>
      </c>
      <c r="AJ20" s="8">
        <f t="shared" si="44"/>
        <v>0</v>
      </c>
      <c r="AK20" s="8">
        <f t="shared" si="45"/>
        <v>5</v>
      </c>
      <c r="AL20" s="34">
        <v>0.78819444444444453</v>
      </c>
      <c r="AM20" s="34">
        <v>0.79166666666666663</v>
      </c>
      <c r="AN20" s="7">
        <f t="shared" si="46"/>
        <v>3.4722222222220989E-3</v>
      </c>
      <c r="AO20" s="7">
        <f>AM20-I20</f>
        <v>0.26041666666666663</v>
      </c>
      <c r="AP20" s="8">
        <f t="shared" si="47"/>
        <v>6</v>
      </c>
      <c r="AQ20" s="8">
        <f t="shared" si="48"/>
        <v>15</v>
      </c>
      <c r="AR20" s="7">
        <f>AB20-(AU20+AV20+AW20+AZ20+BC20+BF20+BI20)</f>
        <v>5.902777777777779E-2</v>
      </c>
      <c r="AS20" s="8">
        <f t="shared" si="73"/>
        <v>1</v>
      </c>
      <c r="AT20" s="8">
        <f t="shared" si="74"/>
        <v>25</v>
      </c>
      <c r="AU20" s="224">
        <v>0</v>
      </c>
      <c r="AV20" s="224">
        <v>0</v>
      </c>
      <c r="AW20" s="224">
        <v>0</v>
      </c>
      <c r="AX20" s="225">
        <f t="shared" si="75"/>
        <v>0</v>
      </c>
      <c r="AY20" s="225">
        <f t="shared" si="76"/>
        <v>0</v>
      </c>
      <c r="AZ20" s="224">
        <v>0</v>
      </c>
      <c r="BA20" s="225">
        <f t="shared" si="68"/>
        <v>0</v>
      </c>
      <c r="BB20" s="225">
        <f t="shared" si="69"/>
        <v>0</v>
      </c>
      <c r="BC20" s="224">
        <v>0</v>
      </c>
      <c r="BD20" s="225">
        <f t="shared" si="55"/>
        <v>0</v>
      </c>
      <c r="BE20" s="225">
        <f t="shared" si="56"/>
        <v>0</v>
      </c>
      <c r="BF20" s="224">
        <v>0</v>
      </c>
      <c r="BG20" s="225">
        <f t="shared" si="77"/>
        <v>0</v>
      </c>
      <c r="BH20" s="225">
        <f t="shared" si="78"/>
        <v>0</v>
      </c>
      <c r="BI20" s="224">
        <v>0</v>
      </c>
      <c r="BJ20" s="226">
        <f t="shared" si="70"/>
        <v>0</v>
      </c>
      <c r="BK20" s="227">
        <f t="shared" si="71"/>
        <v>0</v>
      </c>
      <c r="BL20" s="228">
        <f>F20 + BL19</f>
        <v>68586.289999999994</v>
      </c>
      <c r="BM20" s="229">
        <f xml:space="preserve"> G20 + BM19</f>
        <v>1092</v>
      </c>
      <c r="BN20" s="38">
        <f>F20/G20</f>
        <v>64.102586206896547</v>
      </c>
    </row>
    <row r="21" spans="1:112" x14ac:dyDescent="0.25">
      <c r="A21" s="45">
        <v>41003</v>
      </c>
      <c r="B21" s="43">
        <f t="shared" si="0"/>
        <v>4</v>
      </c>
      <c r="C21" s="52">
        <v>8</v>
      </c>
      <c r="D21" s="37" t="s">
        <v>31</v>
      </c>
      <c r="E21" s="37" t="s">
        <v>283</v>
      </c>
      <c r="F21" s="43">
        <v>3488.9</v>
      </c>
      <c r="G21" s="52">
        <v>53</v>
      </c>
      <c r="H21" s="52">
        <v>6</v>
      </c>
      <c r="I21" s="34">
        <v>0.60416666666666663</v>
      </c>
      <c r="J21" s="34">
        <v>0.60416666666666663</v>
      </c>
      <c r="K21" s="34">
        <v>0.70138888888888884</v>
      </c>
      <c r="L21" s="7">
        <f>K21-J21</f>
        <v>9.722222222222221E-2</v>
      </c>
      <c r="M21" s="34">
        <v>0.70833333333333337</v>
      </c>
      <c r="N21" s="7">
        <f>M21-K21</f>
        <v>6.9444444444445308E-3</v>
      </c>
      <c r="O21" s="35">
        <v>0.77083333333333337</v>
      </c>
      <c r="P21" s="7">
        <f>O21-M21</f>
        <v>6.25E-2</v>
      </c>
      <c r="Q21" s="35">
        <v>0.77430555555555547</v>
      </c>
      <c r="R21" s="35">
        <v>0.81597222222222221</v>
      </c>
      <c r="S21" s="7">
        <f t="shared" si="61"/>
        <v>4.1666666666666741E-2</v>
      </c>
      <c r="T21" s="35">
        <v>0.77430555555555547</v>
      </c>
      <c r="U21" s="35">
        <v>0.81597222222222221</v>
      </c>
      <c r="V21" s="7">
        <f t="shared" si="62"/>
        <v>4.1666666666666741E-2</v>
      </c>
      <c r="W21" s="34">
        <v>0.84027777777777779</v>
      </c>
      <c r="X21" s="7">
        <f>W21-R21</f>
        <v>2.430555555555558E-2</v>
      </c>
      <c r="Y21" s="34">
        <v>0.84375</v>
      </c>
      <c r="Z21" s="7">
        <f>Y21-W21</f>
        <v>3.4722222222222099E-3</v>
      </c>
      <c r="AA21" s="34">
        <v>0.98472222222222217</v>
      </c>
      <c r="AB21" s="7">
        <f>AA21-Y21</f>
        <v>0.14097222222222217</v>
      </c>
      <c r="AC21" s="34">
        <v>0.98472222222222217</v>
      </c>
      <c r="AD21" s="34">
        <v>0.98472222222222217</v>
      </c>
      <c r="AE21" s="7">
        <f t="shared" si="72"/>
        <v>0</v>
      </c>
      <c r="AF21" s="34">
        <v>1.0069444444444444</v>
      </c>
      <c r="AG21" s="7">
        <f>AF21-AD21</f>
        <v>2.2222222222222254E-2</v>
      </c>
      <c r="AH21" s="34">
        <v>1.0104166666666667</v>
      </c>
      <c r="AI21" s="7">
        <f>AH21-AF21</f>
        <v>3.4722222222223209E-3</v>
      </c>
      <c r="AJ21" s="8">
        <f t="shared" si="44"/>
        <v>0</v>
      </c>
      <c r="AK21" s="8">
        <f t="shared" si="45"/>
        <v>5</v>
      </c>
      <c r="AL21" s="34">
        <v>1.0104166666666667</v>
      </c>
      <c r="AM21" s="34">
        <v>1.0138888888888888</v>
      </c>
      <c r="AN21" s="7">
        <f t="shared" si="46"/>
        <v>3.4722222222220989E-3</v>
      </c>
      <c r="AO21" s="7">
        <f>AM21-I21</f>
        <v>0.40972222222222221</v>
      </c>
      <c r="AP21" s="8">
        <f t="shared" si="47"/>
        <v>9</v>
      </c>
      <c r="AQ21" s="8">
        <f t="shared" si="48"/>
        <v>50</v>
      </c>
      <c r="AR21" s="7">
        <f>AB21-(AU21+AV21+AW21+AZ21+BC21+BF21+BI21)</f>
        <v>5.8333333333333279E-2</v>
      </c>
      <c r="AS21" s="8">
        <f t="shared" si="73"/>
        <v>1</v>
      </c>
      <c r="AT21" s="8">
        <f t="shared" si="74"/>
        <v>24</v>
      </c>
      <c r="AU21" s="224">
        <v>0</v>
      </c>
      <c r="AV21" s="224">
        <v>4.5138888888888888E-2</v>
      </c>
      <c r="AW21" s="224">
        <v>0</v>
      </c>
      <c r="AX21" s="225">
        <f t="shared" si="75"/>
        <v>0</v>
      </c>
      <c r="AY21" s="225">
        <f t="shared" si="76"/>
        <v>0</v>
      </c>
      <c r="AZ21" s="224">
        <v>0</v>
      </c>
      <c r="BA21" s="225">
        <f t="shared" si="68"/>
        <v>0</v>
      </c>
      <c r="BB21" s="225">
        <f t="shared" si="69"/>
        <v>0</v>
      </c>
      <c r="BC21" s="224">
        <v>8.3333333333333332E-3</v>
      </c>
      <c r="BD21" s="225">
        <f t="shared" si="55"/>
        <v>0</v>
      </c>
      <c r="BE21" s="225">
        <f t="shared" si="56"/>
        <v>12</v>
      </c>
      <c r="BF21" s="224">
        <v>2.9166666666666664E-2</v>
      </c>
      <c r="BG21" s="225">
        <f t="shared" si="77"/>
        <v>0</v>
      </c>
      <c r="BH21" s="225">
        <f t="shared" si="78"/>
        <v>42</v>
      </c>
      <c r="BI21" s="224">
        <v>0</v>
      </c>
      <c r="BJ21" s="226">
        <f t="shared" si="70"/>
        <v>0</v>
      </c>
      <c r="BK21" s="227">
        <f t="shared" si="71"/>
        <v>0</v>
      </c>
      <c r="BL21" s="228">
        <f>F21 + BL20</f>
        <v>72075.189999999988</v>
      </c>
      <c r="BM21" s="229">
        <f xml:space="preserve"> G21 + BM20</f>
        <v>1145</v>
      </c>
      <c r="BN21" s="38">
        <f>F21/G21</f>
        <v>65.82830188679246</v>
      </c>
    </row>
    <row r="22" spans="1:112" ht="31.5" customHeight="1" x14ac:dyDescent="0.25">
      <c r="A22" s="45">
        <v>41003</v>
      </c>
      <c r="B22" s="43">
        <f t="shared" si="0"/>
        <v>4</v>
      </c>
      <c r="C22" s="52">
        <v>1</v>
      </c>
      <c r="D22" s="37" t="s">
        <v>280</v>
      </c>
      <c r="E22" s="37" t="s">
        <v>218</v>
      </c>
      <c r="F22" s="43">
        <v>3571.29</v>
      </c>
      <c r="G22" s="52">
        <v>57</v>
      </c>
      <c r="H22" s="52">
        <v>2</v>
      </c>
      <c r="I22" s="34">
        <v>0.23958333333333334</v>
      </c>
      <c r="J22" s="34">
        <v>0.23958333333333334</v>
      </c>
      <c r="K22" s="34">
        <v>0.30555555555555552</v>
      </c>
      <c r="L22" s="7">
        <f>K22-J22</f>
        <v>6.5972222222222182E-2</v>
      </c>
      <c r="M22" s="34">
        <v>0.3125</v>
      </c>
      <c r="N22" s="7">
        <f>M22-K22</f>
        <v>6.9444444444444753E-3</v>
      </c>
      <c r="O22" s="35">
        <v>0.60416666666666663</v>
      </c>
      <c r="P22" s="7">
        <f>O22-M22</f>
        <v>0.29166666666666663</v>
      </c>
      <c r="Q22" s="35">
        <v>0.60763888888888895</v>
      </c>
      <c r="R22" s="35">
        <v>0.65277777777777779</v>
      </c>
      <c r="S22" s="7">
        <f t="shared" si="61"/>
        <v>4.513888888888884E-2</v>
      </c>
      <c r="T22" s="35">
        <v>0.60763888888888895</v>
      </c>
      <c r="U22" s="35">
        <v>0.65277777777777779</v>
      </c>
      <c r="V22" s="7">
        <f t="shared" si="62"/>
        <v>4.513888888888884E-2</v>
      </c>
      <c r="W22" s="34">
        <v>0.69097222222222221</v>
      </c>
      <c r="X22" s="7">
        <f>W22-R22</f>
        <v>3.819444444444442E-2</v>
      </c>
      <c r="Y22" s="34">
        <v>0.69444444444444453</v>
      </c>
      <c r="Z22" s="7">
        <f>Y22-W22</f>
        <v>3.4722222222223209E-3</v>
      </c>
      <c r="AA22" s="34">
        <v>1.0034722222222221</v>
      </c>
      <c r="AB22" s="7">
        <f>AA22-Y22</f>
        <v>0.30902777777777757</v>
      </c>
      <c r="AC22" s="34">
        <v>1.0034722222222221</v>
      </c>
      <c r="AD22" s="34">
        <v>1.0034722222222221</v>
      </c>
      <c r="AE22" s="7">
        <f t="shared" si="72"/>
        <v>0</v>
      </c>
      <c r="AF22" s="34">
        <v>1.0381944444444444</v>
      </c>
      <c r="AG22" s="7">
        <f>AF22-AD22</f>
        <v>3.4722222222222321E-2</v>
      </c>
      <c r="AH22" s="34">
        <v>1.0416666666666667</v>
      </c>
      <c r="AI22" s="7">
        <f>AH22-AF22</f>
        <v>3.4722222222223209E-3</v>
      </c>
      <c r="AJ22" s="8">
        <f t="shared" si="44"/>
        <v>0</v>
      </c>
      <c r="AK22" s="8">
        <f t="shared" si="45"/>
        <v>5</v>
      </c>
      <c r="AL22" s="34">
        <v>1.0416666666666667</v>
      </c>
      <c r="AM22" s="34">
        <v>1.0451388888888888</v>
      </c>
      <c r="AN22" s="7">
        <f t="shared" si="46"/>
        <v>3.4722222222220989E-3</v>
      </c>
      <c r="AO22" s="7">
        <f>AM22-I22</f>
        <v>0.80555555555555547</v>
      </c>
      <c r="AP22" s="8">
        <f t="shared" si="47"/>
        <v>19</v>
      </c>
      <c r="AQ22" s="8">
        <f t="shared" si="48"/>
        <v>20</v>
      </c>
      <c r="AR22" s="7">
        <f>AB22-(AU22+AV22+AW22+AZ22+BC22+BF22+BI22)</f>
        <v>0</v>
      </c>
      <c r="AS22" s="8">
        <f t="shared" si="73"/>
        <v>0</v>
      </c>
      <c r="AT22" s="8">
        <f t="shared" si="74"/>
        <v>0</v>
      </c>
      <c r="AU22" s="224">
        <v>0</v>
      </c>
      <c r="AV22" s="224">
        <v>0</v>
      </c>
      <c r="AW22" s="224">
        <v>0</v>
      </c>
      <c r="AX22" s="225">
        <f t="shared" si="75"/>
        <v>0</v>
      </c>
      <c r="AY22" s="225">
        <f t="shared" si="76"/>
        <v>0</v>
      </c>
      <c r="AZ22" s="224">
        <v>0.30902777777777779</v>
      </c>
      <c r="BA22" s="225">
        <f t="shared" si="68"/>
        <v>7</v>
      </c>
      <c r="BB22" s="225">
        <f t="shared" si="69"/>
        <v>25</v>
      </c>
      <c r="BC22" s="224">
        <v>0</v>
      </c>
      <c r="BD22" s="225">
        <f t="shared" si="55"/>
        <v>0</v>
      </c>
      <c r="BE22" s="225">
        <f t="shared" si="56"/>
        <v>0</v>
      </c>
      <c r="BF22" s="224"/>
      <c r="BG22" s="225">
        <f t="shared" si="77"/>
        <v>0</v>
      </c>
      <c r="BH22" s="225">
        <f t="shared" si="78"/>
        <v>0</v>
      </c>
      <c r="BI22" s="224">
        <v>0</v>
      </c>
      <c r="BJ22" s="226">
        <f t="shared" si="70"/>
        <v>0</v>
      </c>
      <c r="BK22" s="227">
        <f t="shared" si="71"/>
        <v>0</v>
      </c>
      <c r="BL22" s="228">
        <f>F22 + BL21</f>
        <v>75646.479999999981</v>
      </c>
      <c r="BM22" s="229">
        <f xml:space="preserve"> G22 + BM21</f>
        <v>1202</v>
      </c>
      <c r="BN22" s="38">
        <f>F22/G22</f>
        <v>62.654210526315786</v>
      </c>
    </row>
    <row r="23" spans="1:112" ht="17.25" customHeight="1" x14ac:dyDescent="0.25">
      <c r="A23" s="45">
        <v>41003</v>
      </c>
      <c r="B23" s="43">
        <f t="shared" si="0"/>
        <v>4</v>
      </c>
      <c r="C23" s="52">
        <v>1</v>
      </c>
      <c r="D23" s="37" t="s">
        <v>281</v>
      </c>
      <c r="E23" s="37" t="s">
        <v>284</v>
      </c>
      <c r="F23" s="43">
        <v>3687.23</v>
      </c>
      <c r="G23" s="52">
        <v>57</v>
      </c>
      <c r="H23" s="52">
        <v>2</v>
      </c>
      <c r="I23" s="34">
        <v>0.69791666666666663</v>
      </c>
      <c r="J23" s="34">
        <v>0.69791666666666663</v>
      </c>
      <c r="K23" s="34">
        <v>0.69791666666666663</v>
      </c>
      <c r="L23" s="7">
        <f>K23-J23</f>
        <v>0</v>
      </c>
      <c r="M23" s="34">
        <v>0.70138888888888884</v>
      </c>
      <c r="N23" s="7">
        <f>M23-K23</f>
        <v>3.4722222222222099E-3</v>
      </c>
      <c r="O23" s="35">
        <v>0.76874999999999993</v>
      </c>
      <c r="P23" s="7">
        <f>O23-M23</f>
        <v>6.7361111111111094E-2</v>
      </c>
      <c r="Q23" s="35">
        <v>0.77083333333333337</v>
      </c>
      <c r="R23" s="35">
        <v>0.81597222222222221</v>
      </c>
      <c r="S23" s="7">
        <f t="shared" si="61"/>
        <v>4.513888888888884E-2</v>
      </c>
      <c r="T23" s="35">
        <v>0.77083333333333337</v>
      </c>
      <c r="U23" s="35">
        <v>0.81597222222222221</v>
      </c>
      <c r="V23" s="7">
        <f t="shared" si="62"/>
        <v>4.513888888888884E-2</v>
      </c>
      <c r="W23" s="34">
        <v>1.0208333333333333</v>
      </c>
      <c r="X23" s="7">
        <f>W23-R23</f>
        <v>0.20486111111111105</v>
      </c>
      <c r="Y23" s="34">
        <v>1.0250000000000001</v>
      </c>
      <c r="Z23" s="7">
        <f>Y23-W23</f>
        <v>4.1666666666668739E-3</v>
      </c>
      <c r="AA23" s="34">
        <v>1.1270833333333334</v>
      </c>
      <c r="AB23" s="7">
        <f>AA23-Y23</f>
        <v>0.1020833333333333</v>
      </c>
      <c r="AC23" s="34">
        <v>1.1270833333333334</v>
      </c>
      <c r="AD23" s="34">
        <v>1.1270833333333334</v>
      </c>
      <c r="AE23" s="7">
        <f t="shared" si="72"/>
        <v>0</v>
      </c>
      <c r="AF23" s="34">
        <v>1.1388888888888888</v>
      </c>
      <c r="AG23" s="7">
        <f>AF23-AD23</f>
        <v>1.1805555555555403E-2</v>
      </c>
      <c r="AH23" s="34">
        <v>1.1423611111111112</v>
      </c>
      <c r="AI23" s="7">
        <f>AH23-AF23</f>
        <v>3.4722222222223209E-3</v>
      </c>
      <c r="AJ23" s="8">
        <f t="shared" si="44"/>
        <v>0</v>
      </c>
      <c r="AK23" s="8">
        <f t="shared" si="45"/>
        <v>5</v>
      </c>
      <c r="AL23" s="34">
        <v>1.1423611111111112</v>
      </c>
      <c r="AM23" s="34">
        <v>1.1458333333333333</v>
      </c>
      <c r="AN23" s="7">
        <f t="shared" si="46"/>
        <v>3.4722222222220989E-3</v>
      </c>
      <c r="AO23" s="7">
        <f>AM23-I23</f>
        <v>0.44791666666666663</v>
      </c>
      <c r="AP23" s="8">
        <f t="shared" si="47"/>
        <v>10</v>
      </c>
      <c r="AQ23" s="8">
        <f t="shared" si="48"/>
        <v>45</v>
      </c>
      <c r="AR23" s="7">
        <f>AB23-(AU23+AV23+AW23+AZ23+BC23+BF23+BI23)</f>
        <v>5.6249999999999967E-2</v>
      </c>
      <c r="AS23" s="8">
        <f t="shared" si="73"/>
        <v>1</v>
      </c>
      <c r="AT23" s="8">
        <f t="shared" si="74"/>
        <v>21</v>
      </c>
      <c r="AU23" s="224">
        <v>0</v>
      </c>
      <c r="AV23" s="224">
        <v>0</v>
      </c>
      <c r="AW23" s="224">
        <v>0</v>
      </c>
      <c r="AX23" s="225">
        <f t="shared" si="75"/>
        <v>0</v>
      </c>
      <c r="AY23" s="225">
        <f t="shared" si="76"/>
        <v>0</v>
      </c>
      <c r="AZ23" s="224">
        <v>0</v>
      </c>
      <c r="BA23" s="225">
        <f t="shared" si="68"/>
        <v>0</v>
      </c>
      <c r="BB23" s="225">
        <f t="shared" si="69"/>
        <v>0</v>
      </c>
      <c r="BC23" s="224">
        <v>0</v>
      </c>
      <c r="BD23" s="225">
        <f t="shared" si="55"/>
        <v>0</v>
      </c>
      <c r="BE23" s="225">
        <f t="shared" si="56"/>
        <v>0</v>
      </c>
      <c r="BF23" s="224">
        <v>4.5833333333333337E-2</v>
      </c>
      <c r="BG23" s="225">
        <f t="shared" si="77"/>
        <v>1</v>
      </c>
      <c r="BH23" s="225">
        <f t="shared" si="78"/>
        <v>6</v>
      </c>
      <c r="BI23" s="224">
        <v>0</v>
      </c>
      <c r="BJ23" s="226">
        <f t="shared" si="70"/>
        <v>0</v>
      </c>
      <c r="BK23" s="227">
        <f t="shared" si="71"/>
        <v>0</v>
      </c>
      <c r="BL23" s="228">
        <f>F23 + BL22</f>
        <v>79333.709999999977</v>
      </c>
      <c r="BM23" s="229">
        <f xml:space="preserve"> G23 + BM22</f>
        <v>1259</v>
      </c>
      <c r="BN23" s="38">
        <f>F23/G23</f>
        <v>64.688245614035083</v>
      </c>
    </row>
    <row r="24" spans="1:112" x14ac:dyDescent="0.25">
      <c r="A24" s="45">
        <v>41003</v>
      </c>
      <c r="B24" s="43">
        <f t="shared" si="0"/>
        <v>4</v>
      </c>
      <c r="C24" s="52">
        <v>2</v>
      </c>
      <c r="D24" s="37" t="s">
        <v>281</v>
      </c>
      <c r="E24" s="37" t="s">
        <v>284</v>
      </c>
      <c r="F24" s="43">
        <v>3585.4</v>
      </c>
      <c r="G24" s="52">
        <v>57</v>
      </c>
      <c r="H24" s="52">
        <v>2</v>
      </c>
      <c r="I24" s="34">
        <v>0.71875</v>
      </c>
      <c r="J24" s="34">
        <v>0.71875</v>
      </c>
      <c r="K24" s="34">
        <v>0.74305555555555547</v>
      </c>
      <c r="L24" s="7">
        <f>K24-J24</f>
        <v>2.4305555555555469E-2</v>
      </c>
      <c r="M24" s="34">
        <v>0.75</v>
      </c>
      <c r="N24" s="7">
        <f>M24-K24</f>
        <v>6.9444444444445308E-3</v>
      </c>
      <c r="O24" s="35">
        <v>1.0569444444444445</v>
      </c>
      <c r="P24" s="7">
        <f>O24-M24</f>
        <v>0.30694444444444446</v>
      </c>
      <c r="Q24" s="35">
        <v>1.0590277777777779</v>
      </c>
      <c r="R24" s="35">
        <v>1.0972222222222221</v>
      </c>
      <c r="S24" s="7">
        <f t="shared" si="61"/>
        <v>3.8194444444444198E-2</v>
      </c>
      <c r="T24" s="35">
        <v>1.0590277777777779</v>
      </c>
      <c r="U24" s="35">
        <v>1.0972222222222221</v>
      </c>
      <c r="V24" s="7">
        <f t="shared" si="62"/>
        <v>3.8194444444444198E-2</v>
      </c>
      <c r="W24" s="34">
        <v>1.1375</v>
      </c>
      <c r="X24" s="7">
        <f>W24-R24</f>
        <v>4.0277777777777857E-2</v>
      </c>
      <c r="Y24" s="34">
        <v>1.1388888888888888</v>
      </c>
      <c r="Z24" s="7">
        <f>Y24-W24</f>
        <v>1.388888888888884E-3</v>
      </c>
      <c r="AA24" s="34">
        <v>1.2291666666666667</v>
      </c>
      <c r="AB24" s="7">
        <f>AA24-Y24</f>
        <v>9.0277777777777901E-2</v>
      </c>
      <c r="AC24" s="34">
        <v>1.2291666666666667</v>
      </c>
      <c r="AD24" s="34">
        <v>1.2291666666666667</v>
      </c>
      <c r="AE24" s="7">
        <f t="shared" si="72"/>
        <v>0</v>
      </c>
      <c r="AF24" s="34">
        <v>1.2361111111111112</v>
      </c>
      <c r="AG24" s="7">
        <f>AF24-AD24</f>
        <v>6.9444444444444198E-3</v>
      </c>
      <c r="AH24" s="34">
        <v>1.2395833333333333</v>
      </c>
      <c r="AI24" s="7">
        <f>AH24-AF24</f>
        <v>3.4722222222220989E-3</v>
      </c>
      <c r="AJ24" s="8">
        <f t="shared" si="44"/>
        <v>0</v>
      </c>
      <c r="AK24" s="8">
        <f t="shared" si="45"/>
        <v>5</v>
      </c>
      <c r="AL24" s="34">
        <v>1.2395833333333333</v>
      </c>
      <c r="AM24" s="34">
        <v>1.2430555555555556</v>
      </c>
      <c r="AN24" s="7">
        <f t="shared" si="46"/>
        <v>3.4722222222223209E-3</v>
      </c>
      <c r="AO24" s="7">
        <f>AM24-I24</f>
        <v>0.52430555555555558</v>
      </c>
      <c r="AP24" s="8">
        <f t="shared" si="47"/>
        <v>12</v>
      </c>
      <c r="AQ24" s="8">
        <f t="shared" si="48"/>
        <v>35</v>
      </c>
      <c r="AR24" s="7">
        <f>AB24-(AU24+AV24+AW24+AZ24+BC24+BF24+BI24)</f>
        <v>4.4444444444444564E-2</v>
      </c>
      <c r="AS24" s="8">
        <f t="shared" si="73"/>
        <v>1</v>
      </c>
      <c r="AT24" s="8">
        <f t="shared" si="74"/>
        <v>4</v>
      </c>
      <c r="AU24" s="224">
        <v>0</v>
      </c>
      <c r="AV24" s="224">
        <v>0</v>
      </c>
      <c r="AW24" s="224">
        <v>0</v>
      </c>
      <c r="AX24" s="225">
        <f t="shared" si="75"/>
        <v>0</v>
      </c>
      <c r="AY24" s="225">
        <f t="shared" si="76"/>
        <v>0</v>
      </c>
      <c r="AZ24" s="224">
        <v>0</v>
      </c>
      <c r="BA24" s="225">
        <f t="shared" si="68"/>
        <v>0</v>
      </c>
      <c r="BB24" s="225">
        <f t="shared" si="69"/>
        <v>0</v>
      </c>
      <c r="BC24" s="224">
        <v>0</v>
      </c>
      <c r="BD24" s="225">
        <f t="shared" si="55"/>
        <v>0</v>
      </c>
      <c r="BE24" s="225">
        <f t="shared" si="56"/>
        <v>0</v>
      </c>
      <c r="BF24" s="224">
        <v>4.5833333333333337E-2</v>
      </c>
      <c r="BG24" s="225">
        <f t="shared" si="77"/>
        <v>1</v>
      </c>
      <c r="BH24" s="225">
        <f t="shared" si="78"/>
        <v>6</v>
      </c>
      <c r="BI24" s="224">
        <v>0</v>
      </c>
      <c r="BJ24" s="226">
        <f t="shared" si="70"/>
        <v>0</v>
      </c>
      <c r="BK24" s="227">
        <f t="shared" si="71"/>
        <v>0</v>
      </c>
      <c r="BL24" s="228">
        <f>F24 + BL23</f>
        <v>82919.109999999971</v>
      </c>
      <c r="BM24" s="229">
        <f xml:space="preserve"> G24 + BM23</f>
        <v>1316</v>
      </c>
      <c r="BN24" s="38">
        <f>F24/G24</f>
        <v>62.901754385964914</v>
      </c>
    </row>
    <row r="25" spans="1:112" ht="31.5" customHeight="1" x14ac:dyDescent="0.25">
      <c r="A25" s="45">
        <v>41004</v>
      </c>
      <c r="B25" s="43">
        <f t="shared" si="0"/>
        <v>4</v>
      </c>
      <c r="C25" s="52">
        <v>2</v>
      </c>
      <c r="D25" s="37" t="s">
        <v>264</v>
      </c>
      <c r="E25" s="37" t="s">
        <v>371</v>
      </c>
      <c r="F25" s="182">
        <v>3443.13</v>
      </c>
      <c r="G25" s="52">
        <v>55</v>
      </c>
      <c r="H25" s="52">
        <v>4</v>
      </c>
      <c r="I25" s="34">
        <v>0.88194444444444453</v>
      </c>
      <c r="J25" s="34">
        <v>0.88194444444444453</v>
      </c>
      <c r="K25" s="34">
        <v>0.91319444444444453</v>
      </c>
      <c r="L25" s="7">
        <f>K25-J25</f>
        <v>3.125E-2</v>
      </c>
      <c r="M25" s="34">
        <v>0.91666666666666663</v>
      </c>
      <c r="N25" s="7">
        <f>M25-K25</f>
        <v>3.4722222222220989E-3</v>
      </c>
      <c r="O25" s="35">
        <v>1.0659722222222221</v>
      </c>
      <c r="P25" s="7">
        <f>O25-M25</f>
        <v>0.14930555555555547</v>
      </c>
      <c r="Q25" s="35">
        <v>6.9444444444444434E-2</v>
      </c>
      <c r="R25" s="35">
        <v>0.12361111111111112</v>
      </c>
      <c r="S25" s="7">
        <f t="shared" si="61"/>
        <v>5.4166666666666682E-2</v>
      </c>
      <c r="T25" s="35">
        <v>6.9444444444444434E-2</v>
      </c>
      <c r="U25" s="35">
        <v>0.12361111111111112</v>
      </c>
      <c r="V25" s="7">
        <f t="shared" si="62"/>
        <v>5.4166666666666682E-2</v>
      </c>
      <c r="W25" s="34">
        <v>0.29097222222222224</v>
      </c>
      <c r="X25" s="7">
        <f>W25-R25</f>
        <v>0.16736111111111113</v>
      </c>
      <c r="Y25" s="34">
        <v>1.0784722222222223</v>
      </c>
      <c r="Z25" s="7">
        <f>Y25-W25</f>
        <v>0.78750000000000009</v>
      </c>
      <c r="AA25" s="34">
        <v>1.3069444444444445</v>
      </c>
      <c r="AB25" s="7">
        <f>AA25-Y25</f>
        <v>0.22847222222222219</v>
      </c>
      <c r="AC25" s="34">
        <v>1.3069444444444445</v>
      </c>
      <c r="AD25" s="34">
        <v>1.3069444444444445</v>
      </c>
      <c r="AE25" s="7">
        <f t="shared" si="72"/>
        <v>0</v>
      </c>
      <c r="AF25" s="34">
        <v>1.3263888888888888</v>
      </c>
      <c r="AG25" s="7">
        <f>AF25-AD25</f>
        <v>1.9444444444444375E-2</v>
      </c>
      <c r="AH25" s="34">
        <v>1.3298611111111112</v>
      </c>
      <c r="AI25" s="7">
        <f>AH25-AF25</f>
        <v>3.4722222222223209E-3</v>
      </c>
      <c r="AJ25" s="8">
        <f t="shared" si="44"/>
        <v>0</v>
      </c>
      <c r="AK25" s="8">
        <f t="shared" si="45"/>
        <v>5</v>
      </c>
      <c r="AL25" s="34">
        <v>1.3298611111111112</v>
      </c>
      <c r="AM25" s="34">
        <v>1.3333333333333333</v>
      </c>
      <c r="AN25" s="7">
        <f t="shared" si="46"/>
        <v>3.4722222222220989E-3</v>
      </c>
      <c r="AO25" s="7">
        <f>AM25-I25</f>
        <v>0.45138888888888873</v>
      </c>
      <c r="AP25" s="8">
        <f t="shared" si="47"/>
        <v>10</v>
      </c>
      <c r="AQ25" s="8">
        <f t="shared" si="48"/>
        <v>50</v>
      </c>
      <c r="AR25" s="7">
        <f>AB25-(AU25+AV25+AW25+AZ25+BC25+BF25+BI25)</f>
        <v>2.4999999999999994E-2</v>
      </c>
      <c r="AS25" s="8">
        <f t="shared" ref="AS25:AS31" si="79">HOUR(AR25)</f>
        <v>0</v>
      </c>
      <c r="AT25" s="8">
        <f t="shared" ref="AT25:AT31" si="80">MINUTE(AR25)</f>
        <v>36</v>
      </c>
      <c r="AU25" s="224">
        <v>0</v>
      </c>
      <c r="AV25" s="224">
        <v>0</v>
      </c>
      <c r="AW25" s="224">
        <v>0</v>
      </c>
      <c r="AX25" s="225">
        <f t="shared" ref="AX25:AX31" si="81">HOUR(AW25)</f>
        <v>0</v>
      </c>
      <c r="AY25" s="225">
        <f t="shared" ref="AY25:AY31" si="82">MINUTE(AW25)</f>
        <v>0</v>
      </c>
      <c r="AZ25" s="224">
        <v>0.20347222222222219</v>
      </c>
      <c r="BA25" s="225">
        <f t="shared" si="68"/>
        <v>4</v>
      </c>
      <c r="BB25" s="225">
        <f t="shared" si="69"/>
        <v>53</v>
      </c>
      <c r="BC25" s="224">
        <v>0</v>
      </c>
      <c r="BD25" s="225">
        <f t="shared" ref="BD25:BD31" si="83">HOUR(BC25)</f>
        <v>0</v>
      </c>
      <c r="BE25" s="225">
        <f t="shared" ref="BE25:BE31" si="84">MINUTE(BC25)</f>
        <v>0</v>
      </c>
      <c r="BF25" s="224">
        <v>0</v>
      </c>
      <c r="BG25" s="225">
        <f t="shared" si="77"/>
        <v>0</v>
      </c>
      <c r="BH25" s="225">
        <f t="shared" si="78"/>
        <v>0</v>
      </c>
      <c r="BI25" s="224">
        <v>0</v>
      </c>
      <c r="BJ25" s="226">
        <f t="shared" ref="BJ25:BJ31" si="85">HOUR(BI25)</f>
        <v>0</v>
      </c>
      <c r="BK25" s="227">
        <f t="shared" ref="BK25:BK31" si="86">MINUTE(BI25)</f>
        <v>0</v>
      </c>
      <c r="BL25" s="228">
        <f>F25 + BL24</f>
        <v>86362.239999999976</v>
      </c>
      <c r="BM25" s="229">
        <f xml:space="preserve"> G25 + BM24</f>
        <v>1371</v>
      </c>
      <c r="BN25" s="38">
        <f>F25/G25</f>
        <v>62.602363636363641</v>
      </c>
    </row>
    <row r="26" spans="1:112" x14ac:dyDescent="0.25">
      <c r="A26" s="45">
        <v>41004</v>
      </c>
      <c r="B26" s="43">
        <f t="shared" si="0"/>
        <v>4</v>
      </c>
      <c r="C26" s="52">
        <v>2</v>
      </c>
      <c r="D26" s="37" t="s">
        <v>266</v>
      </c>
      <c r="E26" s="37" t="s">
        <v>273</v>
      </c>
      <c r="F26" s="182">
        <v>3713.35</v>
      </c>
      <c r="G26" s="52">
        <v>59</v>
      </c>
      <c r="H26" s="52">
        <v>0</v>
      </c>
      <c r="I26" s="34">
        <v>5.5555555555555552E-2</v>
      </c>
      <c r="J26" s="34">
        <v>5.5555555555555552E-2</v>
      </c>
      <c r="K26" s="34">
        <v>0.24305555555555555</v>
      </c>
      <c r="L26" s="7">
        <f>K26-J26</f>
        <v>0.1875</v>
      </c>
      <c r="M26" s="34">
        <v>0.25</v>
      </c>
      <c r="N26" s="7">
        <f>M26-K26</f>
        <v>6.9444444444444475E-3</v>
      </c>
      <c r="O26" s="35">
        <v>0.30555555555555552</v>
      </c>
      <c r="P26" s="7">
        <f>O26-M26</f>
        <v>5.5555555555555525E-2</v>
      </c>
      <c r="Q26" s="35">
        <v>0.30902777777777779</v>
      </c>
      <c r="R26" s="35">
        <v>0.3430555555555555</v>
      </c>
      <c r="S26" s="7">
        <f t="shared" si="61"/>
        <v>3.4027777777777712E-2</v>
      </c>
      <c r="T26" s="35">
        <v>0.30902777777777779</v>
      </c>
      <c r="U26" s="35">
        <v>0.3430555555555555</v>
      </c>
      <c r="V26" s="7">
        <f t="shared" si="62"/>
        <v>3.4027777777777712E-2</v>
      </c>
      <c r="W26" s="34">
        <v>0.4055555555555555</v>
      </c>
      <c r="X26" s="7">
        <f>W26-R26</f>
        <v>6.25E-2</v>
      </c>
      <c r="Y26" s="34">
        <v>0.40625</v>
      </c>
      <c r="Z26" s="7">
        <f>Y26-W26</f>
        <v>6.9444444444449749E-4</v>
      </c>
      <c r="AA26" s="34">
        <v>0.47986111111111113</v>
      </c>
      <c r="AB26" s="7">
        <f>AA26-Y26</f>
        <v>7.3611111111111127E-2</v>
      </c>
      <c r="AC26" s="34">
        <v>0.47986111111111113</v>
      </c>
      <c r="AD26" s="34">
        <v>0.47986111111111113</v>
      </c>
      <c r="AE26" s="7">
        <f t="shared" si="72"/>
        <v>0</v>
      </c>
      <c r="AF26" s="34">
        <v>0.4861111111111111</v>
      </c>
      <c r="AG26" s="7">
        <f>AF26-AD26</f>
        <v>6.2499999999999778E-3</v>
      </c>
      <c r="AH26" s="34">
        <v>0.48958333333333331</v>
      </c>
      <c r="AI26" s="7">
        <f>AH26-AF26</f>
        <v>3.4722222222222099E-3</v>
      </c>
      <c r="AJ26" s="8">
        <f t="shared" si="44"/>
        <v>0</v>
      </c>
      <c r="AK26" s="8">
        <f t="shared" si="45"/>
        <v>5</v>
      </c>
      <c r="AL26" s="34">
        <v>0.48958333333333331</v>
      </c>
      <c r="AM26" s="34">
        <v>0.49305555555555558</v>
      </c>
      <c r="AN26" s="7">
        <f t="shared" si="46"/>
        <v>3.4722222222222654E-3</v>
      </c>
      <c r="AO26" s="7">
        <f>AM26-I26</f>
        <v>0.4375</v>
      </c>
      <c r="AP26" s="8">
        <f t="shared" si="47"/>
        <v>10</v>
      </c>
      <c r="AQ26" s="8">
        <f t="shared" si="48"/>
        <v>30</v>
      </c>
      <c r="AR26" s="7">
        <f>AB26-(AU26+AV26+AW26+AZ26+BC26+BF26+BI26)</f>
        <v>5.2777777777777792E-2</v>
      </c>
      <c r="AS26" s="8">
        <f t="shared" si="79"/>
        <v>1</v>
      </c>
      <c r="AT26" s="8">
        <f t="shared" si="80"/>
        <v>16</v>
      </c>
      <c r="AU26" s="224">
        <v>0</v>
      </c>
      <c r="AV26" s="224">
        <v>3.472222222222222E-3</v>
      </c>
      <c r="AW26" s="224">
        <v>0</v>
      </c>
      <c r="AX26" s="225">
        <f t="shared" si="81"/>
        <v>0</v>
      </c>
      <c r="AY26" s="225">
        <f t="shared" si="82"/>
        <v>0</v>
      </c>
      <c r="AZ26" s="224">
        <v>0</v>
      </c>
      <c r="BA26" s="225">
        <f t="shared" si="68"/>
        <v>0</v>
      </c>
      <c r="BB26" s="225">
        <f t="shared" si="69"/>
        <v>0</v>
      </c>
      <c r="BC26" s="224">
        <v>0</v>
      </c>
      <c r="BD26" s="225">
        <f t="shared" si="83"/>
        <v>0</v>
      </c>
      <c r="BE26" s="225">
        <f t="shared" si="84"/>
        <v>0</v>
      </c>
      <c r="BF26" s="224">
        <v>1.7361111111111112E-2</v>
      </c>
      <c r="BG26" s="225">
        <f t="shared" si="77"/>
        <v>0</v>
      </c>
      <c r="BH26" s="225">
        <f t="shared" si="78"/>
        <v>25</v>
      </c>
      <c r="BI26" s="224">
        <v>0</v>
      </c>
      <c r="BJ26" s="226">
        <f t="shared" si="85"/>
        <v>0</v>
      </c>
      <c r="BK26" s="227">
        <f t="shared" si="86"/>
        <v>0</v>
      </c>
      <c r="BL26" s="228">
        <f>F26 + BL25</f>
        <v>90075.589999999982</v>
      </c>
      <c r="BM26" s="229">
        <f xml:space="preserve"> G26 + BM25</f>
        <v>1430</v>
      </c>
      <c r="BN26" s="38">
        <f>F26/G26</f>
        <v>62.938135593220338</v>
      </c>
    </row>
    <row r="27" spans="1:112" ht="31.5" customHeight="1" x14ac:dyDescent="0.25">
      <c r="A27" s="45">
        <v>41004</v>
      </c>
      <c r="B27" s="43">
        <f t="shared" si="0"/>
        <v>4</v>
      </c>
      <c r="C27" s="52">
        <v>1</v>
      </c>
      <c r="D27" s="37" t="s">
        <v>278</v>
      </c>
      <c r="E27" s="37" t="s">
        <v>269</v>
      </c>
      <c r="F27" s="182">
        <v>2600.8000000000002</v>
      </c>
      <c r="G27" s="52">
        <v>59</v>
      </c>
      <c r="H27" s="52">
        <v>0</v>
      </c>
      <c r="I27" s="34">
        <v>0.85416666666666663</v>
      </c>
      <c r="J27" s="34">
        <v>0.85416666666666663</v>
      </c>
      <c r="K27" s="34">
        <v>1.1597222222222221</v>
      </c>
      <c r="L27" s="7">
        <f>K27-J27</f>
        <v>0.30555555555555547</v>
      </c>
      <c r="M27" s="34">
        <v>1.1666666666666667</v>
      </c>
      <c r="N27" s="7">
        <f>M27-K27</f>
        <v>6.9444444444446418E-3</v>
      </c>
      <c r="O27" s="35">
        <v>1.1944444444444444</v>
      </c>
      <c r="P27" s="7">
        <f>O27-M27</f>
        <v>2.7777777777777679E-2</v>
      </c>
      <c r="Q27" s="35">
        <v>0.19791666666666666</v>
      </c>
      <c r="R27" s="35">
        <v>0.25</v>
      </c>
      <c r="S27" s="7">
        <f t="shared" si="61"/>
        <v>5.2083333333333343E-2</v>
      </c>
      <c r="T27" s="35">
        <v>0.19791666666666666</v>
      </c>
      <c r="U27" s="35">
        <v>0.25</v>
      </c>
      <c r="V27" s="7">
        <f t="shared" si="62"/>
        <v>5.2083333333333343E-2</v>
      </c>
      <c r="W27" s="34">
        <v>0.27430555555555552</v>
      </c>
      <c r="X27" s="7">
        <f>W27-R27</f>
        <v>2.4305555555555525E-2</v>
      </c>
      <c r="Y27" s="34">
        <v>0.27777777777777779</v>
      </c>
      <c r="Z27" s="7">
        <f>Y27-W27</f>
        <v>3.4722222222222654E-3</v>
      </c>
      <c r="AA27" s="34">
        <v>0.56944444444444442</v>
      </c>
      <c r="AB27" s="7">
        <f>AA27-Y27</f>
        <v>0.29166666666666663</v>
      </c>
      <c r="AC27" s="34">
        <v>0.56944444444444442</v>
      </c>
      <c r="AD27" s="34">
        <v>0.56944444444444442</v>
      </c>
      <c r="AE27" s="7">
        <f t="shared" si="72"/>
        <v>0</v>
      </c>
      <c r="AF27" s="34">
        <v>1.8923611111111109</v>
      </c>
      <c r="AG27" s="7">
        <f>AF27-AD27</f>
        <v>1.3229166666666665</v>
      </c>
      <c r="AH27" s="34">
        <v>1.8958333333333333</v>
      </c>
      <c r="AI27" s="7">
        <f>AH27-AF27</f>
        <v>3.4722222222223209E-3</v>
      </c>
      <c r="AJ27" s="8">
        <f t="shared" si="44"/>
        <v>0</v>
      </c>
      <c r="AK27" s="8">
        <f t="shared" si="45"/>
        <v>5</v>
      </c>
      <c r="AL27" s="34">
        <v>1.8958333333333333</v>
      </c>
      <c r="AM27" s="34">
        <v>1.8993055555555556</v>
      </c>
      <c r="AN27" s="7">
        <f t="shared" si="46"/>
        <v>3.4722222222223209E-3</v>
      </c>
      <c r="AO27" s="7">
        <f>AM27-I27</f>
        <v>1.0451388888888888</v>
      </c>
      <c r="AP27" s="8">
        <f t="shared" si="47"/>
        <v>1</v>
      </c>
      <c r="AQ27" s="8">
        <f t="shared" si="48"/>
        <v>5</v>
      </c>
      <c r="AR27" s="7">
        <f>AB27-(AU27+AV27+AW27+AZ27+BC27+BF27+BI27)</f>
        <v>0</v>
      </c>
      <c r="AS27" s="8">
        <f t="shared" si="79"/>
        <v>0</v>
      </c>
      <c r="AT27" s="8">
        <f t="shared" si="80"/>
        <v>0</v>
      </c>
      <c r="AU27" s="224">
        <v>0</v>
      </c>
      <c r="AV27" s="224">
        <v>0</v>
      </c>
      <c r="AW27" s="224">
        <v>0</v>
      </c>
      <c r="AX27" s="225">
        <f t="shared" si="81"/>
        <v>0</v>
      </c>
      <c r="AY27" s="225">
        <f t="shared" si="82"/>
        <v>0</v>
      </c>
      <c r="AZ27" s="224">
        <v>0.29166666666666669</v>
      </c>
      <c r="BA27" s="225">
        <f t="shared" si="68"/>
        <v>7</v>
      </c>
      <c r="BB27" s="225">
        <f t="shared" si="69"/>
        <v>0</v>
      </c>
      <c r="BC27" s="224">
        <v>0</v>
      </c>
      <c r="BD27" s="225">
        <f t="shared" si="83"/>
        <v>0</v>
      </c>
      <c r="BE27" s="225">
        <f t="shared" si="84"/>
        <v>0</v>
      </c>
      <c r="BF27" s="224">
        <v>0</v>
      </c>
      <c r="BG27" s="225">
        <f t="shared" si="77"/>
        <v>0</v>
      </c>
      <c r="BH27" s="225">
        <f t="shared" si="78"/>
        <v>0</v>
      </c>
      <c r="BI27" s="224">
        <v>0</v>
      </c>
      <c r="BJ27" s="226">
        <f t="shared" si="85"/>
        <v>0</v>
      </c>
      <c r="BK27" s="227">
        <f t="shared" si="86"/>
        <v>0</v>
      </c>
      <c r="BL27" s="228">
        <f>F27 + BL26</f>
        <v>92676.389999999985</v>
      </c>
      <c r="BM27" s="229">
        <f xml:space="preserve"> G27 + BM26</f>
        <v>1489</v>
      </c>
      <c r="BN27" s="38">
        <f>F27/G27</f>
        <v>44.081355932203394</v>
      </c>
    </row>
    <row r="28" spans="1:112" x14ac:dyDescent="0.25">
      <c r="A28" s="45">
        <v>41004</v>
      </c>
      <c r="B28" s="43">
        <f t="shared" si="0"/>
        <v>4</v>
      </c>
      <c r="C28" s="52">
        <v>9</v>
      </c>
      <c r="D28" s="37" t="s">
        <v>31</v>
      </c>
      <c r="E28" s="37" t="s">
        <v>272</v>
      </c>
      <c r="F28" s="44">
        <v>3766.71</v>
      </c>
      <c r="G28" s="52">
        <v>59</v>
      </c>
      <c r="H28" s="52">
        <v>0</v>
      </c>
      <c r="I28" s="34">
        <v>0.45833333333333331</v>
      </c>
      <c r="J28" s="34">
        <v>0.45833333333333331</v>
      </c>
      <c r="K28" s="34">
        <v>0.47222222222222227</v>
      </c>
      <c r="L28" s="7">
        <f>K28-J28</f>
        <v>1.3888888888888951E-2</v>
      </c>
      <c r="M28" s="34">
        <v>0.47916666666666669</v>
      </c>
      <c r="N28" s="7">
        <f>M28-K28</f>
        <v>6.9444444444444198E-3</v>
      </c>
      <c r="O28" s="35">
        <v>0.49722222222222223</v>
      </c>
      <c r="P28" s="7">
        <f>O28-M28</f>
        <v>1.8055555555555547E-2</v>
      </c>
      <c r="Q28" s="35">
        <v>0.5</v>
      </c>
      <c r="R28" s="35">
        <v>0.51041666666666663</v>
      </c>
      <c r="S28" s="7">
        <f t="shared" si="61"/>
        <v>1.041666666666663E-2</v>
      </c>
      <c r="T28" s="35">
        <v>0.5</v>
      </c>
      <c r="U28" s="35">
        <v>0.51041666666666663</v>
      </c>
      <c r="V28" s="7">
        <f t="shared" si="62"/>
        <v>1.041666666666663E-2</v>
      </c>
      <c r="W28" s="34">
        <v>0.53819444444444442</v>
      </c>
      <c r="X28" s="7">
        <f>W28-R28</f>
        <v>2.777777777777779E-2</v>
      </c>
      <c r="Y28" s="34">
        <v>0.54375000000000007</v>
      </c>
      <c r="Z28" s="7">
        <f>Y28-W28</f>
        <v>5.5555555555556468E-3</v>
      </c>
      <c r="AA28" s="34">
        <v>0.75</v>
      </c>
      <c r="AB28" s="7">
        <f>AA28-Y28</f>
        <v>0.20624999999999993</v>
      </c>
      <c r="AC28" s="34">
        <v>0.75</v>
      </c>
      <c r="AD28" s="34">
        <v>0.75</v>
      </c>
      <c r="AE28" s="7">
        <f t="shared" si="72"/>
        <v>0</v>
      </c>
      <c r="AF28" s="34">
        <v>0.75694444444444453</v>
      </c>
      <c r="AG28" s="7">
        <f>AF28-AD28</f>
        <v>6.9444444444445308E-3</v>
      </c>
      <c r="AH28" s="34">
        <v>0.76041666666666663</v>
      </c>
      <c r="AI28" s="7">
        <f>AH28-AF28</f>
        <v>3.4722222222220989E-3</v>
      </c>
      <c r="AJ28" s="8">
        <f t="shared" si="44"/>
        <v>0</v>
      </c>
      <c r="AK28" s="8">
        <f t="shared" si="45"/>
        <v>5</v>
      </c>
      <c r="AL28" s="34">
        <v>0.76041666666666663</v>
      </c>
      <c r="AM28" s="34">
        <v>0.76388888888888884</v>
      </c>
      <c r="AN28" s="7">
        <f t="shared" si="46"/>
        <v>3.4722222222222099E-3</v>
      </c>
      <c r="AO28" s="7">
        <f>AM28-I28</f>
        <v>0.30555555555555552</v>
      </c>
      <c r="AP28" s="8">
        <f t="shared" si="47"/>
        <v>7</v>
      </c>
      <c r="AQ28" s="8">
        <f t="shared" si="48"/>
        <v>20</v>
      </c>
      <c r="AR28" s="7">
        <f>AB28-(AU28+AV28+AW28+AZ28+BC28+BF28+BI28)</f>
        <v>7.9166666666666607E-2</v>
      </c>
      <c r="AS28" s="8">
        <f t="shared" si="79"/>
        <v>1</v>
      </c>
      <c r="AT28" s="8">
        <f t="shared" si="80"/>
        <v>54</v>
      </c>
      <c r="AU28" s="224">
        <v>0</v>
      </c>
      <c r="AV28" s="224">
        <v>0</v>
      </c>
      <c r="AW28" s="224">
        <v>0</v>
      </c>
      <c r="AX28" s="225">
        <f t="shared" si="81"/>
        <v>0</v>
      </c>
      <c r="AY28" s="225">
        <f t="shared" si="82"/>
        <v>0</v>
      </c>
      <c r="AZ28" s="224">
        <v>0</v>
      </c>
      <c r="BA28" s="225">
        <f t="shared" si="68"/>
        <v>0</v>
      </c>
      <c r="BB28" s="225">
        <f t="shared" si="69"/>
        <v>0</v>
      </c>
      <c r="BC28" s="224">
        <v>0</v>
      </c>
      <c r="BD28" s="225">
        <f t="shared" si="83"/>
        <v>0</v>
      </c>
      <c r="BE28" s="225">
        <f t="shared" si="84"/>
        <v>0</v>
      </c>
      <c r="BF28" s="224">
        <v>0.12708333333333333</v>
      </c>
      <c r="BG28" s="225">
        <f t="shared" si="77"/>
        <v>3</v>
      </c>
      <c r="BH28" s="225">
        <f t="shared" si="78"/>
        <v>3</v>
      </c>
      <c r="BI28" s="224">
        <v>0</v>
      </c>
      <c r="BJ28" s="226">
        <f t="shared" si="85"/>
        <v>0</v>
      </c>
      <c r="BK28" s="227">
        <f t="shared" si="86"/>
        <v>0</v>
      </c>
      <c r="BL28" s="228">
        <f>F28 + BL27</f>
        <v>96443.099999999991</v>
      </c>
      <c r="BM28" s="229">
        <f xml:space="preserve"> G28 + BM27</f>
        <v>1548</v>
      </c>
      <c r="BN28" s="38">
        <f>F28/G28</f>
        <v>63.842542372881354</v>
      </c>
    </row>
    <row r="29" spans="1:112" x14ac:dyDescent="0.25">
      <c r="A29" s="45">
        <v>41004</v>
      </c>
      <c r="B29" s="43">
        <f t="shared" si="0"/>
        <v>4</v>
      </c>
      <c r="C29" s="52">
        <v>10</v>
      </c>
      <c r="D29" s="37" t="s">
        <v>31</v>
      </c>
      <c r="E29" s="37" t="s">
        <v>214</v>
      </c>
      <c r="F29" s="44">
        <v>3699.01</v>
      </c>
      <c r="G29" s="52">
        <v>59</v>
      </c>
      <c r="H29" s="52">
        <v>0</v>
      </c>
      <c r="I29" s="34">
        <v>0.69791666666666663</v>
      </c>
      <c r="J29" s="34">
        <v>0.69791666666666663</v>
      </c>
      <c r="K29" s="34">
        <v>0.71527777777777779</v>
      </c>
      <c r="L29" s="7">
        <f>K29-J29</f>
        <v>1.736111111111116E-2</v>
      </c>
      <c r="M29" s="34">
        <v>0.71875</v>
      </c>
      <c r="N29" s="7">
        <f>M29-K29</f>
        <v>3.4722222222222099E-3</v>
      </c>
      <c r="O29" s="35">
        <v>0.73333333333333339</v>
      </c>
      <c r="P29" s="7">
        <f>O29-M29</f>
        <v>1.4583333333333393E-2</v>
      </c>
      <c r="Q29" s="35">
        <v>0.73611111111111116</v>
      </c>
      <c r="R29" s="35">
        <v>0.76388888888888884</v>
      </c>
      <c r="S29" s="7">
        <f t="shared" si="61"/>
        <v>2.7777777777777679E-2</v>
      </c>
      <c r="T29" s="35">
        <v>0.73611111111111116</v>
      </c>
      <c r="U29" s="35">
        <v>0.76388888888888884</v>
      </c>
      <c r="V29" s="7">
        <f t="shared" si="62"/>
        <v>2.7777777777777679E-2</v>
      </c>
      <c r="W29" s="34">
        <v>0.79513888888888884</v>
      </c>
      <c r="X29" s="7">
        <f>W29-R29</f>
        <v>3.125E-2</v>
      </c>
      <c r="Y29" s="34">
        <v>0.79652777777777783</v>
      </c>
      <c r="Z29" s="7">
        <f>Y29-W29</f>
        <v>1.388888888888995E-3</v>
      </c>
      <c r="AA29" s="34">
        <v>0.88194444444444453</v>
      </c>
      <c r="AB29" s="7">
        <f>AA29-Y29</f>
        <v>8.5416666666666696E-2</v>
      </c>
      <c r="AC29" s="34">
        <v>0.88194444444444453</v>
      </c>
      <c r="AD29" s="34">
        <v>0.88194444444444453</v>
      </c>
      <c r="AE29" s="7">
        <f t="shared" si="72"/>
        <v>0</v>
      </c>
      <c r="AF29" s="34">
        <v>0.89930555555555547</v>
      </c>
      <c r="AG29" s="7">
        <f>AF29-AD29</f>
        <v>1.7361111111110938E-2</v>
      </c>
      <c r="AH29" s="34">
        <v>0.90277777777777779</v>
      </c>
      <c r="AI29" s="7">
        <f>AH29-AF29</f>
        <v>3.4722222222223209E-3</v>
      </c>
      <c r="AJ29" s="8">
        <f t="shared" si="44"/>
        <v>0</v>
      </c>
      <c r="AK29" s="8">
        <f t="shared" si="45"/>
        <v>5</v>
      </c>
      <c r="AL29" s="34">
        <v>0.90277777777777779</v>
      </c>
      <c r="AM29" s="34">
        <v>0.90625</v>
      </c>
      <c r="AN29" s="7">
        <f t="shared" si="46"/>
        <v>3.4722222222222099E-3</v>
      </c>
      <c r="AO29" s="7">
        <f>AM29-I29</f>
        <v>0.20833333333333337</v>
      </c>
      <c r="AP29" s="8">
        <f t="shared" si="47"/>
        <v>5</v>
      </c>
      <c r="AQ29" s="8">
        <f t="shared" si="48"/>
        <v>0</v>
      </c>
      <c r="AR29" s="7">
        <f>AB29-(AU29+AV29+AW29+AZ29+BC29+BF29+BI29)</f>
        <v>6.0416666666666695E-2</v>
      </c>
      <c r="AS29" s="8">
        <f t="shared" si="79"/>
        <v>1</v>
      </c>
      <c r="AT29" s="8">
        <f t="shared" si="80"/>
        <v>27</v>
      </c>
      <c r="AU29" s="224">
        <v>0</v>
      </c>
      <c r="AV29" s="224">
        <v>0</v>
      </c>
      <c r="AW29" s="224">
        <v>0</v>
      </c>
      <c r="AX29" s="225">
        <f t="shared" si="81"/>
        <v>0</v>
      </c>
      <c r="AY29" s="225">
        <f t="shared" si="82"/>
        <v>0</v>
      </c>
      <c r="AZ29" s="224">
        <v>0</v>
      </c>
      <c r="BA29" s="225">
        <f t="shared" si="68"/>
        <v>0</v>
      </c>
      <c r="BB29" s="225">
        <f t="shared" si="69"/>
        <v>0</v>
      </c>
      <c r="BC29" s="224">
        <v>0</v>
      </c>
      <c r="BD29" s="225">
        <f t="shared" si="83"/>
        <v>0</v>
      </c>
      <c r="BE29" s="225">
        <f t="shared" si="84"/>
        <v>0</v>
      </c>
      <c r="BF29" s="224">
        <v>9.7222222222222224E-3</v>
      </c>
      <c r="BG29" s="225">
        <f t="shared" si="77"/>
        <v>0</v>
      </c>
      <c r="BH29" s="225">
        <f t="shared" si="78"/>
        <v>14</v>
      </c>
      <c r="BI29" s="224">
        <v>1.5277777777777777E-2</v>
      </c>
      <c r="BJ29" s="226">
        <f t="shared" si="85"/>
        <v>0</v>
      </c>
      <c r="BK29" s="227">
        <f t="shared" si="86"/>
        <v>22</v>
      </c>
      <c r="BL29" s="228">
        <f>F29 + BL28</f>
        <v>100142.10999999999</v>
      </c>
      <c r="BM29" s="229">
        <f xml:space="preserve"> G29 + BM28</f>
        <v>1607</v>
      </c>
      <c r="BN29" s="38">
        <f>F29/G29</f>
        <v>62.695084745762713</v>
      </c>
    </row>
    <row r="30" spans="1:112" ht="31.5" customHeight="1" x14ac:dyDescent="0.25">
      <c r="A30" s="45">
        <v>41004</v>
      </c>
      <c r="B30" s="43">
        <f t="shared" si="0"/>
        <v>4</v>
      </c>
      <c r="C30" s="52">
        <v>1</v>
      </c>
      <c r="D30" s="37" t="s">
        <v>279</v>
      </c>
      <c r="E30" s="37" t="s">
        <v>285</v>
      </c>
      <c r="F30" s="44">
        <v>3272.13</v>
      </c>
      <c r="G30" s="52">
        <v>57</v>
      </c>
      <c r="H30" s="52">
        <v>2</v>
      </c>
      <c r="I30" s="34">
        <v>0.84722222222222221</v>
      </c>
      <c r="J30" s="34">
        <v>0.84722222222222221</v>
      </c>
      <c r="K30" s="34">
        <v>0.875</v>
      </c>
      <c r="L30" s="7">
        <f>K30-J30</f>
        <v>2.777777777777779E-2</v>
      </c>
      <c r="M30" s="34">
        <v>0.87847222222222221</v>
      </c>
      <c r="N30" s="7">
        <f>M30-K30</f>
        <v>3.4722222222222099E-3</v>
      </c>
      <c r="O30" s="35">
        <v>0.89583333333333337</v>
      </c>
      <c r="P30" s="7">
        <f>O30-M30</f>
        <v>1.736111111111116E-2</v>
      </c>
      <c r="Q30" s="35">
        <v>0.89930555555555547</v>
      </c>
      <c r="R30" s="35">
        <v>0.9375</v>
      </c>
      <c r="S30" s="7">
        <f t="shared" si="61"/>
        <v>3.8194444444444531E-2</v>
      </c>
      <c r="T30" s="35">
        <v>0.89930555555555547</v>
      </c>
      <c r="U30" s="35">
        <v>0.9375</v>
      </c>
      <c r="V30" s="7">
        <f t="shared" si="62"/>
        <v>3.8194444444444531E-2</v>
      </c>
      <c r="W30" s="34">
        <v>0.89583333333333337</v>
      </c>
      <c r="X30" s="7">
        <v>0</v>
      </c>
      <c r="Y30" s="34">
        <v>0.91666666666666663</v>
      </c>
      <c r="Z30" s="7">
        <f>Y30-W30</f>
        <v>2.0833333333333259E-2</v>
      </c>
      <c r="AA30" s="34">
        <v>1.125</v>
      </c>
      <c r="AB30" s="7">
        <f>AA30-Y30</f>
        <v>0.20833333333333337</v>
      </c>
      <c r="AC30" s="34">
        <v>1.125</v>
      </c>
      <c r="AD30" s="34">
        <v>1.125</v>
      </c>
      <c r="AE30" s="7">
        <f t="shared" si="72"/>
        <v>0</v>
      </c>
      <c r="AF30" s="34">
        <v>1.1388888888888888</v>
      </c>
      <c r="AG30" s="7">
        <f>AF30-AD30</f>
        <v>1.388888888888884E-2</v>
      </c>
      <c r="AH30" s="34">
        <v>1.1423611111111112</v>
      </c>
      <c r="AI30" s="7">
        <f>AH30-AF30</f>
        <v>3.4722222222223209E-3</v>
      </c>
      <c r="AJ30" s="8">
        <f t="shared" si="44"/>
        <v>0</v>
      </c>
      <c r="AK30" s="8">
        <f t="shared" si="45"/>
        <v>5</v>
      </c>
      <c r="AL30" s="34">
        <v>1.1423611111111112</v>
      </c>
      <c r="AM30" s="34">
        <v>1.1458333333333333</v>
      </c>
      <c r="AN30" s="7">
        <f t="shared" si="46"/>
        <v>3.4722222222220989E-3</v>
      </c>
      <c r="AO30" s="7">
        <f>AM30-I30</f>
        <v>0.29861111111111105</v>
      </c>
      <c r="AP30" s="8">
        <f t="shared" si="47"/>
        <v>7</v>
      </c>
      <c r="AQ30" s="8">
        <f t="shared" si="48"/>
        <v>10</v>
      </c>
      <c r="AR30" s="7">
        <f>AB30-(AU30+AV30+AW30+AZ30+BC30+BF30+BI30)</f>
        <v>0</v>
      </c>
      <c r="AS30" s="8">
        <f t="shared" si="79"/>
        <v>0</v>
      </c>
      <c r="AT30" s="8">
        <f t="shared" si="80"/>
        <v>0</v>
      </c>
      <c r="AU30" s="224">
        <v>0</v>
      </c>
      <c r="AV30" s="224">
        <v>0</v>
      </c>
      <c r="AW30" s="224">
        <v>0</v>
      </c>
      <c r="AX30" s="225">
        <f t="shared" si="81"/>
        <v>0</v>
      </c>
      <c r="AY30" s="225">
        <f t="shared" si="82"/>
        <v>0</v>
      </c>
      <c r="AZ30" s="224">
        <v>0.20833333333333334</v>
      </c>
      <c r="BA30" s="225">
        <f t="shared" si="68"/>
        <v>5</v>
      </c>
      <c r="BB30" s="225">
        <f t="shared" si="69"/>
        <v>0</v>
      </c>
      <c r="BC30" s="224">
        <v>0</v>
      </c>
      <c r="BD30" s="225">
        <f t="shared" si="83"/>
        <v>0</v>
      </c>
      <c r="BE30" s="225">
        <f t="shared" si="84"/>
        <v>0</v>
      </c>
      <c r="BF30" s="224">
        <v>0</v>
      </c>
      <c r="BG30" s="225">
        <f t="shared" si="77"/>
        <v>0</v>
      </c>
      <c r="BH30" s="225">
        <f t="shared" si="78"/>
        <v>0</v>
      </c>
      <c r="BI30" s="224">
        <v>0</v>
      </c>
      <c r="BJ30" s="226">
        <f t="shared" si="85"/>
        <v>0</v>
      </c>
      <c r="BK30" s="227">
        <f t="shared" si="86"/>
        <v>0</v>
      </c>
      <c r="BL30" s="228">
        <f>F30 + BL29</f>
        <v>103414.23999999999</v>
      </c>
      <c r="BM30" s="229">
        <f xml:space="preserve"> G30 + BM29</f>
        <v>1664</v>
      </c>
      <c r="BN30" s="38">
        <f>F30/G30</f>
        <v>57.405789473684216</v>
      </c>
    </row>
    <row r="31" spans="1:112" x14ac:dyDescent="0.25">
      <c r="A31" s="45">
        <v>41004</v>
      </c>
      <c r="B31" s="43">
        <f t="shared" si="0"/>
        <v>4</v>
      </c>
      <c r="C31" s="52">
        <v>1</v>
      </c>
      <c r="D31" s="37" t="s">
        <v>264</v>
      </c>
      <c r="E31" s="37" t="s">
        <v>268</v>
      </c>
      <c r="F31" s="44">
        <v>3715.37</v>
      </c>
      <c r="G31" s="52">
        <v>59</v>
      </c>
      <c r="H31" s="52">
        <v>0</v>
      </c>
      <c r="I31" s="34">
        <v>2.0833333333333332E-2</v>
      </c>
      <c r="J31" s="34">
        <v>2.0833333333333332E-2</v>
      </c>
      <c r="K31" s="34">
        <v>2.7777777777777776E-2</v>
      </c>
      <c r="L31" s="7">
        <f>K31-J31</f>
        <v>6.9444444444444441E-3</v>
      </c>
      <c r="M31" s="34">
        <v>3.4722222222222224E-2</v>
      </c>
      <c r="N31" s="7">
        <f>M31-K31</f>
        <v>6.9444444444444475E-3</v>
      </c>
      <c r="O31" s="35">
        <v>6.5972222222222224E-2</v>
      </c>
      <c r="P31" s="7">
        <f>O31-M31</f>
        <v>3.125E-2</v>
      </c>
      <c r="Q31" s="35">
        <v>6.9444444444444434E-2</v>
      </c>
      <c r="R31" s="35">
        <v>9.0277777777777776E-2</v>
      </c>
      <c r="S31" s="7">
        <f t="shared" si="61"/>
        <v>2.0833333333333343E-2</v>
      </c>
      <c r="T31" s="35">
        <v>6.9444444444444434E-2</v>
      </c>
      <c r="U31" s="35">
        <v>9.0277777777777776E-2</v>
      </c>
      <c r="V31" s="7">
        <f t="shared" si="62"/>
        <v>2.0833333333333343E-2</v>
      </c>
      <c r="W31" s="34">
        <v>0.10208333333333335</v>
      </c>
      <c r="X31" s="7">
        <f>W31-R31</f>
        <v>1.1805555555555569E-2</v>
      </c>
      <c r="Y31" s="34">
        <v>0.10833333333333334</v>
      </c>
      <c r="Z31" s="7">
        <f>Y31-W31</f>
        <v>6.2499999999999917E-3</v>
      </c>
      <c r="AA31" s="34">
        <v>0.16874999999999998</v>
      </c>
      <c r="AB31" s="7">
        <f>AA31-Y31</f>
        <v>6.0416666666666646E-2</v>
      </c>
      <c r="AC31" s="34">
        <v>0.16874999999999998</v>
      </c>
      <c r="AD31" s="34">
        <v>0.16874999999999998</v>
      </c>
      <c r="AE31" s="7">
        <f t="shared" si="72"/>
        <v>0</v>
      </c>
      <c r="AF31" s="34">
        <v>0.18055555555555555</v>
      </c>
      <c r="AG31" s="7">
        <f>AF31-AD31</f>
        <v>1.1805555555555569E-2</v>
      </c>
      <c r="AH31" s="34">
        <v>0.18402777777777779</v>
      </c>
      <c r="AI31" s="7">
        <f>AH31-AF31</f>
        <v>3.4722222222222376E-3</v>
      </c>
      <c r="AJ31" s="8">
        <f t="shared" si="44"/>
        <v>0</v>
      </c>
      <c r="AK31" s="8">
        <f t="shared" si="45"/>
        <v>5</v>
      </c>
      <c r="AL31" s="34">
        <v>0.18402777777777779</v>
      </c>
      <c r="AM31" s="34">
        <v>0.1875</v>
      </c>
      <c r="AN31" s="7">
        <f t="shared" si="46"/>
        <v>3.4722222222222099E-3</v>
      </c>
      <c r="AO31" s="7">
        <f>AM31-I31</f>
        <v>0.16666666666666666</v>
      </c>
      <c r="AP31" s="8">
        <f t="shared" si="47"/>
        <v>4</v>
      </c>
      <c r="AQ31" s="8">
        <f t="shared" si="48"/>
        <v>0</v>
      </c>
      <c r="AR31" s="7">
        <f>AB31-(AU31+AV31+AW31+AZ31+BC31+BF31+BI31)</f>
        <v>4.9999999999999982E-2</v>
      </c>
      <c r="AS31" s="8">
        <f t="shared" si="79"/>
        <v>1</v>
      </c>
      <c r="AT31" s="8">
        <f t="shared" si="80"/>
        <v>12</v>
      </c>
      <c r="AU31" s="224">
        <v>0</v>
      </c>
      <c r="AV31" s="224">
        <v>0</v>
      </c>
      <c r="AW31" s="224">
        <v>0</v>
      </c>
      <c r="AX31" s="225">
        <f t="shared" si="81"/>
        <v>0</v>
      </c>
      <c r="AY31" s="225">
        <f t="shared" si="82"/>
        <v>0</v>
      </c>
      <c r="AZ31" s="224">
        <v>0</v>
      </c>
      <c r="BA31" s="225">
        <f t="shared" si="68"/>
        <v>0</v>
      </c>
      <c r="BB31" s="225">
        <f t="shared" si="69"/>
        <v>0</v>
      </c>
      <c r="BC31" s="224">
        <v>0</v>
      </c>
      <c r="BD31" s="225">
        <f t="shared" si="83"/>
        <v>0</v>
      </c>
      <c r="BE31" s="225">
        <f t="shared" si="84"/>
        <v>0</v>
      </c>
      <c r="BF31" s="224">
        <v>1.0416666666666666E-2</v>
      </c>
      <c r="BG31" s="225">
        <f t="shared" si="77"/>
        <v>0</v>
      </c>
      <c r="BH31" s="225">
        <f t="shared" si="78"/>
        <v>15</v>
      </c>
      <c r="BI31" s="224">
        <v>0</v>
      </c>
      <c r="BJ31" s="226">
        <f t="shared" si="85"/>
        <v>0</v>
      </c>
      <c r="BK31" s="227">
        <f t="shared" si="86"/>
        <v>0</v>
      </c>
      <c r="BL31" s="228">
        <f>F31 + BL30</f>
        <v>107129.60999999999</v>
      </c>
      <c r="BM31" s="229">
        <f xml:space="preserve"> G31 + BM30</f>
        <v>1723</v>
      </c>
      <c r="BN31" s="38">
        <f>F31/G31</f>
        <v>62.97237288135593</v>
      </c>
    </row>
    <row r="32" spans="1:112" ht="31.5" customHeight="1" x14ac:dyDescent="0.25">
      <c r="A32" s="45">
        <v>41005</v>
      </c>
      <c r="B32" s="43">
        <f t="shared" si="0"/>
        <v>4</v>
      </c>
      <c r="C32" s="52">
        <v>1</v>
      </c>
      <c r="D32" s="37" t="s">
        <v>287</v>
      </c>
      <c r="E32" s="37" t="s">
        <v>216</v>
      </c>
      <c r="F32" s="182">
        <v>3337.35</v>
      </c>
      <c r="G32" s="52">
        <v>57</v>
      </c>
      <c r="H32" s="52">
        <v>2</v>
      </c>
      <c r="I32" s="34">
        <v>0.79513888888888884</v>
      </c>
      <c r="J32" s="34">
        <v>0.79513888888888884</v>
      </c>
      <c r="K32" s="34">
        <v>0.80208333333333337</v>
      </c>
      <c r="L32" s="7">
        <f>K32-J32</f>
        <v>6.9444444444445308E-3</v>
      </c>
      <c r="M32" s="34">
        <v>0.80902777777777779</v>
      </c>
      <c r="N32" s="7">
        <f>M32-K32</f>
        <v>6.9444444444444198E-3</v>
      </c>
      <c r="O32" s="35">
        <v>0.83333333333333337</v>
      </c>
      <c r="P32" s="7">
        <f>O32-M32</f>
        <v>2.430555555555558E-2</v>
      </c>
      <c r="Q32" s="35">
        <v>0.83333333333333337</v>
      </c>
      <c r="R32" s="35">
        <v>0.97916666666666663</v>
      </c>
      <c r="S32" s="7">
        <f t="shared" si="61"/>
        <v>0.14583333333333326</v>
      </c>
      <c r="T32" s="35">
        <v>0.83333333333333337</v>
      </c>
      <c r="U32" s="35">
        <v>0.97916666666666663</v>
      </c>
      <c r="V32" s="7">
        <f t="shared" ref="V32:V40" si="87">U32-T32</f>
        <v>0.14583333333333326</v>
      </c>
      <c r="W32" s="34">
        <v>0.83333333333333337</v>
      </c>
      <c r="X32" s="7">
        <v>0</v>
      </c>
      <c r="Y32" s="34">
        <v>0.95833333333333337</v>
      </c>
      <c r="Z32" s="7">
        <f>Y32-W32</f>
        <v>0.125</v>
      </c>
      <c r="AA32" s="34">
        <v>1.25</v>
      </c>
      <c r="AB32" s="7">
        <f>AA32-Y32</f>
        <v>0.29166666666666663</v>
      </c>
      <c r="AC32" s="34">
        <v>1.25</v>
      </c>
      <c r="AD32" s="34">
        <v>1.25</v>
      </c>
      <c r="AE32" s="7">
        <f t="shared" si="72"/>
        <v>0</v>
      </c>
      <c r="AF32" s="34">
        <v>1.2708333333333333</v>
      </c>
      <c r="AG32" s="7">
        <f>AF32-AD32</f>
        <v>2.0833333333333259E-2</v>
      </c>
      <c r="AH32" s="34">
        <v>1.3020833333333333</v>
      </c>
      <c r="AI32" s="7">
        <f>AH32-AF32</f>
        <v>3.125E-2</v>
      </c>
      <c r="AJ32" s="8">
        <f t="shared" si="44"/>
        <v>0</v>
      </c>
      <c r="AK32" s="8">
        <f t="shared" si="45"/>
        <v>45</v>
      </c>
      <c r="AL32" s="34">
        <v>1.3020833333333333</v>
      </c>
      <c r="AM32" s="34">
        <v>1.3020833333333333</v>
      </c>
      <c r="AN32" s="7">
        <f t="shared" si="46"/>
        <v>0</v>
      </c>
      <c r="AO32" s="7">
        <f>AM32-I32</f>
        <v>0.50694444444444442</v>
      </c>
      <c r="AP32" s="8">
        <f t="shared" ref="AP32:AP40" si="88">HOUR(AO32)</f>
        <v>12</v>
      </c>
      <c r="AQ32" s="8">
        <f t="shared" ref="AQ32:AQ40" si="89">MINUTE(AO32)</f>
        <v>10</v>
      </c>
      <c r="AR32" s="7">
        <f>AB32-(AU32+AV32+AW32+AZ32+BC32+BF32+BI32)</f>
        <v>0</v>
      </c>
      <c r="AS32" s="8">
        <f t="shared" ref="AS32:AS40" si="90">HOUR(AR32)</f>
        <v>0</v>
      </c>
      <c r="AT32" s="8">
        <f t="shared" ref="AT32:AT40" si="91">MINUTE(AR32)</f>
        <v>0</v>
      </c>
      <c r="AU32" s="224">
        <v>0</v>
      </c>
      <c r="AV32" s="224">
        <v>0</v>
      </c>
      <c r="AW32" s="224">
        <v>0</v>
      </c>
      <c r="AX32" s="225">
        <f t="shared" ref="AX32:AX40" si="92">HOUR(AW32)</f>
        <v>0</v>
      </c>
      <c r="AY32" s="225">
        <f t="shared" ref="AY32:AY40" si="93">MINUTE(AW32)</f>
        <v>0</v>
      </c>
      <c r="AZ32" s="224">
        <v>0.29166666666666669</v>
      </c>
      <c r="BA32" s="225">
        <f t="shared" si="68"/>
        <v>7</v>
      </c>
      <c r="BB32" s="225">
        <f t="shared" si="69"/>
        <v>0</v>
      </c>
      <c r="BC32" s="224">
        <v>0</v>
      </c>
      <c r="BD32" s="225">
        <f t="shared" ref="BD32:BD40" si="94">HOUR(BC32)</f>
        <v>0</v>
      </c>
      <c r="BE32" s="225">
        <f t="shared" ref="BE32:BE40" si="95">MINUTE(BC32)</f>
        <v>0</v>
      </c>
      <c r="BF32" s="224">
        <v>0</v>
      </c>
      <c r="BG32" s="225">
        <f t="shared" si="77"/>
        <v>0</v>
      </c>
      <c r="BH32" s="225">
        <f t="shared" si="78"/>
        <v>0</v>
      </c>
      <c r="BI32" s="224">
        <v>0</v>
      </c>
      <c r="BJ32" s="226">
        <f t="shared" ref="BJ32:BJ40" si="96">HOUR(BI32)</f>
        <v>0</v>
      </c>
      <c r="BK32" s="227">
        <f t="shared" ref="BK32:BK40" si="97">MINUTE(BI32)</f>
        <v>0</v>
      </c>
      <c r="BL32" s="228">
        <f>F32 + BL31</f>
        <v>110466.95999999999</v>
      </c>
      <c r="BM32" s="229">
        <f xml:space="preserve"> G32 + BM31</f>
        <v>1780</v>
      </c>
      <c r="BN32" s="38">
        <f>F32/G32</f>
        <v>58.55</v>
      </c>
    </row>
    <row r="33" spans="1:66" ht="31.5" customHeight="1" x14ac:dyDescent="0.25">
      <c r="A33" s="45">
        <v>41005</v>
      </c>
      <c r="B33" s="43">
        <f t="shared" si="0"/>
        <v>4</v>
      </c>
      <c r="C33" s="52">
        <v>1</v>
      </c>
      <c r="D33" s="37" t="s">
        <v>288</v>
      </c>
      <c r="E33" s="37" t="s">
        <v>216</v>
      </c>
      <c r="F33" s="182">
        <v>3639.06</v>
      </c>
      <c r="G33" s="52">
        <v>59</v>
      </c>
      <c r="H33" s="52">
        <v>0</v>
      </c>
      <c r="I33" s="34">
        <v>0.86458333333333337</v>
      </c>
      <c r="J33" s="34">
        <v>0.86458333333333337</v>
      </c>
      <c r="K33" s="34">
        <v>0.91666666666666663</v>
      </c>
      <c r="L33" s="7">
        <f>K33-J33</f>
        <v>5.2083333333333259E-2</v>
      </c>
      <c r="M33" s="34">
        <v>0.92708333333333337</v>
      </c>
      <c r="N33" s="7">
        <f>M33-K33</f>
        <v>1.0416666666666741E-2</v>
      </c>
      <c r="O33" s="35">
        <v>0.97916666666666663</v>
      </c>
      <c r="P33" s="7">
        <f>O33-M33</f>
        <v>5.2083333333333259E-2</v>
      </c>
      <c r="Q33" s="35">
        <v>1</v>
      </c>
      <c r="R33" s="35">
        <v>1.0416666666666667</v>
      </c>
      <c r="S33" s="7">
        <f t="shared" si="61"/>
        <v>4.1666666666666741E-2</v>
      </c>
      <c r="T33" s="35">
        <v>1</v>
      </c>
      <c r="U33" s="35">
        <v>1.0416666666666667</v>
      </c>
      <c r="V33" s="7">
        <f t="shared" si="87"/>
        <v>4.1666666666666741E-2</v>
      </c>
      <c r="W33" s="34">
        <v>1.3229166666666667</v>
      </c>
      <c r="X33" s="7">
        <f>W33-R33</f>
        <v>0.28125</v>
      </c>
      <c r="Y33" s="34">
        <v>1.3263888888888888</v>
      </c>
      <c r="Z33" s="7">
        <f>Y33-W33</f>
        <v>3.4722222222220989E-3</v>
      </c>
      <c r="AA33" s="34">
        <v>1.6145833333333333</v>
      </c>
      <c r="AB33" s="7">
        <f>AA33-Y33</f>
        <v>0.28819444444444442</v>
      </c>
      <c r="AC33" s="34">
        <v>1.6145833333333333</v>
      </c>
      <c r="AD33" s="34">
        <v>1.6145833333333333</v>
      </c>
      <c r="AE33" s="7">
        <f t="shared" si="72"/>
        <v>0</v>
      </c>
      <c r="AF33" s="34">
        <v>1.625</v>
      </c>
      <c r="AG33" s="7">
        <f>AF33-AD33</f>
        <v>1.0416666666666741E-2</v>
      </c>
      <c r="AH33" s="34">
        <v>1.6388888888888891</v>
      </c>
      <c r="AI33" s="7">
        <f>AH33-AF33</f>
        <v>1.3888888888889062E-2</v>
      </c>
      <c r="AJ33" s="8">
        <f t="shared" si="44"/>
        <v>0</v>
      </c>
      <c r="AK33" s="8">
        <f t="shared" si="45"/>
        <v>20</v>
      </c>
      <c r="AL33" s="34">
        <v>1.6388888888888891</v>
      </c>
      <c r="AM33" s="34">
        <v>1.6388888888888891</v>
      </c>
      <c r="AN33" s="7">
        <f t="shared" si="46"/>
        <v>0</v>
      </c>
      <c r="AO33" s="7">
        <f>AM33-I33</f>
        <v>0.77430555555555569</v>
      </c>
      <c r="AP33" s="8">
        <f t="shared" si="88"/>
        <v>18</v>
      </c>
      <c r="AQ33" s="8">
        <f t="shared" si="89"/>
        <v>35</v>
      </c>
      <c r="AR33" s="7">
        <f>AB33-(AU33+AV33+AW33+AZ33+BC33+BF33+BI33)</f>
        <v>0</v>
      </c>
      <c r="AS33" s="8">
        <f t="shared" si="90"/>
        <v>0</v>
      </c>
      <c r="AT33" s="8">
        <f t="shared" si="91"/>
        <v>0</v>
      </c>
      <c r="AU33" s="224">
        <v>0</v>
      </c>
      <c r="AV33" s="224">
        <v>0</v>
      </c>
      <c r="AW33" s="224">
        <v>0</v>
      </c>
      <c r="AX33" s="225">
        <f t="shared" si="92"/>
        <v>0</v>
      </c>
      <c r="AY33" s="225">
        <f t="shared" si="93"/>
        <v>0</v>
      </c>
      <c r="AZ33" s="224">
        <v>0.28819444444444448</v>
      </c>
      <c r="BA33" s="225">
        <f t="shared" si="68"/>
        <v>6</v>
      </c>
      <c r="BB33" s="225">
        <f t="shared" si="69"/>
        <v>55</v>
      </c>
      <c r="BC33" s="224">
        <v>0</v>
      </c>
      <c r="BD33" s="225">
        <f t="shared" si="94"/>
        <v>0</v>
      </c>
      <c r="BE33" s="225">
        <f t="shared" si="95"/>
        <v>0</v>
      </c>
      <c r="BF33" s="224">
        <v>0</v>
      </c>
      <c r="BG33" s="225">
        <f t="shared" si="77"/>
        <v>0</v>
      </c>
      <c r="BH33" s="225">
        <f t="shared" si="78"/>
        <v>0</v>
      </c>
      <c r="BI33" s="224">
        <v>0</v>
      </c>
      <c r="BJ33" s="226">
        <f t="shared" si="96"/>
        <v>0</v>
      </c>
      <c r="BK33" s="227">
        <f t="shared" si="97"/>
        <v>0</v>
      </c>
      <c r="BL33" s="228">
        <f>F33 + BL32</f>
        <v>114106.01999999999</v>
      </c>
      <c r="BM33" s="229">
        <f xml:space="preserve"> G33 + BM32</f>
        <v>1839</v>
      </c>
      <c r="BN33" s="38">
        <f>F33/G33</f>
        <v>61.678983050847457</v>
      </c>
    </row>
    <row r="34" spans="1:66" x14ac:dyDescent="0.25">
      <c r="A34" s="45">
        <v>41005</v>
      </c>
      <c r="B34" s="43">
        <f t="shared" si="0"/>
        <v>4</v>
      </c>
      <c r="C34" s="52">
        <v>11</v>
      </c>
      <c r="D34" s="37" t="s">
        <v>31</v>
      </c>
      <c r="E34" s="37" t="s">
        <v>282</v>
      </c>
      <c r="F34" s="182">
        <v>3789.63</v>
      </c>
      <c r="G34" s="52">
        <v>59</v>
      </c>
      <c r="H34" s="52">
        <v>0</v>
      </c>
      <c r="I34" s="34">
        <v>9.0277777777777776E-2</v>
      </c>
      <c r="J34" s="34">
        <v>9.0277777777777776E-2</v>
      </c>
      <c r="K34" s="34">
        <v>0.15625</v>
      </c>
      <c r="L34" s="7">
        <f>K34-J34</f>
        <v>6.5972222222222224E-2</v>
      </c>
      <c r="M34" s="34">
        <v>0.17013888888888887</v>
      </c>
      <c r="N34" s="7">
        <f>M34-K34</f>
        <v>1.3888888888888867E-2</v>
      </c>
      <c r="O34" s="35">
        <v>0.19444444444444445</v>
      </c>
      <c r="P34" s="7">
        <f>O34-M34</f>
        <v>2.430555555555558E-2</v>
      </c>
      <c r="Q34" s="35">
        <v>0.19791666666666666</v>
      </c>
      <c r="R34" s="35">
        <v>0.23958333333333334</v>
      </c>
      <c r="S34" s="7">
        <f t="shared" si="61"/>
        <v>4.1666666666666685E-2</v>
      </c>
      <c r="T34" s="35">
        <v>0.19791666666666666</v>
      </c>
      <c r="U34" s="35">
        <v>0.23958333333333334</v>
      </c>
      <c r="V34" s="7">
        <f t="shared" si="87"/>
        <v>4.1666666666666685E-2</v>
      </c>
      <c r="W34" s="34">
        <v>0.29375000000000001</v>
      </c>
      <c r="X34" s="7">
        <f>W34-R34</f>
        <v>5.4166666666666669E-2</v>
      </c>
      <c r="Y34" s="34">
        <v>0.29444444444444445</v>
      </c>
      <c r="Z34" s="7">
        <f>Y34-W34</f>
        <v>6.9444444444444198E-4</v>
      </c>
      <c r="AA34" s="34">
        <v>0.36458333333333331</v>
      </c>
      <c r="AB34" s="7">
        <f>AA34-Y34</f>
        <v>7.0138888888888862E-2</v>
      </c>
      <c r="AC34" s="34">
        <v>0.36458333333333331</v>
      </c>
      <c r="AD34" s="34">
        <v>0.36458333333333331</v>
      </c>
      <c r="AE34" s="7">
        <f t="shared" si="72"/>
        <v>0</v>
      </c>
      <c r="AF34" s="34">
        <v>0.375</v>
      </c>
      <c r="AG34" s="7">
        <f>AF34-AD34</f>
        <v>1.0416666666666685E-2</v>
      </c>
      <c r="AH34" s="34">
        <v>0.38194444444444442</v>
      </c>
      <c r="AI34" s="7">
        <f>AH34-AF34</f>
        <v>6.9444444444444198E-3</v>
      </c>
      <c r="AJ34" s="8">
        <f t="shared" si="44"/>
        <v>0</v>
      </c>
      <c r="AK34" s="8">
        <f t="shared" si="45"/>
        <v>10</v>
      </c>
      <c r="AL34" s="34">
        <v>0.38194444444444442</v>
      </c>
      <c r="AM34" s="34">
        <v>0.38194444444444442</v>
      </c>
      <c r="AN34" s="7">
        <f t="shared" si="46"/>
        <v>0</v>
      </c>
      <c r="AO34" s="7">
        <f>AM34-I34</f>
        <v>0.29166666666666663</v>
      </c>
      <c r="AP34" s="8">
        <f t="shared" si="88"/>
        <v>7</v>
      </c>
      <c r="AQ34" s="8">
        <f t="shared" si="89"/>
        <v>0</v>
      </c>
      <c r="AR34" s="7">
        <f>AB34-(AU34+AV34+AW34+AZ34+BC34+BF34+BI34)</f>
        <v>3.8888888888888862E-2</v>
      </c>
      <c r="AS34" s="8">
        <f t="shared" si="90"/>
        <v>0</v>
      </c>
      <c r="AT34" s="8">
        <f t="shared" si="91"/>
        <v>56</v>
      </c>
      <c r="AU34" s="224">
        <v>0</v>
      </c>
      <c r="AV34" s="224">
        <v>0</v>
      </c>
      <c r="AW34" s="224">
        <v>0</v>
      </c>
      <c r="AX34" s="225">
        <f t="shared" si="92"/>
        <v>0</v>
      </c>
      <c r="AY34" s="225">
        <f t="shared" si="93"/>
        <v>0</v>
      </c>
      <c r="AZ34" s="224">
        <v>0</v>
      </c>
      <c r="BA34" s="225">
        <f t="shared" si="68"/>
        <v>0</v>
      </c>
      <c r="BB34" s="225">
        <f t="shared" si="69"/>
        <v>0</v>
      </c>
      <c r="BC34" s="224">
        <v>0</v>
      </c>
      <c r="BD34" s="225">
        <f t="shared" si="94"/>
        <v>0</v>
      </c>
      <c r="BE34" s="225">
        <f t="shared" si="95"/>
        <v>0</v>
      </c>
      <c r="BF34" s="224">
        <v>3.125E-2</v>
      </c>
      <c r="BG34" s="225">
        <f t="shared" si="77"/>
        <v>0</v>
      </c>
      <c r="BH34" s="225">
        <f t="shared" si="78"/>
        <v>45</v>
      </c>
      <c r="BI34" s="224">
        <v>0</v>
      </c>
      <c r="BJ34" s="226">
        <f t="shared" si="96"/>
        <v>0</v>
      </c>
      <c r="BK34" s="227">
        <f t="shared" si="97"/>
        <v>0</v>
      </c>
      <c r="BL34" s="228">
        <f>F34 + BL33</f>
        <v>117895.65</v>
      </c>
      <c r="BM34" s="229">
        <f xml:space="preserve"> G34 + BM33</f>
        <v>1898</v>
      </c>
      <c r="BN34" s="38">
        <f>F34/G34</f>
        <v>64.231016949152547</v>
      </c>
    </row>
    <row r="35" spans="1:66" ht="30" x14ac:dyDescent="0.25">
      <c r="A35" s="45">
        <v>41005</v>
      </c>
      <c r="B35" s="43">
        <f t="shared" si="0"/>
        <v>4</v>
      </c>
      <c r="C35" s="52">
        <v>2</v>
      </c>
      <c r="D35" s="37" t="s">
        <v>266</v>
      </c>
      <c r="E35" s="37" t="s">
        <v>289</v>
      </c>
      <c r="F35" s="44">
        <v>3427.07</v>
      </c>
      <c r="G35" s="52">
        <v>59</v>
      </c>
      <c r="H35" s="52">
        <v>0</v>
      </c>
      <c r="I35" s="34">
        <v>0.55555555555555558</v>
      </c>
      <c r="J35" s="34">
        <v>0.55555555555555558</v>
      </c>
      <c r="K35" s="34">
        <v>0.55902777777777779</v>
      </c>
      <c r="L35" s="7">
        <f>K35-J35</f>
        <v>3.4722222222222099E-3</v>
      </c>
      <c r="M35" s="34">
        <v>0.56597222222222221</v>
      </c>
      <c r="N35" s="7">
        <f>M35-K35</f>
        <v>6.9444444444444198E-3</v>
      </c>
      <c r="O35" s="35">
        <v>0.57986111111111105</v>
      </c>
      <c r="P35" s="7">
        <f>O35-M35</f>
        <v>1.388888888888884E-2</v>
      </c>
      <c r="Q35" s="35">
        <v>0.57986111111111105</v>
      </c>
      <c r="R35" s="35">
        <v>0.61458333333333337</v>
      </c>
      <c r="S35" s="7">
        <f t="shared" si="61"/>
        <v>3.4722222222222321E-2</v>
      </c>
      <c r="T35" s="35">
        <v>0.57986111111111105</v>
      </c>
      <c r="U35" s="35">
        <v>0.61458333333333337</v>
      </c>
      <c r="V35" s="7">
        <f t="shared" si="87"/>
        <v>3.4722222222222321E-2</v>
      </c>
      <c r="W35" s="34">
        <v>0.63541666666666663</v>
      </c>
      <c r="X35" s="7">
        <f>W35-R35</f>
        <v>2.0833333333333259E-2</v>
      </c>
      <c r="Y35" s="34">
        <v>0.63888888888888895</v>
      </c>
      <c r="Z35" s="7">
        <f>Y35-W35</f>
        <v>3.4722222222223209E-3</v>
      </c>
      <c r="AA35" s="34">
        <v>0.72638888888888886</v>
      </c>
      <c r="AB35" s="7">
        <f>AA35-Y35</f>
        <v>8.7499999999999911E-2</v>
      </c>
      <c r="AC35" s="34">
        <v>0.72638888888888886</v>
      </c>
      <c r="AD35" s="34">
        <v>0.72638888888888886</v>
      </c>
      <c r="AE35" s="7">
        <f t="shared" si="72"/>
        <v>0</v>
      </c>
      <c r="AF35" s="34">
        <v>0.73263888888888884</v>
      </c>
      <c r="AG35" s="7">
        <f>AF35-AD35</f>
        <v>6.2499999999999778E-3</v>
      </c>
      <c r="AH35" s="34">
        <v>0.73958333333333337</v>
      </c>
      <c r="AI35" s="7">
        <f>AH35-AF35</f>
        <v>6.9444444444445308E-3</v>
      </c>
      <c r="AJ35" s="8">
        <f t="shared" si="44"/>
        <v>0</v>
      </c>
      <c r="AK35" s="8">
        <f t="shared" si="45"/>
        <v>10</v>
      </c>
      <c r="AL35" s="34">
        <v>0.73958333333333337</v>
      </c>
      <c r="AM35" s="34">
        <v>0.73958333333333337</v>
      </c>
      <c r="AN35" s="7">
        <f t="shared" si="46"/>
        <v>0</v>
      </c>
      <c r="AO35" s="7">
        <f>AM35-I35</f>
        <v>0.18402777777777779</v>
      </c>
      <c r="AP35" s="8">
        <f t="shared" si="88"/>
        <v>4</v>
      </c>
      <c r="AQ35" s="8">
        <f t="shared" si="89"/>
        <v>25</v>
      </c>
      <c r="AR35" s="7">
        <f>AB35-(AU35+AV35+AW35+AZ35+BC35+BF35+BI35)</f>
        <v>8.0555555555555464E-2</v>
      </c>
      <c r="AS35" s="8">
        <f t="shared" si="90"/>
        <v>1</v>
      </c>
      <c r="AT35" s="8">
        <f t="shared" si="91"/>
        <v>56</v>
      </c>
      <c r="AU35" s="224">
        <v>0</v>
      </c>
      <c r="AV35" s="224">
        <v>0</v>
      </c>
      <c r="AW35" s="224">
        <v>0</v>
      </c>
      <c r="AX35" s="225">
        <f t="shared" si="92"/>
        <v>0</v>
      </c>
      <c r="AY35" s="225">
        <f t="shared" si="93"/>
        <v>0</v>
      </c>
      <c r="AZ35" s="224">
        <v>0</v>
      </c>
      <c r="BA35" s="225">
        <f t="shared" si="68"/>
        <v>0</v>
      </c>
      <c r="BB35" s="225">
        <f t="shared" si="69"/>
        <v>0</v>
      </c>
      <c r="BC35" s="224">
        <v>0</v>
      </c>
      <c r="BD35" s="225">
        <f t="shared" si="94"/>
        <v>0</v>
      </c>
      <c r="BE35" s="225">
        <f t="shared" si="95"/>
        <v>0</v>
      </c>
      <c r="BF35" s="224">
        <v>6.9444444444444441E-3</v>
      </c>
      <c r="BG35" s="225">
        <f t="shared" si="77"/>
        <v>0</v>
      </c>
      <c r="BH35" s="225">
        <f t="shared" si="78"/>
        <v>10</v>
      </c>
      <c r="BI35" s="224">
        <v>0</v>
      </c>
      <c r="BJ35" s="226">
        <f t="shared" si="96"/>
        <v>0</v>
      </c>
      <c r="BK35" s="227">
        <f t="shared" si="97"/>
        <v>0</v>
      </c>
      <c r="BL35" s="228">
        <f>F35 + BL34</f>
        <v>121322.72</v>
      </c>
      <c r="BM35" s="229">
        <f xml:space="preserve"> G35 + BM34</f>
        <v>1957</v>
      </c>
      <c r="BN35" s="38">
        <f>F35/G35</f>
        <v>58.085932203389831</v>
      </c>
    </row>
    <row r="36" spans="1:66" s="71" customFormat="1" ht="31.5" customHeight="1" x14ac:dyDescent="0.25">
      <c r="A36" s="45">
        <v>41005</v>
      </c>
      <c r="B36" s="43">
        <f t="shared" si="0"/>
        <v>4</v>
      </c>
      <c r="C36" s="52">
        <v>1</v>
      </c>
      <c r="D36" s="37" t="s">
        <v>287</v>
      </c>
      <c r="E36" s="37" t="s">
        <v>218</v>
      </c>
      <c r="F36" s="44">
        <v>3463.03</v>
      </c>
      <c r="G36" s="52">
        <v>59</v>
      </c>
      <c r="H36" s="52">
        <v>0</v>
      </c>
      <c r="I36" s="34">
        <v>0.3125</v>
      </c>
      <c r="J36" s="34">
        <v>0.3125</v>
      </c>
      <c r="K36" s="34">
        <v>0.31944444444444448</v>
      </c>
      <c r="L36" s="7">
        <f>K36-J36</f>
        <v>6.9444444444444753E-3</v>
      </c>
      <c r="M36" s="34">
        <v>0.3298611111111111</v>
      </c>
      <c r="N36" s="7">
        <f>M36-K36</f>
        <v>1.041666666666663E-2</v>
      </c>
      <c r="O36" s="35">
        <v>0.60069444444444442</v>
      </c>
      <c r="P36" s="7">
        <f>O36-M36</f>
        <v>0.27083333333333331</v>
      </c>
      <c r="Q36" s="35">
        <v>0.625</v>
      </c>
      <c r="R36" s="35">
        <v>0.64930555555555558</v>
      </c>
      <c r="S36" s="7">
        <f t="shared" si="61"/>
        <v>2.430555555555558E-2</v>
      </c>
      <c r="T36" s="35">
        <v>0.625</v>
      </c>
      <c r="U36" s="35">
        <v>0.64930555555555558</v>
      </c>
      <c r="V36" s="7">
        <f t="shared" si="87"/>
        <v>2.430555555555558E-2</v>
      </c>
      <c r="W36" s="34">
        <v>0.67708333333333337</v>
      </c>
      <c r="X36" s="7">
        <f>W36-R36</f>
        <v>2.777777777777779E-2</v>
      </c>
      <c r="Y36" s="34">
        <v>0.68055555555555547</v>
      </c>
      <c r="Z36" s="7">
        <f>Y36-W36</f>
        <v>3.4722222222220989E-3</v>
      </c>
      <c r="AA36" s="34">
        <v>1</v>
      </c>
      <c r="AB36" s="7">
        <f>AA36-Y36</f>
        <v>0.31944444444444453</v>
      </c>
      <c r="AC36" s="34">
        <v>1</v>
      </c>
      <c r="AD36" s="34">
        <v>1</v>
      </c>
      <c r="AE36" s="7">
        <f t="shared" si="72"/>
        <v>0</v>
      </c>
      <c r="AF36" s="34">
        <v>1.0104166666666667</v>
      </c>
      <c r="AG36" s="7">
        <f>AF36-AD36</f>
        <v>1.0416666666666741E-2</v>
      </c>
      <c r="AH36" s="34">
        <v>1.0208333333333333</v>
      </c>
      <c r="AI36" s="7">
        <f>AH36-AF36</f>
        <v>1.0416666666666519E-2</v>
      </c>
      <c r="AJ36" s="8">
        <f t="shared" si="44"/>
        <v>0</v>
      </c>
      <c r="AK36" s="8">
        <f t="shared" si="45"/>
        <v>15</v>
      </c>
      <c r="AL36" s="34">
        <v>1.0208333333333333</v>
      </c>
      <c r="AM36" s="34">
        <v>1.0208333333333333</v>
      </c>
      <c r="AN36" s="7">
        <f t="shared" si="46"/>
        <v>0</v>
      </c>
      <c r="AO36" s="7">
        <f>AM36-I36</f>
        <v>0.70833333333333326</v>
      </c>
      <c r="AP36" s="8">
        <f t="shared" si="88"/>
        <v>17</v>
      </c>
      <c r="AQ36" s="8">
        <f t="shared" si="89"/>
        <v>0</v>
      </c>
      <c r="AR36" s="7">
        <f>AB36-(AU36+AV36+AW36+AZ36+BC36+BF36+BI36)</f>
        <v>0</v>
      </c>
      <c r="AS36" s="8">
        <f t="shared" si="90"/>
        <v>0</v>
      </c>
      <c r="AT36" s="8">
        <f t="shared" si="91"/>
        <v>0</v>
      </c>
      <c r="AU36" s="224">
        <v>0</v>
      </c>
      <c r="AV36" s="224">
        <v>0</v>
      </c>
      <c r="AW36" s="224">
        <v>0</v>
      </c>
      <c r="AX36" s="225">
        <f t="shared" si="92"/>
        <v>0</v>
      </c>
      <c r="AY36" s="225">
        <f t="shared" si="93"/>
        <v>0</v>
      </c>
      <c r="AZ36" s="224">
        <v>0.31944444444444448</v>
      </c>
      <c r="BA36" s="225">
        <f t="shared" ref="BA36:BA40" si="98">HOUR(AZ36)</f>
        <v>7</v>
      </c>
      <c r="BB36" s="225">
        <f t="shared" ref="BB36:BB40" si="99">MINUTE(AZ36)</f>
        <v>40</v>
      </c>
      <c r="BC36" s="224">
        <v>0</v>
      </c>
      <c r="BD36" s="225">
        <f t="shared" si="94"/>
        <v>0</v>
      </c>
      <c r="BE36" s="225">
        <f t="shared" si="95"/>
        <v>0</v>
      </c>
      <c r="BF36" s="224">
        <v>0</v>
      </c>
      <c r="BG36" s="225">
        <f t="shared" si="77"/>
        <v>0</v>
      </c>
      <c r="BH36" s="225">
        <f t="shared" si="78"/>
        <v>0</v>
      </c>
      <c r="BI36" s="224">
        <v>0</v>
      </c>
      <c r="BJ36" s="226">
        <f t="shared" si="96"/>
        <v>0</v>
      </c>
      <c r="BK36" s="227">
        <f t="shared" si="97"/>
        <v>0</v>
      </c>
      <c r="BL36" s="228">
        <f>F36 + BL35</f>
        <v>124785.75</v>
      </c>
      <c r="BM36" s="229">
        <f xml:space="preserve"> G36 + BM35</f>
        <v>2016</v>
      </c>
      <c r="BN36" s="38">
        <f>F36/G36</f>
        <v>58.695423728813566</v>
      </c>
    </row>
    <row r="37" spans="1:66" ht="25.5" customHeight="1" x14ac:dyDescent="0.25">
      <c r="A37" s="45">
        <v>41005</v>
      </c>
      <c r="B37" s="43">
        <f t="shared" si="0"/>
        <v>4</v>
      </c>
      <c r="C37" s="52">
        <v>12</v>
      </c>
      <c r="D37" s="37" t="s">
        <v>31</v>
      </c>
      <c r="E37" s="37" t="s">
        <v>282</v>
      </c>
      <c r="F37" s="44">
        <v>3598.44</v>
      </c>
      <c r="G37" s="52">
        <v>57</v>
      </c>
      <c r="H37" s="52">
        <v>2</v>
      </c>
      <c r="I37" s="34">
        <v>0.69791666666666663</v>
      </c>
      <c r="J37" s="34">
        <v>0.69791666666666663</v>
      </c>
      <c r="K37" s="34">
        <v>0.70138888888888884</v>
      </c>
      <c r="L37" s="7">
        <f>K37-J37</f>
        <v>3.4722222222222099E-3</v>
      </c>
      <c r="M37" s="34">
        <v>0.71180555555555547</v>
      </c>
      <c r="N37" s="7">
        <f>M37-K37</f>
        <v>1.041666666666663E-2</v>
      </c>
      <c r="O37" s="35">
        <v>0.73472222222222217</v>
      </c>
      <c r="P37" s="7">
        <f>O37-M37</f>
        <v>2.2916666666666696E-2</v>
      </c>
      <c r="Q37" s="35">
        <v>0.73611111111111116</v>
      </c>
      <c r="R37" s="35">
        <v>0.76736111111111116</v>
      </c>
      <c r="S37" s="7">
        <f t="shared" si="61"/>
        <v>3.125E-2</v>
      </c>
      <c r="T37" s="34">
        <v>0.73611111111111116</v>
      </c>
      <c r="U37" s="34">
        <v>0.76736111111111116</v>
      </c>
      <c r="V37" s="7">
        <f t="shared" si="87"/>
        <v>3.125E-2</v>
      </c>
      <c r="W37" s="34">
        <v>0.78194444444444444</v>
      </c>
      <c r="X37" s="7">
        <f>W37-R37</f>
        <v>1.4583333333333282E-2</v>
      </c>
      <c r="Y37" s="34">
        <v>0.78263888888888899</v>
      </c>
      <c r="Z37" s="7">
        <f>Y37-W37</f>
        <v>6.94444444444553E-4</v>
      </c>
      <c r="AA37" s="34">
        <v>0.85972222222222217</v>
      </c>
      <c r="AB37" s="7">
        <f>AA37-Y37</f>
        <v>7.7083333333333171E-2</v>
      </c>
      <c r="AC37" s="34">
        <v>0.85972222222222217</v>
      </c>
      <c r="AD37" s="34">
        <v>0.85972222222222217</v>
      </c>
      <c r="AE37" s="7">
        <f t="shared" si="72"/>
        <v>0</v>
      </c>
      <c r="AF37" s="34">
        <v>0.86805555555555547</v>
      </c>
      <c r="AG37" s="7">
        <f>AF37-AD37</f>
        <v>8.3333333333333037E-3</v>
      </c>
      <c r="AH37" s="34">
        <v>0.875</v>
      </c>
      <c r="AI37" s="7">
        <f>AH37-AF37</f>
        <v>6.9444444444445308E-3</v>
      </c>
      <c r="AJ37" s="8">
        <f t="shared" si="44"/>
        <v>0</v>
      </c>
      <c r="AK37" s="8">
        <f t="shared" si="45"/>
        <v>10</v>
      </c>
      <c r="AL37" s="34">
        <v>0.875</v>
      </c>
      <c r="AM37" s="34">
        <v>0.875</v>
      </c>
      <c r="AN37" s="7">
        <f t="shared" si="46"/>
        <v>0</v>
      </c>
      <c r="AO37" s="7">
        <f>AM37-I37</f>
        <v>0.17708333333333337</v>
      </c>
      <c r="AP37" s="8">
        <f t="shared" si="88"/>
        <v>4</v>
      </c>
      <c r="AQ37" s="8">
        <f t="shared" si="89"/>
        <v>15</v>
      </c>
      <c r="AR37" s="7">
        <f>AB37-(AU37+AV37+AW37+AZ37+BC37+BF37+BI37)</f>
        <v>6.8749999999999839E-2</v>
      </c>
      <c r="AS37" s="8">
        <f t="shared" si="90"/>
        <v>1</v>
      </c>
      <c r="AT37" s="8">
        <f t="shared" si="91"/>
        <v>39</v>
      </c>
      <c r="AU37" s="224">
        <v>0</v>
      </c>
      <c r="AV37" s="224">
        <v>0</v>
      </c>
      <c r="AW37" s="224">
        <v>0</v>
      </c>
      <c r="AX37" s="225">
        <f t="shared" si="92"/>
        <v>0</v>
      </c>
      <c r="AY37" s="225">
        <f t="shared" si="93"/>
        <v>0</v>
      </c>
      <c r="AZ37" s="224">
        <v>0</v>
      </c>
      <c r="BA37" s="225">
        <f t="shared" si="98"/>
        <v>0</v>
      </c>
      <c r="BB37" s="225">
        <f t="shared" si="99"/>
        <v>0</v>
      </c>
      <c r="BC37" s="224">
        <v>0</v>
      </c>
      <c r="BD37" s="225">
        <f t="shared" si="94"/>
        <v>0</v>
      </c>
      <c r="BE37" s="225">
        <f t="shared" si="95"/>
        <v>0</v>
      </c>
      <c r="BF37" s="224">
        <v>8.3333333333333332E-3</v>
      </c>
      <c r="BG37" s="225">
        <f t="shared" si="77"/>
        <v>0</v>
      </c>
      <c r="BH37" s="225">
        <f t="shared" si="78"/>
        <v>12</v>
      </c>
      <c r="BI37" s="224">
        <v>0</v>
      </c>
      <c r="BJ37" s="226">
        <f t="shared" si="96"/>
        <v>0</v>
      </c>
      <c r="BK37" s="227">
        <f t="shared" si="97"/>
        <v>0</v>
      </c>
      <c r="BL37" s="228">
        <f>F37 + BL36</f>
        <v>128384.19</v>
      </c>
      <c r="BM37" s="229">
        <f xml:space="preserve"> G37 + BM36</f>
        <v>2073</v>
      </c>
      <c r="BN37" s="38">
        <f>F37/G37</f>
        <v>63.130526315789474</v>
      </c>
    </row>
    <row r="38" spans="1:66" ht="31.5" customHeight="1" x14ac:dyDescent="0.25">
      <c r="A38" s="45">
        <v>41005</v>
      </c>
      <c r="B38" s="43">
        <f t="shared" si="0"/>
        <v>4</v>
      </c>
      <c r="C38" s="52">
        <v>2</v>
      </c>
      <c r="D38" s="37" t="s">
        <v>279</v>
      </c>
      <c r="E38" s="37" t="s">
        <v>285</v>
      </c>
      <c r="F38" s="44">
        <v>3272.13</v>
      </c>
      <c r="G38" s="52">
        <v>54</v>
      </c>
      <c r="H38" s="52">
        <v>5</v>
      </c>
      <c r="I38" s="34">
        <v>0.73958333333333337</v>
      </c>
      <c r="J38" s="34">
        <v>0.73958333333333337</v>
      </c>
      <c r="K38" s="34">
        <v>0.75347222222222221</v>
      </c>
      <c r="L38" s="7">
        <f>K38-J38</f>
        <v>1.388888888888884E-2</v>
      </c>
      <c r="M38" s="34">
        <v>0.76388888888888884</v>
      </c>
      <c r="N38" s="7">
        <f>M38-K38</f>
        <v>1.041666666666663E-2</v>
      </c>
      <c r="O38" s="35">
        <v>0.81944444444444453</v>
      </c>
      <c r="P38" s="7">
        <f>O38-M38</f>
        <v>5.5555555555555691E-2</v>
      </c>
      <c r="Q38" s="35">
        <v>0.82291666666666663</v>
      </c>
      <c r="R38" s="35">
        <v>0.86458333333333337</v>
      </c>
      <c r="S38" s="7">
        <f t="shared" si="61"/>
        <v>4.1666666666666741E-2</v>
      </c>
      <c r="T38" s="34">
        <v>0.82291666666666663</v>
      </c>
      <c r="U38" s="34">
        <v>0.86458333333333337</v>
      </c>
      <c r="V38" s="7">
        <f t="shared" si="87"/>
        <v>4.1666666666666741E-2</v>
      </c>
      <c r="W38" s="34">
        <v>0.98958333333333337</v>
      </c>
      <c r="X38" s="7">
        <f>W38-R38</f>
        <v>0.125</v>
      </c>
      <c r="Y38" s="34">
        <v>0.99305555555555547</v>
      </c>
      <c r="Z38" s="7">
        <f>Y38-W38</f>
        <v>3.4722222222220989E-3</v>
      </c>
      <c r="AA38" s="34">
        <v>1.1979166666666667</v>
      </c>
      <c r="AB38" s="7">
        <f>AA38-Y38</f>
        <v>0.20486111111111127</v>
      </c>
      <c r="AC38" s="34">
        <v>1.1979166666666667</v>
      </c>
      <c r="AD38" s="34">
        <v>1.1979166666666667</v>
      </c>
      <c r="AE38" s="7">
        <f t="shared" si="72"/>
        <v>0</v>
      </c>
      <c r="AF38" s="34">
        <v>1.2118055555555556</v>
      </c>
      <c r="AG38" s="7">
        <f>AF38-AD38</f>
        <v>1.388888888888884E-2</v>
      </c>
      <c r="AH38" s="34">
        <v>1.21875</v>
      </c>
      <c r="AI38" s="7">
        <f>AH38-AF38</f>
        <v>6.9444444444444198E-3</v>
      </c>
      <c r="AJ38" s="8">
        <f t="shared" si="44"/>
        <v>0</v>
      </c>
      <c r="AK38" s="8">
        <f t="shared" si="45"/>
        <v>10</v>
      </c>
      <c r="AL38" s="34">
        <v>1.21875</v>
      </c>
      <c r="AM38" s="34">
        <v>1.21875</v>
      </c>
      <c r="AN38" s="7">
        <f t="shared" si="46"/>
        <v>0</v>
      </c>
      <c r="AO38" s="7">
        <f>AM38-I38</f>
        <v>0.47916666666666663</v>
      </c>
      <c r="AP38" s="8">
        <f t="shared" si="88"/>
        <v>11</v>
      </c>
      <c r="AQ38" s="8">
        <f t="shared" si="89"/>
        <v>30</v>
      </c>
      <c r="AR38" s="7">
        <f>AB38-(AU38+AV38+AW38+AZ38+BC38+BF38+BI38)</f>
        <v>0</v>
      </c>
      <c r="AS38" s="8">
        <f t="shared" si="90"/>
        <v>0</v>
      </c>
      <c r="AT38" s="8">
        <f t="shared" si="91"/>
        <v>0</v>
      </c>
      <c r="AU38" s="224">
        <v>0</v>
      </c>
      <c r="AV38" s="224">
        <v>0</v>
      </c>
      <c r="AW38" s="224">
        <v>0</v>
      </c>
      <c r="AX38" s="225">
        <f t="shared" si="92"/>
        <v>0</v>
      </c>
      <c r="AY38" s="225">
        <f t="shared" si="93"/>
        <v>0</v>
      </c>
      <c r="AZ38" s="224">
        <v>0.20486111111111113</v>
      </c>
      <c r="BA38" s="225">
        <f t="shared" si="98"/>
        <v>4</v>
      </c>
      <c r="BB38" s="225">
        <f t="shared" si="99"/>
        <v>55</v>
      </c>
      <c r="BC38" s="224">
        <v>0</v>
      </c>
      <c r="BD38" s="225">
        <f t="shared" si="94"/>
        <v>0</v>
      </c>
      <c r="BE38" s="225">
        <f t="shared" si="95"/>
        <v>0</v>
      </c>
      <c r="BF38" s="224">
        <v>0</v>
      </c>
      <c r="BG38" s="225">
        <f t="shared" si="77"/>
        <v>0</v>
      </c>
      <c r="BH38" s="225">
        <f t="shared" si="78"/>
        <v>0</v>
      </c>
      <c r="BI38" s="224">
        <v>0</v>
      </c>
      <c r="BJ38" s="226">
        <f t="shared" si="96"/>
        <v>0</v>
      </c>
      <c r="BK38" s="227">
        <f t="shared" si="97"/>
        <v>0</v>
      </c>
      <c r="BL38" s="228">
        <f>F38 + BL37</f>
        <v>131656.32000000001</v>
      </c>
      <c r="BM38" s="229">
        <f xml:space="preserve"> G38 + BM37</f>
        <v>2127</v>
      </c>
      <c r="BN38" s="38">
        <f>F38/G38</f>
        <v>60.594999999999999</v>
      </c>
    </row>
    <row r="39" spans="1:66" ht="15.75" x14ac:dyDescent="0.25">
      <c r="A39" s="45">
        <v>41005</v>
      </c>
      <c r="B39" s="43">
        <f t="shared" si="0"/>
        <v>4</v>
      </c>
      <c r="C39" s="52">
        <v>13</v>
      </c>
      <c r="D39" s="37" t="s">
        <v>31</v>
      </c>
      <c r="E39" s="37" t="s">
        <v>272</v>
      </c>
      <c r="F39" s="44">
        <v>3786.98</v>
      </c>
      <c r="G39" s="52">
        <v>59</v>
      </c>
      <c r="H39" s="52">
        <v>0</v>
      </c>
      <c r="I39" s="34">
        <v>0.80555555555555547</v>
      </c>
      <c r="J39" s="34">
        <v>0.80555555555555547</v>
      </c>
      <c r="K39" s="34">
        <v>0.8125</v>
      </c>
      <c r="L39" s="7">
        <f>K39-J39</f>
        <v>6.9444444444445308E-3</v>
      </c>
      <c r="M39" s="34">
        <v>0.82291666666666663</v>
      </c>
      <c r="N39" s="7">
        <f>M39-K39</f>
        <v>1.041666666666663E-2</v>
      </c>
      <c r="O39" s="35">
        <v>0.88541666666666663</v>
      </c>
      <c r="P39" s="7">
        <f>O39-M39</f>
        <v>6.25E-2</v>
      </c>
      <c r="Q39" s="35">
        <v>0.88888888888888884</v>
      </c>
      <c r="R39" s="35">
        <v>0.9375</v>
      </c>
      <c r="S39" s="7">
        <f t="shared" si="61"/>
        <v>4.861111111111116E-2</v>
      </c>
      <c r="T39" s="34">
        <v>0.88888888888888884</v>
      </c>
      <c r="U39" s="34">
        <v>0.9375</v>
      </c>
      <c r="V39" s="7">
        <f t="shared" si="87"/>
        <v>4.861111111111116E-2</v>
      </c>
      <c r="W39" s="34">
        <v>0.96805555555555556</v>
      </c>
      <c r="X39" s="7">
        <f>W39-R39</f>
        <v>3.0555555555555558E-2</v>
      </c>
      <c r="Y39" s="34">
        <v>0.97499999999999998</v>
      </c>
      <c r="Z39" s="7">
        <f>Y39-W39</f>
        <v>6.9444444444444198E-3</v>
      </c>
      <c r="AA39" s="34">
        <v>1.086111111111111</v>
      </c>
      <c r="AB39" s="7">
        <f>AA39-Y39</f>
        <v>0.11111111111111105</v>
      </c>
      <c r="AC39" s="185">
        <v>1.086111111111111</v>
      </c>
      <c r="AD39" s="34">
        <v>1.086111111111111</v>
      </c>
      <c r="AE39" s="7">
        <f t="shared" si="72"/>
        <v>0</v>
      </c>
      <c r="AF39" s="34">
        <v>1.09375</v>
      </c>
      <c r="AG39" s="7">
        <f>AF39-AD39</f>
        <v>7.6388888888889728E-3</v>
      </c>
      <c r="AH39" s="34">
        <v>1.1041666666666667</v>
      </c>
      <c r="AI39" s="7">
        <f>AH39-AF39</f>
        <v>1.0416666666666741E-2</v>
      </c>
      <c r="AJ39" s="8">
        <f t="shared" si="44"/>
        <v>0</v>
      </c>
      <c r="AK39" s="8">
        <f t="shared" si="45"/>
        <v>15</v>
      </c>
      <c r="AL39" s="34">
        <v>1.1041666666666667</v>
      </c>
      <c r="AM39" s="34">
        <v>1.1041666666666667</v>
      </c>
      <c r="AN39" s="7">
        <f t="shared" si="46"/>
        <v>0</v>
      </c>
      <c r="AO39" s="7">
        <f>AM39-I39</f>
        <v>0.29861111111111127</v>
      </c>
      <c r="AP39" s="8">
        <f t="shared" si="88"/>
        <v>7</v>
      </c>
      <c r="AQ39" s="8">
        <f t="shared" si="89"/>
        <v>10</v>
      </c>
      <c r="AR39" s="7">
        <f>AB39-(AU39+AV39+AW39+AZ39+BC39+BF39+BI39)</f>
        <v>0.10208333333333328</v>
      </c>
      <c r="AS39" s="8">
        <f t="shared" si="90"/>
        <v>2</v>
      </c>
      <c r="AT39" s="8">
        <f t="shared" si="91"/>
        <v>27</v>
      </c>
      <c r="AU39" s="224">
        <v>0</v>
      </c>
      <c r="AV39" s="224">
        <v>0</v>
      </c>
      <c r="AW39" s="224">
        <v>0</v>
      </c>
      <c r="AX39" s="225">
        <f t="shared" si="92"/>
        <v>0</v>
      </c>
      <c r="AY39" s="225">
        <f t="shared" si="93"/>
        <v>0</v>
      </c>
      <c r="AZ39" s="224">
        <v>0</v>
      </c>
      <c r="BA39" s="225">
        <f t="shared" si="98"/>
        <v>0</v>
      </c>
      <c r="BB39" s="225">
        <f t="shared" si="99"/>
        <v>0</v>
      </c>
      <c r="BC39" s="224">
        <v>0</v>
      </c>
      <c r="BD39" s="225">
        <f t="shared" si="94"/>
        <v>0</v>
      </c>
      <c r="BE39" s="225">
        <f t="shared" si="95"/>
        <v>0</v>
      </c>
      <c r="BF39" s="224">
        <v>9.0277777777777787E-3</v>
      </c>
      <c r="BG39" s="225">
        <f t="shared" si="77"/>
        <v>0</v>
      </c>
      <c r="BH39" s="225">
        <f t="shared" si="78"/>
        <v>13</v>
      </c>
      <c r="BI39" s="224">
        <v>0</v>
      </c>
      <c r="BJ39" s="226">
        <f t="shared" si="96"/>
        <v>0</v>
      </c>
      <c r="BK39" s="227">
        <f t="shared" si="97"/>
        <v>0</v>
      </c>
      <c r="BL39" s="228">
        <f>F39 + BL38</f>
        <v>135443.30000000002</v>
      </c>
      <c r="BM39" s="229">
        <f xml:space="preserve"> G39 + BM38</f>
        <v>2186</v>
      </c>
      <c r="BN39" s="38">
        <f>F39/G39</f>
        <v>64.186101694915251</v>
      </c>
    </row>
    <row r="40" spans="1:66" ht="15.75" x14ac:dyDescent="0.25">
      <c r="A40" s="45">
        <v>41005</v>
      </c>
      <c r="B40" s="43">
        <f t="shared" si="0"/>
        <v>4</v>
      </c>
      <c r="C40" s="52">
        <v>3</v>
      </c>
      <c r="D40" s="37" t="s">
        <v>261</v>
      </c>
      <c r="E40" s="37" t="s">
        <v>290</v>
      </c>
      <c r="F40" s="44">
        <v>3658.49</v>
      </c>
      <c r="G40" s="52">
        <v>59</v>
      </c>
      <c r="H40" s="52">
        <v>0</v>
      </c>
      <c r="I40" s="34">
        <v>0.85416666666666663</v>
      </c>
      <c r="J40" s="34">
        <v>0.85416666666666663</v>
      </c>
      <c r="K40" s="34">
        <v>0.86111111111111116</v>
      </c>
      <c r="L40" s="7">
        <f>K40-J40</f>
        <v>6.9444444444445308E-3</v>
      </c>
      <c r="M40" s="34">
        <v>0.86458333333333337</v>
      </c>
      <c r="N40" s="7">
        <f>M40-K40</f>
        <v>3.4722222222222099E-3</v>
      </c>
      <c r="O40" s="34">
        <v>0.97222222222222221</v>
      </c>
      <c r="P40" s="7">
        <f>O40-M40</f>
        <v>0.10763888888888884</v>
      </c>
      <c r="Q40" s="35">
        <v>0.97569444444444453</v>
      </c>
      <c r="R40" s="35">
        <v>1.0104166666666667</v>
      </c>
      <c r="S40" s="7">
        <f t="shared" si="61"/>
        <v>3.472222222222221E-2</v>
      </c>
      <c r="T40" s="34">
        <v>0.97569444444444453</v>
      </c>
      <c r="U40" s="34">
        <v>1.0104166666666667</v>
      </c>
      <c r="V40" s="7">
        <f t="shared" si="87"/>
        <v>3.472222222222221E-2</v>
      </c>
      <c r="W40" s="34">
        <v>1.1354166666666667</v>
      </c>
      <c r="X40" s="7">
        <f>W40-R40</f>
        <v>0.125</v>
      </c>
      <c r="Y40" s="34">
        <v>1.1368055555555556</v>
      </c>
      <c r="Z40" s="7">
        <f>Y40-W40</f>
        <v>1.388888888888884E-3</v>
      </c>
      <c r="AA40" s="34">
        <v>1.2215277777777778</v>
      </c>
      <c r="AB40" s="7">
        <f>AA40-Y40</f>
        <v>8.4722222222222143E-2</v>
      </c>
      <c r="AC40" s="185">
        <v>1.2215277777777778</v>
      </c>
      <c r="AD40" s="34">
        <v>1.2215277777777778</v>
      </c>
      <c r="AE40" s="7">
        <f t="shared" si="72"/>
        <v>0</v>
      </c>
      <c r="AF40" s="34">
        <v>1.2291666666666667</v>
      </c>
      <c r="AG40" s="7">
        <f>AF40-AD40</f>
        <v>7.6388888888889728E-3</v>
      </c>
      <c r="AH40" s="34">
        <v>1.2361111111111112</v>
      </c>
      <c r="AI40" s="7">
        <f>AH40-AF40</f>
        <v>6.9444444444444198E-3</v>
      </c>
      <c r="AJ40" s="8">
        <f t="shared" si="44"/>
        <v>0</v>
      </c>
      <c r="AK40" s="8">
        <f t="shared" si="45"/>
        <v>10</v>
      </c>
      <c r="AL40" s="34">
        <v>1.2361111111111112</v>
      </c>
      <c r="AM40" s="34">
        <v>1.2361111111111112</v>
      </c>
      <c r="AN40" s="7">
        <f t="shared" si="46"/>
        <v>0</v>
      </c>
      <c r="AO40" s="7">
        <f>AM40-I40</f>
        <v>0.38194444444444453</v>
      </c>
      <c r="AP40" s="8">
        <f t="shared" si="88"/>
        <v>9</v>
      </c>
      <c r="AQ40" s="8">
        <f t="shared" si="89"/>
        <v>10</v>
      </c>
      <c r="AR40" s="7">
        <f>AB40-(AU40+AV40+AW40+AZ40+BC40+BF40+BI40)</f>
        <v>6.7361111111111038E-2</v>
      </c>
      <c r="AS40" s="8">
        <f t="shared" si="90"/>
        <v>1</v>
      </c>
      <c r="AT40" s="8">
        <f t="shared" si="91"/>
        <v>37</v>
      </c>
      <c r="AU40" s="224">
        <v>0</v>
      </c>
      <c r="AV40" s="224">
        <v>0</v>
      </c>
      <c r="AW40" s="224">
        <v>0</v>
      </c>
      <c r="AX40" s="225">
        <f t="shared" si="92"/>
        <v>0</v>
      </c>
      <c r="AY40" s="225">
        <f t="shared" si="93"/>
        <v>0</v>
      </c>
      <c r="AZ40" s="224">
        <v>0</v>
      </c>
      <c r="BA40" s="225">
        <f t="shared" si="98"/>
        <v>0</v>
      </c>
      <c r="BB40" s="225">
        <f t="shared" si="99"/>
        <v>0</v>
      </c>
      <c r="BC40" s="224">
        <v>0</v>
      </c>
      <c r="BD40" s="225">
        <f t="shared" si="94"/>
        <v>0</v>
      </c>
      <c r="BE40" s="225">
        <f t="shared" si="95"/>
        <v>0</v>
      </c>
      <c r="BF40" s="224">
        <v>1.7361111111111112E-2</v>
      </c>
      <c r="BG40" s="225">
        <f t="shared" si="77"/>
        <v>0</v>
      </c>
      <c r="BH40" s="225">
        <f t="shared" si="78"/>
        <v>25</v>
      </c>
      <c r="BI40" s="224">
        <v>0</v>
      </c>
      <c r="BJ40" s="226">
        <f t="shared" si="96"/>
        <v>0</v>
      </c>
      <c r="BK40" s="227">
        <f t="shared" si="97"/>
        <v>0</v>
      </c>
      <c r="BL40" s="228">
        <f>F40 + BL39</f>
        <v>139101.79</v>
      </c>
      <c r="BM40" s="229">
        <f xml:space="preserve"> G40 + BM39</f>
        <v>2245</v>
      </c>
      <c r="BN40" s="38">
        <f>F40/G40</f>
        <v>62.008305084745757</v>
      </c>
    </row>
    <row r="41" spans="1:66" ht="23.25" customHeight="1" x14ac:dyDescent="0.25">
      <c r="A41" s="45">
        <v>41006</v>
      </c>
      <c r="B41" s="43">
        <f t="shared" si="0"/>
        <v>4</v>
      </c>
      <c r="C41" s="52">
        <v>1</v>
      </c>
      <c r="D41" s="37" t="s">
        <v>219</v>
      </c>
      <c r="E41" s="37" t="s">
        <v>216</v>
      </c>
      <c r="F41" s="43">
        <v>3642.24</v>
      </c>
      <c r="G41" s="52">
        <v>57</v>
      </c>
      <c r="H41" s="52">
        <v>2</v>
      </c>
      <c r="I41" s="34">
        <v>0.875</v>
      </c>
      <c r="J41" s="34">
        <v>0.875</v>
      </c>
      <c r="K41" s="34">
        <v>0.88194444444444453</v>
      </c>
      <c r="L41" s="7">
        <f>K41-J41</f>
        <v>6.9444444444445308E-3</v>
      </c>
      <c r="M41" s="34">
        <v>0.88541666666666663</v>
      </c>
      <c r="N41" s="7">
        <f>M41-K41</f>
        <v>3.4722222222220989E-3</v>
      </c>
      <c r="O41" s="34">
        <v>1.1041666666666667</v>
      </c>
      <c r="P41" s="7">
        <f>O41-M41</f>
        <v>0.21875000000000011</v>
      </c>
      <c r="Q41" s="35">
        <v>1.1076388888888888</v>
      </c>
      <c r="R41" s="184">
        <v>1.1319444444444444</v>
      </c>
      <c r="S41" s="7">
        <f t="shared" ref="S41:S62" si="100">R41-Q41</f>
        <v>2.430555555555558E-2</v>
      </c>
      <c r="T41" s="34">
        <v>1.1076388888888888</v>
      </c>
      <c r="U41" s="34">
        <v>1.1319444444444444</v>
      </c>
      <c r="V41" s="7">
        <f t="shared" ref="V41:V62" si="101">U41-T41</f>
        <v>2.430555555555558E-2</v>
      </c>
      <c r="W41" s="34">
        <v>1.2694444444444444</v>
      </c>
      <c r="X41" s="7">
        <f>W41-R41</f>
        <v>0.13749999999999996</v>
      </c>
      <c r="Y41" s="34">
        <v>1.2694444444444444</v>
      </c>
      <c r="Z41" s="7">
        <f>Y41-W41</f>
        <v>0</v>
      </c>
      <c r="AA41" s="34">
        <v>1.3375000000000001</v>
      </c>
      <c r="AB41" s="7">
        <f>AA41-Y41</f>
        <v>6.8055555555555758E-2</v>
      </c>
      <c r="AC41" s="34">
        <v>1.3375000000000001</v>
      </c>
      <c r="AD41" s="34">
        <v>1.3375000000000001</v>
      </c>
      <c r="AE41" s="7">
        <f t="shared" ref="AE41:AE78" si="102">AD41-AC41</f>
        <v>0</v>
      </c>
      <c r="AF41" s="34">
        <v>1.34375</v>
      </c>
      <c r="AG41" s="7">
        <f>AF41-AD41</f>
        <v>6.2499999999998668E-3</v>
      </c>
      <c r="AH41" s="34">
        <v>1.3958333333333333</v>
      </c>
      <c r="AI41" s="7">
        <f>AH41-AF41</f>
        <v>5.2083333333333259E-2</v>
      </c>
      <c r="AJ41" s="8">
        <f t="shared" ref="AJ41:AJ68" si="103">HOUR(AI41)</f>
        <v>1</v>
      </c>
      <c r="AK41" s="8">
        <f t="shared" ref="AK41:AK68" si="104">MINUTE(AI41)</f>
        <v>15</v>
      </c>
      <c r="AL41" s="34">
        <v>1.3958333333333333</v>
      </c>
      <c r="AM41" s="34">
        <v>1.3958333333333333</v>
      </c>
      <c r="AN41" s="7">
        <f t="shared" ref="AN41:AN71" si="105">AM41-AL41</f>
        <v>0</v>
      </c>
      <c r="AO41" s="7">
        <f>AM41-I41</f>
        <v>0.52083333333333326</v>
      </c>
      <c r="AP41" s="8">
        <f t="shared" ref="AP41:AP71" si="106">HOUR(AO41)</f>
        <v>12</v>
      </c>
      <c r="AQ41" s="8">
        <f t="shared" ref="AQ41:AQ78" si="107">MINUTE(AO41)</f>
        <v>30</v>
      </c>
      <c r="AR41" s="7">
        <f>AB41-(AU41+AV41+AW41+AZ41+BC41+BF41+BI41)</f>
        <v>4.3750000000000205E-2</v>
      </c>
      <c r="AS41" s="8">
        <f t="shared" ref="AS41:AS65" si="108">HOUR(AR41)</f>
        <v>1</v>
      </c>
      <c r="AT41" s="8">
        <f t="shared" ref="AT41:AT65" si="109">MINUTE(AR41)</f>
        <v>3</v>
      </c>
      <c r="AU41" s="224">
        <v>0</v>
      </c>
      <c r="AV41" s="224">
        <v>0</v>
      </c>
      <c r="AW41" s="224">
        <v>0</v>
      </c>
      <c r="AX41" s="225">
        <f t="shared" ref="AX41:AX47" si="110">HOUR(AW41)</f>
        <v>0</v>
      </c>
      <c r="AY41" s="225">
        <f t="shared" ref="AY41:AY47" si="111">MINUTE(AW41)</f>
        <v>0</v>
      </c>
      <c r="AZ41" s="224">
        <v>0</v>
      </c>
      <c r="BA41" s="225">
        <f t="shared" ref="BA41:BA47" si="112">HOUR(AZ41)</f>
        <v>0</v>
      </c>
      <c r="BB41" s="225">
        <f t="shared" ref="BB41:BB47" si="113">MINUTE(AZ41)</f>
        <v>0</v>
      </c>
      <c r="BC41" s="224">
        <v>0</v>
      </c>
      <c r="BD41" s="225">
        <f t="shared" ref="BD41:BD47" si="114">HOUR(BC41)</f>
        <v>0</v>
      </c>
      <c r="BE41" s="225">
        <f t="shared" ref="BE41:BE47" si="115">MINUTE(BC41)</f>
        <v>0</v>
      </c>
      <c r="BF41" s="224">
        <v>2.4305555555555556E-2</v>
      </c>
      <c r="BG41" s="225">
        <f t="shared" si="77"/>
        <v>0</v>
      </c>
      <c r="BH41" s="225">
        <f t="shared" si="78"/>
        <v>35</v>
      </c>
      <c r="BI41" s="224">
        <v>0</v>
      </c>
      <c r="BJ41" s="226">
        <f t="shared" ref="BJ41:BJ48" si="116">HOUR(BI41)</f>
        <v>0</v>
      </c>
      <c r="BK41" s="227">
        <f t="shared" ref="BK41:BK48" si="117">MINUTE(BI41)</f>
        <v>0</v>
      </c>
      <c r="BL41" s="228">
        <f>F41 + BL40</f>
        <v>142744.03</v>
      </c>
      <c r="BM41" s="229">
        <f xml:space="preserve"> G41 + BM40</f>
        <v>2302</v>
      </c>
      <c r="BN41" s="38">
        <f>F41/G41</f>
        <v>63.898947368421048</v>
      </c>
    </row>
    <row r="42" spans="1:66" ht="15.75" x14ac:dyDescent="0.25">
      <c r="A42" s="45">
        <v>41006</v>
      </c>
      <c r="B42" s="43">
        <f t="shared" si="0"/>
        <v>4</v>
      </c>
      <c r="C42" s="52">
        <v>3</v>
      </c>
      <c r="D42" s="37" t="s">
        <v>264</v>
      </c>
      <c r="E42" s="37" t="s">
        <v>291</v>
      </c>
      <c r="F42" s="43">
        <v>3562.36</v>
      </c>
      <c r="G42" s="52">
        <v>56</v>
      </c>
      <c r="H42" s="52">
        <v>3</v>
      </c>
      <c r="I42" s="34">
        <v>0.1875</v>
      </c>
      <c r="J42" s="34">
        <v>0.1875</v>
      </c>
      <c r="K42" s="34">
        <v>0.19444444444444445</v>
      </c>
      <c r="L42" s="7">
        <f>K42-J42</f>
        <v>6.9444444444444475E-3</v>
      </c>
      <c r="M42" s="34">
        <v>0.19791666666666666</v>
      </c>
      <c r="N42" s="7">
        <f>M42-K42</f>
        <v>3.4722222222222099E-3</v>
      </c>
      <c r="O42" s="34">
        <v>0.23611111111111113</v>
      </c>
      <c r="P42" s="7">
        <f>O42-M42</f>
        <v>3.8194444444444475E-2</v>
      </c>
      <c r="Q42" s="35">
        <v>0.23958333333333334</v>
      </c>
      <c r="R42" s="183">
        <v>0.2673611111111111</v>
      </c>
      <c r="S42" s="7">
        <f t="shared" si="100"/>
        <v>2.7777777777777762E-2</v>
      </c>
      <c r="T42" s="34">
        <v>0.23958333333333334</v>
      </c>
      <c r="U42" s="34">
        <v>0.2673611111111111</v>
      </c>
      <c r="V42" s="7">
        <f t="shared" si="101"/>
        <v>2.7777777777777762E-2</v>
      </c>
      <c r="W42" s="34">
        <v>0.38680555555555557</v>
      </c>
      <c r="X42" s="7">
        <f>W42-R42</f>
        <v>0.11944444444444446</v>
      </c>
      <c r="Y42" s="34">
        <v>0.38680555555555557</v>
      </c>
      <c r="Z42" s="7">
        <f>Y42-W42</f>
        <v>0</v>
      </c>
      <c r="AA42" s="34">
        <v>0.46597222222222223</v>
      </c>
      <c r="AB42" s="7">
        <f>AA42-Y42</f>
        <v>7.9166666666666663E-2</v>
      </c>
      <c r="AC42" s="34">
        <v>0.46597222222222223</v>
      </c>
      <c r="AD42" s="34">
        <v>0.46597222222222223</v>
      </c>
      <c r="AE42" s="7">
        <f t="shared" si="102"/>
        <v>0</v>
      </c>
      <c r="AF42" s="34">
        <v>0.47222222222222227</v>
      </c>
      <c r="AG42" s="7">
        <f>AF42-AD42</f>
        <v>6.2500000000000333E-3</v>
      </c>
      <c r="AH42" s="34">
        <v>0.47916666666666669</v>
      </c>
      <c r="AI42" s="7">
        <f>AH42-AF42</f>
        <v>6.9444444444444198E-3</v>
      </c>
      <c r="AJ42" s="8">
        <f t="shared" si="103"/>
        <v>0</v>
      </c>
      <c r="AK42" s="8">
        <f t="shared" si="104"/>
        <v>10</v>
      </c>
      <c r="AL42" s="34">
        <v>0.47916666666666669</v>
      </c>
      <c r="AM42" s="34">
        <v>0.47916666666666669</v>
      </c>
      <c r="AN42" s="7">
        <f t="shared" si="105"/>
        <v>0</v>
      </c>
      <c r="AO42" s="7">
        <f>AM42-I42</f>
        <v>0.29166666666666669</v>
      </c>
      <c r="AP42" s="8">
        <f t="shared" si="106"/>
        <v>7</v>
      </c>
      <c r="AQ42" s="8">
        <f t="shared" si="107"/>
        <v>0</v>
      </c>
      <c r="AR42" s="7">
        <f>AB42-(AU42+AV42+AW42+AZ42+BC42+BF42+BI42)</f>
        <v>6.8749999999999992E-2</v>
      </c>
      <c r="AS42" s="8">
        <f t="shared" si="108"/>
        <v>1</v>
      </c>
      <c r="AT42" s="8">
        <f t="shared" si="109"/>
        <v>39</v>
      </c>
      <c r="AU42" s="224">
        <v>0</v>
      </c>
      <c r="AV42" s="224">
        <v>0</v>
      </c>
      <c r="AW42" s="224">
        <v>0</v>
      </c>
      <c r="AX42" s="225">
        <f t="shared" si="110"/>
        <v>0</v>
      </c>
      <c r="AY42" s="225">
        <f t="shared" si="111"/>
        <v>0</v>
      </c>
      <c r="AZ42" s="224">
        <v>0</v>
      </c>
      <c r="BA42" s="225">
        <f t="shared" si="112"/>
        <v>0</v>
      </c>
      <c r="BB42" s="225">
        <f t="shared" si="113"/>
        <v>0</v>
      </c>
      <c r="BC42" s="224">
        <v>0</v>
      </c>
      <c r="BD42" s="225">
        <f t="shared" si="114"/>
        <v>0</v>
      </c>
      <c r="BE42" s="225">
        <f t="shared" si="115"/>
        <v>0</v>
      </c>
      <c r="BF42" s="224">
        <v>1.0416666666666666E-2</v>
      </c>
      <c r="BG42" s="225">
        <f t="shared" si="77"/>
        <v>0</v>
      </c>
      <c r="BH42" s="225">
        <f t="shared" si="78"/>
        <v>15</v>
      </c>
      <c r="BI42" s="224">
        <v>0</v>
      </c>
      <c r="BJ42" s="226">
        <f t="shared" si="116"/>
        <v>0</v>
      </c>
      <c r="BK42" s="227">
        <f t="shared" si="117"/>
        <v>0</v>
      </c>
      <c r="BL42" s="228">
        <f>F42 + BL41</f>
        <v>146306.38999999998</v>
      </c>
      <c r="BM42" s="229">
        <f xml:space="preserve"> G42 + BM41</f>
        <v>2358</v>
      </c>
      <c r="BN42" s="38">
        <f>F42/G42</f>
        <v>63.613571428571433</v>
      </c>
    </row>
    <row r="43" spans="1:66" ht="31.5" customHeight="1" x14ac:dyDescent="0.25">
      <c r="A43" s="45">
        <v>41006</v>
      </c>
      <c r="B43" s="43">
        <f t="shared" si="0"/>
        <v>4</v>
      </c>
      <c r="C43" s="52">
        <v>4</v>
      </c>
      <c r="D43" s="42" t="s">
        <v>261</v>
      </c>
      <c r="E43" s="37" t="s">
        <v>263</v>
      </c>
      <c r="F43" s="43">
        <v>3329.93</v>
      </c>
      <c r="G43" s="52">
        <v>57</v>
      </c>
      <c r="H43" s="52">
        <v>2</v>
      </c>
      <c r="I43" s="34">
        <v>0.4236111111111111</v>
      </c>
      <c r="J43" s="34">
        <v>0.4236111111111111</v>
      </c>
      <c r="K43" s="34">
        <v>0.42708333333333331</v>
      </c>
      <c r="L43" s="7">
        <f>K43-J43</f>
        <v>3.4722222222222099E-3</v>
      </c>
      <c r="M43" s="34">
        <v>0.43055555555555558</v>
      </c>
      <c r="N43" s="7">
        <f>M43-K43</f>
        <v>3.4722222222222654E-3</v>
      </c>
      <c r="O43" s="34">
        <v>0.4513888888888889</v>
      </c>
      <c r="P43" s="7">
        <f>O43-M43</f>
        <v>2.0833333333333315E-2</v>
      </c>
      <c r="Q43" s="35">
        <v>0.4548611111111111</v>
      </c>
      <c r="R43" s="183">
        <v>0.51041666666666663</v>
      </c>
      <c r="S43" s="7">
        <f t="shared" si="100"/>
        <v>5.5555555555555525E-2</v>
      </c>
      <c r="T43" s="34">
        <v>0.4548611111111111</v>
      </c>
      <c r="U43" s="34">
        <v>0.51041666666666663</v>
      </c>
      <c r="V43" s="7">
        <f t="shared" si="101"/>
        <v>5.5555555555555525E-2</v>
      </c>
      <c r="W43" s="34">
        <v>0.49305555555555558</v>
      </c>
      <c r="X43" s="7">
        <v>0</v>
      </c>
      <c r="Y43" s="34">
        <v>0.50347222222222221</v>
      </c>
      <c r="Z43" s="7">
        <f>Y43-W43</f>
        <v>1.041666666666663E-2</v>
      </c>
      <c r="AA43" s="34">
        <v>0.70486111111111116</v>
      </c>
      <c r="AB43" s="7">
        <f>AA43-Y43</f>
        <v>0.20138888888888895</v>
      </c>
      <c r="AC43" s="34">
        <v>0.70486111111111116</v>
      </c>
      <c r="AD43" s="34">
        <v>0.70486111111111116</v>
      </c>
      <c r="AE43" s="7">
        <f t="shared" si="102"/>
        <v>0</v>
      </c>
      <c r="AF43" s="34">
        <v>0.70833333333333337</v>
      </c>
      <c r="AG43" s="7">
        <f>AF43-AD43</f>
        <v>3.4722222222222099E-3</v>
      </c>
      <c r="AH43" s="34">
        <v>0.71527777777777779</v>
      </c>
      <c r="AI43" s="7">
        <f>AH43-AF43</f>
        <v>6.9444444444444198E-3</v>
      </c>
      <c r="AJ43" s="8">
        <f t="shared" si="103"/>
        <v>0</v>
      </c>
      <c r="AK43" s="8">
        <f t="shared" si="104"/>
        <v>10</v>
      </c>
      <c r="AL43" s="34">
        <v>0.71527777777777779</v>
      </c>
      <c r="AM43" s="34">
        <v>0.71527777777777779</v>
      </c>
      <c r="AN43" s="7">
        <f t="shared" si="105"/>
        <v>0</v>
      </c>
      <c r="AO43" s="7">
        <f>AM43-I43</f>
        <v>0.29166666666666669</v>
      </c>
      <c r="AP43" s="8">
        <f t="shared" si="106"/>
        <v>7</v>
      </c>
      <c r="AQ43" s="8">
        <f t="shared" si="107"/>
        <v>0</v>
      </c>
      <c r="AR43" s="7">
        <f>AB43-(AU43+AV43+AW43+AZ43+BC43+BF43+BI43)</f>
        <v>0</v>
      </c>
      <c r="AS43" s="8">
        <f t="shared" si="108"/>
        <v>0</v>
      </c>
      <c r="AT43" s="8">
        <f t="shared" si="109"/>
        <v>0</v>
      </c>
      <c r="AU43" s="224">
        <v>0</v>
      </c>
      <c r="AV43" s="224">
        <v>0</v>
      </c>
      <c r="AW43" s="224">
        <v>0</v>
      </c>
      <c r="AX43" s="225">
        <f t="shared" si="110"/>
        <v>0</v>
      </c>
      <c r="AY43" s="225">
        <f t="shared" si="111"/>
        <v>0</v>
      </c>
      <c r="AZ43" s="224">
        <v>0.20138888888888887</v>
      </c>
      <c r="BA43" s="225">
        <f t="shared" si="112"/>
        <v>4</v>
      </c>
      <c r="BB43" s="225">
        <f t="shared" si="113"/>
        <v>50</v>
      </c>
      <c r="BC43" s="224">
        <v>0</v>
      </c>
      <c r="BD43" s="225">
        <f t="shared" si="114"/>
        <v>0</v>
      </c>
      <c r="BE43" s="225">
        <f t="shared" si="115"/>
        <v>0</v>
      </c>
      <c r="BF43" s="224">
        <v>0</v>
      </c>
      <c r="BG43" s="225">
        <f t="shared" si="77"/>
        <v>0</v>
      </c>
      <c r="BH43" s="225">
        <f t="shared" si="78"/>
        <v>0</v>
      </c>
      <c r="BI43" s="224">
        <v>0</v>
      </c>
      <c r="BJ43" s="226">
        <f t="shared" si="116"/>
        <v>0</v>
      </c>
      <c r="BK43" s="227">
        <f t="shared" si="117"/>
        <v>0</v>
      </c>
      <c r="BL43" s="228">
        <f>F43 + BL42</f>
        <v>149636.31999999998</v>
      </c>
      <c r="BM43" s="229">
        <f xml:space="preserve"> G43 + BM42</f>
        <v>2415</v>
      </c>
      <c r="BN43" s="38">
        <f>F43/G43</f>
        <v>58.419824561403509</v>
      </c>
    </row>
    <row r="44" spans="1:66" ht="30" x14ac:dyDescent="0.25">
      <c r="A44" s="45">
        <v>41006</v>
      </c>
      <c r="B44" s="43">
        <f t="shared" si="0"/>
        <v>4</v>
      </c>
      <c r="C44" s="52">
        <v>14</v>
      </c>
      <c r="D44" s="37" t="s">
        <v>31</v>
      </c>
      <c r="E44" s="37" t="s">
        <v>303</v>
      </c>
      <c r="F44" s="43">
        <v>3637.06</v>
      </c>
      <c r="G44" s="52">
        <v>58</v>
      </c>
      <c r="H44" s="52">
        <v>1</v>
      </c>
      <c r="I44" s="34">
        <v>0.53125</v>
      </c>
      <c r="J44" s="34">
        <v>0.53125</v>
      </c>
      <c r="K44" s="34">
        <v>0.54861111111111105</v>
      </c>
      <c r="L44" s="7">
        <f>K44-J44</f>
        <v>1.7361111111111049E-2</v>
      </c>
      <c r="M44" s="34">
        <v>0.57638888888888895</v>
      </c>
      <c r="N44" s="7">
        <f>M44-K44</f>
        <v>2.7777777777777901E-2</v>
      </c>
      <c r="O44" s="34">
        <v>0.60416666666666663</v>
      </c>
      <c r="P44" s="7">
        <f>O44-M44</f>
        <v>2.7777777777777679E-2</v>
      </c>
      <c r="Q44" s="35">
        <v>0.60416666666666663</v>
      </c>
      <c r="R44" s="184">
        <v>0.62152777777777779</v>
      </c>
      <c r="S44" s="7">
        <f t="shared" si="100"/>
        <v>1.736111111111116E-2</v>
      </c>
      <c r="T44" s="34">
        <v>0.60416666666666663</v>
      </c>
      <c r="U44" s="34">
        <v>0.62152777777777779</v>
      </c>
      <c r="V44" s="7">
        <f t="shared" si="101"/>
        <v>1.736111111111116E-2</v>
      </c>
      <c r="W44" s="34">
        <v>0.63194444444444442</v>
      </c>
      <c r="X44" s="7">
        <f>W44-R44</f>
        <v>1.041666666666663E-2</v>
      </c>
      <c r="Y44" s="34">
        <v>0.6333333333333333</v>
      </c>
      <c r="Z44" s="7">
        <f>Y44-W44</f>
        <v>1.388888888888884E-3</v>
      </c>
      <c r="AA44" s="34">
        <v>0.71527777777777779</v>
      </c>
      <c r="AB44" s="7">
        <f>AA44-Y44</f>
        <v>8.1944444444444486E-2</v>
      </c>
      <c r="AC44" s="34">
        <v>0.71527777777777779</v>
      </c>
      <c r="AD44" s="34">
        <v>0.71527777777777779</v>
      </c>
      <c r="AE44" s="7">
        <f t="shared" si="102"/>
        <v>0</v>
      </c>
      <c r="AF44" s="34">
        <v>0.73263888888888884</v>
      </c>
      <c r="AG44" s="7">
        <f>AF44-AD44</f>
        <v>1.7361111111111049E-2</v>
      </c>
      <c r="AH44" s="34">
        <v>0.73958333333333337</v>
      </c>
      <c r="AI44" s="7">
        <f>AH44-AF44</f>
        <v>6.9444444444445308E-3</v>
      </c>
      <c r="AJ44" s="8">
        <f t="shared" si="103"/>
        <v>0</v>
      </c>
      <c r="AK44" s="8">
        <f t="shared" si="104"/>
        <v>10</v>
      </c>
      <c r="AL44" s="34">
        <v>0.73958333333333337</v>
      </c>
      <c r="AM44" s="34">
        <v>0.73958333333333337</v>
      </c>
      <c r="AN44" s="7">
        <f t="shared" si="105"/>
        <v>0</v>
      </c>
      <c r="AO44" s="7">
        <f>AM44-I44</f>
        <v>0.20833333333333337</v>
      </c>
      <c r="AP44" s="8">
        <f t="shared" si="106"/>
        <v>5</v>
      </c>
      <c r="AQ44" s="8">
        <f t="shared" si="107"/>
        <v>0</v>
      </c>
      <c r="AR44" s="7">
        <f>AB44-(AU44+AV44+AW44+AZ44+BC44+BF44+BI44)</f>
        <v>6.7361111111111149E-2</v>
      </c>
      <c r="AS44" s="8">
        <f t="shared" si="108"/>
        <v>1</v>
      </c>
      <c r="AT44" s="8">
        <f t="shared" si="109"/>
        <v>37</v>
      </c>
      <c r="AU44" s="224">
        <v>0</v>
      </c>
      <c r="AV44" s="224">
        <v>0</v>
      </c>
      <c r="AW44" s="224">
        <v>0</v>
      </c>
      <c r="AX44" s="225">
        <f t="shared" si="110"/>
        <v>0</v>
      </c>
      <c r="AY44" s="225">
        <f t="shared" si="111"/>
        <v>0</v>
      </c>
      <c r="AZ44" s="224">
        <v>0</v>
      </c>
      <c r="BA44" s="225">
        <f t="shared" si="112"/>
        <v>0</v>
      </c>
      <c r="BB44" s="225">
        <f t="shared" si="113"/>
        <v>0</v>
      </c>
      <c r="BC44" s="224">
        <v>0</v>
      </c>
      <c r="BD44" s="225">
        <f t="shared" si="114"/>
        <v>0</v>
      </c>
      <c r="BE44" s="225">
        <f t="shared" si="115"/>
        <v>0</v>
      </c>
      <c r="BF44" s="224">
        <v>1.4583333333333332E-2</v>
      </c>
      <c r="BG44" s="225">
        <f t="shared" si="77"/>
        <v>0</v>
      </c>
      <c r="BH44" s="225">
        <f t="shared" si="78"/>
        <v>21</v>
      </c>
      <c r="BI44" s="224">
        <v>0</v>
      </c>
      <c r="BJ44" s="226">
        <f t="shared" si="116"/>
        <v>0</v>
      </c>
      <c r="BK44" s="227">
        <f t="shared" si="117"/>
        <v>0</v>
      </c>
      <c r="BL44" s="228">
        <f>F44 + BL43</f>
        <v>153273.37999999998</v>
      </c>
      <c r="BM44" s="229">
        <f xml:space="preserve"> G44 + BM43</f>
        <v>2473</v>
      </c>
      <c r="BN44" s="38">
        <f>F44/G44</f>
        <v>62.707931034482755</v>
      </c>
    </row>
    <row r="45" spans="1:66" ht="15.75" x14ac:dyDescent="0.25">
      <c r="A45" s="45">
        <v>41006</v>
      </c>
      <c r="B45" s="43">
        <f t="shared" si="0"/>
        <v>4</v>
      </c>
      <c r="C45" s="52">
        <v>15</v>
      </c>
      <c r="D45" s="37" t="s">
        <v>31</v>
      </c>
      <c r="E45" s="37" t="s">
        <v>300</v>
      </c>
      <c r="F45" s="43">
        <v>3459.07</v>
      </c>
      <c r="G45" s="52">
        <v>59</v>
      </c>
      <c r="H45" s="52">
        <v>0</v>
      </c>
      <c r="I45" s="34">
        <v>0.5625</v>
      </c>
      <c r="J45" s="34">
        <v>0.5625</v>
      </c>
      <c r="K45" s="34">
        <v>0.57638888888888895</v>
      </c>
      <c r="L45" s="7">
        <f>K45-J45</f>
        <v>1.3888888888888951E-2</v>
      </c>
      <c r="M45" s="34">
        <v>0.59027777777777779</v>
      </c>
      <c r="N45" s="7">
        <f>M45-K45</f>
        <v>1.388888888888884E-2</v>
      </c>
      <c r="O45" s="34">
        <v>0.63194444444444442</v>
      </c>
      <c r="P45" s="7">
        <f>O45-M45</f>
        <v>4.166666666666663E-2</v>
      </c>
      <c r="Q45" s="35">
        <v>0.63194444444444442</v>
      </c>
      <c r="R45" s="184">
        <v>0.65625</v>
      </c>
      <c r="S45" s="7">
        <f t="shared" si="100"/>
        <v>2.430555555555558E-2</v>
      </c>
      <c r="T45" s="34">
        <v>0.63194444444444442</v>
      </c>
      <c r="U45" s="34">
        <v>0.65625</v>
      </c>
      <c r="V45" s="7">
        <f t="shared" si="101"/>
        <v>2.430555555555558E-2</v>
      </c>
      <c r="W45" s="34">
        <v>0.73472222222222217</v>
      </c>
      <c r="X45" s="7">
        <f>W45-R45</f>
        <v>7.8472222222222165E-2</v>
      </c>
      <c r="Y45" s="34">
        <v>0.73611111111111116</v>
      </c>
      <c r="Z45" s="7">
        <f>Y45-W45</f>
        <v>1.388888888888995E-3</v>
      </c>
      <c r="AA45" s="34">
        <v>0.84930555555555554</v>
      </c>
      <c r="AB45" s="7">
        <f>AA45-Y45</f>
        <v>0.11319444444444438</v>
      </c>
      <c r="AC45" s="34">
        <v>0.84930555555555554</v>
      </c>
      <c r="AD45" s="34">
        <v>0.84930555555555554</v>
      </c>
      <c r="AE45" s="7">
        <f t="shared" si="102"/>
        <v>0</v>
      </c>
      <c r="AF45" s="34">
        <v>0.85763888888888884</v>
      </c>
      <c r="AG45" s="7">
        <f>AF45-AD45</f>
        <v>8.3333333333333037E-3</v>
      </c>
      <c r="AH45" s="34">
        <v>0.86111111111111116</v>
      </c>
      <c r="AI45" s="7">
        <f>AH45-AF45</f>
        <v>3.4722222222223209E-3</v>
      </c>
      <c r="AJ45" s="8">
        <f t="shared" si="103"/>
        <v>0</v>
      </c>
      <c r="AK45" s="8">
        <f t="shared" si="104"/>
        <v>5</v>
      </c>
      <c r="AL45" s="34">
        <v>0.86111111111111116</v>
      </c>
      <c r="AM45" s="34">
        <v>0.86111111111111116</v>
      </c>
      <c r="AN45" s="7">
        <f t="shared" si="105"/>
        <v>0</v>
      </c>
      <c r="AO45" s="7">
        <f>AM45-I45</f>
        <v>0.29861111111111116</v>
      </c>
      <c r="AP45" s="8">
        <f t="shared" si="106"/>
        <v>7</v>
      </c>
      <c r="AQ45" s="8">
        <f t="shared" si="107"/>
        <v>10</v>
      </c>
      <c r="AR45" s="7">
        <f>AB45-(AU45+AV45+AW45+AZ45+BC45+BF45+BI45)</f>
        <v>4.9999999999999933E-2</v>
      </c>
      <c r="AS45" s="8">
        <f t="shared" si="108"/>
        <v>1</v>
      </c>
      <c r="AT45" s="8">
        <f t="shared" si="109"/>
        <v>12</v>
      </c>
      <c r="AU45" s="224">
        <v>0</v>
      </c>
      <c r="AV45" s="224">
        <v>0</v>
      </c>
      <c r="AW45" s="224">
        <v>0</v>
      </c>
      <c r="AX45" s="225">
        <f t="shared" si="110"/>
        <v>0</v>
      </c>
      <c r="AY45" s="225">
        <f t="shared" si="111"/>
        <v>0</v>
      </c>
      <c r="AZ45" s="224">
        <v>0</v>
      </c>
      <c r="BA45" s="225">
        <f t="shared" si="112"/>
        <v>0</v>
      </c>
      <c r="BB45" s="225">
        <f t="shared" si="113"/>
        <v>0</v>
      </c>
      <c r="BC45" s="224">
        <v>0</v>
      </c>
      <c r="BD45" s="225">
        <f t="shared" si="114"/>
        <v>0</v>
      </c>
      <c r="BE45" s="225">
        <f t="shared" si="115"/>
        <v>0</v>
      </c>
      <c r="BF45" s="224">
        <v>6.2499999999999995E-3</v>
      </c>
      <c r="BG45" s="225">
        <f t="shared" si="77"/>
        <v>0</v>
      </c>
      <c r="BH45" s="225">
        <f t="shared" si="78"/>
        <v>9</v>
      </c>
      <c r="BI45" s="224">
        <v>5.6944444444444443E-2</v>
      </c>
      <c r="BJ45" s="226">
        <f t="shared" si="116"/>
        <v>1</v>
      </c>
      <c r="BK45" s="227">
        <f t="shared" si="117"/>
        <v>22</v>
      </c>
      <c r="BL45" s="228">
        <f>F45 + BL44</f>
        <v>156732.44999999998</v>
      </c>
      <c r="BM45" s="229">
        <f xml:space="preserve"> G45 + BM44</f>
        <v>2532</v>
      </c>
      <c r="BN45" s="38">
        <f>F45/G45</f>
        <v>58.628305084745769</v>
      </c>
    </row>
    <row r="46" spans="1:66" ht="30" x14ac:dyDescent="0.25">
      <c r="A46" s="45">
        <v>41006</v>
      </c>
      <c r="B46" s="43">
        <f t="shared" si="0"/>
        <v>4</v>
      </c>
      <c r="C46" s="52">
        <v>1</v>
      </c>
      <c r="D46" s="37" t="s">
        <v>275</v>
      </c>
      <c r="E46" s="37" t="s">
        <v>216</v>
      </c>
      <c r="F46" s="43">
        <v>3830.24</v>
      </c>
      <c r="G46" s="52">
        <v>59</v>
      </c>
      <c r="H46" s="52">
        <v>0</v>
      </c>
      <c r="I46" s="34">
        <v>0.6875</v>
      </c>
      <c r="J46" s="34">
        <v>0.6875</v>
      </c>
      <c r="K46" s="34">
        <v>0.69444444444444453</v>
      </c>
      <c r="L46" s="7">
        <f>K46-J46</f>
        <v>6.9444444444445308E-3</v>
      </c>
      <c r="M46" s="34">
        <v>0.70138888888888884</v>
      </c>
      <c r="N46" s="7">
        <f>M46-K46</f>
        <v>6.9444444444443088E-3</v>
      </c>
      <c r="O46" s="34">
        <v>0.72916666666666663</v>
      </c>
      <c r="P46" s="7">
        <f>O46-M46</f>
        <v>2.777777777777779E-2</v>
      </c>
      <c r="Q46" s="35">
        <v>0.73055555555555562</v>
      </c>
      <c r="R46" s="184">
        <v>0.78125</v>
      </c>
      <c r="S46" s="7">
        <f t="shared" si="100"/>
        <v>5.0694444444444375E-2</v>
      </c>
      <c r="T46" s="34">
        <v>0.73055555555555562</v>
      </c>
      <c r="U46" s="34">
        <v>0.78125</v>
      </c>
      <c r="V46" s="7">
        <f t="shared" si="101"/>
        <v>5.0694444444444375E-2</v>
      </c>
      <c r="W46" s="34">
        <v>0.88541666666666663</v>
      </c>
      <c r="X46" s="7">
        <f>W46-R46</f>
        <v>0.10416666666666663</v>
      </c>
      <c r="Y46" s="34">
        <v>0.88611111111111107</v>
      </c>
      <c r="Z46" s="7">
        <f>Y46-W46</f>
        <v>6.9444444444444198E-4</v>
      </c>
      <c r="AA46" s="34">
        <v>0.95277777777777783</v>
      </c>
      <c r="AB46" s="7">
        <f>AA46-Y46</f>
        <v>6.6666666666666763E-2</v>
      </c>
      <c r="AC46" s="34">
        <v>0.95277777777777783</v>
      </c>
      <c r="AD46" s="34">
        <v>0.95277777777777783</v>
      </c>
      <c r="AE46" s="7">
        <f t="shared" si="102"/>
        <v>0</v>
      </c>
      <c r="AF46" s="34">
        <v>0.96388888888888891</v>
      </c>
      <c r="AG46" s="7">
        <f>AF46-AD46</f>
        <v>1.1111111111111072E-2</v>
      </c>
      <c r="AH46" s="34">
        <v>0.96875</v>
      </c>
      <c r="AI46" s="7">
        <f>AH46-AF46</f>
        <v>4.8611111111110938E-3</v>
      </c>
      <c r="AJ46" s="8">
        <f t="shared" si="103"/>
        <v>0</v>
      </c>
      <c r="AK46" s="8">
        <f t="shared" si="104"/>
        <v>7</v>
      </c>
      <c r="AL46" s="34">
        <v>0.96875</v>
      </c>
      <c r="AM46" s="34">
        <v>0.96875</v>
      </c>
      <c r="AN46" s="7">
        <f t="shared" si="105"/>
        <v>0</v>
      </c>
      <c r="AO46" s="7">
        <f>AM46-I46</f>
        <v>0.28125</v>
      </c>
      <c r="AP46" s="8">
        <f t="shared" si="106"/>
        <v>6</v>
      </c>
      <c r="AQ46" s="8">
        <f t="shared" si="107"/>
        <v>45</v>
      </c>
      <c r="AR46" s="7">
        <f>AB46-(AU46+AV46+AW46+AZ46+BC46+BF46+BI46)</f>
        <v>3.7500000000000103E-2</v>
      </c>
      <c r="AS46" s="8">
        <f t="shared" si="108"/>
        <v>0</v>
      </c>
      <c r="AT46" s="8">
        <f t="shared" si="109"/>
        <v>54</v>
      </c>
      <c r="AU46" s="224">
        <v>0</v>
      </c>
      <c r="AV46" s="224">
        <v>0</v>
      </c>
      <c r="AW46" s="224">
        <v>0</v>
      </c>
      <c r="AX46" s="225">
        <f t="shared" si="110"/>
        <v>0</v>
      </c>
      <c r="AY46" s="225">
        <f t="shared" si="111"/>
        <v>0</v>
      </c>
      <c r="AZ46" s="224">
        <v>0</v>
      </c>
      <c r="BA46" s="225">
        <f t="shared" si="112"/>
        <v>0</v>
      </c>
      <c r="BB46" s="225">
        <f t="shared" si="113"/>
        <v>0</v>
      </c>
      <c r="BC46" s="224">
        <v>0</v>
      </c>
      <c r="BD46" s="225">
        <f t="shared" si="114"/>
        <v>0</v>
      </c>
      <c r="BE46" s="225">
        <f t="shared" si="115"/>
        <v>0</v>
      </c>
      <c r="BF46" s="224">
        <v>2.9166666666666664E-2</v>
      </c>
      <c r="BG46" s="225">
        <f t="shared" si="77"/>
        <v>0</v>
      </c>
      <c r="BH46" s="225">
        <f t="shared" si="78"/>
        <v>42</v>
      </c>
      <c r="BI46" s="224">
        <v>0</v>
      </c>
      <c r="BJ46" s="226">
        <f t="shared" si="116"/>
        <v>0</v>
      </c>
      <c r="BK46" s="227">
        <f t="shared" si="117"/>
        <v>0</v>
      </c>
      <c r="BL46" s="228">
        <f>F46 + BL45</f>
        <v>160562.68999999997</v>
      </c>
      <c r="BM46" s="229">
        <f xml:space="preserve"> G46 + BM45</f>
        <v>2591</v>
      </c>
      <c r="BN46" s="38">
        <f>F46/G46</f>
        <v>64.919322033898297</v>
      </c>
    </row>
    <row r="47" spans="1:66" ht="15.75" x14ac:dyDescent="0.25">
      <c r="A47" s="45">
        <v>41006</v>
      </c>
      <c r="B47" s="43">
        <f t="shared" si="0"/>
        <v>4</v>
      </c>
      <c r="C47" s="52">
        <v>3</v>
      </c>
      <c r="D47" s="37" t="s">
        <v>266</v>
      </c>
      <c r="E47" s="37" t="s">
        <v>273</v>
      </c>
      <c r="F47" s="43">
        <v>3273.16</v>
      </c>
      <c r="G47" s="52">
        <v>51</v>
      </c>
      <c r="H47" s="52">
        <v>8</v>
      </c>
      <c r="I47" s="34">
        <v>0.79166666666666663</v>
      </c>
      <c r="J47" s="34">
        <v>0.79166666666666663</v>
      </c>
      <c r="K47" s="34">
        <v>0.85763888888888884</v>
      </c>
      <c r="L47" s="7">
        <f>K47-J47</f>
        <v>6.597222222222221E-2</v>
      </c>
      <c r="M47" s="34">
        <v>0.86458333333333337</v>
      </c>
      <c r="N47" s="7">
        <f>M47-K47</f>
        <v>6.9444444444445308E-3</v>
      </c>
      <c r="O47" s="34">
        <v>0.89722222222222225</v>
      </c>
      <c r="P47" s="7">
        <f>O47-M47</f>
        <v>3.2638888888888884E-2</v>
      </c>
      <c r="Q47" s="35">
        <v>0.89722222222222225</v>
      </c>
      <c r="R47" s="184">
        <v>0.94791666666666663</v>
      </c>
      <c r="S47" s="7">
        <f t="shared" si="100"/>
        <v>5.0694444444444375E-2</v>
      </c>
      <c r="T47" s="34">
        <v>0.89722222222222225</v>
      </c>
      <c r="U47" s="34">
        <v>0.94791666666666663</v>
      </c>
      <c r="V47" s="7">
        <f t="shared" si="101"/>
        <v>5.0694444444444375E-2</v>
      </c>
      <c r="W47" s="34">
        <v>0.9916666666666667</v>
      </c>
      <c r="X47" s="7">
        <f>W47-R47</f>
        <v>4.3750000000000067E-2</v>
      </c>
      <c r="Y47" s="34">
        <v>0.99305555555555547</v>
      </c>
      <c r="Z47" s="7">
        <f>Y47-W47</f>
        <v>1.3888888888887729E-3</v>
      </c>
      <c r="AA47" s="34">
        <v>1.0638888888888889</v>
      </c>
      <c r="AB47" s="7">
        <f>AA47-Y47</f>
        <v>7.0833333333333415E-2</v>
      </c>
      <c r="AC47" s="34">
        <v>1.0638888888888889</v>
      </c>
      <c r="AD47" s="34">
        <v>1.0638888888888889</v>
      </c>
      <c r="AE47" s="7">
        <f t="shared" si="102"/>
        <v>0</v>
      </c>
      <c r="AF47" s="34">
        <v>1.0763888888888888</v>
      </c>
      <c r="AG47" s="7">
        <f>AF47-AD47</f>
        <v>1.2499999999999956E-2</v>
      </c>
      <c r="AH47" s="34">
        <v>1.0833333333333333</v>
      </c>
      <c r="AI47" s="7">
        <f>AH47-AF47</f>
        <v>6.9444444444444198E-3</v>
      </c>
      <c r="AJ47" s="8">
        <f t="shared" si="103"/>
        <v>0</v>
      </c>
      <c r="AK47" s="8">
        <f t="shared" si="104"/>
        <v>10</v>
      </c>
      <c r="AL47" s="34">
        <v>1.0833333333333333</v>
      </c>
      <c r="AM47" s="34">
        <v>1.0833333333333333</v>
      </c>
      <c r="AN47" s="7">
        <f t="shared" si="105"/>
        <v>0</v>
      </c>
      <c r="AO47" s="7">
        <f>AM47-I47</f>
        <v>0.29166666666666663</v>
      </c>
      <c r="AP47" s="8">
        <f t="shared" si="106"/>
        <v>7</v>
      </c>
      <c r="AQ47" s="8">
        <f t="shared" si="107"/>
        <v>0</v>
      </c>
      <c r="AR47" s="7">
        <f>AB47-(AU47+AV47+AW47+AZ47+BC47+BF47+BI47)</f>
        <v>6.041666666666675E-2</v>
      </c>
      <c r="AS47" s="8">
        <f t="shared" si="108"/>
        <v>1</v>
      </c>
      <c r="AT47" s="8">
        <f t="shared" si="109"/>
        <v>27</v>
      </c>
      <c r="AU47" s="224">
        <v>0</v>
      </c>
      <c r="AV47" s="224">
        <v>0</v>
      </c>
      <c r="AW47" s="224">
        <v>0</v>
      </c>
      <c r="AX47" s="225">
        <f t="shared" si="110"/>
        <v>0</v>
      </c>
      <c r="AY47" s="225">
        <f t="shared" si="111"/>
        <v>0</v>
      </c>
      <c r="AZ47" s="224">
        <v>0</v>
      </c>
      <c r="BA47" s="225">
        <f t="shared" si="112"/>
        <v>0</v>
      </c>
      <c r="BB47" s="225">
        <f t="shared" si="113"/>
        <v>0</v>
      </c>
      <c r="BC47" s="224">
        <v>0</v>
      </c>
      <c r="BD47" s="225">
        <f t="shared" si="114"/>
        <v>0</v>
      </c>
      <c r="BE47" s="225">
        <f t="shared" si="115"/>
        <v>0</v>
      </c>
      <c r="BF47" s="224">
        <v>1.0416666666666666E-2</v>
      </c>
      <c r="BG47" s="225">
        <f t="shared" si="77"/>
        <v>0</v>
      </c>
      <c r="BH47" s="225">
        <f t="shared" si="78"/>
        <v>15</v>
      </c>
      <c r="BI47" s="224">
        <v>0</v>
      </c>
      <c r="BJ47" s="226">
        <f t="shared" si="116"/>
        <v>0</v>
      </c>
      <c r="BK47" s="227">
        <f t="shared" si="117"/>
        <v>0</v>
      </c>
      <c r="BL47" s="228">
        <f>F47 + BL46</f>
        <v>163835.84999999998</v>
      </c>
      <c r="BM47" s="229">
        <f xml:space="preserve"> G47 + BM46</f>
        <v>2642</v>
      </c>
      <c r="BN47" s="38">
        <f>F47/G47</f>
        <v>64.179607843137248</v>
      </c>
    </row>
    <row r="48" spans="1:66" ht="15.75" x14ac:dyDescent="0.25">
      <c r="A48" s="45">
        <v>41006</v>
      </c>
      <c r="B48" s="43">
        <f t="shared" si="0"/>
        <v>4</v>
      </c>
      <c r="C48" s="52">
        <v>2</v>
      </c>
      <c r="D48" s="37" t="s">
        <v>265</v>
      </c>
      <c r="E48" s="37" t="s">
        <v>302</v>
      </c>
      <c r="F48" s="43">
        <v>2985.43</v>
      </c>
      <c r="G48" s="52">
        <v>57</v>
      </c>
      <c r="H48" s="52">
        <v>2</v>
      </c>
      <c r="I48" s="34">
        <v>0.875</v>
      </c>
      <c r="J48" s="34">
        <v>0.875</v>
      </c>
      <c r="K48" s="34">
        <v>0.88194444444444453</v>
      </c>
      <c r="L48" s="7">
        <f>K48-J48</f>
        <v>6.9444444444445308E-3</v>
      </c>
      <c r="M48" s="34">
        <v>0.88541666666666663</v>
      </c>
      <c r="N48" s="7">
        <f>M48-K48</f>
        <v>3.4722222222220989E-3</v>
      </c>
      <c r="O48" s="34">
        <v>1.0416666666666667</v>
      </c>
      <c r="P48" s="7">
        <f>O48-M48</f>
        <v>0.15625000000000011</v>
      </c>
      <c r="Q48" s="35">
        <v>1.0451388888888888</v>
      </c>
      <c r="R48" s="184">
        <v>1.0763888888888888</v>
      </c>
      <c r="S48" s="7">
        <f t="shared" si="100"/>
        <v>3.125E-2</v>
      </c>
      <c r="T48" s="34">
        <v>1.0451388888888888</v>
      </c>
      <c r="U48" s="34">
        <v>1.0763888888888888</v>
      </c>
      <c r="V48" s="7">
        <f t="shared" si="101"/>
        <v>3.125E-2</v>
      </c>
      <c r="W48" s="34">
        <v>1.1076388888888888</v>
      </c>
      <c r="X48" s="7">
        <f>W48-R48</f>
        <v>3.125E-2</v>
      </c>
      <c r="Y48" s="34">
        <v>1.1111111111111112</v>
      </c>
      <c r="Z48" s="7">
        <f>Y48-W48</f>
        <v>3.4722222222223209E-3</v>
      </c>
      <c r="AA48" s="34">
        <v>1.2083333333333333</v>
      </c>
      <c r="AB48" s="7">
        <f>AA48-Y48</f>
        <v>9.7222222222222099E-2</v>
      </c>
      <c r="AC48" s="34">
        <v>1.2083333333333333</v>
      </c>
      <c r="AD48" s="34">
        <v>1.2083333333333333</v>
      </c>
      <c r="AE48" s="7">
        <f t="shared" si="102"/>
        <v>0</v>
      </c>
      <c r="AF48" s="34">
        <v>1.2222222222222221</v>
      </c>
      <c r="AG48" s="7">
        <f>AF48-AD48</f>
        <v>1.388888888888884E-2</v>
      </c>
      <c r="AH48" s="34">
        <v>1.2291666666666667</v>
      </c>
      <c r="AI48" s="7">
        <f>AH48-AF48</f>
        <v>6.9444444444446418E-3</v>
      </c>
      <c r="AJ48" s="8">
        <f t="shared" si="103"/>
        <v>0</v>
      </c>
      <c r="AK48" s="8">
        <f t="shared" si="104"/>
        <v>10</v>
      </c>
      <c r="AL48" s="34">
        <v>1.2291666666666667</v>
      </c>
      <c r="AM48" s="34">
        <v>1.2291666666666667</v>
      </c>
      <c r="AN48" s="7">
        <f t="shared" si="105"/>
        <v>0</v>
      </c>
      <c r="AO48" s="7">
        <f>AM48-I48</f>
        <v>0.35416666666666674</v>
      </c>
      <c r="AP48" s="8">
        <f t="shared" si="106"/>
        <v>8</v>
      </c>
      <c r="AQ48" s="8">
        <f t="shared" si="107"/>
        <v>30</v>
      </c>
      <c r="AR48" s="7">
        <f>AB48-(AU48+AV48+AW48+AZ48+BC48+BF48+BI48)</f>
        <v>3.3333333333333215E-2</v>
      </c>
      <c r="AS48" s="8">
        <f t="shared" si="108"/>
        <v>0</v>
      </c>
      <c r="AT48" s="8">
        <f t="shared" si="109"/>
        <v>48</v>
      </c>
      <c r="AU48" s="224">
        <v>0</v>
      </c>
      <c r="AV48" s="224">
        <v>0</v>
      </c>
      <c r="AW48" s="224">
        <v>0</v>
      </c>
      <c r="AX48" s="225">
        <f t="shared" ref="AX48:AX55" si="118">HOUR(AW48)</f>
        <v>0</v>
      </c>
      <c r="AY48" s="225">
        <f t="shared" ref="AY48:AY55" si="119">MINUTE(AW48)</f>
        <v>0</v>
      </c>
      <c r="AZ48" s="224">
        <v>0</v>
      </c>
      <c r="BA48" s="225">
        <f t="shared" ref="BA48:BA56" si="120">HOUR(AZ48)</f>
        <v>0</v>
      </c>
      <c r="BB48" s="225">
        <f t="shared" ref="BB48:BB56" si="121">MINUTE(AZ48)</f>
        <v>0</v>
      </c>
      <c r="BC48" s="224">
        <v>0</v>
      </c>
      <c r="BD48" s="225">
        <f t="shared" ref="BD48:BD55" si="122">HOUR(BC48)</f>
        <v>0</v>
      </c>
      <c r="BE48" s="225">
        <f t="shared" ref="BE48:BE55" si="123">MINUTE(BC48)</f>
        <v>0</v>
      </c>
      <c r="BF48" s="224">
        <v>6.3888888888888884E-2</v>
      </c>
      <c r="BG48" s="225">
        <f t="shared" si="77"/>
        <v>1</v>
      </c>
      <c r="BH48" s="225">
        <f t="shared" si="78"/>
        <v>32</v>
      </c>
      <c r="BI48" s="224">
        <v>0</v>
      </c>
      <c r="BJ48" s="226">
        <f t="shared" si="116"/>
        <v>0</v>
      </c>
      <c r="BK48" s="227">
        <f t="shared" si="117"/>
        <v>0</v>
      </c>
      <c r="BL48" s="228">
        <f>F48 + BL47</f>
        <v>166821.27999999997</v>
      </c>
      <c r="BM48" s="229">
        <f xml:space="preserve"> G48 + BM47</f>
        <v>2699</v>
      </c>
      <c r="BN48" s="38">
        <f>F48/G48</f>
        <v>52.375964912280701</v>
      </c>
    </row>
    <row r="49" spans="1:66" x14ac:dyDescent="0.25">
      <c r="A49" s="45">
        <v>41007</v>
      </c>
      <c r="B49" s="43">
        <f t="shared" si="0"/>
        <v>4</v>
      </c>
      <c r="C49" s="52">
        <v>1</v>
      </c>
      <c r="D49" s="37" t="s">
        <v>219</v>
      </c>
      <c r="E49" s="37" t="s">
        <v>216</v>
      </c>
      <c r="F49" s="182">
        <v>3822.17</v>
      </c>
      <c r="G49" s="52">
        <v>59</v>
      </c>
      <c r="H49" s="52">
        <v>0</v>
      </c>
      <c r="I49" s="34">
        <v>4.1666666666666664E-2</v>
      </c>
      <c r="J49" s="34">
        <v>4.1666666666666664E-2</v>
      </c>
      <c r="K49" s="34">
        <v>4.5138888888888888E-2</v>
      </c>
      <c r="L49" s="7">
        <f>K49-J49</f>
        <v>3.4722222222222238E-3</v>
      </c>
      <c r="M49" s="34">
        <v>5.2083333333333336E-2</v>
      </c>
      <c r="N49" s="7">
        <f>M49-K49</f>
        <v>6.9444444444444475E-3</v>
      </c>
      <c r="O49" s="34">
        <v>7.9861111111111105E-2</v>
      </c>
      <c r="P49" s="7">
        <f>O49-M49</f>
        <v>2.7777777777777769E-2</v>
      </c>
      <c r="Q49" s="35">
        <v>8.3333333333333329E-2</v>
      </c>
      <c r="R49" s="35">
        <v>0.1111111111111111</v>
      </c>
      <c r="S49" s="7">
        <f t="shared" si="100"/>
        <v>2.7777777777777776E-2</v>
      </c>
      <c r="T49" s="34">
        <v>8.3333333333333329E-2</v>
      </c>
      <c r="U49" s="34">
        <v>0.1111111111111111</v>
      </c>
      <c r="V49" s="7">
        <f t="shared" si="101"/>
        <v>2.7777777777777776E-2</v>
      </c>
      <c r="W49" s="34">
        <v>0.22222222222222221</v>
      </c>
      <c r="X49" s="7">
        <f>W49-R49</f>
        <v>0.1111111111111111</v>
      </c>
      <c r="Y49" s="34">
        <v>0.22500000000000001</v>
      </c>
      <c r="Z49" s="7">
        <f>Y49-W49</f>
        <v>2.7777777777777957E-3</v>
      </c>
      <c r="AA49" s="34">
        <v>0.27777777777777779</v>
      </c>
      <c r="AB49" s="7">
        <f>AA49-Y49</f>
        <v>5.2777777777777785E-2</v>
      </c>
      <c r="AC49" s="34">
        <v>0.27777777777777779</v>
      </c>
      <c r="AD49" s="34">
        <v>0.27777777777777779</v>
      </c>
      <c r="AE49" s="7">
        <f t="shared" si="102"/>
        <v>0</v>
      </c>
      <c r="AF49" s="34">
        <v>0.29166666666666669</v>
      </c>
      <c r="AG49" s="7">
        <f>AF49-AD49</f>
        <v>1.3888888888888895E-2</v>
      </c>
      <c r="AH49" s="34">
        <v>0.34375</v>
      </c>
      <c r="AI49" s="7">
        <f>AH49-AF49</f>
        <v>5.2083333333333315E-2</v>
      </c>
      <c r="AJ49" s="8">
        <f t="shared" si="103"/>
        <v>1</v>
      </c>
      <c r="AK49" s="8">
        <f t="shared" si="104"/>
        <v>15</v>
      </c>
      <c r="AL49" s="34">
        <v>0.34375</v>
      </c>
      <c r="AM49" s="34">
        <v>0.34375</v>
      </c>
      <c r="AN49" s="7">
        <f t="shared" si="105"/>
        <v>0</v>
      </c>
      <c r="AO49" s="7">
        <f>AM49-I49</f>
        <v>0.30208333333333331</v>
      </c>
      <c r="AP49" s="8">
        <f t="shared" si="106"/>
        <v>7</v>
      </c>
      <c r="AQ49" s="8">
        <f t="shared" si="107"/>
        <v>15</v>
      </c>
      <c r="AR49" s="7">
        <f>AB49-(AU49+AV49+AW49+AZ49+BC49+BF49+BI49)</f>
        <v>4.0972222222222229E-2</v>
      </c>
      <c r="AS49" s="8">
        <f t="shared" si="108"/>
        <v>0</v>
      </c>
      <c r="AT49" s="8">
        <f t="shared" si="109"/>
        <v>59</v>
      </c>
      <c r="AU49" s="224">
        <v>0</v>
      </c>
      <c r="AV49" s="224">
        <v>0</v>
      </c>
      <c r="AW49" s="224">
        <v>0</v>
      </c>
      <c r="AX49" s="225">
        <f t="shared" si="118"/>
        <v>0</v>
      </c>
      <c r="AY49" s="225">
        <f t="shared" si="119"/>
        <v>0</v>
      </c>
      <c r="AZ49" s="224">
        <v>0</v>
      </c>
      <c r="BA49" s="225">
        <f t="shared" si="120"/>
        <v>0</v>
      </c>
      <c r="BB49" s="225">
        <f t="shared" si="121"/>
        <v>0</v>
      </c>
      <c r="BC49" s="224">
        <v>0</v>
      </c>
      <c r="BD49" s="225">
        <f t="shared" si="122"/>
        <v>0</v>
      </c>
      <c r="BE49" s="225">
        <f t="shared" si="123"/>
        <v>0</v>
      </c>
      <c r="BF49" s="224">
        <v>1.1805555555555555E-2</v>
      </c>
      <c r="BG49" s="225">
        <f t="shared" si="77"/>
        <v>0</v>
      </c>
      <c r="BH49" s="225">
        <f t="shared" si="78"/>
        <v>17</v>
      </c>
      <c r="BI49" s="224">
        <v>0</v>
      </c>
      <c r="BJ49" s="226">
        <f t="shared" ref="BJ49:BJ55" si="124">HOUR(BI49)</f>
        <v>0</v>
      </c>
      <c r="BK49" s="227">
        <f t="shared" ref="BK49:BK55" si="125">MINUTE(BI49)</f>
        <v>0</v>
      </c>
      <c r="BL49" s="228">
        <f>F49 + BL48</f>
        <v>170643.44999999998</v>
      </c>
      <c r="BM49" s="229">
        <f xml:space="preserve"> G49 + BM48</f>
        <v>2758</v>
      </c>
      <c r="BN49" s="38">
        <f>F49/G49</f>
        <v>64.782542372881352</v>
      </c>
    </row>
    <row r="50" spans="1:66" ht="31.5" customHeight="1" x14ac:dyDescent="0.25">
      <c r="A50" s="45">
        <v>41007</v>
      </c>
      <c r="B50" s="43">
        <f t="shared" si="0"/>
        <v>4</v>
      </c>
      <c r="C50" s="52">
        <v>16</v>
      </c>
      <c r="D50" s="37" t="s">
        <v>31</v>
      </c>
      <c r="E50" s="37" t="s">
        <v>300</v>
      </c>
      <c r="F50" s="44">
        <v>3655.44</v>
      </c>
      <c r="G50" s="52">
        <v>58</v>
      </c>
      <c r="H50" s="52">
        <v>1</v>
      </c>
      <c r="I50" s="34">
        <v>6.9444444444444434E-2</v>
      </c>
      <c r="J50" s="34">
        <v>6.9444444444444434E-2</v>
      </c>
      <c r="K50" s="34">
        <v>8.3333333333333329E-2</v>
      </c>
      <c r="L50" s="7">
        <f>K50-J50</f>
        <v>1.3888888888888895E-2</v>
      </c>
      <c r="M50" s="34">
        <v>9.0277777777777776E-2</v>
      </c>
      <c r="N50" s="7">
        <f>M50-K50</f>
        <v>6.9444444444444475E-3</v>
      </c>
      <c r="O50" s="34">
        <v>0.1111111111111111</v>
      </c>
      <c r="P50" s="7">
        <f>O50-M50</f>
        <v>2.0833333333333329E-2</v>
      </c>
      <c r="Q50" s="34">
        <v>0.125</v>
      </c>
      <c r="R50" s="34">
        <v>0.16666666666666666</v>
      </c>
      <c r="S50" s="7">
        <f t="shared" si="100"/>
        <v>4.1666666666666657E-2</v>
      </c>
      <c r="T50" s="34">
        <v>0.125</v>
      </c>
      <c r="U50" s="34">
        <v>0.16666666666666666</v>
      </c>
      <c r="V50" s="7">
        <f t="shared" si="101"/>
        <v>4.1666666666666657E-2</v>
      </c>
      <c r="W50" s="34">
        <v>0.1111111111111111</v>
      </c>
      <c r="X50" s="7">
        <v>0</v>
      </c>
      <c r="Y50" s="34">
        <v>0.12847222222222224</v>
      </c>
      <c r="Z50" s="7">
        <f>Y50-W50</f>
        <v>1.7361111111111133E-2</v>
      </c>
      <c r="AA50" s="34">
        <v>0.31944444444444448</v>
      </c>
      <c r="AB50" s="7">
        <f>AA50-Y50</f>
        <v>0.19097222222222224</v>
      </c>
      <c r="AC50" s="34">
        <v>0.31944444444444448</v>
      </c>
      <c r="AD50" s="34">
        <v>0.31944444444444448</v>
      </c>
      <c r="AE50" s="7">
        <f t="shared" si="102"/>
        <v>0</v>
      </c>
      <c r="AF50" s="34">
        <v>0.34027777777777773</v>
      </c>
      <c r="AG50" s="7">
        <f>AF50-AD50</f>
        <v>2.0833333333333259E-2</v>
      </c>
      <c r="AH50" s="34">
        <v>0.35416666666666669</v>
      </c>
      <c r="AI50" s="7">
        <f>AH50-AF50</f>
        <v>1.3888888888888951E-2</v>
      </c>
      <c r="AJ50" s="8">
        <f t="shared" si="103"/>
        <v>0</v>
      </c>
      <c r="AK50" s="8">
        <f t="shared" si="104"/>
        <v>20</v>
      </c>
      <c r="AL50" s="34">
        <v>0.35416666666666669</v>
      </c>
      <c r="AM50" s="34">
        <v>0.35416666666666669</v>
      </c>
      <c r="AN50" s="7">
        <f t="shared" si="105"/>
        <v>0</v>
      </c>
      <c r="AO50" s="7">
        <f>AM50-I50</f>
        <v>0.28472222222222227</v>
      </c>
      <c r="AP50" s="8">
        <f t="shared" si="106"/>
        <v>6</v>
      </c>
      <c r="AQ50" s="8">
        <f t="shared" si="107"/>
        <v>50</v>
      </c>
      <c r="AR50" s="7">
        <f>AB50-(AU50+AV50+AW50+AZ50+BC50+BF50+BI50)</f>
        <v>0.19097222222222224</v>
      </c>
      <c r="AS50" s="8">
        <f t="shared" si="108"/>
        <v>4</v>
      </c>
      <c r="AT50" s="8">
        <f t="shared" si="109"/>
        <v>35</v>
      </c>
      <c r="AU50" s="224">
        <v>0</v>
      </c>
      <c r="AV50" s="224">
        <v>0</v>
      </c>
      <c r="AW50" s="224">
        <v>0</v>
      </c>
      <c r="AX50" s="225">
        <f t="shared" si="118"/>
        <v>0</v>
      </c>
      <c r="AY50" s="225">
        <f t="shared" si="119"/>
        <v>0</v>
      </c>
      <c r="AZ50" s="224">
        <v>0</v>
      </c>
      <c r="BA50" s="225">
        <f t="shared" si="120"/>
        <v>0</v>
      </c>
      <c r="BB50" s="225">
        <f t="shared" si="121"/>
        <v>0</v>
      </c>
      <c r="BC50" s="224">
        <v>0</v>
      </c>
      <c r="BD50" s="225">
        <f t="shared" si="122"/>
        <v>0</v>
      </c>
      <c r="BE50" s="225">
        <f t="shared" si="123"/>
        <v>0</v>
      </c>
      <c r="BF50" s="224">
        <v>0</v>
      </c>
      <c r="BG50" s="225">
        <f t="shared" si="77"/>
        <v>0</v>
      </c>
      <c r="BH50" s="225">
        <f t="shared" si="78"/>
        <v>0</v>
      </c>
      <c r="BI50" s="224">
        <v>0</v>
      </c>
      <c r="BJ50" s="226">
        <f t="shared" si="124"/>
        <v>0</v>
      </c>
      <c r="BK50" s="227">
        <f t="shared" si="125"/>
        <v>0</v>
      </c>
      <c r="BL50" s="228">
        <f>F50 + BL49</f>
        <v>174298.88999999998</v>
      </c>
      <c r="BM50" s="229">
        <f xml:space="preserve"> G50 + BM49</f>
        <v>2816</v>
      </c>
      <c r="BN50" s="38">
        <f>F50/G50</f>
        <v>63.024827586206897</v>
      </c>
    </row>
    <row r="51" spans="1:66" s="41" customFormat="1" ht="31.5" customHeight="1" x14ac:dyDescent="0.25">
      <c r="A51" s="45">
        <v>41007</v>
      </c>
      <c r="B51" s="43">
        <f t="shared" si="0"/>
        <v>4</v>
      </c>
      <c r="C51" s="52">
        <v>1</v>
      </c>
      <c r="D51" s="37" t="s">
        <v>288</v>
      </c>
      <c r="E51" s="37" t="s">
        <v>216</v>
      </c>
      <c r="F51" s="44">
        <v>3537.08</v>
      </c>
      <c r="G51" s="52">
        <v>59</v>
      </c>
      <c r="H51" s="52">
        <v>0</v>
      </c>
      <c r="I51" s="34">
        <v>0.55902777777777779</v>
      </c>
      <c r="J51" s="34">
        <v>0.55902777777777779</v>
      </c>
      <c r="K51" s="34">
        <v>0.56597222222222221</v>
      </c>
      <c r="L51" s="7">
        <f>K51-J51</f>
        <v>6.9444444444444198E-3</v>
      </c>
      <c r="M51" s="34">
        <v>0.56944444444444442</v>
      </c>
      <c r="N51" s="7">
        <f>M51-K51</f>
        <v>3.4722222222222099E-3</v>
      </c>
      <c r="O51" s="34">
        <v>0.58680555555555558</v>
      </c>
      <c r="P51" s="7">
        <f>O51-M51</f>
        <v>1.736111111111116E-2</v>
      </c>
      <c r="Q51" s="34">
        <v>0.59027777777777779</v>
      </c>
      <c r="R51" s="34">
        <v>0.61458333333333337</v>
      </c>
      <c r="S51" s="7">
        <f t="shared" si="100"/>
        <v>2.430555555555558E-2</v>
      </c>
      <c r="T51" s="34">
        <v>0.59027777777777779</v>
      </c>
      <c r="U51" s="34">
        <v>0.61458333333333337</v>
      </c>
      <c r="V51" s="7">
        <f t="shared" si="101"/>
        <v>2.430555555555558E-2</v>
      </c>
      <c r="W51" s="34">
        <v>0.58680555555555558</v>
      </c>
      <c r="X51" s="7">
        <v>0</v>
      </c>
      <c r="Y51" s="34">
        <v>0.60416666666666663</v>
      </c>
      <c r="Z51" s="7">
        <f>Y51-W51</f>
        <v>1.7361111111111049E-2</v>
      </c>
      <c r="AA51" s="34">
        <v>0.86111111111111116</v>
      </c>
      <c r="AB51" s="7">
        <f>AA51-Y51</f>
        <v>0.25694444444444453</v>
      </c>
      <c r="AC51" s="34">
        <v>0.86111111111111116</v>
      </c>
      <c r="AD51" s="34">
        <v>0.86111111111111116</v>
      </c>
      <c r="AE51" s="7">
        <f t="shared" si="102"/>
        <v>0</v>
      </c>
      <c r="AF51" s="34">
        <v>0.875</v>
      </c>
      <c r="AG51" s="7">
        <f>AF51-AD51</f>
        <v>1.388888888888884E-2</v>
      </c>
      <c r="AH51" s="34">
        <v>0.93402777777777779</v>
      </c>
      <c r="AI51" s="7">
        <f>AH51-AF51</f>
        <v>5.902777777777779E-2</v>
      </c>
      <c r="AJ51" s="8">
        <f t="shared" si="103"/>
        <v>1</v>
      </c>
      <c r="AK51" s="8">
        <f t="shared" si="104"/>
        <v>25</v>
      </c>
      <c r="AL51" s="34">
        <v>0.93402777777777779</v>
      </c>
      <c r="AM51" s="34">
        <v>0.93402777777777779</v>
      </c>
      <c r="AN51" s="7">
        <f t="shared" si="105"/>
        <v>0</v>
      </c>
      <c r="AO51" s="7">
        <f>AM51-I51</f>
        <v>0.375</v>
      </c>
      <c r="AP51" s="8">
        <f t="shared" si="106"/>
        <v>9</v>
      </c>
      <c r="AQ51" s="8">
        <f t="shared" si="107"/>
        <v>0</v>
      </c>
      <c r="AR51" s="7">
        <f>AB51-(AU51+AV51+AW51+AZ51+BC51+BF51+BI51)</f>
        <v>0.25694444444444453</v>
      </c>
      <c r="AS51" s="8">
        <f t="shared" si="108"/>
        <v>6</v>
      </c>
      <c r="AT51" s="8">
        <f t="shared" si="109"/>
        <v>10</v>
      </c>
      <c r="AU51" s="224">
        <v>0</v>
      </c>
      <c r="AV51" s="224">
        <v>0</v>
      </c>
      <c r="AW51" s="224">
        <v>0</v>
      </c>
      <c r="AX51" s="225">
        <f t="shared" si="118"/>
        <v>0</v>
      </c>
      <c r="AY51" s="225">
        <f t="shared" si="119"/>
        <v>0</v>
      </c>
      <c r="AZ51" s="224">
        <v>0</v>
      </c>
      <c r="BA51" s="225">
        <f t="shared" si="120"/>
        <v>0</v>
      </c>
      <c r="BB51" s="225">
        <f t="shared" si="121"/>
        <v>0</v>
      </c>
      <c r="BC51" s="224">
        <v>0</v>
      </c>
      <c r="BD51" s="225">
        <f t="shared" si="122"/>
        <v>0</v>
      </c>
      <c r="BE51" s="225">
        <f t="shared" si="123"/>
        <v>0</v>
      </c>
      <c r="BF51" s="224">
        <v>0</v>
      </c>
      <c r="BG51" s="225">
        <f t="shared" si="77"/>
        <v>0</v>
      </c>
      <c r="BH51" s="225">
        <f t="shared" si="78"/>
        <v>0</v>
      </c>
      <c r="BI51" s="224">
        <v>0</v>
      </c>
      <c r="BJ51" s="226">
        <f t="shared" si="124"/>
        <v>0</v>
      </c>
      <c r="BK51" s="227">
        <f t="shared" si="125"/>
        <v>0</v>
      </c>
      <c r="BL51" s="228">
        <f>F51 + BL50</f>
        <v>177835.96999999997</v>
      </c>
      <c r="BM51" s="229">
        <f xml:space="preserve"> G51 + BM50</f>
        <v>2875</v>
      </c>
      <c r="BN51" s="38">
        <f>F51/G51</f>
        <v>59.950508474576267</v>
      </c>
    </row>
    <row r="52" spans="1:66" x14ac:dyDescent="0.25">
      <c r="A52" s="45">
        <v>41007</v>
      </c>
      <c r="B52" s="43">
        <f t="shared" si="0"/>
        <v>4</v>
      </c>
      <c r="C52" s="52">
        <v>17</v>
      </c>
      <c r="D52" s="37" t="s">
        <v>31</v>
      </c>
      <c r="E52" s="37" t="s">
        <v>301</v>
      </c>
      <c r="F52" s="44">
        <v>3716.55</v>
      </c>
      <c r="G52" s="52">
        <v>59</v>
      </c>
      <c r="H52" s="52">
        <v>0</v>
      </c>
      <c r="I52" s="34">
        <v>0.66319444444444442</v>
      </c>
      <c r="J52" s="34">
        <v>0.66319444444444442</v>
      </c>
      <c r="K52" s="34">
        <v>0.67013888888888884</v>
      </c>
      <c r="L52" s="7">
        <f>K52-J52</f>
        <v>6.9444444444444198E-3</v>
      </c>
      <c r="M52" s="34">
        <v>0.67708333333333337</v>
      </c>
      <c r="N52" s="7">
        <f>M52-K52</f>
        <v>6.9444444444445308E-3</v>
      </c>
      <c r="O52" s="34">
        <v>0.69791666666666663</v>
      </c>
      <c r="P52" s="7">
        <f>O52-M52</f>
        <v>2.0833333333333259E-2</v>
      </c>
      <c r="Q52" s="34">
        <v>0.70138888888888884</v>
      </c>
      <c r="R52" s="34">
        <v>0.72222222222222221</v>
      </c>
      <c r="S52" s="7">
        <f t="shared" si="100"/>
        <v>2.083333333333337E-2</v>
      </c>
      <c r="T52" s="34">
        <v>0.70138888888888884</v>
      </c>
      <c r="U52" s="34">
        <v>0.72222222222222221</v>
      </c>
      <c r="V52" s="7">
        <f t="shared" si="101"/>
        <v>2.083333333333337E-2</v>
      </c>
      <c r="W52" s="34">
        <v>0.77569444444444446</v>
      </c>
      <c r="X52" s="7">
        <f>W52-R52</f>
        <v>5.3472222222222254E-2</v>
      </c>
      <c r="Y52" s="34">
        <v>0.78333333333333333</v>
      </c>
      <c r="Z52" s="7">
        <f>Y52-W52</f>
        <v>7.6388888888888618E-3</v>
      </c>
      <c r="AA52" s="34">
        <v>0.88194444444444453</v>
      </c>
      <c r="AB52" s="7">
        <f>AA52-Y52</f>
        <v>9.8611111111111205E-2</v>
      </c>
      <c r="AC52" s="34">
        <v>0.88194444444444453</v>
      </c>
      <c r="AD52" s="34">
        <v>0.88194444444444453</v>
      </c>
      <c r="AE52" s="7">
        <f t="shared" si="102"/>
        <v>0</v>
      </c>
      <c r="AF52" s="34">
        <v>0.88888888888888884</v>
      </c>
      <c r="AG52" s="7">
        <f>AF52-AD52</f>
        <v>6.9444444444443088E-3</v>
      </c>
      <c r="AH52" s="34">
        <v>0.89583333333333337</v>
      </c>
      <c r="AI52" s="7">
        <f>AH52-AF52</f>
        <v>6.9444444444445308E-3</v>
      </c>
      <c r="AJ52" s="8">
        <f t="shared" si="103"/>
        <v>0</v>
      </c>
      <c r="AK52" s="8">
        <f t="shared" si="104"/>
        <v>10</v>
      </c>
      <c r="AL52" s="34">
        <v>0.89583333333333337</v>
      </c>
      <c r="AM52" s="34">
        <v>0.89583333333333337</v>
      </c>
      <c r="AN52" s="7">
        <f t="shared" si="105"/>
        <v>0</v>
      </c>
      <c r="AO52" s="7">
        <f>AM52-I52</f>
        <v>0.23263888888888895</v>
      </c>
      <c r="AP52" s="8">
        <f t="shared" si="106"/>
        <v>5</v>
      </c>
      <c r="AQ52" s="8">
        <f t="shared" si="107"/>
        <v>35</v>
      </c>
      <c r="AR52" s="7">
        <f>AB52-(AU52+AV52+AW52+AZ52+BC52+BF52+BI52)</f>
        <v>4.5138888888888985E-2</v>
      </c>
      <c r="AS52" s="8">
        <f t="shared" si="108"/>
        <v>1</v>
      </c>
      <c r="AT52" s="8">
        <f t="shared" si="109"/>
        <v>5</v>
      </c>
      <c r="AU52" s="224">
        <v>0</v>
      </c>
      <c r="AV52" s="224">
        <v>0</v>
      </c>
      <c r="AW52" s="224">
        <v>0</v>
      </c>
      <c r="AX52" s="225">
        <f t="shared" si="118"/>
        <v>0</v>
      </c>
      <c r="AY52" s="225">
        <f t="shared" si="119"/>
        <v>0</v>
      </c>
      <c r="AZ52" s="224">
        <v>0</v>
      </c>
      <c r="BA52" s="225">
        <f t="shared" si="120"/>
        <v>0</v>
      </c>
      <c r="BB52" s="225">
        <f t="shared" si="121"/>
        <v>0</v>
      </c>
      <c r="BC52" s="224">
        <v>0</v>
      </c>
      <c r="BD52" s="225">
        <f t="shared" si="122"/>
        <v>0</v>
      </c>
      <c r="BE52" s="225">
        <f t="shared" si="123"/>
        <v>0</v>
      </c>
      <c r="BF52" s="224">
        <v>5.347222222222222E-2</v>
      </c>
      <c r="BG52" s="225">
        <f t="shared" si="77"/>
        <v>1</v>
      </c>
      <c r="BH52" s="225">
        <f t="shared" si="78"/>
        <v>17</v>
      </c>
      <c r="BI52" s="224">
        <v>0</v>
      </c>
      <c r="BJ52" s="226">
        <f t="shared" si="124"/>
        <v>0</v>
      </c>
      <c r="BK52" s="227">
        <f t="shared" si="125"/>
        <v>0</v>
      </c>
      <c r="BL52" s="228">
        <f>F52 + BL51</f>
        <v>181552.51999999996</v>
      </c>
      <c r="BM52" s="229">
        <f xml:space="preserve"> G52 + BM51</f>
        <v>2934</v>
      </c>
      <c r="BN52" s="38">
        <f>F52/G52</f>
        <v>62.992372881355934</v>
      </c>
    </row>
    <row r="53" spans="1:66" x14ac:dyDescent="0.25">
      <c r="A53" s="45">
        <v>41007</v>
      </c>
      <c r="B53" s="43">
        <f t="shared" si="0"/>
        <v>4</v>
      </c>
      <c r="C53" s="52">
        <v>18</v>
      </c>
      <c r="D53" s="37" t="s">
        <v>31</v>
      </c>
      <c r="E53" s="37" t="s">
        <v>300</v>
      </c>
      <c r="F53" s="44">
        <v>3806.91</v>
      </c>
      <c r="G53" s="52">
        <v>58</v>
      </c>
      <c r="H53" s="52">
        <v>1</v>
      </c>
      <c r="I53" s="34">
        <v>0.75694444444444453</v>
      </c>
      <c r="J53" s="34">
        <v>0.75694444444444453</v>
      </c>
      <c r="K53" s="34">
        <v>0.76041666666666663</v>
      </c>
      <c r="L53" s="7">
        <f>K53-J53</f>
        <v>3.4722222222220989E-3</v>
      </c>
      <c r="M53" s="34">
        <v>0.76736111111111116</v>
      </c>
      <c r="N53" s="7">
        <f>M53-K53</f>
        <v>6.9444444444445308E-3</v>
      </c>
      <c r="O53" s="34">
        <v>0.79513888888888884</v>
      </c>
      <c r="P53" s="7">
        <f>O53-M53</f>
        <v>2.7777777777777679E-2</v>
      </c>
      <c r="Q53" s="34">
        <v>0.79861111111111116</v>
      </c>
      <c r="R53" s="34">
        <v>0.82986111111111116</v>
      </c>
      <c r="S53" s="7">
        <f t="shared" si="100"/>
        <v>3.125E-2</v>
      </c>
      <c r="T53" s="34">
        <v>0.79861111111111116</v>
      </c>
      <c r="U53" s="34">
        <v>0.82986111111111116</v>
      </c>
      <c r="V53" s="7">
        <f t="shared" si="101"/>
        <v>3.125E-2</v>
      </c>
      <c r="W53" s="34">
        <v>0.90625</v>
      </c>
      <c r="X53" s="7">
        <f>W53-R53</f>
        <v>7.638888888888884E-2</v>
      </c>
      <c r="Y53" s="34">
        <v>0.90694444444444444</v>
      </c>
      <c r="Z53" s="7">
        <f>Y53-W53</f>
        <v>6.9444444444444198E-4</v>
      </c>
      <c r="AA53" s="34">
        <v>0.98541666666666661</v>
      </c>
      <c r="AB53" s="7">
        <f>AA53-Y53</f>
        <v>7.8472222222222165E-2</v>
      </c>
      <c r="AC53" s="34">
        <v>0.98541666666666661</v>
      </c>
      <c r="AD53" s="34">
        <v>0.98541666666666661</v>
      </c>
      <c r="AE53" s="7">
        <f t="shared" si="102"/>
        <v>0</v>
      </c>
      <c r="AF53" s="34">
        <v>0.99305555555555547</v>
      </c>
      <c r="AG53" s="7">
        <f>AF53-AD53</f>
        <v>7.6388888888888618E-3</v>
      </c>
      <c r="AH53" s="34">
        <v>1</v>
      </c>
      <c r="AI53" s="7">
        <f>AH53-AF53</f>
        <v>6.9444444444445308E-3</v>
      </c>
      <c r="AJ53" s="8">
        <f t="shared" si="103"/>
        <v>0</v>
      </c>
      <c r="AK53" s="8">
        <f t="shared" si="104"/>
        <v>10</v>
      </c>
      <c r="AL53" s="34">
        <v>1</v>
      </c>
      <c r="AM53" s="34">
        <v>1</v>
      </c>
      <c r="AN53" s="7">
        <f t="shared" si="105"/>
        <v>0</v>
      </c>
      <c r="AO53" s="7">
        <f>AM53-I53</f>
        <v>0.24305555555555547</v>
      </c>
      <c r="AP53" s="8">
        <f t="shared" si="106"/>
        <v>5</v>
      </c>
      <c r="AQ53" s="8">
        <f t="shared" si="107"/>
        <v>50</v>
      </c>
      <c r="AR53" s="7">
        <f>AB53-(AU53+AV53+AW53+AZ53+BC53+BF53+BI53)</f>
        <v>5.4861111111111055E-2</v>
      </c>
      <c r="AS53" s="8">
        <f t="shared" si="108"/>
        <v>1</v>
      </c>
      <c r="AT53" s="8">
        <f t="shared" si="109"/>
        <v>19</v>
      </c>
      <c r="AU53" s="224">
        <v>0</v>
      </c>
      <c r="AV53" s="224">
        <v>0</v>
      </c>
      <c r="AW53" s="224">
        <v>0</v>
      </c>
      <c r="AX53" s="225">
        <f t="shared" si="118"/>
        <v>0</v>
      </c>
      <c r="AY53" s="225">
        <f t="shared" si="119"/>
        <v>0</v>
      </c>
      <c r="AZ53" s="224">
        <v>0</v>
      </c>
      <c r="BA53" s="225">
        <f t="shared" si="120"/>
        <v>0</v>
      </c>
      <c r="BB53" s="225">
        <f t="shared" si="121"/>
        <v>0</v>
      </c>
      <c r="BC53" s="224">
        <v>0</v>
      </c>
      <c r="BD53" s="225">
        <f t="shared" si="122"/>
        <v>0</v>
      </c>
      <c r="BE53" s="225">
        <f t="shared" si="123"/>
        <v>0</v>
      </c>
      <c r="BF53" s="224">
        <v>2.361111111111111E-2</v>
      </c>
      <c r="BG53" s="225">
        <f t="shared" si="77"/>
        <v>0</v>
      </c>
      <c r="BH53" s="225">
        <f t="shared" si="78"/>
        <v>34</v>
      </c>
      <c r="BI53" s="224">
        <v>0</v>
      </c>
      <c r="BJ53" s="226">
        <f t="shared" si="124"/>
        <v>0</v>
      </c>
      <c r="BK53" s="227">
        <f t="shared" si="125"/>
        <v>0</v>
      </c>
      <c r="BL53" s="228">
        <f>F53 + BL52</f>
        <v>185359.42999999996</v>
      </c>
      <c r="BM53" s="229">
        <f xml:space="preserve"> G53 + BM52</f>
        <v>2992</v>
      </c>
      <c r="BN53" s="38">
        <f>F53/G53</f>
        <v>65.636379310344822</v>
      </c>
    </row>
    <row r="54" spans="1:66" x14ac:dyDescent="0.25">
      <c r="A54" s="45">
        <v>41007</v>
      </c>
      <c r="B54" s="43">
        <f t="shared" si="0"/>
        <v>4</v>
      </c>
      <c r="C54" s="52">
        <v>4</v>
      </c>
      <c r="D54" s="37" t="s">
        <v>264</v>
      </c>
      <c r="E54" s="37" t="s">
        <v>285</v>
      </c>
      <c r="F54" s="44">
        <v>3400.13</v>
      </c>
      <c r="G54" s="52">
        <v>53</v>
      </c>
      <c r="H54" s="52">
        <v>6</v>
      </c>
      <c r="I54" s="34">
        <v>0.78472222222222221</v>
      </c>
      <c r="J54" s="34">
        <v>0.78472222222222221</v>
      </c>
      <c r="K54" s="34">
        <v>0.78819444444444453</v>
      </c>
      <c r="L54" s="7">
        <f>K54-J54</f>
        <v>3.4722222222223209E-3</v>
      </c>
      <c r="M54" s="34">
        <v>0.79166666666666663</v>
      </c>
      <c r="N54" s="7">
        <f>M54-K54</f>
        <v>3.4722222222220989E-3</v>
      </c>
      <c r="O54" s="34">
        <v>0.85972222222222217</v>
      </c>
      <c r="P54" s="7">
        <f>O54-M54</f>
        <v>6.8055555555555536E-2</v>
      </c>
      <c r="Q54" s="34">
        <v>0.86458333333333337</v>
      </c>
      <c r="R54" s="34">
        <v>0.89236111111111116</v>
      </c>
      <c r="S54" s="7">
        <f t="shared" si="100"/>
        <v>2.777777777777779E-2</v>
      </c>
      <c r="T54" s="34">
        <v>0.86458333333333337</v>
      </c>
      <c r="U54" s="34">
        <v>0.89236111111111116</v>
      </c>
      <c r="V54" s="7">
        <f t="shared" si="101"/>
        <v>2.777777777777779E-2</v>
      </c>
      <c r="W54" s="34">
        <v>1.0541666666666667</v>
      </c>
      <c r="X54" s="7">
        <f>W54-R54</f>
        <v>0.16180555555555554</v>
      </c>
      <c r="Y54" s="34">
        <v>1.0555555555555556</v>
      </c>
      <c r="Z54" s="7">
        <f>Y54-W54</f>
        <v>1.388888888888884E-3</v>
      </c>
      <c r="AA54" s="34">
        <v>1.1597222222222221</v>
      </c>
      <c r="AB54" s="7">
        <f>AA54-Y54</f>
        <v>0.10416666666666652</v>
      </c>
      <c r="AC54" s="34">
        <v>1.1597222222222221</v>
      </c>
      <c r="AD54" s="34">
        <v>1.1597222222222221</v>
      </c>
      <c r="AE54" s="7">
        <f t="shared" si="102"/>
        <v>0</v>
      </c>
      <c r="AF54" s="34">
        <v>1.1701388888888888</v>
      </c>
      <c r="AG54" s="7">
        <f>AF54-AD54</f>
        <v>1.0416666666666741E-2</v>
      </c>
      <c r="AH54" s="34">
        <v>1.1770833333333333</v>
      </c>
      <c r="AI54" s="7">
        <f>AH54-AF54</f>
        <v>6.9444444444444198E-3</v>
      </c>
      <c r="AJ54" s="8">
        <f t="shared" si="103"/>
        <v>0</v>
      </c>
      <c r="AK54" s="8">
        <f t="shared" si="104"/>
        <v>10</v>
      </c>
      <c r="AL54" s="34">
        <v>1.1770833333333333</v>
      </c>
      <c r="AM54" s="34">
        <v>1.1770833333333333</v>
      </c>
      <c r="AN54" s="7">
        <f t="shared" si="105"/>
        <v>0</v>
      </c>
      <c r="AO54" s="7">
        <f>AM54-I54</f>
        <v>0.39236111111111105</v>
      </c>
      <c r="AP54" s="8">
        <f t="shared" si="106"/>
        <v>9</v>
      </c>
      <c r="AQ54" s="8">
        <f t="shared" si="107"/>
        <v>25</v>
      </c>
      <c r="AR54" s="7">
        <f>AB54-(AU54+AV54+AW54+AZ54+BC54+BF54+BI54)</f>
        <v>6.4583333333333187E-2</v>
      </c>
      <c r="AS54" s="8">
        <f t="shared" si="108"/>
        <v>1</v>
      </c>
      <c r="AT54" s="8">
        <f t="shared" si="109"/>
        <v>33</v>
      </c>
      <c r="AU54" s="224">
        <v>0</v>
      </c>
      <c r="AV54" s="224">
        <v>0</v>
      </c>
      <c r="AW54" s="224">
        <v>0</v>
      </c>
      <c r="AX54" s="225">
        <f t="shared" si="118"/>
        <v>0</v>
      </c>
      <c r="AY54" s="225">
        <f t="shared" si="119"/>
        <v>0</v>
      </c>
      <c r="AZ54" s="224">
        <v>0</v>
      </c>
      <c r="BA54" s="225">
        <f t="shared" si="120"/>
        <v>0</v>
      </c>
      <c r="BB54" s="225">
        <f t="shared" si="121"/>
        <v>0</v>
      </c>
      <c r="BC54" s="224">
        <v>0</v>
      </c>
      <c r="BD54" s="225">
        <f t="shared" si="122"/>
        <v>0</v>
      </c>
      <c r="BE54" s="225">
        <f t="shared" si="123"/>
        <v>0</v>
      </c>
      <c r="BF54" s="224">
        <v>3.9583333333333331E-2</v>
      </c>
      <c r="BG54" s="225">
        <f t="shared" si="77"/>
        <v>0</v>
      </c>
      <c r="BH54" s="225">
        <f t="shared" si="78"/>
        <v>57</v>
      </c>
      <c r="BI54" s="224">
        <v>0</v>
      </c>
      <c r="BJ54" s="226">
        <f t="shared" si="124"/>
        <v>0</v>
      </c>
      <c r="BK54" s="227">
        <f t="shared" si="125"/>
        <v>0</v>
      </c>
      <c r="BL54" s="228">
        <f>F54 + BL53</f>
        <v>188759.55999999997</v>
      </c>
      <c r="BM54" s="229">
        <f xml:space="preserve"> G54 + BM53</f>
        <v>3045</v>
      </c>
      <c r="BN54" s="38">
        <f>F54/G54</f>
        <v>64.153396226415097</v>
      </c>
    </row>
    <row r="55" spans="1:66" x14ac:dyDescent="0.25">
      <c r="A55" s="45">
        <v>41007</v>
      </c>
      <c r="B55" s="43">
        <f t="shared" si="0"/>
        <v>4</v>
      </c>
      <c r="C55" s="52">
        <v>1</v>
      </c>
      <c r="D55" s="37" t="s">
        <v>264</v>
      </c>
      <c r="E55" s="37" t="s">
        <v>285</v>
      </c>
      <c r="F55" s="44">
        <v>3729.18</v>
      </c>
      <c r="G55" s="52">
        <v>59</v>
      </c>
      <c r="H55" s="52">
        <v>0</v>
      </c>
      <c r="I55" s="34">
        <v>0.8125</v>
      </c>
      <c r="J55" s="34">
        <v>0.8125</v>
      </c>
      <c r="K55" s="34">
        <v>0.82291666666666663</v>
      </c>
      <c r="L55" s="7">
        <f>K55-J55</f>
        <v>1.041666666666663E-2</v>
      </c>
      <c r="M55" s="34">
        <v>0.83333333333333337</v>
      </c>
      <c r="N55" s="7">
        <f>M55-K55</f>
        <v>1.0416666666666741E-2</v>
      </c>
      <c r="O55" s="34">
        <v>0.97916666666666663</v>
      </c>
      <c r="P55" s="7">
        <f>O55-M55</f>
        <v>0.14583333333333326</v>
      </c>
      <c r="Q55" s="34">
        <v>0.98263888888888884</v>
      </c>
      <c r="R55" s="34">
        <v>1.0208333333333333</v>
      </c>
      <c r="S55" s="7">
        <f t="shared" si="100"/>
        <v>3.819444444444442E-2</v>
      </c>
      <c r="T55" s="34">
        <v>0.98263888888888884</v>
      </c>
      <c r="U55" s="34">
        <v>1.0208333333333333</v>
      </c>
      <c r="V55" s="7">
        <f t="shared" si="101"/>
        <v>3.819444444444442E-2</v>
      </c>
      <c r="W55" s="34">
        <v>1.1701388888888888</v>
      </c>
      <c r="X55" s="7">
        <f>W55-R55</f>
        <v>0.14930555555555558</v>
      </c>
      <c r="Y55" s="34">
        <v>1.1708333333333334</v>
      </c>
      <c r="Z55" s="7">
        <f>Y55-W55</f>
        <v>6.94444444444553E-4</v>
      </c>
      <c r="AA55" s="34">
        <v>1.2631944444444445</v>
      </c>
      <c r="AB55" s="7">
        <f>AA55-Y55</f>
        <v>9.2361111111111116E-2</v>
      </c>
      <c r="AC55" s="34">
        <v>1.2631944444444445</v>
      </c>
      <c r="AD55" s="34">
        <v>1.2631944444444445</v>
      </c>
      <c r="AE55" s="7">
        <f t="shared" si="102"/>
        <v>0</v>
      </c>
      <c r="AF55" s="34">
        <v>1.2743055555555556</v>
      </c>
      <c r="AG55" s="7">
        <f>AF55-AD55</f>
        <v>1.1111111111111072E-2</v>
      </c>
      <c r="AH55" s="34">
        <v>1.28125</v>
      </c>
      <c r="AI55" s="7">
        <f>AH55-AF55</f>
        <v>6.9444444444444198E-3</v>
      </c>
      <c r="AJ55" s="8">
        <f t="shared" si="103"/>
        <v>0</v>
      </c>
      <c r="AK55" s="8">
        <f t="shared" si="104"/>
        <v>10</v>
      </c>
      <c r="AL55" s="34">
        <v>1.28125</v>
      </c>
      <c r="AM55" s="34">
        <v>1.28125</v>
      </c>
      <c r="AN55" s="7">
        <f t="shared" si="105"/>
        <v>0</v>
      </c>
      <c r="AO55" s="7">
        <f>AM55-I55</f>
        <v>0.46875</v>
      </c>
      <c r="AP55" s="8">
        <f t="shared" si="106"/>
        <v>11</v>
      </c>
      <c r="AQ55" s="8">
        <f t="shared" si="107"/>
        <v>15</v>
      </c>
      <c r="AR55" s="7">
        <f>AB55-(AU55+AV55+AW55+AZ55+BC55+BF55+BI55)</f>
        <v>7.2916666666666671E-2</v>
      </c>
      <c r="AS55" s="8">
        <f t="shared" si="108"/>
        <v>1</v>
      </c>
      <c r="AT55" s="8">
        <f t="shared" si="109"/>
        <v>45</v>
      </c>
      <c r="AU55" s="224">
        <v>0</v>
      </c>
      <c r="AV55" s="224">
        <v>0</v>
      </c>
      <c r="AW55" s="224">
        <v>0</v>
      </c>
      <c r="AX55" s="225">
        <f t="shared" si="118"/>
        <v>0</v>
      </c>
      <c r="AY55" s="225">
        <f t="shared" si="119"/>
        <v>0</v>
      </c>
      <c r="AZ55" s="224">
        <v>0</v>
      </c>
      <c r="BA55" s="225">
        <f t="shared" si="120"/>
        <v>0</v>
      </c>
      <c r="BB55" s="225">
        <f t="shared" si="121"/>
        <v>0</v>
      </c>
      <c r="BC55" s="224">
        <v>0</v>
      </c>
      <c r="BD55" s="225">
        <f t="shared" si="122"/>
        <v>0</v>
      </c>
      <c r="BE55" s="225">
        <f t="shared" si="123"/>
        <v>0</v>
      </c>
      <c r="BF55" s="224">
        <v>1.9444444444444445E-2</v>
      </c>
      <c r="BG55" s="225">
        <f t="shared" si="77"/>
        <v>0</v>
      </c>
      <c r="BH55" s="225">
        <f t="shared" si="78"/>
        <v>28</v>
      </c>
      <c r="BI55" s="224">
        <v>0</v>
      </c>
      <c r="BJ55" s="226">
        <f t="shared" si="124"/>
        <v>0</v>
      </c>
      <c r="BK55" s="227">
        <f t="shared" si="125"/>
        <v>0</v>
      </c>
      <c r="BL55" s="228">
        <f>F55 + BL54</f>
        <v>192488.73999999996</v>
      </c>
      <c r="BM55" s="229">
        <f xml:space="preserve"> G55 + BM54</f>
        <v>3104</v>
      </c>
      <c r="BN55" s="38">
        <f>F55/G55</f>
        <v>63.2064406779661</v>
      </c>
    </row>
    <row r="56" spans="1:66" x14ac:dyDescent="0.25">
      <c r="A56" s="45">
        <v>41008</v>
      </c>
      <c r="B56" s="43">
        <f t="shared" si="0"/>
        <v>4</v>
      </c>
      <c r="C56" s="52">
        <v>19</v>
      </c>
      <c r="D56" s="42" t="s">
        <v>31</v>
      </c>
      <c r="E56" s="37" t="s">
        <v>271</v>
      </c>
      <c r="F56" s="44">
        <v>3681.99</v>
      </c>
      <c r="G56" s="52">
        <v>58</v>
      </c>
      <c r="H56" s="52">
        <v>1</v>
      </c>
      <c r="I56" s="34">
        <v>0.97569444444444453</v>
      </c>
      <c r="J56" s="34">
        <v>0.97569444444444453</v>
      </c>
      <c r="K56" s="34">
        <v>1</v>
      </c>
      <c r="L56" s="7">
        <f>K56-J56</f>
        <v>2.4305555555555469E-2</v>
      </c>
      <c r="M56" s="34">
        <v>1.0104166666666667</v>
      </c>
      <c r="N56" s="7">
        <f>M56-K56</f>
        <v>1.0416666666666741E-2</v>
      </c>
      <c r="O56" s="34">
        <v>1.1770833333333333</v>
      </c>
      <c r="P56" s="7">
        <f>O56-M56</f>
        <v>0.16666666666666652</v>
      </c>
      <c r="Q56" s="34">
        <v>1.1805555555555556</v>
      </c>
      <c r="R56" s="34">
        <v>1.2222222222222221</v>
      </c>
      <c r="S56" s="7">
        <f t="shared" si="100"/>
        <v>4.1666666666666519E-2</v>
      </c>
      <c r="T56" s="34">
        <v>1.1805555555555556</v>
      </c>
      <c r="U56" s="34">
        <v>1.2222222222222221</v>
      </c>
      <c r="V56" s="7">
        <f t="shared" si="101"/>
        <v>4.1666666666666519E-2</v>
      </c>
      <c r="W56" s="34">
        <v>1.3013888888888889</v>
      </c>
      <c r="X56" s="7">
        <f>W56-R56</f>
        <v>7.9166666666666829E-2</v>
      </c>
      <c r="Y56" s="34">
        <v>1.3013888888888889</v>
      </c>
      <c r="Z56" s="7">
        <f>Y56-W56</f>
        <v>0</v>
      </c>
      <c r="AA56" s="34">
        <v>1.4131944444444444</v>
      </c>
      <c r="AB56" s="7">
        <f>AA56-Y56</f>
        <v>0.11180555555555549</v>
      </c>
      <c r="AC56" s="34">
        <v>1.4131944444444444</v>
      </c>
      <c r="AD56" s="34">
        <v>1.4131944444444444</v>
      </c>
      <c r="AE56" s="7">
        <f t="shared" si="102"/>
        <v>0</v>
      </c>
      <c r="AF56" s="34">
        <v>1.4236111111111109</v>
      </c>
      <c r="AG56" s="7">
        <f>AF56-AD56</f>
        <v>1.0416666666666519E-2</v>
      </c>
      <c r="AH56" s="34">
        <v>1.4340277777777777</v>
      </c>
      <c r="AI56" s="7">
        <f>AH56-AF56</f>
        <v>1.0416666666666741E-2</v>
      </c>
      <c r="AJ56" s="8">
        <f t="shared" si="103"/>
        <v>0</v>
      </c>
      <c r="AK56" s="8">
        <f t="shared" si="104"/>
        <v>15</v>
      </c>
      <c r="AL56" s="34">
        <v>1.4340277777777777</v>
      </c>
      <c r="AM56" s="34">
        <v>1.4340277777777777</v>
      </c>
      <c r="AN56" s="7">
        <f t="shared" si="105"/>
        <v>0</v>
      </c>
      <c r="AO56" s="7">
        <f>AM56-I56</f>
        <v>0.45833333333333315</v>
      </c>
      <c r="AP56" s="8">
        <f t="shared" si="106"/>
        <v>11</v>
      </c>
      <c r="AQ56" s="8">
        <f t="shared" si="107"/>
        <v>0</v>
      </c>
      <c r="AR56" s="7">
        <f>AB56-(AU56+AV56+AW56+AZ56+BC56+BF56+BI56)</f>
        <v>4.8611111111111049E-2</v>
      </c>
      <c r="AS56" s="8">
        <f t="shared" si="108"/>
        <v>1</v>
      </c>
      <c r="AT56" s="8">
        <f t="shared" si="109"/>
        <v>10</v>
      </c>
      <c r="AU56" s="224">
        <v>0</v>
      </c>
      <c r="AV56" s="224">
        <v>0</v>
      </c>
      <c r="AW56" s="224">
        <v>0</v>
      </c>
      <c r="AX56" s="225">
        <f t="shared" ref="AX56:AX78" si="126">HOUR(AW56)</f>
        <v>0</v>
      </c>
      <c r="AY56" s="225">
        <f t="shared" ref="AY56:AY78" si="127">MINUTE(AW56)</f>
        <v>0</v>
      </c>
      <c r="AZ56" s="224">
        <v>0</v>
      </c>
      <c r="BA56" s="225">
        <f t="shared" si="120"/>
        <v>0</v>
      </c>
      <c r="BB56" s="225">
        <f t="shared" si="121"/>
        <v>0</v>
      </c>
      <c r="BC56" s="224">
        <v>0</v>
      </c>
      <c r="BD56" s="225">
        <f t="shared" ref="BD56:BD62" si="128">HOUR(BC56)</f>
        <v>0</v>
      </c>
      <c r="BE56" s="225">
        <f t="shared" ref="BE56:BE62" si="129">MINUTE(BC56)</f>
        <v>0</v>
      </c>
      <c r="BF56" s="224">
        <v>6.3194444444444442E-2</v>
      </c>
      <c r="BG56" s="225">
        <f t="shared" si="77"/>
        <v>1</v>
      </c>
      <c r="BH56" s="225">
        <f t="shared" si="78"/>
        <v>31</v>
      </c>
      <c r="BI56" s="224">
        <v>0</v>
      </c>
      <c r="BJ56" s="226">
        <f t="shared" ref="BJ56:BJ62" si="130">HOUR(BI56)</f>
        <v>0</v>
      </c>
      <c r="BK56" s="227">
        <f t="shared" ref="BK56:BK62" si="131">MINUTE(BI56)</f>
        <v>0</v>
      </c>
      <c r="BL56" s="228">
        <f>F56 + BL55</f>
        <v>196170.72999999995</v>
      </c>
      <c r="BM56" s="229">
        <f xml:space="preserve"> G56 + BM55</f>
        <v>3162</v>
      </c>
      <c r="BN56" s="38">
        <f>F56/G56</f>
        <v>63.482586206896549</v>
      </c>
    </row>
    <row r="57" spans="1:66" ht="31.5" customHeight="1" x14ac:dyDescent="0.25">
      <c r="A57" s="45">
        <v>41008</v>
      </c>
      <c r="B57" s="43">
        <f t="shared" si="0"/>
        <v>4</v>
      </c>
      <c r="C57" s="52">
        <v>5</v>
      </c>
      <c r="D57" s="37" t="s">
        <v>261</v>
      </c>
      <c r="E57" s="37" t="s">
        <v>304</v>
      </c>
      <c r="F57" s="44">
        <v>3734.54</v>
      </c>
      <c r="G57" s="52">
        <v>58</v>
      </c>
      <c r="H57" s="52">
        <v>1</v>
      </c>
      <c r="I57" s="34">
        <v>0.125</v>
      </c>
      <c r="J57" s="34">
        <v>0.125</v>
      </c>
      <c r="K57" s="34">
        <v>0.16666666666666666</v>
      </c>
      <c r="L57" s="7">
        <f>K57-J57</f>
        <v>4.1666666666666657E-2</v>
      </c>
      <c r="M57" s="34">
        <v>0.18055555555555555</v>
      </c>
      <c r="N57" s="7">
        <f>M57-K57</f>
        <v>1.3888888888888895E-2</v>
      </c>
      <c r="O57" s="34">
        <v>0.25694444444444448</v>
      </c>
      <c r="P57" s="7">
        <f>O57-M57</f>
        <v>7.6388888888888923E-2</v>
      </c>
      <c r="Q57" s="34">
        <v>0.25694444444444448</v>
      </c>
      <c r="R57" s="34">
        <v>0.28472222222222221</v>
      </c>
      <c r="S57" s="7">
        <f t="shared" si="100"/>
        <v>2.7777777777777735E-2</v>
      </c>
      <c r="T57" s="34">
        <v>0.25694444444444448</v>
      </c>
      <c r="U57" s="34">
        <v>0.28472222222222221</v>
      </c>
      <c r="V57" s="7">
        <f t="shared" si="101"/>
        <v>2.7777777777777735E-2</v>
      </c>
      <c r="W57" s="34">
        <v>0.47083333333333338</v>
      </c>
      <c r="X57" s="7">
        <f>W57-R57</f>
        <v>0.18611111111111117</v>
      </c>
      <c r="Y57" s="34">
        <v>0.47083333333333338</v>
      </c>
      <c r="Z57" s="7">
        <f>Y57-W57</f>
        <v>0</v>
      </c>
      <c r="AA57" s="34">
        <v>0.61458333333333337</v>
      </c>
      <c r="AB57" s="7">
        <f>AA57-Y57</f>
        <v>0.14374999999999999</v>
      </c>
      <c r="AC57" s="34">
        <v>0.61458333333333337</v>
      </c>
      <c r="AD57" s="34">
        <v>0.61458333333333337</v>
      </c>
      <c r="AE57" s="7">
        <f t="shared" si="102"/>
        <v>0</v>
      </c>
      <c r="AF57" s="34">
        <v>0.62152777777777779</v>
      </c>
      <c r="AG57" s="7">
        <f>AF57-AD57</f>
        <v>6.9444444444444198E-3</v>
      </c>
      <c r="AH57" s="34">
        <v>0.625</v>
      </c>
      <c r="AI57" s="7">
        <f>AH57-AF57</f>
        <v>3.4722222222222099E-3</v>
      </c>
      <c r="AJ57" s="8">
        <f t="shared" si="103"/>
        <v>0</v>
      </c>
      <c r="AK57" s="8">
        <f t="shared" si="104"/>
        <v>5</v>
      </c>
      <c r="AL57" s="34">
        <v>0.625</v>
      </c>
      <c r="AM57" s="34">
        <v>0.625</v>
      </c>
      <c r="AN57" s="7">
        <f t="shared" si="105"/>
        <v>0</v>
      </c>
      <c r="AO57" s="7">
        <f>AM57-I57</f>
        <v>0.5</v>
      </c>
      <c r="AP57" s="8">
        <f t="shared" si="106"/>
        <v>12</v>
      </c>
      <c r="AQ57" s="8">
        <f t="shared" si="107"/>
        <v>0</v>
      </c>
      <c r="AR57" s="7">
        <f>AB57-(AU57+AV57+AW57+AZ57+BC57+BF57+BI57)</f>
        <v>4.9305555555555547E-2</v>
      </c>
      <c r="AS57" s="8">
        <f t="shared" si="108"/>
        <v>1</v>
      </c>
      <c r="AT57" s="8">
        <f t="shared" si="109"/>
        <v>11</v>
      </c>
      <c r="AU57" s="224">
        <v>0</v>
      </c>
      <c r="AV57" s="224">
        <v>9.0277777777777787E-3</v>
      </c>
      <c r="AW57" s="224">
        <v>0</v>
      </c>
      <c r="AX57" s="225">
        <f t="shared" si="126"/>
        <v>0</v>
      </c>
      <c r="AY57" s="225">
        <f t="shared" si="127"/>
        <v>0</v>
      </c>
      <c r="AZ57" s="224">
        <v>5.9027777777777783E-2</v>
      </c>
      <c r="BA57" s="225">
        <f t="shared" ref="BA57:BA67" si="132">HOUR(AZ57)</f>
        <v>1</v>
      </c>
      <c r="BB57" s="225">
        <f t="shared" ref="BB57:BB67" si="133">MINUTE(AZ57)</f>
        <v>25</v>
      </c>
      <c r="BC57" s="224">
        <v>0</v>
      </c>
      <c r="BD57" s="225">
        <f t="shared" si="128"/>
        <v>0</v>
      </c>
      <c r="BE57" s="225">
        <f t="shared" si="129"/>
        <v>0</v>
      </c>
      <c r="BF57" s="224">
        <v>1.2499999999999999E-2</v>
      </c>
      <c r="BG57" s="225">
        <f t="shared" si="77"/>
        <v>0</v>
      </c>
      <c r="BH57" s="225">
        <f t="shared" si="78"/>
        <v>18</v>
      </c>
      <c r="BI57" s="224">
        <v>1.3888888888888888E-2</v>
      </c>
      <c r="BJ57" s="226">
        <f t="shared" si="130"/>
        <v>0</v>
      </c>
      <c r="BK57" s="227">
        <f t="shared" si="131"/>
        <v>20</v>
      </c>
      <c r="BL57" s="228">
        <f>F57 + BL56</f>
        <v>199905.26999999996</v>
      </c>
      <c r="BM57" s="229">
        <f xml:space="preserve"> G57 + BM56</f>
        <v>3220</v>
      </c>
      <c r="BN57" s="38">
        <f>F57/G57</f>
        <v>64.38862068965517</v>
      </c>
    </row>
    <row r="58" spans="1:66" x14ac:dyDescent="0.25">
      <c r="A58" s="45">
        <v>41008</v>
      </c>
      <c r="B58" s="43">
        <f t="shared" si="0"/>
        <v>4</v>
      </c>
      <c r="C58" s="52">
        <v>3</v>
      </c>
      <c r="D58" s="37" t="s">
        <v>281</v>
      </c>
      <c r="E58" s="37" t="s">
        <v>305</v>
      </c>
      <c r="F58" s="44">
        <v>3701.41</v>
      </c>
      <c r="G58" s="52">
        <v>59</v>
      </c>
      <c r="H58" s="52">
        <v>0</v>
      </c>
      <c r="I58" s="34">
        <v>0.54166666666666663</v>
      </c>
      <c r="J58" s="34">
        <v>0.54166666666666663</v>
      </c>
      <c r="K58" s="34">
        <v>0.54861111111111105</v>
      </c>
      <c r="L58" s="7">
        <f>K58-J58</f>
        <v>6.9444444444444198E-3</v>
      </c>
      <c r="M58" s="34">
        <v>0.55555555555555558</v>
      </c>
      <c r="N58" s="7">
        <f>M58-K58</f>
        <v>6.9444444444445308E-3</v>
      </c>
      <c r="O58" s="34">
        <v>0.56944444444444442</v>
      </c>
      <c r="P58" s="7">
        <f>O58-M58</f>
        <v>1.388888888888884E-2</v>
      </c>
      <c r="Q58" s="34">
        <v>0.5</v>
      </c>
      <c r="R58" s="34">
        <v>0.53472222222222221</v>
      </c>
      <c r="S58" s="7">
        <f t="shared" si="100"/>
        <v>3.472222222222221E-2</v>
      </c>
      <c r="T58" s="34">
        <v>0.5</v>
      </c>
      <c r="U58" s="34">
        <v>0.53472222222222221</v>
      </c>
      <c r="V58" s="7">
        <f t="shared" si="101"/>
        <v>3.472222222222221E-2</v>
      </c>
      <c r="W58" s="34">
        <v>0.63541666666666663</v>
      </c>
      <c r="X58" s="7">
        <f>W58-R58</f>
        <v>0.10069444444444442</v>
      </c>
      <c r="Y58" s="34">
        <v>0.63680555555555551</v>
      </c>
      <c r="Z58" s="7">
        <f>Y58-W58</f>
        <v>1.388888888888884E-3</v>
      </c>
      <c r="AA58" s="34">
        <v>0.72083333333333333</v>
      </c>
      <c r="AB58" s="7">
        <f>AA58-Y58</f>
        <v>8.4027777777777812E-2</v>
      </c>
      <c r="AC58" s="34">
        <v>0.72083333333333333</v>
      </c>
      <c r="AD58" s="34">
        <v>0.72083333333333333</v>
      </c>
      <c r="AE58" s="7">
        <f t="shared" si="102"/>
        <v>0</v>
      </c>
      <c r="AF58" s="34">
        <v>0.73611111111111116</v>
      </c>
      <c r="AG58" s="7">
        <f>AF58-AD58</f>
        <v>1.5277777777777835E-2</v>
      </c>
      <c r="AH58" s="34">
        <v>0.73958333333333337</v>
      </c>
      <c r="AI58" s="7">
        <f>AH58-AF58</f>
        <v>3.4722222222222099E-3</v>
      </c>
      <c r="AJ58" s="8">
        <f t="shared" si="103"/>
        <v>0</v>
      </c>
      <c r="AK58" s="8">
        <f t="shared" si="104"/>
        <v>5</v>
      </c>
      <c r="AL58" s="34">
        <v>0.73958333333333337</v>
      </c>
      <c r="AM58" s="34">
        <v>0.73958333333333337</v>
      </c>
      <c r="AN58" s="7">
        <f t="shared" si="105"/>
        <v>0</v>
      </c>
      <c r="AO58" s="7">
        <f>AM58-I58</f>
        <v>0.19791666666666674</v>
      </c>
      <c r="AP58" s="8">
        <f t="shared" si="106"/>
        <v>4</v>
      </c>
      <c r="AQ58" s="8">
        <f t="shared" si="107"/>
        <v>45</v>
      </c>
      <c r="AR58" s="7">
        <f>AB58-(AU58+AV58+AW58+AZ58+BC58+BF58+BI58)</f>
        <v>4.5833333333333372E-2</v>
      </c>
      <c r="AS58" s="8">
        <f t="shared" si="108"/>
        <v>1</v>
      </c>
      <c r="AT58" s="8">
        <f t="shared" si="109"/>
        <v>6</v>
      </c>
      <c r="AU58" s="224">
        <v>0</v>
      </c>
      <c r="AV58" s="224">
        <v>0</v>
      </c>
      <c r="AW58" s="224">
        <v>0</v>
      </c>
      <c r="AX58" s="225">
        <f t="shared" si="126"/>
        <v>0</v>
      </c>
      <c r="AY58" s="225">
        <f t="shared" si="127"/>
        <v>0</v>
      </c>
      <c r="AZ58" s="224">
        <v>0</v>
      </c>
      <c r="BA58" s="225">
        <f t="shared" si="132"/>
        <v>0</v>
      </c>
      <c r="BB58" s="225">
        <f t="shared" si="133"/>
        <v>0</v>
      </c>
      <c r="BC58" s="224">
        <v>0</v>
      </c>
      <c r="BD58" s="225">
        <f t="shared" si="128"/>
        <v>0</v>
      </c>
      <c r="BE58" s="225">
        <f t="shared" si="129"/>
        <v>0</v>
      </c>
      <c r="BF58" s="224">
        <v>3.8194444444444441E-2</v>
      </c>
      <c r="BG58" s="225">
        <f t="shared" si="77"/>
        <v>0</v>
      </c>
      <c r="BH58" s="225">
        <f t="shared" si="78"/>
        <v>55</v>
      </c>
      <c r="BI58" s="224">
        <v>0</v>
      </c>
      <c r="BJ58" s="226">
        <f t="shared" si="130"/>
        <v>0</v>
      </c>
      <c r="BK58" s="227">
        <f t="shared" si="131"/>
        <v>0</v>
      </c>
      <c r="BL58" s="228">
        <f>F58 + BL57</f>
        <v>203606.67999999996</v>
      </c>
      <c r="BM58" s="229">
        <f xml:space="preserve"> G58 + BM57</f>
        <v>3279</v>
      </c>
      <c r="BN58" s="38">
        <f>F58/G58</f>
        <v>62.735762711864403</v>
      </c>
    </row>
    <row r="59" spans="1:66" x14ac:dyDescent="0.25">
      <c r="A59" s="45">
        <v>41008</v>
      </c>
      <c r="B59" s="43">
        <f t="shared" si="0"/>
        <v>4</v>
      </c>
      <c r="C59" s="52">
        <v>1</v>
      </c>
      <c r="D59" s="37" t="s">
        <v>219</v>
      </c>
      <c r="E59" s="37" t="s">
        <v>216</v>
      </c>
      <c r="F59" s="44">
        <v>3580.84</v>
      </c>
      <c r="G59" s="52">
        <v>59</v>
      </c>
      <c r="H59" s="52">
        <v>0</v>
      </c>
      <c r="I59" s="34">
        <v>0.61458333333333337</v>
      </c>
      <c r="J59" s="34">
        <v>0.61458333333333337</v>
      </c>
      <c r="K59" s="34">
        <v>0.625</v>
      </c>
      <c r="L59" s="7">
        <f>K59-J59</f>
        <v>1.041666666666663E-2</v>
      </c>
      <c r="M59" s="34">
        <v>0.63194444444444442</v>
      </c>
      <c r="N59" s="7">
        <f>M59-K59</f>
        <v>6.9444444444444198E-3</v>
      </c>
      <c r="O59" s="34">
        <v>0.64930555555555558</v>
      </c>
      <c r="P59" s="7">
        <f>O59-M59</f>
        <v>1.736111111111116E-2</v>
      </c>
      <c r="Q59" s="34">
        <v>0.65277777777777779</v>
      </c>
      <c r="R59" s="34">
        <v>0.67708333333333337</v>
      </c>
      <c r="S59" s="7">
        <f t="shared" si="100"/>
        <v>2.430555555555558E-2</v>
      </c>
      <c r="T59" s="34">
        <v>0.65277777777777779</v>
      </c>
      <c r="U59" s="34">
        <v>0.67708333333333337</v>
      </c>
      <c r="V59" s="7">
        <f t="shared" si="101"/>
        <v>2.430555555555558E-2</v>
      </c>
      <c r="W59" s="34">
        <v>0.81805555555555554</v>
      </c>
      <c r="X59" s="7">
        <f>W59-R59</f>
        <v>0.14097222222222217</v>
      </c>
      <c r="Y59" s="34">
        <v>0.81805555555555554</v>
      </c>
      <c r="Z59" s="7">
        <f>Y59-W59</f>
        <v>0</v>
      </c>
      <c r="AA59" s="34">
        <v>0.87361111111111101</v>
      </c>
      <c r="AB59" s="7">
        <f>AA59-Y59</f>
        <v>5.5555555555555469E-2</v>
      </c>
      <c r="AC59" s="34">
        <v>0.87361111111111101</v>
      </c>
      <c r="AD59" s="34">
        <v>0.87361111111111101</v>
      </c>
      <c r="AE59" s="7">
        <f t="shared" si="102"/>
        <v>0</v>
      </c>
      <c r="AF59" s="34">
        <v>0.88888888888888884</v>
      </c>
      <c r="AG59" s="7">
        <f>AF59-AD59</f>
        <v>1.5277777777777835E-2</v>
      </c>
      <c r="AH59" s="34">
        <v>0.89583333333333337</v>
      </c>
      <c r="AI59" s="7">
        <f>AH59-AF59</f>
        <v>6.9444444444445308E-3</v>
      </c>
      <c r="AJ59" s="8">
        <f t="shared" si="103"/>
        <v>0</v>
      </c>
      <c r="AK59" s="8">
        <f t="shared" si="104"/>
        <v>10</v>
      </c>
      <c r="AL59" s="34">
        <v>0.89583333333333337</v>
      </c>
      <c r="AM59" s="34">
        <v>0.89583333333333337</v>
      </c>
      <c r="AN59" s="7">
        <f t="shared" si="105"/>
        <v>0</v>
      </c>
      <c r="AO59" s="7">
        <f>AM59-I59</f>
        <v>0.28125</v>
      </c>
      <c r="AP59" s="8">
        <f t="shared" si="106"/>
        <v>6</v>
      </c>
      <c r="AQ59" s="8">
        <f t="shared" si="107"/>
        <v>45</v>
      </c>
      <c r="AR59" s="7">
        <f>AB59-(AU59+AV59+AW59+AZ59+BC59+BF59+BI59)</f>
        <v>4.1666666666666581E-2</v>
      </c>
      <c r="AS59" s="8">
        <f t="shared" si="108"/>
        <v>1</v>
      </c>
      <c r="AT59" s="8">
        <f t="shared" si="109"/>
        <v>0</v>
      </c>
      <c r="AU59" s="224">
        <v>0</v>
      </c>
      <c r="AV59" s="224">
        <v>6.9444444444444441E-3</v>
      </c>
      <c r="AW59" s="224">
        <v>0</v>
      </c>
      <c r="AX59" s="225">
        <f t="shared" si="126"/>
        <v>0</v>
      </c>
      <c r="AY59" s="225">
        <f t="shared" si="127"/>
        <v>0</v>
      </c>
      <c r="AZ59" s="224">
        <v>0</v>
      </c>
      <c r="BA59" s="225">
        <f t="shared" si="132"/>
        <v>0</v>
      </c>
      <c r="BB59" s="225">
        <f t="shared" si="133"/>
        <v>0</v>
      </c>
      <c r="BC59" s="224">
        <v>0</v>
      </c>
      <c r="BD59" s="225">
        <f t="shared" si="128"/>
        <v>0</v>
      </c>
      <c r="BE59" s="225">
        <f t="shared" si="129"/>
        <v>0</v>
      </c>
      <c r="BF59" s="224">
        <v>6.9444444444444441E-3</v>
      </c>
      <c r="BG59" s="225">
        <f t="shared" si="77"/>
        <v>0</v>
      </c>
      <c r="BH59" s="225">
        <f t="shared" si="78"/>
        <v>10</v>
      </c>
      <c r="BI59" s="224">
        <v>0</v>
      </c>
      <c r="BJ59" s="226">
        <f t="shared" si="130"/>
        <v>0</v>
      </c>
      <c r="BK59" s="227">
        <f t="shared" si="131"/>
        <v>0</v>
      </c>
      <c r="BL59" s="228">
        <f>F59 + BL58</f>
        <v>207187.51999999996</v>
      </c>
      <c r="BM59" s="229">
        <f xml:space="preserve"> G59 + BM58</f>
        <v>3338</v>
      </c>
      <c r="BN59" s="38">
        <f>F59/G59</f>
        <v>60.69220338983051</v>
      </c>
    </row>
    <row r="60" spans="1:66" x14ac:dyDescent="0.25">
      <c r="A60" s="45">
        <v>41008</v>
      </c>
      <c r="B60" s="43">
        <f t="shared" si="0"/>
        <v>4</v>
      </c>
      <c r="C60" s="52">
        <v>5</v>
      </c>
      <c r="D60" s="37" t="s">
        <v>264</v>
      </c>
      <c r="E60" s="37" t="s">
        <v>285</v>
      </c>
      <c r="F60" s="44">
        <v>3624.36</v>
      </c>
      <c r="G60" s="52">
        <v>58</v>
      </c>
      <c r="H60" s="52">
        <v>1</v>
      </c>
      <c r="I60" s="34">
        <v>0.65625</v>
      </c>
      <c r="J60" s="34">
        <v>0.65625</v>
      </c>
      <c r="K60" s="34">
        <v>0.66319444444444442</v>
      </c>
      <c r="L60" s="7">
        <f>K60-J60</f>
        <v>6.9444444444444198E-3</v>
      </c>
      <c r="M60" s="34">
        <v>0.66666666666666663</v>
      </c>
      <c r="N60" s="7">
        <f>M60-K60</f>
        <v>3.4722222222222099E-3</v>
      </c>
      <c r="O60" s="34">
        <v>0.86805555555555547</v>
      </c>
      <c r="P60" s="7">
        <f>O60-M60</f>
        <v>0.20138888888888884</v>
      </c>
      <c r="Q60" s="34">
        <v>0.87152777777777779</v>
      </c>
      <c r="R60" s="34">
        <v>0.94791666666666663</v>
      </c>
      <c r="S60" s="7">
        <f t="shared" si="100"/>
        <v>7.638888888888884E-2</v>
      </c>
      <c r="T60" s="34">
        <v>0.87152777777777779</v>
      </c>
      <c r="U60" s="34">
        <v>0.94791666666666663</v>
      </c>
      <c r="V60" s="7">
        <f t="shared" si="101"/>
        <v>7.638888888888884E-2</v>
      </c>
      <c r="W60" s="34">
        <v>0.97430555555555554</v>
      </c>
      <c r="X60" s="7">
        <f>W60-R60</f>
        <v>2.6388888888888906E-2</v>
      </c>
      <c r="Y60" s="34">
        <v>0.97569444444444453</v>
      </c>
      <c r="Z60" s="7">
        <f>Y60-W60</f>
        <v>1.388888888888995E-3</v>
      </c>
      <c r="AA60" s="34">
        <v>1.0645833333333334</v>
      </c>
      <c r="AB60" s="7">
        <f>AA60-Y60</f>
        <v>8.8888888888888906E-2</v>
      </c>
      <c r="AC60" s="34">
        <v>1.0645833333333334</v>
      </c>
      <c r="AD60" s="34">
        <v>1.0645833333333334</v>
      </c>
      <c r="AE60" s="7">
        <f t="shared" si="102"/>
        <v>0</v>
      </c>
      <c r="AF60" s="34">
        <v>1.0763888888888888</v>
      </c>
      <c r="AG60" s="7">
        <f>AF60-AD60</f>
        <v>1.1805555555555403E-2</v>
      </c>
      <c r="AH60" s="34">
        <v>1.0833333333333333</v>
      </c>
      <c r="AI60" s="7">
        <f>AH60-AF60</f>
        <v>6.9444444444444198E-3</v>
      </c>
      <c r="AJ60" s="8">
        <f t="shared" si="103"/>
        <v>0</v>
      </c>
      <c r="AK60" s="8">
        <f t="shared" si="104"/>
        <v>10</v>
      </c>
      <c r="AL60" s="34">
        <v>1.0833333333333333</v>
      </c>
      <c r="AM60" s="34">
        <v>1.0833333333333333</v>
      </c>
      <c r="AN60" s="7">
        <f t="shared" si="105"/>
        <v>0</v>
      </c>
      <c r="AO60" s="7">
        <f>AM60-I60</f>
        <v>0.42708333333333326</v>
      </c>
      <c r="AP60" s="8">
        <f t="shared" si="106"/>
        <v>10</v>
      </c>
      <c r="AQ60" s="8">
        <f t="shared" si="107"/>
        <v>15</v>
      </c>
      <c r="AR60" s="7">
        <f>AB60-(AU60+AV60+AW60+AZ60+BC60+BF60+BI60)</f>
        <v>7.7777777777777793E-2</v>
      </c>
      <c r="AS60" s="8">
        <f t="shared" si="108"/>
        <v>1</v>
      </c>
      <c r="AT60" s="8">
        <f t="shared" si="109"/>
        <v>52</v>
      </c>
      <c r="AU60" s="224">
        <v>0</v>
      </c>
      <c r="AV60" s="224">
        <v>1.1111111111111112E-2</v>
      </c>
      <c r="AW60" s="224">
        <v>0</v>
      </c>
      <c r="AX60" s="225">
        <f t="shared" si="126"/>
        <v>0</v>
      </c>
      <c r="AY60" s="225">
        <f t="shared" si="127"/>
        <v>0</v>
      </c>
      <c r="AZ60" s="224">
        <v>0</v>
      </c>
      <c r="BA60" s="225">
        <f t="shared" si="132"/>
        <v>0</v>
      </c>
      <c r="BB60" s="225">
        <f t="shared" si="133"/>
        <v>0</v>
      </c>
      <c r="BC60" s="224">
        <v>0</v>
      </c>
      <c r="BD60" s="225">
        <f t="shared" si="128"/>
        <v>0</v>
      </c>
      <c r="BE60" s="225">
        <f t="shared" si="129"/>
        <v>0</v>
      </c>
      <c r="BF60" s="224">
        <v>0</v>
      </c>
      <c r="BG60" s="225">
        <f t="shared" si="77"/>
        <v>0</v>
      </c>
      <c r="BH60" s="225">
        <f t="shared" si="78"/>
        <v>0</v>
      </c>
      <c r="BI60" s="224">
        <v>0</v>
      </c>
      <c r="BJ60" s="226">
        <f t="shared" si="130"/>
        <v>0</v>
      </c>
      <c r="BK60" s="227">
        <f t="shared" si="131"/>
        <v>0</v>
      </c>
      <c r="BL60" s="228">
        <f>F60 + BL59</f>
        <v>210811.87999999995</v>
      </c>
      <c r="BM60" s="229">
        <f xml:space="preserve"> G60 + BM59</f>
        <v>3396</v>
      </c>
      <c r="BN60" s="38">
        <f>F60/G60</f>
        <v>62.488965517241382</v>
      </c>
    </row>
    <row r="61" spans="1:66" ht="24.75" customHeight="1" x14ac:dyDescent="0.25">
      <c r="A61" s="45">
        <v>41008</v>
      </c>
      <c r="B61" s="43">
        <f t="shared" si="0"/>
        <v>4</v>
      </c>
      <c r="C61" s="52">
        <v>6</v>
      </c>
      <c r="D61" s="37" t="s">
        <v>264</v>
      </c>
      <c r="E61" s="37" t="s">
        <v>285</v>
      </c>
      <c r="F61" s="44">
        <v>3292.12</v>
      </c>
      <c r="G61" s="52">
        <v>52</v>
      </c>
      <c r="H61" s="52">
        <v>7</v>
      </c>
      <c r="I61" s="34">
        <v>0.75</v>
      </c>
      <c r="J61" s="34">
        <v>0.75</v>
      </c>
      <c r="K61" s="34">
        <v>0.78125</v>
      </c>
      <c r="L61" s="7">
        <f>K61-J61</f>
        <v>3.125E-2</v>
      </c>
      <c r="M61" s="34">
        <v>0.79166666666666663</v>
      </c>
      <c r="N61" s="7">
        <f>M61-K61</f>
        <v>1.041666666666663E-2</v>
      </c>
      <c r="O61" s="34">
        <v>0.93055555555555547</v>
      </c>
      <c r="P61" s="7">
        <f>O61-M61</f>
        <v>0.13888888888888884</v>
      </c>
      <c r="Q61" s="34">
        <v>0.95833333333333337</v>
      </c>
      <c r="R61" s="34">
        <v>1.0208333333333333</v>
      </c>
      <c r="S61" s="7">
        <f t="shared" si="100"/>
        <v>6.2499999999999889E-2</v>
      </c>
      <c r="T61" s="34">
        <v>0.95833333333333337</v>
      </c>
      <c r="U61" s="34">
        <v>1.0208333333333333</v>
      </c>
      <c r="V61" s="7">
        <f t="shared" si="101"/>
        <v>6.2499999999999889E-2</v>
      </c>
      <c r="W61" s="34">
        <v>1.0763888888888888</v>
      </c>
      <c r="X61" s="7">
        <f>W61-R61</f>
        <v>5.555555555555558E-2</v>
      </c>
      <c r="Y61" s="34">
        <v>1.0798611111111112</v>
      </c>
      <c r="Z61" s="7">
        <f>Y61-W61</f>
        <v>3.4722222222223209E-3</v>
      </c>
      <c r="AA61" s="34">
        <v>1.1604166666666667</v>
      </c>
      <c r="AB61" s="7">
        <f>AA61-Y61</f>
        <v>8.0555555555555491E-2</v>
      </c>
      <c r="AC61" s="34">
        <v>1.1604166666666667</v>
      </c>
      <c r="AD61" s="34">
        <v>1.1604166666666667</v>
      </c>
      <c r="AE61" s="7">
        <f t="shared" si="102"/>
        <v>0</v>
      </c>
      <c r="AF61" s="34">
        <v>1.1770833333333333</v>
      </c>
      <c r="AG61" s="7">
        <f>AF61-AD61</f>
        <v>1.6666666666666607E-2</v>
      </c>
      <c r="AH61" s="34">
        <v>1.2083333333333333</v>
      </c>
      <c r="AI61" s="7">
        <f>AH61-AF61</f>
        <v>3.125E-2</v>
      </c>
      <c r="AJ61" s="8">
        <f t="shared" si="103"/>
        <v>0</v>
      </c>
      <c r="AK61" s="8">
        <f t="shared" si="104"/>
        <v>45</v>
      </c>
      <c r="AL61" s="34">
        <v>1.2083333333333333</v>
      </c>
      <c r="AM61" s="34">
        <v>1.2083333333333333</v>
      </c>
      <c r="AN61" s="7">
        <f t="shared" si="105"/>
        <v>0</v>
      </c>
      <c r="AO61" s="7">
        <f>AM61-I61</f>
        <v>0.45833333333333326</v>
      </c>
      <c r="AP61" s="8">
        <f t="shared" si="106"/>
        <v>11</v>
      </c>
      <c r="AQ61" s="8">
        <f t="shared" si="107"/>
        <v>0</v>
      </c>
      <c r="AR61" s="7">
        <f>AB61-(AU61+AV61+AW61+AZ61+BC61+BF61+BI61)</f>
        <v>4.5138888888888826E-2</v>
      </c>
      <c r="AS61" s="8">
        <f t="shared" si="108"/>
        <v>1</v>
      </c>
      <c r="AT61" s="8">
        <f t="shared" si="109"/>
        <v>5</v>
      </c>
      <c r="AU61" s="224">
        <v>0</v>
      </c>
      <c r="AV61" s="224">
        <v>0</v>
      </c>
      <c r="AW61" s="224">
        <v>0</v>
      </c>
      <c r="AX61" s="225">
        <f t="shared" si="126"/>
        <v>0</v>
      </c>
      <c r="AY61" s="225">
        <f t="shared" si="127"/>
        <v>0</v>
      </c>
      <c r="AZ61" s="224">
        <v>0</v>
      </c>
      <c r="BA61" s="225">
        <f t="shared" si="132"/>
        <v>0</v>
      </c>
      <c r="BB61" s="225">
        <f t="shared" si="133"/>
        <v>0</v>
      </c>
      <c r="BC61" s="224">
        <v>0</v>
      </c>
      <c r="BD61" s="225">
        <f t="shared" si="128"/>
        <v>0</v>
      </c>
      <c r="BE61" s="225">
        <f t="shared" si="129"/>
        <v>0</v>
      </c>
      <c r="BF61" s="224">
        <v>3.5416666666666666E-2</v>
      </c>
      <c r="BG61" s="225">
        <f t="shared" si="77"/>
        <v>0</v>
      </c>
      <c r="BH61" s="225">
        <f t="shared" si="78"/>
        <v>51</v>
      </c>
      <c r="BI61" s="224">
        <v>0</v>
      </c>
      <c r="BJ61" s="226">
        <f t="shared" si="130"/>
        <v>0</v>
      </c>
      <c r="BK61" s="227">
        <f t="shared" si="131"/>
        <v>0</v>
      </c>
      <c r="BL61" s="228">
        <f>F61 + BL60</f>
        <v>214103.99999999994</v>
      </c>
      <c r="BM61" s="229">
        <f xml:space="preserve"> G61 + BM60</f>
        <v>3448</v>
      </c>
      <c r="BN61" s="38">
        <f>F61/G61</f>
        <v>63.309999999999995</v>
      </c>
    </row>
    <row r="62" spans="1:66" ht="31.5" customHeight="1" x14ac:dyDescent="0.25">
      <c r="A62" s="45">
        <v>41008</v>
      </c>
      <c r="B62" s="43">
        <f t="shared" si="0"/>
        <v>4</v>
      </c>
      <c r="C62" s="52">
        <v>1</v>
      </c>
      <c r="D62" s="37" t="s">
        <v>306</v>
      </c>
      <c r="E62" s="37" t="s">
        <v>307</v>
      </c>
      <c r="F62" s="44">
        <v>3478.65</v>
      </c>
      <c r="G62" s="52">
        <v>56</v>
      </c>
      <c r="H62" s="52">
        <v>3</v>
      </c>
      <c r="I62" s="34">
        <v>0.6875</v>
      </c>
      <c r="J62" s="34">
        <v>0.6875</v>
      </c>
      <c r="K62" s="34">
        <v>0.69444444444444453</v>
      </c>
      <c r="L62" s="7">
        <f>K62-J62</f>
        <v>6.9444444444445308E-3</v>
      </c>
      <c r="M62" s="34">
        <v>0.70138888888888884</v>
      </c>
      <c r="N62" s="7">
        <f>M62-K62</f>
        <v>6.9444444444443088E-3</v>
      </c>
      <c r="O62" s="34">
        <v>0.82291666666666663</v>
      </c>
      <c r="P62" s="7">
        <f>O62-M62</f>
        <v>0.12152777777777779</v>
      </c>
      <c r="Q62" s="34">
        <v>0.83333333333333337</v>
      </c>
      <c r="R62" s="34">
        <v>0.875</v>
      </c>
      <c r="S62" s="7">
        <f t="shared" si="100"/>
        <v>4.166666666666663E-2</v>
      </c>
      <c r="T62" s="34">
        <v>0.83333333333333337</v>
      </c>
      <c r="U62" s="34">
        <v>0.875</v>
      </c>
      <c r="V62" s="7">
        <f t="shared" si="101"/>
        <v>4.166666666666663E-2</v>
      </c>
      <c r="W62" s="34">
        <v>0.83333333333333337</v>
      </c>
      <c r="X62" s="7">
        <v>0</v>
      </c>
      <c r="Y62" s="34">
        <v>0.84027777777777779</v>
      </c>
      <c r="Z62" s="7">
        <f>Y62-W62</f>
        <v>6.9444444444444198E-3</v>
      </c>
      <c r="AA62" s="34">
        <v>1.1597222222222221</v>
      </c>
      <c r="AB62" s="7">
        <f>AA62-Y62</f>
        <v>0.31944444444444431</v>
      </c>
      <c r="AC62" s="34">
        <v>1.1597222222222221</v>
      </c>
      <c r="AD62" s="34">
        <v>1.1597222222222221</v>
      </c>
      <c r="AE62" s="7">
        <f t="shared" si="102"/>
        <v>0</v>
      </c>
      <c r="AF62" s="34">
        <v>1.1805555555555556</v>
      </c>
      <c r="AG62" s="7">
        <f>AF62-AD62</f>
        <v>2.0833333333333481E-2</v>
      </c>
      <c r="AH62" s="34">
        <v>1.1875</v>
      </c>
      <c r="AI62" s="7">
        <f>AH62-AF62</f>
        <v>6.9444444444444198E-3</v>
      </c>
      <c r="AJ62" s="8">
        <f t="shared" si="103"/>
        <v>0</v>
      </c>
      <c r="AK62" s="8">
        <f t="shared" si="104"/>
        <v>10</v>
      </c>
      <c r="AL62" s="34">
        <v>1.1875</v>
      </c>
      <c r="AM62" s="34">
        <v>1.1875</v>
      </c>
      <c r="AN62" s="7">
        <f t="shared" si="105"/>
        <v>0</v>
      </c>
      <c r="AO62" s="7">
        <f>AM62-I62</f>
        <v>0.5</v>
      </c>
      <c r="AP62" s="8">
        <f t="shared" si="106"/>
        <v>12</v>
      </c>
      <c r="AQ62" s="8">
        <f t="shared" si="107"/>
        <v>0</v>
      </c>
      <c r="AR62" s="7">
        <f>AB62-(AU62+AV62+AW62+AZ62+BC62+BF62+BI62)</f>
        <v>0</v>
      </c>
      <c r="AS62" s="8">
        <f t="shared" si="108"/>
        <v>0</v>
      </c>
      <c r="AT62" s="8">
        <f t="shared" si="109"/>
        <v>0</v>
      </c>
      <c r="AU62" s="224">
        <v>0</v>
      </c>
      <c r="AV62" s="224">
        <v>0</v>
      </c>
      <c r="AW62" s="224">
        <v>0</v>
      </c>
      <c r="AX62" s="225">
        <f t="shared" si="126"/>
        <v>0</v>
      </c>
      <c r="AY62" s="225">
        <f t="shared" si="127"/>
        <v>0</v>
      </c>
      <c r="AZ62" s="224">
        <v>0.31944444444444448</v>
      </c>
      <c r="BA62" s="225">
        <f t="shared" si="132"/>
        <v>7</v>
      </c>
      <c r="BB62" s="225">
        <f t="shared" si="133"/>
        <v>40</v>
      </c>
      <c r="BC62" s="224">
        <v>0</v>
      </c>
      <c r="BD62" s="225">
        <f t="shared" si="128"/>
        <v>0</v>
      </c>
      <c r="BE62" s="225">
        <f t="shared" si="129"/>
        <v>0</v>
      </c>
      <c r="BF62" s="224">
        <v>0</v>
      </c>
      <c r="BG62" s="225">
        <f t="shared" si="77"/>
        <v>0</v>
      </c>
      <c r="BH62" s="225">
        <f t="shared" si="78"/>
        <v>0</v>
      </c>
      <c r="BI62" s="224">
        <v>0</v>
      </c>
      <c r="BJ62" s="226">
        <f t="shared" si="130"/>
        <v>0</v>
      </c>
      <c r="BK62" s="227">
        <f t="shared" si="131"/>
        <v>0</v>
      </c>
      <c r="BL62" s="228">
        <f>F62 + BL61</f>
        <v>217582.64999999994</v>
      </c>
      <c r="BM62" s="229">
        <f xml:space="preserve"> G62 + BM61</f>
        <v>3504</v>
      </c>
      <c r="BN62" s="38">
        <f>F62/G62</f>
        <v>62.118749999999999</v>
      </c>
    </row>
    <row r="63" spans="1:66" ht="31.5" customHeight="1" x14ac:dyDescent="0.25">
      <c r="A63" s="45">
        <v>41009</v>
      </c>
      <c r="B63" s="43">
        <f t="shared" si="0"/>
        <v>4</v>
      </c>
      <c r="C63" s="52">
        <v>1</v>
      </c>
      <c r="D63" s="37" t="s">
        <v>288</v>
      </c>
      <c r="E63" s="37" t="s">
        <v>216</v>
      </c>
      <c r="F63" s="182">
        <v>3713.13</v>
      </c>
      <c r="G63" s="52">
        <v>58</v>
      </c>
      <c r="H63" s="52">
        <v>1</v>
      </c>
      <c r="I63" s="34">
        <v>0.85763888888888884</v>
      </c>
      <c r="J63" s="34">
        <v>0.85763888888888884</v>
      </c>
      <c r="K63" s="34">
        <v>0.86111111111111116</v>
      </c>
      <c r="L63" s="7">
        <f>K63-J63</f>
        <v>3.4722222222223209E-3</v>
      </c>
      <c r="M63" s="34">
        <v>0.875</v>
      </c>
      <c r="N63" s="7">
        <f>M63-K63</f>
        <v>1.388888888888884E-2</v>
      </c>
      <c r="O63" s="34">
        <v>0.97916666666666663</v>
      </c>
      <c r="P63" s="7">
        <f>O63-M63</f>
        <v>0.10416666666666663</v>
      </c>
      <c r="Q63" s="34">
        <v>0.98611111111111116</v>
      </c>
      <c r="R63" s="34">
        <v>1.03125</v>
      </c>
      <c r="S63" s="7">
        <f t="shared" ref="S63:S70" si="134">R63-Q63</f>
        <v>4.513888888888884E-2</v>
      </c>
      <c r="T63" s="34">
        <v>0.98611111111111116</v>
      </c>
      <c r="U63" s="34">
        <v>1.03125</v>
      </c>
      <c r="V63" s="7">
        <f t="shared" ref="V63:V71" si="135">U63-T63</f>
        <v>4.513888888888884E-2</v>
      </c>
      <c r="W63" s="34">
        <v>1.03125</v>
      </c>
      <c r="X63" s="7">
        <f>W63-R63</f>
        <v>0</v>
      </c>
      <c r="Y63" s="34">
        <v>1.03125</v>
      </c>
      <c r="Z63" s="7">
        <f>Y63-W63</f>
        <v>0</v>
      </c>
      <c r="AA63" s="34">
        <v>1.3472222222222223</v>
      </c>
      <c r="AB63" s="7">
        <f>AA63-Y63</f>
        <v>0.31597222222222232</v>
      </c>
      <c r="AC63" s="34">
        <v>1.3472222222222223</v>
      </c>
      <c r="AD63" s="34">
        <v>1.3472222222222223</v>
      </c>
      <c r="AE63" s="7">
        <f t="shared" si="102"/>
        <v>0</v>
      </c>
      <c r="AF63" s="34">
        <v>1.3576388888888891</v>
      </c>
      <c r="AG63" s="7">
        <f>AF63-AD63</f>
        <v>1.0416666666666741E-2</v>
      </c>
      <c r="AH63" s="34">
        <v>1.3611111111111109</v>
      </c>
      <c r="AI63" s="7">
        <f>AH63-AF63</f>
        <v>3.4722222222218768E-3</v>
      </c>
      <c r="AJ63" s="8">
        <f t="shared" si="103"/>
        <v>0</v>
      </c>
      <c r="AK63" s="8">
        <f t="shared" si="104"/>
        <v>5</v>
      </c>
      <c r="AL63" s="34">
        <v>1.3576388888888891</v>
      </c>
      <c r="AM63" s="34">
        <v>1.3576388888888891</v>
      </c>
      <c r="AN63" s="7">
        <f t="shared" si="105"/>
        <v>0</v>
      </c>
      <c r="AO63" s="7">
        <f>AM63-I63</f>
        <v>0.50000000000000022</v>
      </c>
      <c r="AP63" s="8">
        <f t="shared" si="106"/>
        <v>12</v>
      </c>
      <c r="AQ63" s="8">
        <f t="shared" si="107"/>
        <v>0</v>
      </c>
      <c r="AR63" s="7">
        <f>AB63-(AU63+AV63+AW63+AZ63+BC63+BF63+BI63)</f>
        <v>0</v>
      </c>
      <c r="AS63" s="8">
        <f t="shared" si="108"/>
        <v>0</v>
      </c>
      <c r="AT63" s="8">
        <f t="shared" si="109"/>
        <v>0</v>
      </c>
      <c r="AU63" s="224">
        <v>0</v>
      </c>
      <c r="AV63" s="224">
        <v>0</v>
      </c>
      <c r="AW63" s="224">
        <v>0</v>
      </c>
      <c r="AX63" s="225">
        <f t="shared" si="126"/>
        <v>0</v>
      </c>
      <c r="AY63" s="225">
        <f t="shared" si="127"/>
        <v>0</v>
      </c>
      <c r="AZ63" s="224">
        <v>0.31597222222222221</v>
      </c>
      <c r="BA63" s="225">
        <f t="shared" si="132"/>
        <v>7</v>
      </c>
      <c r="BB63" s="225">
        <f t="shared" si="133"/>
        <v>35</v>
      </c>
      <c r="BC63" s="224">
        <v>0</v>
      </c>
      <c r="BD63" s="225">
        <f t="shared" ref="BD63:BD71" si="136">HOUR(BC63)</f>
        <v>0</v>
      </c>
      <c r="BE63" s="225">
        <f t="shared" ref="BE63:BE71" si="137">MINUTE(BC63)</f>
        <v>0</v>
      </c>
      <c r="BF63" s="224">
        <v>0</v>
      </c>
      <c r="BG63" s="225">
        <f t="shared" si="77"/>
        <v>0</v>
      </c>
      <c r="BH63" s="225">
        <f t="shared" si="78"/>
        <v>0</v>
      </c>
      <c r="BI63" s="224">
        <v>0</v>
      </c>
      <c r="BJ63" s="226">
        <f t="shared" ref="BJ63:BJ88" si="138">HOUR(BI63)</f>
        <v>0</v>
      </c>
      <c r="BK63" s="227">
        <f t="shared" ref="BK63:BK88" si="139">MINUTE(BI63)</f>
        <v>0</v>
      </c>
      <c r="BL63" s="228">
        <f>F63 + BL62</f>
        <v>221295.77999999994</v>
      </c>
      <c r="BM63" s="229">
        <f xml:space="preserve"> G63 + BM62</f>
        <v>3562</v>
      </c>
      <c r="BN63" s="38">
        <f>F63/G63</f>
        <v>64.019482758620697</v>
      </c>
    </row>
    <row r="64" spans="1:66" ht="31.5" customHeight="1" x14ac:dyDescent="0.25">
      <c r="A64" s="45">
        <v>41009</v>
      </c>
      <c r="B64" s="43">
        <f t="shared" si="0"/>
        <v>4</v>
      </c>
      <c r="C64" s="52">
        <v>6</v>
      </c>
      <c r="D64" s="37" t="s">
        <v>31</v>
      </c>
      <c r="E64" s="37" t="s">
        <v>304</v>
      </c>
      <c r="F64" s="182">
        <v>3609.47</v>
      </c>
      <c r="G64" s="52">
        <v>58</v>
      </c>
      <c r="H64" s="52">
        <v>1</v>
      </c>
      <c r="I64" s="34">
        <v>0.87152777777777779</v>
      </c>
      <c r="J64" s="34">
        <v>0.87152777777777779</v>
      </c>
      <c r="K64" s="34">
        <v>0.875</v>
      </c>
      <c r="L64" s="7">
        <f>K64-J64</f>
        <v>3.4722222222222099E-3</v>
      </c>
      <c r="M64" s="34">
        <v>0.88194444444444453</v>
      </c>
      <c r="N64" s="7">
        <f>M64-K64</f>
        <v>6.9444444444445308E-3</v>
      </c>
      <c r="O64" s="34">
        <v>1.1527777777777779</v>
      </c>
      <c r="P64" s="7">
        <f>O64-M64</f>
        <v>0.27083333333333337</v>
      </c>
      <c r="Q64" s="34">
        <v>0.15277777777777776</v>
      </c>
      <c r="R64" s="34">
        <v>0.19444444444444445</v>
      </c>
      <c r="S64" s="7">
        <f t="shared" si="134"/>
        <v>4.1666666666666685E-2</v>
      </c>
      <c r="T64" s="34">
        <v>0.15277777777777776</v>
      </c>
      <c r="U64" s="34">
        <v>0.19444444444444445</v>
      </c>
      <c r="V64" s="7">
        <f t="shared" si="135"/>
        <v>4.1666666666666685E-2</v>
      </c>
      <c r="W64" s="34">
        <v>0.2638888888888889</v>
      </c>
      <c r="X64" s="7">
        <f>W64-R64</f>
        <v>6.9444444444444448E-2</v>
      </c>
      <c r="Y64" s="34">
        <v>0.2673611111111111</v>
      </c>
      <c r="Z64" s="7">
        <f>Y64-W64</f>
        <v>3.4722222222222099E-3</v>
      </c>
      <c r="AA64" s="34">
        <v>0.4236111111111111</v>
      </c>
      <c r="AB64" s="7">
        <f>AA64-Y64</f>
        <v>0.15625</v>
      </c>
      <c r="AC64" s="34">
        <v>0.4236111111111111</v>
      </c>
      <c r="AD64" s="34">
        <v>0.4236111111111111</v>
      </c>
      <c r="AE64" s="7">
        <f t="shared" si="102"/>
        <v>0</v>
      </c>
      <c r="AF64" s="34">
        <v>0.4375</v>
      </c>
      <c r="AG64" s="7">
        <f>AF64-AD64</f>
        <v>1.3888888888888895E-2</v>
      </c>
      <c r="AH64" s="34">
        <v>1.4375</v>
      </c>
      <c r="AI64" s="7">
        <f>AH64-AF64</f>
        <v>1</v>
      </c>
      <c r="AJ64" s="8">
        <f t="shared" si="103"/>
        <v>0</v>
      </c>
      <c r="AK64" s="8">
        <f t="shared" si="104"/>
        <v>0</v>
      </c>
      <c r="AL64" s="34">
        <v>1.4375</v>
      </c>
      <c r="AM64" s="34">
        <v>1.4375</v>
      </c>
      <c r="AN64" s="7">
        <f t="shared" si="105"/>
        <v>0</v>
      </c>
      <c r="AO64" s="7">
        <f>AM64-I64</f>
        <v>0.56597222222222221</v>
      </c>
      <c r="AP64" s="8">
        <f t="shared" si="106"/>
        <v>13</v>
      </c>
      <c r="AQ64" s="8">
        <f t="shared" si="107"/>
        <v>35</v>
      </c>
      <c r="AR64" s="7">
        <f>AB64-(AU64+AV64+AW64+AZ64+BC64+BF64+BI64)</f>
        <v>3.8194444444444448E-2</v>
      </c>
      <c r="AS64" s="8">
        <f t="shared" si="108"/>
        <v>0</v>
      </c>
      <c r="AT64" s="8">
        <f t="shared" si="109"/>
        <v>55</v>
      </c>
      <c r="AU64" s="224">
        <v>0</v>
      </c>
      <c r="AV64" s="224">
        <v>2.2916666666666669E-2</v>
      </c>
      <c r="AW64" s="224">
        <v>0</v>
      </c>
      <c r="AX64" s="225">
        <f t="shared" si="126"/>
        <v>0</v>
      </c>
      <c r="AY64" s="225">
        <f t="shared" si="127"/>
        <v>0</v>
      </c>
      <c r="AZ64" s="224">
        <v>9.5138888888888884E-2</v>
      </c>
      <c r="BA64" s="225">
        <f t="shared" si="132"/>
        <v>2</v>
      </c>
      <c r="BB64" s="225">
        <f t="shared" si="133"/>
        <v>17</v>
      </c>
      <c r="BC64" s="224">
        <v>0</v>
      </c>
      <c r="BD64" s="225">
        <f t="shared" si="136"/>
        <v>0</v>
      </c>
      <c r="BE64" s="225">
        <f t="shared" si="137"/>
        <v>0</v>
      </c>
      <c r="BF64" s="224">
        <v>0</v>
      </c>
      <c r="BG64" s="225">
        <f t="shared" si="77"/>
        <v>0</v>
      </c>
      <c r="BH64" s="225">
        <f t="shared" si="78"/>
        <v>0</v>
      </c>
      <c r="BI64" s="224">
        <v>0</v>
      </c>
      <c r="BJ64" s="226">
        <f t="shared" si="138"/>
        <v>0</v>
      </c>
      <c r="BK64" s="227">
        <f t="shared" si="139"/>
        <v>0</v>
      </c>
      <c r="BL64" s="228">
        <f>F64 + BL63</f>
        <v>224905.24999999994</v>
      </c>
      <c r="BM64" s="229">
        <f xml:space="preserve"> G64 + BM63</f>
        <v>3620</v>
      </c>
      <c r="BN64" s="38">
        <f>F64/G64</f>
        <v>62.232241379310338</v>
      </c>
    </row>
    <row r="65" spans="1:66" ht="30" x14ac:dyDescent="0.25">
      <c r="A65" s="45">
        <v>41009</v>
      </c>
      <c r="B65" s="43">
        <f t="shared" si="0"/>
        <v>4</v>
      </c>
      <c r="C65" s="52">
        <v>1</v>
      </c>
      <c r="D65" s="37" t="s">
        <v>309</v>
      </c>
      <c r="E65" s="37" t="s">
        <v>292</v>
      </c>
      <c r="F65" s="182">
        <v>3749.3</v>
      </c>
      <c r="G65" s="52">
        <v>58</v>
      </c>
      <c r="H65" s="52">
        <v>1</v>
      </c>
      <c r="I65" s="34">
        <v>0.16666666666666666</v>
      </c>
      <c r="J65" s="34">
        <v>0.16666666666666666</v>
      </c>
      <c r="K65" s="34">
        <v>0.22222222222222221</v>
      </c>
      <c r="L65" s="7">
        <f>K65-J65</f>
        <v>5.5555555555555552E-2</v>
      </c>
      <c r="M65" s="34">
        <v>0.28472222222222221</v>
      </c>
      <c r="N65" s="7">
        <f>M65-K65</f>
        <v>6.25E-2</v>
      </c>
      <c r="O65" s="34">
        <v>0.33333333333333331</v>
      </c>
      <c r="P65" s="7">
        <f>O65-M65</f>
        <v>4.8611111111111105E-2</v>
      </c>
      <c r="Q65" s="34">
        <v>0.33333333333333331</v>
      </c>
      <c r="R65" s="34">
        <v>0.3611111111111111</v>
      </c>
      <c r="S65" s="7">
        <f t="shared" si="134"/>
        <v>2.777777777777779E-2</v>
      </c>
      <c r="T65" s="34">
        <v>0.33333333333333331</v>
      </c>
      <c r="U65" s="34">
        <v>0.3611111111111111</v>
      </c>
      <c r="V65" s="7">
        <f t="shared" si="135"/>
        <v>2.777777777777779E-2</v>
      </c>
      <c r="W65" s="34">
        <v>0.39583333333333331</v>
      </c>
      <c r="X65" s="7">
        <f>W65-R65</f>
        <v>3.472222222222221E-2</v>
      </c>
      <c r="Y65" s="34">
        <v>0.3979166666666667</v>
      </c>
      <c r="Z65" s="7">
        <f>Y65-W65</f>
        <v>2.0833333333333814E-3</v>
      </c>
      <c r="AA65" s="34">
        <v>0.4368055555555555</v>
      </c>
      <c r="AB65" s="7">
        <f>AA65-Y65</f>
        <v>3.8888888888888806E-2</v>
      </c>
      <c r="AC65" s="34">
        <v>0.4368055555555555</v>
      </c>
      <c r="AD65" s="34">
        <v>0.4368055555555555</v>
      </c>
      <c r="AE65" s="7">
        <f t="shared" si="102"/>
        <v>0</v>
      </c>
      <c r="AF65" s="34">
        <v>0.44097222222222227</v>
      </c>
      <c r="AG65" s="7">
        <f>AF65-AD65</f>
        <v>4.1666666666667629E-3</v>
      </c>
      <c r="AH65" s="34">
        <v>0.44791666666666669</v>
      </c>
      <c r="AI65" s="7">
        <f>AH65-AF65</f>
        <v>6.9444444444444198E-3</v>
      </c>
      <c r="AJ65" s="8">
        <f t="shared" si="103"/>
        <v>0</v>
      </c>
      <c r="AK65" s="8">
        <f t="shared" si="104"/>
        <v>10</v>
      </c>
      <c r="AL65" s="34">
        <v>0.44791666666666669</v>
      </c>
      <c r="AM65" s="34">
        <v>0.44791666666666669</v>
      </c>
      <c r="AN65" s="7">
        <f t="shared" si="105"/>
        <v>0</v>
      </c>
      <c r="AO65" s="7">
        <f>AM65-I65</f>
        <v>0.28125</v>
      </c>
      <c r="AP65" s="8">
        <f t="shared" si="106"/>
        <v>6</v>
      </c>
      <c r="AQ65" s="8">
        <f t="shared" si="107"/>
        <v>45</v>
      </c>
      <c r="AR65" s="7">
        <f>AB65-(AU65+AV65+AW65+AZ65+BC65+BF65+BI65)</f>
        <v>3.8888888888888806E-2</v>
      </c>
      <c r="AS65" s="8">
        <f t="shared" si="108"/>
        <v>0</v>
      </c>
      <c r="AT65" s="8">
        <f t="shared" si="109"/>
        <v>56</v>
      </c>
      <c r="AU65" s="224">
        <v>0</v>
      </c>
      <c r="AV65" s="224">
        <v>0</v>
      </c>
      <c r="AW65" s="224">
        <v>0</v>
      </c>
      <c r="AX65" s="225">
        <f t="shared" si="126"/>
        <v>0</v>
      </c>
      <c r="AY65" s="225">
        <f t="shared" si="127"/>
        <v>0</v>
      </c>
      <c r="AZ65" s="224">
        <v>0</v>
      </c>
      <c r="BA65" s="225">
        <f t="shared" si="132"/>
        <v>0</v>
      </c>
      <c r="BB65" s="225">
        <f t="shared" si="133"/>
        <v>0</v>
      </c>
      <c r="BC65" s="224">
        <v>0</v>
      </c>
      <c r="BD65" s="225">
        <f t="shared" si="136"/>
        <v>0</v>
      </c>
      <c r="BE65" s="225">
        <f t="shared" si="137"/>
        <v>0</v>
      </c>
      <c r="BF65" s="224">
        <v>0</v>
      </c>
      <c r="BG65" s="225">
        <f t="shared" si="77"/>
        <v>0</v>
      </c>
      <c r="BH65" s="225">
        <f t="shared" si="78"/>
        <v>0</v>
      </c>
      <c r="BI65" s="224">
        <v>0</v>
      </c>
      <c r="BJ65" s="226">
        <f t="shared" si="138"/>
        <v>0</v>
      </c>
      <c r="BK65" s="227">
        <f t="shared" si="139"/>
        <v>0</v>
      </c>
      <c r="BL65" s="228">
        <f>F65 + BL64</f>
        <v>228654.54999999993</v>
      </c>
      <c r="BM65" s="229">
        <f xml:space="preserve"> G65 + BM64</f>
        <v>3678</v>
      </c>
      <c r="BN65" s="38">
        <f>F65/G65</f>
        <v>64.643103448275866</v>
      </c>
    </row>
    <row r="66" spans="1:66" ht="30" x14ac:dyDescent="0.25">
      <c r="A66" s="45">
        <v>41009</v>
      </c>
      <c r="B66" s="43">
        <f t="shared" ref="B66:B129" si="140">MONTH(A66)</f>
        <v>4</v>
      </c>
      <c r="C66" s="52">
        <v>3</v>
      </c>
      <c r="D66" s="37" t="s">
        <v>286</v>
      </c>
      <c r="E66" s="37" t="s">
        <v>292</v>
      </c>
      <c r="F66" s="44">
        <v>3575.04</v>
      </c>
      <c r="G66" s="52">
        <v>59</v>
      </c>
      <c r="H66" s="52">
        <v>0</v>
      </c>
      <c r="I66" s="34">
        <v>0.125</v>
      </c>
      <c r="J66" s="34">
        <v>0.125</v>
      </c>
      <c r="K66" s="34">
        <v>0.21527777777777779</v>
      </c>
      <c r="L66" s="7">
        <f>K66-J66</f>
        <v>9.027777777777779E-2</v>
      </c>
      <c r="M66" s="34">
        <v>0.22569444444444445</v>
      </c>
      <c r="N66" s="7">
        <f>M66-K66</f>
        <v>1.0416666666666657E-2</v>
      </c>
      <c r="O66" s="34">
        <v>0.25</v>
      </c>
      <c r="P66" s="7">
        <f>O66-M66</f>
        <v>2.4305555555555552E-2</v>
      </c>
      <c r="Q66" s="34">
        <v>0.25</v>
      </c>
      <c r="R66" s="34">
        <v>0.25</v>
      </c>
      <c r="S66" s="7">
        <f t="shared" si="134"/>
        <v>0</v>
      </c>
      <c r="T66" s="34">
        <v>0.25</v>
      </c>
      <c r="U66" s="34">
        <v>0.25</v>
      </c>
      <c r="V66" s="7">
        <f t="shared" si="135"/>
        <v>0</v>
      </c>
      <c r="W66" s="34">
        <v>0.49652777777777773</v>
      </c>
      <c r="X66" s="7">
        <f>W66-R66</f>
        <v>0.24652777777777773</v>
      </c>
      <c r="Y66" s="34">
        <v>0.49791666666666662</v>
      </c>
      <c r="Z66" s="7">
        <f>Y66-W66</f>
        <v>1.388888888888884E-3</v>
      </c>
      <c r="AA66" s="34">
        <v>0.55625000000000002</v>
      </c>
      <c r="AB66" s="7">
        <f>AA66-Y66</f>
        <v>5.8333333333333404E-2</v>
      </c>
      <c r="AC66" s="34">
        <v>0.55625000000000002</v>
      </c>
      <c r="AD66" s="34">
        <v>0.55625000000000002</v>
      </c>
      <c r="AE66" s="7">
        <f t="shared" si="102"/>
        <v>0</v>
      </c>
      <c r="AF66" s="34">
        <v>0.57291666666666663</v>
      </c>
      <c r="AG66" s="7">
        <f>AF66-AD66</f>
        <v>1.6666666666666607E-2</v>
      </c>
      <c r="AH66" s="34">
        <v>0.58333333333333337</v>
      </c>
      <c r="AI66" s="7">
        <f>AH66-AF66</f>
        <v>1.0416666666666741E-2</v>
      </c>
      <c r="AJ66" s="8">
        <f t="shared" si="103"/>
        <v>0</v>
      </c>
      <c r="AK66" s="8">
        <f t="shared" si="104"/>
        <v>15</v>
      </c>
      <c r="AL66" s="34">
        <v>0.58333333333333337</v>
      </c>
      <c r="AM66" s="34">
        <v>0.58333333333333337</v>
      </c>
      <c r="AN66" s="7">
        <f t="shared" si="105"/>
        <v>0</v>
      </c>
      <c r="AO66" s="7">
        <f>AM66-I66</f>
        <v>0.45833333333333337</v>
      </c>
      <c r="AP66" s="8">
        <f t="shared" si="106"/>
        <v>11</v>
      </c>
      <c r="AQ66" s="8">
        <f t="shared" si="107"/>
        <v>0</v>
      </c>
      <c r="AR66" s="7">
        <f>AB66-(AU66+AV66+AW66+AZ66+BC66+BF66+BI66)</f>
        <v>5.8333333333333404E-2</v>
      </c>
      <c r="AS66" s="8">
        <f t="shared" ref="AS66:AS78" si="141">HOUR(AR66)</f>
        <v>1</v>
      </c>
      <c r="AT66" s="8">
        <f t="shared" ref="AT66:AT78" si="142">MINUTE(AR66)</f>
        <v>24</v>
      </c>
      <c r="AU66" s="224">
        <v>0</v>
      </c>
      <c r="AV66" s="224">
        <v>0</v>
      </c>
      <c r="AW66" s="224">
        <v>0</v>
      </c>
      <c r="AX66" s="225">
        <f t="shared" si="126"/>
        <v>0</v>
      </c>
      <c r="AY66" s="225">
        <f t="shared" si="127"/>
        <v>0</v>
      </c>
      <c r="AZ66" s="224">
        <v>0</v>
      </c>
      <c r="BA66" s="225">
        <f t="shared" si="132"/>
        <v>0</v>
      </c>
      <c r="BB66" s="225">
        <f t="shared" si="133"/>
        <v>0</v>
      </c>
      <c r="BC66" s="224">
        <v>0</v>
      </c>
      <c r="BD66" s="225">
        <f t="shared" si="136"/>
        <v>0</v>
      </c>
      <c r="BE66" s="225">
        <f t="shared" si="137"/>
        <v>0</v>
      </c>
      <c r="BF66" s="224">
        <v>0</v>
      </c>
      <c r="BG66" s="225">
        <f t="shared" si="77"/>
        <v>0</v>
      </c>
      <c r="BH66" s="225">
        <f t="shared" si="78"/>
        <v>0</v>
      </c>
      <c r="BI66" s="224">
        <v>0</v>
      </c>
      <c r="BJ66" s="226">
        <f t="shared" si="138"/>
        <v>0</v>
      </c>
      <c r="BK66" s="227">
        <f t="shared" si="139"/>
        <v>0</v>
      </c>
      <c r="BL66" s="228">
        <f>F66 + BL65</f>
        <v>232229.58999999994</v>
      </c>
      <c r="BM66" s="229">
        <f xml:space="preserve"> G66 + BM65</f>
        <v>3737</v>
      </c>
      <c r="BN66" s="38">
        <f>F66/G66</f>
        <v>60.593898305084743</v>
      </c>
    </row>
    <row r="67" spans="1:66" x14ac:dyDescent="0.25">
      <c r="A67" s="45">
        <v>41009</v>
      </c>
      <c r="B67" s="43">
        <f t="shared" si="140"/>
        <v>4</v>
      </c>
      <c r="C67" s="52">
        <v>7</v>
      </c>
      <c r="D67" s="37" t="s">
        <v>264</v>
      </c>
      <c r="E67" s="37" t="s">
        <v>285</v>
      </c>
      <c r="F67" s="44">
        <v>3427.35</v>
      </c>
      <c r="G67" s="52">
        <v>54</v>
      </c>
      <c r="H67" s="52">
        <v>5</v>
      </c>
      <c r="I67" s="34">
        <v>0.61805555555555558</v>
      </c>
      <c r="J67" s="34">
        <v>0.61805555555555558</v>
      </c>
      <c r="K67" s="34">
        <v>0.62152777777777779</v>
      </c>
      <c r="L67" s="7">
        <f>K67-J67</f>
        <v>3.4722222222222099E-3</v>
      </c>
      <c r="M67" s="34">
        <v>0.62847222222222221</v>
      </c>
      <c r="N67" s="7">
        <f>M67-K67</f>
        <v>6.9444444444444198E-3</v>
      </c>
      <c r="O67" s="34">
        <v>0.65277777777777779</v>
      </c>
      <c r="P67" s="7">
        <f>O67-M67</f>
        <v>2.430555555555558E-2</v>
      </c>
      <c r="Q67" s="34">
        <v>0.65625</v>
      </c>
      <c r="R67" s="34">
        <v>0.70486111111111116</v>
      </c>
      <c r="S67" s="7">
        <f t="shared" si="134"/>
        <v>4.861111111111116E-2</v>
      </c>
      <c r="T67" s="34">
        <v>0.65625</v>
      </c>
      <c r="U67" s="34">
        <v>0.70486111111111116</v>
      </c>
      <c r="V67" s="7">
        <f t="shared" si="135"/>
        <v>4.861111111111116E-2</v>
      </c>
      <c r="W67" s="34">
        <v>0.7055555555555556</v>
      </c>
      <c r="X67" s="7">
        <f>W67-R67</f>
        <v>6.9444444444444198E-4</v>
      </c>
      <c r="Y67" s="34">
        <v>0.70624999999999993</v>
      </c>
      <c r="Z67" s="7">
        <f>Y67-W67</f>
        <v>6.9444444444433095E-4</v>
      </c>
      <c r="AA67" s="34">
        <v>0.77222222222222225</v>
      </c>
      <c r="AB67" s="7">
        <f>AA67-Y67</f>
        <v>6.5972222222222321E-2</v>
      </c>
      <c r="AC67" s="34">
        <v>0.77222222222222225</v>
      </c>
      <c r="AD67" s="34">
        <v>0.77222222222222225</v>
      </c>
      <c r="AE67" s="7">
        <f t="shared" si="102"/>
        <v>0</v>
      </c>
      <c r="AF67" s="34">
        <v>0.78125</v>
      </c>
      <c r="AG67" s="7">
        <f>AF67-AD67</f>
        <v>9.0277777777777457E-3</v>
      </c>
      <c r="AH67" s="34">
        <v>0.78472222222222221</v>
      </c>
      <c r="AI67" s="7">
        <f>AH67-AF67</f>
        <v>3.4722222222222099E-3</v>
      </c>
      <c r="AJ67" s="8">
        <f t="shared" si="103"/>
        <v>0</v>
      </c>
      <c r="AK67" s="8">
        <f t="shared" si="104"/>
        <v>5</v>
      </c>
      <c r="AL67" s="34">
        <v>0.78472222222222221</v>
      </c>
      <c r="AM67" s="34">
        <v>0.78472222222222221</v>
      </c>
      <c r="AN67" s="7">
        <f t="shared" si="105"/>
        <v>0</v>
      </c>
      <c r="AO67" s="7">
        <f>AM67-I67</f>
        <v>0.16666666666666663</v>
      </c>
      <c r="AP67" s="8">
        <f t="shared" si="106"/>
        <v>4</v>
      </c>
      <c r="AQ67" s="8">
        <f t="shared" si="107"/>
        <v>0</v>
      </c>
      <c r="AR67" s="7">
        <f>AB67-(AU67+AV67+AW67+AZ67+BC67+BF67+BI67)</f>
        <v>6.5972222222222321E-2</v>
      </c>
      <c r="AS67" s="8">
        <f t="shared" si="141"/>
        <v>1</v>
      </c>
      <c r="AT67" s="8">
        <f t="shared" si="142"/>
        <v>35</v>
      </c>
      <c r="AU67" s="224">
        <v>0</v>
      </c>
      <c r="AV67" s="224">
        <v>0</v>
      </c>
      <c r="AW67" s="224">
        <v>0</v>
      </c>
      <c r="AX67" s="225">
        <f t="shared" si="126"/>
        <v>0</v>
      </c>
      <c r="AY67" s="225">
        <f t="shared" si="127"/>
        <v>0</v>
      </c>
      <c r="AZ67" s="224">
        <v>0</v>
      </c>
      <c r="BA67" s="225">
        <f t="shared" si="132"/>
        <v>0</v>
      </c>
      <c r="BB67" s="225">
        <f t="shared" si="133"/>
        <v>0</v>
      </c>
      <c r="BC67" s="224">
        <v>0</v>
      </c>
      <c r="BD67" s="225">
        <f t="shared" si="136"/>
        <v>0</v>
      </c>
      <c r="BE67" s="225">
        <f t="shared" si="137"/>
        <v>0</v>
      </c>
      <c r="BF67" s="224">
        <v>0</v>
      </c>
      <c r="BG67" s="225">
        <f t="shared" si="77"/>
        <v>0</v>
      </c>
      <c r="BH67" s="225">
        <f t="shared" si="78"/>
        <v>0</v>
      </c>
      <c r="BI67" s="224">
        <v>0</v>
      </c>
      <c r="BJ67" s="226">
        <f t="shared" si="138"/>
        <v>0</v>
      </c>
      <c r="BK67" s="227">
        <f t="shared" si="139"/>
        <v>0</v>
      </c>
      <c r="BL67" s="228">
        <f>F67 + BL66</f>
        <v>235656.93999999994</v>
      </c>
      <c r="BM67" s="229">
        <f xml:space="preserve"> G67 + BM66</f>
        <v>3791</v>
      </c>
      <c r="BN67" s="38">
        <f>F67/G67</f>
        <v>63.469444444444441</v>
      </c>
    </row>
    <row r="68" spans="1:66" ht="31.5" customHeight="1" x14ac:dyDescent="0.25">
      <c r="A68" s="45">
        <v>41009</v>
      </c>
      <c r="B68" s="43">
        <f t="shared" si="140"/>
        <v>4</v>
      </c>
      <c r="C68" s="52">
        <v>4</v>
      </c>
      <c r="D68" s="37" t="s">
        <v>266</v>
      </c>
      <c r="E68" s="37" t="s">
        <v>273</v>
      </c>
      <c r="F68" s="44">
        <v>3084.2</v>
      </c>
      <c r="G68" s="52">
        <v>52</v>
      </c>
      <c r="H68" s="52">
        <v>7</v>
      </c>
      <c r="I68" s="34">
        <v>0.75</v>
      </c>
      <c r="J68" s="34">
        <v>0.75</v>
      </c>
      <c r="K68" s="34">
        <v>0.75347222222222221</v>
      </c>
      <c r="L68" s="7">
        <f>K68-J68</f>
        <v>3.4722222222222099E-3</v>
      </c>
      <c r="M68" s="34">
        <v>0.76736111111111116</v>
      </c>
      <c r="N68" s="7">
        <f>M68-K68</f>
        <v>1.3888888888888951E-2</v>
      </c>
      <c r="O68" s="34">
        <v>0.80902777777777779</v>
      </c>
      <c r="P68" s="7">
        <f>O68-M68</f>
        <v>4.166666666666663E-2</v>
      </c>
      <c r="Q68" s="34">
        <v>0.8125</v>
      </c>
      <c r="R68" s="34">
        <v>0.85069444444444453</v>
      </c>
      <c r="S68" s="7">
        <f t="shared" si="134"/>
        <v>3.8194444444444531E-2</v>
      </c>
      <c r="T68" s="34">
        <v>0.8125</v>
      </c>
      <c r="U68" s="34">
        <v>0.85069444444444453</v>
      </c>
      <c r="V68" s="7">
        <f t="shared" si="135"/>
        <v>3.8194444444444531E-2</v>
      </c>
      <c r="W68" s="34">
        <v>0.80902777777777779</v>
      </c>
      <c r="X68" s="7">
        <v>0</v>
      </c>
      <c r="Y68" s="34">
        <v>0.82291666666666663</v>
      </c>
      <c r="Z68" s="7">
        <f>Y68-W68</f>
        <v>1.388888888888884E-2</v>
      </c>
      <c r="AA68" s="34">
        <v>0.99305555555555547</v>
      </c>
      <c r="AB68" s="7">
        <f>AA68-Y68</f>
        <v>0.17013888888888884</v>
      </c>
      <c r="AC68" s="34">
        <v>0.99305555555555547</v>
      </c>
      <c r="AD68" s="34">
        <v>0.99305555555555547</v>
      </c>
      <c r="AE68" s="7">
        <f t="shared" si="102"/>
        <v>0</v>
      </c>
      <c r="AF68" s="34">
        <v>1.0034722222222221</v>
      </c>
      <c r="AG68" s="7">
        <f>AF68-AD68</f>
        <v>1.041666666666663E-2</v>
      </c>
      <c r="AH68" s="34">
        <v>1.0069444444444444</v>
      </c>
      <c r="AI68" s="7">
        <f>AH68-AF68</f>
        <v>3.4722222222223209E-3</v>
      </c>
      <c r="AJ68" s="8">
        <f t="shared" si="103"/>
        <v>0</v>
      </c>
      <c r="AK68" s="8">
        <f t="shared" si="104"/>
        <v>5</v>
      </c>
      <c r="AL68" s="34">
        <v>1.0069444444444444</v>
      </c>
      <c r="AM68" s="34">
        <v>1.0069444444444444</v>
      </c>
      <c r="AN68" s="7">
        <f t="shared" si="105"/>
        <v>0</v>
      </c>
      <c r="AO68" s="7">
        <f>AM68-I68</f>
        <v>0.25694444444444442</v>
      </c>
      <c r="AP68" s="8">
        <f t="shared" si="106"/>
        <v>6</v>
      </c>
      <c r="AQ68" s="8">
        <f t="shared" si="107"/>
        <v>10</v>
      </c>
      <c r="AR68" s="7">
        <f>AB68-(AU68+AV68+AW68+AZ68+BC68+BF68+BI68)</f>
        <v>0</v>
      </c>
      <c r="AS68" s="8">
        <f t="shared" si="141"/>
        <v>0</v>
      </c>
      <c r="AT68" s="8">
        <f t="shared" si="142"/>
        <v>0</v>
      </c>
      <c r="AU68" s="224">
        <v>0</v>
      </c>
      <c r="AV68" s="224">
        <v>0</v>
      </c>
      <c r="AW68" s="224">
        <v>0</v>
      </c>
      <c r="AX68" s="225">
        <f t="shared" si="126"/>
        <v>0</v>
      </c>
      <c r="AY68" s="225">
        <f t="shared" si="127"/>
        <v>0</v>
      </c>
      <c r="AZ68" s="224">
        <v>0.17013888888888887</v>
      </c>
      <c r="BA68" s="225">
        <f t="shared" ref="BA68:BA74" si="143">HOUR(AZ68)</f>
        <v>4</v>
      </c>
      <c r="BB68" s="225">
        <f t="shared" ref="BB68:BB74" si="144">MINUTE(AZ68)</f>
        <v>5</v>
      </c>
      <c r="BC68" s="224">
        <v>0</v>
      </c>
      <c r="BD68" s="225">
        <f t="shared" si="136"/>
        <v>0</v>
      </c>
      <c r="BE68" s="225">
        <f t="shared" si="137"/>
        <v>0</v>
      </c>
      <c r="BF68" s="224">
        <v>0</v>
      </c>
      <c r="BG68" s="225">
        <f t="shared" si="77"/>
        <v>0</v>
      </c>
      <c r="BH68" s="225">
        <f t="shared" si="78"/>
        <v>0</v>
      </c>
      <c r="BI68" s="224">
        <v>0</v>
      </c>
      <c r="BJ68" s="226">
        <f t="shared" si="138"/>
        <v>0</v>
      </c>
      <c r="BK68" s="227">
        <f t="shared" si="139"/>
        <v>0</v>
      </c>
      <c r="BL68" s="228">
        <f>F68 + BL67</f>
        <v>238741.13999999996</v>
      </c>
      <c r="BM68" s="229">
        <f xml:space="preserve"> G68 + BM67</f>
        <v>3843</v>
      </c>
      <c r="BN68" s="38">
        <f>F68/G68</f>
        <v>59.311538461538461</v>
      </c>
    </row>
    <row r="69" spans="1:66" x14ac:dyDescent="0.25">
      <c r="A69" s="45">
        <v>41009</v>
      </c>
      <c r="B69" s="43">
        <f t="shared" si="140"/>
        <v>4</v>
      </c>
      <c r="C69" s="52">
        <v>2</v>
      </c>
      <c r="D69" s="37" t="s">
        <v>306</v>
      </c>
      <c r="E69" s="37" t="s">
        <v>307</v>
      </c>
      <c r="F69" s="44">
        <v>3610.6</v>
      </c>
      <c r="G69" s="52">
        <v>59</v>
      </c>
      <c r="H69" s="52">
        <v>0</v>
      </c>
      <c r="I69" s="34">
        <v>0.64583333333333337</v>
      </c>
      <c r="J69" s="34">
        <v>0.64583333333333337</v>
      </c>
      <c r="K69" s="34">
        <v>0.65277777777777779</v>
      </c>
      <c r="L69" s="7">
        <f>K69-J69</f>
        <v>6.9444444444444198E-3</v>
      </c>
      <c r="M69" s="34">
        <v>0.66666666666666663</v>
      </c>
      <c r="N69" s="7">
        <f>M69-K69</f>
        <v>1.388888888888884E-2</v>
      </c>
      <c r="O69" s="34">
        <v>0.69444444444444453</v>
      </c>
      <c r="P69" s="7">
        <f>O69-M69</f>
        <v>2.7777777777777901E-2</v>
      </c>
      <c r="Q69" s="34">
        <v>0.69791666666666663</v>
      </c>
      <c r="R69" s="34">
        <v>0.71875</v>
      </c>
      <c r="S69" s="7">
        <f t="shared" si="134"/>
        <v>2.083333333333337E-2</v>
      </c>
      <c r="T69" s="34">
        <v>0.69791666666666663</v>
      </c>
      <c r="U69" s="34">
        <v>0.71875</v>
      </c>
      <c r="V69" s="7">
        <f t="shared" si="135"/>
        <v>2.083333333333337E-2</v>
      </c>
      <c r="W69" s="34">
        <v>0.86249999999999993</v>
      </c>
      <c r="X69" s="7">
        <f>W69-R69</f>
        <v>0.14374999999999993</v>
      </c>
      <c r="Y69" s="34">
        <v>0.86319444444444438</v>
      </c>
      <c r="Z69" s="7">
        <f>Y69-W69</f>
        <v>6.9444444444444198E-4</v>
      </c>
      <c r="AA69" s="34">
        <v>0.98888888888888893</v>
      </c>
      <c r="AB69" s="7">
        <f>AA69-Y69</f>
        <v>0.12569444444444455</v>
      </c>
      <c r="AC69" s="34">
        <v>0.98888888888888893</v>
      </c>
      <c r="AD69" s="34">
        <v>0.98888888888888893</v>
      </c>
      <c r="AE69" s="7">
        <f t="shared" si="102"/>
        <v>0</v>
      </c>
      <c r="AF69" s="34">
        <v>1.0034722222222221</v>
      </c>
      <c r="AG69" s="7">
        <f>AF69-AD69</f>
        <v>1.4583333333333171E-2</v>
      </c>
      <c r="AH69" s="34">
        <v>1.0208333333333333</v>
      </c>
      <c r="AI69" s="7">
        <f>AH69-AF69</f>
        <v>1.736111111111116E-2</v>
      </c>
      <c r="AJ69" s="8">
        <f t="shared" ref="AJ69:AJ78" si="145">HOUR(AI69)</f>
        <v>0</v>
      </c>
      <c r="AK69" s="8">
        <f t="shared" ref="AK69:AK78" si="146">MINUTE(AI69)</f>
        <v>25</v>
      </c>
      <c r="AL69" s="34">
        <v>1.0208333333333333</v>
      </c>
      <c r="AM69" s="34">
        <v>1.0208333333333333</v>
      </c>
      <c r="AN69" s="7">
        <f t="shared" si="105"/>
        <v>0</v>
      </c>
      <c r="AO69" s="7">
        <f>AM69-I69</f>
        <v>0.37499999999999989</v>
      </c>
      <c r="AP69" s="8">
        <f t="shared" si="106"/>
        <v>9</v>
      </c>
      <c r="AQ69" s="8">
        <f t="shared" si="107"/>
        <v>0</v>
      </c>
      <c r="AR69" s="7">
        <f>AB69-(AU69+AV69+AW69+AZ69+BC69+BF69+BI69)</f>
        <v>7.9166666666666774E-2</v>
      </c>
      <c r="AS69" s="8">
        <f t="shared" si="141"/>
        <v>1</v>
      </c>
      <c r="AT69" s="8">
        <f t="shared" si="142"/>
        <v>54</v>
      </c>
      <c r="AU69" s="224">
        <v>0</v>
      </c>
      <c r="AV69" s="224">
        <v>1.4583333333333332E-2</v>
      </c>
      <c r="AW69" s="224">
        <v>0</v>
      </c>
      <c r="AX69" s="225">
        <f t="shared" si="126"/>
        <v>0</v>
      </c>
      <c r="AY69" s="225">
        <f t="shared" si="127"/>
        <v>0</v>
      </c>
      <c r="AZ69" s="224">
        <v>0</v>
      </c>
      <c r="BA69" s="225">
        <f t="shared" si="143"/>
        <v>0</v>
      </c>
      <c r="BB69" s="225">
        <f t="shared" si="144"/>
        <v>0</v>
      </c>
      <c r="BC69" s="224">
        <v>0</v>
      </c>
      <c r="BD69" s="225">
        <f t="shared" si="136"/>
        <v>0</v>
      </c>
      <c r="BE69" s="225">
        <f t="shared" si="137"/>
        <v>0</v>
      </c>
      <c r="BF69" s="224">
        <v>3.1944444444444449E-2</v>
      </c>
      <c r="BG69" s="225">
        <f t="shared" ref="BG69:BG71" si="147">HOUR(BF69)</f>
        <v>0</v>
      </c>
      <c r="BH69" s="225">
        <f t="shared" ref="BH69:BH71" si="148">MINUTE(BF69)</f>
        <v>46</v>
      </c>
      <c r="BI69" s="224">
        <v>0</v>
      </c>
      <c r="BJ69" s="226">
        <f t="shared" si="138"/>
        <v>0</v>
      </c>
      <c r="BK69" s="227">
        <f t="shared" si="139"/>
        <v>0</v>
      </c>
      <c r="BL69" s="228">
        <f>F69 + BL68</f>
        <v>242351.73999999996</v>
      </c>
      <c r="BM69" s="229">
        <f xml:space="preserve"> G69 + BM68</f>
        <v>3902</v>
      </c>
      <c r="BN69" s="38">
        <f>F69/G69</f>
        <v>61.196610169491521</v>
      </c>
    </row>
    <row r="70" spans="1:66" ht="30" x14ac:dyDescent="0.25">
      <c r="A70" s="45">
        <v>41009</v>
      </c>
      <c r="B70" s="43">
        <f t="shared" si="140"/>
        <v>4</v>
      </c>
      <c r="C70" s="52">
        <v>4</v>
      </c>
      <c r="D70" s="37" t="s">
        <v>286</v>
      </c>
      <c r="E70" s="37" t="s">
        <v>218</v>
      </c>
      <c r="F70" s="44">
        <v>3763.39</v>
      </c>
      <c r="G70" s="52">
        <v>59</v>
      </c>
      <c r="H70" s="52">
        <v>0</v>
      </c>
      <c r="I70" s="34">
        <v>0.79513888888888884</v>
      </c>
      <c r="J70" s="34">
        <v>0.79513888888888884</v>
      </c>
      <c r="K70" s="34">
        <v>0.83333333333333337</v>
      </c>
      <c r="L70" s="7">
        <f>K70-J70</f>
        <v>3.8194444444444531E-2</v>
      </c>
      <c r="M70" s="34">
        <v>0.84375</v>
      </c>
      <c r="N70" s="7">
        <f>M70-K70</f>
        <v>1.041666666666663E-2</v>
      </c>
      <c r="O70" s="34">
        <v>0.86805555555555547</v>
      </c>
      <c r="P70" s="7">
        <f>O70-M70</f>
        <v>2.4305555555555469E-2</v>
      </c>
      <c r="Q70" s="34">
        <v>0.87152777777777779</v>
      </c>
      <c r="R70" s="34">
        <v>0.90277777777777779</v>
      </c>
      <c r="S70" s="7">
        <f t="shared" si="134"/>
        <v>3.125E-2</v>
      </c>
      <c r="T70" s="34">
        <v>0.87152777777777779</v>
      </c>
      <c r="U70" s="34">
        <v>0.90277777777777779</v>
      </c>
      <c r="V70" s="7">
        <f t="shared" si="135"/>
        <v>3.125E-2</v>
      </c>
      <c r="W70" s="34">
        <v>0.90625</v>
      </c>
      <c r="X70" s="7">
        <f>W70-R70</f>
        <v>3.4722222222222099E-3</v>
      </c>
      <c r="Y70" s="34">
        <v>1.0465277777777777</v>
      </c>
      <c r="Z70" s="7">
        <f>Y70-W70</f>
        <v>0.14027777777777772</v>
      </c>
      <c r="AA70" s="34">
        <v>1.1291666666666667</v>
      </c>
      <c r="AB70" s="7">
        <f>AA70-Y70</f>
        <v>8.2638888888888928E-2</v>
      </c>
      <c r="AC70" s="34">
        <v>1.1291666666666667</v>
      </c>
      <c r="AD70" s="34">
        <v>1.1291666666666667</v>
      </c>
      <c r="AE70" s="7">
        <f t="shared" si="102"/>
        <v>0</v>
      </c>
      <c r="AF70" s="34">
        <v>1.1354166666666667</v>
      </c>
      <c r="AG70" s="7">
        <f>AF70-AD70</f>
        <v>6.2500000000000888E-3</v>
      </c>
      <c r="AH70" s="34">
        <v>1.1458333333333333</v>
      </c>
      <c r="AI70" s="7">
        <f>AH70-AF70</f>
        <v>1.0416666666666519E-2</v>
      </c>
      <c r="AJ70" s="8">
        <f t="shared" si="145"/>
        <v>0</v>
      </c>
      <c r="AK70" s="8">
        <f t="shared" si="146"/>
        <v>15</v>
      </c>
      <c r="AL70" s="34">
        <v>1.1458333333333333</v>
      </c>
      <c r="AM70" s="34">
        <v>1.1458333333333333</v>
      </c>
      <c r="AN70" s="7">
        <f t="shared" si="105"/>
        <v>0</v>
      </c>
      <c r="AO70" s="7">
        <f>AM70-I70</f>
        <v>0.35069444444444442</v>
      </c>
      <c r="AP70" s="8">
        <f t="shared" si="106"/>
        <v>8</v>
      </c>
      <c r="AQ70" s="8">
        <f t="shared" si="107"/>
        <v>25</v>
      </c>
      <c r="AR70" s="7">
        <f>AB70-(AU70+AV70+AW70+AZ70+BC70+BF70+BI70)</f>
        <v>4.8611111111111154E-2</v>
      </c>
      <c r="AS70" s="8">
        <f t="shared" si="141"/>
        <v>1</v>
      </c>
      <c r="AT70" s="8">
        <f t="shared" si="142"/>
        <v>10</v>
      </c>
      <c r="AU70" s="224">
        <v>0</v>
      </c>
      <c r="AV70" s="224">
        <v>0</v>
      </c>
      <c r="AW70" s="224">
        <v>0</v>
      </c>
      <c r="AX70" s="225">
        <f t="shared" si="126"/>
        <v>0</v>
      </c>
      <c r="AY70" s="225">
        <f t="shared" si="127"/>
        <v>0</v>
      </c>
      <c r="AZ70" s="224">
        <v>0</v>
      </c>
      <c r="BA70" s="225">
        <f t="shared" si="143"/>
        <v>0</v>
      </c>
      <c r="BB70" s="225">
        <f t="shared" si="144"/>
        <v>0</v>
      </c>
      <c r="BC70" s="224">
        <v>0</v>
      </c>
      <c r="BD70" s="225">
        <f t="shared" si="136"/>
        <v>0</v>
      </c>
      <c r="BE70" s="225">
        <f t="shared" si="137"/>
        <v>0</v>
      </c>
      <c r="BF70" s="224">
        <v>3.4027777777777775E-2</v>
      </c>
      <c r="BG70" s="225">
        <f t="shared" si="147"/>
        <v>0</v>
      </c>
      <c r="BH70" s="225">
        <f t="shared" si="148"/>
        <v>49</v>
      </c>
      <c r="BI70" s="224">
        <v>0</v>
      </c>
      <c r="BJ70" s="226">
        <f t="shared" si="138"/>
        <v>0</v>
      </c>
      <c r="BK70" s="227">
        <f t="shared" si="139"/>
        <v>0</v>
      </c>
      <c r="BL70" s="228">
        <f>F70 + BL69</f>
        <v>246115.12999999998</v>
      </c>
      <c r="BM70" s="229">
        <f xml:space="preserve"> G70 + BM69</f>
        <v>3961</v>
      </c>
      <c r="BN70" s="38">
        <f>F70/G70</f>
        <v>63.786271186440679</v>
      </c>
    </row>
    <row r="71" spans="1:66" x14ac:dyDescent="0.25">
      <c r="A71" s="45">
        <v>41009</v>
      </c>
      <c r="B71" s="43">
        <f t="shared" si="140"/>
        <v>4</v>
      </c>
      <c r="C71" s="52">
        <v>5</v>
      </c>
      <c r="D71" s="37" t="s">
        <v>266</v>
      </c>
      <c r="E71" s="37" t="s">
        <v>273</v>
      </c>
      <c r="F71" s="155">
        <v>3797.41</v>
      </c>
      <c r="G71" s="52">
        <v>59</v>
      </c>
      <c r="H71" s="52">
        <v>0</v>
      </c>
      <c r="I71" s="34">
        <v>0.85416666666666663</v>
      </c>
      <c r="J71" s="34">
        <v>0.85416666666666663</v>
      </c>
      <c r="K71" s="34">
        <v>0.86458333333333337</v>
      </c>
      <c r="L71" s="7">
        <f>K71-J71</f>
        <v>1.0416666666666741E-2</v>
      </c>
      <c r="M71" s="34">
        <v>0.875</v>
      </c>
      <c r="N71" s="7">
        <f>M71-K71</f>
        <v>1.041666666666663E-2</v>
      </c>
      <c r="O71" s="34">
        <v>1.0277777777777779</v>
      </c>
      <c r="P71" s="7">
        <f>O71-M71</f>
        <v>0.1527777777777779</v>
      </c>
      <c r="Q71" s="34">
        <v>1.03125</v>
      </c>
      <c r="R71" s="34">
        <v>1.0520833333333333</v>
      </c>
      <c r="S71" s="7">
        <f>R71-Q71</f>
        <v>2.0833333333333259E-2</v>
      </c>
      <c r="T71" s="34">
        <v>1.03125</v>
      </c>
      <c r="U71" s="34">
        <v>1.0520833333333333</v>
      </c>
      <c r="V71" s="7">
        <f t="shared" si="135"/>
        <v>2.0833333333333259E-2</v>
      </c>
      <c r="W71" s="34">
        <v>1.0555555555555556</v>
      </c>
      <c r="X71" s="7">
        <f>W71-R71</f>
        <v>3.4722222222223209E-3</v>
      </c>
      <c r="Y71" s="34">
        <v>1.1673611111111111</v>
      </c>
      <c r="Z71" s="7">
        <f>Y71-W71</f>
        <v>0.11180555555555549</v>
      </c>
      <c r="AA71" s="34">
        <v>1.2493055555555557</v>
      </c>
      <c r="AB71" s="7">
        <f>AA71-Y71</f>
        <v>8.1944444444444597E-2</v>
      </c>
      <c r="AC71" s="34">
        <v>1.2493055555555557</v>
      </c>
      <c r="AD71" s="34">
        <v>1.2493055555555557</v>
      </c>
      <c r="AE71" s="7">
        <f t="shared" si="102"/>
        <v>0</v>
      </c>
      <c r="AF71" s="34">
        <v>1.2569444444444444</v>
      </c>
      <c r="AG71" s="7">
        <f>AF71-AD71</f>
        <v>7.6388888888887507E-3</v>
      </c>
      <c r="AH71" s="34">
        <v>1.2708333333333333</v>
      </c>
      <c r="AI71" s="7">
        <f>AH71-AF71</f>
        <v>1.388888888888884E-2</v>
      </c>
      <c r="AJ71" s="8">
        <f t="shared" si="145"/>
        <v>0</v>
      </c>
      <c r="AK71" s="8">
        <f t="shared" si="146"/>
        <v>20</v>
      </c>
      <c r="AL71" s="34">
        <v>1.2708333333333333</v>
      </c>
      <c r="AM71" s="34">
        <v>1.2708333333333333</v>
      </c>
      <c r="AN71" s="7">
        <f t="shared" si="105"/>
        <v>0</v>
      </c>
      <c r="AO71" s="7">
        <f>AM71-I71</f>
        <v>0.41666666666666663</v>
      </c>
      <c r="AP71" s="8">
        <f t="shared" si="106"/>
        <v>10</v>
      </c>
      <c r="AQ71" s="8">
        <f t="shared" si="107"/>
        <v>0</v>
      </c>
      <c r="AR71" s="7">
        <f>AB71-(AU71+AV71+AW71+AZ71+BC71+BF71+BI71)</f>
        <v>6.1111111111111262E-2</v>
      </c>
      <c r="AS71" s="8">
        <f t="shared" si="141"/>
        <v>1</v>
      </c>
      <c r="AT71" s="8">
        <f t="shared" si="142"/>
        <v>28</v>
      </c>
      <c r="AU71" s="224">
        <v>0</v>
      </c>
      <c r="AV71" s="224">
        <v>1.7361111111111112E-2</v>
      </c>
      <c r="AW71" s="224">
        <v>0</v>
      </c>
      <c r="AX71" s="225">
        <f t="shared" si="126"/>
        <v>0</v>
      </c>
      <c r="AY71" s="225">
        <f t="shared" si="127"/>
        <v>0</v>
      </c>
      <c r="AZ71" s="224">
        <v>0</v>
      </c>
      <c r="BA71" s="225">
        <f t="shared" si="143"/>
        <v>0</v>
      </c>
      <c r="BB71" s="225">
        <f t="shared" si="144"/>
        <v>0</v>
      </c>
      <c r="BC71" s="224">
        <v>0</v>
      </c>
      <c r="BD71" s="225">
        <f t="shared" si="136"/>
        <v>0</v>
      </c>
      <c r="BE71" s="225">
        <f t="shared" si="137"/>
        <v>0</v>
      </c>
      <c r="BF71" s="224">
        <v>3.472222222222222E-3</v>
      </c>
      <c r="BG71" s="225">
        <f t="shared" si="147"/>
        <v>0</v>
      </c>
      <c r="BH71" s="225">
        <f t="shared" si="148"/>
        <v>5</v>
      </c>
      <c r="BI71" s="224">
        <v>0</v>
      </c>
      <c r="BJ71" s="226">
        <f t="shared" si="138"/>
        <v>0</v>
      </c>
      <c r="BK71" s="227">
        <f t="shared" si="139"/>
        <v>0</v>
      </c>
      <c r="BL71" s="228">
        <f>F71 + BL70</f>
        <v>249912.53999999998</v>
      </c>
      <c r="BM71" s="229">
        <f xml:space="preserve"> G71 + BM70</f>
        <v>4020</v>
      </c>
      <c r="BN71" s="38">
        <f>F71/G71</f>
        <v>64.362881355932203</v>
      </c>
    </row>
    <row r="72" spans="1:66" x14ac:dyDescent="0.25">
      <c r="A72" s="45">
        <v>41010</v>
      </c>
      <c r="B72" s="43">
        <f t="shared" si="140"/>
        <v>4</v>
      </c>
      <c r="C72" s="52">
        <v>3</v>
      </c>
      <c r="D72" s="37" t="s">
        <v>306</v>
      </c>
      <c r="E72" s="37" t="s">
        <v>307</v>
      </c>
      <c r="F72" s="182">
        <v>3591.89</v>
      </c>
      <c r="G72" s="52">
        <v>59</v>
      </c>
      <c r="H72" s="52">
        <v>0</v>
      </c>
      <c r="I72" s="34">
        <v>0.875</v>
      </c>
      <c r="J72" s="34">
        <v>0.875</v>
      </c>
      <c r="K72" s="34">
        <v>1.5069444444444444</v>
      </c>
      <c r="L72" s="7">
        <f>K72-J72</f>
        <v>0.63194444444444442</v>
      </c>
      <c r="M72" s="34">
        <v>1.5104166666666667</v>
      </c>
      <c r="N72" s="7">
        <f>M72-K72</f>
        <v>3.4722222222223209E-3</v>
      </c>
      <c r="O72" s="34">
        <v>2.1354166666666665</v>
      </c>
      <c r="P72" s="7">
        <f>O72-M72</f>
        <v>0.62499999999999978</v>
      </c>
      <c r="Q72" s="34">
        <v>1.1388888888888888</v>
      </c>
      <c r="R72" s="34">
        <v>1.1805555555555556</v>
      </c>
      <c r="S72" s="7">
        <f t="shared" ref="S72:S78" si="149">R72-Q72</f>
        <v>4.1666666666666741E-2</v>
      </c>
      <c r="T72" s="34">
        <v>1.1388888888888888</v>
      </c>
      <c r="U72" s="34">
        <v>1.1805555555555556</v>
      </c>
      <c r="V72" s="7">
        <f t="shared" ref="V72:V78" si="150">U72-T72</f>
        <v>4.1666666666666741E-2</v>
      </c>
      <c r="W72" s="34">
        <v>1.2881944444444444</v>
      </c>
      <c r="X72" s="7">
        <f>W72-R72</f>
        <v>0.10763888888888884</v>
      </c>
      <c r="Y72" s="34">
        <v>1.2895833333333333</v>
      </c>
      <c r="Z72" s="7">
        <f>Y72-W72</f>
        <v>1.388888888888884E-3</v>
      </c>
      <c r="AA72" s="34">
        <v>1.3743055555555557</v>
      </c>
      <c r="AB72" s="7">
        <f>AA72-Y72</f>
        <v>8.4722222222222365E-2</v>
      </c>
      <c r="AC72" s="34">
        <v>1.3743055555555557</v>
      </c>
      <c r="AD72" s="34">
        <v>1.3743055555555557</v>
      </c>
      <c r="AE72" s="7">
        <f t="shared" si="102"/>
        <v>0</v>
      </c>
      <c r="AF72" s="34">
        <v>1.3854166666666667</v>
      </c>
      <c r="AG72" s="7">
        <f>AF72-AD72</f>
        <v>1.1111111111111072E-2</v>
      </c>
      <c r="AH72" s="34">
        <v>1.4375</v>
      </c>
      <c r="AI72" s="7">
        <f>AH72-AF72</f>
        <v>5.2083333333333259E-2</v>
      </c>
      <c r="AJ72" s="8">
        <f t="shared" si="145"/>
        <v>1</v>
      </c>
      <c r="AK72" s="8">
        <f t="shared" si="146"/>
        <v>15</v>
      </c>
      <c r="AL72" s="34">
        <v>1.4375</v>
      </c>
      <c r="AM72" s="34">
        <v>1.4375</v>
      </c>
      <c r="AN72" s="7">
        <f t="shared" ref="AN72:AN78" si="151">AM72-AL72</f>
        <v>0</v>
      </c>
      <c r="AO72" s="7">
        <f>AM72-I72</f>
        <v>0.5625</v>
      </c>
      <c r="AP72" s="8">
        <f t="shared" ref="AP72:AP78" si="152">HOUR(AO72)</f>
        <v>13</v>
      </c>
      <c r="AQ72" s="8">
        <f t="shared" si="107"/>
        <v>30</v>
      </c>
      <c r="AR72" s="7">
        <f>AB72-(AU72+AV72+AW72+AZ72+BC72+BF72+BI72)</f>
        <v>8.05555555555557E-2</v>
      </c>
      <c r="AS72" s="8">
        <f t="shared" si="141"/>
        <v>1</v>
      </c>
      <c r="AT72" s="8">
        <f t="shared" si="142"/>
        <v>56</v>
      </c>
      <c r="AU72" s="224">
        <v>0</v>
      </c>
      <c r="AV72" s="224">
        <v>0</v>
      </c>
      <c r="AW72" s="224">
        <v>0</v>
      </c>
      <c r="AX72" s="225">
        <f t="shared" si="126"/>
        <v>0</v>
      </c>
      <c r="AY72" s="225">
        <f t="shared" si="127"/>
        <v>0</v>
      </c>
      <c r="AZ72" s="224">
        <v>0</v>
      </c>
      <c r="BA72" s="225">
        <f t="shared" si="143"/>
        <v>0</v>
      </c>
      <c r="BB72" s="225">
        <f t="shared" si="144"/>
        <v>0</v>
      </c>
      <c r="BC72" s="224">
        <v>0</v>
      </c>
      <c r="BD72" s="225">
        <f t="shared" ref="BD72:BD78" si="153">HOUR(BC72)</f>
        <v>0</v>
      </c>
      <c r="BE72" s="225">
        <f t="shared" ref="BE72:BE78" si="154">MINUTE(BC72)</f>
        <v>0</v>
      </c>
      <c r="BF72" s="224">
        <v>4.1666666666666666E-3</v>
      </c>
      <c r="BG72" s="225">
        <f t="shared" ref="BG72:BG102" si="155">HOUR(BF72)</f>
        <v>0</v>
      </c>
      <c r="BH72" s="225">
        <f t="shared" ref="BH72:BH102" si="156">MINUTE(BF72)</f>
        <v>6</v>
      </c>
      <c r="BI72" s="224">
        <v>0</v>
      </c>
      <c r="BJ72" s="226">
        <f t="shared" si="138"/>
        <v>0</v>
      </c>
      <c r="BK72" s="227">
        <f t="shared" si="139"/>
        <v>0</v>
      </c>
      <c r="BL72" s="228">
        <f>F72 + BL71</f>
        <v>253504.43</v>
      </c>
      <c r="BM72" s="229">
        <f xml:space="preserve"> G72 + BM71</f>
        <v>4079</v>
      </c>
      <c r="BN72" s="38">
        <f>F72/G72</f>
        <v>60.879491525423724</v>
      </c>
    </row>
    <row r="73" spans="1:66" ht="30" x14ac:dyDescent="0.25">
      <c r="A73" s="45">
        <v>41010</v>
      </c>
      <c r="B73" s="43">
        <f t="shared" si="140"/>
        <v>4</v>
      </c>
      <c r="C73" s="52">
        <v>2</v>
      </c>
      <c r="D73" s="37" t="s">
        <v>309</v>
      </c>
      <c r="E73" s="37" t="s">
        <v>218</v>
      </c>
      <c r="F73" s="182">
        <v>3800.1</v>
      </c>
      <c r="G73" s="52">
        <v>58</v>
      </c>
      <c r="H73" s="52">
        <v>1</v>
      </c>
      <c r="I73" s="34">
        <v>0.10416666666666667</v>
      </c>
      <c r="J73" s="34">
        <v>0.10416666666666667</v>
      </c>
      <c r="K73" s="34">
        <v>0.1111111111111111</v>
      </c>
      <c r="L73" s="7">
        <f>K73-J73</f>
        <v>6.9444444444444337E-3</v>
      </c>
      <c r="M73" s="34">
        <v>0.11805555555555557</v>
      </c>
      <c r="N73" s="7">
        <f>M73-K73</f>
        <v>6.9444444444444614E-3</v>
      </c>
      <c r="O73" s="34">
        <v>0.25</v>
      </c>
      <c r="P73" s="7">
        <f>O73-M73</f>
        <v>0.13194444444444442</v>
      </c>
      <c r="Q73" s="34">
        <v>0.25694444444444448</v>
      </c>
      <c r="R73" s="34">
        <v>0.28472222222222221</v>
      </c>
      <c r="S73" s="7">
        <f t="shared" si="149"/>
        <v>2.7777777777777735E-2</v>
      </c>
      <c r="T73" s="34">
        <v>0.25694444444444448</v>
      </c>
      <c r="U73" s="34">
        <v>0.28472222222222221</v>
      </c>
      <c r="V73" s="7">
        <f t="shared" si="150"/>
        <v>2.7777777777777735E-2</v>
      </c>
      <c r="W73" s="34">
        <v>0.40625</v>
      </c>
      <c r="X73" s="7">
        <f>W73-R73</f>
        <v>0.12152777777777779</v>
      </c>
      <c r="Y73" s="34">
        <v>0.40833333333333338</v>
      </c>
      <c r="Z73" s="7">
        <f>Y73-W73</f>
        <v>2.0833333333333814E-3</v>
      </c>
      <c r="AA73" s="34">
        <v>0.46319444444444446</v>
      </c>
      <c r="AB73" s="7">
        <f>AA73-Y73</f>
        <v>5.4861111111111083E-2</v>
      </c>
      <c r="AC73" s="34">
        <v>0.46319444444444446</v>
      </c>
      <c r="AD73" s="34">
        <v>0.46319444444444446</v>
      </c>
      <c r="AE73" s="7">
        <f t="shared" si="102"/>
        <v>0</v>
      </c>
      <c r="AF73" s="34">
        <v>0.47361111111111115</v>
      </c>
      <c r="AG73" s="7">
        <f>AF73-AD73</f>
        <v>1.0416666666666685E-2</v>
      </c>
      <c r="AH73" s="34">
        <v>0.49305555555555558</v>
      </c>
      <c r="AI73" s="7">
        <f>AH73-AF73</f>
        <v>1.9444444444444431E-2</v>
      </c>
      <c r="AJ73" s="8">
        <f t="shared" si="145"/>
        <v>0</v>
      </c>
      <c r="AK73" s="8">
        <f t="shared" si="146"/>
        <v>28</v>
      </c>
      <c r="AL73" s="34">
        <v>0.49305555555555558</v>
      </c>
      <c r="AM73" s="34">
        <v>0.49305555555555558</v>
      </c>
      <c r="AN73" s="7">
        <f t="shared" si="151"/>
        <v>0</v>
      </c>
      <c r="AO73" s="7">
        <f>AM73-I73</f>
        <v>0.3888888888888889</v>
      </c>
      <c r="AP73" s="8">
        <f t="shared" si="152"/>
        <v>9</v>
      </c>
      <c r="AQ73" s="8">
        <f t="shared" si="107"/>
        <v>20</v>
      </c>
      <c r="AR73" s="7">
        <f>AB73-(AU73+AV73+AW73+AZ73+BC73+BF73+BI73)</f>
        <v>5.4861111111111083E-2</v>
      </c>
      <c r="AS73" s="8">
        <f t="shared" si="141"/>
        <v>1</v>
      </c>
      <c r="AT73" s="8">
        <f t="shared" si="142"/>
        <v>19</v>
      </c>
      <c r="AU73" s="224">
        <v>0</v>
      </c>
      <c r="AV73" s="224">
        <v>0</v>
      </c>
      <c r="AW73" s="224">
        <v>0</v>
      </c>
      <c r="AX73" s="225">
        <f t="shared" si="126"/>
        <v>0</v>
      </c>
      <c r="AY73" s="225">
        <f t="shared" si="127"/>
        <v>0</v>
      </c>
      <c r="AZ73" s="224">
        <v>0</v>
      </c>
      <c r="BA73" s="225">
        <f t="shared" si="143"/>
        <v>0</v>
      </c>
      <c r="BB73" s="225">
        <f t="shared" si="144"/>
        <v>0</v>
      </c>
      <c r="BC73" s="224">
        <v>0</v>
      </c>
      <c r="BD73" s="225">
        <f t="shared" si="153"/>
        <v>0</v>
      </c>
      <c r="BE73" s="225">
        <f t="shared" si="154"/>
        <v>0</v>
      </c>
      <c r="BF73" s="224">
        <v>0</v>
      </c>
      <c r="BG73" s="225">
        <f t="shared" si="155"/>
        <v>0</v>
      </c>
      <c r="BH73" s="225">
        <f t="shared" si="156"/>
        <v>0</v>
      </c>
      <c r="BI73" s="224">
        <v>0</v>
      </c>
      <c r="BJ73" s="226">
        <f t="shared" si="138"/>
        <v>0</v>
      </c>
      <c r="BK73" s="227">
        <f t="shared" si="139"/>
        <v>0</v>
      </c>
      <c r="BL73" s="228">
        <f>F73 + BL72</f>
        <v>257304.53</v>
      </c>
      <c r="BM73" s="229">
        <f xml:space="preserve"> G73 + BM72</f>
        <v>4137</v>
      </c>
      <c r="BN73" s="38">
        <f>F73/G73</f>
        <v>65.518965517241384</v>
      </c>
    </row>
    <row r="74" spans="1:66" ht="30" x14ac:dyDescent="0.25">
      <c r="A74" s="45">
        <v>41010</v>
      </c>
      <c r="B74" s="43">
        <f t="shared" si="140"/>
        <v>4</v>
      </c>
      <c r="C74" s="52">
        <v>2</v>
      </c>
      <c r="D74" s="37" t="s">
        <v>275</v>
      </c>
      <c r="E74" s="37" t="s">
        <v>216</v>
      </c>
      <c r="F74" s="182">
        <v>3456.1</v>
      </c>
      <c r="G74" s="52">
        <v>54</v>
      </c>
      <c r="H74" s="52">
        <v>5</v>
      </c>
      <c r="I74" s="34">
        <v>0.56944444444444442</v>
      </c>
      <c r="J74" s="34">
        <v>0.56944444444444442</v>
      </c>
      <c r="K74" s="34">
        <v>1.3125</v>
      </c>
      <c r="L74" s="7">
        <f>K74-J74</f>
        <v>0.74305555555555558</v>
      </c>
      <c r="M74" s="34">
        <v>1.375</v>
      </c>
      <c r="N74" s="7">
        <f>M74-K74</f>
        <v>6.25E-2</v>
      </c>
      <c r="O74" s="34">
        <v>1.6631944444444444</v>
      </c>
      <c r="P74" s="7">
        <f>O74-M74</f>
        <v>0.28819444444444442</v>
      </c>
      <c r="Q74" s="34">
        <v>0.66666666666666663</v>
      </c>
      <c r="R74" s="34">
        <v>0.68055555555555547</v>
      </c>
      <c r="S74" s="7">
        <f t="shared" si="149"/>
        <v>1.388888888888884E-2</v>
      </c>
      <c r="T74" s="34">
        <v>0.66666666666666663</v>
      </c>
      <c r="U74" s="34">
        <v>0.68055555555555547</v>
      </c>
      <c r="V74" s="7">
        <f t="shared" si="150"/>
        <v>1.388888888888884E-2</v>
      </c>
      <c r="W74" s="34">
        <v>0.68402777777777779</v>
      </c>
      <c r="X74" s="7">
        <f>W74-R74</f>
        <v>3.4722222222223209E-3</v>
      </c>
      <c r="Y74" s="34">
        <v>0.70208333333333339</v>
      </c>
      <c r="Z74" s="7">
        <f>Y74-W74</f>
        <v>1.8055555555555602E-2</v>
      </c>
      <c r="AA74" s="34">
        <v>0.75486111111111109</v>
      </c>
      <c r="AB74" s="7">
        <f>AA74-Y74</f>
        <v>5.2777777777777701E-2</v>
      </c>
      <c r="AC74" s="34">
        <v>0.75486111111111109</v>
      </c>
      <c r="AD74" s="34">
        <v>0.75486111111111109</v>
      </c>
      <c r="AE74" s="7">
        <f t="shared" si="102"/>
        <v>0</v>
      </c>
      <c r="AF74" s="34">
        <v>0.76388888888888884</v>
      </c>
      <c r="AG74" s="7">
        <f>AF74-AD74</f>
        <v>9.0277777777777457E-3</v>
      </c>
      <c r="AH74" s="34">
        <v>0.77083333333333337</v>
      </c>
      <c r="AI74" s="7">
        <f>AH74-AF74</f>
        <v>6.9444444444445308E-3</v>
      </c>
      <c r="AJ74" s="8">
        <f t="shared" si="145"/>
        <v>0</v>
      </c>
      <c r="AK74" s="8">
        <f t="shared" si="146"/>
        <v>10</v>
      </c>
      <c r="AL74" s="34">
        <v>0.77083333333333337</v>
      </c>
      <c r="AM74" s="34">
        <v>0.77083333333333337</v>
      </c>
      <c r="AN74" s="7">
        <f t="shared" si="151"/>
        <v>0</v>
      </c>
      <c r="AO74" s="7">
        <f>AM74-I74</f>
        <v>0.20138888888888895</v>
      </c>
      <c r="AP74" s="8">
        <f t="shared" si="152"/>
        <v>4</v>
      </c>
      <c r="AQ74" s="8">
        <f t="shared" si="107"/>
        <v>50</v>
      </c>
      <c r="AR74" s="7">
        <f>AB74-(AU74+AV74+AW74+AZ74+BC74+BF74+BI74)</f>
        <v>2.9166666666666587E-2</v>
      </c>
      <c r="AS74" s="8">
        <f t="shared" si="141"/>
        <v>0</v>
      </c>
      <c r="AT74" s="8">
        <f t="shared" si="142"/>
        <v>42</v>
      </c>
      <c r="AU74" s="224">
        <v>0</v>
      </c>
      <c r="AV74" s="224">
        <v>0</v>
      </c>
      <c r="AW74" s="224">
        <v>0</v>
      </c>
      <c r="AX74" s="225">
        <f t="shared" si="126"/>
        <v>0</v>
      </c>
      <c r="AY74" s="225">
        <f t="shared" si="127"/>
        <v>0</v>
      </c>
      <c r="AZ74" s="224">
        <v>0</v>
      </c>
      <c r="BA74" s="225">
        <f t="shared" si="143"/>
        <v>0</v>
      </c>
      <c r="BB74" s="225">
        <f t="shared" si="144"/>
        <v>0</v>
      </c>
      <c r="BC74" s="224">
        <v>0</v>
      </c>
      <c r="BD74" s="225">
        <f t="shared" si="153"/>
        <v>0</v>
      </c>
      <c r="BE74" s="225">
        <f t="shared" si="154"/>
        <v>0</v>
      </c>
      <c r="BF74" s="224">
        <v>5.5555555555555558E-3</v>
      </c>
      <c r="BG74" s="225">
        <f t="shared" si="155"/>
        <v>0</v>
      </c>
      <c r="BH74" s="225">
        <f t="shared" si="156"/>
        <v>8</v>
      </c>
      <c r="BI74" s="224">
        <v>1.8055555555555557E-2</v>
      </c>
      <c r="BJ74" s="226">
        <f t="shared" si="138"/>
        <v>0</v>
      </c>
      <c r="BK74" s="227">
        <f t="shared" si="139"/>
        <v>26</v>
      </c>
      <c r="BL74" s="228">
        <f>F74 + BL73</f>
        <v>260760.63</v>
      </c>
      <c r="BM74" s="229">
        <f xml:space="preserve"> G74 + BM73</f>
        <v>4191</v>
      </c>
      <c r="BN74" s="38">
        <f>F74/G74</f>
        <v>64.001851851851853</v>
      </c>
    </row>
    <row r="75" spans="1:66" ht="31.5" customHeight="1" x14ac:dyDescent="0.25">
      <c r="A75" s="45">
        <v>41010</v>
      </c>
      <c r="B75" s="43">
        <f t="shared" si="140"/>
        <v>4</v>
      </c>
      <c r="C75" s="52">
        <v>20</v>
      </c>
      <c r="D75" s="37" t="s">
        <v>31</v>
      </c>
      <c r="E75" s="37" t="s">
        <v>314</v>
      </c>
      <c r="F75" s="44">
        <v>3628.41</v>
      </c>
      <c r="G75" s="52">
        <v>59</v>
      </c>
      <c r="H75" s="52">
        <v>0</v>
      </c>
      <c r="I75" s="34">
        <v>0.6875</v>
      </c>
      <c r="J75" s="34">
        <v>0.6875</v>
      </c>
      <c r="K75" s="34">
        <v>0.69097222222222221</v>
      </c>
      <c r="L75" s="7">
        <f>K75-J75</f>
        <v>3.4722222222222099E-3</v>
      </c>
      <c r="M75" s="34">
        <v>0.70833333333333337</v>
      </c>
      <c r="N75" s="7">
        <f>M75-K75</f>
        <v>1.736111111111116E-2</v>
      </c>
      <c r="O75" s="34">
        <v>0.72916666666666663</v>
      </c>
      <c r="P75" s="7">
        <f>O75-M75</f>
        <v>2.0833333333333259E-2</v>
      </c>
      <c r="Q75" s="34">
        <v>0.72916666666666663</v>
      </c>
      <c r="R75" s="34">
        <v>0.75</v>
      </c>
      <c r="S75" s="7">
        <f t="shared" si="149"/>
        <v>2.083333333333337E-2</v>
      </c>
      <c r="T75" s="34">
        <v>0.72916666666666663</v>
      </c>
      <c r="U75" s="34">
        <v>0.75</v>
      </c>
      <c r="V75" s="7">
        <f t="shared" si="150"/>
        <v>2.083333333333337E-2</v>
      </c>
      <c r="W75" s="34">
        <v>0.875</v>
      </c>
      <c r="X75" s="7">
        <f>W75-R75</f>
        <v>0.125</v>
      </c>
      <c r="Y75" s="34">
        <v>0.77083333333333337</v>
      </c>
      <c r="Z75" s="7">
        <v>0</v>
      </c>
      <c r="AA75" s="34">
        <v>0.96111111111111114</v>
      </c>
      <c r="AB75" s="7">
        <f>AA75-Y75</f>
        <v>0.19027777777777777</v>
      </c>
      <c r="AC75" s="34">
        <v>0.96111111111111114</v>
      </c>
      <c r="AD75" s="34">
        <v>0.96111111111111114</v>
      </c>
      <c r="AE75" s="7">
        <f t="shared" si="102"/>
        <v>0</v>
      </c>
      <c r="AF75" s="34">
        <v>0.97222222222222221</v>
      </c>
      <c r="AG75" s="7">
        <f>AF75-AD75</f>
        <v>1.1111111111111072E-2</v>
      </c>
      <c r="AH75" s="34">
        <v>0.97916666666666663</v>
      </c>
      <c r="AI75" s="7">
        <f>AH75-AF75</f>
        <v>6.9444444444444198E-3</v>
      </c>
      <c r="AJ75" s="8">
        <f t="shared" si="145"/>
        <v>0</v>
      </c>
      <c r="AK75" s="8">
        <f t="shared" si="146"/>
        <v>10</v>
      </c>
      <c r="AL75" s="34">
        <v>0.97916666666666663</v>
      </c>
      <c r="AM75" s="34">
        <v>0.97916666666666663</v>
      </c>
      <c r="AN75" s="7">
        <f t="shared" si="151"/>
        <v>0</v>
      </c>
      <c r="AO75" s="7">
        <f>AM75-I75</f>
        <v>0.29166666666666663</v>
      </c>
      <c r="AP75" s="8">
        <f t="shared" si="152"/>
        <v>7</v>
      </c>
      <c r="AQ75" s="8">
        <f t="shared" si="107"/>
        <v>0</v>
      </c>
      <c r="AR75" s="7">
        <f>AB75-(AU75+AV75+AW75+AZ75+BC75+BF75+BI75)</f>
        <v>4.7916666666666663E-2</v>
      </c>
      <c r="AS75" s="8">
        <f t="shared" si="141"/>
        <v>1</v>
      </c>
      <c r="AT75" s="8">
        <f t="shared" si="142"/>
        <v>9</v>
      </c>
      <c r="AU75" s="224">
        <v>0</v>
      </c>
      <c r="AV75" s="224">
        <v>0</v>
      </c>
      <c r="AW75" s="224">
        <v>0</v>
      </c>
      <c r="AX75" s="225">
        <f t="shared" si="126"/>
        <v>0</v>
      </c>
      <c r="AY75" s="225">
        <f t="shared" si="127"/>
        <v>0</v>
      </c>
      <c r="AZ75" s="224">
        <v>6.25E-2</v>
      </c>
      <c r="BA75" s="225">
        <f t="shared" ref="BA75:BA87" si="157">HOUR(AZ75)</f>
        <v>1</v>
      </c>
      <c r="BB75" s="225">
        <f t="shared" ref="BB75:BB87" si="158">MINUTE(AZ75)</f>
        <v>30</v>
      </c>
      <c r="BC75" s="224">
        <v>0</v>
      </c>
      <c r="BD75" s="225">
        <f t="shared" si="153"/>
        <v>0</v>
      </c>
      <c r="BE75" s="225">
        <f t="shared" si="154"/>
        <v>0</v>
      </c>
      <c r="BF75" s="224">
        <v>3.8194444444444441E-2</v>
      </c>
      <c r="BG75" s="225">
        <f t="shared" si="155"/>
        <v>0</v>
      </c>
      <c r="BH75" s="225">
        <f t="shared" si="156"/>
        <v>55</v>
      </c>
      <c r="BI75" s="224">
        <v>4.1666666666666664E-2</v>
      </c>
      <c r="BJ75" s="226">
        <f t="shared" si="138"/>
        <v>1</v>
      </c>
      <c r="BK75" s="227">
        <f t="shared" si="139"/>
        <v>0</v>
      </c>
      <c r="BL75" s="228">
        <f>F75 + BL74</f>
        <v>264389.03999999998</v>
      </c>
      <c r="BM75" s="229">
        <f xml:space="preserve"> G75 + BM74</f>
        <v>4250</v>
      </c>
      <c r="BN75" s="38">
        <f>F75/G75</f>
        <v>61.498474576271185</v>
      </c>
    </row>
    <row r="76" spans="1:66" ht="31.5" customHeight="1" x14ac:dyDescent="0.25">
      <c r="A76" s="45">
        <v>41010</v>
      </c>
      <c r="B76" s="43">
        <f t="shared" si="140"/>
        <v>4</v>
      </c>
      <c r="C76" s="52">
        <v>1</v>
      </c>
      <c r="D76" s="37" t="s">
        <v>280</v>
      </c>
      <c r="E76" s="37" t="s">
        <v>216</v>
      </c>
      <c r="F76" s="44">
        <v>3405.4</v>
      </c>
      <c r="G76" s="52">
        <v>54</v>
      </c>
      <c r="H76" s="52">
        <v>5</v>
      </c>
      <c r="I76" s="34">
        <v>0.55208333333333337</v>
      </c>
      <c r="J76" s="34">
        <v>0.55208333333333337</v>
      </c>
      <c r="K76" s="34">
        <v>0.55902777777777779</v>
      </c>
      <c r="L76" s="7">
        <f>K76-J76</f>
        <v>6.9444444444444198E-3</v>
      </c>
      <c r="M76" s="34">
        <v>0.57291666666666663</v>
      </c>
      <c r="N76" s="7">
        <f>M76-K76</f>
        <v>1.388888888888884E-2</v>
      </c>
      <c r="O76" s="34">
        <v>0.64930555555555558</v>
      </c>
      <c r="P76" s="7">
        <f>O76-M76</f>
        <v>7.6388888888888951E-2</v>
      </c>
      <c r="Q76" s="34">
        <v>0.64930555555555558</v>
      </c>
      <c r="R76" s="34">
        <v>0.66666666666666663</v>
      </c>
      <c r="S76" s="7">
        <f t="shared" si="149"/>
        <v>1.7361111111111049E-2</v>
      </c>
      <c r="T76" s="34">
        <v>0.64930555555555558</v>
      </c>
      <c r="U76" s="34">
        <v>0.66666666666666663</v>
      </c>
      <c r="V76" s="7">
        <f t="shared" si="150"/>
        <v>1.7361111111111049E-2</v>
      </c>
      <c r="W76" s="34">
        <v>0.64930555555555558</v>
      </c>
      <c r="X76" s="7">
        <f>W76-R76</f>
        <v>-1.7361111111111049E-2</v>
      </c>
      <c r="Y76" s="34">
        <v>0.65972222222222221</v>
      </c>
      <c r="Z76" s="7">
        <f>Y76-W76</f>
        <v>1.041666666666663E-2</v>
      </c>
      <c r="AA76" s="34">
        <v>0.9375</v>
      </c>
      <c r="AB76" s="7">
        <f>AA76-Y76</f>
        <v>0.27777777777777779</v>
      </c>
      <c r="AC76" s="34">
        <v>0.9375</v>
      </c>
      <c r="AD76" s="34">
        <v>0.9375</v>
      </c>
      <c r="AE76" s="7">
        <f t="shared" si="102"/>
        <v>0</v>
      </c>
      <c r="AF76" s="34">
        <v>0.94791666666666663</v>
      </c>
      <c r="AG76" s="7">
        <f>AF76-AD76</f>
        <v>1.041666666666663E-2</v>
      </c>
      <c r="AH76" s="34">
        <v>0.95833333333333337</v>
      </c>
      <c r="AI76" s="7">
        <f>AH76-AF76</f>
        <v>1.0416666666666741E-2</v>
      </c>
      <c r="AJ76" s="8">
        <f t="shared" si="145"/>
        <v>0</v>
      </c>
      <c r="AK76" s="8">
        <f t="shared" si="146"/>
        <v>15</v>
      </c>
      <c r="AL76" s="34">
        <v>0.95833333333333337</v>
      </c>
      <c r="AM76" s="34">
        <v>0.95833333333333337</v>
      </c>
      <c r="AN76" s="7">
        <f t="shared" si="151"/>
        <v>0</v>
      </c>
      <c r="AO76" s="7">
        <f>AM76-I76</f>
        <v>0.40625</v>
      </c>
      <c r="AP76" s="8">
        <f t="shared" si="152"/>
        <v>9</v>
      </c>
      <c r="AQ76" s="8">
        <f t="shared" si="107"/>
        <v>45</v>
      </c>
      <c r="AR76" s="7">
        <f>AB76-(AU76+AV76+AW76+AZ76+BC76+BF76+BI76)</f>
        <v>0</v>
      </c>
      <c r="AS76" s="8">
        <f t="shared" si="141"/>
        <v>0</v>
      </c>
      <c r="AT76" s="8">
        <f t="shared" si="142"/>
        <v>0</v>
      </c>
      <c r="AU76" s="224">
        <v>0</v>
      </c>
      <c r="AV76" s="224">
        <v>0</v>
      </c>
      <c r="AW76" s="224">
        <v>0</v>
      </c>
      <c r="AX76" s="225">
        <f t="shared" si="126"/>
        <v>0</v>
      </c>
      <c r="AY76" s="225">
        <f t="shared" si="127"/>
        <v>0</v>
      </c>
      <c r="AZ76" s="224">
        <v>0.20486111111111113</v>
      </c>
      <c r="BA76" s="225">
        <f t="shared" si="157"/>
        <v>4</v>
      </c>
      <c r="BB76" s="225">
        <f t="shared" si="158"/>
        <v>55</v>
      </c>
      <c r="BC76" s="224">
        <v>0</v>
      </c>
      <c r="BD76" s="225">
        <f t="shared" si="153"/>
        <v>0</v>
      </c>
      <c r="BE76" s="225">
        <f t="shared" si="154"/>
        <v>0</v>
      </c>
      <c r="BF76" s="224">
        <v>0</v>
      </c>
      <c r="BG76" s="225">
        <f t="shared" si="155"/>
        <v>0</v>
      </c>
      <c r="BH76" s="225">
        <f t="shared" si="156"/>
        <v>0</v>
      </c>
      <c r="BI76" s="224">
        <v>7.2916666666666671E-2</v>
      </c>
      <c r="BJ76" s="226">
        <f t="shared" si="138"/>
        <v>1</v>
      </c>
      <c r="BK76" s="227">
        <f t="shared" si="139"/>
        <v>45</v>
      </c>
      <c r="BL76" s="228">
        <f>F76 + BL75</f>
        <v>267794.44</v>
      </c>
      <c r="BM76" s="229">
        <f xml:space="preserve"> G76 + BM75</f>
        <v>4304</v>
      </c>
      <c r="BN76" s="38">
        <f>F76/G76</f>
        <v>63.062962962962963</v>
      </c>
    </row>
    <row r="77" spans="1:66" ht="30" x14ac:dyDescent="0.25">
      <c r="A77" s="45">
        <v>41010</v>
      </c>
      <c r="B77" s="43">
        <f t="shared" si="140"/>
        <v>4</v>
      </c>
      <c r="C77" s="52">
        <v>5</v>
      </c>
      <c r="D77" s="37" t="s">
        <v>286</v>
      </c>
      <c r="E77" s="37" t="s">
        <v>218</v>
      </c>
      <c r="F77" s="44">
        <v>3581.62</v>
      </c>
      <c r="G77" s="52">
        <v>59</v>
      </c>
      <c r="H77" s="52">
        <v>0</v>
      </c>
      <c r="I77" s="34">
        <v>0.71527777777777779</v>
      </c>
      <c r="J77" s="34">
        <v>0.71527777777777779</v>
      </c>
      <c r="K77" s="34">
        <v>0.80208333333333337</v>
      </c>
      <c r="L77" s="7">
        <f>K77-J77</f>
        <v>8.680555555555558E-2</v>
      </c>
      <c r="M77" s="34">
        <v>0.8125</v>
      </c>
      <c r="N77" s="7">
        <f>M77-K77</f>
        <v>1.041666666666663E-2</v>
      </c>
      <c r="O77" s="34">
        <v>0.84375</v>
      </c>
      <c r="P77" s="7">
        <f>O77-M77</f>
        <v>3.125E-2</v>
      </c>
      <c r="Q77" s="34">
        <v>0.84722222222222221</v>
      </c>
      <c r="R77" s="34">
        <v>0.875</v>
      </c>
      <c r="S77" s="7">
        <f t="shared" si="149"/>
        <v>2.777777777777779E-2</v>
      </c>
      <c r="T77" s="34">
        <v>0.84722222222222221</v>
      </c>
      <c r="U77" s="34">
        <v>0.875</v>
      </c>
      <c r="V77" s="7">
        <f t="shared" si="150"/>
        <v>2.777777777777779E-2</v>
      </c>
      <c r="W77" s="34">
        <v>1.0083333333333333</v>
      </c>
      <c r="X77" s="7">
        <f>W77-R77</f>
        <v>0.1333333333333333</v>
      </c>
      <c r="Y77" s="34">
        <v>1.0104166666666667</v>
      </c>
      <c r="Z77" s="7">
        <f>Y77-W77</f>
        <v>2.083333333333437E-3</v>
      </c>
      <c r="AA77" s="34">
        <v>1.125</v>
      </c>
      <c r="AB77" s="7">
        <f>AA77-Y77</f>
        <v>0.11458333333333326</v>
      </c>
      <c r="AC77" s="34">
        <v>1.125</v>
      </c>
      <c r="AD77" s="34">
        <v>1.125</v>
      </c>
      <c r="AE77" s="7">
        <f t="shared" si="102"/>
        <v>0</v>
      </c>
      <c r="AF77" s="34">
        <v>1.1388888888888888</v>
      </c>
      <c r="AG77" s="7">
        <f>AF77-AD77</f>
        <v>1.388888888888884E-2</v>
      </c>
      <c r="AH77" s="34">
        <v>1.1458333333333333</v>
      </c>
      <c r="AI77" s="7">
        <f>AH77-AF77</f>
        <v>6.9444444444444198E-3</v>
      </c>
      <c r="AJ77" s="8">
        <f t="shared" si="145"/>
        <v>0</v>
      </c>
      <c r="AK77" s="8">
        <f t="shared" si="146"/>
        <v>10</v>
      </c>
      <c r="AL77" s="34">
        <v>1.1458333333333333</v>
      </c>
      <c r="AM77" s="34">
        <v>1.1458333333333333</v>
      </c>
      <c r="AN77" s="7">
        <f t="shared" si="151"/>
        <v>0</v>
      </c>
      <c r="AO77" s="7">
        <f>AM77-I77</f>
        <v>0.43055555555555547</v>
      </c>
      <c r="AP77" s="8">
        <f t="shared" si="152"/>
        <v>10</v>
      </c>
      <c r="AQ77" s="8">
        <f t="shared" si="107"/>
        <v>20</v>
      </c>
      <c r="AR77" s="7">
        <f>AB77-(AU77+AV77+AW77+AZ77+BC77+BF77+BI77)</f>
        <v>5.5555555555555483E-2</v>
      </c>
      <c r="AS77" s="8">
        <f t="shared" si="141"/>
        <v>1</v>
      </c>
      <c r="AT77" s="8">
        <f t="shared" si="142"/>
        <v>20</v>
      </c>
      <c r="AU77" s="224">
        <v>0</v>
      </c>
      <c r="AV77" s="224">
        <v>2.6388888888888889E-2</v>
      </c>
      <c r="AW77" s="224">
        <v>0</v>
      </c>
      <c r="AX77" s="225">
        <f t="shared" si="126"/>
        <v>0</v>
      </c>
      <c r="AY77" s="225">
        <f t="shared" si="127"/>
        <v>0</v>
      </c>
      <c r="AZ77" s="224">
        <v>0</v>
      </c>
      <c r="BA77" s="225">
        <f t="shared" si="157"/>
        <v>0</v>
      </c>
      <c r="BB77" s="225">
        <f t="shared" si="158"/>
        <v>0</v>
      </c>
      <c r="BC77" s="224">
        <v>0</v>
      </c>
      <c r="BD77" s="225">
        <f t="shared" si="153"/>
        <v>0</v>
      </c>
      <c r="BE77" s="225">
        <f t="shared" si="154"/>
        <v>0</v>
      </c>
      <c r="BF77" s="224">
        <v>3.2638888888888891E-2</v>
      </c>
      <c r="BG77" s="225">
        <f t="shared" si="155"/>
        <v>0</v>
      </c>
      <c r="BH77" s="225">
        <f t="shared" si="156"/>
        <v>47</v>
      </c>
      <c r="BI77" s="224">
        <v>0</v>
      </c>
      <c r="BJ77" s="226">
        <f t="shared" si="138"/>
        <v>0</v>
      </c>
      <c r="BK77" s="227">
        <f t="shared" si="139"/>
        <v>0</v>
      </c>
      <c r="BL77" s="228">
        <f>F77 + BL76</f>
        <v>271376.06</v>
      </c>
      <c r="BM77" s="229">
        <f xml:space="preserve"> G77 + BM76</f>
        <v>4363</v>
      </c>
      <c r="BN77" s="38">
        <f>F77/G77</f>
        <v>60.705423728813557</v>
      </c>
    </row>
    <row r="78" spans="1:66" ht="31.5" customHeight="1" x14ac:dyDescent="0.25">
      <c r="A78" s="45">
        <v>41010</v>
      </c>
      <c r="B78" s="43">
        <f t="shared" si="140"/>
        <v>4</v>
      </c>
      <c r="C78" s="52">
        <v>1</v>
      </c>
      <c r="D78" s="37" t="s">
        <v>313</v>
      </c>
      <c r="E78" s="37" t="s">
        <v>216</v>
      </c>
      <c r="F78" s="44">
        <v>3132.48</v>
      </c>
      <c r="G78" s="52">
        <v>57</v>
      </c>
      <c r="H78" s="52">
        <v>2</v>
      </c>
      <c r="I78" s="34">
        <v>0.8125</v>
      </c>
      <c r="J78" s="34">
        <v>0.8125</v>
      </c>
      <c r="K78" s="34">
        <v>0.81597222222222221</v>
      </c>
      <c r="L78" s="7">
        <f>K78-J78</f>
        <v>3.4722222222222099E-3</v>
      </c>
      <c r="M78" s="34">
        <v>0.81944444444444453</v>
      </c>
      <c r="N78" s="7">
        <f>M78-K78</f>
        <v>3.4722222222223209E-3</v>
      </c>
      <c r="O78" s="34">
        <v>0.99236111111111114</v>
      </c>
      <c r="P78" s="7">
        <f>O78-M78</f>
        <v>0.17291666666666661</v>
      </c>
      <c r="Q78" s="34">
        <v>0.99652777777777779</v>
      </c>
      <c r="R78" s="34">
        <v>1.0208333333333333</v>
      </c>
      <c r="S78" s="7">
        <f t="shared" si="149"/>
        <v>2.4305555555555469E-2</v>
      </c>
      <c r="T78" s="34">
        <v>0.99652777777777779</v>
      </c>
      <c r="U78" s="34">
        <v>1.0208333333333333</v>
      </c>
      <c r="V78" s="7">
        <f t="shared" si="150"/>
        <v>2.4305555555555469E-2</v>
      </c>
      <c r="W78" s="34">
        <v>0.99652777777777779</v>
      </c>
      <c r="X78" s="7">
        <f>W78-R78</f>
        <v>-2.4305555555555469E-2</v>
      </c>
      <c r="Y78" s="34">
        <v>1.0034722222222221</v>
      </c>
      <c r="Z78" s="7">
        <f>Y78-W78</f>
        <v>6.9444444444443088E-3</v>
      </c>
      <c r="AA78" s="34">
        <v>1.2534722222222221</v>
      </c>
      <c r="AB78" s="7">
        <f>AA78-Y78</f>
        <v>0.25</v>
      </c>
      <c r="AC78" s="34">
        <v>1.2534722222222221</v>
      </c>
      <c r="AD78" s="34">
        <v>1.2534722222222221</v>
      </c>
      <c r="AE78" s="7">
        <f t="shared" si="102"/>
        <v>0</v>
      </c>
      <c r="AF78" s="34">
        <v>1.2638888888888888</v>
      </c>
      <c r="AG78" s="7">
        <f>AF78-AD78</f>
        <v>1.0416666666666741E-2</v>
      </c>
      <c r="AH78" s="34">
        <v>1.2708333333333333</v>
      </c>
      <c r="AI78" s="7">
        <f>AH78-AF78</f>
        <v>6.9444444444444198E-3</v>
      </c>
      <c r="AJ78" s="8">
        <f t="shared" si="145"/>
        <v>0</v>
      </c>
      <c r="AK78" s="8">
        <f t="shared" si="146"/>
        <v>10</v>
      </c>
      <c r="AL78" s="34">
        <v>1.2708333333333333</v>
      </c>
      <c r="AM78" s="34">
        <v>1.2708333333333333</v>
      </c>
      <c r="AN78" s="7">
        <f t="shared" si="151"/>
        <v>0</v>
      </c>
      <c r="AO78" s="7">
        <f>AM78-I78</f>
        <v>0.45833333333333326</v>
      </c>
      <c r="AP78" s="8">
        <f t="shared" si="152"/>
        <v>11</v>
      </c>
      <c r="AQ78" s="8">
        <f t="shared" si="107"/>
        <v>0</v>
      </c>
      <c r="AR78" s="7">
        <f>AB78-(AU78+AV78+AW78+AZ78+BC78+BF78+BI78)</f>
        <v>0</v>
      </c>
      <c r="AS78" s="8">
        <f t="shared" si="141"/>
        <v>0</v>
      </c>
      <c r="AT78" s="8">
        <f t="shared" si="142"/>
        <v>0</v>
      </c>
      <c r="AU78" s="224">
        <v>0</v>
      </c>
      <c r="AV78" s="224">
        <v>0</v>
      </c>
      <c r="AW78" s="224">
        <v>0</v>
      </c>
      <c r="AX78" s="225">
        <f t="shared" si="126"/>
        <v>0</v>
      </c>
      <c r="AY78" s="225">
        <f t="shared" si="127"/>
        <v>0</v>
      </c>
      <c r="AZ78" s="224">
        <v>0.25</v>
      </c>
      <c r="BA78" s="225">
        <f t="shared" si="157"/>
        <v>6</v>
      </c>
      <c r="BB78" s="225">
        <f t="shared" si="158"/>
        <v>0</v>
      </c>
      <c r="BC78" s="224">
        <v>0</v>
      </c>
      <c r="BD78" s="225">
        <f t="shared" si="153"/>
        <v>0</v>
      </c>
      <c r="BE78" s="225">
        <f t="shared" si="154"/>
        <v>0</v>
      </c>
      <c r="BF78" s="224">
        <v>0</v>
      </c>
      <c r="BG78" s="225">
        <f t="shared" si="155"/>
        <v>0</v>
      </c>
      <c r="BH78" s="225">
        <f t="shared" si="156"/>
        <v>0</v>
      </c>
      <c r="BI78" s="224">
        <v>0</v>
      </c>
      <c r="BJ78" s="226">
        <f t="shared" si="138"/>
        <v>0</v>
      </c>
      <c r="BK78" s="227">
        <f t="shared" si="139"/>
        <v>0</v>
      </c>
      <c r="BL78" s="228">
        <f>F78 + BL77</f>
        <v>274508.53999999998</v>
      </c>
      <c r="BM78" s="229">
        <f xml:space="preserve"> G78 + BM77</f>
        <v>4420</v>
      </c>
      <c r="BN78" s="38">
        <f>F78/G78</f>
        <v>54.955789473684213</v>
      </c>
    </row>
    <row r="79" spans="1:66" ht="31.5" customHeight="1" x14ac:dyDescent="0.25">
      <c r="A79" s="45">
        <v>41011</v>
      </c>
      <c r="B79" s="43">
        <f t="shared" si="140"/>
        <v>4</v>
      </c>
      <c r="C79" s="52">
        <v>7</v>
      </c>
      <c r="D79" s="37" t="s">
        <v>261</v>
      </c>
      <c r="E79" s="37" t="s">
        <v>319</v>
      </c>
      <c r="F79" s="43">
        <v>3401.18</v>
      </c>
      <c r="G79" s="52">
        <v>57</v>
      </c>
      <c r="H79" s="52">
        <v>2</v>
      </c>
      <c r="I79" s="34">
        <v>0.85416666666666663</v>
      </c>
      <c r="J79" s="34">
        <v>0.85416666666666663</v>
      </c>
      <c r="K79" s="34">
        <v>0.85416666666666663</v>
      </c>
      <c r="L79" s="7">
        <f>K79-J79</f>
        <v>0</v>
      </c>
      <c r="M79" s="34">
        <v>0.85763888888888884</v>
      </c>
      <c r="N79" s="7">
        <f>M79-K79</f>
        <v>3.4722222222222099E-3</v>
      </c>
      <c r="O79" s="34">
        <v>1.0138888888888888</v>
      </c>
      <c r="P79" s="7">
        <f>O79-M79</f>
        <v>0.15625</v>
      </c>
      <c r="Q79" s="34">
        <v>1.0243055555555556</v>
      </c>
      <c r="R79" s="34">
        <v>1.0694444444444444</v>
      </c>
      <c r="S79" s="7">
        <f t="shared" ref="S79:S88" si="159">R79-Q79</f>
        <v>4.513888888888884E-2</v>
      </c>
      <c r="T79" s="34">
        <v>1.0243055555555556</v>
      </c>
      <c r="U79" s="34">
        <v>1.0694444444444444</v>
      </c>
      <c r="V79" s="7">
        <f t="shared" ref="V79:V88" si="160">U79-T79</f>
        <v>4.513888888888884E-2</v>
      </c>
      <c r="W79" s="34">
        <v>4.1666666666666664E-2</v>
      </c>
      <c r="X79" s="7">
        <f>W79-R79</f>
        <v>-1.0277777777777777</v>
      </c>
      <c r="Y79" s="34">
        <v>4.1666666666666664E-2</v>
      </c>
      <c r="Z79" s="7">
        <f>Y79-W79</f>
        <v>0</v>
      </c>
      <c r="AA79" s="34">
        <v>0.27013888888888887</v>
      </c>
      <c r="AB79" s="7">
        <f>AA79-Y79</f>
        <v>0.22847222222222222</v>
      </c>
      <c r="AC79" s="34">
        <v>0.27013888888888887</v>
      </c>
      <c r="AD79" s="34">
        <v>0.27013888888888887</v>
      </c>
      <c r="AE79" s="7">
        <f t="shared" ref="AE79:AE88" si="161">AD79-AC79</f>
        <v>0</v>
      </c>
      <c r="AF79" s="34">
        <v>0.28125</v>
      </c>
      <c r="AG79" s="7">
        <f>AF79-AD79</f>
        <v>1.1111111111111127E-2</v>
      </c>
      <c r="AH79" s="34">
        <v>1.3229166666666667</v>
      </c>
      <c r="AI79" s="7">
        <f>AH79-AF79</f>
        <v>1.0416666666666667</v>
      </c>
      <c r="AJ79" s="8">
        <f t="shared" ref="AJ79:AJ141" si="162">HOUR(AI79)</f>
        <v>1</v>
      </c>
      <c r="AK79" s="8">
        <f t="shared" ref="AK79:AK141" si="163">MINUTE(AI79)</f>
        <v>0</v>
      </c>
      <c r="AL79" s="34">
        <v>1.3229166666666667</v>
      </c>
      <c r="AM79" s="34">
        <v>1.3229166666666667</v>
      </c>
      <c r="AN79" s="7">
        <f t="shared" ref="AN79:AN88" si="164">AM79-AL79</f>
        <v>0</v>
      </c>
      <c r="AO79" s="7">
        <f>AM79-I79</f>
        <v>0.46875000000000011</v>
      </c>
      <c r="AP79" s="8">
        <f t="shared" ref="AP79:AP88" si="165">HOUR(AO79)</f>
        <v>11</v>
      </c>
      <c r="AQ79" s="8">
        <f t="shared" ref="AQ79:AQ88" si="166">MINUTE(AO79)</f>
        <v>15</v>
      </c>
      <c r="AR79" s="7">
        <f>AB79-(AU79+AV79+AW79+AZ79+BC79+BF79+BI79)</f>
        <v>6.8750000000000006E-2</v>
      </c>
      <c r="AS79" s="8">
        <f t="shared" ref="AS79:AS88" si="167">HOUR(AR79)</f>
        <v>1</v>
      </c>
      <c r="AT79" s="8">
        <f t="shared" ref="AT79:AT88" si="168">MINUTE(AR79)</f>
        <v>39</v>
      </c>
      <c r="AU79" s="224">
        <v>0</v>
      </c>
      <c r="AV79" s="224">
        <v>0</v>
      </c>
      <c r="AW79" s="224">
        <v>0</v>
      </c>
      <c r="AX79" s="225">
        <f t="shared" ref="AX79:AX100" si="169">HOUR(AW79)</f>
        <v>0</v>
      </c>
      <c r="AY79" s="225">
        <f t="shared" ref="AY79:AY100" si="170">MINUTE(AW79)</f>
        <v>0</v>
      </c>
      <c r="AZ79" s="224">
        <v>8.3333333333333329E-2</v>
      </c>
      <c r="BA79" s="225">
        <f t="shared" si="157"/>
        <v>2</v>
      </c>
      <c r="BB79" s="225">
        <f t="shared" si="158"/>
        <v>0</v>
      </c>
      <c r="BC79" s="224">
        <v>0</v>
      </c>
      <c r="BD79" s="225">
        <f t="shared" ref="BD79:BD102" si="171">HOUR(BC79)</f>
        <v>0</v>
      </c>
      <c r="BE79" s="225">
        <f t="shared" ref="BE79:BE102" si="172">MINUTE(BC79)</f>
        <v>0</v>
      </c>
      <c r="BF79" s="224">
        <v>0</v>
      </c>
      <c r="BG79" s="225">
        <f t="shared" si="155"/>
        <v>0</v>
      </c>
      <c r="BH79" s="225">
        <f t="shared" si="156"/>
        <v>0</v>
      </c>
      <c r="BI79" s="224">
        <v>7.6388888888888895E-2</v>
      </c>
      <c r="BJ79" s="226">
        <f t="shared" si="138"/>
        <v>1</v>
      </c>
      <c r="BK79" s="227">
        <f t="shared" si="139"/>
        <v>50</v>
      </c>
      <c r="BL79" s="228">
        <f>F79 + BL78</f>
        <v>277909.71999999997</v>
      </c>
      <c r="BM79" s="229">
        <f xml:space="preserve"> G79 + BM78</f>
        <v>4477</v>
      </c>
      <c r="BN79" s="38">
        <f>F79/G79</f>
        <v>59.669824561403509</v>
      </c>
    </row>
    <row r="80" spans="1:66" s="42" customFormat="1" ht="31.5" customHeight="1" x14ac:dyDescent="0.25">
      <c r="A80" s="45">
        <v>41011</v>
      </c>
      <c r="B80" s="43">
        <f t="shared" si="140"/>
        <v>4</v>
      </c>
      <c r="C80" s="52">
        <v>6</v>
      </c>
      <c r="D80" s="37" t="s">
        <v>266</v>
      </c>
      <c r="E80" s="37" t="s">
        <v>273</v>
      </c>
      <c r="F80" s="43">
        <v>3596.9</v>
      </c>
      <c r="G80" s="52">
        <v>59</v>
      </c>
      <c r="H80" s="52">
        <v>0</v>
      </c>
      <c r="I80" s="34">
        <v>0.875</v>
      </c>
      <c r="J80" s="34">
        <v>0.875</v>
      </c>
      <c r="K80" s="34">
        <v>0.87847222222222221</v>
      </c>
      <c r="L80" s="7">
        <f>K80-J80</f>
        <v>3.4722222222222099E-3</v>
      </c>
      <c r="M80" s="34">
        <v>0.88194444444444453</v>
      </c>
      <c r="N80" s="7">
        <f>M80-K80</f>
        <v>3.4722222222223209E-3</v>
      </c>
      <c r="O80" s="34">
        <v>1.1319444444444444</v>
      </c>
      <c r="P80" s="7">
        <f>O80-M80</f>
        <v>0.24999999999999989</v>
      </c>
      <c r="Q80" s="34">
        <v>0.13541666666666666</v>
      </c>
      <c r="R80" s="34">
        <v>0.1875</v>
      </c>
      <c r="S80" s="7">
        <f t="shared" si="159"/>
        <v>5.2083333333333343E-2</v>
      </c>
      <c r="T80" s="34">
        <v>0.13541666666666666</v>
      </c>
      <c r="U80" s="34">
        <v>0.1875</v>
      </c>
      <c r="V80" s="7">
        <f t="shared" si="160"/>
        <v>5.2083333333333343E-2</v>
      </c>
      <c r="W80" s="34">
        <v>0.22916666666666666</v>
      </c>
      <c r="X80" s="7">
        <f>W80-R80</f>
        <v>4.1666666666666657E-2</v>
      </c>
      <c r="Y80" s="34">
        <v>0.22916666666666666</v>
      </c>
      <c r="Z80" s="7">
        <f>Y80-W80</f>
        <v>0</v>
      </c>
      <c r="AA80" s="34">
        <v>0.51388888888888895</v>
      </c>
      <c r="AB80" s="7">
        <f>AA80-Y80</f>
        <v>0.28472222222222232</v>
      </c>
      <c r="AC80" s="34">
        <v>0.51388888888888895</v>
      </c>
      <c r="AD80" s="34">
        <v>0.51388888888888895</v>
      </c>
      <c r="AE80" s="7">
        <f t="shared" si="161"/>
        <v>0</v>
      </c>
      <c r="AF80" s="34">
        <v>0.52083333333333337</v>
      </c>
      <c r="AG80" s="7">
        <f>AF80-AD80</f>
        <v>6.9444444444444198E-3</v>
      </c>
      <c r="AH80" s="34">
        <v>1.5416666666666667</v>
      </c>
      <c r="AI80" s="7">
        <f>AH80-AF80</f>
        <v>1.0208333333333335</v>
      </c>
      <c r="AJ80" s="8">
        <f t="shared" si="162"/>
        <v>0</v>
      </c>
      <c r="AK80" s="8">
        <f t="shared" si="163"/>
        <v>30</v>
      </c>
      <c r="AL80" s="34">
        <v>1.5416666666666667</v>
      </c>
      <c r="AM80" s="34">
        <v>1.5416666666666667</v>
      </c>
      <c r="AN80" s="7">
        <f t="shared" si="164"/>
        <v>0</v>
      </c>
      <c r="AO80" s="7">
        <f>AM80-I80</f>
        <v>0.66666666666666674</v>
      </c>
      <c r="AP80" s="8">
        <f t="shared" si="165"/>
        <v>16</v>
      </c>
      <c r="AQ80" s="8">
        <f t="shared" si="166"/>
        <v>0</v>
      </c>
      <c r="AR80" s="7">
        <f>AB80-(AU80+AV80+AW80+AZ80+BC80+BF80+BI80)</f>
        <v>0</v>
      </c>
      <c r="AS80" s="8">
        <f t="shared" si="167"/>
        <v>0</v>
      </c>
      <c r="AT80" s="8">
        <f t="shared" si="168"/>
        <v>0</v>
      </c>
      <c r="AU80" s="224">
        <v>0</v>
      </c>
      <c r="AV80" s="224">
        <v>0</v>
      </c>
      <c r="AW80" s="224">
        <v>0</v>
      </c>
      <c r="AX80" s="225">
        <f t="shared" si="169"/>
        <v>0</v>
      </c>
      <c r="AY80" s="225">
        <f t="shared" si="170"/>
        <v>0</v>
      </c>
      <c r="AZ80" s="224">
        <v>0.28472222222222221</v>
      </c>
      <c r="BA80" s="225">
        <f t="shared" si="157"/>
        <v>6</v>
      </c>
      <c r="BB80" s="225">
        <f t="shared" si="158"/>
        <v>50</v>
      </c>
      <c r="BC80" s="224">
        <v>0</v>
      </c>
      <c r="BD80" s="225">
        <f t="shared" si="171"/>
        <v>0</v>
      </c>
      <c r="BE80" s="225">
        <f t="shared" si="172"/>
        <v>0</v>
      </c>
      <c r="BF80" s="224">
        <v>0</v>
      </c>
      <c r="BG80" s="225">
        <f t="shared" si="155"/>
        <v>0</v>
      </c>
      <c r="BH80" s="225">
        <f t="shared" si="156"/>
        <v>0</v>
      </c>
      <c r="BI80" s="224">
        <v>0</v>
      </c>
      <c r="BJ80" s="226">
        <f t="shared" si="138"/>
        <v>0</v>
      </c>
      <c r="BK80" s="227">
        <f t="shared" si="139"/>
        <v>0</v>
      </c>
      <c r="BL80" s="228">
        <f>F80 + BL79</f>
        <v>281506.62</v>
      </c>
      <c r="BM80" s="229">
        <f xml:space="preserve"> G80 + BM79</f>
        <v>4536</v>
      </c>
      <c r="BN80" s="38">
        <f>F80/G80</f>
        <v>60.964406779661019</v>
      </c>
    </row>
    <row r="81" spans="1:66" x14ac:dyDescent="0.25">
      <c r="A81" s="45">
        <v>41011</v>
      </c>
      <c r="B81" s="43">
        <f t="shared" si="140"/>
        <v>4</v>
      </c>
      <c r="C81" s="52">
        <v>3</v>
      </c>
      <c r="D81" s="37" t="s">
        <v>265</v>
      </c>
      <c r="E81" s="37" t="s">
        <v>399</v>
      </c>
      <c r="F81" s="43">
        <v>3485.02</v>
      </c>
      <c r="G81" s="52">
        <v>59</v>
      </c>
      <c r="H81" s="52">
        <v>0</v>
      </c>
      <c r="I81" s="34">
        <v>3.125E-2</v>
      </c>
      <c r="J81" s="34">
        <v>3.125E-2</v>
      </c>
      <c r="K81" s="34">
        <v>0.19097222222222221</v>
      </c>
      <c r="L81" s="7">
        <f>K81-J81</f>
        <v>0.15972222222222221</v>
      </c>
      <c r="M81" s="34">
        <v>0.19791666666666666</v>
      </c>
      <c r="N81" s="7">
        <f>M81-K81</f>
        <v>6.9444444444444475E-3</v>
      </c>
      <c r="O81" s="34">
        <v>0.22916666666666666</v>
      </c>
      <c r="P81" s="7">
        <f>O81-M81</f>
        <v>3.125E-2</v>
      </c>
      <c r="Q81" s="34">
        <v>0.23263888888888887</v>
      </c>
      <c r="R81" s="34">
        <v>0.2673611111111111</v>
      </c>
      <c r="S81" s="7">
        <f t="shared" si="159"/>
        <v>3.4722222222222238E-2</v>
      </c>
      <c r="T81" s="34">
        <v>0.23263888888888887</v>
      </c>
      <c r="U81" s="34">
        <v>0.2673611111111111</v>
      </c>
      <c r="V81" s="7">
        <f t="shared" si="160"/>
        <v>3.4722222222222238E-2</v>
      </c>
      <c r="W81" s="34">
        <v>0.31944444444444448</v>
      </c>
      <c r="X81" s="7">
        <f>W81-R81</f>
        <v>5.208333333333337E-2</v>
      </c>
      <c r="Y81" s="34">
        <v>0.32291666666666669</v>
      </c>
      <c r="Z81" s="7">
        <f>Y81-W81</f>
        <v>3.4722222222222099E-3</v>
      </c>
      <c r="AA81" s="34">
        <v>0.41041666666666665</v>
      </c>
      <c r="AB81" s="7">
        <f>AA81-Y81</f>
        <v>8.7499999999999967E-2</v>
      </c>
      <c r="AC81" s="34">
        <v>0.41041666666666665</v>
      </c>
      <c r="AD81" s="34">
        <v>0.41041666666666665</v>
      </c>
      <c r="AE81" s="7">
        <f t="shared" si="161"/>
        <v>0</v>
      </c>
      <c r="AF81" s="34">
        <v>0.4201388888888889</v>
      </c>
      <c r="AG81" s="7">
        <f>AF81-AD81</f>
        <v>9.7222222222222432E-3</v>
      </c>
      <c r="AH81" s="34">
        <v>0.44791666666666669</v>
      </c>
      <c r="AI81" s="7">
        <f>AH81-AF81</f>
        <v>2.777777777777779E-2</v>
      </c>
      <c r="AJ81" s="8">
        <f t="shared" si="162"/>
        <v>0</v>
      </c>
      <c r="AK81" s="8">
        <f t="shared" si="163"/>
        <v>40</v>
      </c>
      <c r="AL81" s="34">
        <v>0.44791666666666669</v>
      </c>
      <c r="AM81" s="34">
        <v>0.44791666666666669</v>
      </c>
      <c r="AN81" s="7">
        <f t="shared" si="164"/>
        <v>0</v>
      </c>
      <c r="AO81" s="7">
        <f>AM81-I81</f>
        <v>0.41666666666666669</v>
      </c>
      <c r="AP81" s="8">
        <f t="shared" si="165"/>
        <v>10</v>
      </c>
      <c r="AQ81" s="8">
        <f t="shared" si="166"/>
        <v>0</v>
      </c>
      <c r="AR81" s="7">
        <f>AB81-(AU81+AV81+AW81+AZ81+BC81+BF81+BI81)</f>
        <v>7.4305555555555527E-2</v>
      </c>
      <c r="AS81" s="8">
        <f t="shared" si="167"/>
        <v>1</v>
      </c>
      <c r="AT81" s="8">
        <f t="shared" si="168"/>
        <v>47</v>
      </c>
      <c r="AU81" s="224">
        <v>0</v>
      </c>
      <c r="AV81" s="224">
        <v>1.3194444444444444E-2</v>
      </c>
      <c r="AW81" s="224">
        <v>0</v>
      </c>
      <c r="AX81" s="225">
        <f t="shared" si="169"/>
        <v>0</v>
      </c>
      <c r="AY81" s="225">
        <f t="shared" si="170"/>
        <v>0</v>
      </c>
      <c r="AZ81" s="224">
        <v>0</v>
      </c>
      <c r="BA81" s="225">
        <f t="shared" si="157"/>
        <v>0</v>
      </c>
      <c r="BB81" s="225">
        <f t="shared" si="158"/>
        <v>0</v>
      </c>
      <c r="BC81" s="224">
        <v>0</v>
      </c>
      <c r="BD81" s="225">
        <f t="shared" si="171"/>
        <v>0</v>
      </c>
      <c r="BE81" s="225">
        <f t="shared" si="172"/>
        <v>0</v>
      </c>
      <c r="BF81" s="224">
        <v>0</v>
      </c>
      <c r="BG81" s="225">
        <f t="shared" si="155"/>
        <v>0</v>
      </c>
      <c r="BH81" s="225">
        <f t="shared" si="156"/>
        <v>0</v>
      </c>
      <c r="BI81" s="224">
        <v>0</v>
      </c>
      <c r="BJ81" s="226">
        <f t="shared" si="138"/>
        <v>0</v>
      </c>
      <c r="BK81" s="227">
        <f t="shared" si="139"/>
        <v>0</v>
      </c>
      <c r="BL81" s="228">
        <f>F81 + BL80</f>
        <v>284991.64</v>
      </c>
      <c r="BM81" s="229">
        <f xml:space="preserve"> G81 + BM80</f>
        <v>4595</v>
      </c>
      <c r="BN81" s="38">
        <f>F81/G81</f>
        <v>59.06813559322034</v>
      </c>
    </row>
    <row r="82" spans="1:66" s="42" customFormat="1" ht="31.5" customHeight="1" x14ac:dyDescent="0.25">
      <c r="A82" s="45">
        <v>41011</v>
      </c>
      <c r="B82" s="43">
        <f t="shared" si="140"/>
        <v>4</v>
      </c>
      <c r="C82" s="52">
        <v>2</v>
      </c>
      <c r="D82" s="37" t="s">
        <v>313</v>
      </c>
      <c r="E82" s="37" t="s">
        <v>216</v>
      </c>
      <c r="F82" s="43">
        <v>3385.33</v>
      </c>
      <c r="G82" s="52">
        <v>59</v>
      </c>
      <c r="H82" s="52">
        <v>0</v>
      </c>
      <c r="I82" s="34">
        <v>0.3125</v>
      </c>
      <c r="J82" s="34">
        <v>0.3125</v>
      </c>
      <c r="K82" s="34">
        <v>0.31944444444444448</v>
      </c>
      <c r="L82" s="7">
        <f>K82-J82</f>
        <v>6.9444444444444753E-3</v>
      </c>
      <c r="M82" s="34">
        <v>0.33333333333333331</v>
      </c>
      <c r="N82" s="7">
        <f>M82-K82</f>
        <v>1.388888888888884E-2</v>
      </c>
      <c r="O82" s="34">
        <v>0.35416666666666669</v>
      </c>
      <c r="P82" s="7">
        <f>O82-M82</f>
        <v>2.083333333333337E-2</v>
      </c>
      <c r="Q82" s="34">
        <v>0.35416666666666669</v>
      </c>
      <c r="R82" s="34">
        <v>0.37152777777777773</v>
      </c>
      <c r="S82" s="7">
        <f t="shared" si="159"/>
        <v>1.7361111111111049E-2</v>
      </c>
      <c r="T82" s="34">
        <v>0.35416666666666669</v>
      </c>
      <c r="U82" s="34">
        <v>0.37152777777777773</v>
      </c>
      <c r="V82" s="7">
        <f t="shared" si="160"/>
        <v>1.7361111111111049E-2</v>
      </c>
      <c r="W82" s="34">
        <v>0.375</v>
      </c>
      <c r="X82" s="7">
        <f>W82-R82</f>
        <v>3.4722222222222654E-3</v>
      </c>
      <c r="Y82" s="34">
        <v>0.375</v>
      </c>
      <c r="Z82" s="7">
        <f>Y82-W82</f>
        <v>0</v>
      </c>
      <c r="AA82" s="34">
        <v>0.66666666666666663</v>
      </c>
      <c r="AB82" s="7">
        <f>AA82-Y82</f>
        <v>0.29166666666666663</v>
      </c>
      <c r="AC82" s="34">
        <v>0.66666666666666663</v>
      </c>
      <c r="AD82" s="34">
        <v>0.66666666666666663</v>
      </c>
      <c r="AE82" s="7">
        <f t="shared" si="161"/>
        <v>0</v>
      </c>
      <c r="AF82" s="34">
        <v>0.67708333333333337</v>
      </c>
      <c r="AG82" s="7">
        <f>AF82-AD82</f>
        <v>1.0416666666666741E-2</v>
      </c>
      <c r="AH82" s="34">
        <v>0.6875</v>
      </c>
      <c r="AI82" s="7">
        <f>AH82-AF82</f>
        <v>1.041666666666663E-2</v>
      </c>
      <c r="AJ82" s="8">
        <f t="shared" si="162"/>
        <v>0</v>
      </c>
      <c r="AK82" s="8">
        <f t="shared" si="163"/>
        <v>15</v>
      </c>
      <c r="AL82" s="34">
        <v>0.6875</v>
      </c>
      <c r="AM82" s="34">
        <v>0.6875</v>
      </c>
      <c r="AN82" s="7">
        <f t="shared" si="164"/>
        <v>0</v>
      </c>
      <c r="AO82" s="7">
        <f>AM82-I82</f>
        <v>0.375</v>
      </c>
      <c r="AP82" s="8">
        <f t="shared" si="165"/>
        <v>9</v>
      </c>
      <c r="AQ82" s="8">
        <f t="shared" si="166"/>
        <v>0</v>
      </c>
      <c r="AR82" s="7">
        <f>AB82-(AU82+AV82+AW82+AZ82+BC82+BF82+BI82)</f>
        <v>0</v>
      </c>
      <c r="AS82" s="8">
        <f t="shared" si="167"/>
        <v>0</v>
      </c>
      <c r="AT82" s="8">
        <f t="shared" si="168"/>
        <v>0</v>
      </c>
      <c r="AU82" s="224">
        <v>0</v>
      </c>
      <c r="AV82" s="224">
        <v>0</v>
      </c>
      <c r="AW82" s="224">
        <v>0</v>
      </c>
      <c r="AX82" s="225">
        <f t="shared" si="169"/>
        <v>0</v>
      </c>
      <c r="AY82" s="225">
        <f t="shared" si="170"/>
        <v>0</v>
      </c>
      <c r="AZ82" s="224">
        <v>0.29166666666666669</v>
      </c>
      <c r="BA82" s="225">
        <f t="shared" si="157"/>
        <v>7</v>
      </c>
      <c r="BB82" s="225">
        <f t="shared" si="158"/>
        <v>0</v>
      </c>
      <c r="BC82" s="224">
        <v>0</v>
      </c>
      <c r="BD82" s="225">
        <f t="shared" si="171"/>
        <v>0</v>
      </c>
      <c r="BE82" s="225">
        <f t="shared" si="172"/>
        <v>0</v>
      </c>
      <c r="BF82" s="224">
        <v>0</v>
      </c>
      <c r="BG82" s="225">
        <f t="shared" si="155"/>
        <v>0</v>
      </c>
      <c r="BH82" s="225">
        <f t="shared" si="156"/>
        <v>0</v>
      </c>
      <c r="BI82" s="224">
        <v>0</v>
      </c>
      <c r="BJ82" s="226">
        <f t="shared" si="138"/>
        <v>0</v>
      </c>
      <c r="BK82" s="227">
        <f t="shared" si="139"/>
        <v>0</v>
      </c>
      <c r="BL82" s="228">
        <f>F82 + BL81</f>
        <v>288376.97000000003</v>
      </c>
      <c r="BM82" s="229">
        <f xml:space="preserve"> G82 + BM81</f>
        <v>4654</v>
      </c>
      <c r="BN82" s="38">
        <f>F82/G82</f>
        <v>57.378474576271188</v>
      </c>
    </row>
    <row r="83" spans="1:66" s="41" customFormat="1" x14ac:dyDescent="0.25">
      <c r="A83" s="45">
        <v>41011</v>
      </c>
      <c r="B83" s="43">
        <f t="shared" si="140"/>
        <v>4</v>
      </c>
      <c r="C83" s="52">
        <v>4</v>
      </c>
      <c r="D83" s="37" t="s">
        <v>281</v>
      </c>
      <c r="E83" s="37" t="s">
        <v>284</v>
      </c>
      <c r="F83" s="43">
        <v>3573.05</v>
      </c>
      <c r="G83" s="52">
        <v>57</v>
      </c>
      <c r="H83" s="52">
        <v>2</v>
      </c>
      <c r="I83" s="34">
        <v>0.60069444444444442</v>
      </c>
      <c r="J83" s="34">
        <v>0.60069444444444442</v>
      </c>
      <c r="K83" s="34">
        <v>0.60416666666666663</v>
      </c>
      <c r="L83" s="7">
        <f>K83-J83</f>
        <v>3.4722222222222099E-3</v>
      </c>
      <c r="M83" s="34">
        <v>0.60763888888888895</v>
      </c>
      <c r="N83" s="7">
        <f>M83-K83</f>
        <v>3.4722222222223209E-3</v>
      </c>
      <c r="O83" s="34">
        <v>0.63194444444444442</v>
      </c>
      <c r="P83" s="7">
        <f>O83-M83</f>
        <v>2.4305555555555469E-2</v>
      </c>
      <c r="Q83" s="34">
        <v>0.63194444444444442</v>
      </c>
      <c r="R83" s="34">
        <v>0.65972222222222221</v>
      </c>
      <c r="S83" s="7">
        <f t="shared" si="159"/>
        <v>2.777777777777779E-2</v>
      </c>
      <c r="T83" s="34">
        <v>0.63194444444444442</v>
      </c>
      <c r="U83" s="34">
        <v>0.65972222222222221</v>
      </c>
      <c r="V83" s="7">
        <f t="shared" si="160"/>
        <v>2.777777777777779E-2</v>
      </c>
      <c r="W83" s="34">
        <v>0.79722222222222217</v>
      </c>
      <c r="X83" s="7">
        <f>W83-R83</f>
        <v>0.13749999999999996</v>
      </c>
      <c r="Y83" s="34">
        <v>0.79791666666666661</v>
      </c>
      <c r="Z83" s="7">
        <f>Y83-W83</f>
        <v>6.9444444444444198E-4</v>
      </c>
      <c r="AA83" s="34">
        <v>0.86736111111111114</v>
      </c>
      <c r="AB83" s="7">
        <f>AA83-Y83</f>
        <v>6.9444444444444531E-2</v>
      </c>
      <c r="AC83" s="34">
        <v>0.86736111111111114</v>
      </c>
      <c r="AD83" s="34">
        <v>0.86736111111111114</v>
      </c>
      <c r="AE83" s="7">
        <f t="shared" si="161"/>
        <v>0</v>
      </c>
      <c r="AF83" s="34">
        <v>0.87847222222222221</v>
      </c>
      <c r="AG83" s="7">
        <f>AF83-AD83</f>
        <v>1.1111111111111072E-2</v>
      </c>
      <c r="AH83" s="34">
        <v>0.88541666666666663</v>
      </c>
      <c r="AI83" s="7">
        <f>AH83-AF83</f>
        <v>6.9444444444444198E-3</v>
      </c>
      <c r="AJ83" s="8">
        <f t="shared" si="162"/>
        <v>0</v>
      </c>
      <c r="AK83" s="8">
        <f t="shared" si="163"/>
        <v>10</v>
      </c>
      <c r="AL83" s="34">
        <v>0.88541666666666663</v>
      </c>
      <c r="AM83" s="34">
        <v>0.88541666666666663</v>
      </c>
      <c r="AN83" s="7">
        <f t="shared" si="164"/>
        <v>0</v>
      </c>
      <c r="AO83" s="7">
        <f>AM83-I83</f>
        <v>0.28472222222222221</v>
      </c>
      <c r="AP83" s="8">
        <f t="shared" si="165"/>
        <v>6</v>
      </c>
      <c r="AQ83" s="8">
        <f t="shared" si="166"/>
        <v>50</v>
      </c>
      <c r="AR83" s="7">
        <v>5.6250000000000001E-2</v>
      </c>
      <c r="AS83" s="8">
        <f t="shared" si="167"/>
        <v>1</v>
      </c>
      <c r="AT83" s="8">
        <f t="shared" si="168"/>
        <v>21</v>
      </c>
      <c r="AU83" s="224">
        <v>0</v>
      </c>
      <c r="AV83" s="224">
        <v>4.8611111111111112E-3</v>
      </c>
      <c r="AW83" s="224">
        <v>0</v>
      </c>
      <c r="AX83" s="225">
        <f t="shared" si="169"/>
        <v>0</v>
      </c>
      <c r="AY83" s="225">
        <f t="shared" si="170"/>
        <v>0</v>
      </c>
      <c r="AZ83" s="224">
        <v>6.9444444444444434E-2</v>
      </c>
      <c r="BA83" s="225">
        <f t="shared" si="157"/>
        <v>1</v>
      </c>
      <c r="BB83" s="225">
        <f t="shared" si="158"/>
        <v>40</v>
      </c>
      <c r="BC83" s="224">
        <v>0</v>
      </c>
      <c r="BD83" s="225">
        <f t="shared" si="171"/>
        <v>0</v>
      </c>
      <c r="BE83" s="225">
        <f t="shared" si="172"/>
        <v>0</v>
      </c>
      <c r="BF83" s="224">
        <v>8.3333333333333332E-3</v>
      </c>
      <c r="BG83" s="225">
        <f t="shared" si="155"/>
        <v>0</v>
      </c>
      <c r="BH83" s="225">
        <f t="shared" si="156"/>
        <v>12</v>
      </c>
      <c r="BI83" s="224">
        <v>0</v>
      </c>
      <c r="BJ83" s="226">
        <f t="shared" si="138"/>
        <v>0</v>
      </c>
      <c r="BK83" s="227">
        <f t="shared" si="139"/>
        <v>0</v>
      </c>
      <c r="BL83" s="228">
        <f>F83 + BL82</f>
        <v>291950.02</v>
      </c>
      <c r="BM83" s="229">
        <f xml:space="preserve"> G83 + BM82</f>
        <v>4711</v>
      </c>
      <c r="BN83" s="38">
        <f>F83/G83</f>
        <v>62.685087719298252</v>
      </c>
    </row>
    <row r="84" spans="1:66" ht="31.5" customHeight="1" x14ac:dyDescent="0.25">
      <c r="A84" s="45">
        <v>41011</v>
      </c>
      <c r="B84" s="43">
        <f t="shared" si="140"/>
        <v>4</v>
      </c>
      <c r="C84" s="52">
        <v>8</v>
      </c>
      <c r="D84" s="37" t="s">
        <v>261</v>
      </c>
      <c r="E84" s="37" t="s">
        <v>270</v>
      </c>
      <c r="F84" s="43">
        <v>3683.21</v>
      </c>
      <c r="G84" s="52">
        <v>58</v>
      </c>
      <c r="H84" s="52">
        <v>1</v>
      </c>
      <c r="I84" s="34">
        <v>0.625</v>
      </c>
      <c r="J84" s="34">
        <v>0.625</v>
      </c>
      <c r="K84" s="34">
        <v>0.62847222222222221</v>
      </c>
      <c r="L84" s="7">
        <f>K84-J84</f>
        <v>3.4722222222222099E-3</v>
      </c>
      <c r="M84" s="34">
        <v>0.63541666666666663</v>
      </c>
      <c r="N84" s="7">
        <f>M84-K84</f>
        <v>6.9444444444444198E-3</v>
      </c>
      <c r="O84" s="34">
        <v>0.65625</v>
      </c>
      <c r="P84" s="7">
        <f>O84-M84</f>
        <v>2.083333333333337E-2</v>
      </c>
      <c r="Q84" s="34">
        <v>0.65625</v>
      </c>
      <c r="R84" s="34">
        <v>0.67013888888888884</v>
      </c>
      <c r="S84" s="7">
        <f t="shared" si="159"/>
        <v>1.388888888888884E-2</v>
      </c>
      <c r="T84" s="34">
        <v>0.65625</v>
      </c>
      <c r="U84" s="34">
        <v>0.67013888888888884</v>
      </c>
      <c r="V84" s="7">
        <f t="shared" si="160"/>
        <v>1.388888888888884E-2</v>
      </c>
      <c r="W84" s="34">
        <v>0.6777777777777777</v>
      </c>
      <c r="X84" s="7">
        <f>W84-R84</f>
        <v>7.6388888888888618E-3</v>
      </c>
      <c r="Y84" s="34">
        <v>0.67847222222222225</v>
      </c>
      <c r="Z84" s="7">
        <f>Y84-W84</f>
        <v>6.94444444444553E-4</v>
      </c>
      <c r="AA84" s="34">
        <v>0.81944444444444453</v>
      </c>
      <c r="AB84" s="7">
        <f>AA84-Y84</f>
        <v>0.14097222222222228</v>
      </c>
      <c r="AC84" s="34">
        <v>0.81944444444444453</v>
      </c>
      <c r="AD84" s="34">
        <v>0.81944444444444453</v>
      </c>
      <c r="AE84" s="7">
        <f t="shared" si="161"/>
        <v>0</v>
      </c>
      <c r="AF84" s="34">
        <v>0.82986111111111116</v>
      </c>
      <c r="AG84" s="7">
        <f>AF84-AD84</f>
        <v>1.041666666666663E-2</v>
      </c>
      <c r="AH84" s="34">
        <v>0.83333333333333337</v>
      </c>
      <c r="AI84" s="7">
        <f>AH84-AF84</f>
        <v>3.4722222222222099E-3</v>
      </c>
      <c r="AJ84" s="8">
        <f t="shared" si="162"/>
        <v>0</v>
      </c>
      <c r="AK84" s="8">
        <f t="shared" si="163"/>
        <v>5</v>
      </c>
      <c r="AL84" s="34">
        <v>0.83333333333333337</v>
      </c>
      <c r="AM84" s="34">
        <v>0.83333333333333337</v>
      </c>
      <c r="AN84" s="7">
        <f t="shared" si="164"/>
        <v>0</v>
      </c>
      <c r="AO84" s="7">
        <f>AM84-I84</f>
        <v>0.20833333333333337</v>
      </c>
      <c r="AP84" s="8">
        <f t="shared" si="165"/>
        <v>5</v>
      </c>
      <c r="AQ84" s="8">
        <f t="shared" si="166"/>
        <v>0</v>
      </c>
      <c r="AR84" s="7">
        <f>AB84-(AU84+AV84+AW84+AZ84+BC84+BF84+BI84)</f>
        <v>4.1666666666666727E-2</v>
      </c>
      <c r="AS84" s="8">
        <f t="shared" si="167"/>
        <v>1</v>
      </c>
      <c r="AT84" s="8">
        <f t="shared" si="168"/>
        <v>0</v>
      </c>
      <c r="AU84" s="224">
        <v>0</v>
      </c>
      <c r="AV84" s="224">
        <v>0</v>
      </c>
      <c r="AW84" s="224">
        <v>0</v>
      </c>
      <c r="AX84" s="225">
        <f t="shared" si="169"/>
        <v>0</v>
      </c>
      <c r="AY84" s="225">
        <f t="shared" si="170"/>
        <v>0</v>
      </c>
      <c r="AZ84" s="224">
        <v>7.4305555555555555E-2</v>
      </c>
      <c r="BA84" s="225">
        <f t="shared" si="157"/>
        <v>1</v>
      </c>
      <c r="BB84" s="225">
        <f t="shared" si="158"/>
        <v>47</v>
      </c>
      <c r="BC84" s="224">
        <v>0</v>
      </c>
      <c r="BD84" s="225">
        <f t="shared" si="171"/>
        <v>0</v>
      </c>
      <c r="BE84" s="225">
        <f t="shared" si="172"/>
        <v>0</v>
      </c>
      <c r="BF84" s="224">
        <v>2.4999999999999998E-2</v>
      </c>
      <c r="BG84" s="225">
        <f t="shared" si="155"/>
        <v>0</v>
      </c>
      <c r="BH84" s="225">
        <f t="shared" si="156"/>
        <v>36</v>
      </c>
      <c r="BI84" s="224">
        <v>0</v>
      </c>
      <c r="BJ84" s="226">
        <f t="shared" si="138"/>
        <v>0</v>
      </c>
      <c r="BK84" s="227">
        <f t="shared" si="139"/>
        <v>0</v>
      </c>
      <c r="BL84" s="228">
        <f>F84 + BL83</f>
        <v>295633.23000000004</v>
      </c>
      <c r="BM84" s="229">
        <f xml:space="preserve"> G84 + BM83</f>
        <v>4769</v>
      </c>
      <c r="BN84" s="38">
        <f>F84/G84</f>
        <v>63.503620689655172</v>
      </c>
    </row>
    <row r="85" spans="1:66" ht="31.5" customHeight="1" x14ac:dyDescent="0.25">
      <c r="A85" s="45">
        <v>41011</v>
      </c>
      <c r="B85" s="43">
        <f t="shared" si="140"/>
        <v>4</v>
      </c>
      <c r="C85" s="52">
        <v>2</v>
      </c>
      <c r="D85" s="37" t="s">
        <v>280</v>
      </c>
      <c r="E85" s="37" t="s">
        <v>218</v>
      </c>
      <c r="F85" s="43">
        <v>3723.89</v>
      </c>
      <c r="G85" s="52">
        <v>59</v>
      </c>
      <c r="H85" s="52">
        <v>0</v>
      </c>
      <c r="I85" s="34">
        <v>0.68402777777777779</v>
      </c>
      <c r="J85" s="34">
        <v>0.68402777777777779</v>
      </c>
      <c r="K85" s="34">
        <v>0.83333333333333337</v>
      </c>
      <c r="L85" s="7">
        <f>K85-J85</f>
        <v>0.14930555555555558</v>
      </c>
      <c r="M85" s="34">
        <v>0.84027777777777779</v>
      </c>
      <c r="N85" s="7">
        <f>M85-K85</f>
        <v>6.9444444444444198E-3</v>
      </c>
      <c r="O85" s="34">
        <v>0.85416666666666663</v>
      </c>
      <c r="P85" s="7">
        <f>O85-M85</f>
        <v>1.388888888888884E-2</v>
      </c>
      <c r="Q85" s="34">
        <v>0.85763888888888884</v>
      </c>
      <c r="R85" s="34">
        <v>0.875</v>
      </c>
      <c r="S85" s="7">
        <f t="shared" si="159"/>
        <v>1.736111111111116E-2</v>
      </c>
      <c r="T85" s="34">
        <v>0.85763888888888884</v>
      </c>
      <c r="U85" s="34">
        <v>0.875</v>
      </c>
      <c r="V85" s="7">
        <f t="shared" si="160"/>
        <v>1.736111111111116E-2</v>
      </c>
      <c r="W85" s="34">
        <v>0.88888888888888884</v>
      </c>
      <c r="X85" s="7">
        <f>W85-R85</f>
        <v>1.388888888888884E-2</v>
      </c>
      <c r="Y85" s="34">
        <v>0.88888888888888884</v>
      </c>
      <c r="Z85" s="7">
        <f>Y85-W85</f>
        <v>0</v>
      </c>
      <c r="AA85" s="34">
        <v>1.0972222222222221</v>
      </c>
      <c r="AB85" s="7">
        <f>AA85-Y85</f>
        <v>0.20833333333333326</v>
      </c>
      <c r="AC85" s="34">
        <v>1.0972222222222221</v>
      </c>
      <c r="AD85" s="34">
        <v>1.0972222222222221</v>
      </c>
      <c r="AE85" s="7">
        <f t="shared" si="161"/>
        <v>0</v>
      </c>
      <c r="AF85" s="34">
        <v>1.1145833333333333</v>
      </c>
      <c r="AG85" s="7">
        <f>AF85-AD85</f>
        <v>1.736111111111116E-2</v>
      </c>
      <c r="AH85" s="34">
        <v>1.125</v>
      </c>
      <c r="AI85" s="7">
        <f>AH85-AF85</f>
        <v>1.0416666666666741E-2</v>
      </c>
      <c r="AJ85" s="8">
        <f t="shared" si="162"/>
        <v>0</v>
      </c>
      <c r="AK85" s="8">
        <f t="shared" si="163"/>
        <v>15</v>
      </c>
      <c r="AL85" s="34">
        <v>1.125</v>
      </c>
      <c r="AM85" s="34">
        <v>1.125</v>
      </c>
      <c r="AN85" s="7">
        <f t="shared" si="164"/>
        <v>0</v>
      </c>
      <c r="AO85" s="7">
        <f>AM85-I85</f>
        <v>0.44097222222222221</v>
      </c>
      <c r="AP85" s="8">
        <f t="shared" si="165"/>
        <v>10</v>
      </c>
      <c r="AQ85" s="8">
        <f t="shared" si="166"/>
        <v>35</v>
      </c>
      <c r="AR85" s="7">
        <f>AB85-(AU85+AV85+AW85+AZ85+BC85+BF85+BI85)</f>
        <v>0</v>
      </c>
      <c r="AS85" s="8">
        <f t="shared" si="167"/>
        <v>0</v>
      </c>
      <c r="AT85" s="8">
        <f t="shared" si="168"/>
        <v>0</v>
      </c>
      <c r="AU85" s="224">
        <v>0</v>
      </c>
      <c r="AV85" s="224">
        <v>0</v>
      </c>
      <c r="AW85" s="224">
        <v>0</v>
      </c>
      <c r="AX85" s="225">
        <f t="shared" si="169"/>
        <v>0</v>
      </c>
      <c r="AY85" s="225">
        <f t="shared" si="170"/>
        <v>0</v>
      </c>
      <c r="AZ85" s="224">
        <v>0.20833333333333334</v>
      </c>
      <c r="BA85" s="225">
        <f t="shared" si="157"/>
        <v>5</v>
      </c>
      <c r="BB85" s="225">
        <f t="shared" si="158"/>
        <v>0</v>
      </c>
      <c r="BC85" s="224">
        <v>0</v>
      </c>
      <c r="BD85" s="225">
        <f t="shared" si="171"/>
        <v>0</v>
      </c>
      <c r="BE85" s="225">
        <f t="shared" si="172"/>
        <v>0</v>
      </c>
      <c r="BF85" s="224">
        <v>0</v>
      </c>
      <c r="BG85" s="225">
        <f t="shared" si="155"/>
        <v>0</v>
      </c>
      <c r="BH85" s="225">
        <f t="shared" si="156"/>
        <v>0</v>
      </c>
      <c r="BI85" s="224">
        <v>0</v>
      </c>
      <c r="BJ85" s="226">
        <f t="shared" si="138"/>
        <v>0</v>
      </c>
      <c r="BK85" s="227">
        <f t="shared" si="139"/>
        <v>0</v>
      </c>
      <c r="BL85" s="228">
        <f>F85 + BL84</f>
        <v>299357.12000000005</v>
      </c>
      <c r="BM85" s="229">
        <f xml:space="preserve"> G85 + BM84</f>
        <v>4828</v>
      </c>
      <c r="BN85" s="38">
        <f>F85/G85</f>
        <v>63.116779661016949</v>
      </c>
    </row>
    <row r="86" spans="1:66" x14ac:dyDescent="0.25">
      <c r="A86" s="45">
        <v>41011</v>
      </c>
      <c r="B86" s="43">
        <f t="shared" si="140"/>
        <v>4</v>
      </c>
      <c r="C86" s="52">
        <v>1</v>
      </c>
      <c r="D86" s="37" t="s">
        <v>306</v>
      </c>
      <c r="E86" s="37" t="s">
        <v>307</v>
      </c>
      <c r="F86" s="43">
        <v>3541.58</v>
      </c>
      <c r="G86" s="52">
        <v>58</v>
      </c>
      <c r="H86" s="52">
        <v>1</v>
      </c>
      <c r="I86" s="34">
        <v>0.83333333333333337</v>
      </c>
      <c r="J86" s="34">
        <v>0.83333333333333337</v>
      </c>
      <c r="K86" s="34">
        <v>0.86458333333333337</v>
      </c>
      <c r="L86" s="7">
        <f>K86-J86</f>
        <v>3.125E-2</v>
      </c>
      <c r="M86" s="34">
        <v>0.875</v>
      </c>
      <c r="N86" s="7">
        <f>M86-K86</f>
        <v>1.041666666666663E-2</v>
      </c>
      <c r="O86" s="34">
        <v>0.88541666666666663</v>
      </c>
      <c r="P86" s="7">
        <f>O86-M86</f>
        <v>1.041666666666663E-2</v>
      </c>
      <c r="Q86" s="34">
        <v>0.88888888888888884</v>
      </c>
      <c r="R86" s="34">
        <v>0.94444444444444453</v>
      </c>
      <c r="S86" s="7">
        <f t="shared" si="159"/>
        <v>5.5555555555555691E-2</v>
      </c>
      <c r="T86" s="34">
        <v>0.88888888888888884</v>
      </c>
      <c r="U86" s="34">
        <v>0.94444444444444453</v>
      </c>
      <c r="V86" s="7">
        <f t="shared" si="160"/>
        <v>5.5555555555555691E-2</v>
      </c>
      <c r="W86" s="34">
        <v>0.96180555555555547</v>
      </c>
      <c r="X86" s="7">
        <f>W86-R86</f>
        <v>1.7361111111110938E-2</v>
      </c>
      <c r="Y86" s="34">
        <v>0.96180555555555547</v>
      </c>
      <c r="Z86" s="7">
        <f>Y86-W86</f>
        <v>0</v>
      </c>
      <c r="AA86" s="34">
        <v>1.117361111111111</v>
      </c>
      <c r="AB86" s="7">
        <f>AA86-Y86</f>
        <v>0.15555555555555556</v>
      </c>
      <c r="AC86" s="34">
        <v>1.117361111111111</v>
      </c>
      <c r="AD86" s="34">
        <v>1.117361111111111</v>
      </c>
      <c r="AE86" s="7">
        <f t="shared" si="161"/>
        <v>0</v>
      </c>
      <c r="AF86" s="34">
        <v>1.125</v>
      </c>
      <c r="AG86" s="7">
        <f>AF86-AD86</f>
        <v>7.6388888888889728E-3</v>
      </c>
      <c r="AH86" s="34">
        <v>1.1319444444444444</v>
      </c>
      <c r="AI86" s="7">
        <f>AH86-AF86</f>
        <v>6.9444444444444198E-3</v>
      </c>
      <c r="AJ86" s="8">
        <f t="shared" si="162"/>
        <v>0</v>
      </c>
      <c r="AK86" s="8">
        <f t="shared" si="163"/>
        <v>10</v>
      </c>
      <c r="AL86" s="34">
        <v>1.1319444444444444</v>
      </c>
      <c r="AM86" s="34">
        <v>1.1319444444444444</v>
      </c>
      <c r="AN86" s="7">
        <f t="shared" si="164"/>
        <v>0</v>
      </c>
      <c r="AO86" s="7">
        <f>AM86-I86</f>
        <v>0.29861111111111105</v>
      </c>
      <c r="AP86" s="8">
        <f t="shared" si="165"/>
        <v>7</v>
      </c>
      <c r="AQ86" s="8">
        <f t="shared" si="166"/>
        <v>10</v>
      </c>
      <c r="AR86" s="7">
        <f>AB86-(AU86+AV86+AW86+AZ86+BC86+BF86+BI86)</f>
        <v>5.8333333333333334E-2</v>
      </c>
      <c r="AS86" s="8">
        <f t="shared" si="167"/>
        <v>1</v>
      </c>
      <c r="AT86" s="8">
        <f t="shared" si="168"/>
        <v>24</v>
      </c>
      <c r="AU86" s="224">
        <v>0</v>
      </c>
      <c r="AV86" s="224">
        <v>7.7777777777777779E-2</v>
      </c>
      <c r="AW86" s="224">
        <v>0</v>
      </c>
      <c r="AX86" s="225">
        <f t="shared" si="169"/>
        <v>0</v>
      </c>
      <c r="AY86" s="225">
        <f t="shared" si="170"/>
        <v>0</v>
      </c>
      <c r="AZ86" s="224">
        <v>0</v>
      </c>
      <c r="BA86" s="225">
        <f t="shared" si="157"/>
        <v>0</v>
      </c>
      <c r="BB86" s="225">
        <f t="shared" si="158"/>
        <v>0</v>
      </c>
      <c r="BC86" s="224">
        <v>0</v>
      </c>
      <c r="BD86" s="225">
        <f t="shared" si="171"/>
        <v>0</v>
      </c>
      <c r="BE86" s="225">
        <f t="shared" si="172"/>
        <v>0</v>
      </c>
      <c r="BF86" s="224">
        <v>1.9444444444444445E-2</v>
      </c>
      <c r="BG86" s="225">
        <f t="shared" si="155"/>
        <v>0</v>
      </c>
      <c r="BH86" s="225">
        <f t="shared" si="156"/>
        <v>28</v>
      </c>
      <c r="BI86" s="224">
        <v>0</v>
      </c>
      <c r="BJ86" s="226">
        <f t="shared" si="138"/>
        <v>0</v>
      </c>
      <c r="BK86" s="227">
        <f t="shared" si="139"/>
        <v>0</v>
      </c>
      <c r="BL86" s="228">
        <f>F86 + BL85</f>
        <v>302898.70000000007</v>
      </c>
      <c r="BM86" s="229">
        <f xml:space="preserve"> G86 + BM85</f>
        <v>4886</v>
      </c>
      <c r="BN86" s="38">
        <f>F86/G86</f>
        <v>61.06172413793103</v>
      </c>
    </row>
    <row r="87" spans="1:66" ht="31.5" customHeight="1" x14ac:dyDescent="0.25">
      <c r="A87" s="45">
        <v>41011</v>
      </c>
      <c r="B87" s="43">
        <f t="shared" si="140"/>
        <v>4</v>
      </c>
      <c r="C87" s="52">
        <v>2</v>
      </c>
      <c r="D87" s="37" t="s">
        <v>280</v>
      </c>
      <c r="E87" s="37" t="s">
        <v>218</v>
      </c>
      <c r="F87" s="43">
        <v>3579.88</v>
      </c>
      <c r="G87" s="52">
        <v>59</v>
      </c>
      <c r="H87" s="52">
        <v>0</v>
      </c>
      <c r="I87" s="34">
        <v>0.875</v>
      </c>
      <c r="J87" s="34">
        <v>0.875</v>
      </c>
      <c r="K87" s="34">
        <v>1.0347222222222221</v>
      </c>
      <c r="L87" s="7">
        <f>K87-J87</f>
        <v>0.1597222222222221</v>
      </c>
      <c r="M87" s="34">
        <v>1.0416666666666667</v>
      </c>
      <c r="N87" s="7">
        <f>M87-K87</f>
        <v>6.9444444444446418E-3</v>
      </c>
      <c r="O87" s="34">
        <v>1.0486111111111112</v>
      </c>
      <c r="P87" s="7">
        <f>O87-M87</f>
        <v>6.9444444444444198E-3</v>
      </c>
      <c r="Q87" s="34">
        <v>4.8611111111111112E-2</v>
      </c>
      <c r="R87" s="34">
        <v>8.3333333333333329E-2</v>
      </c>
      <c r="S87" s="7">
        <f t="shared" si="159"/>
        <v>3.4722222222222217E-2</v>
      </c>
      <c r="T87" s="34">
        <v>1.0486111111111112</v>
      </c>
      <c r="U87" s="34">
        <v>1.0833333333333333</v>
      </c>
      <c r="V87" s="7">
        <f t="shared" si="160"/>
        <v>3.4722222222222099E-2</v>
      </c>
      <c r="W87" s="34">
        <v>0.13541666666666666</v>
      </c>
      <c r="X87" s="7">
        <f>W87-R87</f>
        <v>5.2083333333333329E-2</v>
      </c>
      <c r="Y87" s="34">
        <v>0.13541666666666666</v>
      </c>
      <c r="Z87" s="7">
        <f>Y87-W87</f>
        <v>0</v>
      </c>
      <c r="AA87" s="34">
        <v>0.25</v>
      </c>
      <c r="AB87" s="7">
        <f>AA87-Y87</f>
        <v>0.11458333333333334</v>
      </c>
      <c r="AC87" s="34">
        <v>0.25</v>
      </c>
      <c r="AD87" s="34">
        <v>0.25</v>
      </c>
      <c r="AE87" s="7">
        <f t="shared" si="161"/>
        <v>0</v>
      </c>
      <c r="AF87" s="34">
        <v>0.25694444444444448</v>
      </c>
      <c r="AG87" s="7">
        <f>AF87-AD87</f>
        <v>6.9444444444444753E-3</v>
      </c>
      <c r="AH87" s="34">
        <v>1.2638888888888888</v>
      </c>
      <c r="AI87" s="7">
        <f>AH87-AF87</f>
        <v>1.0069444444444444</v>
      </c>
      <c r="AJ87" s="8">
        <f t="shared" si="162"/>
        <v>0</v>
      </c>
      <c r="AK87" s="8">
        <f t="shared" si="163"/>
        <v>10</v>
      </c>
      <c r="AL87" s="34">
        <v>1.2638888888888888</v>
      </c>
      <c r="AM87" s="34">
        <v>1.2638888888888888</v>
      </c>
      <c r="AN87" s="7">
        <f t="shared" si="164"/>
        <v>0</v>
      </c>
      <c r="AO87" s="7">
        <f>AM87-I87</f>
        <v>0.38888888888888884</v>
      </c>
      <c r="AP87" s="8">
        <f t="shared" si="165"/>
        <v>9</v>
      </c>
      <c r="AQ87" s="8">
        <f t="shared" si="166"/>
        <v>20</v>
      </c>
      <c r="AR87" s="7">
        <f>AB87-(AU87+AV87+AW87+AZ87+BC87+BF87+BI87)</f>
        <v>0</v>
      </c>
      <c r="AS87" s="8">
        <f t="shared" si="167"/>
        <v>0</v>
      </c>
      <c r="AT87" s="8">
        <f t="shared" si="168"/>
        <v>0</v>
      </c>
      <c r="AU87" s="224">
        <v>0</v>
      </c>
      <c r="AV87" s="224">
        <v>0</v>
      </c>
      <c r="AW87" s="224">
        <v>0</v>
      </c>
      <c r="AX87" s="225">
        <f t="shared" si="169"/>
        <v>0</v>
      </c>
      <c r="AY87" s="225">
        <f t="shared" si="170"/>
        <v>0</v>
      </c>
      <c r="AZ87" s="224">
        <v>0.11458333333333333</v>
      </c>
      <c r="BA87" s="225">
        <f t="shared" si="157"/>
        <v>2</v>
      </c>
      <c r="BB87" s="225">
        <f t="shared" si="158"/>
        <v>45</v>
      </c>
      <c r="BC87" s="224">
        <v>0</v>
      </c>
      <c r="BD87" s="225">
        <f t="shared" si="171"/>
        <v>0</v>
      </c>
      <c r="BE87" s="225">
        <f t="shared" si="172"/>
        <v>0</v>
      </c>
      <c r="BF87" s="224">
        <v>0</v>
      </c>
      <c r="BG87" s="225">
        <f t="shared" si="155"/>
        <v>0</v>
      </c>
      <c r="BH87" s="225">
        <f t="shared" si="156"/>
        <v>0</v>
      </c>
      <c r="BI87" s="224">
        <v>0</v>
      </c>
      <c r="BJ87" s="226">
        <f t="shared" si="138"/>
        <v>0</v>
      </c>
      <c r="BK87" s="227">
        <f t="shared" si="139"/>
        <v>0</v>
      </c>
      <c r="BL87" s="228">
        <f>F87 + BL86</f>
        <v>306478.58000000007</v>
      </c>
      <c r="BM87" s="229">
        <f xml:space="preserve"> G87 + BM86</f>
        <v>4945</v>
      </c>
      <c r="BN87" s="38">
        <f>F87/G87</f>
        <v>60.675932203389834</v>
      </c>
    </row>
    <row r="88" spans="1:66" ht="24" customHeight="1" x14ac:dyDescent="0.25">
      <c r="A88" s="45">
        <v>41011</v>
      </c>
      <c r="B88" s="43">
        <f t="shared" si="140"/>
        <v>4</v>
      </c>
      <c r="C88" s="52">
        <v>4</v>
      </c>
      <c r="D88" s="37" t="s">
        <v>306</v>
      </c>
      <c r="E88" s="37" t="s">
        <v>307</v>
      </c>
      <c r="F88" s="43">
        <v>3377.94</v>
      </c>
      <c r="G88" s="52">
        <v>56</v>
      </c>
      <c r="H88" s="52">
        <v>3</v>
      </c>
      <c r="I88" s="34">
        <v>8.3333333333333329E-2</v>
      </c>
      <c r="J88" s="34">
        <v>8.3333333333333329E-2</v>
      </c>
      <c r="K88" s="34">
        <v>0.11805555555555557</v>
      </c>
      <c r="L88" s="7">
        <f>K88-J88</f>
        <v>3.4722222222222238E-2</v>
      </c>
      <c r="M88" s="34">
        <v>0.125</v>
      </c>
      <c r="N88" s="7">
        <f>M88-K88</f>
        <v>6.9444444444444337E-3</v>
      </c>
      <c r="O88" s="34">
        <v>0.13541666666666666</v>
      </c>
      <c r="P88" s="7">
        <f>O88-M88</f>
        <v>1.0416666666666657E-2</v>
      </c>
      <c r="Q88" s="34">
        <v>0.13541666666666666</v>
      </c>
      <c r="R88" s="34">
        <v>0.15625</v>
      </c>
      <c r="S88" s="7">
        <f t="shared" si="159"/>
        <v>2.0833333333333343E-2</v>
      </c>
      <c r="T88" s="34">
        <v>0.13541666666666666</v>
      </c>
      <c r="U88" s="34">
        <v>0.15625</v>
      </c>
      <c r="V88" s="7">
        <f t="shared" si="160"/>
        <v>2.0833333333333343E-2</v>
      </c>
      <c r="W88" s="34">
        <v>0.16666666666666666</v>
      </c>
      <c r="X88" s="7">
        <f>W88-R88</f>
        <v>1.0416666666666657E-2</v>
      </c>
      <c r="Y88" s="34">
        <v>0.17083333333333331</v>
      </c>
      <c r="Z88" s="7">
        <f>Y88-W88</f>
        <v>4.1666666666666519E-3</v>
      </c>
      <c r="AA88" s="34">
        <v>0.25</v>
      </c>
      <c r="AB88" s="7">
        <f>AA88-Y88</f>
        <v>7.9166666666666691E-2</v>
      </c>
      <c r="AC88" s="34">
        <v>0.25</v>
      </c>
      <c r="AD88" s="34">
        <v>0.25</v>
      </c>
      <c r="AE88" s="7">
        <f t="shared" si="161"/>
        <v>0</v>
      </c>
      <c r="AF88" s="34">
        <v>0.2638888888888889</v>
      </c>
      <c r="AG88" s="7">
        <f>AF88-AD88</f>
        <v>1.3888888888888895E-2</v>
      </c>
      <c r="AH88" s="34">
        <v>0.27083333333333331</v>
      </c>
      <c r="AI88" s="7">
        <f>AH88-AF88</f>
        <v>6.9444444444444198E-3</v>
      </c>
      <c r="AJ88" s="8">
        <f t="shared" si="162"/>
        <v>0</v>
      </c>
      <c r="AK88" s="8">
        <f t="shared" si="163"/>
        <v>10</v>
      </c>
      <c r="AL88" s="34">
        <v>0.27083333333333331</v>
      </c>
      <c r="AM88" s="34">
        <v>0.27083333333333331</v>
      </c>
      <c r="AN88" s="7">
        <f t="shared" si="164"/>
        <v>0</v>
      </c>
      <c r="AO88" s="7">
        <f>AM88-I88</f>
        <v>0.1875</v>
      </c>
      <c r="AP88" s="8">
        <f t="shared" si="165"/>
        <v>4</v>
      </c>
      <c r="AQ88" s="8">
        <f t="shared" si="166"/>
        <v>30</v>
      </c>
      <c r="AR88" s="7">
        <f>AB88-(AU88+AV88+AW88+AZ88+BC88+BF88+BI88)</f>
        <v>5.4166666666666696E-2</v>
      </c>
      <c r="AS88" s="8">
        <f t="shared" si="167"/>
        <v>1</v>
      </c>
      <c r="AT88" s="8">
        <f t="shared" si="168"/>
        <v>18</v>
      </c>
      <c r="AU88" s="224">
        <v>0</v>
      </c>
      <c r="AV88" s="224">
        <v>0</v>
      </c>
      <c r="AW88" s="224">
        <v>0</v>
      </c>
      <c r="AX88" s="225">
        <f t="shared" si="169"/>
        <v>0</v>
      </c>
      <c r="AY88" s="225">
        <f t="shared" si="170"/>
        <v>0</v>
      </c>
      <c r="AZ88" s="224">
        <v>0</v>
      </c>
      <c r="BA88" s="225">
        <f t="shared" ref="BA88:BA93" si="173">HOUR(AZ88)</f>
        <v>0</v>
      </c>
      <c r="BB88" s="225">
        <f t="shared" ref="BB88:BB93" si="174">MINUTE(AZ88)</f>
        <v>0</v>
      </c>
      <c r="BC88" s="224">
        <v>0</v>
      </c>
      <c r="BD88" s="225">
        <f t="shared" si="171"/>
        <v>0</v>
      </c>
      <c r="BE88" s="225">
        <f t="shared" si="172"/>
        <v>0</v>
      </c>
      <c r="BF88" s="224">
        <v>2.4999999999999998E-2</v>
      </c>
      <c r="BG88" s="225">
        <f t="shared" si="155"/>
        <v>0</v>
      </c>
      <c r="BH88" s="225">
        <f t="shared" si="156"/>
        <v>36</v>
      </c>
      <c r="BI88" s="224">
        <v>0</v>
      </c>
      <c r="BJ88" s="226">
        <f t="shared" si="138"/>
        <v>0</v>
      </c>
      <c r="BK88" s="227">
        <f t="shared" si="139"/>
        <v>0</v>
      </c>
      <c r="BL88" s="228">
        <f>F88 + BL87</f>
        <v>309856.52000000008</v>
      </c>
      <c r="BM88" s="229">
        <f xml:space="preserve"> G88 + BM87</f>
        <v>5001</v>
      </c>
      <c r="BN88" s="38">
        <f>F88/G88</f>
        <v>60.320357142857141</v>
      </c>
    </row>
    <row r="89" spans="1:66" ht="24" customHeight="1" x14ac:dyDescent="0.25">
      <c r="A89" s="45">
        <v>41012</v>
      </c>
      <c r="B89" s="43">
        <f t="shared" si="140"/>
        <v>4</v>
      </c>
      <c r="C89" s="52">
        <v>21</v>
      </c>
      <c r="D89" s="37" t="s">
        <v>31</v>
      </c>
      <c r="E89" s="37" t="s">
        <v>297</v>
      </c>
      <c r="F89" s="43">
        <v>3807.58</v>
      </c>
      <c r="G89" s="52">
        <v>59</v>
      </c>
      <c r="H89" s="52">
        <v>0</v>
      </c>
      <c r="I89" s="34">
        <v>0.11458333333333333</v>
      </c>
      <c r="J89" s="34">
        <v>0.11458333333333333</v>
      </c>
      <c r="K89" s="34">
        <v>0.18055555555555555</v>
      </c>
      <c r="L89" s="7">
        <f>K89-J89</f>
        <v>6.5972222222222224E-2</v>
      </c>
      <c r="M89" s="34">
        <v>0.1875</v>
      </c>
      <c r="N89" s="7">
        <f>M89-K89</f>
        <v>6.9444444444444475E-3</v>
      </c>
      <c r="O89" s="34">
        <v>0.26041666666666669</v>
      </c>
      <c r="P89" s="7">
        <f>O89-M89</f>
        <v>7.2916666666666685E-2</v>
      </c>
      <c r="Q89" s="34">
        <v>0.2638888888888889</v>
      </c>
      <c r="R89" s="34">
        <v>0.29166666666666669</v>
      </c>
      <c r="S89" s="7">
        <f t="shared" ref="S89:S93" si="175">R89-Q89</f>
        <v>2.777777777777779E-2</v>
      </c>
      <c r="T89" s="34">
        <v>0.2638888888888889</v>
      </c>
      <c r="U89" s="34">
        <v>0.29166666666666669</v>
      </c>
      <c r="V89" s="7">
        <f t="shared" ref="V89:V93" si="176">U89-T89</f>
        <v>2.777777777777779E-2</v>
      </c>
      <c r="W89" s="34">
        <v>0.32916666666666666</v>
      </c>
      <c r="X89" s="7">
        <f>W89-R89</f>
        <v>3.7499999999999978E-2</v>
      </c>
      <c r="Y89" s="34">
        <v>0.3347222222222222</v>
      </c>
      <c r="Z89" s="7">
        <f>Y89-W89</f>
        <v>5.5555555555555358E-3</v>
      </c>
      <c r="AA89" s="34">
        <v>0.43055555555555558</v>
      </c>
      <c r="AB89" s="7">
        <f>AA89-Y89</f>
        <v>9.5833333333333381E-2</v>
      </c>
      <c r="AC89" s="34">
        <v>0.43055555555555558</v>
      </c>
      <c r="AD89" s="34">
        <v>0.43055555555555558</v>
      </c>
      <c r="AE89" s="7">
        <f t="shared" ref="AE89:AE93" si="177">AD89-AC89</f>
        <v>0</v>
      </c>
      <c r="AF89" s="34">
        <v>0.4375</v>
      </c>
      <c r="AG89" s="7">
        <f>AF89-AD89</f>
        <v>6.9444444444444198E-3</v>
      </c>
      <c r="AH89" s="34">
        <v>0.44791666666666669</v>
      </c>
      <c r="AI89" s="7">
        <f>AH89-AF89</f>
        <v>1.0416666666666685E-2</v>
      </c>
      <c r="AJ89" s="8">
        <f t="shared" si="162"/>
        <v>0</v>
      </c>
      <c r="AK89" s="8">
        <f t="shared" si="163"/>
        <v>15</v>
      </c>
      <c r="AL89" s="34">
        <v>0.44791666666666669</v>
      </c>
      <c r="AM89" s="34">
        <v>0.44791666666666669</v>
      </c>
      <c r="AN89" s="7">
        <f t="shared" ref="AN89:AN93" si="178">AM89-AL89</f>
        <v>0</v>
      </c>
      <c r="AO89" s="7">
        <f>AM89-I89</f>
        <v>0.33333333333333337</v>
      </c>
      <c r="AP89" s="8">
        <f t="shared" ref="AP89:AP93" si="179">HOUR(AO89)</f>
        <v>8</v>
      </c>
      <c r="AQ89" s="8">
        <f t="shared" ref="AQ89:AQ93" si="180">MINUTE(AO89)</f>
        <v>0</v>
      </c>
      <c r="AR89" s="7">
        <f>AB89-(AU89+AV89+AW89+AZ89+BC89+BF89+BI89)</f>
        <v>3.958333333333338E-2</v>
      </c>
      <c r="AS89" s="8">
        <f t="shared" ref="AS89:AS93" si="181">HOUR(AR89)</f>
        <v>0</v>
      </c>
      <c r="AT89" s="8">
        <f t="shared" ref="AT89:AT93" si="182">MINUTE(AR89)</f>
        <v>57</v>
      </c>
      <c r="AU89" s="224">
        <v>0</v>
      </c>
      <c r="AV89" s="224">
        <v>0</v>
      </c>
      <c r="AW89" s="224">
        <v>0</v>
      </c>
      <c r="AX89" s="225">
        <f t="shared" si="169"/>
        <v>0</v>
      </c>
      <c r="AY89" s="225">
        <f t="shared" si="170"/>
        <v>0</v>
      </c>
      <c r="AZ89" s="224"/>
      <c r="BA89" s="225">
        <f t="shared" si="173"/>
        <v>0</v>
      </c>
      <c r="BB89" s="225">
        <f t="shared" si="174"/>
        <v>0</v>
      </c>
      <c r="BC89" s="224">
        <v>0</v>
      </c>
      <c r="BD89" s="225">
        <f t="shared" si="171"/>
        <v>0</v>
      </c>
      <c r="BE89" s="225">
        <f t="shared" si="172"/>
        <v>0</v>
      </c>
      <c r="BF89" s="224">
        <v>5.6250000000000001E-2</v>
      </c>
      <c r="BG89" s="225">
        <f t="shared" si="155"/>
        <v>1</v>
      </c>
      <c r="BH89" s="225">
        <f t="shared" si="156"/>
        <v>21</v>
      </c>
      <c r="BI89" s="224">
        <v>0</v>
      </c>
      <c r="BJ89" s="226">
        <f t="shared" ref="BJ89:BJ93" si="183">HOUR(BI89)</f>
        <v>0</v>
      </c>
      <c r="BK89" s="227">
        <f t="shared" ref="BK89:BK93" si="184">MINUTE(BI89)</f>
        <v>0</v>
      </c>
      <c r="BL89" s="228">
        <f>F89 + BL88</f>
        <v>313664.10000000009</v>
      </c>
      <c r="BM89" s="229">
        <f xml:space="preserve"> G89 + BM88</f>
        <v>5060</v>
      </c>
      <c r="BN89" s="38">
        <f>F89/G89</f>
        <v>64.535254237288129</v>
      </c>
    </row>
    <row r="90" spans="1:66" ht="24" customHeight="1" x14ac:dyDescent="0.25">
      <c r="A90" s="45">
        <v>41012</v>
      </c>
      <c r="B90" s="43">
        <f t="shared" si="140"/>
        <v>4</v>
      </c>
      <c r="C90" s="52">
        <v>22</v>
      </c>
      <c r="D90" s="37" t="s">
        <v>31</v>
      </c>
      <c r="E90" s="37" t="s">
        <v>297</v>
      </c>
      <c r="F90" s="43">
        <v>3495.75</v>
      </c>
      <c r="G90" s="52">
        <v>54</v>
      </c>
      <c r="H90" s="52">
        <v>5</v>
      </c>
      <c r="I90" s="34">
        <v>0.20833333333333334</v>
      </c>
      <c r="J90" s="34">
        <v>0.20833333333333334</v>
      </c>
      <c r="K90" s="34">
        <v>0.26041666666666669</v>
      </c>
      <c r="L90" s="7">
        <f>K90-J90</f>
        <v>5.2083333333333343E-2</v>
      </c>
      <c r="M90" s="34">
        <v>0.27083333333333331</v>
      </c>
      <c r="N90" s="7">
        <f>M90-K90</f>
        <v>1.041666666666663E-2</v>
      </c>
      <c r="O90" s="34">
        <v>0.32291666666666669</v>
      </c>
      <c r="P90" s="7">
        <f>O90-M90</f>
        <v>5.208333333333337E-2</v>
      </c>
      <c r="Q90" s="34">
        <v>0.3263888888888889</v>
      </c>
      <c r="R90" s="34">
        <v>0.35416666666666669</v>
      </c>
      <c r="S90" s="7">
        <f t="shared" si="175"/>
        <v>2.777777777777779E-2</v>
      </c>
      <c r="T90" s="34">
        <v>0.3263888888888889</v>
      </c>
      <c r="U90" s="34">
        <v>0.35416666666666669</v>
      </c>
      <c r="V90" s="7">
        <f t="shared" si="176"/>
        <v>2.777777777777779E-2</v>
      </c>
      <c r="W90" s="34">
        <v>0.44791666666666669</v>
      </c>
      <c r="X90" s="7">
        <f>W90-R90</f>
        <v>9.375E-2</v>
      </c>
      <c r="Y90" s="34">
        <v>0.44930555555555557</v>
      </c>
      <c r="Z90" s="7">
        <f>Y90-W90</f>
        <v>1.388888888888884E-3</v>
      </c>
      <c r="AA90" s="34">
        <v>0.51874999999999993</v>
      </c>
      <c r="AB90" s="7">
        <f>AA90-Y90</f>
        <v>6.9444444444444364E-2</v>
      </c>
      <c r="AC90" s="34">
        <v>0.51874999999999993</v>
      </c>
      <c r="AD90" s="34">
        <v>0.51874999999999993</v>
      </c>
      <c r="AE90" s="7">
        <f t="shared" si="177"/>
        <v>0</v>
      </c>
      <c r="AF90" s="34">
        <v>0.52430555555555558</v>
      </c>
      <c r="AG90" s="7">
        <f>AF90-AD90</f>
        <v>5.5555555555556468E-3</v>
      </c>
      <c r="AH90" s="34">
        <v>0.53125</v>
      </c>
      <c r="AI90" s="7">
        <f>AH90-AF90</f>
        <v>6.9444444444444198E-3</v>
      </c>
      <c r="AJ90" s="8">
        <f t="shared" si="162"/>
        <v>0</v>
      </c>
      <c r="AK90" s="8">
        <f t="shared" si="163"/>
        <v>10</v>
      </c>
      <c r="AL90" s="34">
        <v>0.53125</v>
      </c>
      <c r="AM90" s="34">
        <v>0.53125</v>
      </c>
      <c r="AN90" s="7">
        <f t="shared" si="178"/>
        <v>0</v>
      </c>
      <c r="AO90" s="7">
        <f>AM90-I90</f>
        <v>0.32291666666666663</v>
      </c>
      <c r="AP90" s="8">
        <f t="shared" si="179"/>
        <v>7</v>
      </c>
      <c r="AQ90" s="8">
        <f t="shared" si="180"/>
        <v>45</v>
      </c>
      <c r="AR90" s="7">
        <f>AB90-(AU90+AV90+AW90+AZ90+BC90+BF90+BI90)</f>
        <v>3.6805555555555473E-2</v>
      </c>
      <c r="AS90" s="8">
        <f t="shared" si="181"/>
        <v>0</v>
      </c>
      <c r="AT90" s="8">
        <f t="shared" si="182"/>
        <v>53</v>
      </c>
      <c r="AU90" s="224">
        <v>0</v>
      </c>
      <c r="AV90" s="224">
        <v>0</v>
      </c>
      <c r="AW90" s="224">
        <v>0</v>
      </c>
      <c r="AX90" s="225">
        <f t="shared" si="169"/>
        <v>0</v>
      </c>
      <c r="AY90" s="225">
        <f t="shared" si="170"/>
        <v>0</v>
      </c>
      <c r="AZ90" s="224"/>
      <c r="BA90" s="225">
        <f t="shared" si="173"/>
        <v>0</v>
      </c>
      <c r="BB90" s="225">
        <f t="shared" si="174"/>
        <v>0</v>
      </c>
      <c r="BC90" s="224">
        <v>0</v>
      </c>
      <c r="BD90" s="225">
        <f t="shared" si="171"/>
        <v>0</v>
      </c>
      <c r="BE90" s="225">
        <f t="shared" si="172"/>
        <v>0</v>
      </c>
      <c r="BF90" s="224">
        <v>3.2638888888888891E-2</v>
      </c>
      <c r="BG90" s="225">
        <f t="shared" si="155"/>
        <v>0</v>
      </c>
      <c r="BH90" s="225">
        <f t="shared" si="156"/>
        <v>47</v>
      </c>
      <c r="BI90" s="224">
        <v>0</v>
      </c>
      <c r="BJ90" s="226">
        <f t="shared" si="183"/>
        <v>0</v>
      </c>
      <c r="BK90" s="227">
        <f t="shared" si="184"/>
        <v>0</v>
      </c>
      <c r="BL90" s="228">
        <f>F90 + BL89</f>
        <v>317159.85000000009</v>
      </c>
      <c r="BM90" s="229">
        <f xml:space="preserve"> G90 + BM89</f>
        <v>5114</v>
      </c>
      <c r="BN90" s="38">
        <f>F90/G90</f>
        <v>64.736111111111114</v>
      </c>
    </row>
    <row r="91" spans="1:66" ht="30" x14ac:dyDescent="0.25">
      <c r="A91" s="45">
        <v>41012</v>
      </c>
      <c r="B91" s="43">
        <f t="shared" si="140"/>
        <v>4</v>
      </c>
      <c r="C91" s="52">
        <v>1</v>
      </c>
      <c r="D91" s="37" t="s">
        <v>275</v>
      </c>
      <c r="E91" s="37" t="s">
        <v>216</v>
      </c>
      <c r="F91" s="43">
        <v>3554.71</v>
      </c>
      <c r="G91" s="52">
        <v>55</v>
      </c>
      <c r="H91" s="52">
        <v>4</v>
      </c>
      <c r="I91" s="34">
        <v>0.52083333333333337</v>
      </c>
      <c r="J91" s="34">
        <v>0.52083333333333337</v>
      </c>
      <c r="K91" s="34">
        <v>0.53125</v>
      </c>
      <c r="L91" s="7">
        <f>K91-J91</f>
        <v>1.041666666666663E-2</v>
      </c>
      <c r="M91" s="34">
        <v>0.53819444444444442</v>
      </c>
      <c r="N91" s="7">
        <f>M91-K91</f>
        <v>6.9444444444444198E-3</v>
      </c>
      <c r="O91" s="34">
        <v>0.56597222222222221</v>
      </c>
      <c r="P91" s="7">
        <f>O91-M91</f>
        <v>2.777777777777779E-2</v>
      </c>
      <c r="Q91" s="34">
        <v>0.56597222222222221</v>
      </c>
      <c r="R91" s="34">
        <v>0.60416666666666663</v>
      </c>
      <c r="S91" s="7">
        <f t="shared" si="175"/>
        <v>3.819444444444442E-2</v>
      </c>
      <c r="T91" s="34">
        <v>0.56597222222222221</v>
      </c>
      <c r="U91" s="34">
        <v>0.60416666666666663</v>
      </c>
      <c r="V91" s="7">
        <f t="shared" si="176"/>
        <v>3.819444444444442E-2</v>
      </c>
      <c r="W91" s="34">
        <v>0.62152777777777779</v>
      </c>
      <c r="X91" s="7">
        <f>W91-R91</f>
        <v>1.736111111111116E-2</v>
      </c>
      <c r="Y91" s="34">
        <v>0.62291666666666667</v>
      </c>
      <c r="Z91" s="7">
        <f>Y91-W91</f>
        <v>1.388888888888884E-3</v>
      </c>
      <c r="AA91" s="34">
        <v>0.65486111111111112</v>
      </c>
      <c r="AB91" s="7">
        <f>AA91-Y91</f>
        <v>3.1944444444444442E-2</v>
      </c>
      <c r="AC91" s="34">
        <v>0.65486111111111112</v>
      </c>
      <c r="AD91" s="34">
        <v>0.65486111111111112</v>
      </c>
      <c r="AE91" s="7">
        <f t="shared" si="177"/>
        <v>0</v>
      </c>
      <c r="AF91" s="34">
        <v>0.66666666666666663</v>
      </c>
      <c r="AG91" s="7">
        <f>AF91-AD91</f>
        <v>1.1805555555555514E-2</v>
      </c>
      <c r="AH91" s="34">
        <v>0.67361111111111116</v>
      </c>
      <c r="AI91" s="7">
        <f>AH91-AF91</f>
        <v>6.9444444444445308E-3</v>
      </c>
      <c r="AJ91" s="8">
        <f t="shared" si="162"/>
        <v>0</v>
      </c>
      <c r="AK91" s="8">
        <f t="shared" si="163"/>
        <v>10</v>
      </c>
      <c r="AL91" s="34">
        <v>0.67361111111111116</v>
      </c>
      <c r="AM91" s="34">
        <v>0.67361111111111116</v>
      </c>
      <c r="AN91" s="7">
        <f t="shared" si="178"/>
        <v>0</v>
      </c>
      <c r="AO91" s="7">
        <f>AM91-I91</f>
        <v>0.15277777777777779</v>
      </c>
      <c r="AP91" s="8">
        <f t="shared" si="179"/>
        <v>3</v>
      </c>
      <c r="AQ91" s="8">
        <f t="shared" si="180"/>
        <v>40</v>
      </c>
      <c r="AR91" s="7">
        <f>AB91-(AU91+AV91+AW91+AZ91+BC91+BF91+BI91)</f>
        <v>3.1944444444444442E-2</v>
      </c>
      <c r="AS91" s="8">
        <f t="shared" si="181"/>
        <v>0</v>
      </c>
      <c r="AT91" s="8">
        <f t="shared" si="182"/>
        <v>46</v>
      </c>
      <c r="AU91" s="224">
        <v>0</v>
      </c>
      <c r="AV91" s="224">
        <v>0</v>
      </c>
      <c r="AW91" s="224">
        <v>0</v>
      </c>
      <c r="AX91" s="225">
        <f t="shared" si="169"/>
        <v>0</v>
      </c>
      <c r="AY91" s="225">
        <f t="shared" si="170"/>
        <v>0</v>
      </c>
      <c r="AZ91" s="224"/>
      <c r="BA91" s="225">
        <f t="shared" si="173"/>
        <v>0</v>
      </c>
      <c r="BB91" s="225">
        <f t="shared" si="174"/>
        <v>0</v>
      </c>
      <c r="BC91" s="224">
        <v>0</v>
      </c>
      <c r="BD91" s="225">
        <f t="shared" si="171"/>
        <v>0</v>
      </c>
      <c r="BE91" s="225">
        <f t="shared" si="172"/>
        <v>0</v>
      </c>
      <c r="BF91" s="224">
        <v>0</v>
      </c>
      <c r="BG91" s="225">
        <f t="shared" si="155"/>
        <v>0</v>
      </c>
      <c r="BH91" s="225">
        <f t="shared" si="156"/>
        <v>0</v>
      </c>
      <c r="BI91" s="224">
        <v>0</v>
      </c>
      <c r="BJ91" s="226">
        <f t="shared" si="183"/>
        <v>0</v>
      </c>
      <c r="BK91" s="227">
        <f t="shared" si="184"/>
        <v>0</v>
      </c>
      <c r="BL91" s="228">
        <f>F91 + BL90</f>
        <v>320714.56000000011</v>
      </c>
      <c r="BM91" s="229">
        <f xml:space="preserve"> G91 + BM90</f>
        <v>5169</v>
      </c>
      <c r="BN91" s="38">
        <f>F91/G91</f>
        <v>64.631090909090915</v>
      </c>
    </row>
    <row r="92" spans="1:66" ht="31.5" customHeight="1" x14ac:dyDescent="0.25">
      <c r="A92" s="45">
        <v>41012</v>
      </c>
      <c r="B92" s="43">
        <f t="shared" si="140"/>
        <v>4</v>
      </c>
      <c r="C92" s="52">
        <v>23</v>
      </c>
      <c r="D92" s="37" t="s">
        <v>31</v>
      </c>
      <c r="E92" s="37" t="s">
        <v>374</v>
      </c>
      <c r="F92" s="43">
        <v>3235.47</v>
      </c>
      <c r="G92" s="52">
        <v>52</v>
      </c>
      <c r="H92" s="52">
        <v>7</v>
      </c>
      <c r="I92" s="34">
        <v>0.6875</v>
      </c>
      <c r="J92" s="34">
        <v>0.6875</v>
      </c>
      <c r="K92" s="34">
        <v>0.69097222222222221</v>
      </c>
      <c r="L92" s="7">
        <f>K92-J92</f>
        <v>3.4722222222222099E-3</v>
      </c>
      <c r="M92" s="34">
        <v>0.69791666666666663</v>
      </c>
      <c r="N92" s="7">
        <f>M92-K92</f>
        <v>6.9444444444444198E-3</v>
      </c>
      <c r="O92" s="34">
        <v>0.70833333333333337</v>
      </c>
      <c r="P92" s="7">
        <f>O92-M92</f>
        <v>1.0416666666666741E-2</v>
      </c>
      <c r="Q92" s="34">
        <v>0.71180555555555547</v>
      </c>
      <c r="R92" s="34">
        <v>0.73263888888888884</v>
      </c>
      <c r="S92" s="7">
        <f t="shared" si="175"/>
        <v>2.083333333333337E-2</v>
      </c>
      <c r="T92" s="34">
        <v>0.71180555555555547</v>
      </c>
      <c r="U92" s="34">
        <v>0.73263888888888884</v>
      </c>
      <c r="V92" s="7">
        <f t="shared" si="176"/>
        <v>2.083333333333337E-2</v>
      </c>
      <c r="W92" s="34">
        <v>0.73263888888888884</v>
      </c>
      <c r="X92" s="7">
        <f>W92-R92</f>
        <v>0</v>
      </c>
      <c r="Y92" s="34">
        <v>0.73611111111111116</v>
      </c>
      <c r="Z92" s="7">
        <f>Y92-W92</f>
        <v>3.4722222222223209E-3</v>
      </c>
      <c r="AA92" s="34">
        <v>1.0451388888888888</v>
      </c>
      <c r="AB92" s="7">
        <f>AA92-Y92</f>
        <v>0.30902777777777768</v>
      </c>
      <c r="AC92" s="34">
        <v>1.0451388888888888</v>
      </c>
      <c r="AD92" s="34">
        <v>1.0451388888888888</v>
      </c>
      <c r="AE92" s="7">
        <f t="shared" si="177"/>
        <v>0</v>
      </c>
      <c r="AF92" s="34">
        <v>1.0520833333333333</v>
      </c>
      <c r="AG92" s="7">
        <f>AF92-AD92</f>
        <v>6.9444444444444198E-3</v>
      </c>
      <c r="AH92" s="34">
        <v>1.0625</v>
      </c>
      <c r="AI92" s="7">
        <f>AH92-AF92</f>
        <v>1.0416666666666741E-2</v>
      </c>
      <c r="AJ92" s="8">
        <f t="shared" si="162"/>
        <v>0</v>
      </c>
      <c r="AK92" s="8">
        <f t="shared" si="163"/>
        <v>15</v>
      </c>
      <c r="AL92" s="34">
        <v>1.0625</v>
      </c>
      <c r="AM92" s="34">
        <v>1.0625</v>
      </c>
      <c r="AN92" s="7">
        <f t="shared" si="178"/>
        <v>0</v>
      </c>
      <c r="AO92" s="7">
        <f>AM92-I92</f>
        <v>0.375</v>
      </c>
      <c r="AP92" s="8">
        <f t="shared" si="179"/>
        <v>9</v>
      </c>
      <c r="AQ92" s="8">
        <f t="shared" si="180"/>
        <v>0</v>
      </c>
      <c r="AR92" s="7">
        <f>AB92-(AU92+AV92+AW92+AZ92+BC92+BF92+BI92)</f>
        <v>0.10347222222222213</v>
      </c>
      <c r="AS92" s="8">
        <f t="shared" si="181"/>
        <v>2</v>
      </c>
      <c r="AT92" s="8">
        <f t="shared" si="182"/>
        <v>29</v>
      </c>
      <c r="AU92" s="224">
        <v>0</v>
      </c>
      <c r="AV92" s="224">
        <v>0</v>
      </c>
      <c r="AW92" s="224">
        <v>0</v>
      </c>
      <c r="AX92" s="225">
        <f t="shared" si="169"/>
        <v>0</v>
      </c>
      <c r="AY92" s="225">
        <f t="shared" si="170"/>
        <v>0</v>
      </c>
      <c r="AZ92" s="224">
        <v>0.19166666666666665</v>
      </c>
      <c r="BA92" s="225">
        <f t="shared" si="173"/>
        <v>4</v>
      </c>
      <c r="BB92" s="225">
        <f t="shared" si="174"/>
        <v>36</v>
      </c>
      <c r="BC92" s="224">
        <v>0</v>
      </c>
      <c r="BD92" s="225">
        <f t="shared" si="171"/>
        <v>0</v>
      </c>
      <c r="BE92" s="225">
        <f t="shared" si="172"/>
        <v>0</v>
      </c>
      <c r="BF92" s="224">
        <v>1.3888888888888888E-2</v>
      </c>
      <c r="BG92" s="225">
        <f t="shared" si="155"/>
        <v>0</v>
      </c>
      <c r="BH92" s="225">
        <f t="shared" si="156"/>
        <v>20</v>
      </c>
      <c r="BI92" s="224">
        <v>0</v>
      </c>
      <c r="BJ92" s="226">
        <f t="shared" si="183"/>
        <v>0</v>
      </c>
      <c r="BK92" s="227">
        <f t="shared" si="184"/>
        <v>0</v>
      </c>
      <c r="BL92" s="228">
        <f>F92 + BL91</f>
        <v>323950.03000000009</v>
      </c>
      <c r="BM92" s="229">
        <f xml:space="preserve"> G92 + BM91</f>
        <v>5221</v>
      </c>
      <c r="BN92" s="38">
        <f>F92/G92</f>
        <v>62.220576923076919</v>
      </c>
    </row>
    <row r="93" spans="1:66" ht="31.5" customHeight="1" x14ac:dyDescent="0.25">
      <c r="A93" s="45">
        <v>41012</v>
      </c>
      <c r="B93" s="43">
        <f t="shared" si="140"/>
        <v>4</v>
      </c>
      <c r="C93" s="52">
        <v>2</v>
      </c>
      <c r="D93" s="37" t="s">
        <v>288</v>
      </c>
      <c r="E93" s="37" t="s">
        <v>216</v>
      </c>
      <c r="F93" s="43">
        <v>3203.25</v>
      </c>
      <c r="G93" s="52">
        <v>53</v>
      </c>
      <c r="H93" s="52">
        <v>6</v>
      </c>
      <c r="I93" s="34">
        <v>0.71527777777777779</v>
      </c>
      <c r="J93" s="34">
        <v>0.71527777777777779</v>
      </c>
      <c r="K93" s="34">
        <v>0.71875</v>
      </c>
      <c r="L93" s="7">
        <f>K93-J93</f>
        <v>3.4722222222222099E-3</v>
      </c>
      <c r="M93" s="34">
        <v>0.72916666666666663</v>
      </c>
      <c r="N93" s="7">
        <f>M93-K93</f>
        <v>1.041666666666663E-2</v>
      </c>
      <c r="O93" s="34">
        <v>0.85416666666666663</v>
      </c>
      <c r="P93" s="7">
        <f>O93-M93</f>
        <v>0.125</v>
      </c>
      <c r="Q93" s="34">
        <v>0.85416666666666663</v>
      </c>
      <c r="R93" s="34">
        <v>0.89583333333333337</v>
      </c>
      <c r="S93" s="7">
        <f t="shared" si="175"/>
        <v>4.1666666666666741E-2</v>
      </c>
      <c r="T93" s="34">
        <v>0.85416666666666663</v>
      </c>
      <c r="U93" s="34">
        <v>0.89583333333333337</v>
      </c>
      <c r="V93" s="7">
        <f t="shared" si="176"/>
        <v>4.1666666666666741E-2</v>
      </c>
      <c r="W93" s="34">
        <v>0.86805555555555547</v>
      </c>
      <c r="X93" s="7">
        <v>0</v>
      </c>
      <c r="Y93" s="34">
        <v>0.86805555555555547</v>
      </c>
      <c r="Z93" s="7">
        <f>Y93-W93</f>
        <v>0</v>
      </c>
      <c r="AA93" s="34">
        <v>1.1527777777777779</v>
      </c>
      <c r="AB93" s="7">
        <f>AA93-Y93</f>
        <v>0.28472222222222243</v>
      </c>
      <c r="AC93" s="34">
        <v>1.1527777777777779</v>
      </c>
      <c r="AD93" s="34">
        <v>1.1527777777777779</v>
      </c>
      <c r="AE93" s="7">
        <f t="shared" si="177"/>
        <v>0</v>
      </c>
      <c r="AF93" s="34">
        <v>1.1597222222222221</v>
      </c>
      <c r="AG93" s="7">
        <f>AF93-AD93</f>
        <v>6.9444444444441977E-3</v>
      </c>
      <c r="AH93" s="34">
        <v>1.1666666666666667</v>
      </c>
      <c r="AI93" s="7">
        <f>AH93-AF93</f>
        <v>6.9444444444446418E-3</v>
      </c>
      <c r="AJ93" s="8">
        <f t="shared" si="162"/>
        <v>0</v>
      </c>
      <c r="AK93" s="8">
        <f t="shared" si="163"/>
        <v>10</v>
      </c>
      <c r="AL93" s="34">
        <v>1.1666666666666667</v>
      </c>
      <c r="AM93" s="34">
        <v>1.1666666666666667</v>
      </c>
      <c r="AN93" s="7">
        <f t="shared" si="178"/>
        <v>0</v>
      </c>
      <c r="AO93" s="7">
        <f>AM93-I93</f>
        <v>0.45138888888888895</v>
      </c>
      <c r="AP93" s="8">
        <f t="shared" si="179"/>
        <v>10</v>
      </c>
      <c r="AQ93" s="8">
        <f t="shared" si="180"/>
        <v>50</v>
      </c>
      <c r="AR93" s="7">
        <f>AB93-(AU93+AV93+AW93+AZ93+BC93+BF93+BI93)</f>
        <v>0</v>
      </c>
      <c r="AS93" s="8">
        <f t="shared" si="181"/>
        <v>0</v>
      </c>
      <c r="AT93" s="8">
        <f t="shared" si="182"/>
        <v>0</v>
      </c>
      <c r="AU93" s="224">
        <v>0</v>
      </c>
      <c r="AV93" s="224">
        <v>0</v>
      </c>
      <c r="AW93" s="224">
        <v>0</v>
      </c>
      <c r="AX93" s="225">
        <f t="shared" si="169"/>
        <v>0</v>
      </c>
      <c r="AY93" s="225">
        <f t="shared" si="170"/>
        <v>0</v>
      </c>
      <c r="AZ93" s="224">
        <v>0.28472222222222221</v>
      </c>
      <c r="BA93" s="225">
        <f t="shared" si="173"/>
        <v>6</v>
      </c>
      <c r="BB93" s="225">
        <f t="shared" si="174"/>
        <v>50</v>
      </c>
      <c r="BC93" s="224">
        <v>0</v>
      </c>
      <c r="BD93" s="225">
        <f t="shared" si="171"/>
        <v>0</v>
      </c>
      <c r="BE93" s="225">
        <f t="shared" si="172"/>
        <v>0</v>
      </c>
      <c r="BF93" s="224">
        <v>0</v>
      </c>
      <c r="BG93" s="225">
        <f t="shared" si="155"/>
        <v>0</v>
      </c>
      <c r="BH93" s="225">
        <f t="shared" si="156"/>
        <v>0</v>
      </c>
      <c r="BI93" s="224">
        <v>0</v>
      </c>
      <c r="BJ93" s="226">
        <f t="shared" si="183"/>
        <v>0</v>
      </c>
      <c r="BK93" s="227">
        <f t="shared" si="184"/>
        <v>0</v>
      </c>
      <c r="BL93" s="228">
        <f>F93 + BL92</f>
        <v>327153.28000000009</v>
      </c>
      <c r="BM93" s="229">
        <f xml:space="preserve"> G93 + BM92</f>
        <v>5274</v>
      </c>
      <c r="BN93" s="38">
        <f>F93/G93</f>
        <v>60.438679245283019</v>
      </c>
    </row>
    <row r="94" spans="1:66" ht="31.5" customHeight="1" x14ac:dyDescent="0.25">
      <c r="A94" s="45">
        <v>41013</v>
      </c>
      <c r="B94" s="43">
        <f t="shared" si="140"/>
        <v>4</v>
      </c>
      <c r="C94" s="52">
        <v>9</v>
      </c>
      <c r="D94" s="37" t="s">
        <v>261</v>
      </c>
      <c r="E94" s="37" t="s">
        <v>327</v>
      </c>
      <c r="F94" s="43">
        <v>3633</v>
      </c>
      <c r="G94" s="52">
        <v>58</v>
      </c>
      <c r="H94" s="52">
        <v>1</v>
      </c>
      <c r="I94" s="34">
        <v>0.84375</v>
      </c>
      <c r="J94" s="34">
        <v>0.84375</v>
      </c>
      <c r="K94" s="34">
        <v>0.85416666666666663</v>
      </c>
      <c r="L94" s="7">
        <f>K94-J94</f>
        <v>1.041666666666663E-2</v>
      </c>
      <c r="M94" s="34">
        <v>0.86458333333333337</v>
      </c>
      <c r="N94" s="7">
        <f>M94-K94</f>
        <v>1.0416666666666741E-2</v>
      </c>
      <c r="O94" s="34">
        <v>0.875</v>
      </c>
      <c r="P94" s="7">
        <f>O94-M94</f>
        <v>1.041666666666663E-2</v>
      </c>
      <c r="Q94" s="34">
        <v>0.91666666666666663</v>
      </c>
      <c r="R94" s="34">
        <v>0.95486111111111116</v>
      </c>
      <c r="S94" s="7">
        <f t="shared" ref="S94:S101" si="185">R94-Q94</f>
        <v>3.8194444444444531E-2</v>
      </c>
      <c r="T94" s="34">
        <v>0.91666666666666663</v>
      </c>
      <c r="U94" s="34">
        <v>0.95486111111111116</v>
      </c>
      <c r="V94" s="7">
        <f t="shared" ref="V94:V101" si="186">U94-T94</f>
        <v>3.8194444444444531E-2</v>
      </c>
      <c r="W94" s="34">
        <v>1.0694444444444444</v>
      </c>
      <c r="X94" s="7">
        <f>W94-R94</f>
        <v>0.11458333333333326</v>
      </c>
      <c r="Y94" s="34">
        <v>1.0729166666666667</v>
      </c>
      <c r="Z94" s="7">
        <f>Y94-W94</f>
        <v>3.4722222222223209E-3</v>
      </c>
      <c r="AA94" s="34">
        <v>1.3819444444444444</v>
      </c>
      <c r="AB94" s="7">
        <f>AA94-Y94</f>
        <v>0.30902777777777768</v>
      </c>
      <c r="AC94" s="34">
        <v>1.3819444444444444</v>
      </c>
      <c r="AD94" s="34">
        <v>1.3819444444444444</v>
      </c>
      <c r="AE94" s="7">
        <f t="shared" ref="AE94:AE101" si="187">AD94-AC94</f>
        <v>0</v>
      </c>
      <c r="AF94" s="34">
        <v>1.3923611111111109</v>
      </c>
      <c r="AG94" s="7">
        <f>AF94-AD94</f>
        <v>1.0416666666666519E-2</v>
      </c>
      <c r="AH94" s="34">
        <v>1.4027777777777777</v>
      </c>
      <c r="AI94" s="7">
        <f>AH94-AF94</f>
        <v>1.0416666666666741E-2</v>
      </c>
      <c r="AJ94" s="8">
        <f t="shared" si="162"/>
        <v>0</v>
      </c>
      <c r="AK94" s="8">
        <f t="shared" si="163"/>
        <v>15</v>
      </c>
      <c r="AL94" s="34">
        <v>1.4027777777777777</v>
      </c>
      <c r="AM94" s="34">
        <v>1.4027777777777777</v>
      </c>
      <c r="AN94" s="7">
        <f t="shared" ref="AN94:AN116" si="188">AM94-AL94</f>
        <v>0</v>
      </c>
      <c r="AO94" s="7">
        <f>AM94-I94</f>
        <v>0.55902777777777768</v>
      </c>
      <c r="AP94" s="8">
        <f t="shared" ref="AP94:AP116" si="189">HOUR(AO94)</f>
        <v>13</v>
      </c>
      <c r="AQ94" s="8">
        <f t="shared" ref="AQ94:AQ116" si="190">MINUTE(AO94)</f>
        <v>25</v>
      </c>
      <c r="AR94" s="7">
        <f>AB94-(AU94+AV94+AW94+AZ94+BC94+BF94+BI94)</f>
        <v>0</v>
      </c>
      <c r="AS94" s="8">
        <f t="shared" ref="AS94:AS101" si="191">HOUR(AR94)</f>
        <v>0</v>
      </c>
      <c r="AT94" s="8">
        <f t="shared" ref="AT94:AT101" si="192">MINUTE(AR94)</f>
        <v>0</v>
      </c>
      <c r="AU94" s="224">
        <v>0</v>
      </c>
      <c r="AV94" s="224">
        <v>0</v>
      </c>
      <c r="AW94" s="224">
        <v>0</v>
      </c>
      <c r="AX94" s="225">
        <f t="shared" si="169"/>
        <v>0</v>
      </c>
      <c r="AY94" s="225">
        <f t="shared" si="170"/>
        <v>0</v>
      </c>
      <c r="AZ94" s="224">
        <v>0.30902777777777779</v>
      </c>
      <c r="BA94" s="225">
        <f t="shared" ref="BA94:BA102" si="193">HOUR(AZ94)</f>
        <v>7</v>
      </c>
      <c r="BB94" s="225">
        <f t="shared" ref="BB94:BB102" si="194">MINUTE(AZ94)</f>
        <v>25</v>
      </c>
      <c r="BC94" s="224">
        <v>0</v>
      </c>
      <c r="BD94" s="225">
        <f t="shared" si="171"/>
        <v>0</v>
      </c>
      <c r="BE94" s="225">
        <f t="shared" si="172"/>
        <v>0</v>
      </c>
      <c r="BF94" s="224">
        <v>0</v>
      </c>
      <c r="BG94" s="225">
        <f t="shared" si="155"/>
        <v>0</v>
      </c>
      <c r="BH94" s="225">
        <f t="shared" si="156"/>
        <v>0</v>
      </c>
      <c r="BI94" s="224">
        <v>0</v>
      </c>
      <c r="BJ94" s="226">
        <f t="shared" ref="BJ94:BJ102" si="195">HOUR(BI94)</f>
        <v>0</v>
      </c>
      <c r="BK94" s="227">
        <f t="shared" ref="BK94:BK102" si="196">MINUTE(BI94)</f>
        <v>0</v>
      </c>
      <c r="BL94" s="228">
        <f>F94 + BL93</f>
        <v>330786.28000000009</v>
      </c>
      <c r="BM94" s="229">
        <f xml:space="preserve"> G94 + BM93</f>
        <v>5332</v>
      </c>
      <c r="BN94" s="38">
        <f>F94/G94</f>
        <v>62.637931034482762</v>
      </c>
    </row>
    <row r="95" spans="1:66" ht="31.5" customHeight="1" x14ac:dyDescent="0.25">
      <c r="A95" s="45">
        <v>41013</v>
      </c>
      <c r="B95" s="43">
        <f t="shared" si="140"/>
        <v>4</v>
      </c>
      <c r="C95" s="52">
        <v>24</v>
      </c>
      <c r="D95" s="37" t="s">
        <v>31</v>
      </c>
      <c r="E95" s="37" t="s">
        <v>328</v>
      </c>
      <c r="F95" s="43">
        <v>3635.67</v>
      </c>
      <c r="G95" s="52">
        <v>59</v>
      </c>
      <c r="H95" s="52">
        <v>0</v>
      </c>
      <c r="I95" s="34">
        <v>0.40625</v>
      </c>
      <c r="J95" s="34">
        <v>0.40625</v>
      </c>
      <c r="K95" s="34">
        <v>0.4236111111111111</v>
      </c>
      <c r="L95" s="7">
        <f>K95-J95</f>
        <v>1.7361111111111105E-2</v>
      </c>
      <c r="M95" s="34">
        <v>0.43402777777777773</v>
      </c>
      <c r="N95" s="7">
        <f>M95-K95</f>
        <v>1.041666666666663E-2</v>
      </c>
      <c r="O95" s="34">
        <v>0.46180555555555558</v>
      </c>
      <c r="P95" s="7">
        <f>O95-M95</f>
        <v>2.7777777777777846E-2</v>
      </c>
      <c r="Q95" s="34">
        <v>0.46527777777777773</v>
      </c>
      <c r="R95" s="34">
        <v>0.47916666666666669</v>
      </c>
      <c r="S95" s="7">
        <f t="shared" si="185"/>
        <v>1.3888888888888951E-2</v>
      </c>
      <c r="T95" s="34">
        <v>0.46527777777777773</v>
      </c>
      <c r="U95" s="34">
        <v>0.47916666666666669</v>
      </c>
      <c r="V95" s="7">
        <f t="shared" si="186"/>
        <v>1.3888888888888951E-2</v>
      </c>
      <c r="W95" s="34">
        <v>0.5</v>
      </c>
      <c r="X95" s="7">
        <f>W95-R95</f>
        <v>2.0833333333333315E-2</v>
      </c>
      <c r="Y95" s="34">
        <v>0.50208333333333333</v>
      </c>
      <c r="Z95" s="7">
        <f>Y95-W95</f>
        <v>2.0833333333333259E-3</v>
      </c>
      <c r="AA95" s="34">
        <v>0.57361111111111118</v>
      </c>
      <c r="AB95" s="7">
        <f>AA95-Y95</f>
        <v>7.1527777777777857E-2</v>
      </c>
      <c r="AC95" s="34">
        <v>0.57361111111111118</v>
      </c>
      <c r="AD95" s="34">
        <v>0.57361111111111118</v>
      </c>
      <c r="AE95" s="7">
        <f t="shared" si="187"/>
        <v>0</v>
      </c>
      <c r="AF95" s="34">
        <v>0.58680555555555558</v>
      </c>
      <c r="AG95" s="7">
        <f>AF95-AD95</f>
        <v>1.3194444444444398E-2</v>
      </c>
      <c r="AH95" s="34">
        <v>0.59375</v>
      </c>
      <c r="AI95" s="7">
        <f>AH95-AF95</f>
        <v>6.9444444444444198E-3</v>
      </c>
      <c r="AJ95" s="8">
        <f t="shared" si="162"/>
        <v>0</v>
      </c>
      <c r="AK95" s="8">
        <f t="shared" si="163"/>
        <v>10</v>
      </c>
      <c r="AL95" s="34">
        <v>0.59375</v>
      </c>
      <c r="AM95" s="34">
        <v>0.59375</v>
      </c>
      <c r="AN95" s="7">
        <f t="shared" si="188"/>
        <v>0</v>
      </c>
      <c r="AO95" s="7">
        <f>AM95-I95</f>
        <v>0.1875</v>
      </c>
      <c r="AP95" s="8">
        <f t="shared" si="189"/>
        <v>4</v>
      </c>
      <c r="AQ95" s="8">
        <f t="shared" si="190"/>
        <v>30</v>
      </c>
      <c r="AR95" s="7">
        <f>AB95-(AU95+AV95+AW95+AZ95+BC95+BF95+BI95)</f>
        <v>3.0555555555555634E-2</v>
      </c>
      <c r="AS95" s="8">
        <f t="shared" si="191"/>
        <v>0</v>
      </c>
      <c r="AT95" s="8">
        <f t="shared" si="192"/>
        <v>44</v>
      </c>
      <c r="AU95" s="224">
        <v>0</v>
      </c>
      <c r="AV95" s="224">
        <v>3.125E-2</v>
      </c>
      <c r="AW95" s="224">
        <v>0</v>
      </c>
      <c r="AX95" s="225">
        <f t="shared" si="169"/>
        <v>0</v>
      </c>
      <c r="AY95" s="225">
        <f t="shared" si="170"/>
        <v>0</v>
      </c>
      <c r="AZ95" s="224">
        <v>0</v>
      </c>
      <c r="BA95" s="225">
        <f t="shared" si="193"/>
        <v>0</v>
      </c>
      <c r="BB95" s="225">
        <f t="shared" si="194"/>
        <v>0</v>
      </c>
      <c r="BC95" s="224">
        <v>0</v>
      </c>
      <c r="BD95" s="225">
        <f t="shared" si="171"/>
        <v>0</v>
      </c>
      <c r="BE95" s="225">
        <f t="shared" si="172"/>
        <v>0</v>
      </c>
      <c r="BF95" s="224">
        <v>9.7222222222222224E-3</v>
      </c>
      <c r="BG95" s="225">
        <f t="shared" si="155"/>
        <v>0</v>
      </c>
      <c r="BH95" s="225">
        <f t="shared" si="156"/>
        <v>14</v>
      </c>
      <c r="BI95" s="224">
        <v>0</v>
      </c>
      <c r="BJ95" s="226">
        <f t="shared" si="195"/>
        <v>0</v>
      </c>
      <c r="BK95" s="227">
        <f t="shared" si="196"/>
        <v>0</v>
      </c>
      <c r="BL95" s="228">
        <f>F95 + BL94</f>
        <v>334421.95000000007</v>
      </c>
      <c r="BM95" s="229">
        <f xml:space="preserve"> G95 + BM94</f>
        <v>5391</v>
      </c>
      <c r="BN95" s="38">
        <f>F95/G95</f>
        <v>61.621525423728812</v>
      </c>
    </row>
    <row r="96" spans="1:66" ht="31.5" customHeight="1" x14ac:dyDescent="0.25">
      <c r="A96" s="45">
        <v>41013</v>
      </c>
      <c r="B96" s="43">
        <f t="shared" si="140"/>
        <v>4</v>
      </c>
      <c r="C96" s="52">
        <v>25</v>
      </c>
      <c r="D96" s="37" t="s">
        <v>31</v>
      </c>
      <c r="E96" s="37" t="s">
        <v>272</v>
      </c>
      <c r="F96" s="43">
        <v>3695.16</v>
      </c>
      <c r="G96" s="52">
        <v>57</v>
      </c>
      <c r="H96" s="52">
        <v>2</v>
      </c>
      <c r="I96" s="34">
        <v>0.59375</v>
      </c>
      <c r="J96" s="34">
        <v>0.59375</v>
      </c>
      <c r="K96" s="34">
        <v>0.60416666666666663</v>
      </c>
      <c r="L96" s="7">
        <f>K96-J96</f>
        <v>1.041666666666663E-2</v>
      </c>
      <c r="M96" s="34">
        <v>0.61111111111111105</v>
      </c>
      <c r="N96" s="7">
        <f>M96-K96</f>
        <v>6.9444444444444198E-3</v>
      </c>
      <c r="O96" s="34">
        <v>0.625</v>
      </c>
      <c r="P96" s="7">
        <f>O96-M96</f>
        <v>1.3888888888888951E-2</v>
      </c>
      <c r="Q96" s="34">
        <v>0.62847222222222221</v>
      </c>
      <c r="R96" s="34">
        <v>0.64236111111111105</v>
      </c>
      <c r="S96" s="7">
        <f t="shared" si="185"/>
        <v>1.388888888888884E-2</v>
      </c>
      <c r="T96" s="34">
        <v>0.62847222222222221</v>
      </c>
      <c r="U96" s="34">
        <v>0.64236111111111105</v>
      </c>
      <c r="V96" s="7">
        <f t="shared" si="186"/>
        <v>1.388888888888884E-2</v>
      </c>
      <c r="W96" s="34">
        <v>0.73958333333333337</v>
      </c>
      <c r="X96" s="7">
        <f>W96-R96</f>
        <v>9.7222222222222321E-2</v>
      </c>
      <c r="Y96" s="34">
        <v>0.74097222222222225</v>
      </c>
      <c r="Z96" s="7">
        <f>Y96-W96</f>
        <v>1.388888888888884E-3</v>
      </c>
      <c r="AA96" s="34">
        <v>0.80138888888888893</v>
      </c>
      <c r="AB96" s="7">
        <f>AA96-Y96</f>
        <v>6.0416666666666674E-2</v>
      </c>
      <c r="AC96" s="34">
        <v>0.80138888888888893</v>
      </c>
      <c r="AD96" s="34">
        <v>0.80138888888888893</v>
      </c>
      <c r="AE96" s="7">
        <f t="shared" si="187"/>
        <v>0</v>
      </c>
      <c r="AF96" s="34">
        <v>0.8125</v>
      </c>
      <c r="AG96" s="7">
        <f>AF96-AD96</f>
        <v>1.1111111111111072E-2</v>
      </c>
      <c r="AH96" s="34">
        <v>0.81944444444444453</v>
      </c>
      <c r="AI96" s="7">
        <f>AH96-AF96</f>
        <v>6.9444444444445308E-3</v>
      </c>
      <c r="AJ96" s="8">
        <f t="shared" si="162"/>
        <v>0</v>
      </c>
      <c r="AK96" s="8">
        <f t="shared" si="163"/>
        <v>10</v>
      </c>
      <c r="AL96" s="34">
        <v>0.81944444444444453</v>
      </c>
      <c r="AM96" s="34">
        <v>0.81944444444444453</v>
      </c>
      <c r="AN96" s="7">
        <f t="shared" si="188"/>
        <v>0</v>
      </c>
      <c r="AO96" s="7">
        <f>AM96-I96</f>
        <v>0.22569444444444453</v>
      </c>
      <c r="AP96" s="8">
        <f t="shared" si="189"/>
        <v>5</v>
      </c>
      <c r="AQ96" s="8">
        <f t="shared" si="190"/>
        <v>25</v>
      </c>
      <c r="AR96" s="7">
        <f>AB96-(AU96+AV96+AW96+AZ96+BC96+BF96+BI96)</f>
        <v>4.5138888888888895E-2</v>
      </c>
      <c r="AS96" s="8">
        <f t="shared" si="191"/>
        <v>1</v>
      </c>
      <c r="AT96" s="8">
        <f t="shared" si="192"/>
        <v>5</v>
      </c>
      <c r="AU96" s="224">
        <v>0</v>
      </c>
      <c r="AV96" s="224">
        <v>0</v>
      </c>
      <c r="AW96" s="224">
        <v>0</v>
      </c>
      <c r="AX96" s="225">
        <f t="shared" si="169"/>
        <v>0</v>
      </c>
      <c r="AY96" s="225">
        <f t="shared" si="170"/>
        <v>0</v>
      </c>
      <c r="AZ96" s="224">
        <v>0</v>
      </c>
      <c r="BA96" s="225">
        <f t="shared" si="193"/>
        <v>0</v>
      </c>
      <c r="BB96" s="225">
        <f t="shared" si="194"/>
        <v>0</v>
      </c>
      <c r="BC96" s="224">
        <v>0</v>
      </c>
      <c r="BD96" s="225">
        <f t="shared" si="171"/>
        <v>0</v>
      </c>
      <c r="BE96" s="225">
        <f t="shared" si="172"/>
        <v>0</v>
      </c>
      <c r="BF96" s="224">
        <v>1.5277777777777777E-2</v>
      </c>
      <c r="BG96" s="225">
        <f t="shared" si="155"/>
        <v>0</v>
      </c>
      <c r="BH96" s="225">
        <f t="shared" si="156"/>
        <v>22</v>
      </c>
      <c r="BI96" s="224">
        <v>0</v>
      </c>
      <c r="BJ96" s="226">
        <f t="shared" si="195"/>
        <v>0</v>
      </c>
      <c r="BK96" s="227">
        <f t="shared" si="196"/>
        <v>0</v>
      </c>
      <c r="BL96" s="228">
        <f>F96 + BL95</f>
        <v>338117.11000000004</v>
      </c>
      <c r="BM96" s="229">
        <f xml:space="preserve"> G96 + BM95</f>
        <v>5448</v>
      </c>
      <c r="BN96" s="38">
        <f>F96/G96</f>
        <v>64.827368421052626</v>
      </c>
    </row>
    <row r="97" spans="1:75" ht="31.5" customHeight="1" x14ac:dyDescent="0.25">
      <c r="A97" s="45">
        <v>41013</v>
      </c>
      <c r="B97" s="43">
        <f t="shared" si="140"/>
        <v>4</v>
      </c>
      <c r="C97" s="52">
        <v>1</v>
      </c>
      <c r="D97" s="37" t="s">
        <v>326</v>
      </c>
      <c r="E97" s="37" t="s">
        <v>216</v>
      </c>
      <c r="F97" s="43">
        <v>3846.71</v>
      </c>
      <c r="G97" s="52">
        <v>59</v>
      </c>
      <c r="H97" s="52">
        <v>0</v>
      </c>
      <c r="I97" s="34">
        <v>0.80208333333333337</v>
      </c>
      <c r="J97" s="34">
        <v>0.80208333333333337</v>
      </c>
      <c r="K97" s="34">
        <v>0.8125</v>
      </c>
      <c r="L97" s="7">
        <f>K97-J97</f>
        <v>1.041666666666663E-2</v>
      </c>
      <c r="M97" s="34">
        <v>0.81944444444444453</v>
      </c>
      <c r="N97" s="7">
        <f>M97-K97</f>
        <v>6.9444444444445308E-3</v>
      </c>
      <c r="O97" s="34">
        <v>0.83333333333333337</v>
      </c>
      <c r="P97" s="7">
        <f>O97-M97</f>
        <v>1.388888888888884E-2</v>
      </c>
      <c r="Q97" s="34">
        <v>0.83680555555555547</v>
      </c>
      <c r="R97" s="34">
        <v>0.87152777777777779</v>
      </c>
      <c r="S97" s="7">
        <f t="shared" si="185"/>
        <v>3.4722222222222321E-2</v>
      </c>
      <c r="T97" s="34">
        <v>0.83680555555555547</v>
      </c>
      <c r="U97" s="34">
        <v>0.87152777777777779</v>
      </c>
      <c r="V97" s="7">
        <f t="shared" si="186"/>
        <v>3.4722222222222321E-2</v>
      </c>
      <c r="W97" s="34">
        <v>0.87847222222222221</v>
      </c>
      <c r="X97" s="7">
        <f>W97-R97</f>
        <v>6.9444444444444198E-3</v>
      </c>
      <c r="Y97" s="34">
        <v>0.87916666666666676</v>
      </c>
      <c r="Z97" s="7">
        <f>Y97-W97</f>
        <v>6.94444444444553E-4</v>
      </c>
      <c r="AA97" s="34">
        <v>0.93263888888888891</v>
      </c>
      <c r="AB97" s="7">
        <f>AA97-Y97</f>
        <v>5.3472222222222143E-2</v>
      </c>
      <c r="AC97" s="34">
        <v>0.93263888888888891</v>
      </c>
      <c r="AD97" s="34">
        <v>0.93263888888888891</v>
      </c>
      <c r="AE97" s="7">
        <f t="shared" si="187"/>
        <v>0</v>
      </c>
      <c r="AF97" s="34">
        <v>0.9375</v>
      </c>
      <c r="AG97" s="7">
        <f>AF97-AD97</f>
        <v>4.8611111111110938E-3</v>
      </c>
      <c r="AH97" s="34">
        <v>0.94791666666666663</v>
      </c>
      <c r="AI97" s="7">
        <f>AH97-AF97</f>
        <v>1.041666666666663E-2</v>
      </c>
      <c r="AJ97" s="8">
        <f t="shared" si="162"/>
        <v>0</v>
      </c>
      <c r="AK97" s="8">
        <f t="shared" si="163"/>
        <v>15</v>
      </c>
      <c r="AL97" s="34">
        <v>0.94791666666666663</v>
      </c>
      <c r="AM97" s="34">
        <v>0.94791666666666663</v>
      </c>
      <c r="AN97" s="7">
        <f t="shared" si="188"/>
        <v>0</v>
      </c>
      <c r="AO97" s="7">
        <f>AM97-I97</f>
        <v>0.14583333333333326</v>
      </c>
      <c r="AP97" s="8">
        <f t="shared" si="189"/>
        <v>3</v>
      </c>
      <c r="AQ97" s="8">
        <f t="shared" si="190"/>
        <v>30</v>
      </c>
      <c r="AR97" s="7">
        <f>AB97-(AU97+AV97+AW97+AZ97+BC97+BF97+BI97)</f>
        <v>3.8194444444444364E-2</v>
      </c>
      <c r="AS97" s="8">
        <f t="shared" si="191"/>
        <v>0</v>
      </c>
      <c r="AT97" s="8">
        <f t="shared" si="192"/>
        <v>55</v>
      </c>
      <c r="AU97" s="224">
        <v>0</v>
      </c>
      <c r="AV97" s="224">
        <v>4.8611111111111112E-3</v>
      </c>
      <c r="AW97" s="224">
        <v>0</v>
      </c>
      <c r="AX97" s="225">
        <f t="shared" si="169"/>
        <v>0</v>
      </c>
      <c r="AY97" s="225">
        <f t="shared" si="170"/>
        <v>0</v>
      </c>
      <c r="AZ97" s="224">
        <v>0</v>
      </c>
      <c r="BA97" s="225">
        <f t="shared" si="193"/>
        <v>0</v>
      </c>
      <c r="BB97" s="225">
        <f t="shared" si="194"/>
        <v>0</v>
      </c>
      <c r="BC97" s="224">
        <v>0</v>
      </c>
      <c r="BD97" s="225">
        <f t="shared" si="171"/>
        <v>0</v>
      </c>
      <c r="BE97" s="225">
        <f t="shared" si="172"/>
        <v>0</v>
      </c>
      <c r="BF97" s="224">
        <v>1.0416666666666666E-2</v>
      </c>
      <c r="BG97" s="225">
        <f t="shared" si="155"/>
        <v>0</v>
      </c>
      <c r="BH97" s="225">
        <f t="shared" si="156"/>
        <v>15</v>
      </c>
      <c r="BI97" s="224">
        <v>0</v>
      </c>
      <c r="BJ97" s="226">
        <f t="shared" si="195"/>
        <v>0</v>
      </c>
      <c r="BK97" s="227">
        <f t="shared" si="196"/>
        <v>0</v>
      </c>
      <c r="BL97" s="228">
        <f>F97 + BL96</f>
        <v>341963.82000000007</v>
      </c>
      <c r="BM97" s="229">
        <f xml:space="preserve"> G97 + BM96</f>
        <v>5507</v>
      </c>
      <c r="BN97" s="38">
        <f>F97/G97</f>
        <v>65.198474576271181</v>
      </c>
    </row>
    <row r="98" spans="1:75" ht="31.5" customHeight="1" x14ac:dyDescent="0.25">
      <c r="A98" s="45">
        <v>41013</v>
      </c>
      <c r="B98" s="43">
        <f t="shared" si="140"/>
        <v>4</v>
      </c>
      <c r="C98" s="52">
        <v>2</v>
      </c>
      <c r="D98" s="37" t="s">
        <v>219</v>
      </c>
      <c r="E98" s="37" t="s">
        <v>216</v>
      </c>
      <c r="F98" s="43">
        <v>3748.88</v>
      </c>
      <c r="G98" s="52">
        <v>58</v>
      </c>
      <c r="H98" s="52">
        <v>1</v>
      </c>
      <c r="I98" s="34">
        <v>0.875</v>
      </c>
      <c r="J98" s="34">
        <v>0.875</v>
      </c>
      <c r="K98" s="34">
        <v>0.87847222222222221</v>
      </c>
      <c r="L98" s="7">
        <f>K98-J98</f>
        <v>3.4722222222222099E-3</v>
      </c>
      <c r="M98" s="34">
        <v>0.88541666666666663</v>
      </c>
      <c r="N98" s="7">
        <f>M98-K98</f>
        <v>6.9444444444444198E-3</v>
      </c>
      <c r="O98" s="34">
        <v>0.94097222222222221</v>
      </c>
      <c r="P98" s="7">
        <f>O98-M98</f>
        <v>5.555555555555558E-2</v>
      </c>
      <c r="Q98" s="34">
        <v>0.94444444444444453</v>
      </c>
      <c r="R98" s="34">
        <v>0.98611111111111116</v>
      </c>
      <c r="S98" s="7">
        <f t="shared" si="185"/>
        <v>4.166666666666663E-2</v>
      </c>
      <c r="T98" s="34">
        <v>0.94444444444444453</v>
      </c>
      <c r="U98" s="34">
        <v>0.98611111111111116</v>
      </c>
      <c r="V98" s="7">
        <f t="shared" si="186"/>
        <v>4.166666666666663E-2</v>
      </c>
      <c r="W98" s="34">
        <v>0.99375000000000002</v>
      </c>
      <c r="X98" s="7">
        <f>W98-R98</f>
        <v>7.6388888888888618E-3</v>
      </c>
      <c r="Y98" s="34">
        <v>0.99375000000000002</v>
      </c>
      <c r="Z98" s="7">
        <f>Y98-W98</f>
        <v>0</v>
      </c>
      <c r="AA98" s="34">
        <v>1.0555555555555556</v>
      </c>
      <c r="AB98" s="7">
        <f>AA98-Y98</f>
        <v>6.1805555555555558E-2</v>
      </c>
      <c r="AC98" s="34">
        <v>1.0555555555555556</v>
      </c>
      <c r="AD98" s="34">
        <v>1.0555555555555556</v>
      </c>
      <c r="AE98" s="7">
        <f t="shared" si="187"/>
        <v>0</v>
      </c>
      <c r="AF98" s="34">
        <v>1.0625</v>
      </c>
      <c r="AG98" s="7">
        <f>AF98-AD98</f>
        <v>6.9444444444444198E-3</v>
      </c>
      <c r="AH98" s="34">
        <v>1.0729166666666667</v>
      </c>
      <c r="AI98" s="7">
        <f>AH98-AF98</f>
        <v>1.0416666666666741E-2</v>
      </c>
      <c r="AJ98" s="8">
        <f t="shared" si="162"/>
        <v>0</v>
      </c>
      <c r="AK98" s="8">
        <f t="shared" si="163"/>
        <v>15</v>
      </c>
      <c r="AL98" s="34">
        <v>1.0729166666666667</v>
      </c>
      <c r="AM98" s="34">
        <v>1.0729166666666667</v>
      </c>
      <c r="AN98" s="7">
        <f t="shared" si="188"/>
        <v>0</v>
      </c>
      <c r="AO98" s="7">
        <f>AM98-I98</f>
        <v>0.19791666666666674</v>
      </c>
      <c r="AP98" s="8">
        <f t="shared" si="189"/>
        <v>4</v>
      </c>
      <c r="AQ98" s="8">
        <f t="shared" si="190"/>
        <v>45</v>
      </c>
      <c r="AR98" s="7">
        <f>AB98-(AU98+AV98+AW98+AZ98+BC98+BF98+BI98)</f>
        <v>6.1805555555555558E-2</v>
      </c>
      <c r="AS98" s="8">
        <f t="shared" si="191"/>
        <v>1</v>
      </c>
      <c r="AT98" s="8">
        <f t="shared" si="192"/>
        <v>29</v>
      </c>
      <c r="AU98" s="224">
        <v>0</v>
      </c>
      <c r="AV98" s="224">
        <v>0</v>
      </c>
      <c r="AW98" s="224">
        <v>0</v>
      </c>
      <c r="AX98" s="225">
        <f t="shared" si="169"/>
        <v>0</v>
      </c>
      <c r="AY98" s="225">
        <f t="shared" si="170"/>
        <v>0</v>
      </c>
      <c r="AZ98" s="224">
        <v>0</v>
      </c>
      <c r="BA98" s="225">
        <f t="shared" si="193"/>
        <v>0</v>
      </c>
      <c r="BB98" s="225">
        <f t="shared" si="194"/>
        <v>0</v>
      </c>
      <c r="BC98" s="224">
        <v>0</v>
      </c>
      <c r="BD98" s="225">
        <f t="shared" si="171"/>
        <v>0</v>
      </c>
      <c r="BE98" s="225">
        <f t="shared" si="172"/>
        <v>0</v>
      </c>
      <c r="BF98" s="224">
        <v>0</v>
      </c>
      <c r="BG98" s="225">
        <f t="shared" si="155"/>
        <v>0</v>
      </c>
      <c r="BH98" s="225">
        <f t="shared" si="156"/>
        <v>0</v>
      </c>
      <c r="BI98" s="224">
        <v>0</v>
      </c>
      <c r="BJ98" s="226">
        <f t="shared" si="195"/>
        <v>0</v>
      </c>
      <c r="BK98" s="227">
        <f t="shared" si="196"/>
        <v>0</v>
      </c>
      <c r="BL98" s="228">
        <f>F98 + BL97</f>
        <v>345712.70000000007</v>
      </c>
      <c r="BM98" s="229">
        <f xml:space="preserve"> G98 + BM97</f>
        <v>5565</v>
      </c>
      <c r="BN98" s="38">
        <f>F98/G98</f>
        <v>64.635862068965523</v>
      </c>
    </row>
    <row r="99" spans="1:75" ht="31.5" customHeight="1" x14ac:dyDescent="0.25">
      <c r="A99" s="45">
        <v>41013</v>
      </c>
      <c r="B99" s="43">
        <f t="shared" si="140"/>
        <v>4</v>
      </c>
      <c r="C99" s="52">
        <v>5</v>
      </c>
      <c r="D99" s="37" t="s">
        <v>281</v>
      </c>
      <c r="E99" s="37" t="s">
        <v>305</v>
      </c>
      <c r="F99" s="43">
        <v>3789.44</v>
      </c>
      <c r="G99" s="52">
        <v>59</v>
      </c>
      <c r="H99" s="52">
        <v>0</v>
      </c>
      <c r="I99" s="34">
        <v>1.3888888888888888E-2</v>
      </c>
      <c r="J99" s="34">
        <v>1.3888888888888888E-2</v>
      </c>
      <c r="K99" s="34">
        <v>1.0173611111111112</v>
      </c>
      <c r="L99" s="7">
        <f>K99-J99</f>
        <v>1.0034722222222223</v>
      </c>
      <c r="M99" s="34">
        <v>1.0173611111111112</v>
      </c>
      <c r="N99" s="7">
        <f>M99-K99</f>
        <v>0</v>
      </c>
      <c r="O99" s="34">
        <v>1.0173611111111112</v>
      </c>
      <c r="P99" s="7">
        <f>O99-M99</f>
        <v>0</v>
      </c>
      <c r="Q99" s="34">
        <v>2.0833333333333332E-2</v>
      </c>
      <c r="R99" s="34">
        <v>7.1527777777777787E-2</v>
      </c>
      <c r="S99" s="7">
        <f t="shared" si="185"/>
        <v>5.0694444444444459E-2</v>
      </c>
      <c r="T99" s="34">
        <v>2.0833333333333332E-2</v>
      </c>
      <c r="U99" s="34">
        <v>7.1527777777777787E-2</v>
      </c>
      <c r="V99" s="7">
        <f t="shared" si="186"/>
        <v>5.0694444444444459E-2</v>
      </c>
      <c r="W99" s="34">
        <v>7.7777777777777779E-2</v>
      </c>
      <c r="X99" s="7">
        <f>W99-R99</f>
        <v>6.2499999999999917E-3</v>
      </c>
      <c r="Y99" s="34">
        <v>7.8472222222222221E-2</v>
      </c>
      <c r="Z99" s="7">
        <f>Y99-W99</f>
        <v>6.9444444444444198E-4</v>
      </c>
      <c r="AA99" s="34">
        <v>0.14930555555555555</v>
      </c>
      <c r="AB99" s="7">
        <f>AA99-Y99</f>
        <v>7.0833333333333331E-2</v>
      </c>
      <c r="AC99" s="34">
        <v>0.14930555555555555</v>
      </c>
      <c r="AD99" s="34">
        <v>0.14930555555555555</v>
      </c>
      <c r="AE99" s="7">
        <f t="shared" si="187"/>
        <v>0</v>
      </c>
      <c r="AF99" s="34">
        <v>0.15972222222222224</v>
      </c>
      <c r="AG99" s="7">
        <f>AF99-AD99</f>
        <v>1.0416666666666685E-2</v>
      </c>
      <c r="AH99" s="34">
        <v>0.22916666666666666</v>
      </c>
      <c r="AI99" s="7">
        <f>AH99-AF99</f>
        <v>6.944444444444442E-2</v>
      </c>
      <c r="AJ99" s="8">
        <f t="shared" si="162"/>
        <v>1</v>
      </c>
      <c r="AK99" s="8">
        <f t="shared" si="163"/>
        <v>40</v>
      </c>
      <c r="AL99" s="34">
        <v>0.22916666666666666</v>
      </c>
      <c r="AM99" s="34">
        <v>0.22916666666666666</v>
      </c>
      <c r="AN99" s="7">
        <f t="shared" si="188"/>
        <v>0</v>
      </c>
      <c r="AO99" s="7">
        <f>AM99-I99</f>
        <v>0.21527777777777776</v>
      </c>
      <c r="AP99" s="8">
        <f t="shared" si="189"/>
        <v>5</v>
      </c>
      <c r="AQ99" s="8">
        <f t="shared" si="190"/>
        <v>10</v>
      </c>
      <c r="AR99" s="7">
        <f>AB99-(AU99+AV99+AW99+AZ99+BC99+BF99+BI99)</f>
        <v>5.6944444444444443E-2</v>
      </c>
      <c r="AS99" s="8">
        <f t="shared" si="191"/>
        <v>1</v>
      </c>
      <c r="AT99" s="8">
        <f t="shared" si="192"/>
        <v>22</v>
      </c>
      <c r="AU99" s="224">
        <v>0</v>
      </c>
      <c r="AV99" s="224">
        <v>0</v>
      </c>
      <c r="AW99" s="224">
        <v>0</v>
      </c>
      <c r="AX99" s="225">
        <f t="shared" si="169"/>
        <v>0</v>
      </c>
      <c r="AY99" s="225">
        <f t="shared" si="170"/>
        <v>0</v>
      </c>
      <c r="AZ99" s="224">
        <v>0</v>
      </c>
      <c r="BA99" s="225">
        <f t="shared" si="193"/>
        <v>0</v>
      </c>
      <c r="BB99" s="225">
        <f t="shared" si="194"/>
        <v>0</v>
      </c>
      <c r="BC99" s="224">
        <v>0</v>
      </c>
      <c r="BD99" s="225">
        <f t="shared" si="171"/>
        <v>0</v>
      </c>
      <c r="BE99" s="225">
        <f t="shared" si="172"/>
        <v>0</v>
      </c>
      <c r="BF99" s="224">
        <v>1.3888888888888888E-2</v>
      </c>
      <c r="BG99" s="225">
        <f t="shared" si="155"/>
        <v>0</v>
      </c>
      <c r="BH99" s="225">
        <f t="shared" si="156"/>
        <v>20</v>
      </c>
      <c r="BI99" s="224">
        <v>0</v>
      </c>
      <c r="BJ99" s="226">
        <f t="shared" si="195"/>
        <v>0</v>
      </c>
      <c r="BK99" s="227">
        <f t="shared" si="196"/>
        <v>0</v>
      </c>
      <c r="BL99" s="228">
        <f>F99 + BL98</f>
        <v>349502.14000000007</v>
      </c>
      <c r="BM99" s="229">
        <f xml:space="preserve"> G99 + BM98</f>
        <v>5624</v>
      </c>
      <c r="BN99" s="38">
        <f>F99/G99</f>
        <v>64.227796610169491</v>
      </c>
    </row>
    <row r="100" spans="1:75" ht="31.5" customHeight="1" x14ac:dyDescent="0.25">
      <c r="A100" s="45">
        <v>41013</v>
      </c>
      <c r="B100" s="43">
        <f t="shared" si="140"/>
        <v>4</v>
      </c>
      <c r="C100" s="52">
        <v>26</v>
      </c>
      <c r="D100" s="37" t="s">
        <v>31</v>
      </c>
      <c r="E100" s="37" t="s">
        <v>272</v>
      </c>
      <c r="F100" s="43">
        <v>3710.12</v>
      </c>
      <c r="G100" s="52">
        <v>58</v>
      </c>
      <c r="H100" s="52">
        <v>1</v>
      </c>
      <c r="I100" s="34">
        <v>0.99652777777777779</v>
      </c>
      <c r="J100" s="34">
        <v>0.99652777777777779</v>
      </c>
      <c r="K100" s="34">
        <v>1.0034722222222221</v>
      </c>
      <c r="L100" s="7">
        <f>K100-J100</f>
        <v>6.9444444444443088E-3</v>
      </c>
      <c r="M100" s="34">
        <v>1.0104166666666667</v>
      </c>
      <c r="N100" s="7">
        <f>M100-K100</f>
        <v>6.9444444444446418E-3</v>
      </c>
      <c r="O100" s="34">
        <v>1.0277777777777779</v>
      </c>
      <c r="P100" s="7">
        <f>O100-M100</f>
        <v>1.736111111111116E-2</v>
      </c>
      <c r="Q100" s="34">
        <v>1.0416666666666667</v>
      </c>
      <c r="R100" s="34">
        <v>1.0833333333333333</v>
      </c>
      <c r="S100" s="7">
        <f t="shared" si="185"/>
        <v>4.1666666666666519E-2</v>
      </c>
      <c r="T100" s="34">
        <v>1.0416666666666667</v>
      </c>
      <c r="U100" s="34">
        <v>1.0833333333333333</v>
      </c>
      <c r="V100" s="7">
        <f t="shared" si="186"/>
        <v>4.1666666666666519E-2</v>
      </c>
      <c r="W100" s="34">
        <v>1.2013888888888888</v>
      </c>
      <c r="X100" s="7">
        <f>W100-R100</f>
        <v>0.11805555555555558</v>
      </c>
      <c r="Y100" s="34">
        <v>1.2020833333333334</v>
      </c>
      <c r="Z100" s="7">
        <f>Y100-W100</f>
        <v>6.94444444444553E-4</v>
      </c>
      <c r="AA100" s="34">
        <v>1.25</v>
      </c>
      <c r="AB100" s="7">
        <f>AA100-Y100</f>
        <v>4.7916666666666607E-2</v>
      </c>
      <c r="AC100" s="34">
        <v>1.25</v>
      </c>
      <c r="AD100" s="34">
        <v>1.25</v>
      </c>
      <c r="AE100" s="7">
        <f t="shared" si="187"/>
        <v>0</v>
      </c>
      <c r="AF100" s="34">
        <v>1.2604166666666667</v>
      </c>
      <c r="AG100" s="7">
        <f>AF100-AD100</f>
        <v>1.0416666666666741E-2</v>
      </c>
      <c r="AH100" s="34">
        <v>1.2673611111111112</v>
      </c>
      <c r="AI100" s="7">
        <f>AH100-AF100</f>
        <v>6.9444444444444198E-3</v>
      </c>
      <c r="AJ100" s="8">
        <f t="shared" si="162"/>
        <v>0</v>
      </c>
      <c r="AK100" s="8">
        <f t="shared" si="163"/>
        <v>10</v>
      </c>
      <c r="AL100" s="34">
        <v>1.2673611111111112</v>
      </c>
      <c r="AM100" s="34">
        <v>1.2673611111111112</v>
      </c>
      <c r="AN100" s="7">
        <f t="shared" si="188"/>
        <v>0</v>
      </c>
      <c r="AO100" s="7">
        <f>AM100-I100</f>
        <v>0.27083333333333337</v>
      </c>
      <c r="AP100" s="8">
        <f t="shared" si="189"/>
        <v>6</v>
      </c>
      <c r="AQ100" s="8">
        <f t="shared" si="190"/>
        <v>30</v>
      </c>
      <c r="AR100" s="7">
        <f>AB100-(AU100+AV100+AW100+AZ100+BC100+BF100+BI100)</f>
        <v>3.4027777777777719E-2</v>
      </c>
      <c r="AS100" s="8">
        <f t="shared" si="191"/>
        <v>0</v>
      </c>
      <c r="AT100" s="8">
        <f t="shared" si="192"/>
        <v>49</v>
      </c>
      <c r="AU100" s="224">
        <v>0</v>
      </c>
      <c r="AV100" s="224">
        <v>0</v>
      </c>
      <c r="AW100" s="224">
        <v>0</v>
      </c>
      <c r="AX100" s="225">
        <f t="shared" si="169"/>
        <v>0</v>
      </c>
      <c r="AY100" s="225">
        <f t="shared" si="170"/>
        <v>0</v>
      </c>
      <c r="AZ100" s="224">
        <v>0</v>
      </c>
      <c r="BA100" s="225">
        <f t="shared" si="193"/>
        <v>0</v>
      </c>
      <c r="BB100" s="225">
        <f t="shared" si="194"/>
        <v>0</v>
      </c>
      <c r="BC100" s="224">
        <v>0</v>
      </c>
      <c r="BD100" s="225">
        <f t="shared" si="171"/>
        <v>0</v>
      </c>
      <c r="BE100" s="225">
        <f t="shared" si="172"/>
        <v>0</v>
      </c>
      <c r="BF100" s="224">
        <v>1.3888888888888888E-2</v>
      </c>
      <c r="BG100" s="225">
        <f t="shared" si="155"/>
        <v>0</v>
      </c>
      <c r="BH100" s="225">
        <f t="shared" si="156"/>
        <v>20</v>
      </c>
      <c r="BI100" s="224">
        <v>0</v>
      </c>
      <c r="BJ100" s="226">
        <f t="shared" si="195"/>
        <v>0</v>
      </c>
      <c r="BK100" s="227">
        <f t="shared" si="196"/>
        <v>0</v>
      </c>
      <c r="BL100" s="228">
        <f>F100 + BL99</f>
        <v>353212.26000000007</v>
      </c>
      <c r="BM100" s="229">
        <f xml:space="preserve"> G100 + BM99</f>
        <v>5682</v>
      </c>
      <c r="BN100" s="38">
        <f>F100/G100</f>
        <v>63.967586206896549</v>
      </c>
    </row>
    <row r="101" spans="1:75" ht="31.5" customHeight="1" x14ac:dyDescent="0.25">
      <c r="A101" s="45">
        <v>41014</v>
      </c>
      <c r="B101" s="43">
        <f t="shared" si="140"/>
        <v>4</v>
      </c>
      <c r="C101" s="52">
        <v>1</v>
      </c>
      <c r="D101" s="37" t="s">
        <v>288</v>
      </c>
      <c r="E101" s="37" t="s">
        <v>216</v>
      </c>
      <c r="F101" s="43">
        <v>3335.41</v>
      </c>
      <c r="G101" s="52">
        <v>53</v>
      </c>
      <c r="H101" s="52">
        <v>5</v>
      </c>
      <c r="I101" s="34">
        <v>0.40625</v>
      </c>
      <c r="J101" s="34">
        <v>0.40625</v>
      </c>
      <c r="K101" s="34">
        <v>0.41319444444444442</v>
      </c>
      <c r="L101" s="7">
        <f>K101-J101</f>
        <v>6.9444444444444198E-3</v>
      </c>
      <c r="M101" s="34">
        <v>0.4201388888888889</v>
      </c>
      <c r="N101" s="7">
        <f>M101-K101</f>
        <v>6.9444444444444753E-3</v>
      </c>
      <c r="O101" s="34">
        <v>0.42708333333333331</v>
      </c>
      <c r="P101" s="7">
        <f>O101-M101</f>
        <v>6.9444444444444198E-3</v>
      </c>
      <c r="Q101" s="34">
        <v>0.43055555555555558</v>
      </c>
      <c r="R101" s="34">
        <v>0.47222222222222227</v>
      </c>
      <c r="S101" s="7">
        <f t="shared" si="185"/>
        <v>4.1666666666666685E-2</v>
      </c>
      <c r="T101" s="34">
        <v>0.43055555555555558</v>
      </c>
      <c r="U101" s="34">
        <v>0.47222222222222227</v>
      </c>
      <c r="V101" s="7">
        <f t="shared" si="186"/>
        <v>4.1666666666666685E-2</v>
      </c>
      <c r="W101" s="34">
        <v>0.43055555555555558</v>
      </c>
      <c r="X101" s="7">
        <v>0</v>
      </c>
      <c r="Y101" s="34">
        <v>0.43055555555555558</v>
      </c>
      <c r="Z101" s="7">
        <f>Y101-W101</f>
        <v>0</v>
      </c>
      <c r="AA101" s="34">
        <v>0.63888888888888895</v>
      </c>
      <c r="AB101" s="7">
        <f>AA101-Y101</f>
        <v>0.20833333333333337</v>
      </c>
      <c r="AC101" s="34">
        <v>0.63888888888888895</v>
      </c>
      <c r="AD101" s="34">
        <v>0.63888888888888895</v>
      </c>
      <c r="AE101" s="7">
        <f t="shared" si="187"/>
        <v>0</v>
      </c>
      <c r="AF101" s="34">
        <v>0.64583333333333337</v>
      </c>
      <c r="AG101" s="7">
        <f>AF101-AD101</f>
        <v>6.9444444444444198E-3</v>
      </c>
      <c r="AH101" s="34">
        <v>0.65277777777777779</v>
      </c>
      <c r="AI101" s="7">
        <f>AH101-AF101</f>
        <v>6.9444444444444198E-3</v>
      </c>
      <c r="AJ101" s="8">
        <f t="shared" si="162"/>
        <v>0</v>
      </c>
      <c r="AK101" s="8">
        <f t="shared" si="163"/>
        <v>10</v>
      </c>
      <c r="AL101" s="34">
        <v>0.65277777777777779</v>
      </c>
      <c r="AM101" s="34">
        <v>0.65277777777777779</v>
      </c>
      <c r="AN101" s="7">
        <f t="shared" si="188"/>
        <v>0</v>
      </c>
      <c r="AO101" s="7">
        <f>AM101-I101</f>
        <v>0.24652777777777779</v>
      </c>
      <c r="AP101" s="8">
        <f t="shared" si="189"/>
        <v>5</v>
      </c>
      <c r="AQ101" s="8">
        <f t="shared" si="190"/>
        <v>55</v>
      </c>
      <c r="AR101" s="7">
        <f>AB101-(AU101+AV101+AW101+AZ101+BC101+BF101+BI101)</f>
        <v>0</v>
      </c>
      <c r="AS101" s="8">
        <f t="shared" si="191"/>
        <v>0</v>
      </c>
      <c r="AT101" s="8">
        <f t="shared" si="192"/>
        <v>0</v>
      </c>
      <c r="AU101" s="224">
        <v>0</v>
      </c>
      <c r="AV101" s="224">
        <v>0</v>
      </c>
      <c r="AW101" s="224">
        <v>0</v>
      </c>
      <c r="AX101" s="225">
        <f t="shared" ref="AX101:AX102" si="197">HOUR(AW101)</f>
        <v>0</v>
      </c>
      <c r="AY101" s="225">
        <f t="shared" ref="AY101:AY102" si="198">MINUTE(AW101)</f>
        <v>0</v>
      </c>
      <c r="AZ101" s="224">
        <v>0.20833333333333334</v>
      </c>
      <c r="BA101" s="225">
        <f t="shared" si="193"/>
        <v>5</v>
      </c>
      <c r="BB101" s="225">
        <f t="shared" si="194"/>
        <v>0</v>
      </c>
      <c r="BC101" s="224">
        <v>0</v>
      </c>
      <c r="BD101" s="225">
        <f t="shared" si="171"/>
        <v>0</v>
      </c>
      <c r="BE101" s="225">
        <f t="shared" si="172"/>
        <v>0</v>
      </c>
      <c r="BF101" s="224">
        <v>0</v>
      </c>
      <c r="BG101" s="225">
        <f t="shared" si="155"/>
        <v>0</v>
      </c>
      <c r="BH101" s="225">
        <f t="shared" si="156"/>
        <v>0</v>
      </c>
      <c r="BI101" s="224">
        <v>0</v>
      </c>
      <c r="BJ101" s="226">
        <f t="shared" si="195"/>
        <v>0</v>
      </c>
      <c r="BK101" s="227">
        <f t="shared" si="196"/>
        <v>0</v>
      </c>
      <c r="BL101" s="228">
        <f>F101 + BL100</f>
        <v>356547.67000000004</v>
      </c>
      <c r="BM101" s="229">
        <f xml:space="preserve"> G101 + BM100</f>
        <v>5735</v>
      </c>
      <c r="BN101" s="38">
        <f>F101/G101</f>
        <v>62.932264150943396</v>
      </c>
    </row>
    <row r="102" spans="1:75" ht="31.5" customHeight="1" x14ac:dyDescent="0.25">
      <c r="A102" s="45">
        <v>41015</v>
      </c>
      <c r="B102" s="43">
        <f t="shared" si="140"/>
        <v>4</v>
      </c>
      <c r="C102" s="52">
        <v>27</v>
      </c>
      <c r="D102" s="37" t="s">
        <v>31</v>
      </c>
      <c r="E102" s="37" t="s">
        <v>304</v>
      </c>
      <c r="F102" s="43">
        <v>3422.33</v>
      </c>
      <c r="G102" s="52">
        <v>59</v>
      </c>
      <c r="H102" s="52">
        <v>0</v>
      </c>
      <c r="I102" s="34">
        <v>3.125E-2</v>
      </c>
      <c r="J102" s="34">
        <v>3.125E-2</v>
      </c>
      <c r="K102" s="34">
        <v>3.4722222222222224E-2</v>
      </c>
      <c r="L102" s="7">
        <f>K102-J102</f>
        <v>3.4722222222222238E-3</v>
      </c>
      <c r="M102" s="34">
        <v>4.1666666666666664E-2</v>
      </c>
      <c r="N102" s="7">
        <f>M102-K102</f>
        <v>6.9444444444444406E-3</v>
      </c>
      <c r="O102" s="34">
        <v>7.6388888888888895E-2</v>
      </c>
      <c r="P102" s="7">
        <f>O102-M102</f>
        <v>3.4722222222222231E-2</v>
      </c>
      <c r="Q102" s="34">
        <v>7.6388888888888895E-2</v>
      </c>
      <c r="R102" s="34">
        <v>0.1111111111111111</v>
      </c>
      <c r="S102" s="7">
        <f t="shared" ref="S102:S107" si="199">R102-Q102</f>
        <v>3.472222222222221E-2</v>
      </c>
      <c r="T102" s="34">
        <v>7.6388888888888895E-2</v>
      </c>
      <c r="U102" s="34">
        <v>0.1111111111111111</v>
      </c>
      <c r="V102" s="7">
        <f t="shared" ref="V102:V107" si="200">U102-T102</f>
        <v>3.472222222222221E-2</v>
      </c>
      <c r="W102" s="34">
        <v>8.3333333333333329E-2</v>
      </c>
      <c r="X102" s="7">
        <v>0</v>
      </c>
      <c r="Y102" s="34">
        <v>8.3333333333333329E-2</v>
      </c>
      <c r="Z102" s="7">
        <f>Y102-W102</f>
        <v>0</v>
      </c>
      <c r="AA102" s="34">
        <v>0.3263888888888889</v>
      </c>
      <c r="AB102" s="7">
        <f>AA102-Y102</f>
        <v>0.24305555555555558</v>
      </c>
      <c r="AC102" s="34">
        <v>0.3263888888888889</v>
      </c>
      <c r="AD102" s="34">
        <v>0.3263888888888889</v>
      </c>
      <c r="AE102" s="7">
        <f t="shared" ref="AE102:AE107" si="201">AD102-AC102</f>
        <v>0</v>
      </c>
      <c r="AF102" s="34">
        <v>0.3298611111111111</v>
      </c>
      <c r="AG102" s="7">
        <f>AF102-AD102</f>
        <v>3.4722222222222099E-3</v>
      </c>
      <c r="AH102" s="34">
        <v>0.33333333333333331</v>
      </c>
      <c r="AI102" s="7">
        <f>AH102-AF102</f>
        <v>3.4722222222222099E-3</v>
      </c>
      <c r="AJ102" s="8">
        <f t="shared" si="162"/>
        <v>0</v>
      </c>
      <c r="AK102" s="8">
        <f t="shared" si="163"/>
        <v>5</v>
      </c>
      <c r="AL102" s="34">
        <v>0.33333333333333331</v>
      </c>
      <c r="AM102" s="34">
        <v>0.33680555555555558</v>
      </c>
      <c r="AN102" s="7">
        <f t="shared" si="188"/>
        <v>3.4722222222222654E-3</v>
      </c>
      <c r="AO102" s="7">
        <f>AM102-I102</f>
        <v>0.30555555555555558</v>
      </c>
      <c r="AP102" s="8">
        <f t="shared" si="189"/>
        <v>7</v>
      </c>
      <c r="AQ102" s="8">
        <f t="shared" si="190"/>
        <v>20</v>
      </c>
      <c r="AR102" s="7">
        <f>AB102-(AU102+AV102+AW102+AZ102+BC102+BF102+BI102)</f>
        <v>0</v>
      </c>
      <c r="AS102" s="8">
        <f t="shared" ref="AS102:AS107" si="202">HOUR(AR102)</f>
        <v>0</v>
      </c>
      <c r="AT102" s="8">
        <f t="shared" ref="AT102:AT107" si="203">MINUTE(AR102)</f>
        <v>0</v>
      </c>
      <c r="AU102" s="224">
        <v>0</v>
      </c>
      <c r="AV102" s="224">
        <v>0</v>
      </c>
      <c r="AW102" s="224">
        <v>0</v>
      </c>
      <c r="AX102" s="225">
        <f t="shared" si="197"/>
        <v>0</v>
      </c>
      <c r="AY102" s="225">
        <f t="shared" si="198"/>
        <v>0</v>
      </c>
      <c r="AZ102" s="224">
        <v>0.22916666666666666</v>
      </c>
      <c r="BA102" s="225">
        <f t="shared" si="193"/>
        <v>5</v>
      </c>
      <c r="BB102" s="225">
        <f t="shared" si="194"/>
        <v>30</v>
      </c>
      <c r="BC102" s="224">
        <v>0</v>
      </c>
      <c r="BD102" s="225">
        <f t="shared" si="171"/>
        <v>0</v>
      </c>
      <c r="BE102" s="225">
        <f t="shared" si="172"/>
        <v>0</v>
      </c>
      <c r="BF102" s="224">
        <v>0</v>
      </c>
      <c r="BG102" s="225">
        <f t="shared" si="155"/>
        <v>0</v>
      </c>
      <c r="BH102" s="225">
        <f t="shared" si="156"/>
        <v>0</v>
      </c>
      <c r="BI102" s="224">
        <v>1.3888888888888888E-2</v>
      </c>
      <c r="BJ102" s="226">
        <f t="shared" si="195"/>
        <v>0</v>
      </c>
      <c r="BK102" s="227">
        <f t="shared" si="196"/>
        <v>20</v>
      </c>
      <c r="BL102" s="228">
        <f>F102 + BL101</f>
        <v>359970.00000000006</v>
      </c>
      <c r="BM102" s="229">
        <f xml:space="preserve"> G102 + BM101</f>
        <v>5794</v>
      </c>
      <c r="BN102" s="38">
        <f>F102/G102</f>
        <v>58.00559322033898</v>
      </c>
    </row>
    <row r="103" spans="1:75" ht="25.5" customHeight="1" x14ac:dyDescent="0.25">
      <c r="A103" s="45">
        <v>41015</v>
      </c>
      <c r="B103" s="43">
        <f t="shared" si="140"/>
        <v>4</v>
      </c>
      <c r="C103" s="52">
        <v>1</v>
      </c>
      <c r="D103" s="37" t="s">
        <v>329</v>
      </c>
      <c r="E103" s="37" t="s">
        <v>216</v>
      </c>
      <c r="F103" s="43">
        <v>3746.23</v>
      </c>
      <c r="G103" s="52">
        <v>58</v>
      </c>
      <c r="H103" s="52">
        <v>1</v>
      </c>
      <c r="I103" s="34">
        <v>0.17708333333333334</v>
      </c>
      <c r="J103" s="34">
        <v>0.17708333333333334</v>
      </c>
      <c r="K103" s="34">
        <v>0.18055555555555555</v>
      </c>
      <c r="L103" s="7">
        <f>K103-J103</f>
        <v>3.4722222222222099E-3</v>
      </c>
      <c r="M103" s="34">
        <v>0.18402777777777779</v>
      </c>
      <c r="N103" s="7">
        <f>M103-K103</f>
        <v>3.4722222222222376E-3</v>
      </c>
      <c r="O103" s="34">
        <v>0.22916666666666666</v>
      </c>
      <c r="P103" s="7">
        <f>O103-M103</f>
        <v>4.5138888888888867E-2</v>
      </c>
      <c r="Q103" s="34">
        <v>0.20833333333333334</v>
      </c>
      <c r="R103" s="34">
        <v>0.27777777777777779</v>
      </c>
      <c r="S103" s="7">
        <f t="shared" si="199"/>
        <v>6.9444444444444448E-2</v>
      </c>
      <c r="T103" s="34">
        <v>0.20833333333333334</v>
      </c>
      <c r="U103" s="34">
        <v>0.27777777777777779</v>
      </c>
      <c r="V103" s="7">
        <f t="shared" si="200"/>
        <v>6.9444444444444448E-2</v>
      </c>
      <c r="W103" s="34">
        <v>0.28125</v>
      </c>
      <c r="X103" s="7">
        <f>W103-R103</f>
        <v>3.4722222222222099E-3</v>
      </c>
      <c r="Y103" s="34">
        <v>0.28333333333333333</v>
      </c>
      <c r="Z103" s="7">
        <f>Y103-W103</f>
        <v>2.0833333333333259E-3</v>
      </c>
      <c r="AA103" s="34">
        <v>0.36944444444444446</v>
      </c>
      <c r="AB103" s="7">
        <f>AA103-Y103</f>
        <v>8.6111111111111138E-2</v>
      </c>
      <c r="AC103" s="34">
        <v>0.36944444444444446</v>
      </c>
      <c r="AD103" s="34">
        <v>0.36944444444444446</v>
      </c>
      <c r="AE103" s="7">
        <f t="shared" si="201"/>
        <v>0</v>
      </c>
      <c r="AF103" s="34">
        <v>0.37847222222222227</v>
      </c>
      <c r="AG103" s="7">
        <f>AF103-AD103</f>
        <v>9.0277777777778012E-3</v>
      </c>
      <c r="AH103" s="34">
        <v>0.38194444444444442</v>
      </c>
      <c r="AI103" s="7">
        <f>AH103-AF103</f>
        <v>3.4722222222221544E-3</v>
      </c>
      <c r="AJ103" s="8">
        <f t="shared" si="162"/>
        <v>0</v>
      </c>
      <c r="AK103" s="8">
        <f t="shared" si="163"/>
        <v>5</v>
      </c>
      <c r="AL103" s="34">
        <v>0.38194444444444442</v>
      </c>
      <c r="AM103" s="34">
        <v>0.38541666666666669</v>
      </c>
      <c r="AN103" s="7">
        <f t="shared" si="188"/>
        <v>3.4722222222222654E-3</v>
      </c>
      <c r="AO103" s="7">
        <f>AM103-I103</f>
        <v>0.20833333333333334</v>
      </c>
      <c r="AP103" s="8">
        <f t="shared" si="189"/>
        <v>5</v>
      </c>
      <c r="AQ103" s="8">
        <f t="shared" si="190"/>
        <v>0</v>
      </c>
      <c r="AR103" s="7">
        <f>AB103-(AU103+AV103+AW103+AZ103+BC103+BF103+BI103)</f>
        <v>3.6805555555555584E-2</v>
      </c>
      <c r="AS103" s="8">
        <f t="shared" si="202"/>
        <v>0</v>
      </c>
      <c r="AT103" s="8">
        <f t="shared" si="203"/>
        <v>53</v>
      </c>
      <c r="AU103" s="224">
        <v>0</v>
      </c>
      <c r="AV103" s="224">
        <v>7.6388888888888886E-3</v>
      </c>
      <c r="AW103" s="224">
        <v>0</v>
      </c>
      <c r="AX103" s="225">
        <f t="shared" ref="AX103:AX107" si="204">HOUR(AW103)</f>
        <v>0</v>
      </c>
      <c r="AY103" s="225">
        <f t="shared" ref="AY103:AY107" si="205">MINUTE(AW103)</f>
        <v>0</v>
      </c>
      <c r="AZ103" s="224">
        <v>0</v>
      </c>
      <c r="BA103" s="225">
        <f t="shared" ref="BA103:BA107" si="206">HOUR(AZ103)</f>
        <v>0</v>
      </c>
      <c r="BB103" s="225">
        <f t="shared" ref="BB103:BB107" si="207">MINUTE(AZ103)</f>
        <v>0</v>
      </c>
      <c r="BC103" s="224">
        <v>0</v>
      </c>
      <c r="BD103" s="225">
        <f t="shared" ref="BD103:BD107" si="208">HOUR(BC103)</f>
        <v>0</v>
      </c>
      <c r="BE103" s="225">
        <f t="shared" ref="BE103:BE107" si="209">MINUTE(BC103)</f>
        <v>0</v>
      </c>
      <c r="BF103" s="224">
        <v>1.0416666666666666E-2</v>
      </c>
      <c r="BG103" s="225">
        <f t="shared" ref="BG103:BG138" si="210">HOUR(BF103)</f>
        <v>0</v>
      </c>
      <c r="BH103" s="225">
        <f t="shared" ref="BH103:BH138" si="211">MINUTE(BF103)</f>
        <v>15</v>
      </c>
      <c r="BI103" s="224">
        <v>3.125E-2</v>
      </c>
      <c r="BJ103" s="226">
        <f t="shared" ref="BJ103:BJ107" si="212">HOUR(BI103)</f>
        <v>0</v>
      </c>
      <c r="BK103" s="227">
        <f t="shared" ref="BK103:BK107" si="213">MINUTE(BI103)</f>
        <v>45</v>
      </c>
      <c r="BL103" s="228">
        <f>F103 + BL102</f>
        <v>363716.23000000004</v>
      </c>
      <c r="BM103" s="229">
        <f xml:space="preserve"> G103 + BM102</f>
        <v>5852</v>
      </c>
      <c r="BN103" s="38">
        <f>F103/G103</f>
        <v>64.590172413793098</v>
      </c>
    </row>
    <row r="104" spans="1:75" ht="25.5" customHeight="1" x14ac:dyDescent="0.25">
      <c r="A104" s="45">
        <v>41015</v>
      </c>
      <c r="B104" s="43">
        <f t="shared" si="140"/>
        <v>4</v>
      </c>
      <c r="C104" s="52">
        <v>2</v>
      </c>
      <c r="D104" s="37" t="s">
        <v>219</v>
      </c>
      <c r="E104" s="37" t="s">
        <v>216</v>
      </c>
      <c r="F104" s="43">
        <v>3636.48</v>
      </c>
      <c r="G104" s="52">
        <v>58</v>
      </c>
      <c r="H104" s="52">
        <v>1</v>
      </c>
      <c r="I104" s="34">
        <v>0.67708333333333337</v>
      </c>
      <c r="J104" s="34">
        <v>0.67708333333333337</v>
      </c>
      <c r="K104" s="34">
        <v>0.68055555555555547</v>
      </c>
      <c r="L104" s="7">
        <f>K104-J104</f>
        <v>3.4722222222220989E-3</v>
      </c>
      <c r="M104" s="34">
        <v>0.71527777777777779</v>
      </c>
      <c r="N104" s="7">
        <f>M104-K104</f>
        <v>3.4722222222222321E-2</v>
      </c>
      <c r="O104" s="34">
        <v>0.74305555555555547</v>
      </c>
      <c r="P104" s="7">
        <f>O104-M104</f>
        <v>2.7777777777777679E-2</v>
      </c>
      <c r="Q104" s="34">
        <v>0.74652777777777779</v>
      </c>
      <c r="R104" s="34">
        <v>0.76736111111111116</v>
      </c>
      <c r="S104" s="7">
        <f t="shared" si="199"/>
        <v>2.083333333333337E-2</v>
      </c>
      <c r="T104" s="34">
        <v>0.74652777777777779</v>
      </c>
      <c r="U104" s="34">
        <v>0.76736111111111116</v>
      </c>
      <c r="V104" s="7">
        <f t="shared" si="200"/>
        <v>2.083333333333337E-2</v>
      </c>
      <c r="W104" s="34">
        <v>0.77083333333333337</v>
      </c>
      <c r="X104" s="7">
        <f>W104-R104</f>
        <v>3.4722222222222099E-3</v>
      </c>
      <c r="Y104" s="34">
        <v>0.8222222222222223</v>
      </c>
      <c r="Z104" s="7">
        <f>Y104-W104</f>
        <v>5.1388888888888928E-2</v>
      </c>
      <c r="AA104" s="34">
        <v>0.89930555555555547</v>
      </c>
      <c r="AB104" s="7">
        <f>AA104-Y104</f>
        <v>7.7083333333333171E-2</v>
      </c>
      <c r="AC104" s="34">
        <v>0.89930555555555547</v>
      </c>
      <c r="AD104" s="34">
        <v>0.89930555555555547</v>
      </c>
      <c r="AE104" s="7">
        <f t="shared" si="201"/>
        <v>0</v>
      </c>
      <c r="AF104" s="34">
        <v>0.90972222222222221</v>
      </c>
      <c r="AG104" s="7">
        <f>AF104-AD104</f>
        <v>1.0416666666666741E-2</v>
      </c>
      <c r="AH104" s="34">
        <v>0.91319444444444453</v>
      </c>
      <c r="AI104" s="7">
        <f>AH104-AF104</f>
        <v>3.4722222222223209E-3</v>
      </c>
      <c r="AJ104" s="8">
        <f t="shared" si="162"/>
        <v>0</v>
      </c>
      <c r="AK104" s="8">
        <f t="shared" si="163"/>
        <v>5</v>
      </c>
      <c r="AL104" s="34">
        <v>0.91319444444444453</v>
      </c>
      <c r="AM104" s="34">
        <v>0.91666666666666663</v>
      </c>
      <c r="AN104" s="7">
        <f t="shared" si="188"/>
        <v>3.4722222222220989E-3</v>
      </c>
      <c r="AO104" s="7">
        <f>AM104-I104</f>
        <v>0.23958333333333326</v>
      </c>
      <c r="AP104" s="8">
        <f t="shared" si="189"/>
        <v>5</v>
      </c>
      <c r="AQ104" s="8">
        <f t="shared" si="190"/>
        <v>45</v>
      </c>
      <c r="AR104" s="7">
        <f>AB104-(AU104+AV104+AW104+AZ104+BC104+BF104+BI104)</f>
        <v>4.3055555555555396E-2</v>
      </c>
      <c r="AS104" s="8">
        <f t="shared" si="202"/>
        <v>1</v>
      </c>
      <c r="AT104" s="8">
        <f t="shared" si="203"/>
        <v>2</v>
      </c>
      <c r="AU104" s="224">
        <v>0</v>
      </c>
      <c r="AV104" s="224">
        <v>0</v>
      </c>
      <c r="AW104" s="224">
        <v>0</v>
      </c>
      <c r="AX104" s="225">
        <f t="shared" si="204"/>
        <v>0</v>
      </c>
      <c r="AY104" s="225">
        <f t="shared" si="205"/>
        <v>0</v>
      </c>
      <c r="AZ104" s="224">
        <v>0</v>
      </c>
      <c r="BA104" s="225">
        <f t="shared" si="206"/>
        <v>0</v>
      </c>
      <c r="BB104" s="225">
        <f t="shared" si="207"/>
        <v>0</v>
      </c>
      <c r="BC104" s="224">
        <v>0</v>
      </c>
      <c r="BD104" s="225">
        <f t="shared" si="208"/>
        <v>0</v>
      </c>
      <c r="BE104" s="225">
        <f t="shared" si="209"/>
        <v>0</v>
      </c>
      <c r="BF104" s="224">
        <v>3.4027777777777775E-2</v>
      </c>
      <c r="BG104" s="225">
        <f t="shared" si="210"/>
        <v>0</v>
      </c>
      <c r="BH104" s="225">
        <f t="shared" si="211"/>
        <v>49</v>
      </c>
      <c r="BI104" s="224">
        <v>0</v>
      </c>
      <c r="BJ104" s="226">
        <f t="shared" si="212"/>
        <v>0</v>
      </c>
      <c r="BK104" s="227">
        <f t="shared" si="213"/>
        <v>0</v>
      </c>
      <c r="BL104" s="228">
        <f>F104 + BL103</f>
        <v>367352.71</v>
      </c>
      <c r="BM104" s="229">
        <f xml:space="preserve"> G104 + BM103</f>
        <v>5910</v>
      </c>
      <c r="BN104" s="38">
        <f>F104/G104</f>
        <v>62.697931034482757</v>
      </c>
    </row>
    <row r="105" spans="1:75" ht="25.5" customHeight="1" x14ac:dyDescent="0.25">
      <c r="A105" s="45">
        <v>41015</v>
      </c>
      <c r="B105" s="43">
        <f t="shared" si="140"/>
        <v>4</v>
      </c>
      <c r="C105" s="52">
        <v>2</v>
      </c>
      <c r="D105" s="37" t="s">
        <v>329</v>
      </c>
      <c r="E105" s="37" t="s">
        <v>216</v>
      </c>
      <c r="F105" s="43">
        <v>3553.39</v>
      </c>
      <c r="G105" s="52">
        <v>55</v>
      </c>
      <c r="H105" s="52">
        <v>4</v>
      </c>
      <c r="I105" s="34">
        <v>0.70833333333333337</v>
      </c>
      <c r="J105" s="34">
        <v>0.70833333333333337</v>
      </c>
      <c r="K105" s="34">
        <v>0.71527777777777779</v>
      </c>
      <c r="L105" s="7">
        <f>K105-J105</f>
        <v>6.9444444444444198E-3</v>
      </c>
      <c r="M105" s="34">
        <v>0.72916666666666663</v>
      </c>
      <c r="N105" s="7">
        <f>M105-K105</f>
        <v>1.388888888888884E-2</v>
      </c>
      <c r="O105" s="34">
        <v>0.75</v>
      </c>
      <c r="P105" s="7">
        <f>O105-M105</f>
        <v>2.083333333333337E-2</v>
      </c>
      <c r="Q105" s="34">
        <v>0.76736111111111116</v>
      </c>
      <c r="R105" s="34">
        <v>0.78819444444444453</v>
      </c>
      <c r="S105" s="7">
        <f t="shared" si="199"/>
        <v>2.083333333333337E-2</v>
      </c>
      <c r="T105" s="34">
        <v>0.76736111111111116</v>
      </c>
      <c r="U105" s="34">
        <v>0.78819444444444453</v>
      </c>
      <c r="V105" s="7">
        <f t="shared" si="200"/>
        <v>2.083333333333337E-2</v>
      </c>
      <c r="W105" s="34">
        <v>0.79861111111111116</v>
      </c>
      <c r="X105" s="7">
        <f>W105-R105</f>
        <v>1.041666666666663E-2</v>
      </c>
      <c r="Y105" s="34">
        <v>0.80208333333333337</v>
      </c>
      <c r="Z105" s="7">
        <f>Y105-W105</f>
        <v>3.4722222222222099E-3</v>
      </c>
      <c r="AA105" s="34">
        <v>0.97222222222222221</v>
      </c>
      <c r="AB105" s="7">
        <f>AA105-Y105</f>
        <v>0.17013888888888884</v>
      </c>
      <c r="AC105" s="34">
        <v>0.97222222222222221</v>
      </c>
      <c r="AD105" s="34">
        <v>0.97222222222222221</v>
      </c>
      <c r="AE105" s="7">
        <f t="shared" si="201"/>
        <v>0</v>
      </c>
      <c r="AF105" s="34">
        <v>0.98263888888888884</v>
      </c>
      <c r="AG105" s="7">
        <f>AF105-AD105</f>
        <v>1.041666666666663E-2</v>
      </c>
      <c r="AH105" s="34">
        <v>0.98611111111111116</v>
      </c>
      <c r="AI105" s="7">
        <f>AH105-AF105</f>
        <v>3.4722222222223209E-3</v>
      </c>
      <c r="AJ105" s="8">
        <f t="shared" si="162"/>
        <v>0</v>
      </c>
      <c r="AK105" s="8">
        <f t="shared" si="163"/>
        <v>5</v>
      </c>
      <c r="AL105" s="34">
        <v>0.98611111111111116</v>
      </c>
      <c r="AM105" s="34">
        <v>0.98958333333333337</v>
      </c>
      <c r="AN105" s="7">
        <f t="shared" si="188"/>
        <v>3.4722222222222099E-3</v>
      </c>
      <c r="AO105" s="7">
        <f>AM105-I105</f>
        <v>0.28125</v>
      </c>
      <c r="AP105" s="8">
        <f t="shared" si="189"/>
        <v>6</v>
      </c>
      <c r="AQ105" s="8">
        <f t="shared" si="190"/>
        <v>45</v>
      </c>
      <c r="AR105" s="7">
        <f>AB105-(AU105+AV105+AW105+AZ105+BC105+BF105+BI105)</f>
        <v>4.9305555555555505E-2</v>
      </c>
      <c r="AS105" s="8">
        <f t="shared" si="202"/>
        <v>1</v>
      </c>
      <c r="AT105" s="8">
        <f t="shared" si="203"/>
        <v>11</v>
      </c>
      <c r="AU105" s="224">
        <v>0</v>
      </c>
      <c r="AV105" s="224">
        <v>0</v>
      </c>
      <c r="AW105" s="224">
        <v>0</v>
      </c>
      <c r="AX105" s="225">
        <f t="shared" si="204"/>
        <v>0</v>
      </c>
      <c r="AY105" s="225">
        <f t="shared" si="205"/>
        <v>0</v>
      </c>
      <c r="AZ105" s="224">
        <v>0</v>
      </c>
      <c r="BA105" s="225">
        <f t="shared" si="206"/>
        <v>0</v>
      </c>
      <c r="BB105" s="225">
        <f t="shared" si="207"/>
        <v>0</v>
      </c>
      <c r="BC105" s="224">
        <v>0</v>
      </c>
      <c r="BD105" s="225">
        <f t="shared" si="208"/>
        <v>0</v>
      </c>
      <c r="BE105" s="225">
        <f t="shared" si="209"/>
        <v>0</v>
      </c>
      <c r="BF105" s="224">
        <v>0.12083333333333333</v>
      </c>
      <c r="BG105" s="225">
        <f t="shared" si="210"/>
        <v>2</v>
      </c>
      <c r="BH105" s="225">
        <f t="shared" si="211"/>
        <v>54</v>
      </c>
      <c r="BI105" s="224">
        <v>0</v>
      </c>
      <c r="BJ105" s="226">
        <f t="shared" si="212"/>
        <v>0</v>
      </c>
      <c r="BK105" s="227">
        <f t="shared" si="213"/>
        <v>0</v>
      </c>
      <c r="BL105" s="228">
        <f>F105 + BL104</f>
        <v>370906.10000000003</v>
      </c>
      <c r="BM105" s="229">
        <f xml:space="preserve"> G105 + BM104</f>
        <v>5965</v>
      </c>
      <c r="BN105" s="38">
        <f>F105/G105</f>
        <v>64.6070909090909</v>
      </c>
    </row>
    <row r="106" spans="1:75" ht="25.5" customHeight="1" x14ac:dyDescent="0.25">
      <c r="A106" s="45">
        <v>41015</v>
      </c>
      <c r="B106" s="43">
        <f t="shared" si="140"/>
        <v>4</v>
      </c>
      <c r="C106" s="52">
        <v>28</v>
      </c>
      <c r="D106" s="37" t="s">
        <v>31</v>
      </c>
      <c r="E106" s="37" t="s">
        <v>272</v>
      </c>
      <c r="F106" s="43">
        <v>3783.99</v>
      </c>
      <c r="G106" s="52">
        <v>59</v>
      </c>
      <c r="H106" s="52">
        <v>0</v>
      </c>
      <c r="I106" s="34">
        <v>0.77777777777777779</v>
      </c>
      <c r="J106" s="34">
        <v>0.77777777777777779</v>
      </c>
      <c r="K106" s="34">
        <v>0.78125</v>
      </c>
      <c r="L106" s="7">
        <f>K106-J106</f>
        <v>3.4722222222222099E-3</v>
      </c>
      <c r="M106" s="34">
        <v>0.79166666666666663</v>
      </c>
      <c r="N106" s="7">
        <f>M106-K106</f>
        <v>1.041666666666663E-2</v>
      </c>
      <c r="O106" s="34">
        <v>0.82986111111111116</v>
      </c>
      <c r="P106" s="7">
        <f>O106-M106</f>
        <v>3.8194444444444531E-2</v>
      </c>
      <c r="Q106" s="34">
        <v>0.83333333333333337</v>
      </c>
      <c r="R106" s="34">
        <v>0.86458333333333337</v>
      </c>
      <c r="S106" s="7">
        <f t="shared" si="199"/>
        <v>3.125E-2</v>
      </c>
      <c r="T106" s="34">
        <v>0.83333333333333337</v>
      </c>
      <c r="U106" s="34">
        <v>0.86458333333333337</v>
      </c>
      <c r="V106" s="7">
        <f t="shared" si="200"/>
        <v>3.125E-2</v>
      </c>
      <c r="W106" s="34">
        <v>1.0138888888888888</v>
      </c>
      <c r="X106" s="7">
        <f>W106-R106</f>
        <v>0.14930555555555547</v>
      </c>
      <c r="Y106" s="34">
        <v>1.0173611111111112</v>
      </c>
      <c r="Z106" s="7">
        <f>Y106-W106</f>
        <v>3.4722222222223209E-3</v>
      </c>
      <c r="AA106" s="34">
        <v>1.1333333333333333</v>
      </c>
      <c r="AB106" s="7">
        <f>AA106-Y106</f>
        <v>0.11597222222222214</v>
      </c>
      <c r="AC106" s="34">
        <v>1.1333333333333333</v>
      </c>
      <c r="AD106" s="34">
        <v>1.1333333333333333</v>
      </c>
      <c r="AE106" s="7">
        <f t="shared" si="201"/>
        <v>0</v>
      </c>
      <c r="AF106" s="34">
        <v>1.1388888888888888</v>
      </c>
      <c r="AG106" s="7">
        <f>AF106-AD106</f>
        <v>5.5555555555555358E-3</v>
      </c>
      <c r="AH106" s="34">
        <v>1.1423611111111112</v>
      </c>
      <c r="AI106" s="7">
        <f>AH106-AF106</f>
        <v>3.4722222222223209E-3</v>
      </c>
      <c r="AJ106" s="8">
        <f t="shared" si="162"/>
        <v>0</v>
      </c>
      <c r="AK106" s="8">
        <f t="shared" si="163"/>
        <v>5</v>
      </c>
      <c r="AL106" s="34">
        <v>1.1423611111111112</v>
      </c>
      <c r="AM106" s="34">
        <v>1.1458333333333333</v>
      </c>
      <c r="AN106" s="7">
        <f t="shared" si="188"/>
        <v>3.4722222222220989E-3</v>
      </c>
      <c r="AO106" s="7">
        <f>AM106-I106</f>
        <v>0.36805555555555547</v>
      </c>
      <c r="AP106" s="8">
        <f t="shared" si="189"/>
        <v>8</v>
      </c>
      <c r="AQ106" s="8">
        <f t="shared" si="190"/>
        <v>50</v>
      </c>
      <c r="AR106" s="7">
        <f>AB106-(AU106+AV106+AW106+AZ106+BC106+BF106+BI106)</f>
        <v>3.7499999999999922E-2</v>
      </c>
      <c r="AS106" s="8">
        <f t="shared" si="202"/>
        <v>0</v>
      </c>
      <c r="AT106" s="8">
        <f t="shared" si="203"/>
        <v>54</v>
      </c>
      <c r="AU106" s="224">
        <v>0</v>
      </c>
      <c r="AV106" s="224">
        <v>0</v>
      </c>
      <c r="AW106" s="224">
        <v>0</v>
      </c>
      <c r="AX106" s="225">
        <f t="shared" si="204"/>
        <v>0</v>
      </c>
      <c r="AY106" s="225">
        <f t="shared" si="205"/>
        <v>0</v>
      </c>
      <c r="AZ106" s="224">
        <v>0</v>
      </c>
      <c r="BA106" s="225">
        <f t="shared" si="206"/>
        <v>0</v>
      </c>
      <c r="BB106" s="225">
        <f t="shared" si="207"/>
        <v>0</v>
      </c>
      <c r="BC106" s="224">
        <v>0</v>
      </c>
      <c r="BD106" s="225">
        <f t="shared" si="208"/>
        <v>0</v>
      </c>
      <c r="BE106" s="225">
        <f t="shared" si="209"/>
        <v>0</v>
      </c>
      <c r="BF106" s="224">
        <v>7.8472222222222221E-2</v>
      </c>
      <c r="BG106" s="225">
        <f t="shared" si="210"/>
        <v>1</v>
      </c>
      <c r="BH106" s="225">
        <f t="shared" si="211"/>
        <v>53</v>
      </c>
      <c r="BI106" s="224">
        <v>0</v>
      </c>
      <c r="BJ106" s="226">
        <f t="shared" si="212"/>
        <v>0</v>
      </c>
      <c r="BK106" s="227">
        <f t="shared" si="213"/>
        <v>0</v>
      </c>
      <c r="BL106" s="228">
        <f>F106 + BL105</f>
        <v>374690.09</v>
      </c>
      <c r="BM106" s="229">
        <f xml:space="preserve"> G106 + BM105</f>
        <v>6024</v>
      </c>
      <c r="BN106" s="38">
        <f>F106/G106</f>
        <v>64.135423728813549</v>
      </c>
    </row>
    <row r="107" spans="1:75" ht="25.5" customHeight="1" x14ac:dyDescent="0.25">
      <c r="A107" s="45">
        <v>41015</v>
      </c>
      <c r="B107" s="43">
        <f t="shared" si="140"/>
        <v>4</v>
      </c>
      <c r="C107" s="52">
        <v>3</v>
      </c>
      <c r="D107" s="37" t="s">
        <v>329</v>
      </c>
      <c r="E107" s="37" t="s">
        <v>216</v>
      </c>
      <c r="F107" s="43">
        <v>3853.32</v>
      </c>
      <c r="G107" s="52">
        <v>59</v>
      </c>
      <c r="H107" s="52">
        <v>0</v>
      </c>
      <c r="I107" s="34">
        <v>0.875</v>
      </c>
      <c r="J107" s="34">
        <v>0.875</v>
      </c>
      <c r="K107" s="34">
        <v>0.87847222222222221</v>
      </c>
      <c r="L107" s="7">
        <f>K107-J107</f>
        <v>3.4722222222222099E-3</v>
      </c>
      <c r="M107" s="34">
        <v>0.88541666666666663</v>
      </c>
      <c r="N107" s="7">
        <f>M107-K107</f>
        <v>6.9444444444444198E-3</v>
      </c>
      <c r="O107" s="34">
        <v>0.98263888888888884</v>
      </c>
      <c r="P107" s="7">
        <f>O107-M107</f>
        <v>9.722222222222221E-2</v>
      </c>
      <c r="Q107" s="34">
        <v>0.97569444444444453</v>
      </c>
      <c r="R107" s="34">
        <v>1.0104166666666667</v>
      </c>
      <c r="S107" s="7">
        <f t="shared" si="199"/>
        <v>3.472222222222221E-2</v>
      </c>
      <c r="T107" s="34">
        <v>0.97569444444444453</v>
      </c>
      <c r="U107" s="34">
        <v>1.0104166666666667</v>
      </c>
      <c r="V107" s="7">
        <f t="shared" si="200"/>
        <v>3.472222222222221E-2</v>
      </c>
      <c r="W107" s="34">
        <v>1.1652777777777776</v>
      </c>
      <c r="X107" s="7">
        <f>W107-R107</f>
        <v>0.15486111111111089</v>
      </c>
      <c r="Y107" s="34">
        <v>1.1666666666666667</v>
      </c>
      <c r="Z107" s="7">
        <f>Y107-W107</f>
        <v>1.388888888889106E-3</v>
      </c>
      <c r="AA107" s="34">
        <v>1.2388888888888889</v>
      </c>
      <c r="AB107" s="7">
        <f>AA107-Y107</f>
        <v>7.2222222222222188E-2</v>
      </c>
      <c r="AC107" s="34">
        <v>1.2388888888888889</v>
      </c>
      <c r="AD107" s="34">
        <v>1.2388888888888889</v>
      </c>
      <c r="AE107" s="7">
        <f t="shared" si="201"/>
        <v>0</v>
      </c>
      <c r="AF107" s="34">
        <v>1.2430555555555556</v>
      </c>
      <c r="AG107" s="7">
        <f>AF107-AD107</f>
        <v>4.1666666666666519E-3</v>
      </c>
      <c r="AH107" s="34">
        <v>1.2465277777777779</v>
      </c>
      <c r="AI107" s="7">
        <f>AH107-AF107</f>
        <v>3.4722222222223209E-3</v>
      </c>
      <c r="AJ107" s="8">
        <f t="shared" si="162"/>
        <v>0</v>
      </c>
      <c r="AK107" s="8">
        <f t="shared" si="163"/>
        <v>5</v>
      </c>
      <c r="AL107" s="34">
        <v>1.2465277777777779</v>
      </c>
      <c r="AM107" s="34">
        <v>1.25</v>
      </c>
      <c r="AN107" s="7">
        <f t="shared" si="188"/>
        <v>3.4722222222220989E-3</v>
      </c>
      <c r="AO107" s="7">
        <f>AM107-I107</f>
        <v>0.375</v>
      </c>
      <c r="AP107" s="8">
        <f t="shared" si="189"/>
        <v>9</v>
      </c>
      <c r="AQ107" s="8">
        <f t="shared" si="190"/>
        <v>0</v>
      </c>
      <c r="AR107" s="7">
        <f>AB107-(AU107+AV107+AW107+AZ107+BC107+BF107+BI107)</f>
        <v>4.166666666666663E-2</v>
      </c>
      <c r="AS107" s="8">
        <f t="shared" si="202"/>
        <v>1</v>
      </c>
      <c r="AT107" s="8">
        <f t="shared" si="203"/>
        <v>0</v>
      </c>
      <c r="AU107" s="224">
        <v>0</v>
      </c>
      <c r="AV107" s="224">
        <v>0</v>
      </c>
      <c r="AW107" s="224">
        <v>0</v>
      </c>
      <c r="AX107" s="225">
        <f t="shared" si="204"/>
        <v>0</v>
      </c>
      <c r="AY107" s="225">
        <f t="shared" si="205"/>
        <v>0</v>
      </c>
      <c r="AZ107" s="224">
        <v>0</v>
      </c>
      <c r="BA107" s="225">
        <f t="shared" si="206"/>
        <v>0</v>
      </c>
      <c r="BB107" s="225">
        <f t="shared" si="207"/>
        <v>0</v>
      </c>
      <c r="BC107" s="224">
        <v>0</v>
      </c>
      <c r="BD107" s="225">
        <f t="shared" si="208"/>
        <v>0</v>
      </c>
      <c r="BE107" s="225">
        <f t="shared" si="209"/>
        <v>0</v>
      </c>
      <c r="BF107" s="224">
        <v>3.0555555555555555E-2</v>
      </c>
      <c r="BG107" s="225">
        <f t="shared" si="210"/>
        <v>0</v>
      </c>
      <c r="BH107" s="225">
        <f t="shared" si="211"/>
        <v>44</v>
      </c>
      <c r="BI107" s="224">
        <v>0</v>
      </c>
      <c r="BJ107" s="226">
        <f t="shared" si="212"/>
        <v>0</v>
      </c>
      <c r="BK107" s="227">
        <f t="shared" si="213"/>
        <v>0</v>
      </c>
      <c r="BL107" s="228">
        <f>F107 + BL106</f>
        <v>378543.41000000003</v>
      </c>
      <c r="BM107" s="229">
        <f xml:space="preserve"> G107 + BM106</f>
        <v>6083</v>
      </c>
      <c r="BN107" s="38">
        <f>F107/G107</f>
        <v>65.310508474576281</v>
      </c>
    </row>
    <row r="108" spans="1:75" ht="25.5" customHeight="1" x14ac:dyDescent="0.25">
      <c r="A108" s="45">
        <v>41016</v>
      </c>
      <c r="B108" s="43">
        <f t="shared" si="140"/>
        <v>4</v>
      </c>
      <c r="C108" s="52">
        <v>29</v>
      </c>
      <c r="D108" s="37" t="s">
        <v>31</v>
      </c>
      <c r="E108" s="37" t="s">
        <v>332</v>
      </c>
      <c r="F108" s="43">
        <v>3576.18</v>
      </c>
      <c r="G108" s="52">
        <v>58</v>
      </c>
      <c r="H108" s="52">
        <v>1</v>
      </c>
      <c r="I108" s="34">
        <v>0.16666666666666666</v>
      </c>
      <c r="J108" s="34">
        <v>0.16666666666666666</v>
      </c>
      <c r="K108" s="34">
        <v>0.17013888888888887</v>
      </c>
      <c r="L108" s="7">
        <f>K108-J108</f>
        <v>3.4722222222222099E-3</v>
      </c>
      <c r="M108" s="34">
        <v>0.17361111111111113</v>
      </c>
      <c r="N108" s="7">
        <f>M108-K108</f>
        <v>3.4722222222222654E-3</v>
      </c>
      <c r="O108" s="34">
        <v>0.18402777777777779</v>
      </c>
      <c r="P108" s="7">
        <f>O108-M108</f>
        <v>1.0416666666666657E-2</v>
      </c>
      <c r="Q108" s="34">
        <v>0.18402777777777779</v>
      </c>
      <c r="R108" s="34">
        <v>0.20833333333333334</v>
      </c>
      <c r="S108" s="7">
        <f t="shared" ref="S108:S116" si="214">R108-Q108</f>
        <v>2.4305555555555552E-2</v>
      </c>
      <c r="T108" s="34">
        <v>0.18402777777777779</v>
      </c>
      <c r="U108" s="34">
        <v>0.20833333333333334</v>
      </c>
      <c r="V108" s="7">
        <f t="shared" ref="V108:V116" si="215">U108-T108</f>
        <v>2.4305555555555552E-2</v>
      </c>
      <c r="W108" s="34">
        <v>0.28819444444444448</v>
      </c>
      <c r="X108" s="7">
        <f>W108-R108</f>
        <v>7.9861111111111133E-2</v>
      </c>
      <c r="Y108" s="34">
        <v>0.28819444444444448</v>
      </c>
      <c r="Z108" s="7">
        <f>Y108-W108</f>
        <v>0</v>
      </c>
      <c r="AA108" s="34">
        <v>0.43055555555555558</v>
      </c>
      <c r="AB108" s="7">
        <f>AA108-Y108</f>
        <v>0.1423611111111111</v>
      </c>
      <c r="AC108" s="34">
        <v>0.43055555555555558</v>
      </c>
      <c r="AD108" s="34">
        <v>0.43055555555555558</v>
      </c>
      <c r="AE108" s="7">
        <f t="shared" ref="AE108:AE113" si="216">AD108-AC108</f>
        <v>0</v>
      </c>
      <c r="AF108" s="34">
        <v>0.44097222222222227</v>
      </c>
      <c r="AG108" s="7">
        <f>AF108-AD108</f>
        <v>1.0416666666666685E-2</v>
      </c>
      <c r="AH108" s="34">
        <v>0.44444444444444442</v>
      </c>
      <c r="AI108" s="7">
        <f>AH108-AF108</f>
        <v>3.4722222222221544E-3</v>
      </c>
      <c r="AJ108" s="8">
        <f t="shared" si="162"/>
        <v>0</v>
      </c>
      <c r="AK108" s="8">
        <f t="shared" si="163"/>
        <v>5</v>
      </c>
      <c r="AL108" s="34">
        <v>0.44444444444444442</v>
      </c>
      <c r="AM108" s="34">
        <v>0.44791666666666669</v>
      </c>
      <c r="AN108" s="7">
        <f t="shared" si="188"/>
        <v>3.4722222222222654E-3</v>
      </c>
      <c r="AO108" s="7">
        <f>AM108-I108</f>
        <v>0.28125</v>
      </c>
      <c r="AP108" s="8">
        <f t="shared" si="189"/>
        <v>6</v>
      </c>
      <c r="AQ108" s="8">
        <f t="shared" si="190"/>
        <v>45</v>
      </c>
      <c r="AR108" s="7">
        <f>AB108-(AU108+AV108+AW108+AZ108+BC108+BF108+BI108)</f>
        <v>5.8333333333333334E-2</v>
      </c>
      <c r="AS108" s="8">
        <f t="shared" ref="AS108:AS113" si="217">HOUR(AR108)</f>
        <v>1</v>
      </c>
      <c r="AT108" s="8">
        <f t="shared" ref="AT108:AT113" si="218">MINUTE(AR108)</f>
        <v>24</v>
      </c>
      <c r="AU108" s="224">
        <v>0</v>
      </c>
      <c r="AV108" s="224">
        <v>0</v>
      </c>
      <c r="AW108" s="224">
        <v>0</v>
      </c>
      <c r="AX108" s="225">
        <f t="shared" ref="AX108:AX113" si="219">HOUR(AW108)</f>
        <v>0</v>
      </c>
      <c r="AY108" s="225">
        <f t="shared" ref="AY108:AY113" si="220">MINUTE(AW108)</f>
        <v>0</v>
      </c>
      <c r="AZ108" s="224">
        <v>0</v>
      </c>
      <c r="BA108" s="225">
        <f t="shared" ref="BA108:BA120" si="221">HOUR(AZ108)</f>
        <v>0</v>
      </c>
      <c r="BB108" s="225">
        <f t="shared" ref="BB108:BB120" si="222">MINUTE(AZ108)</f>
        <v>0</v>
      </c>
      <c r="BC108" s="224">
        <v>0</v>
      </c>
      <c r="BD108" s="225">
        <f t="shared" ref="BD108:BD113" si="223">HOUR(BC108)</f>
        <v>0</v>
      </c>
      <c r="BE108" s="225">
        <f t="shared" ref="BE108:BE113" si="224">MINUTE(BC108)</f>
        <v>0</v>
      </c>
      <c r="BF108" s="224">
        <v>8.4027777777777771E-2</v>
      </c>
      <c r="BG108" s="225">
        <f t="shared" si="210"/>
        <v>2</v>
      </c>
      <c r="BH108" s="225">
        <f t="shared" si="211"/>
        <v>1</v>
      </c>
      <c r="BI108" s="224">
        <v>0</v>
      </c>
      <c r="BJ108" s="226">
        <f t="shared" ref="BJ108:BJ113" si="225">HOUR(BI108)</f>
        <v>0</v>
      </c>
      <c r="BK108" s="227">
        <f t="shared" ref="BK108:BK113" si="226">MINUTE(BI108)</f>
        <v>0</v>
      </c>
      <c r="BL108" s="228">
        <f>F108 + BL107</f>
        <v>382119.59</v>
      </c>
      <c r="BM108" s="229">
        <f xml:space="preserve"> G108 + BM107</f>
        <v>6141</v>
      </c>
      <c r="BN108" s="38">
        <f>F108/G108</f>
        <v>61.658275862068962</v>
      </c>
    </row>
    <row r="109" spans="1:75" ht="25.5" customHeight="1" x14ac:dyDescent="0.25">
      <c r="A109" s="45">
        <v>41016</v>
      </c>
      <c r="B109" s="43">
        <f t="shared" si="140"/>
        <v>4</v>
      </c>
      <c r="C109" s="52">
        <v>1</v>
      </c>
      <c r="D109" s="37" t="s">
        <v>329</v>
      </c>
      <c r="E109" s="37" t="s">
        <v>216</v>
      </c>
      <c r="F109" s="43">
        <v>3575.03</v>
      </c>
      <c r="G109" s="52">
        <v>56</v>
      </c>
      <c r="H109" s="52">
        <v>2</v>
      </c>
      <c r="I109" s="34">
        <v>0.61458333333333337</v>
      </c>
      <c r="J109" s="34">
        <v>0.61458333333333337</v>
      </c>
      <c r="K109" s="34">
        <v>0.61805555555555558</v>
      </c>
      <c r="L109" s="7">
        <f>K109-J109</f>
        <v>3.4722222222222099E-3</v>
      </c>
      <c r="M109" s="34">
        <v>0.625</v>
      </c>
      <c r="N109" s="7">
        <f>M109-K109</f>
        <v>6.9444444444444198E-3</v>
      </c>
      <c r="O109" s="34">
        <v>0.63541666666666663</v>
      </c>
      <c r="P109" s="7">
        <f>O109-M109</f>
        <v>1.041666666666663E-2</v>
      </c>
      <c r="Q109" s="34">
        <v>0.63888888888888895</v>
      </c>
      <c r="R109" s="34">
        <v>0.65972222222222221</v>
      </c>
      <c r="S109" s="7">
        <f t="shared" si="214"/>
        <v>2.0833333333333259E-2</v>
      </c>
      <c r="T109" s="34">
        <v>0.63888888888888895</v>
      </c>
      <c r="U109" s="34">
        <v>0.65972222222222221</v>
      </c>
      <c r="V109" s="7">
        <f t="shared" si="215"/>
        <v>2.0833333333333259E-2</v>
      </c>
      <c r="W109" s="34">
        <v>0.6791666666666667</v>
      </c>
      <c r="X109" s="7">
        <f>W109-R109</f>
        <v>1.9444444444444486E-2</v>
      </c>
      <c r="Y109" s="34">
        <v>0.67986111111111114</v>
      </c>
      <c r="Z109" s="7">
        <f>Y109-W109</f>
        <v>6.9444444444444198E-4</v>
      </c>
      <c r="AA109" s="34">
        <v>0.73819444444444438</v>
      </c>
      <c r="AB109" s="7">
        <f>AA109-Y109</f>
        <v>5.8333333333333237E-2</v>
      </c>
      <c r="AC109" s="34">
        <v>0.73819444444444438</v>
      </c>
      <c r="AD109" s="34">
        <v>0.73819444444444438</v>
      </c>
      <c r="AE109" s="7">
        <f t="shared" si="216"/>
        <v>0</v>
      </c>
      <c r="AF109" s="34">
        <v>0.75</v>
      </c>
      <c r="AG109" s="7">
        <f>AF109-AD109</f>
        <v>1.1805555555555625E-2</v>
      </c>
      <c r="AH109" s="34">
        <v>0.75347222222222221</v>
      </c>
      <c r="AI109" s="7">
        <f>AH109-AF109</f>
        <v>3.4722222222222099E-3</v>
      </c>
      <c r="AJ109" s="8">
        <f t="shared" si="162"/>
        <v>0</v>
      </c>
      <c r="AK109" s="8">
        <f t="shared" si="163"/>
        <v>5</v>
      </c>
      <c r="AL109" s="34">
        <v>0.75347222222222221</v>
      </c>
      <c r="AM109" s="34">
        <v>0.75694444444444453</v>
      </c>
      <c r="AN109" s="7">
        <f t="shared" si="188"/>
        <v>3.4722222222223209E-3</v>
      </c>
      <c r="AO109" s="7">
        <f>AM109-I109</f>
        <v>0.14236111111111116</v>
      </c>
      <c r="AP109" s="8">
        <f t="shared" si="189"/>
        <v>3</v>
      </c>
      <c r="AQ109" s="8">
        <f t="shared" si="190"/>
        <v>25</v>
      </c>
      <c r="AR109" s="7">
        <f>AB109-(AU109+AV109+AW109+AZ109+BC109+BF109+BI109)</f>
        <v>4.4444444444444349E-2</v>
      </c>
      <c r="AS109" s="8">
        <f t="shared" si="217"/>
        <v>1</v>
      </c>
      <c r="AT109" s="8">
        <f t="shared" si="218"/>
        <v>4</v>
      </c>
      <c r="AU109" s="224">
        <v>0</v>
      </c>
      <c r="AV109" s="224">
        <v>0</v>
      </c>
      <c r="AW109" s="224">
        <v>0</v>
      </c>
      <c r="AX109" s="225">
        <f t="shared" si="219"/>
        <v>0</v>
      </c>
      <c r="AY109" s="225">
        <f t="shared" si="220"/>
        <v>0</v>
      </c>
      <c r="AZ109" s="224">
        <v>0</v>
      </c>
      <c r="BA109" s="225">
        <f t="shared" si="221"/>
        <v>0</v>
      </c>
      <c r="BB109" s="225">
        <f t="shared" si="222"/>
        <v>0</v>
      </c>
      <c r="BC109" s="224">
        <v>0</v>
      </c>
      <c r="BD109" s="225">
        <f t="shared" si="223"/>
        <v>0</v>
      </c>
      <c r="BE109" s="225">
        <f t="shared" si="224"/>
        <v>0</v>
      </c>
      <c r="BF109" s="224">
        <v>1.3888888888888888E-2</v>
      </c>
      <c r="BG109" s="225">
        <f t="shared" si="210"/>
        <v>0</v>
      </c>
      <c r="BH109" s="225">
        <f t="shared" si="211"/>
        <v>20</v>
      </c>
      <c r="BI109" s="224">
        <v>0</v>
      </c>
      <c r="BJ109" s="226">
        <f t="shared" si="225"/>
        <v>0</v>
      </c>
      <c r="BK109" s="227">
        <f t="shared" si="226"/>
        <v>0</v>
      </c>
      <c r="BL109" s="228">
        <f>F109 + BL108</f>
        <v>385694.62000000005</v>
      </c>
      <c r="BM109" s="229">
        <f xml:space="preserve"> G109 + BM108</f>
        <v>6197</v>
      </c>
      <c r="BN109" s="38">
        <f>F109/G109</f>
        <v>63.839821428571433</v>
      </c>
    </row>
    <row r="110" spans="1:75" ht="31.5" customHeight="1" x14ac:dyDescent="0.25">
      <c r="A110" s="45">
        <v>41016</v>
      </c>
      <c r="B110" s="43">
        <f t="shared" si="140"/>
        <v>4</v>
      </c>
      <c r="C110" s="52">
        <v>6</v>
      </c>
      <c r="D110" s="37" t="s">
        <v>219</v>
      </c>
      <c r="E110" s="37" t="s">
        <v>216</v>
      </c>
      <c r="F110" s="43">
        <v>3447.67</v>
      </c>
      <c r="G110" s="52">
        <v>57</v>
      </c>
      <c r="H110" s="52">
        <v>2</v>
      </c>
      <c r="I110" s="34">
        <v>0.65277777777777779</v>
      </c>
      <c r="J110" s="34">
        <v>0.65277777777777779</v>
      </c>
      <c r="K110" s="34">
        <v>0.65625</v>
      </c>
      <c r="L110" s="7">
        <f>K110-J110</f>
        <v>3.4722222222222099E-3</v>
      </c>
      <c r="M110" s="34">
        <v>0.66666666666666663</v>
      </c>
      <c r="N110" s="7">
        <f>M110-K110</f>
        <v>1.041666666666663E-2</v>
      </c>
      <c r="O110" s="34">
        <v>0.6875</v>
      </c>
      <c r="P110" s="7">
        <f>O110-M110</f>
        <v>2.083333333333337E-2</v>
      </c>
      <c r="Q110" s="34">
        <v>0.6875</v>
      </c>
      <c r="R110" s="34">
        <v>0.72916666666666663</v>
      </c>
      <c r="S110" s="7">
        <f t="shared" si="214"/>
        <v>4.166666666666663E-2</v>
      </c>
      <c r="T110" s="34">
        <v>0.6875</v>
      </c>
      <c r="U110" s="34">
        <v>0.72916666666666663</v>
      </c>
      <c r="V110" s="7">
        <f t="shared" si="215"/>
        <v>4.166666666666663E-2</v>
      </c>
      <c r="W110" s="34">
        <v>0.78263888888888899</v>
      </c>
      <c r="X110" s="7">
        <f>W110-R110</f>
        <v>5.3472222222222365E-2</v>
      </c>
      <c r="Y110" s="34">
        <v>0.78333333333333333</v>
      </c>
      <c r="Z110" s="7">
        <f>Y110-W110</f>
        <v>6.9444444444433095E-4</v>
      </c>
      <c r="AA110" s="34">
        <v>0.84097222222222223</v>
      </c>
      <c r="AB110" s="7">
        <f>AA110-Y110</f>
        <v>5.7638888888888906E-2</v>
      </c>
      <c r="AC110" s="34">
        <v>0.84097222222222223</v>
      </c>
      <c r="AD110" s="34">
        <v>0.84097222222222223</v>
      </c>
      <c r="AE110" s="7">
        <f t="shared" si="216"/>
        <v>0</v>
      </c>
      <c r="AF110" s="34">
        <v>0.84722222222222221</v>
      </c>
      <c r="AG110" s="7">
        <f>AF110-AD110</f>
        <v>6.2499999999999778E-3</v>
      </c>
      <c r="AH110" s="34">
        <v>0.85069444444444453</v>
      </c>
      <c r="AI110" s="7">
        <f>AH110-AF110</f>
        <v>3.4722222222223209E-3</v>
      </c>
      <c r="AJ110" s="8">
        <f t="shared" si="162"/>
        <v>0</v>
      </c>
      <c r="AK110" s="8">
        <f t="shared" si="163"/>
        <v>5</v>
      </c>
      <c r="AL110" s="34">
        <v>0.85069444444444453</v>
      </c>
      <c r="AM110" s="34">
        <v>0.85416666666666663</v>
      </c>
      <c r="AN110" s="7">
        <f t="shared" si="188"/>
        <v>3.4722222222220989E-3</v>
      </c>
      <c r="AO110" s="7">
        <f>AM110-I110</f>
        <v>0.20138888888888884</v>
      </c>
      <c r="AP110" s="8">
        <f t="shared" si="189"/>
        <v>4</v>
      </c>
      <c r="AQ110" s="8">
        <f t="shared" si="190"/>
        <v>50</v>
      </c>
      <c r="AR110" s="7">
        <f>AB110-(AU110+AV110+AW110+AZ110+BC110+BF110+BI110)</f>
        <v>4.7916666666666684E-2</v>
      </c>
      <c r="AS110" s="8">
        <f t="shared" si="217"/>
        <v>1</v>
      </c>
      <c r="AT110" s="8">
        <f t="shared" si="218"/>
        <v>9</v>
      </c>
      <c r="AU110" s="224">
        <v>0</v>
      </c>
      <c r="AV110" s="224">
        <v>0</v>
      </c>
      <c r="AW110" s="224">
        <v>0</v>
      </c>
      <c r="AX110" s="225">
        <f t="shared" si="219"/>
        <v>0</v>
      </c>
      <c r="AY110" s="225">
        <f t="shared" si="220"/>
        <v>0</v>
      </c>
      <c r="AZ110" s="224">
        <v>0</v>
      </c>
      <c r="BA110" s="225">
        <f t="shared" si="221"/>
        <v>0</v>
      </c>
      <c r="BB110" s="225">
        <f t="shared" si="222"/>
        <v>0</v>
      </c>
      <c r="BC110" s="224">
        <v>0</v>
      </c>
      <c r="BD110" s="225">
        <f t="shared" si="223"/>
        <v>0</v>
      </c>
      <c r="BE110" s="225">
        <f t="shared" si="224"/>
        <v>0</v>
      </c>
      <c r="BF110" s="224">
        <v>9.7222222222222224E-3</v>
      </c>
      <c r="BG110" s="225">
        <f t="shared" si="210"/>
        <v>0</v>
      </c>
      <c r="BH110" s="225">
        <f t="shared" si="211"/>
        <v>14</v>
      </c>
      <c r="BI110" s="224">
        <v>0</v>
      </c>
      <c r="BJ110" s="226">
        <f t="shared" si="225"/>
        <v>0</v>
      </c>
      <c r="BK110" s="227">
        <f t="shared" si="226"/>
        <v>0</v>
      </c>
      <c r="BL110" s="228">
        <f>F110 + BL109</f>
        <v>389142.29000000004</v>
      </c>
      <c r="BM110" s="229">
        <f xml:space="preserve"> G110 + BM109</f>
        <v>6254</v>
      </c>
      <c r="BN110" s="38">
        <f>F110/G110</f>
        <v>60.485438596491228</v>
      </c>
    </row>
    <row r="111" spans="1:75" s="65" customFormat="1" ht="31.5" customHeight="1" x14ac:dyDescent="0.25">
      <c r="A111" s="45">
        <v>41016</v>
      </c>
      <c r="B111" s="43">
        <f t="shared" si="140"/>
        <v>4</v>
      </c>
      <c r="C111" s="52">
        <v>4</v>
      </c>
      <c r="D111" s="37" t="s">
        <v>329</v>
      </c>
      <c r="E111" s="37" t="s">
        <v>216</v>
      </c>
      <c r="F111" s="43">
        <v>3748.38</v>
      </c>
      <c r="G111" s="52">
        <v>58</v>
      </c>
      <c r="H111" s="52">
        <v>1</v>
      </c>
      <c r="I111" s="34">
        <v>0.8125</v>
      </c>
      <c r="J111" s="34">
        <v>0.8125</v>
      </c>
      <c r="K111" s="34">
        <v>0.81597222222222221</v>
      </c>
      <c r="L111" s="7">
        <f>K111-J111</f>
        <v>3.4722222222222099E-3</v>
      </c>
      <c r="M111" s="34">
        <v>0.82638888888888884</v>
      </c>
      <c r="N111" s="7">
        <f>M111-K111</f>
        <v>1.041666666666663E-2</v>
      </c>
      <c r="O111" s="34">
        <v>0.84375</v>
      </c>
      <c r="P111" s="7">
        <f>O111-M111</f>
        <v>1.736111111111116E-2</v>
      </c>
      <c r="Q111" s="34">
        <v>0.84375</v>
      </c>
      <c r="R111" s="34">
        <v>0.87152777777777779</v>
      </c>
      <c r="S111" s="7">
        <f t="shared" si="214"/>
        <v>2.777777777777779E-2</v>
      </c>
      <c r="T111" s="34">
        <v>0.84375</v>
      </c>
      <c r="U111" s="34">
        <v>0.87152777777777779</v>
      </c>
      <c r="V111" s="7">
        <f t="shared" si="215"/>
        <v>2.777777777777779E-2</v>
      </c>
      <c r="W111" s="34">
        <v>0.87708333333333333</v>
      </c>
      <c r="X111" s="7">
        <f>W111-R111</f>
        <v>5.5555555555555358E-3</v>
      </c>
      <c r="Y111" s="34">
        <v>0.87777777777777777</v>
      </c>
      <c r="Z111" s="7">
        <f>Y111-W111</f>
        <v>6.9444444444444198E-4</v>
      </c>
      <c r="AA111" s="34">
        <v>0.9159722222222223</v>
      </c>
      <c r="AB111" s="7">
        <f>AA111-Y111</f>
        <v>3.8194444444444531E-2</v>
      </c>
      <c r="AC111" s="34">
        <v>0.9159722222222223</v>
      </c>
      <c r="AD111" s="34">
        <v>0.9159722222222223</v>
      </c>
      <c r="AE111" s="7">
        <f t="shared" si="216"/>
        <v>0</v>
      </c>
      <c r="AF111" s="34">
        <v>0.93055555555555547</v>
      </c>
      <c r="AG111" s="7">
        <f>AF111-AD111</f>
        <v>1.4583333333333171E-2</v>
      </c>
      <c r="AH111" s="34">
        <v>0.93402777777777779</v>
      </c>
      <c r="AI111" s="7">
        <f>AH111-AF111</f>
        <v>3.4722222222223209E-3</v>
      </c>
      <c r="AJ111" s="8">
        <f t="shared" si="162"/>
        <v>0</v>
      </c>
      <c r="AK111" s="8">
        <f t="shared" si="163"/>
        <v>5</v>
      </c>
      <c r="AL111" s="34">
        <v>0.93402777777777779</v>
      </c>
      <c r="AM111" s="34">
        <v>0.9375</v>
      </c>
      <c r="AN111" s="7">
        <f t="shared" si="188"/>
        <v>3.4722222222222099E-3</v>
      </c>
      <c r="AO111" s="7">
        <f>AM111-I111</f>
        <v>0.125</v>
      </c>
      <c r="AP111" s="8">
        <f t="shared" si="189"/>
        <v>3</v>
      </c>
      <c r="AQ111" s="8">
        <f t="shared" si="190"/>
        <v>0</v>
      </c>
      <c r="AR111" s="7">
        <f>AB111-(AU111+AV111+AW111+AZ111+BC111+BF111+BI111)</f>
        <v>3.6111111111111198E-2</v>
      </c>
      <c r="AS111" s="8">
        <f t="shared" si="217"/>
        <v>0</v>
      </c>
      <c r="AT111" s="8">
        <f t="shared" si="218"/>
        <v>52</v>
      </c>
      <c r="AU111" s="224">
        <v>0</v>
      </c>
      <c r="AV111" s="224">
        <v>0</v>
      </c>
      <c r="AW111" s="224">
        <v>0</v>
      </c>
      <c r="AX111" s="225">
        <f t="shared" si="219"/>
        <v>0</v>
      </c>
      <c r="AY111" s="225">
        <f t="shared" si="220"/>
        <v>0</v>
      </c>
      <c r="AZ111" s="224">
        <v>0</v>
      </c>
      <c r="BA111" s="225">
        <f t="shared" si="221"/>
        <v>0</v>
      </c>
      <c r="BB111" s="225">
        <f t="shared" si="222"/>
        <v>0</v>
      </c>
      <c r="BC111" s="224">
        <v>0</v>
      </c>
      <c r="BD111" s="225">
        <f t="shared" si="223"/>
        <v>0</v>
      </c>
      <c r="BE111" s="225">
        <f t="shared" si="224"/>
        <v>0</v>
      </c>
      <c r="BF111" s="224">
        <v>2.0833333333333333E-3</v>
      </c>
      <c r="BG111" s="225">
        <f t="shared" si="210"/>
        <v>0</v>
      </c>
      <c r="BH111" s="225">
        <f t="shared" si="211"/>
        <v>3</v>
      </c>
      <c r="BI111" s="224">
        <v>0</v>
      </c>
      <c r="BJ111" s="226">
        <f t="shared" si="225"/>
        <v>0</v>
      </c>
      <c r="BK111" s="227">
        <f t="shared" si="226"/>
        <v>0</v>
      </c>
      <c r="BL111" s="228">
        <f>F111 + BL110</f>
        <v>392890.67000000004</v>
      </c>
      <c r="BM111" s="229">
        <f xml:space="preserve"> G111 + BM110</f>
        <v>6312</v>
      </c>
      <c r="BN111" s="38">
        <f>F111/G111</f>
        <v>64.627241379310348</v>
      </c>
      <c r="BO111" s="2"/>
      <c r="BP111" s="2"/>
      <c r="BQ111" s="2"/>
      <c r="BR111" s="2"/>
      <c r="BS111" s="2"/>
      <c r="BT111" s="2"/>
      <c r="BU111" s="2"/>
      <c r="BV111" s="2"/>
      <c r="BW111" s="2"/>
    </row>
    <row r="112" spans="1:75" s="65" customFormat="1" ht="31.5" customHeight="1" x14ac:dyDescent="0.25">
      <c r="A112" s="45">
        <v>41016</v>
      </c>
      <c r="B112" s="43">
        <f t="shared" si="140"/>
        <v>4</v>
      </c>
      <c r="C112" s="52">
        <v>8</v>
      </c>
      <c r="D112" s="37" t="s">
        <v>264</v>
      </c>
      <c r="E112" s="37" t="s">
        <v>267</v>
      </c>
      <c r="F112" s="43">
        <v>3721.23</v>
      </c>
      <c r="G112" s="52">
        <v>59</v>
      </c>
      <c r="H112" s="52">
        <v>0</v>
      </c>
      <c r="I112" s="34">
        <v>0.85416666666666663</v>
      </c>
      <c r="J112" s="34">
        <v>0.85416666666666663</v>
      </c>
      <c r="K112" s="34">
        <v>0.85763888888888884</v>
      </c>
      <c r="L112" s="7">
        <f>K112-J112</f>
        <v>3.4722222222222099E-3</v>
      </c>
      <c r="M112" s="34">
        <v>0.86458333333333337</v>
      </c>
      <c r="N112" s="7">
        <f>M112-K112</f>
        <v>6.9444444444445308E-3</v>
      </c>
      <c r="O112" s="34">
        <v>0.90972222222222221</v>
      </c>
      <c r="P112" s="7">
        <f>O112-M112</f>
        <v>4.513888888888884E-2</v>
      </c>
      <c r="Q112" s="34">
        <v>0.90972222222222221</v>
      </c>
      <c r="R112" s="34">
        <v>0.94444444444444453</v>
      </c>
      <c r="S112" s="7">
        <f t="shared" si="214"/>
        <v>3.4722222222222321E-2</v>
      </c>
      <c r="T112" s="34">
        <v>0.90972222222222221</v>
      </c>
      <c r="U112" s="34">
        <v>0.94444444444444453</v>
      </c>
      <c r="V112" s="7">
        <f t="shared" si="215"/>
        <v>3.4722222222222321E-2</v>
      </c>
      <c r="W112" s="34">
        <v>0.96736111111111101</v>
      </c>
      <c r="X112" s="7">
        <f>W112-R112</f>
        <v>2.2916666666666474E-2</v>
      </c>
      <c r="Y112" s="34">
        <v>0.97083333333333333</v>
      </c>
      <c r="Z112" s="7">
        <f>Y112-W112</f>
        <v>3.4722222222223209E-3</v>
      </c>
      <c r="AA112" s="34">
        <v>1.0659722222222221</v>
      </c>
      <c r="AB112" s="7">
        <f>AA112-Y112</f>
        <v>9.5138888888888773E-2</v>
      </c>
      <c r="AC112" s="34">
        <v>1.0659722222222221</v>
      </c>
      <c r="AD112" s="34">
        <v>1.0659722222222221</v>
      </c>
      <c r="AE112" s="7">
        <f t="shared" si="216"/>
        <v>0</v>
      </c>
      <c r="AF112" s="34">
        <v>1.0763888888888888</v>
      </c>
      <c r="AG112" s="7">
        <f>AF112-AD112</f>
        <v>1.0416666666666741E-2</v>
      </c>
      <c r="AH112" s="34">
        <v>1.0798611111111112</v>
      </c>
      <c r="AI112" s="7">
        <f>AH112-AF112</f>
        <v>3.4722222222223209E-3</v>
      </c>
      <c r="AJ112" s="8">
        <f t="shared" si="162"/>
        <v>0</v>
      </c>
      <c r="AK112" s="8">
        <f t="shared" si="163"/>
        <v>5</v>
      </c>
      <c r="AL112" s="34">
        <v>1.0798611111111112</v>
      </c>
      <c r="AM112" s="34">
        <v>1.0833333333333333</v>
      </c>
      <c r="AN112" s="7">
        <f t="shared" si="188"/>
        <v>3.4722222222220989E-3</v>
      </c>
      <c r="AO112" s="7">
        <f>AM112-I112</f>
        <v>0.22916666666666663</v>
      </c>
      <c r="AP112" s="8">
        <f t="shared" si="189"/>
        <v>5</v>
      </c>
      <c r="AQ112" s="8">
        <f t="shared" si="190"/>
        <v>30</v>
      </c>
      <c r="AR112" s="7">
        <f>AB112-(AU112+AV112+AW112+AZ112+BC112+BF112+BI112)</f>
        <v>7.4999999999999886E-2</v>
      </c>
      <c r="AS112" s="8">
        <f t="shared" si="217"/>
        <v>1</v>
      </c>
      <c r="AT112" s="8">
        <f t="shared" si="218"/>
        <v>48</v>
      </c>
      <c r="AU112" s="224">
        <v>0</v>
      </c>
      <c r="AV112" s="224">
        <v>6.2499999999999995E-3</v>
      </c>
      <c r="AW112" s="224">
        <v>0</v>
      </c>
      <c r="AX112" s="225">
        <f t="shared" si="219"/>
        <v>0</v>
      </c>
      <c r="AY112" s="225">
        <f t="shared" si="220"/>
        <v>0</v>
      </c>
      <c r="AZ112" s="224">
        <v>0</v>
      </c>
      <c r="BA112" s="225">
        <f t="shared" si="221"/>
        <v>0</v>
      </c>
      <c r="BB112" s="225">
        <f t="shared" si="222"/>
        <v>0</v>
      </c>
      <c r="BC112" s="224">
        <v>2.7777777777777779E-3</v>
      </c>
      <c r="BD112" s="225">
        <f t="shared" si="223"/>
        <v>0</v>
      </c>
      <c r="BE112" s="225">
        <f t="shared" si="224"/>
        <v>4</v>
      </c>
      <c r="BF112" s="224">
        <v>1.1111111111111112E-2</v>
      </c>
      <c r="BG112" s="225">
        <f t="shared" si="210"/>
        <v>0</v>
      </c>
      <c r="BH112" s="225">
        <f t="shared" si="211"/>
        <v>16</v>
      </c>
      <c r="BI112" s="224">
        <v>0</v>
      </c>
      <c r="BJ112" s="226">
        <f t="shared" si="225"/>
        <v>0</v>
      </c>
      <c r="BK112" s="227">
        <f t="shared" si="226"/>
        <v>0</v>
      </c>
      <c r="BL112" s="228">
        <f>F112 + BL111</f>
        <v>396611.9</v>
      </c>
      <c r="BM112" s="229">
        <f xml:space="preserve"> G112 + BM111</f>
        <v>6371</v>
      </c>
      <c r="BN112" s="38">
        <f>F112/G112</f>
        <v>63.071694915254234</v>
      </c>
      <c r="BO112" s="2"/>
      <c r="BP112" s="2"/>
      <c r="BQ112" s="2"/>
      <c r="BR112" s="2"/>
      <c r="BS112" s="2"/>
      <c r="BT112" s="2"/>
      <c r="BU112" s="2"/>
      <c r="BV112" s="2"/>
      <c r="BW112" s="2"/>
    </row>
    <row r="113" spans="1:75" ht="31.5" customHeight="1" x14ac:dyDescent="0.25">
      <c r="A113" s="45">
        <v>41016</v>
      </c>
      <c r="B113" s="43">
        <f t="shared" si="140"/>
        <v>4</v>
      </c>
      <c r="C113" s="52">
        <v>30</v>
      </c>
      <c r="D113" s="37" t="s">
        <v>31</v>
      </c>
      <c r="E113" s="37" t="s">
        <v>214</v>
      </c>
      <c r="F113" s="43">
        <v>3659.2</v>
      </c>
      <c r="G113" s="52">
        <v>57</v>
      </c>
      <c r="H113" s="52">
        <v>2</v>
      </c>
      <c r="I113" s="34">
        <v>0.875</v>
      </c>
      <c r="J113" s="34">
        <v>0.875</v>
      </c>
      <c r="K113" s="34">
        <v>0.87847222222222221</v>
      </c>
      <c r="L113" s="7">
        <f>K113-J113</f>
        <v>3.4722222222222099E-3</v>
      </c>
      <c r="M113" s="34">
        <v>0.88541666666666663</v>
      </c>
      <c r="N113" s="7">
        <f>M113-K113</f>
        <v>6.9444444444444198E-3</v>
      </c>
      <c r="O113" s="34">
        <v>1.0416666666666667</v>
      </c>
      <c r="P113" s="7">
        <f>O113-M113</f>
        <v>0.15625000000000011</v>
      </c>
      <c r="Q113" s="34">
        <v>1.0416666666666667</v>
      </c>
      <c r="R113" s="34">
        <v>1.0625</v>
      </c>
      <c r="S113" s="7">
        <f t="shared" si="214"/>
        <v>2.0833333333333259E-2</v>
      </c>
      <c r="T113" s="34">
        <v>1.0416666666666667</v>
      </c>
      <c r="U113" s="34">
        <v>1.0625</v>
      </c>
      <c r="V113" s="7">
        <f t="shared" si="215"/>
        <v>2.0833333333333259E-2</v>
      </c>
      <c r="W113" s="34">
        <v>1.0972222222222221</v>
      </c>
      <c r="X113" s="7">
        <f>W113-R113</f>
        <v>3.4722222222222099E-2</v>
      </c>
      <c r="Y113" s="34">
        <v>1.101388888888889</v>
      </c>
      <c r="Z113" s="7">
        <f>Y113-W113</f>
        <v>4.1666666666668739E-3</v>
      </c>
      <c r="AA113" s="34">
        <v>1.1604166666666667</v>
      </c>
      <c r="AB113" s="7">
        <f>AA113-Y113</f>
        <v>5.9027777777777679E-2</v>
      </c>
      <c r="AC113" s="34">
        <v>1.1604166666666667</v>
      </c>
      <c r="AD113" s="34">
        <v>1.1604166666666667</v>
      </c>
      <c r="AE113" s="7">
        <f t="shared" si="216"/>
        <v>0</v>
      </c>
      <c r="AF113" s="34">
        <v>1.1701388888888888</v>
      </c>
      <c r="AG113" s="7">
        <f>AF113-AD113</f>
        <v>9.7222222222221877E-3</v>
      </c>
      <c r="AH113" s="34">
        <v>1.1736111111111112</v>
      </c>
      <c r="AI113" s="7">
        <f>AH113-AF113</f>
        <v>3.4722222222223209E-3</v>
      </c>
      <c r="AJ113" s="8">
        <f t="shared" si="162"/>
        <v>0</v>
      </c>
      <c r="AK113" s="8">
        <f t="shared" si="163"/>
        <v>5</v>
      </c>
      <c r="AL113" s="34">
        <v>1.1736111111111112</v>
      </c>
      <c r="AM113" s="34">
        <v>1.1770833333333333</v>
      </c>
      <c r="AN113" s="7">
        <f t="shared" si="188"/>
        <v>3.4722222222220989E-3</v>
      </c>
      <c r="AO113" s="7">
        <f>AM113-I113</f>
        <v>0.30208333333333326</v>
      </c>
      <c r="AP113" s="8">
        <f t="shared" si="189"/>
        <v>7</v>
      </c>
      <c r="AQ113" s="8">
        <f t="shared" si="190"/>
        <v>15</v>
      </c>
      <c r="AR113" s="7">
        <f>AB113-(AU113+AV113+AW113+AZ113+BC113+BF113+BI113)</f>
        <v>4.3055555555555458E-2</v>
      </c>
      <c r="AS113" s="8">
        <f t="shared" si="217"/>
        <v>1</v>
      </c>
      <c r="AT113" s="8">
        <f t="shared" si="218"/>
        <v>2</v>
      </c>
      <c r="AU113" s="224">
        <v>0</v>
      </c>
      <c r="AV113" s="224">
        <v>0</v>
      </c>
      <c r="AW113" s="224">
        <v>0</v>
      </c>
      <c r="AX113" s="225">
        <f t="shared" si="219"/>
        <v>0</v>
      </c>
      <c r="AY113" s="225">
        <f t="shared" si="220"/>
        <v>0</v>
      </c>
      <c r="AZ113" s="224">
        <v>0</v>
      </c>
      <c r="BA113" s="225">
        <f t="shared" si="221"/>
        <v>0</v>
      </c>
      <c r="BB113" s="225">
        <f t="shared" si="222"/>
        <v>0</v>
      </c>
      <c r="BC113" s="224">
        <v>0</v>
      </c>
      <c r="BD113" s="225">
        <f t="shared" si="223"/>
        <v>0</v>
      </c>
      <c r="BE113" s="225">
        <f t="shared" si="224"/>
        <v>0</v>
      </c>
      <c r="BF113" s="224">
        <v>1.5972222222222224E-2</v>
      </c>
      <c r="BG113" s="225">
        <f t="shared" si="210"/>
        <v>0</v>
      </c>
      <c r="BH113" s="225">
        <f t="shared" si="211"/>
        <v>23</v>
      </c>
      <c r="BI113" s="224">
        <v>0</v>
      </c>
      <c r="BJ113" s="226">
        <f t="shared" si="225"/>
        <v>0</v>
      </c>
      <c r="BK113" s="227">
        <f t="shared" si="226"/>
        <v>0</v>
      </c>
      <c r="BL113" s="228">
        <f>F113 + BL112</f>
        <v>400271.10000000003</v>
      </c>
      <c r="BM113" s="229">
        <f xml:space="preserve"> G113 + BM112</f>
        <v>6428</v>
      </c>
      <c r="BN113" s="38">
        <f>F113/G113</f>
        <v>64.196491228070172</v>
      </c>
    </row>
    <row r="114" spans="1:75" s="41" customFormat="1" ht="31.5" customHeight="1" x14ac:dyDescent="0.25">
      <c r="A114" s="45">
        <v>41017</v>
      </c>
      <c r="B114" s="43">
        <f t="shared" si="140"/>
        <v>4</v>
      </c>
      <c r="C114" s="52">
        <v>2</v>
      </c>
      <c r="D114" s="37" t="s">
        <v>329</v>
      </c>
      <c r="E114" s="37" t="s">
        <v>216</v>
      </c>
      <c r="F114" s="43">
        <v>3449.51</v>
      </c>
      <c r="G114" s="52">
        <v>54</v>
      </c>
      <c r="H114" s="52">
        <v>5</v>
      </c>
      <c r="I114" s="34">
        <v>0.75</v>
      </c>
      <c r="J114" s="34">
        <v>0.75</v>
      </c>
      <c r="K114" s="34">
        <v>0.75694444444444453</v>
      </c>
      <c r="L114" s="7">
        <f>K114-J114</f>
        <v>6.9444444444445308E-3</v>
      </c>
      <c r="M114" s="34">
        <v>0.76736111111111116</v>
      </c>
      <c r="N114" s="7">
        <f>M114-K114</f>
        <v>1.041666666666663E-2</v>
      </c>
      <c r="O114" s="34">
        <v>0.77777777777777779</v>
      </c>
      <c r="P114" s="7">
        <f>O114-M114</f>
        <v>1.041666666666663E-2</v>
      </c>
      <c r="Q114" s="34">
        <v>0.77777777777777779</v>
      </c>
      <c r="R114" s="34">
        <v>0.81944444444444453</v>
      </c>
      <c r="S114" s="7">
        <f t="shared" si="214"/>
        <v>4.1666666666666741E-2</v>
      </c>
      <c r="T114" s="34">
        <v>0.77777777777777779</v>
      </c>
      <c r="U114" s="34">
        <v>0.81944444444444453</v>
      </c>
      <c r="V114" s="7">
        <f t="shared" si="215"/>
        <v>4.1666666666666741E-2</v>
      </c>
      <c r="W114" s="34">
        <v>0.83194444444444438</v>
      </c>
      <c r="X114" s="7">
        <f>W114-R114</f>
        <v>1.2499999999999845E-2</v>
      </c>
      <c r="Y114" s="34">
        <v>0.83263888888888893</v>
      </c>
      <c r="Z114" s="7">
        <f>Y114-W114</f>
        <v>6.94444444444553E-4</v>
      </c>
      <c r="AA114" s="34">
        <v>0.8847222222222223</v>
      </c>
      <c r="AB114" s="7">
        <f>AA114-Y114</f>
        <v>5.208333333333337E-2</v>
      </c>
      <c r="AC114" s="34">
        <v>0.8847222222222223</v>
      </c>
      <c r="AD114" s="34">
        <v>0.8847222222222223</v>
      </c>
      <c r="AE114" s="7">
        <f t="shared" ref="AE114:AE116" si="227">AD114-AC114</f>
        <v>0</v>
      </c>
      <c r="AF114" s="34">
        <v>0.89583333333333337</v>
      </c>
      <c r="AG114" s="7">
        <f>AF114-AD114</f>
        <v>1.1111111111111072E-2</v>
      </c>
      <c r="AH114" s="34">
        <v>0.90277777777777779</v>
      </c>
      <c r="AI114" s="7">
        <f>AH114-AF114</f>
        <v>6.9444444444444198E-3</v>
      </c>
      <c r="AJ114" s="8">
        <f t="shared" si="162"/>
        <v>0</v>
      </c>
      <c r="AK114" s="8">
        <f t="shared" si="163"/>
        <v>10</v>
      </c>
      <c r="AL114" s="34">
        <v>0.90277777777777779</v>
      </c>
      <c r="AM114" s="34">
        <v>0.90625</v>
      </c>
      <c r="AN114" s="7">
        <f t="shared" si="188"/>
        <v>3.4722222222222099E-3</v>
      </c>
      <c r="AO114" s="7">
        <f>AM114-I114</f>
        <v>0.15625</v>
      </c>
      <c r="AP114" s="8">
        <f t="shared" si="189"/>
        <v>3</v>
      </c>
      <c r="AQ114" s="8">
        <f t="shared" si="190"/>
        <v>45</v>
      </c>
      <c r="AR114" s="7">
        <v>6.5277777777777782E-2</v>
      </c>
      <c r="AS114" s="8">
        <f t="shared" ref="AS114:AS116" si="228">HOUR(AR114)</f>
        <v>1</v>
      </c>
      <c r="AT114" s="8">
        <f t="shared" ref="AT114:AT116" si="229">MINUTE(AR114)</f>
        <v>34</v>
      </c>
      <c r="AU114" s="224">
        <v>0</v>
      </c>
      <c r="AV114" s="224">
        <v>0</v>
      </c>
      <c r="AW114" s="224">
        <v>0</v>
      </c>
      <c r="AX114" s="225">
        <f t="shared" ref="AX114:AX127" si="230">HOUR(AW114)</f>
        <v>0</v>
      </c>
      <c r="AY114" s="225">
        <f t="shared" ref="AY114:AY127" si="231">MINUTE(AW114)</f>
        <v>0</v>
      </c>
      <c r="AZ114" s="224">
        <v>0</v>
      </c>
      <c r="BA114" s="225">
        <f t="shared" si="221"/>
        <v>0</v>
      </c>
      <c r="BB114" s="225">
        <f t="shared" si="222"/>
        <v>0</v>
      </c>
      <c r="BC114" s="224">
        <v>0</v>
      </c>
      <c r="BD114" s="225">
        <f t="shared" ref="BD114:BD116" si="232">HOUR(BC114)</f>
        <v>0</v>
      </c>
      <c r="BE114" s="225">
        <f t="shared" ref="BE114:BE116" si="233">MINUTE(BC114)</f>
        <v>0</v>
      </c>
      <c r="BF114" s="224">
        <v>6.5277777777777782E-2</v>
      </c>
      <c r="BG114" s="225">
        <f t="shared" si="210"/>
        <v>1</v>
      </c>
      <c r="BH114" s="225">
        <f t="shared" si="211"/>
        <v>34</v>
      </c>
      <c r="BI114" s="224">
        <v>0</v>
      </c>
      <c r="BJ114" s="226">
        <f t="shared" ref="BJ114:BJ116" si="234">HOUR(BI114)</f>
        <v>0</v>
      </c>
      <c r="BK114" s="227">
        <f t="shared" ref="BK114:BK116" si="235">MINUTE(BI114)</f>
        <v>0</v>
      </c>
      <c r="BL114" s="228">
        <f>F114 + BL113</f>
        <v>403720.61000000004</v>
      </c>
      <c r="BM114" s="229">
        <f xml:space="preserve"> G114 + BM113</f>
        <v>6482</v>
      </c>
      <c r="BN114" s="38">
        <f>F114/G114</f>
        <v>63.879814814814821</v>
      </c>
      <c r="BO114" s="2"/>
      <c r="BP114" s="2"/>
      <c r="BQ114" s="2"/>
      <c r="BR114" s="2"/>
      <c r="BS114" s="2"/>
      <c r="BT114" s="2"/>
      <c r="BU114" s="2"/>
      <c r="BV114" s="2"/>
      <c r="BW114" s="2"/>
    </row>
    <row r="115" spans="1:75" s="65" customFormat="1" ht="31.5" customHeight="1" x14ac:dyDescent="0.25">
      <c r="A115" s="45">
        <v>41017</v>
      </c>
      <c r="B115" s="43">
        <f t="shared" si="140"/>
        <v>4</v>
      </c>
      <c r="C115" s="52">
        <v>31</v>
      </c>
      <c r="D115" s="37" t="s">
        <v>31</v>
      </c>
      <c r="E115" s="37" t="s">
        <v>214</v>
      </c>
      <c r="F115" s="43">
        <v>3741.12</v>
      </c>
      <c r="G115" s="52">
        <v>58</v>
      </c>
      <c r="H115" s="52">
        <v>1</v>
      </c>
      <c r="I115" s="34">
        <v>0.83333333333333337</v>
      </c>
      <c r="J115" s="34">
        <v>0.83333333333333337</v>
      </c>
      <c r="K115" s="34">
        <v>0.83680555555555547</v>
      </c>
      <c r="L115" s="7">
        <f>K115-J115</f>
        <v>3.4722222222220989E-3</v>
      </c>
      <c r="M115" s="34">
        <v>0.84375</v>
      </c>
      <c r="N115" s="7">
        <f>M115-K115</f>
        <v>6.9444444444445308E-3</v>
      </c>
      <c r="O115" s="34">
        <v>0.94444444444444453</v>
      </c>
      <c r="P115" s="7">
        <f>O115-M115</f>
        <v>0.10069444444444453</v>
      </c>
      <c r="Q115" s="34">
        <v>0.94791666666666663</v>
      </c>
      <c r="R115" s="34">
        <v>0.98958333333333337</v>
      </c>
      <c r="S115" s="7">
        <f t="shared" si="214"/>
        <v>4.1666666666666741E-2</v>
      </c>
      <c r="T115" s="34">
        <v>0.94791666666666663</v>
      </c>
      <c r="U115" s="34">
        <v>0.98958333333333337</v>
      </c>
      <c r="V115" s="7">
        <f t="shared" si="215"/>
        <v>4.1666666666666741E-2</v>
      </c>
      <c r="W115" s="34">
        <v>0.9902777777777777</v>
      </c>
      <c r="X115" s="7">
        <f>W115-R115</f>
        <v>6.9444444444433095E-4</v>
      </c>
      <c r="Y115" s="34">
        <v>0.99097222222222225</v>
      </c>
      <c r="Z115" s="7">
        <f>Y115-W115</f>
        <v>6.94444444444553E-4</v>
      </c>
      <c r="AA115" s="34">
        <v>1.1770833333333333</v>
      </c>
      <c r="AB115" s="7">
        <f>AA115-Y115</f>
        <v>0.18611111111111101</v>
      </c>
      <c r="AC115" s="34">
        <v>1.1770833333333333</v>
      </c>
      <c r="AD115" s="34">
        <v>1.1770833333333333</v>
      </c>
      <c r="AE115" s="7">
        <f t="shared" si="227"/>
        <v>0</v>
      </c>
      <c r="AF115" s="34">
        <v>1.1875</v>
      </c>
      <c r="AG115" s="7">
        <f>AF115-AD115</f>
        <v>1.0416666666666741E-2</v>
      </c>
      <c r="AH115" s="34">
        <v>1.1979166666666667</v>
      </c>
      <c r="AI115" s="7">
        <f>AH115-AF115</f>
        <v>1.0416666666666741E-2</v>
      </c>
      <c r="AJ115" s="8">
        <f t="shared" si="162"/>
        <v>0</v>
      </c>
      <c r="AK115" s="8">
        <f t="shared" si="163"/>
        <v>15</v>
      </c>
      <c r="AL115" s="34">
        <v>1.1979166666666667</v>
      </c>
      <c r="AM115" s="34">
        <v>1.2013888888888888</v>
      </c>
      <c r="AN115" s="7">
        <f t="shared" si="188"/>
        <v>3.4722222222220989E-3</v>
      </c>
      <c r="AO115" s="7">
        <f>AM115-I115</f>
        <v>0.36805555555555547</v>
      </c>
      <c r="AP115" s="8">
        <f t="shared" si="189"/>
        <v>8</v>
      </c>
      <c r="AQ115" s="8">
        <f t="shared" si="190"/>
        <v>50</v>
      </c>
      <c r="AR115" s="7">
        <f>AB115-(AU115+AV115+AW115+AZ115+BC115+BF115+BI115)</f>
        <v>3.2638888888888773E-2</v>
      </c>
      <c r="AS115" s="8">
        <f t="shared" si="228"/>
        <v>0</v>
      </c>
      <c r="AT115" s="8">
        <f t="shared" si="229"/>
        <v>47</v>
      </c>
      <c r="AU115" s="224">
        <v>0</v>
      </c>
      <c r="AV115" s="224">
        <v>0</v>
      </c>
      <c r="AW115" s="224">
        <v>0</v>
      </c>
      <c r="AX115" s="225">
        <f t="shared" si="230"/>
        <v>0</v>
      </c>
      <c r="AY115" s="225">
        <f t="shared" si="231"/>
        <v>0</v>
      </c>
      <c r="AZ115" s="224">
        <v>0.11458333333333333</v>
      </c>
      <c r="BA115" s="225">
        <f t="shared" si="221"/>
        <v>2</v>
      </c>
      <c r="BB115" s="225">
        <f t="shared" si="222"/>
        <v>45</v>
      </c>
      <c r="BC115" s="224">
        <v>0</v>
      </c>
      <c r="BD115" s="225">
        <f t="shared" si="232"/>
        <v>0</v>
      </c>
      <c r="BE115" s="225">
        <f t="shared" si="233"/>
        <v>0</v>
      </c>
      <c r="BF115" s="224">
        <v>3.888888888888889E-2</v>
      </c>
      <c r="BG115" s="225">
        <f t="shared" si="210"/>
        <v>0</v>
      </c>
      <c r="BH115" s="225">
        <f t="shared" si="211"/>
        <v>56</v>
      </c>
      <c r="BI115" s="224">
        <v>0</v>
      </c>
      <c r="BJ115" s="226">
        <f t="shared" si="234"/>
        <v>0</v>
      </c>
      <c r="BK115" s="227">
        <f t="shared" si="235"/>
        <v>0</v>
      </c>
      <c r="BL115" s="228">
        <f>F115 + BL114</f>
        <v>407461.73000000004</v>
      </c>
      <c r="BM115" s="229">
        <f xml:space="preserve"> G115 + BM114</f>
        <v>6540</v>
      </c>
      <c r="BN115" s="38">
        <f>F115/G115</f>
        <v>64.502068965517239</v>
      </c>
      <c r="BO115" s="2"/>
      <c r="BP115" s="2"/>
      <c r="BQ115" s="2"/>
      <c r="BR115" s="2"/>
      <c r="BS115" s="2"/>
      <c r="BT115" s="2"/>
      <c r="BU115" s="2"/>
      <c r="BV115" s="2"/>
      <c r="BW115" s="2"/>
    </row>
    <row r="116" spans="1:75" s="65" customFormat="1" ht="31.5" customHeight="1" x14ac:dyDescent="0.25">
      <c r="A116" s="45">
        <v>41017</v>
      </c>
      <c r="B116" s="43">
        <f t="shared" si="140"/>
        <v>4</v>
      </c>
      <c r="C116" s="52">
        <v>9</v>
      </c>
      <c r="D116" s="37" t="s">
        <v>264</v>
      </c>
      <c r="E116" s="37" t="s">
        <v>333</v>
      </c>
      <c r="F116" s="43">
        <v>3651.39</v>
      </c>
      <c r="G116" s="52">
        <v>58</v>
      </c>
      <c r="H116" s="52">
        <v>1</v>
      </c>
      <c r="I116" s="34">
        <v>0.86458333333333337</v>
      </c>
      <c r="J116" s="34">
        <v>0.86458333333333337</v>
      </c>
      <c r="K116" s="34">
        <v>0.86805555555555547</v>
      </c>
      <c r="L116" s="7">
        <f>K116-J116</f>
        <v>3.4722222222220989E-3</v>
      </c>
      <c r="M116" s="34">
        <v>0.875</v>
      </c>
      <c r="N116" s="7">
        <f>M116-K116</f>
        <v>6.9444444444445308E-3</v>
      </c>
      <c r="O116" s="34">
        <v>0.97916666666666663</v>
      </c>
      <c r="P116" s="7">
        <f>O116-M116</f>
        <v>0.10416666666666663</v>
      </c>
      <c r="Q116" s="34">
        <v>0.98263888888888884</v>
      </c>
      <c r="R116" s="34">
        <v>1.0138888888888888</v>
      </c>
      <c r="S116" s="7">
        <f t="shared" si="214"/>
        <v>3.125E-2</v>
      </c>
      <c r="T116" s="34">
        <v>0.98263888888888884</v>
      </c>
      <c r="U116" s="34">
        <v>1.0138888888888888</v>
      </c>
      <c r="V116" s="7">
        <f t="shared" si="215"/>
        <v>3.125E-2</v>
      </c>
      <c r="W116" s="34">
        <v>1.0590277777777779</v>
      </c>
      <c r="X116" s="7">
        <f>W116-R116</f>
        <v>4.5138888888889062E-2</v>
      </c>
      <c r="Y116" s="34">
        <v>1.0770833333333334</v>
      </c>
      <c r="Z116" s="7">
        <f>Y116-W116</f>
        <v>1.8055555555555491E-2</v>
      </c>
      <c r="AA116" s="34">
        <v>1.1520833333333333</v>
      </c>
      <c r="AB116" s="7">
        <f>AA116-Y116</f>
        <v>7.4999999999999956E-2</v>
      </c>
      <c r="AC116" s="34">
        <v>1.1520833333333333</v>
      </c>
      <c r="AD116" s="34">
        <v>1.1520833333333333</v>
      </c>
      <c r="AE116" s="7">
        <f t="shared" si="227"/>
        <v>0</v>
      </c>
      <c r="AF116" s="34">
        <v>1.1631944444444444</v>
      </c>
      <c r="AG116" s="7">
        <f>AF116-AD116</f>
        <v>1.1111111111111072E-2</v>
      </c>
      <c r="AH116" s="34">
        <v>1.1736111111111112</v>
      </c>
      <c r="AI116" s="7">
        <f>AH116-AF116</f>
        <v>1.0416666666666741E-2</v>
      </c>
      <c r="AJ116" s="8">
        <f t="shared" si="162"/>
        <v>0</v>
      </c>
      <c r="AK116" s="8">
        <f t="shared" si="163"/>
        <v>15</v>
      </c>
      <c r="AL116" s="34">
        <v>1.1736111111111112</v>
      </c>
      <c r="AM116" s="34">
        <v>1.1770833333333333</v>
      </c>
      <c r="AN116" s="7">
        <f t="shared" si="188"/>
        <v>3.4722222222220989E-3</v>
      </c>
      <c r="AO116" s="7">
        <f>AM116-I116</f>
        <v>0.31249999999999989</v>
      </c>
      <c r="AP116" s="8">
        <f t="shared" si="189"/>
        <v>7</v>
      </c>
      <c r="AQ116" s="8">
        <f t="shared" si="190"/>
        <v>30</v>
      </c>
      <c r="AR116" s="7">
        <f>AB116-(AU116+AV116+AW116+AZ116+BC116+BF116+BI116)</f>
        <v>4.1666666666666241E-3</v>
      </c>
      <c r="AS116" s="8">
        <f t="shared" si="228"/>
        <v>0</v>
      </c>
      <c r="AT116" s="8">
        <f t="shared" si="229"/>
        <v>6</v>
      </c>
      <c r="AU116" s="224">
        <v>0</v>
      </c>
      <c r="AV116" s="224">
        <v>0</v>
      </c>
      <c r="AW116" s="224">
        <v>0</v>
      </c>
      <c r="AX116" s="225">
        <f t="shared" si="230"/>
        <v>0</v>
      </c>
      <c r="AY116" s="225">
        <f t="shared" si="231"/>
        <v>0</v>
      </c>
      <c r="AZ116" s="224">
        <v>0</v>
      </c>
      <c r="BA116" s="225">
        <f t="shared" si="221"/>
        <v>0</v>
      </c>
      <c r="BB116" s="225">
        <f t="shared" si="222"/>
        <v>0</v>
      </c>
      <c r="BC116" s="224">
        <v>0</v>
      </c>
      <c r="BD116" s="225">
        <f t="shared" si="232"/>
        <v>0</v>
      </c>
      <c r="BE116" s="225">
        <f t="shared" si="233"/>
        <v>0</v>
      </c>
      <c r="BF116" s="224">
        <v>7.0833333333333331E-2</v>
      </c>
      <c r="BG116" s="225">
        <f t="shared" si="210"/>
        <v>1</v>
      </c>
      <c r="BH116" s="225">
        <f t="shared" si="211"/>
        <v>42</v>
      </c>
      <c r="BI116" s="224">
        <v>0</v>
      </c>
      <c r="BJ116" s="226">
        <f t="shared" si="234"/>
        <v>0</v>
      </c>
      <c r="BK116" s="227">
        <f t="shared" si="235"/>
        <v>0</v>
      </c>
      <c r="BL116" s="228">
        <f>F116 + BL115</f>
        <v>411113.12000000005</v>
      </c>
      <c r="BM116" s="229">
        <f xml:space="preserve"> G116 + BM115</f>
        <v>6598</v>
      </c>
      <c r="BN116" s="38">
        <f>F116/G116</f>
        <v>62.954999999999998</v>
      </c>
      <c r="BO116" s="2"/>
      <c r="BP116" s="2"/>
      <c r="BQ116" s="2"/>
      <c r="BR116" s="2"/>
      <c r="BS116" s="2"/>
      <c r="BT116" s="2"/>
      <c r="BU116" s="2"/>
      <c r="BV116" s="2"/>
      <c r="BW116" s="2"/>
    </row>
    <row r="117" spans="1:75" s="65" customFormat="1" ht="31.5" customHeight="1" x14ac:dyDescent="0.25">
      <c r="A117" s="45">
        <v>41018</v>
      </c>
      <c r="B117" s="43">
        <f t="shared" si="140"/>
        <v>4</v>
      </c>
      <c r="C117" s="52">
        <v>10</v>
      </c>
      <c r="D117" s="37" t="s">
        <v>261</v>
      </c>
      <c r="E117" s="37" t="s">
        <v>327</v>
      </c>
      <c r="F117" s="188">
        <v>3655.29</v>
      </c>
      <c r="G117" s="52">
        <v>59</v>
      </c>
      <c r="H117" s="52">
        <v>0</v>
      </c>
      <c r="I117" s="34">
        <v>0.88541666666666663</v>
      </c>
      <c r="J117" s="34">
        <v>0.88541666666666663</v>
      </c>
      <c r="K117" s="34">
        <v>0.88888888888888884</v>
      </c>
      <c r="L117" s="7">
        <f>K117-J117</f>
        <v>3.4722222222222099E-3</v>
      </c>
      <c r="M117" s="34">
        <v>0.88888888888888884</v>
      </c>
      <c r="N117" s="7">
        <f>M117-K117</f>
        <v>0</v>
      </c>
      <c r="O117" s="34">
        <v>1.0520833333333333</v>
      </c>
      <c r="P117" s="7">
        <f>O117-M117</f>
        <v>0.16319444444444442</v>
      </c>
      <c r="Q117" s="34">
        <v>1.0555555555555556</v>
      </c>
      <c r="R117" s="34">
        <v>1.0833333333333333</v>
      </c>
      <c r="S117" s="7">
        <f t="shared" ref="S117:S122" si="236">R117-Q117</f>
        <v>2.7777777777777679E-2</v>
      </c>
      <c r="T117" s="34">
        <v>1.0555555555555556</v>
      </c>
      <c r="U117" s="34">
        <v>1.0833333333333333</v>
      </c>
      <c r="V117" s="7">
        <f t="shared" ref="V117:V122" si="237">U117-T117</f>
        <v>2.7777777777777679E-2</v>
      </c>
      <c r="W117" s="34">
        <v>1.0729166666666667</v>
      </c>
      <c r="X117" s="7">
        <v>0</v>
      </c>
      <c r="Y117" s="34">
        <v>1.0729166666666667</v>
      </c>
      <c r="Z117" s="7">
        <f>Y117-W117</f>
        <v>0</v>
      </c>
      <c r="AA117" s="34">
        <v>1.4166666666666667</v>
      </c>
      <c r="AB117" s="7">
        <f>AA117-Y117</f>
        <v>0.34375</v>
      </c>
      <c r="AC117" s="34">
        <v>0.41666666666666669</v>
      </c>
      <c r="AD117" s="34">
        <v>1.4166666666666667</v>
      </c>
      <c r="AE117" s="7">
        <f t="shared" ref="AE117:AE122" si="238">AD117-AC117</f>
        <v>1</v>
      </c>
      <c r="AF117" s="34">
        <v>1.4236111111111109</v>
      </c>
      <c r="AG117" s="7">
        <f>AF117-AD117</f>
        <v>6.9444444444441977E-3</v>
      </c>
      <c r="AH117" s="34">
        <v>1.4305555555555556</v>
      </c>
      <c r="AI117" s="7">
        <f>AH117-AF117</f>
        <v>6.9444444444446418E-3</v>
      </c>
      <c r="AJ117" s="8">
        <f t="shared" si="162"/>
        <v>0</v>
      </c>
      <c r="AK117" s="8">
        <f t="shared" si="163"/>
        <v>10</v>
      </c>
      <c r="AL117" s="34">
        <v>1.4305555555555556</v>
      </c>
      <c r="AM117" s="34">
        <v>1.4305555555555556</v>
      </c>
      <c r="AN117" s="7">
        <f t="shared" ref="AN117:AN122" si="239">AM117-AL117</f>
        <v>0</v>
      </c>
      <c r="AO117" s="7">
        <f>AM117-I117</f>
        <v>0.54513888888888895</v>
      </c>
      <c r="AP117" s="8">
        <f t="shared" ref="AP117:AP122" si="240">HOUR(AO117)</f>
        <v>13</v>
      </c>
      <c r="AQ117" s="8">
        <f t="shared" ref="AQ117:AQ122" si="241">MINUTE(AO117)</f>
        <v>5</v>
      </c>
      <c r="AR117" s="7">
        <f>AB117-(AU117+AV117+AW117+AZ117+BC117+BF117+BI117)</f>
        <v>0</v>
      </c>
      <c r="AS117" s="8">
        <f t="shared" ref="AS117:AS122" si="242">HOUR(AR117)</f>
        <v>0</v>
      </c>
      <c r="AT117" s="8">
        <f t="shared" ref="AT117:AT122" si="243">MINUTE(AR117)</f>
        <v>0</v>
      </c>
      <c r="AU117" s="224">
        <v>0</v>
      </c>
      <c r="AV117" s="224">
        <v>0</v>
      </c>
      <c r="AW117" s="224">
        <v>0</v>
      </c>
      <c r="AX117" s="225">
        <f t="shared" si="230"/>
        <v>0</v>
      </c>
      <c r="AY117" s="225">
        <f t="shared" si="231"/>
        <v>0</v>
      </c>
      <c r="AZ117" s="224">
        <v>0.34375</v>
      </c>
      <c r="BA117" s="225">
        <f t="shared" si="221"/>
        <v>8</v>
      </c>
      <c r="BB117" s="225">
        <f t="shared" si="222"/>
        <v>15</v>
      </c>
      <c r="BC117" s="224">
        <v>0</v>
      </c>
      <c r="BD117" s="225">
        <f t="shared" ref="BD117:BD127" si="244">HOUR(BC117)</f>
        <v>0</v>
      </c>
      <c r="BE117" s="225">
        <f t="shared" ref="BE117:BE127" si="245">MINUTE(BC117)</f>
        <v>0</v>
      </c>
      <c r="BF117" s="224">
        <v>0</v>
      </c>
      <c r="BG117" s="225">
        <f t="shared" si="210"/>
        <v>0</v>
      </c>
      <c r="BH117" s="225">
        <f t="shared" si="211"/>
        <v>0</v>
      </c>
      <c r="BI117" s="224">
        <v>0</v>
      </c>
      <c r="BJ117" s="226">
        <f t="shared" ref="BJ117:BJ122" si="246">HOUR(BI117)</f>
        <v>0</v>
      </c>
      <c r="BK117" s="227">
        <f t="shared" ref="BK117:BK122" si="247">MINUTE(BI117)</f>
        <v>0</v>
      </c>
      <c r="BL117" s="228">
        <f>F117 + BL116</f>
        <v>414768.41000000003</v>
      </c>
      <c r="BM117" s="229">
        <f xml:space="preserve"> G117 + BM116</f>
        <v>6657</v>
      </c>
      <c r="BN117" s="38">
        <f>F117/G117</f>
        <v>61.954067796610168</v>
      </c>
      <c r="BO117" s="2"/>
      <c r="BP117" s="2"/>
      <c r="BQ117" s="2"/>
      <c r="BR117" s="2"/>
      <c r="BS117" s="2"/>
      <c r="BT117" s="2"/>
      <c r="BU117" s="2"/>
      <c r="BV117" s="2"/>
      <c r="BW117" s="2"/>
    </row>
    <row r="118" spans="1:75" s="65" customFormat="1" ht="22.5" customHeight="1" x14ac:dyDescent="0.25">
      <c r="A118" s="45">
        <v>41018</v>
      </c>
      <c r="B118" s="43">
        <f t="shared" si="140"/>
        <v>4</v>
      </c>
      <c r="C118" s="52">
        <v>5</v>
      </c>
      <c r="D118" s="37" t="s">
        <v>329</v>
      </c>
      <c r="E118" s="37" t="s">
        <v>216</v>
      </c>
      <c r="F118" s="43">
        <v>3833.82</v>
      </c>
      <c r="G118" s="52">
        <v>59</v>
      </c>
      <c r="H118" s="52">
        <v>0</v>
      </c>
      <c r="I118" s="34">
        <v>3.125E-2</v>
      </c>
      <c r="J118" s="34">
        <v>3.125E-2</v>
      </c>
      <c r="K118" s="34">
        <v>3.4722222222222224E-2</v>
      </c>
      <c r="L118" s="7">
        <f>K118-J118</f>
        <v>3.4722222222222238E-3</v>
      </c>
      <c r="M118" s="34">
        <v>3.4722222222222224E-2</v>
      </c>
      <c r="N118" s="7">
        <f>M118-K118</f>
        <v>0</v>
      </c>
      <c r="O118" s="34">
        <v>7.6388888888888895E-2</v>
      </c>
      <c r="P118" s="7">
        <f>O118-M118</f>
        <v>4.1666666666666671E-2</v>
      </c>
      <c r="Q118" s="34">
        <v>8.3333333333333329E-2</v>
      </c>
      <c r="R118" s="34">
        <v>0.11458333333333333</v>
      </c>
      <c r="S118" s="7">
        <f t="shared" si="236"/>
        <v>3.125E-2</v>
      </c>
      <c r="T118" s="34">
        <v>8.3333333333333329E-2</v>
      </c>
      <c r="U118" s="34">
        <v>0.11458333333333333</v>
      </c>
      <c r="V118" s="7">
        <f t="shared" si="237"/>
        <v>3.125E-2</v>
      </c>
      <c r="W118" s="34">
        <v>0.15972222222222224</v>
      </c>
      <c r="X118" s="7">
        <f>W118-R118</f>
        <v>4.5138888888888909E-2</v>
      </c>
      <c r="Y118" s="34">
        <v>0.16111111111111112</v>
      </c>
      <c r="Z118" s="7">
        <f>Y118-W118</f>
        <v>1.388888888888884E-3</v>
      </c>
      <c r="AA118" s="34">
        <v>0.27916666666666667</v>
      </c>
      <c r="AB118" s="7">
        <f>AA118-Y118</f>
        <v>0.11805555555555555</v>
      </c>
      <c r="AC118" s="34">
        <v>0.27916666666666667</v>
      </c>
      <c r="AD118" s="34">
        <v>0.27916666666666667</v>
      </c>
      <c r="AE118" s="7">
        <f t="shared" si="238"/>
        <v>0</v>
      </c>
      <c r="AF118" s="34">
        <v>0.28472222222222221</v>
      </c>
      <c r="AG118" s="7">
        <f>AF118-AD118</f>
        <v>5.5555555555555358E-3</v>
      </c>
      <c r="AH118" s="34">
        <v>0.29166666666666669</v>
      </c>
      <c r="AI118" s="7">
        <f>AH118-AF118</f>
        <v>6.9444444444444753E-3</v>
      </c>
      <c r="AJ118" s="8">
        <f t="shared" si="162"/>
        <v>0</v>
      </c>
      <c r="AK118" s="8">
        <f t="shared" si="163"/>
        <v>10</v>
      </c>
      <c r="AL118" s="34">
        <v>0.29166666666666669</v>
      </c>
      <c r="AM118" s="34">
        <v>0.29166666666666669</v>
      </c>
      <c r="AN118" s="7">
        <f t="shared" si="239"/>
        <v>0</v>
      </c>
      <c r="AO118" s="7">
        <f>AM118-I118</f>
        <v>0.26041666666666669</v>
      </c>
      <c r="AP118" s="8">
        <f t="shared" si="240"/>
        <v>6</v>
      </c>
      <c r="AQ118" s="8">
        <f t="shared" si="241"/>
        <v>15</v>
      </c>
      <c r="AR118" s="7">
        <f>AB118-(AU118+AV118+AW118+AZ118+BC118+BF118+BI118)</f>
        <v>4.7916666666666663E-2</v>
      </c>
      <c r="AS118" s="8">
        <f t="shared" si="242"/>
        <v>1</v>
      </c>
      <c r="AT118" s="8">
        <f t="shared" si="243"/>
        <v>9</v>
      </c>
      <c r="AU118" s="224">
        <v>0</v>
      </c>
      <c r="AV118" s="224">
        <v>1.3194444444444444E-2</v>
      </c>
      <c r="AW118" s="224">
        <v>0</v>
      </c>
      <c r="AX118" s="225">
        <f t="shared" si="230"/>
        <v>0</v>
      </c>
      <c r="AY118" s="225">
        <f t="shared" si="231"/>
        <v>0</v>
      </c>
      <c r="AZ118" s="224">
        <v>0</v>
      </c>
      <c r="BA118" s="225">
        <f t="shared" si="221"/>
        <v>0</v>
      </c>
      <c r="BB118" s="225">
        <f t="shared" si="222"/>
        <v>0</v>
      </c>
      <c r="BC118" s="224">
        <v>0</v>
      </c>
      <c r="BD118" s="225">
        <f t="shared" si="244"/>
        <v>0</v>
      </c>
      <c r="BE118" s="225">
        <f t="shared" si="245"/>
        <v>0</v>
      </c>
      <c r="BF118" s="224">
        <v>5.6944444444444443E-2</v>
      </c>
      <c r="BG118" s="225">
        <f t="shared" si="210"/>
        <v>1</v>
      </c>
      <c r="BH118" s="225">
        <f t="shared" si="211"/>
        <v>22</v>
      </c>
      <c r="BI118" s="224">
        <v>0</v>
      </c>
      <c r="BJ118" s="226">
        <f t="shared" si="246"/>
        <v>0</v>
      </c>
      <c r="BK118" s="227">
        <f t="shared" si="247"/>
        <v>0</v>
      </c>
      <c r="BL118" s="228">
        <f>F118 + BL117</f>
        <v>418602.23000000004</v>
      </c>
      <c r="BM118" s="229">
        <f xml:space="preserve"> G118 + BM117</f>
        <v>6716</v>
      </c>
      <c r="BN118" s="38">
        <f>F118/G118</f>
        <v>64.98</v>
      </c>
      <c r="BO118" s="2"/>
      <c r="BP118" s="2"/>
      <c r="BQ118" s="2"/>
      <c r="BR118" s="2"/>
      <c r="BS118" s="2"/>
      <c r="BT118" s="2"/>
      <c r="BU118" s="2"/>
      <c r="BV118" s="2"/>
      <c r="BW118" s="2"/>
    </row>
    <row r="119" spans="1:75" s="65" customFormat="1" ht="30" x14ac:dyDescent="0.25">
      <c r="A119" s="45">
        <v>41018</v>
      </c>
      <c r="B119" s="43">
        <f t="shared" si="140"/>
        <v>4</v>
      </c>
      <c r="C119" s="52">
        <v>6</v>
      </c>
      <c r="D119" s="37" t="s">
        <v>286</v>
      </c>
      <c r="E119" s="37" t="s">
        <v>216</v>
      </c>
      <c r="F119" s="43">
        <v>3556.72</v>
      </c>
      <c r="G119" s="52">
        <v>59</v>
      </c>
      <c r="H119" s="52">
        <v>0</v>
      </c>
      <c r="I119" s="34">
        <v>0.30555555555555552</v>
      </c>
      <c r="J119" s="34">
        <v>0.30555555555555552</v>
      </c>
      <c r="K119" s="34">
        <v>0.30902777777777779</v>
      </c>
      <c r="L119" s="7">
        <f>K119-J119</f>
        <v>3.4722222222222654E-3</v>
      </c>
      <c r="M119" s="34">
        <v>0.33680555555555558</v>
      </c>
      <c r="N119" s="7">
        <f>M119-K119</f>
        <v>2.777777777777779E-2</v>
      </c>
      <c r="O119" s="34">
        <v>0.36805555555555558</v>
      </c>
      <c r="P119" s="7">
        <f>O119-M119</f>
        <v>3.125E-2</v>
      </c>
      <c r="Q119" s="34">
        <v>0.36805555555555558</v>
      </c>
      <c r="R119" s="34">
        <v>0.4055555555555555</v>
      </c>
      <c r="S119" s="7">
        <f t="shared" si="236"/>
        <v>3.7499999999999922E-2</v>
      </c>
      <c r="T119" s="34">
        <v>0.36805555555555558</v>
      </c>
      <c r="U119" s="34">
        <v>0.4055555555555555</v>
      </c>
      <c r="V119" s="7">
        <f t="shared" si="237"/>
        <v>3.7499999999999922E-2</v>
      </c>
      <c r="W119" s="34">
        <v>0.40625</v>
      </c>
      <c r="X119" s="7">
        <f>W119-R119</f>
        <v>6.9444444444449749E-4</v>
      </c>
      <c r="Y119" s="34">
        <v>0.40763888888888888</v>
      </c>
      <c r="Z119" s="7">
        <f>Y119-W119</f>
        <v>1.388888888888884E-3</v>
      </c>
      <c r="AA119" s="34">
        <v>0.4770833333333333</v>
      </c>
      <c r="AB119" s="7">
        <f>AA119-Y119</f>
        <v>6.944444444444442E-2</v>
      </c>
      <c r="AC119" s="34">
        <v>0.4770833333333333</v>
      </c>
      <c r="AD119" s="34">
        <v>0.4770833333333333</v>
      </c>
      <c r="AE119" s="7">
        <f t="shared" si="238"/>
        <v>0</v>
      </c>
      <c r="AF119" s="34">
        <v>0.4861111111111111</v>
      </c>
      <c r="AG119" s="7">
        <f>AF119-AD119</f>
        <v>9.0277777777778012E-3</v>
      </c>
      <c r="AH119" s="34">
        <v>0.49305555555555558</v>
      </c>
      <c r="AI119" s="7">
        <f>AH119-AF119</f>
        <v>6.9444444444444753E-3</v>
      </c>
      <c r="AJ119" s="8">
        <f t="shared" si="162"/>
        <v>0</v>
      </c>
      <c r="AK119" s="8">
        <f t="shared" si="163"/>
        <v>10</v>
      </c>
      <c r="AL119" s="34">
        <v>0.49305555555555558</v>
      </c>
      <c r="AM119" s="34">
        <v>0.49305555555555558</v>
      </c>
      <c r="AN119" s="7">
        <f t="shared" si="239"/>
        <v>0</v>
      </c>
      <c r="AO119" s="7">
        <f>AM119-I119</f>
        <v>0.18750000000000006</v>
      </c>
      <c r="AP119" s="8">
        <f t="shared" si="240"/>
        <v>4</v>
      </c>
      <c r="AQ119" s="8">
        <f t="shared" si="241"/>
        <v>30</v>
      </c>
      <c r="AR119" s="7">
        <v>6.9444444444444434E-2</v>
      </c>
      <c r="AS119" s="8">
        <f t="shared" si="242"/>
        <v>1</v>
      </c>
      <c r="AT119" s="8">
        <f t="shared" si="243"/>
        <v>40</v>
      </c>
      <c r="AU119" s="224">
        <v>0</v>
      </c>
      <c r="AV119" s="224">
        <v>0</v>
      </c>
      <c r="AW119" s="224">
        <v>0</v>
      </c>
      <c r="AX119" s="225">
        <f t="shared" si="230"/>
        <v>0</v>
      </c>
      <c r="AY119" s="225">
        <f t="shared" si="231"/>
        <v>0</v>
      </c>
      <c r="AZ119" s="224">
        <v>0</v>
      </c>
      <c r="BA119" s="225">
        <f t="shared" si="221"/>
        <v>0</v>
      </c>
      <c r="BB119" s="225">
        <f t="shared" si="222"/>
        <v>0</v>
      </c>
      <c r="BC119" s="224">
        <v>0</v>
      </c>
      <c r="BD119" s="225">
        <f t="shared" si="244"/>
        <v>0</v>
      </c>
      <c r="BE119" s="225">
        <f t="shared" si="245"/>
        <v>0</v>
      </c>
      <c r="BF119" s="224">
        <v>8.6805555555555566E-2</v>
      </c>
      <c r="BG119" s="225">
        <f t="shared" si="210"/>
        <v>2</v>
      </c>
      <c r="BH119" s="225">
        <f t="shared" si="211"/>
        <v>5</v>
      </c>
      <c r="BI119" s="224">
        <v>0</v>
      </c>
      <c r="BJ119" s="226">
        <f t="shared" si="246"/>
        <v>0</v>
      </c>
      <c r="BK119" s="227">
        <f t="shared" si="247"/>
        <v>0</v>
      </c>
      <c r="BL119" s="228">
        <f>F119 + BL118</f>
        <v>422158.95</v>
      </c>
      <c r="BM119" s="229">
        <f xml:space="preserve"> G119 + BM118</f>
        <v>6775</v>
      </c>
      <c r="BN119" s="38">
        <f>F119/G119</f>
        <v>60.283389830508469</v>
      </c>
      <c r="BO119" s="2"/>
      <c r="BP119" s="2"/>
      <c r="BQ119" s="2"/>
      <c r="BR119" s="2"/>
      <c r="BS119" s="2"/>
      <c r="BT119" s="2"/>
      <c r="BU119" s="2"/>
      <c r="BV119" s="2"/>
      <c r="BW119" s="2"/>
    </row>
    <row r="120" spans="1:75" s="65" customFormat="1" ht="30" x14ac:dyDescent="0.25">
      <c r="A120" s="45">
        <v>41018</v>
      </c>
      <c r="B120" s="43">
        <f t="shared" si="140"/>
        <v>4</v>
      </c>
      <c r="C120" s="52">
        <v>4</v>
      </c>
      <c r="D120" s="37" t="s">
        <v>265</v>
      </c>
      <c r="E120" s="37" t="s">
        <v>373</v>
      </c>
      <c r="F120" s="43">
        <v>3294.84</v>
      </c>
      <c r="G120" s="52">
        <v>57</v>
      </c>
      <c r="H120" s="52">
        <v>2</v>
      </c>
      <c r="I120" s="34">
        <v>0.8125</v>
      </c>
      <c r="J120" s="34">
        <v>0.8125</v>
      </c>
      <c r="K120" s="34">
        <v>0.81597222222222221</v>
      </c>
      <c r="L120" s="7">
        <f>K120-J120</f>
        <v>3.4722222222222099E-3</v>
      </c>
      <c r="M120" s="34">
        <v>0.82291666666666663</v>
      </c>
      <c r="N120" s="7">
        <f>M120-K120</f>
        <v>6.9444444444444198E-3</v>
      </c>
      <c r="O120" s="34">
        <v>0.85416666666666663</v>
      </c>
      <c r="P120" s="7">
        <f>O120-M120</f>
        <v>3.125E-2</v>
      </c>
      <c r="Q120" s="34">
        <v>0.85416666666666663</v>
      </c>
      <c r="R120" s="34">
        <v>0.88888888888888884</v>
      </c>
      <c r="S120" s="7">
        <f t="shared" si="236"/>
        <v>3.472222222222221E-2</v>
      </c>
      <c r="T120" s="34">
        <v>0.85416666666666663</v>
      </c>
      <c r="U120" s="34">
        <v>0.88888888888888884</v>
      </c>
      <c r="V120" s="7">
        <f t="shared" si="237"/>
        <v>3.472222222222221E-2</v>
      </c>
      <c r="W120" s="34">
        <v>0.89583333333333337</v>
      </c>
      <c r="X120" s="7">
        <f>W120-R120</f>
        <v>6.9444444444445308E-3</v>
      </c>
      <c r="Y120" s="34">
        <v>0.8965277777777777</v>
      </c>
      <c r="Z120" s="7">
        <f>Y120-W120</f>
        <v>6.9444444444433095E-4</v>
      </c>
      <c r="AA120" s="34">
        <v>1.0784722222222223</v>
      </c>
      <c r="AB120" s="7">
        <f>AA120-Y120</f>
        <v>0.18194444444444458</v>
      </c>
      <c r="AC120" s="34">
        <v>1.0784722222222223</v>
      </c>
      <c r="AD120" s="34">
        <v>1.0784722222222223</v>
      </c>
      <c r="AE120" s="7">
        <f t="shared" si="238"/>
        <v>0</v>
      </c>
      <c r="AF120" s="34">
        <v>1.0868055555555556</v>
      </c>
      <c r="AG120" s="7">
        <f>AF120-AD120</f>
        <v>8.3333333333333037E-3</v>
      </c>
      <c r="AH120" s="34">
        <v>1.0972222222222221</v>
      </c>
      <c r="AI120" s="7">
        <f>AH120-AF120</f>
        <v>1.0416666666666519E-2</v>
      </c>
      <c r="AJ120" s="8">
        <f t="shared" si="162"/>
        <v>0</v>
      </c>
      <c r="AK120" s="8">
        <f t="shared" si="163"/>
        <v>15</v>
      </c>
      <c r="AL120" s="34">
        <v>1.0972222222222221</v>
      </c>
      <c r="AM120" s="34">
        <v>1.0972222222222221</v>
      </c>
      <c r="AN120" s="7">
        <f t="shared" si="239"/>
        <v>0</v>
      </c>
      <c r="AO120" s="7">
        <f>AM120-I120</f>
        <v>0.2847222222222221</v>
      </c>
      <c r="AP120" s="8">
        <f t="shared" si="240"/>
        <v>6</v>
      </c>
      <c r="AQ120" s="8">
        <f t="shared" si="241"/>
        <v>50</v>
      </c>
      <c r="AR120" s="7">
        <f>AB120-(AU120+AV120+AW120+AZ120+BC120+BF120+BI120)</f>
        <v>0.10069444444444457</v>
      </c>
      <c r="AS120" s="8">
        <f t="shared" si="242"/>
        <v>2</v>
      </c>
      <c r="AT120" s="8">
        <f t="shared" si="243"/>
        <v>25</v>
      </c>
      <c r="AU120" s="224">
        <v>0</v>
      </c>
      <c r="AV120" s="224">
        <v>0</v>
      </c>
      <c r="AW120" s="224">
        <v>0</v>
      </c>
      <c r="AX120" s="225">
        <f t="shared" si="230"/>
        <v>0</v>
      </c>
      <c r="AY120" s="225">
        <f t="shared" si="231"/>
        <v>0</v>
      </c>
      <c r="AZ120" s="224">
        <v>0</v>
      </c>
      <c r="BA120" s="225">
        <f t="shared" si="221"/>
        <v>0</v>
      </c>
      <c r="BB120" s="225">
        <f t="shared" si="222"/>
        <v>0</v>
      </c>
      <c r="BC120" s="224">
        <v>0</v>
      </c>
      <c r="BD120" s="225">
        <f t="shared" si="244"/>
        <v>0</v>
      </c>
      <c r="BE120" s="225">
        <f t="shared" si="245"/>
        <v>0</v>
      </c>
      <c r="BF120" s="224">
        <v>8.1250000000000003E-2</v>
      </c>
      <c r="BG120" s="225">
        <f t="shared" si="210"/>
        <v>1</v>
      </c>
      <c r="BH120" s="225">
        <f t="shared" si="211"/>
        <v>57</v>
      </c>
      <c r="BI120" s="224">
        <v>0</v>
      </c>
      <c r="BJ120" s="226">
        <f t="shared" si="246"/>
        <v>0</v>
      </c>
      <c r="BK120" s="227">
        <f t="shared" si="247"/>
        <v>0</v>
      </c>
      <c r="BL120" s="228">
        <f>F120 + BL119</f>
        <v>425453.79000000004</v>
      </c>
      <c r="BM120" s="229">
        <f xml:space="preserve"> G120 + BM119</f>
        <v>6832</v>
      </c>
      <c r="BN120" s="38">
        <f>F120/G120</f>
        <v>57.804210526315792</v>
      </c>
      <c r="BO120" s="2"/>
      <c r="BP120" s="2"/>
      <c r="BQ120" s="2"/>
      <c r="BR120" s="2"/>
      <c r="BS120" s="2"/>
      <c r="BT120" s="2"/>
      <c r="BU120" s="2"/>
      <c r="BV120" s="2"/>
      <c r="BW120" s="2"/>
    </row>
    <row r="121" spans="1:75" s="65" customFormat="1" ht="31.5" customHeight="1" x14ac:dyDescent="0.25">
      <c r="A121" s="45">
        <v>41018</v>
      </c>
      <c r="B121" s="43">
        <f t="shared" si="140"/>
        <v>4</v>
      </c>
      <c r="C121" s="52">
        <v>32</v>
      </c>
      <c r="D121" s="37" t="s">
        <v>31</v>
      </c>
      <c r="E121" s="37" t="s">
        <v>214</v>
      </c>
      <c r="F121" s="43">
        <v>3641.32</v>
      </c>
      <c r="G121" s="52">
        <v>57</v>
      </c>
      <c r="H121" s="52">
        <v>2</v>
      </c>
      <c r="I121" s="34">
        <v>0.83333333333333337</v>
      </c>
      <c r="J121" s="34">
        <v>0.83333333333333337</v>
      </c>
      <c r="K121" s="34">
        <v>0.84027777777777779</v>
      </c>
      <c r="L121" s="7">
        <f>K121-J121</f>
        <v>6.9444444444444198E-3</v>
      </c>
      <c r="M121" s="34">
        <v>0.85416666666666663</v>
      </c>
      <c r="N121" s="7">
        <f>M121-K121</f>
        <v>1.388888888888884E-2</v>
      </c>
      <c r="O121" s="34">
        <v>0.90625</v>
      </c>
      <c r="P121" s="7">
        <f>O121-M121</f>
        <v>5.208333333333337E-2</v>
      </c>
      <c r="Q121" s="34">
        <v>0.91666666666666663</v>
      </c>
      <c r="R121" s="34">
        <v>0.95486111111111116</v>
      </c>
      <c r="S121" s="7">
        <f t="shared" si="236"/>
        <v>3.8194444444444531E-2</v>
      </c>
      <c r="T121" s="34">
        <v>0.91666666666666663</v>
      </c>
      <c r="U121" s="34">
        <v>0.95486111111111116</v>
      </c>
      <c r="V121" s="7">
        <f t="shared" si="237"/>
        <v>3.8194444444444531E-2</v>
      </c>
      <c r="W121" s="34">
        <v>1.0097222222222222</v>
      </c>
      <c r="X121" s="7">
        <f>W121-R121</f>
        <v>5.4861111111111027E-2</v>
      </c>
      <c r="Y121" s="34">
        <v>1.0104166666666667</v>
      </c>
      <c r="Z121" s="7">
        <f>Y121-W121</f>
        <v>6.94444444444553E-4</v>
      </c>
      <c r="AA121" s="34">
        <v>1.0486111111111112</v>
      </c>
      <c r="AB121" s="7">
        <f>AA121-Y121</f>
        <v>3.819444444444442E-2</v>
      </c>
      <c r="AC121" s="34">
        <v>1.0486111111111112</v>
      </c>
      <c r="AD121" s="34">
        <v>1.0486111111111112</v>
      </c>
      <c r="AE121" s="7">
        <f t="shared" si="238"/>
        <v>0</v>
      </c>
      <c r="AF121" s="34">
        <v>1.0590277777777779</v>
      </c>
      <c r="AG121" s="7">
        <f>AF121-AD121</f>
        <v>1.0416666666666741E-2</v>
      </c>
      <c r="AH121" s="34">
        <v>1.1875</v>
      </c>
      <c r="AI121" s="7">
        <f>AH121-AF121</f>
        <v>0.1284722222222221</v>
      </c>
      <c r="AJ121" s="8">
        <f t="shared" si="162"/>
        <v>3</v>
      </c>
      <c r="AK121" s="8">
        <f t="shared" si="163"/>
        <v>5</v>
      </c>
      <c r="AL121" s="34">
        <v>1.1875</v>
      </c>
      <c r="AM121" s="34">
        <v>1.1875</v>
      </c>
      <c r="AN121" s="7">
        <f t="shared" si="239"/>
        <v>0</v>
      </c>
      <c r="AO121" s="7">
        <f>AM121-I121</f>
        <v>0.35416666666666663</v>
      </c>
      <c r="AP121" s="8">
        <f t="shared" si="240"/>
        <v>8</v>
      </c>
      <c r="AQ121" s="8">
        <f t="shared" si="241"/>
        <v>30</v>
      </c>
      <c r="AR121" s="7">
        <v>4.8611111111111112E-2</v>
      </c>
      <c r="AS121" s="8">
        <f t="shared" si="242"/>
        <v>1</v>
      </c>
      <c r="AT121" s="8">
        <f t="shared" si="243"/>
        <v>10</v>
      </c>
      <c r="AU121" s="224">
        <v>0</v>
      </c>
      <c r="AV121" s="224">
        <v>0</v>
      </c>
      <c r="AW121" s="224">
        <v>0</v>
      </c>
      <c r="AX121" s="225">
        <f t="shared" si="230"/>
        <v>0</v>
      </c>
      <c r="AY121" s="225">
        <f t="shared" si="231"/>
        <v>0</v>
      </c>
      <c r="AZ121" s="224">
        <v>5.5555555555555552E-2</v>
      </c>
      <c r="BA121" s="225">
        <f t="shared" ref="BA121:BA123" si="248">HOUR(AZ121)</f>
        <v>1</v>
      </c>
      <c r="BB121" s="225">
        <f t="shared" ref="BB121:BB123" si="249">MINUTE(AZ121)</f>
        <v>20</v>
      </c>
      <c r="BC121" s="224">
        <v>0</v>
      </c>
      <c r="BD121" s="225">
        <f t="shared" si="244"/>
        <v>0</v>
      </c>
      <c r="BE121" s="225">
        <f t="shared" si="245"/>
        <v>0</v>
      </c>
      <c r="BF121" s="224">
        <v>3.1944444444444449E-2</v>
      </c>
      <c r="BG121" s="225">
        <f t="shared" si="210"/>
        <v>0</v>
      </c>
      <c r="BH121" s="225">
        <f t="shared" si="211"/>
        <v>46</v>
      </c>
      <c r="BI121" s="224">
        <v>0</v>
      </c>
      <c r="BJ121" s="226">
        <f t="shared" si="246"/>
        <v>0</v>
      </c>
      <c r="BK121" s="227">
        <f t="shared" si="247"/>
        <v>0</v>
      </c>
      <c r="BL121" s="228">
        <f>F121 + BL120</f>
        <v>429095.11000000004</v>
      </c>
      <c r="BM121" s="229">
        <f xml:space="preserve"> G121 + BM120</f>
        <v>6889</v>
      </c>
      <c r="BN121" s="38">
        <f>F121/G121</f>
        <v>63.882807017543861</v>
      </c>
      <c r="BO121" s="2"/>
      <c r="BP121" s="2"/>
      <c r="BQ121" s="2"/>
      <c r="BR121" s="2"/>
      <c r="BS121" s="2"/>
      <c r="BT121" s="2"/>
      <c r="BU121" s="2"/>
      <c r="BV121" s="2"/>
      <c r="BW121" s="2"/>
    </row>
    <row r="122" spans="1:75" s="65" customFormat="1" ht="24.75" customHeight="1" x14ac:dyDescent="0.25">
      <c r="A122" s="45">
        <v>41018</v>
      </c>
      <c r="B122" s="43">
        <f t="shared" si="140"/>
        <v>4</v>
      </c>
      <c r="C122" s="52">
        <v>10</v>
      </c>
      <c r="D122" s="37" t="s">
        <v>264</v>
      </c>
      <c r="E122" s="37" t="s">
        <v>285</v>
      </c>
      <c r="F122" s="43">
        <v>3684.42</v>
      </c>
      <c r="G122" s="52">
        <v>59</v>
      </c>
      <c r="H122" s="52">
        <v>0</v>
      </c>
      <c r="I122" s="34">
        <v>0.85416666666666663</v>
      </c>
      <c r="J122" s="34">
        <v>0.85416666666666663</v>
      </c>
      <c r="K122" s="34">
        <v>0.86111111111111116</v>
      </c>
      <c r="L122" s="7">
        <f>K122-J122</f>
        <v>6.9444444444445308E-3</v>
      </c>
      <c r="M122" s="34">
        <v>0.87152777777777779</v>
      </c>
      <c r="N122" s="7">
        <f>M122-K122</f>
        <v>1.041666666666663E-2</v>
      </c>
      <c r="O122" s="34">
        <v>1.0659722222222221</v>
      </c>
      <c r="P122" s="7">
        <f>O122-M122</f>
        <v>0.19444444444444431</v>
      </c>
      <c r="Q122" s="34">
        <v>1.0659722222222221</v>
      </c>
      <c r="R122" s="34">
        <v>1.09375</v>
      </c>
      <c r="S122" s="7">
        <f t="shared" si="236"/>
        <v>2.7777777777777901E-2</v>
      </c>
      <c r="T122" s="34">
        <v>1.0659722222222221</v>
      </c>
      <c r="U122" s="34">
        <v>1.09375</v>
      </c>
      <c r="V122" s="7">
        <f t="shared" si="237"/>
        <v>2.7777777777777901E-2</v>
      </c>
      <c r="W122" s="34">
        <v>1.1006944444444444</v>
      </c>
      <c r="X122" s="7">
        <f>W122-R122</f>
        <v>6.9444444444444198E-3</v>
      </c>
      <c r="Y122" s="34">
        <v>1.1020833333333333</v>
      </c>
      <c r="Z122" s="7">
        <f>Y122-W122</f>
        <v>1.388888888888884E-3</v>
      </c>
      <c r="AA122" s="34">
        <v>1.1840277777777779</v>
      </c>
      <c r="AB122" s="7">
        <f>AA122-Y122</f>
        <v>8.1944444444444597E-2</v>
      </c>
      <c r="AC122" s="34">
        <v>1.1840277777777779</v>
      </c>
      <c r="AD122" s="34">
        <v>1.1840277777777779</v>
      </c>
      <c r="AE122" s="7">
        <f t="shared" si="238"/>
        <v>0</v>
      </c>
      <c r="AF122" s="34">
        <v>1.1944444444444444</v>
      </c>
      <c r="AG122" s="7">
        <f>AF122-AD122</f>
        <v>1.0416666666666519E-2</v>
      </c>
      <c r="AH122" s="34">
        <v>1.2013888888888888</v>
      </c>
      <c r="AI122" s="7">
        <f>AH122-AF122</f>
        <v>6.9444444444444198E-3</v>
      </c>
      <c r="AJ122" s="8">
        <f t="shared" si="162"/>
        <v>0</v>
      </c>
      <c r="AK122" s="8">
        <f t="shared" si="163"/>
        <v>10</v>
      </c>
      <c r="AL122" s="34">
        <v>1.2013888888888888</v>
      </c>
      <c r="AM122" s="34">
        <v>1.2013888888888888</v>
      </c>
      <c r="AN122" s="7">
        <f t="shared" si="239"/>
        <v>0</v>
      </c>
      <c r="AO122" s="7">
        <f>AM122-I122</f>
        <v>0.34722222222222221</v>
      </c>
      <c r="AP122" s="8">
        <f t="shared" si="240"/>
        <v>8</v>
      </c>
      <c r="AQ122" s="8">
        <f t="shared" si="241"/>
        <v>20</v>
      </c>
      <c r="AR122" s="7">
        <f>AB122-(AU122+AV122+AW122+AZ122+BC122+BF122+BI122)</f>
        <v>9.0277777777779261E-3</v>
      </c>
      <c r="AS122" s="8">
        <f t="shared" si="242"/>
        <v>0</v>
      </c>
      <c r="AT122" s="8">
        <f t="shared" si="243"/>
        <v>13</v>
      </c>
      <c r="AU122" s="224">
        <v>0</v>
      </c>
      <c r="AV122" s="224">
        <v>0</v>
      </c>
      <c r="AW122" s="224">
        <v>0</v>
      </c>
      <c r="AX122" s="225">
        <f t="shared" si="230"/>
        <v>0</v>
      </c>
      <c r="AY122" s="225">
        <f t="shared" si="231"/>
        <v>0</v>
      </c>
      <c r="AZ122" s="224">
        <v>0</v>
      </c>
      <c r="BA122" s="225">
        <f t="shared" si="248"/>
        <v>0</v>
      </c>
      <c r="BB122" s="225">
        <f t="shared" si="249"/>
        <v>0</v>
      </c>
      <c r="BC122" s="224">
        <v>0</v>
      </c>
      <c r="BD122" s="225">
        <f t="shared" si="244"/>
        <v>0</v>
      </c>
      <c r="BE122" s="225">
        <f t="shared" si="245"/>
        <v>0</v>
      </c>
      <c r="BF122" s="224">
        <v>7.2916666666666671E-2</v>
      </c>
      <c r="BG122" s="225">
        <f t="shared" si="210"/>
        <v>1</v>
      </c>
      <c r="BH122" s="225">
        <f t="shared" si="211"/>
        <v>45</v>
      </c>
      <c r="BI122" s="224">
        <v>0</v>
      </c>
      <c r="BJ122" s="226">
        <f t="shared" si="246"/>
        <v>0</v>
      </c>
      <c r="BK122" s="227">
        <f t="shared" si="247"/>
        <v>0</v>
      </c>
      <c r="BL122" s="228">
        <f>F122 + BL121</f>
        <v>432779.53</v>
      </c>
      <c r="BM122" s="229">
        <f xml:space="preserve"> G122 + BM121</f>
        <v>6948</v>
      </c>
      <c r="BN122" s="38">
        <f>F122/G122</f>
        <v>62.44779661016949</v>
      </c>
      <c r="BO122" s="2"/>
      <c r="BP122" s="2"/>
      <c r="BQ122" s="2"/>
      <c r="BR122" s="2"/>
      <c r="BS122" s="2"/>
      <c r="BT122" s="2"/>
      <c r="BU122" s="2"/>
      <c r="BV122" s="2"/>
      <c r="BW122" s="2"/>
    </row>
    <row r="123" spans="1:75" s="65" customFormat="1" ht="24.75" customHeight="1" x14ac:dyDescent="0.25">
      <c r="A123" s="45">
        <v>41019</v>
      </c>
      <c r="B123" s="43">
        <f t="shared" si="140"/>
        <v>4</v>
      </c>
      <c r="C123" s="52">
        <v>5</v>
      </c>
      <c r="D123" s="37" t="s">
        <v>265</v>
      </c>
      <c r="E123" s="37" t="s">
        <v>305</v>
      </c>
      <c r="F123" s="43">
        <v>3466.95</v>
      </c>
      <c r="G123" s="52">
        <v>59</v>
      </c>
      <c r="H123" s="52">
        <v>0</v>
      </c>
      <c r="I123" s="34">
        <v>0.8125</v>
      </c>
      <c r="J123" s="34">
        <v>0.8125</v>
      </c>
      <c r="K123" s="34">
        <v>0.81597222222222221</v>
      </c>
      <c r="L123" s="7">
        <f>K123-J123</f>
        <v>3.4722222222222099E-3</v>
      </c>
      <c r="M123" s="34">
        <v>0.82291666666666663</v>
      </c>
      <c r="N123" s="7">
        <f>M123-K123</f>
        <v>6.9444444444444198E-3</v>
      </c>
      <c r="O123" s="34">
        <v>1.0763888888888888</v>
      </c>
      <c r="P123" s="7">
        <f>O123-M123</f>
        <v>0.25347222222222221</v>
      </c>
      <c r="Q123" s="34">
        <v>1.0763888888888888</v>
      </c>
      <c r="R123" s="34">
        <v>1.1006944444444444</v>
      </c>
      <c r="S123" s="7">
        <f t="shared" ref="S123:S127" si="250">R123-Q123</f>
        <v>2.430555555555558E-2</v>
      </c>
      <c r="T123" s="34">
        <v>1.0763888888888888</v>
      </c>
      <c r="U123" s="34">
        <v>1.1006944444444444</v>
      </c>
      <c r="V123" s="7">
        <f t="shared" ref="V123:V127" si="251">U123-T123</f>
        <v>2.430555555555558E-2</v>
      </c>
      <c r="W123" s="34">
        <v>1.2083333333333333</v>
      </c>
      <c r="X123" s="7">
        <f>W123-R123</f>
        <v>0.10763888888888884</v>
      </c>
      <c r="Y123" s="34">
        <v>1.2118055555555556</v>
      </c>
      <c r="Z123" s="7">
        <f>Y123-W123</f>
        <v>3.4722222222223209E-3</v>
      </c>
      <c r="AA123" s="34">
        <v>1.3069444444444445</v>
      </c>
      <c r="AB123" s="7">
        <f>AA123-Y123</f>
        <v>9.5138888888888884E-2</v>
      </c>
      <c r="AC123" s="34">
        <v>1.3069444444444445</v>
      </c>
      <c r="AD123" s="34">
        <v>1.3069444444444445</v>
      </c>
      <c r="AE123" s="7">
        <f t="shared" ref="AE123:AE127" si="252">AD123-AC123</f>
        <v>0</v>
      </c>
      <c r="AF123" s="34">
        <v>1.3125</v>
      </c>
      <c r="AG123" s="7">
        <f>AF123-AD123</f>
        <v>5.5555555555555358E-3</v>
      </c>
      <c r="AH123" s="34">
        <v>1.3229166666666667</v>
      </c>
      <c r="AI123" s="7">
        <f>AH123-AF123</f>
        <v>1.0416666666666741E-2</v>
      </c>
      <c r="AJ123" s="8">
        <f t="shared" si="162"/>
        <v>0</v>
      </c>
      <c r="AK123" s="8">
        <f t="shared" si="163"/>
        <v>15</v>
      </c>
      <c r="AL123" s="34">
        <v>1.3229166666666667</v>
      </c>
      <c r="AM123" s="34">
        <v>1.3229166666666667</v>
      </c>
      <c r="AN123" s="7">
        <f t="shared" ref="AN123:AN127" si="253">AM123-AL123</f>
        <v>0</v>
      </c>
      <c r="AO123" s="7">
        <f>AM123-I123</f>
        <v>0.51041666666666674</v>
      </c>
      <c r="AP123" s="8">
        <f t="shared" ref="AP123:AP127" si="254">HOUR(AO123)</f>
        <v>12</v>
      </c>
      <c r="AQ123" s="8">
        <f t="shared" ref="AQ123:AQ127" si="255">MINUTE(AO123)</f>
        <v>15</v>
      </c>
      <c r="AR123" s="7">
        <f>AB123-(AU123+AV123+AW123+AZ123+BC123+BF123+BI123)</f>
        <v>9.5138888888888884E-2</v>
      </c>
      <c r="AS123" s="8">
        <f t="shared" ref="AS123:AS127" si="256">HOUR(AR123)</f>
        <v>2</v>
      </c>
      <c r="AT123" s="8">
        <f t="shared" ref="AT123:AT127" si="257">MINUTE(AR123)</f>
        <v>17</v>
      </c>
      <c r="AU123" s="224">
        <v>0</v>
      </c>
      <c r="AV123" s="224">
        <v>0</v>
      </c>
      <c r="AW123" s="224">
        <v>0</v>
      </c>
      <c r="AX123" s="225">
        <f t="shared" si="230"/>
        <v>0</v>
      </c>
      <c r="AY123" s="225">
        <f t="shared" si="231"/>
        <v>0</v>
      </c>
      <c r="AZ123" s="224">
        <v>0</v>
      </c>
      <c r="BA123" s="225">
        <f t="shared" si="248"/>
        <v>0</v>
      </c>
      <c r="BB123" s="225">
        <f t="shared" si="249"/>
        <v>0</v>
      </c>
      <c r="BC123" s="224">
        <v>0</v>
      </c>
      <c r="BD123" s="225">
        <f t="shared" si="244"/>
        <v>0</v>
      </c>
      <c r="BE123" s="225">
        <f t="shared" si="245"/>
        <v>0</v>
      </c>
      <c r="BF123" s="224">
        <v>0</v>
      </c>
      <c r="BG123" s="225">
        <f t="shared" si="210"/>
        <v>0</v>
      </c>
      <c r="BH123" s="225">
        <f t="shared" si="211"/>
        <v>0</v>
      </c>
      <c r="BI123" s="224">
        <v>0</v>
      </c>
      <c r="BJ123" s="226">
        <f t="shared" ref="BJ123:BJ127" si="258">HOUR(BI123)</f>
        <v>0</v>
      </c>
      <c r="BK123" s="227">
        <f t="shared" ref="BK123:BK127" si="259">MINUTE(BI123)</f>
        <v>0</v>
      </c>
      <c r="BL123" s="228">
        <f>F123 + BL122</f>
        <v>436246.48000000004</v>
      </c>
      <c r="BM123" s="229">
        <f xml:space="preserve"> G123 + BM122</f>
        <v>7007</v>
      </c>
      <c r="BN123" s="38">
        <f>F123/G123</f>
        <v>58.761864406779658</v>
      </c>
      <c r="BO123" s="2"/>
      <c r="BP123" s="2"/>
      <c r="BQ123" s="2"/>
      <c r="BR123" s="2"/>
      <c r="BS123" s="2"/>
      <c r="BT123" s="2"/>
      <c r="BU123" s="2"/>
      <c r="BV123" s="2"/>
      <c r="BW123" s="2"/>
    </row>
    <row r="124" spans="1:75" s="65" customFormat="1" ht="31.5" customHeight="1" x14ac:dyDescent="0.25">
      <c r="A124" s="45">
        <v>41019</v>
      </c>
      <c r="B124" s="43">
        <f t="shared" si="140"/>
        <v>4</v>
      </c>
      <c r="C124" s="52">
        <v>2</v>
      </c>
      <c r="D124" s="37" t="s">
        <v>219</v>
      </c>
      <c r="E124" s="37" t="s">
        <v>216</v>
      </c>
      <c r="F124" s="43">
        <v>3698.21</v>
      </c>
      <c r="G124" s="52">
        <v>58</v>
      </c>
      <c r="H124" s="52">
        <v>1</v>
      </c>
      <c r="I124" s="34">
        <v>0.42708333333333331</v>
      </c>
      <c r="J124" s="34">
        <v>0.42708333333333331</v>
      </c>
      <c r="K124" s="34">
        <v>0.42708333333333331</v>
      </c>
      <c r="L124" s="7">
        <f>K124-J124</f>
        <v>0</v>
      </c>
      <c r="M124" s="34">
        <v>0.43055555555555558</v>
      </c>
      <c r="N124" s="7">
        <f>M124-K124</f>
        <v>3.4722222222222654E-3</v>
      </c>
      <c r="O124" s="34">
        <v>0.4513888888888889</v>
      </c>
      <c r="P124" s="7">
        <f>O124-M124</f>
        <v>2.0833333333333315E-2</v>
      </c>
      <c r="Q124" s="34">
        <v>0.4513888888888889</v>
      </c>
      <c r="R124" s="34">
        <v>0.49305555555555558</v>
      </c>
      <c r="S124" s="7">
        <f t="shared" si="250"/>
        <v>4.1666666666666685E-2</v>
      </c>
      <c r="T124" s="34">
        <v>0.4513888888888889</v>
      </c>
      <c r="U124" s="34">
        <v>0.49305555555555558</v>
      </c>
      <c r="V124" s="7">
        <f t="shared" si="251"/>
        <v>4.1666666666666685E-2</v>
      </c>
      <c r="W124" s="34">
        <v>0.54722222222222217</v>
      </c>
      <c r="X124" s="7">
        <f>W124-R124</f>
        <v>5.4166666666666585E-2</v>
      </c>
      <c r="Y124" s="34">
        <v>0.46180555555555558</v>
      </c>
      <c r="Z124" s="7">
        <v>0</v>
      </c>
      <c r="AA124" s="34">
        <v>0.61458333333333337</v>
      </c>
      <c r="AB124" s="7">
        <f>AA124-Y124</f>
        <v>0.15277777777777779</v>
      </c>
      <c r="AC124" s="34">
        <v>0.61458333333333337</v>
      </c>
      <c r="AD124" s="34">
        <v>0.61458333333333337</v>
      </c>
      <c r="AE124" s="7">
        <f t="shared" si="252"/>
        <v>0</v>
      </c>
      <c r="AF124" s="34">
        <v>0.62152777777777779</v>
      </c>
      <c r="AG124" s="7">
        <f>AF124-AD124</f>
        <v>6.9444444444444198E-3</v>
      </c>
      <c r="AH124" s="34">
        <v>0.63194444444444442</v>
      </c>
      <c r="AI124" s="7">
        <f>AH124-AF124</f>
        <v>1.041666666666663E-2</v>
      </c>
      <c r="AJ124" s="8">
        <f t="shared" si="162"/>
        <v>0</v>
      </c>
      <c r="AK124" s="8">
        <f t="shared" si="163"/>
        <v>15</v>
      </c>
      <c r="AL124" s="34">
        <v>0.63194444444444442</v>
      </c>
      <c r="AM124" s="34">
        <v>0.63194444444444442</v>
      </c>
      <c r="AN124" s="7">
        <f t="shared" si="253"/>
        <v>0</v>
      </c>
      <c r="AO124" s="7">
        <f>AM124-I124</f>
        <v>0.2048611111111111</v>
      </c>
      <c r="AP124" s="8">
        <f t="shared" si="254"/>
        <v>4</v>
      </c>
      <c r="AQ124" s="8">
        <f t="shared" si="255"/>
        <v>55</v>
      </c>
      <c r="AR124" s="7">
        <f>AB124-(AU124+AV124+AW124+AZ124+BC124+BF124+BI124)</f>
        <v>5.9027777777777804E-2</v>
      </c>
      <c r="AS124" s="8">
        <f t="shared" si="256"/>
        <v>1</v>
      </c>
      <c r="AT124" s="8">
        <f t="shared" si="257"/>
        <v>25</v>
      </c>
      <c r="AU124" s="224">
        <v>0</v>
      </c>
      <c r="AV124" s="224">
        <v>0</v>
      </c>
      <c r="AW124" s="224">
        <v>0</v>
      </c>
      <c r="AX124" s="225">
        <f t="shared" si="230"/>
        <v>0</v>
      </c>
      <c r="AY124" s="225">
        <f t="shared" si="231"/>
        <v>0</v>
      </c>
      <c r="AZ124" s="224">
        <v>6.9444444444444434E-2</v>
      </c>
      <c r="BA124" s="225">
        <f t="shared" ref="BA124:BA132" si="260">HOUR(AZ124)</f>
        <v>1</v>
      </c>
      <c r="BB124" s="225">
        <f t="shared" ref="BB124:BB132" si="261">MINUTE(AZ124)</f>
        <v>40</v>
      </c>
      <c r="BC124" s="224">
        <v>0</v>
      </c>
      <c r="BD124" s="225">
        <f t="shared" si="244"/>
        <v>0</v>
      </c>
      <c r="BE124" s="225">
        <f t="shared" si="245"/>
        <v>0</v>
      </c>
      <c r="BF124" s="224">
        <v>2.4305555555555556E-2</v>
      </c>
      <c r="BG124" s="225">
        <f t="shared" si="210"/>
        <v>0</v>
      </c>
      <c r="BH124" s="225">
        <f t="shared" si="211"/>
        <v>35</v>
      </c>
      <c r="BI124" s="224">
        <v>0</v>
      </c>
      <c r="BJ124" s="226">
        <f t="shared" si="258"/>
        <v>0</v>
      </c>
      <c r="BK124" s="227">
        <f t="shared" si="259"/>
        <v>0</v>
      </c>
      <c r="BL124" s="228">
        <f>F124 + BL123</f>
        <v>439944.69000000006</v>
      </c>
      <c r="BM124" s="229">
        <f xml:space="preserve"> G124 + BM123</f>
        <v>7065</v>
      </c>
      <c r="BN124" s="38">
        <f>F124/G124</f>
        <v>63.762241379310346</v>
      </c>
      <c r="BO124" s="2"/>
      <c r="BP124" s="2"/>
      <c r="BQ124" s="2"/>
      <c r="BR124" s="2"/>
      <c r="BS124" s="2"/>
      <c r="BT124" s="2"/>
      <c r="BU124" s="2"/>
      <c r="BV124" s="2"/>
      <c r="BW124" s="2"/>
    </row>
    <row r="125" spans="1:75" s="65" customFormat="1" ht="30" x14ac:dyDescent="0.25">
      <c r="A125" s="45">
        <v>41019</v>
      </c>
      <c r="B125" s="43">
        <f t="shared" si="140"/>
        <v>4</v>
      </c>
      <c r="C125" s="52">
        <v>1</v>
      </c>
      <c r="D125" s="37" t="s">
        <v>351</v>
      </c>
      <c r="E125" s="37" t="s">
        <v>307</v>
      </c>
      <c r="F125" s="43">
        <v>3471.95</v>
      </c>
      <c r="G125" s="52">
        <v>57</v>
      </c>
      <c r="H125" s="52">
        <v>2</v>
      </c>
      <c r="I125" s="34">
        <v>0.59375</v>
      </c>
      <c r="J125" s="34">
        <v>0.59375</v>
      </c>
      <c r="K125" s="34">
        <v>0.60069444444444442</v>
      </c>
      <c r="L125" s="7">
        <f>K125-J125</f>
        <v>6.9444444444444198E-3</v>
      </c>
      <c r="M125" s="34">
        <v>0.60763888888888895</v>
      </c>
      <c r="N125" s="7">
        <f>M125-K125</f>
        <v>6.9444444444445308E-3</v>
      </c>
      <c r="O125" s="34">
        <v>0.62986111111111109</v>
      </c>
      <c r="P125" s="7">
        <f>O125-M125</f>
        <v>2.2222222222222143E-2</v>
      </c>
      <c r="Q125" s="34">
        <v>0.62986111111111109</v>
      </c>
      <c r="R125" s="34">
        <v>0.65277777777777779</v>
      </c>
      <c r="S125" s="7">
        <f t="shared" si="250"/>
        <v>2.2916666666666696E-2</v>
      </c>
      <c r="T125" s="34">
        <v>0.62986111111111109</v>
      </c>
      <c r="U125" s="34">
        <v>0.65277777777777779</v>
      </c>
      <c r="V125" s="7">
        <f t="shared" si="251"/>
        <v>2.2916666666666696E-2</v>
      </c>
      <c r="W125" s="34">
        <v>0.65625</v>
      </c>
      <c r="X125" s="7">
        <f>W125-R125</f>
        <v>3.4722222222222099E-3</v>
      </c>
      <c r="Y125" s="34">
        <v>0.65694444444444444</v>
      </c>
      <c r="Z125" s="7">
        <f>Y125-W125</f>
        <v>6.9444444444444198E-4</v>
      </c>
      <c r="AA125" s="34">
        <v>0.71250000000000002</v>
      </c>
      <c r="AB125" s="7">
        <f>AA125-Y125</f>
        <v>5.555555555555558E-2</v>
      </c>
      <c r="AC125" s="34">
        <v>0.71250000000000002</v>
      </c>
      <c r="AD125" s="34">
        <v>0.71250000000000002</v>
      </c>
      <c r="AE125" s="7">
        <f t="shared" si="252"/>
        <v>0</v>
      </c>
      <c r="AF125" s="34">
        <v>0.72222222222222221</v>
      </c>
      <c r="AG125" s="7">
        <f>AF125-AD125</f>
        <v>9.7222222222221877E-3</v>
      </c>
      <c r="AH125" s="34">
        <v>0.73958333333333337</v>
      </c>
      <c r="AI125" s="7">
        <f>AH125-AF125</f>
        <v>1.736111111111116E-2</v>
      </c>
      <c r="AJ125" s="8">
        <f t="shared" si="162"/>
        <v>0</v>
      </c>
      <c r="AK125" s="8">
        <f t="shared" si="163"/>
        <v>25</v>
      </c>
      <c r="AL125" s="34">
        <v>0.73958333333333337</v>
      </c>
      <c r="AM125" s="34">
        <v>0.73958333333333337</v>
      </c>
      <c r="AN125" s="7">
        <f t="shared" si="253"/>
        <v>0</v>
      </c>
      <c r="AO125" s="7">
        <f>AM125-I125</f>
        <v>0.14583333333333337</v>
      </c>
      <c r="AP125" s="8">
        <f t="shared" si="254"/>
        <v>3</v>
      </c>
      <c r="AQ125" s="8">
        <f t="shared" si="255"/>
        <v>30</v>
      </c>
      <c r="AR125" s="7">
        <f>AB125-(AU125+AV125+AW125+AZ125+BC125+BF125+BI125)</f>
        <v>5.555555555555558E-2</v>
      </c>
      <c r="AS125" s="8">
        <f t="shared" si="256"/>
        <v>1</v>
      </c>
      <c r="AT125" s="8">
        <f t="shared" si="257"/>
        <v>20</v>
      </c>
      <c r="AU125" s="224">
        <v>0</v>
      </c>
      <c r="AV125" s="224">
        <v>0</v>
      </c>
      <c r="AW125" s="224">
        <v>0</v>
      </c>
      <c r="AX125" s="225">
        <f t="shared" si="230"/>
        <v>0</v>
      </c>
      <c r="AY125" s="225">
        <f t="shared" si="231"/>
        <v>0</v>
      </c>
      <c r="AZ125" s="224">
        <v>0</v>
      </c>
      <c r="BA125" s="225">
        <f t="shared" si="260"/>
        <v>0</v>
      </c>
      <c r="BB125" s="225">
        <f t="shared" si="261"/>
        <v>0</v>
      </c>
      <c r="BC125" s="224">
        <v>0</v>
      </c>
      <c r="BD125" s="225">
        <f t="shared" si="244"/>
        <v>0</v>
      </c>
      <c r="BE125" s="225">
        <f t="shared" si="245"/>
        <v>0</v>
      </c>
      <c r="BF125" s="224">
        <v>0</v>
      </c>
      <c r="BG125" s="225">
        <f t="shared" si="210"/>
        <v>0</v>
      </c>
      <c r="BH125" s="225">
        <f t="shared" si="211"/>
        <v>0</v>
      </c>
      <c r="BI125" s="224">
        <v>0</v>
      </c>
      <c r="BJ125" s="226">
        <f t="shared" si="258"/>
        <v>0</v>
      </c>
      <c r="BK125" s="227">
        <f t="shared" si="259"/>
        <v>0</v>
      </c>
      <c r="BL125" s="228">
        <f>F125 + BL124</f>
        <v>443416.64000000007</v>
      </c>
      <c r="BM125" s="229">
        <f xml:space="preserve"> G125 + BM124</f>
        <v>7122</v>
      </c>
      <c r="BN125" s="38">
        <f>F125/G125</f>
        <v>60.911403508771926</v>
      </c>
      <c r="BO125" s="2"/>
      <c r="BP125" s="2"/>
      <c r="BQ125" s="2"/>
      <c r="BR125" s="2"/>
      <c r="BS125" s="2"/>
      <c r="BT125" s="2"/>
      <c r="BU125" s="2"/>
      <c r="BV125" s="2"/>
      <c r="BW125" s="2"/>
    </row>
    <row r="126" spans="1:75" s="65" customFormat="1" ht="30" x14ac:dyDescent="0.25">
      <c r="A126" s="45">
        <v>41019</v>
      </c>
      <c r="B126" s="43">
        <f t="shared" si="140"/>
        <v>4</v>
      </c>
      <c r="C126" s="52">
        <v>1</v>
      </c>
      <c r="D126" s="37" t="s">
        <v>351</v>
      </c>
      <c r="E126" s="37" t="s">
        <v>307</v>
      </c>
      <c r="F126" s="43">
        <v>3562.01</v>
      </c>
      <c r="G126" s="52">
        <v>59</v>
      </c>
      <c r="H126" s="52">
        <v>0</v>
      </c>
      <c r="I126" s="34">
        <v>0.73611111111111116</v>
      </c>
      <c r="J126" s="34">
        <v>0.73611111111111116</v>
      </c>
      <c r="K126" s="34">
        <v>0.74305555555555547</v>
      </c>
      <c r="L126" s="7">
        <f>K126-J126</f>
        <v>6.9444444444443088E-3</v>
      </c>
      <c r="M126" s="34">
        <v>0.75</v>
      </c>
      <c r="N126" s="7">
        <f>M126-K126</f>
        <v>6.9444444444445308E-3</v>
      </c>
      <c r="O126" s="34">
        <v>0.77083333333333337</v>
      </c>
      <c r="P126" s="7">
        <f>O126-M126</f>
        <v>2.083333333333337E-2</v>
      </c>
      <c r="Q126" s="34">
        <v>0.77083333333333337</v>
      </c>
      <c r="R126" s="34">
        <v>0.78472222222222221</v>
      </c>
      <c r="S126" s="7">
        <f t="shared" si="250"/>
        <v>1.388888888888884E-2</v>
      </c>
      <c r="T126" s="34">
        <v>0.77083333333333337</v>
      </c>
      <c r="U126" s="34">
        <v>0.78472222222222221</v>
      </c>
      <c r="V126" s="7">
        <f t="shared" si="251"/>
        <v>1.388888888888884E-2</v>
      </c>
      <c r="W126" s="34">
        <v>0.78749999999999998</v>
      </c>
      <c r="X126" s="7">
        <f>W126-R126</f>
        <v>2.7777777777777679E-3</v>
      </c>
      <c r="Y126" s="34">
        <v>0.78819444444444453</v>
      </c>
      <c r="Z126" s="7">
        <f>Y126-W126</f>
        <v>6.94444444444553E-4</v>
      </c>
      <c r="AA126" s="34">
        <v>0.86111111111111116</v>
      </c>
      <c r="AB126" s="7">
        <f>AA126-Y126</f>
        <v>7.291666666666663E-2</v>
      </c>
      <c r="AC126" s="34">
        <v>0.86111111111111116</v>
      </c>
      <c r="AD126" s="34">
        <v>0.86111111111111116</v>
      </c>
      <c r="AE126" s="7">
        <f t="shared" si="252"/>
        <v>0</v>
      </c>
      <c r="AF126" s="34">
        <v>0.86805555555555547</v>
      </c>
      <c r="AG126" s="7">
        <f>AF126-AD126</f>
        <v>6.9444444444443088E-3</v>
      </c>
      <c r="AH126" s="34">
        <v>0.875</v>
      </c>
      <c r="AI126" s="7">
        <f>AH126-AF126</f>
        <v>6.9444444444445308E-3</v>
      </c>
      <c r="AJ126" s="8">
        <f t="shared" si="162"/>
        <v>0</v>
      </c>
      <c r="AK126" s="8">
        <f t="shared" si="163"/>
        <v>10</v>
      </c>
      <c r="AL126" s="34">
        <v>0.875</v>
      </c>
      <c r="AM126" s="34">
        <v>0.875</v>
      </c>
      <c r="AN126" s="7">
        <f t="shared" si="253"/>
        <v>0</v>
      </c>
      <c r="AO126" s="7">
        <f>AM126-I126</f>
        <v>0.13888888888888884</v>
      </c>
      <c r="AP126" s="8">
        <f t="shared" si="254"/>
        <v>3</v>
      </c>
      <c r="AQ126" s="8">
        <f t="shared" si="255"/>
        <v>20</v>
      </c>
      <c r="AR126" s="7">
        <f>AB126-(AU126+AV126+AW126+AZ126+BC126+BF126+BI126)</f>
        <v>5.5555555555555518E-2</v>
      </c>
      <c r="AS126" s="8">
        <f t="shared" si="256"/>
        <v>1</v>
      </c>
      <c r="AT126" s="8">
        <f t="shared" si="257"/>
        <v>20</v>
      </c>
      <c r="AU126" s="224">
        <v>0</v>
      </c>
      <c r="AV126" s="224">
        <v>0</v>
      </c>
      <c r="AW126" s="224">
        <v>0</v>
      </c>
      <c r="AX126" s="225">
        <f t="shared" si="230"/>
        <v>0</v>
      </c>
      <c r="AY126" s="225">
        <f t="shared" si="231"/>
        <v>0</v>
      </c>
      <c r="AZ126" s="224">
        <v>0</v>
      </c>
      <c r="BA126" s="225">
        <f t="shared" si="260"/>
        <v>0</v>
      </c>
      <c r="BB126" s="225">
        <f t="shared" si="261"/>
        <v>0</v>
      </c>
      <c r="BC126" s="224">
        <v>0</v>
      </c>
      <c r="BD126" s="225">
        <f t="shared" si="244"/>
        <v>0</v>
      </c>
      <c r="BE126" s="225">
        <f t="shared" si="245"/>
        <v>0</v>
      </c>
      <c r="BF126" s="224">
        <v>1.7361111111111112E-2</v>
      </c>
      <c r="BG126" s="225">
        <f t="shared" si="210"/>
        <v>0</v>
      </c>
      <c r="BH126" s="225">
        <f t="shared" si="211"/>
        <v>25</v>
      </c>
      <c r="BI126" s="224">
        <v>0</v>
      </c>
      <c r="BJ126" s="226">
        <f t="shared" si="258"/>
        <v>0</v>
      </c>
      <c r="BK126" s="227">
        <f t="shared" si="259"/>
        <v>0</v>
      </c>
      <c r="BL126" s="228">
        <f>F126 + BL125</f>
        <v>446978.65000000008</v>
      </c>
      <c r="BM126" s="229">
        <f xml:space="preserve"> G126 + BM125</f>
        <v>7181</v>
      </c>
      <c r="BN126" s="38">
        <f>F126/G126</f>
        <v>60.373050847457634</v>
      </c>
      <c r="BO126" s="2"/>
      <c r="BP126" s="2"/>
      <c r="BQ126" s="2"/>
      <c r="BR126" s="2"/>
      <c r="BS126" s="2"/>
      <c r="BT126" s="2"/>
      <c r="BU126" s="2"/>
      <c r="BV126" s="2"/>
      <c r="BW126" s="2"/>
    </row>
    <row r="127" spans="1:75" s="65" customFormat="1" ht="31.5" customHeight="1" x14ac:dyDescent="0.25">
      <c r="A127" s="45">
        <v>41019</v>
      </c>
      <c r="B127" s="43">
        <f t="shared" si="140"/>
        <v>4</v>
      </c>
      <c r="C127" s="52">
        <v>2</v>
      </c>
      <c r="D127" s="37" t="s">
        <v>326</v>
      </c>
      <c r="E127" s="37" t="s">
        <v>216</v>
      </c>
      <c r="F127" s="43">
        <v>3753.89</v>
      </c>
      <c r="G127" s="52">
        <v>58</v>
      </c>
      <c r="H127" s="52">
        <v>1</v>
      </c>
      <c r="I127" s="34">
        <v>0.83333333333333337</v>
      </c>
      <c r="J127" s="34">
        <v>0.83333333333333337</v>
      </c>
      <c r="K127" s="34">
        <v>0.83680555555555547</v>
      </c>
      <c r="L127" s="7">
        <f>K127-J127</f>
        <v>3.4722222222220989E-3</v>
      </c>
      <c r="M127" s="34">
        <v>0.84027777777777779</v>
      </c>
      <c r="N127" s="7">
        <f>M127-K127</f>
        <v>3.4722222222223209E-3</v>
      </c>
      <c r="O127" s="34">
        <v>0.86111111111111116</v>
      </c>
      <c r="P127" s="7">
        <f>O127-M127</f>
        <v>2.083333333333337E-2</v>
      </c>
      <c r="Q127" s="34">
        <v>0.86458333333333337</v>
      </c>
      <c r="R127" s="34">
        <v>0.90625</v>
      </c>
      <c r="S127" s="7">
        <f t="shared" si="250"/>
        <v>4.166666666666663E-2</v>
      </c>
      <c r="T127" s="34">
        <v>0.86458333333333337</v>
      </c>
      <c r="U127" s="34">
        <v>0.90625</v>
      </c>
      <c r="V127" s="7">
        <f t="shared" si="251"/>
        <v>4.166666666666663E-2</v>
      </c>
      <c r="W127" s="34">
        <v>0.87152777777777779</v>
      </c>
      <c r="X127" s="7">
        <v>0</v>
      </c>
      <c r="Y127" s="34">
        <v>0.87152777777777779</v>
      </c>
      <c r="Z127" s="7">
        <f>Y127-W127</f>
        <v>0</v>
      </c>
      <c r="AA127" s="34">
        <v>1.0208333333333333</v>
      </c>
      <c r="AB127" s="7">
        <f>AA127-Y127</f>
        <v>0.14930555555555547</v>
      </c>
      <c r="AC127" s="34">
        <v>1.0208333333333333</v>
      </c>
      <c r="AD127" s="34">
        <v>1.0208333333333333</v>
      </c>
      <c r="AE127" s="7">
        <f t="shared" si="252"/>
        <v>0</v>
      </c>
      <c r="AF127" s="34">
        <v>1.03125</v>
      </c>
      <c r="AG127" s="7">
        <f>AF127-AD127</f>
        <v>1.0416666666666741E-2</v>
      </c>
      <c r="AH127" s="34">
        <v>1.0416666666666667</v>
      </c>
      <c r="AI127" s="7">
        <f>AH127-AF127</f>
        <v>1.0416666666666741E-2</v>
      </c>
      <c r="AJ127" s="8">
        <f t="shared" si="162"/>
        <v>0</v>
      </c>
      <c r="AK127" s="8">
        <f t="shared" si="163"/>
        <v>15</v>
      </c>
      <c r="AL127" s="34">
        <v>1.0416666666666667</v>
      </c>
      <c r="AM127" s="34">
        <v>1.0416666666666667</v>
      </c>
      <c r="AN127" s="7">
        <f t="shared" si="253"/>
        <v>0</v>
      </c>
      <c r="AO127" s="7">
        <f>AM127-I127</f>
        <v>0.20833333333333337</v>
      </c>
      <c r="AP127" s="8">
        <f t="shared" si="254"/>
        <v>5</v>
      </c>
      <c r="AQ127" s="8">
        <f t="shared" si="255"/>
        <v>0</v>
      </c>
      <c r="AR127" s="7">
        <f>AB127-(AU127+AV127+AW127+AZ127+BC127+BF127+BI127)</f>
        <v>0</v>
      </c>
      <c r="AS127" s="8">
        <f t="shared" si="256"/>
        <v>0</v>
      </c>
      <c r="AT127" s="8">
        <f t="shared" si="257"/>
        <v>0</v>
      </c>
      <c r="AU127" s="224">
        <v>0</v>
      </c>
      <c r="AV127" s="224">
        <v>0</v>
      </c>
      <c r="AW127" s="224">
        <v>0</v>
      </c>
      <c r="AX127" s="225">
        <f t="shared" si="230"/>
        <v>0</v>
      </c>
      <c r="AY127" s="225">
        <f t="shared" si="231"/>
        <v>0</v>
      </c>
      <c r="AZ127" s="224">
        <v>0.14930555555555555</v>
      </c>
      <c r="BA127" s="225">
        <f t="shared" si="260"/>
        <v>3</v>
      </c>
      <c r="BB127" s="225">
        <f t="shared" si="261"/>
        <v>35</v>
      </c>
      <c r="BC127" s="224">
        <v>0</v>
      </c>
      <c r="BD127" s="225">
        <f t="shared" si="244"/>
        <v>0</v>
      </c>
      <c r="BE127" s="225">
        <f t="shared" si="245"/>
        <v>0</v>
      </c>
      <c r="BF127" s="224">
        <v>0</v>
      </c>
      <c r="BG127" s="225">
        <f t="shared" si="210"/>
        <v>0</v>
      </c>
      <c r="BH127" s="225">
        <f t="shared" si="211"/>
        <v>0</v>
      </c>
      <c r="BI127" s="224">
        <v>0</v>
      </c>
      <c r="BJ127" s="226">
        <f t="shared" si="258"/>
        <v>0</v>
      </c>
      <c r="BK127" s="227">
        <f t="shared" si="259"/>
        <v>0</v>
      </c>
      <c r="BL127" s="228">
        <f>F127 + BL126</f>
        <v>450732.5400000001</v>
      </c>
      <c r="BM127" s="229">
        <f xml:space="preserve"> G127 + BM126</f>
        <v>7239</v>
      </c>
      <c r="BN127" s="38">
        <f>F127/G127</f>
        <v>64.722241379310347</v>
      </c>
      <c r="BO127" s="2"/>
      <c r="BP127" s="2"/>
      <c r="BQ127" s="2"/>
      <c r="BR127" s="2"/>
      <c r="BS127" s="2"/>
      <c r="BT127" s="2"/>
      <c r="BU127" s="2"/>
      <c r="BV127" s="2"/>
      <c r="BW127" s="2"/>
    </row>
    <row r="128" spans="1:75" s="65" customFormat="1" ht="31.5" customHeight="1" x14ac:dyDescent="0.25">
      <c r="A128" s="45">
        <v>41020</v>
      </c>
      <c r="B128" s="43">
        <f t="shared" si="140"/>
        <v>4</v>
      </c>
      <c r="C128" s="52">
        <v>1</v>
      </c>
      <c r="D128" s="37" t="s">
        <v>287</v>
      </c>
      <c r="E128" s="37" t="s">
        <v>307</v>
      </c>
      <c r="F128" s="43">
        <v>3625.48</v>
      </c>
      <c r="G128" s="52">
        <v>59</v>
      </c>
      <c r="H128" s="52">
        <v>0</v>
      </c>
      <c r="I128" s="34">
        <v>2.4305555555555556E-2</v>
      </c>
      <c r="J128" s="34">
        <v>2.4305555555555556E-2</v>
      </c>
      <c r="K128" s="34">
        <v>3.125E-2</v>
      </c>
      <c r="L128" s="7">
        <f>K128-J128</f>
        <v>6.9444444444444441E-3</v>
      </c>
      <c r="M128" s="34">
        <v>4.1666666666666664E-2</v>
      </c>
      <c r="N128" s="7">
        <f>M128-K128</f>
        <v>1.0416666666666664E-2</v>
      </c>
      <c r="O128" s="34">
        <v>8.6805555555555566E-2</v>
      </c>
      <c r="P128" s="7">
        <f>O128-M128</f>
        <v>4.5138888888888902E-2</v>
      </c>
      <c r="Q128" s="34">
        <v>9.0277777777777776E-2</v>
      </c>
      <c r="R128" s="34">
        <v>0.15277777777777776</v>
      </c>
      <c r="S128" s="7">
        <f t="shared" ref="S128:S132" si="262">R128-Q128</f>
        <v>6.2499999999999986E-2</v>
      </c>
      <c r="T128" s="34">
        <v>9.0277777777777776E-2</v>
      </c>
      <c r="U128" s="34">
        <v>0.15277777777777776</v>
      </c>
      <c r="V128" s="7">
        <f t="shared" ref="V128:V132" si="263">U128-T128</f>
        <v>6.2499999999999986E-2</v>
      </c>
      <c r="W128" s="34">
        <v>0.11458333333333333</v>
      </c>
      <c r="X128" s="7">
        <v>0</v>
      </c>
      <c r="Y128" s="34">
        <v>0.11458333333333333</v>
      </c>
      <c r="Z128" s="7">
        <f>Y128-W128</f>
        <v>0</v>
      </c>
      <c r="AA128" s="34">
        <v>0.25</v>
      </c>
      <c r="AB128" s="7">
        <f>AA128-Y128</f>
        <v>0.13541666666666669</v>
      </c>
      <c r="AC128" s="34">
        <v>0.25</v>
      </c>
      <c r="AD128" s="34">
        <v>0.25</v>
      </c>
      <c r="AE128" s="7">
        <f t="shared" ref="AE128:AE132" si="264">AD128-AC128</f>
        <v>0</v>
      </c>
      <c r="AF128" s="34">
        <v>0.27083333333333331</v>
      </c>
      <c r="AG128" s="7">
        <f>AF128-AD128</f>
        <v>2.0833333333333315E-2</v>
      </c>
      <c r="AH128" s="34">
        <v>0.27777777777777779</v>
      </c>
      <c r="AI128" s="7">
        <f>AH128-AF128</f>
        <v>6.9444444444444753E-3</v>
      </c>
      <c r="AJ128" s="8">
        <f t="shared" si="162"/>
        <v>0</v>
      </c>
      <c r="AK128" s="8">
        <f t="shared" si="163"/>
        <v>10</v>
      </c>
      <c r="AL128" s="34">
        <v>0.27777777777777779</v>
      </c>
      <c r="AM128" s="34">
        <v>0.27777777777777779</v>
      </c>
      <c r="AN128" s="7">
        <f t="shared" ref="AN128:AN132" si="265">AM128-AL128</f>
        <v>0</v>
      </c>
      <c r="AO128" s="7">
        <f>AM128-I128</f>
        <v>0.25347222222222221</v>
      </c>
      <c r="AP128" s="8">
        <f t="shared" ref="AP128:AP132" si="266">HOUR(AO128)</f>
        <v>6</v>
      </c>
      <c r="AQ128" s="8">
        <f t="shared" ref="AQ128:AQ132" si="267">MINUTE(AO128)</f>
        <v>5</v>
      </c>
      <c r="AR128" s="7">
        <f>AB128-(AU128+AV128+AW128+AZ128+BC128+BF128+BI128)</f>
        <v>0</v>
      </c>
      <c r="AS128" s="8">
        <f t="shared" ref="AS128:AS132" si="268">HOUR(AR128)</f>
        <v>0</v>
      </c>
      <c r="AT128" s="8">
        <f t="shared" ref="AT128:AT132" si="269">MINUTE(AR128)</f>
        <v>0</v>
      </c>
      <c r="AU128" s="224">
        <v>0</v>
      </c>
      <c r="AV128" s="224">
        <v>0</v>
      </c>
      <c r="AW128" s="224">
        <v>0</v>
      </c>
      <c r="AX128" s="225">
        <f t="shared" ref="AX128:AX132" si="270">HOUR(AW128)</f>
        <v>0</v>
      </c>
      <c r="AY128" s="225">
        <f t="shared" ref="AY128:AY132" si="271">MINUTE(AW128)</f>
        <v>0</v>
      </c>
      <c r="AZ128" s="224">
        <v>0.13541666666666666</v>
      </c>
      <c r="BA128" s="225">
        <f t="shared" si="260"/>
        <v>3</v>
      </c>
      <c r="BB128" s="225">
        <f t="shared" si="261"/>
        <v>15</v>
      </c>
      <c r="BC128" s="224">
        <v>0</v>
      </c>
      <c r="BD128" s="225">
        <f t="shared" ref="BD128:BD132" si="272">HOUR(BC128)</f>
        <v>0</v>
      </c>
      <c r="BE128" s="225">
        <f t="shared" ref="BE128:BE132" si="273">MINUTE(BC128)</f>
        <v>0</v>
      </c>
      <c r="BF128" s="224">
        <v>0</v>
      </c>
      <c r="BG128" s="225">
        <f t="shared" si="210"/>
        <v>0</v>
      </c>
      <c r="BH128" s="225">
        <f t="shared" si="211"/>
        <v>0</v>
      </c>
      <c r="BI128" s="224">
        <v>0</v>
      </c>
      <c r="BJ128" s="226">
        <f t="shared" ref="BJ128:BJ132" si="274">HOUR(BI128)</f>
        <v>0</v>
      </c>
      <c r="BK128" s="227">
        <f t="shared" ref="BK128:BK132" si="275">MINUTE(BI128)</f>
        <v>0</v>
      </c>
      <c r="BL128" s="228">
        <f>F128 + BL127</f>
        <v>454358.02000000008</v>
      </c>
      <c r="BM128" s="229">
        <f xml:space="preserve"> G128 + BM127</f>
        <v>7298</v>
      </c>
      <c r="BN128" s="38">
        <f>F128/G128</f>
        <v>61.448813559322033</v>
      </c>
      <c r="BO128" s="2"/>
      <c r="BP128" s="2"/>
      <c r="BQ128" s="2"/>
      <c r="BR128" s="2"/>
      <c r="BS128" s="2"/>
      <c r="BT128" s="2"/>
      <c r="BU128" s="2"/>
      <c r="BV128" s="2"/>
      <c r="BW128" s="2"/>
    </row>
    <row r="129" spans="1:75" s="65" customFormat="1" ht="29.25" customHeight="1" x14ac:dyDescent="0.25">
      <c r="A129" s="45">
        <v>41020</v>
      </c>
      <c r="B129" s="43">
        <f t="shared" si="140"/>
        <v>4</v>
      </c>
      <c r="C129" s="52">
        <v>7</v>
      </c>
      <c r="D129" s="37" t="s">
        <v>286</v>
      </c>
      <c r="E129" s="37" t="s">
        <v>216</v>
      </c>
      <c r="F129" s="43">
        <v>3157</v>
      </c>
      <c r="G129" s="52">
        <v>57</v>
      </c>
      <c r="H129" s="52">
        <v>2</v>
      </c>
      <c r="I129" s="34">
        <v>0.3125</v>
      </c>
      <c r="J129" s="34">
        <v>0.3125</v>
      </c>
      <c r="K129" s="34">
        <v>0.31597222222222221</v>
      </c>
      <c r="L129" s="7">
        <f>K129-J129</f>
        <v>3.4722222222222099E-3</v>
      </c>
      <c r="M129" s="34">
        <v>0.32291666666666669</v>
      </c>
      <c r="N129" s="7">
        <f>M129-K129</f>
        <v>6.9444444444444753E-3</v>
      </c>
      <c r="O129" s="34">
        <v>0.33680555555555558</v>
      </c>
      <c r="P129" s="7">
        <f>O129-M129</f>
        <v>1.3888888888888895E-2</v>
      </c>
      <c r="Q129" s="34">
        <v>0.34027777777777773</v>
      </c>
      <c r="R129" s="34">
        <v>0.36805555555555558</v>
      </c>
      <c r="S129" s="7">
        <f t="shared" si="262"/>
        <v>2.7777777777777846E-2</v>
      </c>
      <c r="T129" s="34">
        <v>0.34027777777777773</v>
      </c>
      <c r="U129" s="34">
        <v>0.36805555555555558</v>
      </c>
      <c r="V129" s="7">
        <f t="shared" si="263"/>
        <v>2.7777777777777846E-2</v>
      </c>
      <c r="W129" s="34">
        <v>0.36874999999999997</v>
      </c>
      <c r="X129" s="7">
        <f>W129-R129</f>
        <v>6.9444444444438647E-4</v>
      </c>
      <c r="Y129" s="34">
        <v>0.36874999999999997</v>
      </c>
      <c r="Z129" s="7">
        <f>Y129-W129</f>
        <v>0</v>
      </c>
      <c r="AA129" s="34">
        <v>0.44236111111111115</v>
      </c>
      <c r="AB129" s="7">
        <f>AA129-Y129</f>
        <v>7.3611111111111183E-2</v>
      </c>
      <c r="AC129" s="34">
        <v>0.44236111111111115</v>
      </c>
      <c r="AD129" s="34">
        <v>0.44236111111111115</v>
      </c>
      <c r="AE129" s="7">
        <f t="shared" si="264"/>
        <v>0</v>
      </c>
      <c r="AF129" s="34">
        <v>0.4513888888888889</v>
      </c>
      <c r="AG129" s="7">
        <f>AF129-AD129</f>
        <v>9.0277777777777457E-3</v>
      </c>
      <c r="AH129" s="34">
        <v>0.45833333333333331</v>
      </c>
      <c r="AI129" s="7">
        <f>AH129-AF129</f>
        <v>6.9444444444444198E-3</v>
      </c>
      <c r="AJ129" s="8">
        <f t="shared" si="162"/>
        <v>0</v>
      </c>
      <c r="AK129" s="8">
        <f t="shared" si="163"/>
        <v>10</v>
      </c>
      <c r="AL129" s="34">
        <v>0.45833333333333331</v>
      </c>
      <c r="AM129" s="34">
        <v>0.45833333333333331</v>
      </c>
      <c r="AN129" s="7">
        <f t="shared" si="265"/>
        <v>0</v>
      </c>
      <c r="AO129" s="7">
        <f>AM129-I129</f>
        <v>0.14583333333333331</v>
      </c>
      <c r="AP129" s="8">
        <f t="shared" si="266"/>
        <v>3</v>
      </c>
      <c r="AQ129" s="8">
        <f t="shared" si="267"/>
        <v>30</v>
      </c>
      <c r="AR129" s="7">
        <f>AB129-(AU129+AV129+AW129+AZ129+BC129+BF129+BI129)</f>
        <v>7.1527777777777843E-2</v>
      </c>
      <c r="AS129" s="8">
        <f t="shared" si="268"/>
        <v>1</v>
      </c>
      <c r="AT129" s="8">
        <f t="shared" si="269"/>
        <v>43</v>
      </c>
      <c r="AU129" s="224">
        <v>0</v>
      </c>
      <c r="AV129" s="224">
        <v>0</v>
      </c>
      <c r="AW129" s="224">
        <v>0</v>
      </c>
      <c r="AX129" s="225">
        <f t="shared" si="270"/>
        <v>0</v>
      </c>
      <c r="AY129" s="225">
        <f t="shared" si="271"/>
        <v>0</v>
      </c>
      <c r="AZ129" s="224">
        <v>0</v>
      </c>
      <c r="BA129" s="225">
        <f t="shared" si="260"/>
        <v>0</v>
      </c>
      <c r="BB129" s="225">
        <f t="shared" si="261"/>
        <v>0</v>
      </c>
      <c r="BC129" s="224">
        <v>0</v>
      </c>
      <c r="BD129" s="225">
        <f t="shared" si="272"/>
        <v>0</v>
      </c>
      <c r="BE129" s="225">
        <f t="shared" si="273"/>
        <v>0</v>
      </c>
      <c r="BF129" s="224">
        <v>2.0833333333333333E-3</v>
      </c>
      <c r="BG129" s="225">
        <f t="shared" si="210"/>
        <v>0</v>
      </c>
      <c r="BH129" s="225">
        <f t="shared" si="211"/>
        <v>3</v>
      </c>
      <c r="BI129" s="224">
        <v>0</v>
      </c>
      <c r="BJ129" s="226">
        <f t="shared" si="274"/>
        <v>0</v>
      </c>
      <c r="BK129" s="227">
        <f t="shared" si="275"/>
        <v>0</v>
      </c>
      <c r="BL129" s="228">
        <f>F129 + BL128</f>
        <v>457515.02000000008</v>
      </c>
      <c r="BM129" s="229">
        <f xml:space="preserve"> G129 + BM128</f>
        <v>7355</v>
      </c>
      <c r="BN129" s="38">
        <f>F129/G129</f>
        <v>55.385964912280699</v>
      </c>
      <c r="BO129" s="2"/>
      <c r="BP129" s="2"/>
      <c r="BQ129" s="2"/>
      <c r="BR129" s="2"/>
      <c r="BS129" s="2"/>
      <c r="BT129" s="2"/>
      <c r="BU129" s="2"/>
      <c r="BV129" s="2"/>
      <c r="BW129" s="2"/>
    </row>
    <row r="130" spans="1:75" s="65" customFormat="1" ht="24.75" customHeight="1" x14ac:dyDescent="0.25">
      <c r="A130" s="45">
        <v>41020</v>
      </c>
      <c r="B130" s="43">
        <f t="shared" ref="B130:B193" si="276">MONTH(A130)</f>
        <v>4</v>
      </c>
      <c r="C130" s="52">
        <v>2</v>
      </c>
      <c r="D130" s="37" t="s">
        <v>351</v>
      </c>
      <c r="E130" s="37" t="s">
        <v>307</v>
      </c>
      <c r="F130" s="43">
        <v>3646.86</v>
      </c>
      <c r="G130" s="52">
        <v>59</v>
      </c>
      <c r="H130" s="52">
        <v>0</v>
      </c>
      <c r="I130" s="34">
        <v>0.46527777777777773</v>
      </c>
      <c r="J130" s="34">
        <v>0.46527777777777773</v>
      </c>
      <c r="K130" s="34">
        <v>0.46875</v>
      </c>
      <c r="L130" s="7">
        <f>K130-J130</f>
        <v>3.4722222222222654E-3</v>
      </c>
      <c r="M130" s="34">
        <v>0.47569444444444442</v>
      </c>
      <c r="N130" s="7">
        <f>M130-K130</f>
        <v>6.9444444444444198E-3</v>
      </c>
      <c r="O130" s="34">
        <v>0.48819444444444443</v>
      </c>
      <c r="P130" s="7">
        <f>O130-M130</f>
        <v>1.2500000000000011E-2</v>
      </c>
      <c r="Q130" s="34">
        <v>0.48819444444444443</v>
      </c>
      <c r="R130" s="34">
        <v>0.48819444444444443</v>
      </c>
      <c r="S130" s="7">
        <f t="shared" si="262"/>
        <v>0</v>
      </c>
      <c r="T130" s="34">
        <v>0.48819444444444443</v>
      </c>
      <c r="U130" s="34">
        <v>0.48819444444444443</v>
      </c>
      <c r="V130" s="7">
        <f t="shared" si="263"/>
        <v>0</v>
      </c>
      <c r="W130" s="34">
        <v>0.67361111111111116</v>
      </c>
      <c r="X130" s="7">
        <f>W130-R130</f>
        <v>0.18541666666666673</v>
      </c>
      <c r="Y130" s="34">
        <v>0.67638888888888893</v>
      </c>
      <c r="Z130" s="7">
        <f>Y130-W130</f>
        <v>2.7777777777777679E-3</v>
      </c>
      <c r="AA130" s="34">
        <v>0.73749999999999993</v>
      </c>
      <c r="AB130" s="7">
        <f>AA130-Y130</f>
        <v>6.1111111111111005E-2</v>
      </c>
      <c r="AC130" s="34">
        <v>0.73749999999999993</v>
      </c>
      <c r="AD130" s="34">
        <v>0.73749999999999993</v>
      </c>
      <c r="AE130" s="7">
        <f t="shared" si="264"/>
        <v>0</v>
      </c>
      <c r="AF130" s="34">
        <v>0.74652777777777779</v>
      </c>
      <c r="AG130" s="7">
        <f>AF130-AD130</f>
        <v>9.0277777777778567E-3</v>
      </c>
      <c r="AH130" s="34">
        <v>0.75347222222222221</v>
      </c>
      <c r="AI130" s="7">
        <f>AH130-AF130</f>
        <v>6.9444444444444198E-3</v>
      </c>
      <c r="AJ130" s="8">
        <f t="shared" si="162"/>
        <v>0</v>
      </c>
      <c r="AK130" s="8">
        <f t="shared" si="163"/>
        <v>10</v>
      </c>
      <c r="AL130" s="34">
        <v>0.75347222222222221</v>
      </c>
      <c r="AM130" s="34">
        <v>0.75347222222222221</v>
      </c>
      <c r="AN130" s="7">
        <f t="shared" si="265"/>
        <v>0</v>
      </c>
      <c r="AO130" s="7">
        <f>AM130-I130</f>
        <v>0.28819444444444448</v>
      </c>
      <c r="AP130" s="8">
        <f t="shared" si="266"/>
        <v>6</v>
      </c>
      <c r="AQ130" s="8">
        <f t="shared" si="267"/>
        <v>55</v>
      </c>
      <c r="AR130" s="7">
        <f>AB130-(AU130+AV130+AW130+AZ130+BC130+BF130+BI130)</f>
        <v>6.1111111111111005E-2</v>
      </c>
      <c r="AS130" s="8">
        <f t="shared" si="268"/>
        <v>1</v>
      </c>
      <c r="AT130" s="8">
        <f t="shared" si="269"/>
        <v>28</v>
      </c>
      <c r="AU130" s="224">
        <v>0</v>
      </c>
      <c r="AV130" s="224">
        <v>0</v>
      </c>
      <c r="AW130" s="224">
        <v>0</v>
      </c>
      <c r="AX130" s="225">
        <f t="shared" si="270"/>
        <v>0</v>
      </c>
      <c r="AY130" s="225">
        <f t="shared" si="271"/>
        <v>0</v>
      </c>
      <c r="AZ130" s="224">
        <v>0</v>
      </c>
      <c r="BA130" s="225">
        <f t="shared" si="260"/>
        <v>0</v>
      </c>
      <c r="BB130" s="225">
        <f t="shared" si="261"/>
        <v>0</v>
      </c>
      <c r="BC130" s="224">
        <v>0</v>
      </c>
      <c r="BD130" s="225">
        <f t="shared" si="272"/>
        <v>0</v>
      </c>
      <c r="BE130" s="225">
        <f t="shared" si="273"/>
        <v>0</v>
      </c>
      <c r="BF130" s="224">
        <v>0</v>
      </c>
      <c r="BG130" s="225">
        <f t="shared" si="210"/>
        <v>0</v>
      </c>
      <c r="BH130" s="225">
        <f t="shared" si="211"/>
        <v>0</v>
      </c>
      <c r="BI130" s="224">
        <v>0</v>
      </c>
      <c r="BJ130" s="226">
        <f t="shared" si="274"/>
        <v>0</v>
      </c>
      <c r="BK130" s="227">
        <f t="shared" si="275"/>
        <v>0</v>
      </c>
      <c r="BL130" s="228">
        <f>F130 + BL129</f>
        <v>461161.88000000006</v>
      </c>
      <c r="BM130" s="229">
        <f xml:space="preserve"> G130 + BM129</f>
        <v>7414</v>
      </c>
      <c r="BN130" s="38">
        <f>F130/G130</f>
        <v>61.811186440677972</v>
      </c>
      <c r="BO130" s="2"/>
      <c r="BP130" s="2"/>
      <c r="BQ130" s="2"/>
      <c r="BR130" s="2"/>
      <c r="BS130" s="2"/>
      <c r="BT130" s="2"/>
      <c r="BU130" s="2"/>
      <c r="BV130" s="2"/>
      <c r="BW130" s="2"/>
    </row>
    <row r="131" spans="1:75" s="65" customFormat="1" ht="30" x14ac:dyDescent="0.25">
      <c r="A131" s="45">
        <v>41020</v>
      </c>
      <c r="B131" s="43">
        <f t="shared" si="276"/>
        <v>4</v>
      </c>
      <c r="C131" s="52">
        <v>2</v>
      </c>
      <c r="D131" s="37" t="s">
        <v>351</v>
      </c>
      <c r="E131" s="37" t="s">
        <v>307</v>
      </c>
      <c r="F131" s="43">
        <v>3549.08</v>
      </c>
      <c r="G131" s="52">
        <v>58</v>
      </c>
      <c r="H131" s="52">
        <v>1</v>
      </c>
      <c r="I131" s="34">
        <v>0.5</v>
      </c>
      <c r="J131" s="34">
        <v>0.5</v>
      </c>
      <c r="K131" s="34">
        <v>0.50694444444444442</v>
      </c>
      <c r="L131" s="7">
        <f>K131-J131</f>
        <v>6.9444444444444198E-3</v>
      </c>
      <c r="M131" s="34">
        <v>0.51388888888888895</v>
      </c>
      <c r="N131" s="7">
        <f>M131-K131</f>
        <v>6.9444444444445308E-3</v>
      </c>
      <c r="O131" s="34">
        <v>0.54166666666666663</v>
      </c>
      <c r="P131" s="7">
        <f>O131-M131</f>
        <v>2.7777777777777679E-2</v>
      </c>
      <c r="Q131" s="34">
        <v>0.54166666666666663</v>
      </c>
      <c r="R131" s="34">
        <v>0.54166666666666663</v>
      </c>
      <c r="S131" s="7">
        <f t="shared" si="262"/>
        <v>0</v>
      </c>
      <c r="T131" s="34">
        <v>0.54166666666666663</v>
      </c>
      <c r="U131" s="34">
        <v>0.54166666666666663</v>
      </c>
      <c r="V131" s="7">
        <f t="shared" si="263"/>
        <v>0</v>
      </c>
      <c r="W131" s="34">
        <v>0.74513888888888891</v>
      </c>
      <c r="X131" s="7">
        <f>W131-R131</f>
        <v>0.20347222222222228</v>
      </c>
      <c r="Y131" s="34">
        <v>0.74583333333333324</v>
      </c>
      <c r="Z131" s="7">
        <f>Y131-W131</f>
        <v>6.9444444444433095E-4</v>
      </c>
      <c r="AA131" s="34">
        <v>0.80833333333333324</v>
      </c>
      <c r="AB131" s="7">
        <f>AA131-Y131</f>
        <v>6.25E-2</v>
      </c>
      <c r="AC131" s="34">
        <v>0.80833333333333324</v>
      </c>
      <c r="AD131" s="34">
        <v>0.80833333333333324</v>
      </c>
      <c r="AE131" s="7">
        <f t="shared" si="264"/>
        <v>0</v>
      </c>
      <c r="AF131" s="34">
        <v>0.82291666666666663</v>
      </c>
      <c r="AG131" s="7">
        <f>AF131-AD131</f>
        <v>1.4583333333333393E-2</v>
      </c>
      <c r="AH131" s="34">
        <v>0.82986111111111116</v>
      </c>
      <c r="AI131" s="7">
        <f>AH131-AF131</f>
        <v>6.9444444444445308E-3</v>
      </c>
      <c r="AJ131" s="8">
        <f t="shared" si="162"/>
        <v>0</v>
      </c>
      <c r="AK131" s="8">
        <f t="shared" si="163"/>
        <v>10</v>
      </c>
      <c r="AL131" s="34">
        <v>0.82986111111111116</v>
      </c>
      <c r="AM131" s="34">
        <v>0.82986111111111116</v>
      </c>
      <c r="AN131" s="7">
        <f t="shared" si="265"/>
        <v>0</v>
      </c>
      <c r="AO131" s="7">
        <f>AM131-I131</f>
        <v>0.32986111111111116</v>
      </c>
      <c r="AP131" s="8">
        <f t="shared" si="266"/>
        <v>7</v>
      </c>
      <c r="AQ131" s="8">
        <f t="shared" si="267"/>
        <v>55</v>
      </c>
      <c r="AR131" s="7">
        <f>AB131-(AU131+AV131+AW131+AZ131+BC131+BF131+BI131)</f>
        <v>5.486111111111111E-2</v>
      </c>
      <c r="AS131" s="8">
        <f t="shared" si="268"/>
        <v>1</v>
      </c>
      <c r="AT131" s="8">
        <f t="shared" si="269"/>
        <v>19</v>
      </c>
      <c r="AU131" s="224">
        <v>0</v>
      </c>
      <c r="AV131" s="224">
        <v>0</v>
      </c>
      <c r="AW131" s="224">
        <v>0</v>
      </c>
      <c r="AX131" s="225">
        <f t="shared" si="270"/>
        <v>0</v>
      </c>
      <c r="AY131" s="225">
        <f t="shared" si="271"/>
        <v>0</v>
      </c>
      <c r="AZ131" s="224">
        <v>0</v>
      </c>
      <c r="BA131" s="225">
        <f t="shared" si="260"/>
        <v>0</v>
      </c>
      <c r="BB131" s="225">
        <f t="shared" si="261"/>
        <v>0</v>
      </c>
      <c r="BC131" s="224">
        <v>0</v>
      </c>
      <c r="BD131" s="225">
        <f t="shared" si="272"/>
        <v>0</v>
      </c>
      <c r="BE131" s="225">
        <f t="shared" si="273"/>
        <v>0</v>
      </c>
      <c r="BF131" s="224">
        <v>7.6388888888888886E-3</v>
      </c>
      <c r="BG131" s="225">
        <f t="shared" si="210"/>
        <v>0</v>
      </c>
      <c r="BH131" s="225">
        <f t="shared" si="211"/>
        <v>11</v>
      </c>
      <c r="BI131" s="224">
        <v>0</v>
      </c>
      <c r="BJ131" s="226">
        <f t="shared" si="274"/>
        <v>0</v>
      </c>
      <c r="BK131" s="227">
        <f t="shared" si="275"/>
        <v>0</v>
      </c>
      <c r="BL131" s="228">
        <f>F131 + BL130</f>
        <v>464710.96000000008</v>
      </c>
      <c r="BM131" s="229">
        <f xml:space="preserve"> G131 + BM130</f>
        <v>7472</v>
      </c>
      <c r="BN131" s="38">
        <f>F131/G131</f>
        <v>61.191034482758617</v>
      </c>
      <c r="BO131" s="2"/>
      <c r="BP131" s="2"/>
      <c r="BQ131" s="2"/>
      <c r="BR131" s="2"/>
      <c r="BS131" s="2"/>
      <c r="BT131" s="2"/>
      <c r="BU131" s="2"/>
      <c r="BV131" s="2"/>
      <c r="BW131" s="2"/>
    </row>
    <row r="132" spans="1:75" s="65" customFormat="1" ht="24.75" customHeight="1" x14ac:dyDescent="0.25">
      <c r="A132" s="45">
        <v>41020</v>
      </c>
      <c r="B132" s="43">
        <f t="shared" si="276"/>
        <v>4</v>
      </c>
      <c r="C132" s="52">
        <v>33</v>
      </c>
      <c r="D132" s="37" t="s">
        <v>31</v>
      </c>
      <c r="E132" s="37" t="s">
        <v>338</v>
      </c>
      <c r="F132" s="43">
        <v>3429.96</v>
      </c>
      <c r="G132" s="52">
        <v>55</v>
      </c>
      <c r="H132" s="52">
        <v>4</v>
      </c>
      <c r="I132" s="34">
        <v>0.65625</v>
      </c>
      <c r="J132" s="34">
        <v>0.65625</v>
      </c>
      <c r="K132" s="34">
        <v>0.66319444444444442</v>
      </c>
      <c r="L132" s="7">
        <f>K132-J132</f>
        <v>6.9444444444444198E-3</v>
      </c>
      <c r="M132" s="34">
        <v>0.66666666666666663</v>
      </c>
      <c r="N132" s="7">
        <f>M132-K132</f>
        <v>3.4722222222222099E-3</v>
      </c>
      <c r="O132" s="34">
        <v>0.75694444444444453</v>
      </c>
      <c r="P132" s="7">
        <f>O132-M132</f>
        <v>9.0277777777777901E-2</v>
      </c>
      <c r="Q132" s="34">
        <v>0.76041666666666663</v>
      </c>
      <c r="R132" s="34">
        <v>0.81597222222222221</v>
      </c>
      <c r="S132" s="7">
        <f t="shared" si="262"/>
        <v>5.555555555555558E-2</v>
      </c>
      <c r="T132" s="34">
        <v>0.76041666666666663</v>
      </c>
      <c r="U132" s="34">
        <v>0.81597222222222221</v>
      </c>
      <c r="V132" s="7">
        <f t="shared" si="263"/>
        <v>5.555555555555558E-2</v>
      </c>
      <c r="W132" s="34">
        <v>0.84375</v>
      </c>
      <c r="X132" s="7">
        <f>W132-R132</f>
        <v>2.777777777777779E-2</v>
      </c>
      <c r="Y132" s="34">
        <v>0.84444444444444444</v>
      </c>
      <c r="Z132" s="7">
        <f>Y132-W132</f>
        <v>6.9444444444444198E-4</v>
      </c>
      <c r="AA132" s="34">
        <v>0.90486111111111101</v>
      </c>
      <c r="AB132" s="7">
        <f>AA132-Y132</f>
        <v>6.0416666666666563E-2</v>
      </c>
      <c r="AC132" s="34">
        <v>0.90486111111111101</v>
      </c>
      <c r="AD132" s="34">
        <v>0.90486111111111101</v>
      </c>
      <c r="AE132" s="7">
        <f t="shared" si="264"/>
        <v>0</v>
      </c>
      <c r="AF132" s="34">
        <v>0.91319444444444453</v>
      </c>
      <c r="AG132" s="7">
        <f>AF132-AD132</f>
        <v>8.3333333333335258E-3</v>
      </c>
      <c r="AH132" s="34">
        <v>0.91666666666666663</v>
      </c>
      <c r="AI132" s="7">
        <f>AH132-AF132</f>
        <v>3.4722222222220989E-3</v>
      </c>
      <c r="AJ132" s="8">
        <f t="shared" si="162"/>
        <v>0</v>
      </c>
      <c r="AK132" s="8">
        <f t="shared" si="163"/>
        <v>5</v>
      </c>
      <c r="AL132" s="34">
        <v>0.91666666666666663</v>
      </c>
      <c r="AM132" s="34">
        <v>0.91666666666666663</v>
      </c>
      <c r="AN132" s="7">
        <f t="shared" si="265"/>
        <v>0</v>
      </c>
      <c r="AO132" s="7">
        <f>AM132-I132</f>
        <v>0.26041666666666663</v>
      </c>
      <c r="AP132" s="8">
        <f t="shared" si="266"/>
        <v>6</v>
      </c>
      <c r="AQ132" s="8">
        <f t="shared" si="267"/>
        <v>15</v>
      </c>
      <c r="AR132" s="7">
        <f>AB132-(AU132+AV132+AW132+AZ132+BC132+BF132+BI132)</f>
        <v>5.1388888888888783E-2</v>
      </c>
      <c r="AS132" s="8">
        <f t="shared" si="268"/>
        <v>1</v>
      </c>
      <c r="AT132" s="8">
        <f t="shared" si="269"/>
        <v>14</v>
      </c>
      <c r="AU132" s="224">
        <v>0</v>
      </c>
      <c r="AV132" s="224">
        <v>0</v>
      </c>
      <c r="AW132" s="224">
        <v>0</v>
      </c>
      <c r="AX132" s="225">
        <f t="shared" si="270"/>
        <v>0</v>
      </c>
      <c r="AY132" s="225">
        <f t="shared" si="271"/>
        <v>0</v>
      </c>
      <c r="AZ132" s="224">
        <v>0</v>
      </c>
      <c r="BA132" s="225">
        <f t="shared" si="260"/>
        <v>0</v>
      </c>
      <c r="BB132" s="225">
        <f t="shared" si="261"/>
        <v>0</v>
      </c>
      <c r="BC132" s="224">
        <v>0</v>
      </c>
      <c r="BD132" s="225">
        <f t="shared" si="272"/>
        <v>0</v>
      </c>
      <c r="BE132" s="225">
        <f t="shared" si="273"/>
        <v>0</v>
      </c>
      <c r="BF132" s="224">
        <v>9.0277777777777787E-3</v>
      </c>
      <c r="BG132" s="225">
        <f t="shared" si="210"/>
        <v>0</v>
      </c>
      <c r="BH132" s="225">
        <f t="shared" si="211"/>
        <v>13</v>
      </c>
      <c r="BI132" s="224">
        <v>0</v>
      </c>
      <c r="BJ132" s="226">
        <f t="shared" si="274"/>
        <v>0</v>
      </c>
      <c r="BK132" s="227">
        <f t="shared" si="275"/>
        <v>0</v>
      </c>
      <c r="BL132" s="228">
        <f>F132 + BL131</f>
        <v>468140.9200000001</v>
      </c>
      <c r="BM132" s="229">
        <f xml:space="preserve"> G132 + BM131</f>
        <v>7527</v>
      </c>
      <c r="BN132" s="38">
        <f>F132/G132</f>
        <v>62.362909090909092</v>
      </c>
      <c r="BO132" s="2"/>
      <c r="BP132" s="2"/>
      <c r="BQ132" s="2"/>
      <c r="BR132" s="2"/>
      <c r="BS132" s="2"/>
      <c r="BT132" s="2"/>
      <c r="BU132" s="2"/>
      <c r="BV132" s="2"/>
      <c r="BW132" s="2"/>
    </row>
    <row r="133" spans="1:75" s="65" customFormat="1" ht="30" x14ac:dyDescent="0.25">
      <c r="A133" s="45">
        <v>41021</v>
      </c>
      <c r="B133" s="43">
        <f t="shared" si="276"/>
        <v>4</v>
      </c>
      <c r="C133" s="52">
        <v>11</v>
      </c>
      <c r="D133" s="37" t="s">
        <v>264</v>
      </c>
      <c r="E133" s="37" t="s">
        <v>339</v>
      </c>
      <c r="F133" s="43">
        <v>3588.47</v>
      </c>
      <c r="G133" s="52">
        <v>59</v>
      </c>
      <c r="H133" s="52">
        <v>0</v>
      </c>
      <c r="I133" s="34">
        <v>0.39583333333333331</v>
      </c>
      <c r="J133" s="34">
        <v>0.39583333333333331</v>
      </c>
      <c r="K133" s="34">
        <v>0.39930555555555558</v>
      </c>
      <c r="L133" s="7">
        <f>K133-J133</f>
        <v>3.4722222222222654E-3</v>
      </c>
      <c r="M133" s="34">
        <v>0.4236111111111111</v>
      </c>
      <c r="N133" s="7">
        <f>M133-K133</f>
        <v>2.4305555555555525E-2</v>
      </c>
      <c r="O133" s="34">
        <v>0.44097222222222227</v>
      </c>
      <c r="P133" s="7">
        <f>O133-M133</f>
        <v>1.736111111111116E-2</v>
      </c>
      <c r="Q133" s="34">
        <v>0.44097222222222227</v>
      </c>
      <c r="R133" s="34">
        <v>0.45833333333333331</v>
      </c>
      <c r="S133" s="7">
        <f t="shared" ref="S133:S137" si="277">R133-Q133</f>
        <v>1.7361111111111049E-2</v>
      </c>
      <c r="T133" s="34">
        <v>0.44097222222222227</v>
      </c>
      <c r="U133" s="34">
        <v>0.45833333333333331</v>
      </c>
      <c r="V133" s="7">
        <f t="shared" ref="V133:V137" si="278">U133-T133</f>
        <v>1.7361111111111049E-2</v>
      </c>
      <c r="W133" s="34">
        <v>0.46180555555555558</v>
      </c>
      <c r="X133" s="7">
        <f>W133-R133</f>
        <v>3.4722222222222654E-3</v>
      </c>
      <c r="Y133" s="34">
        <v>0.46249999999999997</v>
      </c>
      <c r="Z133" s="7">
        <f>Y133-W133</f>
        <v>6.9444444444438647E-4</v>
      </c>
      <c r="AA133" s="34">
        <v>0.57847222222222217</v>
      </c>
      <c r="AB133" s="7">
        <f>AA133-Y133</f>
        <v>0.1159722222222222</v>
      </c>
      <c r="AC133" s="34">
        <v>0.57847222222222217</v>
      </c>
      <c r="AD133" s="34">
        <v>0.57847222222222217</v>
      </c>
      <c r="AE133" s="7">
        <f t="shared" ref="AE133:AE137" si="279">AD133-AC133</f>
        <v>0</v>
      </c>
      <c r="AF133" s="34">
        <v>0.58680555555555558</v>
      </c>
      <c r="AG133" s="7">
        <f>AF133-AD133</f>
        <v>8.3333333333334147E-3</v>
      </c>
      <c r="AH133" s="34">
        <v>0.59027777777777779</v>
      </c>
      <c r="AI133" s="7">
        <f>AH133-AF133</f>
        <v>3.4722222222222099E-3</v>
      </c>
      <c r="AJ133" s="8">
        <f t="shared" si="162"/>
        <v>0</v>
      </c>
      <c r="AK133" s="8">
        <f t="shared" si="163"/>
        <v>5</v>
      </c>
      <c r="AL133" s="34">
        <v>0.59027777777777779</v>
      </c>
      <c r="AM133" s="34">
        <v>0.59375</v>
      </c>
      <c r="AN133" s="7">
        <f t="shared" ref="AN133:AN140" si="280">AM133-AL133</f>
        <v>3.4722222222222099E-3</v>
      </c>
      <c r="AO133" s="7">
        <f>AM133-I133</f>
        <v>0.19791666666666669</v>
      </c>
      <c r="AP133" s="8">
        <f t="shared" ref="AP133:AP140" si="281">HOUR(AO133)</f>
        <v>4</v>
      </c>
      <c r="AQ133" s="8">
        <f t="shared" ref="AQ133:AQ140" si="282">MINUTE(AO133)</f>
        <v>45</v>
      </c>
      <c r="AR133" s="7">
        <f>AB133-(AU133+AV133+AW133+AZ133+BC133+BF133+BI133)</f>
        <v>7.3611111111111099E-2</v>
      </c>
      <c r="AS133" s="8">
        <f t="shared" ref="AS133:AS137" si="283">HOUR(AR133)</f>
        <v>1</v>
      </c>
      <c r="AT133" s="8">
        <f t="shared" ref="AT133:AT137" si="284">MINUTE(AR133)</f>
        <v>46</v>
      </c>
      <c r="AU133" s="224">
        <v>0</v>
      </c>
      <c r="AV133" s="224">
        <v>0</v>
      </c>
      <c r="AW133" s="224">
        <v>0</v>
      </c>
      <c r="AX133" s="225">
        <f t="shared" ref="AX133:AX137" si="285">HOUR(AW133)</f>
        <v>0</v>
      </c>
      <c r="AY133" s="225">
        <f t="shared" ref="AY133:AY137" si="286">MINUTE(AW133)</f>
        <v>0</v>
      </c>
      <c r="AZ133" s="224">
        <v>0</v>
      </c>
      <c r="BA133" s="225">
        <f t="shared" ref="BA133:BA138" si="287">HOUR(AZ133)</f>
        <v>0</v>
      </c>
      <c r="BB133" s="225">
        <f t="shared" ref="BB133:BB138" si="288">MINUTE(AZ133)</f>
        <v>0</v>
      </c>
      <c r="BC133" s="224">
        <v>0</v>
      </c>
      <c r="BD133" s="225">
        <f t="shared" ref="BD133:BD137" si="289">HOUR(BC133)</f>
        <v>0</v>
      </c>
      <c r="BE133" s="225">
        <f t="shared" ref="BE133:BE137" si="290">MINUTE(BC133)</f>
        <v>0</v>
      </c>
      <c r="BF133" s="224">
        <v>4.2361111111111106E-2</v>
      </c>
      <c r="BG133" s="225">
        <f t="shared" si="210"/>
        <v>1</v>
      </c>
      <c r="BH133" s="225">
        <f t="shared" si="211"/>
        <v>1</v>
      </c>
      <c r="BI133" s="224">
        <v>0</v>
      </c>
      <c r="BJ133" s="226">
        <f t="shared" ref="BJ133:BJ137" si="291">HOUR(BI133)</f>
        <v>0</v>
      </c>
      <c r="BK133" s="227">
        <f t="shared" ref="BK133:BK137" si="292">MINUTE(BI133)</f>
        <v>0</v>
      </c>
      <c r="BL133" s="228">
        <f>F133 + BL132</f>
        <v>471729.39000000007</v>
      </c>
      <c r="BM133" s="229">
        <f xml:space="preserve"> G133 + BM132</f>
        <v>7586</v>
      </c>
      <c r="BN133" s="38">
        <f>F133/G133</f>
        <v>60.821525423728808</v>
      </c>
      <c r="BO133" s="2"/>
      <c r="BP133" s="2"/>
      <c r="BQ133" s="2"/>
      <c r="BR133" s="2"/>
      <c r="BS133" s="2"/>
      <c r="BT133" s="2"/>
      <c r="BU133" s="2"/>
      <c r="BV133" s="2"/>
      <c r="BW133" s="2"/>
    </row>
    <row r="134" spans="1:75" s="65" customFormat="1" ht="31.5" customHeight="1" x14ac:dyDescent="0.25">
      <c r="A134" s="45">
        <v>41021</v>
      </c>
      <c r="B134" s="43">
        <f t="shared" si="276"/>
        <v>4</v>
      </c>
      <c r="C134" s="52">
        <v>3</v>
      </c>
      <c r="D134" s="37" t="s">
        <v>280</v>
      </c>
      <c r="E134" s="37" t="s">
        <v>307</v>
      </c>
      <c r="F134" s="43">
        <v>3648.81</v>
      </c>
      <c r="G134" s="52">
        <v>59</v>
      </c>
      <c r="H134" s="52">
        <v>0</v>
      </c>
      <c r="I134" s="34">
        <v>0.35416666666666669</v>
      </c>
      <c r="J134" s="34">
        <v>0.35416666666666669</v>
      </c>
      <c r="K134" s="34">
        <v>0.3576388888888889</v>
      </c>
      <c r="L134" s="7">
        <f>K134-J134</f>
        <v>3.4722222222222099E-3</v>
      </c>
      <c r="M134" s="34">
        <v>0.36458333333333331</v>
      </c>
      <c r="N134" s="7">
        <f>M134-K134</f>
        <v>6.9444444444444198E-3</v>
      </c>
      <c r="O134" s="34">
        <v>0.39930555555555558</v>
      </c>
      <c r="P134" s="7">
        <f>O134-M134</f>
        <v>3.4722222222222265E-2</v>
      </c>
      <c r="Q134" s="34">
        <v>0.39930555555555558</v>
      </c>
      <c r="R134" s="34">
        <v>0.4236111111111111</v>
      </c>
      <c r="S134" s="7">
        <f t="shared" si="277"/>
        <v>2.4305555555555525E-2</v>
      </c>
      <c r="T134" s="34">
        <v>0.39930555555555558</v>
      </c>
      <c r="U134" s="34">
        <v>0.4236111111111111</v>
      </c>
      <c r="V134" s="7">
        <f t="shared" si="278"/>
        <v>2.4305555555555525E-2</v>
      </c>
      <c r="W134" s="34">
        <v>0.40972222222222227</v>
      </c>
      <c r="X134" s="7">
        <v>0</v>
      </c>
      <c r="Y134" s="34">
        <v>0.40972222222222227</v>
      </c>
      <c r="Z134" s="7">
        <f>Y134-W134</f>
        <v>0</v>
      </c>
      <c r="AA134" s="34">
        <v>0.63194444444444442</v>
      </c>
      <c r="AB134" s="7">
        <f>AA134-Y134</f>
        <v>0.22222222222222215</v>
      </c>
      <c r="AC134" s="34">
        <v>0.63194444444444442</v>
      </c>
      <c r="AD134" s="34">
        <v>0.63194444444444442</v>
      </c>
      <c r="AE134" s="7">
        <f t="shared" si="279"/>
        <v>0</v>
      </c>
      <c r="AF134" s="34">
        <v>0.63888888888888895</v>
      </c>
      <c r="AG134" s="7">
        <f>AF134-AD134</f>
        <v>6.9444444444445308E-3</v>
      </c>
      <c r="AH134" s="34">
        <v>0.64236111111111105</v>
      </c>
      <c r="AI134" s="7">
        <f>AH134-AF134</f>
        <v>3.4722222222220989E-3</v>
      </c>
      <c r="AJ134" s="8">
        <f t="shared" si="162"/>
        <v>0</v>
      </c>
      <c r="AK134" s="8">
        <f t="shared" si="163"/>
        <v>5</v>
      </c>
      <c r="AL134" s="34">
        <v>0.64236111111111105</v>
      </c>
      <c r="AM134" s="34">
        <v>0.64583333333333337</v>
      </c>
      <c r="AN134" s="7">
        <f t="shared" si="280"/>
        <v>3.4722222222223209E-3</v>
      </c>
      <c r="AO134" s="7">
        <f>AM134-I134</f>
        <v>0.29166666666666669</v>
      </c>
      <c r="AP134" s="8">
        <f t="shared" si="281"/>
        <v>7</v>
      </c>
      <c r="AQ134" s="8">
        <f t="shared" si="282"/>
        <v>0</v>
      </c>
      <c r="AR134" s="7">
        <f>AB134-(AU134+AV134+AW134+AZ134+BC134+BF134+BI134)</f>
        <v>0</v>
      </c>
      <c r="AS134" s="8">
        <f t="shared" si="283"/>
        <v>0</v>
      </c>
      <c r="AT134" s="8">
        <f t="shared" si="284"/>
        <v>0</v>
      </c>
      <c r="AU134" s="224">
        <v>0</v>
      </c>
      <c r="AV134" s="224">
        <v>0</v>
      </c>
      <c r="AW134" s="224">
        <v>0</v>
      </c>
      <c r="AX134" s="225">
        <f t="shared" si="285"/>
        <v>0</v>
      </c>
      <c r="AY134" s="225">
        <f t="shared" si="286"/>
        <v>0</v>
      </c>
      <c r="AZ134" s="224">
        <v>0.22222222222222221</v>
      </c>
      <c r="BA134" s="225">
        <f t="shared" si="287"/>
        <v>5</v>
      </c>
      <c r="BB134" s="225">
        <f t="shared" si="288"/>
        <v>20</v>
      </c>
      <c r="BC134" s="224">
        <v>0</v>
      </c>
      <c r="BD134" s="225">
        <f t="shared" si="289"/>
        <v>0</v>
      </c>
      <c r="BE134" s="225">
        <f t="shared" si="290"/>
        <v>0</v>
      </c>
      <c r="BF134" s="224">
        <v>0</v>
      </c>
      <c r="BG134" s="225">
        <f t="shared" si="210"/>
        <v>0</v>
      </c>
      <c r="BH134" s="225">
        <f t="shared" si="211"/>
        <v>0</v>
      </c>
      <c r="BI134" s="224">
        <v>0</v>
      </c>
      <c r="BJ134" s="226">
        <f t="shared" si="291"/>
        <v>0</v>
      </c>
      <c r="BK134" s="227">
        <f t="shared" si="292"/>
        <v>0</v>
      </c>
      <c r="BL134" s="228">
        <f>F134 + BL133</f>
        <v>475378.20000000007</v>
      </c>
      <c r="BM134" s="229">
        <f xml:space="preserve"> G134 + BM133</f>
        <v>7645</v>
      </c>
      <c r="BN134" s="38">
        <f>F134/G134</f>
        <v>61.844237288135595</v>
      </c>
      <c r="BO134" s="2"/>
      <c r="BP134" s="2"/>
      <c r="BQ134" s="2"/>
      <c r="BR134" s="2"/>
      <c r="BS134" s="2"/>
      <c r="BT134" s="2"/>
      <c r="BU134" s="2"/>
      <c r="BV134" s="2"/>
      <c r="BW134" s="2"/>
    </row>
    <row r="135" spans="1:75" s="65" customFormat="1" ht="31.5" customHeight="1" x14ac:dyDescent="0.25">
      <c r="A135" s="45">
        <v>41021</v>
      </c>
      <c r="B135" s="43">
        <f t="shared" si="276"/>
        <v>4</v>
      </c>
      <c r="C135" s="52">
        <v>8</v>
      </c>
      <c r="D135" s="37" t="s">
        <v>286</v>
      </c>
      <c r="E135" s="37" t="s">
        <v>216</v>
      </c>
      <c r="F135" s="43">
        <v>3143.79</v>
      </c>
      <c r="G135" s="52">
        <v>53</v>
      </c>
      <c r="H135" s="52">
        <v>6</v>
      </c>
      <c r="I135" s="34">
        <v>0.41666666666666669</v>
      </c>
      <c r="J135" s="34">
        <v>0.41666666666666669</v>
      </c>
      <c r="K135" s="34">
        <v>0.4201388888888889</v>
      </c>
      <c r="L135" s="7">
        <f>K135-J135</f>
        <v>3.4722222222222099E-3</v>
      </c>
      <c r="M135" s="34">
        <v>0.4201388888888889</v>
      </c>
      <c r="N135" s="7">
        <f>M135-K135</f>
        <v>0</v>
      </c>
      <c r="O135" s="34">
        <v>0.42708333333333331</v>
      </c>
      <c r="P135" s="7">
        <f>O135-M135</f>
        <v>6.9444444444444198E-3</v>
      </c>
      <c r="Q135" s="34">
        <v>0.42708333333333331</v>
      </c>
      <c r="R135" s="34">
        <v>0.47916666666666669</v>
      </c>
      <c r="S135" s="7">
        <f t="shared" si="277"/>
        <v>5.208333333333337E-2</v>
      </c>
      <c r="T135" s="34">
        <v>0.42708333333333331</v>
      </c>
      <c r="U135" s="34">
        <v>0.47916666666666669</v>
      </c>
      <c r="V135" s="7">
        <f t="shared" si="278"/>
        <v>5.208333333333337E-2</v>
      </c>
      <c r="W135" s="34">
        <v>0.625</v>
      </c>
      <c r="X135" s="7">
        <f>W135-R135</f>
        <v>0.14583333333333331</v>
      </c>
      <c r="Y135" s="34">
        <v>0.625</v>
      </c>
      <c r="Z135" s="7">
        <f>Y135-W135</f>
        <v>0</v>
      </c>
      <c r="AA135" s="34">
        <v>0.69236111111111109</v>
      </c>
      <c r="AB135" s="7">
        <f>AA135-Y135</f>
        <v>6.7361111111111094E-2</v>
      </c>
      <c r="AC135" s="34">
        <v>0.69236111111111109</v>
      </c>
      <c r="AD135" s="34">
        <v>0.69236111111111109</v>
      </c>
      <c r="AE135" s="7">
        <f t="shared" si="279"/>
        <v>0</v>
      </c>
      <c r="AF135" s="34">
        <v>0.70138888888888884</v>
      </c>
      <c r="AG135" s="7">
        <f>AF135-AD135</f>
        <v>9.0277777777777457E-3</v>
      </c>
      <c r="AH135" s="34">
        <v>0.70486111111111116</v>
      </c>
      <c r="AI135" s="7">
        <f>AH135-AF135</f>
        <v>3.4722222222223209E-3</v>
      </c>
      <c r="AJ135" s="8">
        <f t="shared" si="162"/>
        <v>0</v>
      </c>
      <c r="AK135" s="8">
        <f t="shared" si="163"/>
        <v>5</v>
      </c>
      <c r="AL135" s="34">
        <v>0.70486111111111116</v>
      </c>
      <c r="AM135" s="34">
        <v>0.70833333333333337</v>
      </c>
      <c r="AN135" s="7">
        <f t="shared" si="280"/>
        <v>3.4722222222222099E-3</v>
      </c>
      <c r="AO135" s="7">
        <f>AM135-I135</f>
        <v>0.29166666666666669</v>
      </c>
      <c r="AP135" s="8">
        <f t="shared" si="281"/>
        <v>7</v>
      </c>
      <c r="AQ135" s="8">
        <f t="shared" si="282"/>
        <v>0</v>
      </c>
      <c r="AR135" s="7">
        <f>AB135-(AU135+AV135+AW135+AZ135+BC135+BF135+BI135)</f>
        <v>5.5555555555555539E-2</v>
      </c>
      <c r="AS135" s="8">
        <f t="shared" si="283"/>
        <v>1</v>
      </c>
      <c r="AT135" s="8">
        <f t="shared" si="284"/>
        <v>20</v>
      </c>
      <c r="AU135" s="224">
        <v>0</v>
      </c>
      <c r="AV135" s="224">
        <v>0</v>
      </c>
      <c r="AW135" s="224">
        <v>0</v>
      </c>
      <c r="AX135" s="225">
        <f t="shared" si="285"/>
        <v>0</v>
      </c>
      <c r="AY135" s="225">
        <f t="shared" si="286"/>
        <v>0</v>
      </c>
      <c r="AZ135" s="224">
        <v>0</v>
      </c>
      <c r="BA135" s="225">
        <f t="shared" si="287"/>
        <v>0</v>
      </c>
      <c r="BB135" s="225">
        <f t="shared" si="288"/>
        <v>0</v>
      </c>
      <c r="BC135" s="224">
        <v>0</v>
      </c>
      <c r="BD135" s="225">
        <f t="shared" si="289"/>
        <v>0</v>
      </c>
      <c r="BE135" s="225">
        <f t="shared" si="290"/>
        <v>0</v>
      </c>
      <c r="BF135" s="224">
        <v>1.1805555555555555E-2</v>
      </c>
      <c r="BG135" s="225">
        <f t="shared" si="210"/>
        <v>0</v>
      </c>
      <c r="BH135" s="225">
        <f t="shared" si="211"/>
        <v>17</v>
      </c>
      <c r="BI135" s="224">
        <v>0</v>
      </c>
      <c r="BJ135" s="226">
        <f t="shared" si="291"/>
        <v>0</v>
      </c>
      <c r="BK135" s="227">
        <f t="shared" si="292"/>
        <v>0</v>
      </c>
      <c r="BL135" s="228">
        <f>F135 + BL134</f>
        <v>478521.99000000005</v>
      </c>
      <c r="BM135" s="229">
        <f xml:space="preserve"> G135 + BM134</f>
        <v>7698</v>
      </c>
      <c r="BN135" s="38">
        <f>F135/G135</f>
        <v>59.316792452830185</v>
      </c>
      <c r="BO135" s="2"/>
      <c r="BP135" s="2"/>
      <c r="BQ135" s="2"/>
      <c r="BR135" s="2"/>
      <c r="BS135" s="2"/>
      <c r="BT135" s="2"/>
      <c r="BU135" s="2"/>
      <c r="BV135" s="2"/>
      <c r="BW135" s="2"/>
    </row>
    <row r="136" spans="1:75" s="65" customFormat="1" ht="31.5" customHeight="1" x14ac:dyDescent="0.25">
      <c r="A136" s="45">
        <v>41021</v>
      </c>
      <c r="B136" s="43">
        <f t="shared" si="276"/>
        <v>4</v>
      </c>
      <c r="C136" s="52">
        <v>34</v>
      </c>
      <c r="D136" s="37" t="s">
        <v>31</v>
      </c>
      <c r="E136" s="37" t="s">
        <v>338</v>
      </c>
      <c r="F136" s="43">
        <v>3614.27</v>
      </c>
      <c r="G136" s="52">
        <v>57</v>
      </c>
      <c r="H136" s="52">
        <v>2</v>
      </c>
      <c r="I136" s="34">
        <v>0.625</v>
      </c>
      <c r="J136" s="34">
        <v>0.625</v>
      </c>
      <c r="K136" s="34">
        <v>0.62847222222222221</v>
      </c>
      <c r="L136" s="7">
        <f>K136-J136</f>
        <v>3.4722222222222099E-3</v>
      </c>
      <c r="M136" s="34">
        <v>0.63541666666666663</v>
      </c>
      <c r="N136" s="7">
        <f>M136-K136</f>
        <v>6.9444444444444198E-3</v>
      </c>
      <c r="O136" s="34">
        <v>0.65625</v>
      </c>
      <c r="P136" s="7">
        <f>O136-M136</f>
        <v>2.083333333333337E-2</v>
      </c>
      <c r="Q136" s="34">
        <v>0.65625</v>
      </c>
      <c r="R136" s="34">
        <v>0.67361111111111116</v>
      </c>
      <c r="S136" s="7">
        <f t="shared" si="277"/>
        <v>1.736111111111116E-2</v>
      </c>
      <c r="T136" s="34">
        <v>0.65625</v>
      </c>
      <c r="U136" s="34">
        <v>0.67361111111111116</v>
      </c>
      <c r="V136" s="7">
        <f t="shared" si="278"/>
        <v>1.736111111111116E-2</v>
      </c>
      <c r="W136" s="34">
        <v>0.71527777777777779</v>
      </c>
      <c r="X136" s="7">
        <f>W136-R136</f>
        <v>4.166666666666663E-2</v>
      </c>
      <c r="Y136" s="34">
        <v>0.71666666666666667</v>
      </c>
      <c r="Z136" s="7">
        <f>Y136-W136</f>
        <v>1.388888888888884E-3</v>
      </c>
      <c r="AA136" s="34">
        <v>0.79375000000000007</v>
      </c>
      <c r="AB136" s="7">
        <f>AA136-Y136</f>
        <v>7.7083333333333393E-2</v>
      </c>
      <c r="AC136" s="34">
        <v>0.79375000000000007</v>
      </c>
      <c r="AD136" s="34">
        <v>0.79375000000000007</v>
      </c>
      <c r="AE136" s="7">
        <f t="shared" si="279"/>
        <v>0</v>
      </c>
      <c r="AF136" s="34">
        <v>0.80208333333333337</v>
      </c>
      <c r="AG136" s="7">
        <f>AF136-AD136</f>
        <v>8.3333333333333037E-3</v>
      </c>
      <c r="AH136" s="34">
        <v>0.80555555555555547</v>
      </c>
      <c r="AI136" s="7">
        <f>AH136-AF136</f>
        <v>3.4722222222220989E-3</v>
      </c>
      <c r="AJ136" s="8">
        <f t="shared" si="162"/>
        <v>0</v>
      </c>
      <c r="AK136" s="8">
        <f t="shared" si="163"/>
        <v>5</v>
      </c>
      <c r="AL136" s="34">
        <v>0.80555555555555547</v>
      </c>
      <c r="AM136" s="34">
        <v>0.80902777777777779</v>
      </c>
      <c r="AN136" s="7">
        <f t="shared" si="280"/>
        <v>3.4722222222223209E-3</v>
      </c>
      <c r="AO136" s="7">
        <f>AM136-I136</f>
        <v>0.18402777777777779</v>
      </c>
      <c r="AP136" s="8">
        <f t="shared" si="281"/>
        <v>4</v>
      </c>
      <c r="AQ136" s="8">
        <f t="shared" si="282"/>
        <v>25</v>
      </c>
      <c r="AR136" s="7">
        <f>AB136-(AU136+AV136+AW136+AZ136+BC136+BF136+BI136)</f>
        <v>4.5833333333333393E-2</v>
      </c>
      <c r="AS136" s="8">
        <f t="shared" si="283"/>
        <v>1</v>
      </c>
      <c r="AT136" s="8">
        <f t="shared" si="284"/>
        <v>6</v>
      </c>
      <c r="AU136" s="224">
        <v>0</v>
      </c>
      <c r="AV136" s="224">
        <v>0</v>
      </c>
      <c r="AW136" s="224">
        <v>0</v>
      </c>
      <c r="AX136" s="225">
        <f t="shared" si="285"/>
        <v>0</v>
      </c>
      <c r="AY136" s="225">
        <f t="shared" si="286"/>
        <v>0</v>
      </c>
      <c r="AZ136" s="224">
        <v>0</v>
      </c>
      <c r="BA136" s="225">
        <f t="shared" si="287"/>
        <v>0</v>
      </c>
      <c r="BB136" s="225">
        <f t="shared" si="288"/>
        <v>0</v>
      </c>
      <c r="BC136" s="224">
        <v>0</v>
      </c>
      <c r="BD136" s="225">
        <f t="shared" si="289"/>
        <v>0</v>
      </c>
      <c r="BE136" s="225">
        <f t="shared" si="290"/>
        <v>0</v>
      </c>
      <c r="BF136" s="224">
        <v>3.125E-2</v>
      </c>
      <c r="BG136" s="225">
        <f t="shared" si="210"/>
        <v>0</v>
      </c>
      <c r="BH136" s="225">
        <f t="shared" si="211"/>
        <v>45</v>
      </c>
      <c r="BI136" s="224">
        <v>0</v>
      </c>
      <c r="BJ136" s="226">
        <f t="shared" si="291"/>
        <v>0</v>
      </c>
      <c r="BK136" s="227">
        <f t="shared" si="292"/>
        <v>0</v>
      </c>
      <c r="BL136" s="228">
        <f>F136 + BL135</f>
        <v>482136.26000000007</v>
      </c>
      <c r="BM136" s="229">
        <f xml:space="preserve"> G136 + BM135</f>
        <v>7755</v>
      </c>
      <c r="BN136" s="38">
        <f>F136/G136</f>
        <v>63.408245614035089</v>
      </c>
      <c r="BO136" s="2"/>
      <c r="BP136" s="2"/>
      <c r="BQ136" s="2"/>
      <c r="BR136" s="2"/>
      <c r="BS136" s="2"/>
      <c r="BT136" s="2"/>
      <c r="BU136" s="2"/>
      <c r="BV136" s="2"/>
      <c r="BW136" s="2"/>
    </row>
    <row r="137" spans="1:75" s="65" customFormat="1" ht="25.5" customHeight="1" x14ac:dyDescent="0.25">
      <c r="A137" s="45">
        <v>41021</v>
      </c>
      <c r="B137" s="43">
        <f t="shared" si="276"/>
        <v>4</v>
      </c>
      <c r="C137" s="52">
        <v>3</v>
      </c>
      <c r="D137" s="37" t="s">
        <v>264</v>
      </c>
      <c r="E137" s="37" t="s">
        <v>268</v>
      </c>
      <c r="F137" s="43">
        <v>3592.05</v>
      </c>
      <c r="G137" s="52">
        <v>58</v>
      </c>
      <c r="H137" s="52">
        <v>1</v>
      </c>
      <c r="I137" s="34">
        <v>0.8125</v>
      </c>
      <c r="J137" s="34">
        <v>0.8125</v>
      </c>
      <c r="K137" s="34">
        <v>0.81597222222222221</v>
      </c>
      <c r="L137" s="7">
        <f>K137-J137</f>
        <v>3.4722222222222099E-3</v>
      </c>
      <c r="M137" s="34">
        <v>0.82291666666666663</v>
      </c>
      <c r="N137" s="7">
        <f>M137-K137</f>
        <v>6.9444444444444198E-3</v>
      </c>
      <c r="O137" s="34">
        <v>0.90277777777777779</v>
      </c>
      <c r="P137" s="7">
        <f>O137-M137</f>
        <v>7.986111111111116E-2</v>
      </c>
      <c r="Q137" s="34">
        <v>0.90972222222222221</v>
      </c>
      <c r="R137" s="34">
        <v>1.0694444444444444</v>
      </c>
      <c r="S137" s="7">
        <f t="shared" si="277"/>
        <v>0.15972222222222221</v>
      </c>
      <c r="T137" s="34">
        <v>0.90972222222222221</v>
      </c>
      <c r="U137" s="34">
        <v>1.0694444444444444</v>
      </c>
      <c r="V137" s="7">
        <f t="shared" si="278"/>
        <v>0.15972222222222221</v>
      </c>
      <c r="W137" s="34">
        <v>1.075</v>
      </c>
      <c r="X137" s="7">
        <f>W137-R137</f>
        <v>5.5555555555555358E-3</v>
      </c>
      <c r="Y137" s="34">
        <v>1.0770833333333334</v>
      </c>
      <c r="Z137" s="7">
        <f>Y137-W137</f>
        <v>2.083333333333437E-3</v>
      </c>
      <c r="AA137" s="34">
        <v>1.1402777777777777</v>
      </c>
      <c r="AB137" s="7">
        <f>AA137-Y137</f>
        <v>6.3194444444444331E-2</v>
      </c>
      <c r="AC137" s="34">
        <v>1.1402777777777777</v>
      </c>
      <c r="AD137" s="34">
        <v>1.1402777777777777</v>
      </c>
      <c r="AE137" s="7">
        <f t="shared" si="279"/>
        <v>0</v>
      </c>
      <c r="AF137" s="34">
        <v>1.1736111111111112</v>
      </c>
      <c r="AG137" s="7">
        <f>AF137-AD137</f>
        <v>3.3333333333333437E-2</v>
      </c>
      <c r="AH137" s="34">
        <v>1.1770833333333333</v>
      </c>
      <c r="AI137" s="7">
        <f>AH137-AF137</f>
        <v>3.4722222222220989E-3</v>
      </c>
      <c r="AJ137" s="8">
        <f t="shared" si="162"/>
        <v>0</v>
      </c>
      <c r="AK137" s="8">
        <f t="shared" si="163"/>
        <v>5</v>
      </c>
      <c r="AL137" s="34">
        <v>1.1770833333333333</v>
      </c>
      <c r="AM137" s="34">
        <v>1.1805555555555556</v>
      </c>
      <c r="AN137" s="7">
        <f t="shared" si="280"/>
        <v>3.4722222222223209E-3</v>
      </c>
      <c r="AO137" s="7">
        <f>AM137-I137</f>
        <v>0.36805555555555558</v>
      </c>
      <c r="AP137" s="8">
        <f t="shared" si="281"/>
        <v>8</v>
      </c>
      <c r="AQ137" s="8">
        <f t="shared" si="282"/>
        <v>50</v>
      </c>
      <c r="AR137" s="7">
        <f>AB137-(AU137+AV137+AW137+AZ137+BC137+BF137+BI137)</f>
        <v>5.4166666666666551E-2</v>
      </c>
      <c r="AS137" s="8">
        <f t="shared" si="283"/>
        <v>1</v>
      </c>
      <c r="AT137" s="8">
        <f t="shared" si="284"/>
        <v>18</v>
      </c>
      <c r="AU137" s="224">
        <v>0</v>
      </c>
      <c r="AV137" s="224">
        <v>0</v>
      </c>
      <c r="AW137" s="224">
        <v>0</v>
      </c>
      <c r="AX137" s="225">
        <f t="shared" si="285"/>
        <v>0</v>
      </c>
      <c r="AY137" s="225">
        <f t="shared" si="286"/>
        <v>0</v>
      </c>
      <c r="AZ137" s="224">
        <v>0</v>
      </c>
      <c r="BA137" s="225">
        <f t="shared" si="287"/>
        <v>0</v>
      </c>
      <c r="BB137" s="225">
        <f t="shared" si="288"/>
        <v>0</v>
      </c>
      <c r="BC137" s="224">
        <v>0</v>
      </c>
      <c r="BD137" s="225">
        <f t="shared" si="289"/>
        <v>0</v>
      </c>
      <c r="BE137" s="225">
        <f t="shared" si="290"/>
        <v>0</v>
      </c>
      <c r="BF137" s="224">
        <v>9.0277777777777787E-3</v>
      </c>
      <c r="BG137" s="225">
        <f t="shared" si="210"/>
        <v>0</v>
      </c>
      <c r="BH137" s="225">
        <f t="shared" si="211"/>
        <v>13</v>
      </c>
      <c r="BI137" s="224">
        <v>0</v>
      </c>
      <c r="BJ137" s="226">
        <f t="shared" si="291"/>
        <v>0</v>
      </c>
      <c r="BK137" s="227">
        <f t="shared" si="292"/>
        <v>0</v>
      </c>
      <c r="BL137" s="228">
        <f>F137 + BL136</f>
        <v>485728.31000000006</v>
      </c>
      <c r="BM137" s="229">
        <f xml:space="preserve"> G137 + BM136</f>
        <v>7813</v>
      </c>
      <c r="BN137" s="38">
        <f>F137/G137</f>
        <v>61.931896551724144</v>
      </c>
      <c r="BO137" s="2"/>
      <c r="BP137" s="2"/>
      <c r="BQ137" s="2"/>
      <c r="BR137" s="2"/>
      <c r="BS137" s="2"/>
      <c r="BT137" s="2"/>
      <c r="BU137" s="2"/>
      <c r="BV137" s="2"/>
      <c r="BW137" s="2"/>
    </row>
    <row r="138" spans="1:75" s="65" customFormat="1" ht="30" customHeight="1" x14ac:dyDescent="0.25">
      <c r="A138" s="45">
        <v>41022</v>
      </c>
      <c r="B138" s="43">
        <f t="shared" si="276"/>
        <v>4</v>
      </c>
      <c r="C138" s="52">
        <v>11</v>
      </c>
      <c r="D138" s="37" t="s">
        <v>261</v>
      </c>
      <c r="E138" s="37" t="s">
        <v>270</v>
      </c>
      <c r="F138" s="43">
        <v>3162.54</v>
      </c>
      <c r="G138" s="52">
        <v>58</v>
      </c>
      <c r="H138" s="52">
        <v>1</v>
      </c>
      <c r="I138" s="34">
        <v>0.875</v>
      </c>
      <c r="J138" s="34">
        <v>0.875</v>
      </c>
      <c r="K138" s="34">
        <v>0.88541666666666663</v>
      </c>
      <c r="L138" s="7">
        <f>K138-J138</f>
        <v>1.041666666666663E-2</v>
      </c>
      <c r="M138" s="34">
        <v>0.89236111111111116</v>
      </c>
      <c r="N138" s="7">
        <f>M138-K138</f>
        <v>6.9444444444445308E-3</v>
      </c>
      <c r="O138" s="34">
        <v>1.0659722222222221</v>
      </c>
      <c r="P138" s="7">
        <f>O138-M138</f>
        <v>0.17361111111111094</v>
      </c>
      <c r="Q138" s="34">
        <v>1.0694444444444444</v>
      </c>
      <c r="R138" s="34">
        <v>1.1111111111111112</v>
      </c>
      <c r="S138" s="7">
        <f t="shared" ref="S138:S141" si="293">R138-Q138</f>
        <v>4.1666666666666741E-2</v>
      </c>
      <c r="T138" s="34">
        <v>1.0694444444444444</v>
      </c>
      <c r="U138" s="34">
        <v>1.1111111111111112</v>
      </c>
      <c r="V138" s="7">
        <f t="shared" ref="V138:V141" si="294">U138-T138</f>
        <v>4.1666666666666741E-2</v>
      </c>
      <c r="W138" s="34">
        <v>1.0729166666666667</v>
      </c>
      <c r="X138" s="7">
        <v>0</v>
      </c>
      <c r="Y138" s="34">
        <v>1.0729166666666667</v>
      </c>
      <c r="Z138" s="7">
        <f>Y138-W138</f>
        <v>0</v>
      </c>
      <c r="AA138" s="34">
        <v>1.2395833333333333</v>
      </c>
      <c r="AB138" s="7">
        <f>AA138-Y138</f>
        <v>0.16666666666666652</v>
      </c>
      <c r="AC138" s="34">
        <v>1.2395833333333333</v>
      </c>
      <c r="AD138" s="34">
        <v>1.2395833333333333</v>
      </c>
      <c r="AE138" s="7">
        <f t="shared" ref="AE138:AE141" si="295">AD138-AC138</f>
        <v>0</v>
      </c>
      <c r="AF138" s="34">
        <v>1.2743055555555556</v>
      </c>
      <c r="AG138" s="7">
        <f>AF138-AD138</f>
        <v>3.4722222222222321E-2</v>
      </c>
      <c r="AH138" s="34">
        <v>1.2777777777777779</v>
      </c>
      <c r="AI138" s="7">
        <f>AH138-AF138</f>
        <v>3.4722222222223209E-3</v>
      </c>
      <c r="AJ138" s="8">
        <f t="shared" si="162"/>
        <v>0</v>
      </c>
      <c r="AK138" s="8">
        <f t="shared" si="163"/>
        <v>5</v>
      </c>
      <c r="AL138" s="34">
        <v>1.2777777777777779</v>
      </c>
      <c r="AM138" s="34">
        <v>1.28125</v>
      </c>
      <c r="AN138" s="7">
        <f t="shared" si="280"/>
        <v>3.4722222222220989E-3</v>
      </c>
      <c r="AO138" s="7">
        <f>AM138-I138</f>
        <v>0.40625</v>
      </c>
      <c r="AP138" s="8">
        <f t="shared" si="281"/>
        <v>9</v>
      </c>
      <c r="AQ138" s="8">
        <f t="shared" si="282"/>
        <v>45</v>
      </c>
      <c r="AR138" s="7">
        <f>AB138-(AU138+AV138+AW138+AZ138+BC138+BF138+BI138)</f>
        <v>0</v>
      </c>
      <c r="AS138" s="8">
        <f t="shared" ref="AS138:AS142" si="296">HOUR(AR138)</f>
        <v>0</v>
      </c>
      <c r="AT138" s="8">
        <f t="shared" ref="AT138:AT142" si="297">MINUTE(AR138)</f>
        <v>0</v>
      </c>
      <c r="AU138" s="224">
        <v>0</v>
      </c>
      <c r="AV138" s="224">
        <v>0</v>
      </c>
      <c r="AW138" s="224">
        <v>0</v>
      </c>
      <c r="AX138" s="225">
        <f t="shared" ref="AX138:AX149" si="298">HOUR(AW138)</f>
        <v>0</v>
      </c>
      <c r="AY138" s="225">
        <f t="shared" ref="AY138:AY149" si="299">MINUTE(AW138)</f>
        <v>0</v>
      </c>
      <c r="AZ138" s="224">
        <v>0.16666666666666666</v>
      </c>
      <c r="BA138" s="225">
        <f t="shared" si="287"/>
        <v>4</v>
      </c>
      <c r="BB138" s="225">
        <f t="shared" si="288"/>
        <v>0</v>
      </c>
      <c r="BC138" s="224">
        <v>0</v>
      </c>
      <c r="BD138" s="225">
        <f t="shared" ref="BD138:BD149" si="300">HOUR(BC138)</f>
        <v>0</v>
      </c>
      <c r="BE138" s="225">
        <f t="shared" ref="BE138:BE149" si="301">MINUTE(BC138)</f>
        <v>0</v>
      </c>
      <c r="BF138" s="224">
        <v>0</v>
      </c>
      <c r="BG138" s="225">
        <f t="shared" si="210"/>
        <v>0</v>
      </c>
      <c r="BH138" s="225">
        <f t="shared" si="211"/>
        <v>0</v>
      </c>
      <c r="BI138" s="224">
        <v>0</v>
      </c>
      <c r="BJ138" s="226">
        <f t="shared" ref="BJ138:BJ141" si="302">HOUR(BI138)</f>
        <v>0</v>
      </c>
      <c r="BK138" s="227">
        <f t="shared" ref="BK138:BK141" si="303">MINUTE(BI138)</f>
        <v>0</v>
      </c>
      <c r="BL138" s="228">
        <f>F138 + BL137</f>
        <v>488890.85000000003</v>
      </c>
      <c r="BM138" s="229">
        <f xml:space="preserve"> G138 + BM137</f>
        <v>7871</v>
      </c>
      <c r="BN138" s="38">
        <f>F138/G138</f>
        <v>54.526551724137931</v>
      </c>
      <c r="BO138" s="2"/>
      <c r="BP138" s="2"/>
      <c r="BQ138" s="2"/>
      <c r="BR138" s="2"/>
      <c r="BS138" s="2"/>
      <c r="BT138" s="2"/>
      <c r="BU138" s="2"/>
      <c r="BV138" s="2"/>
      <c r="BW138" s="2"/>
    </row>
    <row r="139" spans="1:75" s="65" customFormat="1" ht="25.5" customHeight="1" x14ac:dyDescent="0.25">
      <c r="A139" s="45">
        <v>41022</v>
      </c>
      <c r="B139" s="43">
        <f t="shared" si="276"/>
        <v>4</v>
      </c>
      <c r="C139" s="52">
        <v>35</v>
      </c>
      <c r="D139" s="37" t="s">
        <v>31</v>
      </c>
      <c r="E139" s="37" t="s">
        <v>338</v>
      </c>
      <c r="F139" s="43">
        <v>3780.45</v>
      </c>
      <c r="G139" s="52">
        <v>59</v>
      </c>
      <c r="H139" s="52">
        <v>0</v>
      </c>
      <c r="I139" s="34">
        <v>0.84375</v>
      </c>
      <c r="J139" s="34">
        <v>0.84375</v>
      </c>
      <c r="K139" s="34">
        <v>0.85763888888888884</v>
      </c>
      <c r="L139" s="7">
        <f>K139-J139</f>
        <v>1.388888888888884E-2</v>
      </c>
      <c r="M139" s="35">
        <v>0.86458333333333337</v>
      </c>
      <c r="N139" s="7">
        <f>M139-K139</f>
        <v>6.9444444444445308E-3</v>
      </c>
      <c r="O139" s="34">
        <v>0.95694444444444438</v>
      </c>
      <c r="P139" s="7">
        <f>O139-M139</f>
        <v>9.2361111111111005E-2</v>
      </c>
      <c r="Q139" s="34">
        <v>1.0833333333333333</v>
      </c>
      <c r="R139" s="34">
        <v>1.2083333333333333</v>
      </c>
      <c r="S139" s="7">
        <f t="shared" si="293"/>
        <v>0.125</v>
      </c>
      <c r="T139" s="34">
        <v>1.0833333333333333</v>
      </c>
      <c r="U139" s="34">
        <v>1.2083333333333333</v>
      </c>
      <c r="V139" s="7">
        <f t="shared" si="294"/>
        <v>0.125</v>
      </c>
      <c r="W139" s="34">
        <v>1.1909722222222221</v>
      </c>
      <c r="X139" s="7">
        <v>0</v>
      </c>
      <c r="Y139" s="34">
        <v>1.1916666666666667</v>
      </c>
      <c r="Z139" s="7">
        <f>Y139-W139</f>
        <v>6.94444444444553E-4</v>
      </c>
      <c r="AA139" s="34">
        <v>1.25</v>
      </c>
      <c r="AB139" s="7">
        <f>AA139-Y139</f>
        <v>5.8333333333333348E-2</v>
      </c>
      <c r="AC139" s="34">
        <v>1.25</v>
      </c>
      <c r="AD139" s="34">
        <v>1.25</v>
      </c>
      <c r="AE139" s="7">
        <f t="shared" si="295"/>
        <v>0</v>
      </c>
      <c r="AF139" s="34">
        <v>1.2569444444444444</v>
      </c>
      <c r="AG139" s="7">
        <f>AF139-AD139</f>
        <v>6.9444444444444198E-3</v>
      </c>
      <c r="AH139" s="34">
        <v>1.2604166666666667</v>
      </c>
      <c r="AI139" s="7">
        <f>AH139-AF139</f>
        <v>3.4722222222223209E-3</v>
      </c>
      <c r="AJ139" s="8">
        <f t="shared" si="162"/>
        <v>0</v>
      </c>
      <c r="AK139" s="8">
        <f t="shared" si="163"/>
        <v>5</v>
      </c>
      <c r="AL139" s="34">
        <v>1.2604166666666667</v>
      </c>
      <c r="AM139" s="34">
        <v>1.2638888888888888</v>
      </c>
      <c r="AN139" s="7">
        <f t="shared" si="280"/>
        <v>3.4722222222220989E-3</v>
      </c>
      <c r="AO139" s="7">
        <f>AM139-I139</f>
        <v>0.42013888888888884</v>
      </c>
      <c r="AP139" s="8">
        <f t="shared" si="281"/>
        <v>10</v>
      </c>
      <c r="AQ139" s="8">
        <f t="shared" si="282"/>
        <v>5</v>
      </c>
      <c r="AR139" s="7">
        <f>AB139-(AU139+AV139+AW139+AZ139+BC139+BF139+BI139)</f>
        <v>5.208333333333335E-2</v>
      </c>
      <c r="AS139" s="8">
        <f t="shared" si="296"/>
        <v>1</v>
      </c>
      <c r="AT139" s="8">
        <f t="shared" si="297"/>
        <v>15</v>
      </c>
      <c r="AU139" s="224">
        <v>0</v>
      </c>
      <c r="AV139" s="224">
        <v>0</v>
      </c>
      <c r="AW139" s="224">
        <v>0</v>
      </c>
      <c r="AX139" s="225">
        <f t="shared" si="298"/>
        <v>0</v>
      </c>
      <c r="AY139" s="225">
        <f t="shared" si="299"/>
        <v>0</v>
      </c>
      <c r="AZ139" s="224"/>
      <c r="BA139" s="225">
        <f t="shared" ref="BA139:BA152" si="304">HOUR(AZ139)</f>
        <v>0</v>
      </c>
      <c r="BB139" s="225">
        <f t="shared" ref="BB139:BB152" si="305">MINUTE(AZ139)</f>
        <v>0</v>
      </c>
      <c r="BC139" s="224">
        <v>0</v>
      </c>
      <c r="BD139" s="225">
        <f t="shared" si="300"/>
        <v>0</v>
      </c>
      <c r="BE139" s="225">
        <f t="shared" si="301"/>
        <v>0</v>
      </c>
      <c r="BF139" s="224">
        <v>6.2499999999999995E-3</v>
      </c>
      <c r="BG139" s="225">
        <f t="shared" ref="BG139:BG179" si="306">HOUR(BF139)</f>
        <v>0</v>
      </c>
      <c r="BH139" s="225">
        <f t="shared" ref="BH139:BH179" si="307">MINUTE(BF139)</f>
        <v>9</v>
      </c>
      <c r="BI139" s="224">
        <v>0</v>
      </c>
      <c r="BJ139" s="226">
        <f t="shared" si="302"/>
        <v>0</v>
      </c>
      <c r="BK139" s="227">
        <f t="shared" si="303"/>
        <v>0</v>
      </c>
      <c r="BL139" s="228">
        <f>F139 + BL138</f>
        <v>492671.30000000005</v>
      </c>
      <c r="BM139" s="229">
        <f xml:space="preserve"> G139 + BM138</f>
        <v>7930</v>
      </c>
      <c r="BN139" s="38">
        <f>F139/G139</f>
        <v>64.075423728813561</v>
      </c>
      <c r="BO139" s="2"/>
      <c r="BP139" s="2"/>
      <c r="BQ139" s="2"/>
      <c r="BR139" s="2"/>
      <c r="BS139" s="2"/>
      <c r="BT139" s="2"/>
      <c r="BU139" s="2"/>
      <c r="BV139" s="2"/>
      <c r="BW139" s="2"/>
    </row>
    <row r="140" spans="1:75" s="65" customFormat="1" x14ac:dyDescent="0.25">
      <c r="A140" s="45">
        <v>41022</v>
      </c>
      <c r="B140" s="43">
        <f t="shared" si="276"/>
        <v>4</v>
      </c>
      <c r="C140" s="52">
        <v>36</v>
      </c>
      <c r="D140" s="37" t="s">
        <v>31</v>
      </c>
      <c r="E140" s="37" t="s">
        <v>347</v>
      </c>
      <c r="F140" s="43">
        <v>2671.45</v>
      </c>
      <c r="G140" s="52">
        <v>44</v>
      </c>
      <c r="H140" s="52">
        <v>14</v>
      </c>
      <c r="I140" s="34">
        <v>2.0833333333333332E-2</v>
      </c>
      <c r="J140" s="34">
        <v>2.0833333333333332E-2</v>
      </c>
      <c r="K140" s="34">
        <v>0.20138888888888887</v>
      </c>
      <c r="L140" s="7">
        <f>K140-J140</f>
        <v>0.18055555555555552</v>
      </c>
      <c r="M140" s="35">
        <v>0.20486111111111113</v>
      </c>
      <c r="N140" s="7">
        <f>M140-K140</f>
        <v>3.4722222222222654E-3</v>
      </c>
      <c r="O140" s="34">
        <v>0.25</v>
      </c>
      <c r="P140" s="7">
        <f>O140-M140</f>
        <v>4.5138888888888867E-2</v>
      </c>
      <c r="Q140" s="34">
        <v>0.25694444444444448</v>
      </c>
      <c r="R140" s="34">
        <v>0.28472222222222221</v>
      </c>
      <c r="S140" s="7">
        <f t="shared" si="293"/>
        <v>2.7777777777777735E-2</v>
      </c>
      <c r="T140" s="34">
        <v>0.25694444444444448</v>
      </c>
      <c r="U140" s="34">
        <v>0.28472222222222221</v>
      </c>
      <c r="V140" s="7">
        <f t="shared" si="294"/>
        <v>2.7777777777777735E-2</v>
      </c>
      <c r="W140" s="34">
        <v>0.35069444444444442</v>
      </c>
      <c r="X140" s="7">
        <f>W140-R140</f>
        <v>6.597222222222221E-2</v>
      </c>
      <c r="Y140" s="34">
        <v>0.35069444444444442</v>
      </c>
      <c r="Z140" s="7">
        <f>Y140-W140</f>
        <v>0</v>
      </c>
      <c r="AA140" s="34">
        <v>0.52083333333333337</v>
      </c>
      <c r="AB140" s="7">
        <f>AA140-Y140</f>
        <v>0.17013888888888895</v>
      </c>
      <c r="AC140" s="34">
        <v>0.52083333333333337</v>
      </c>
      <c r="AD140" s="34">
        <v>0.52083333333333337</v>
      </c>
      <c r="AE140" s="7">
        <f t="shared" si="295"/>
        <v>0</v>
      </c>
      <c r="AF140" s="34">
        <v>0.52430555555555558</v>
      </c>
      <c r="AG140" s="7">
        <f>AF140-AD140</f>
        <v>3.4722222222222099E-3</v>
      </c>
      <c r="AH140" s="34">
        <v>0.52777777777777779</v>
      </c>
      <c r="AI140" s="7">
        <f>AH140-AF140</f>
        <v>3.4722222222222099E-3</v>
      </c>
      <c r="AJ140" s="8">
        <f t="shared" si="162"/>
        <v>0</v>
      </c>
      <c r="AK140" s="8">
        <f t="shared" si="163"/>
        <v>5</v>
      </c>
      <c r="AL140" s="34">
        <v>0.52777777777777779</v>
      </c>
      <c r="AM140" s="34">
        <v>0.53125</v>
      </c>
      <c r="AN140" s="7">
        <f t="shared" si="280"/>
        <v>3.4722222222222099E-3</v>
      </c>
      <c r="AO140" s="7">
        <f>AM140-I140</f>
        <v>0.51041666666666663</v>
      </c>
      <c r="AP140" s="8">
        <f t="shared" si="281"/>
        <v>12</v>
      </c>
      <c r="AQ140" s="8">
        <f t="shared" si="282"/>
        <v>15</v>
      </c>
      <c r="AR140" s="7">
        <f>AB140-(AU140+AV140+AW140+AZ140+BC140+BF140+BI140)</f>
        <v>0</v>
      </c>
      <c r="AS140" s="8">
        <f t="shared" si="296"/>
        <v>0</v>
      </c>
      <c r="AT140" s="8">
        <f t="shared" si="297"/>
        <v>0</v>
      </c>
      <c r="AU140" s="224">
        <v>0</v>
      </c>
      <c r="AV140" s="224">
        <v>0</v>
      </c>
      <c r="AW140" s="224">
        <v>0</v>
      </c>
      <c r="AX140" s="225">
        <f t="shared" si="298"/>
        <v>0</v>
      </c>
      <c r="AY140" s="225">
        <f t="shared" si="299"/>
        <v>0</v>
      </c>
      <c r="AZ140" s="224">
        <v>0.17013888888888887</v>
      </c>
      <c r="BA140" s="225">
        <f t="shared" si="304"/>
        <v>4</v>
      </c>
      <c r="BB140" s="225">
        <f t="shared" si="305"/>
        <v>5</v>
      </c>
      <c r="BC140" s="224">
        <v>0</v>
      </c>
      <c r="BD140" s="225">
        <f t="shared" si="300"/>
        <v>0</v>
      </c>
      <c r="BE140" s="225">
        <f t="shared" si="301"/>
        <v>0</v>
      </c>
      <c r="BF140" s="224">
        <v>0</v>
      </c>
      <c r="BG140" s="225">
        <f t="shared" si="306"/>
        <v>0</v>
      </c>
      <c r="BH140" s="225">
        <f t="shared" si="307"/>
        <v>0</v>
      </c>
      <c r="BI140" s="224">
        <v>0</v>
      </c>
      <c r="BJ140" s="226">
        <f t="shared" si="302"/>
        <v>0</v>
      </c>
      <c r="BK140" s="227">
        <f t="shared" si="303"/>
        <v>0</v>
      </c>
      <c r="BL140" s="228">
        <f>F140 + BL139</f>
        <v>495342.75000000006</v>
      </c>
      <c r="BM140" s="229">
        <f xml:space="preserve"> G140 + BM139</f>
        <v>7974</v>
      </c>
      <c r="BN140" s="38">
        <f>F140/G140</f>
        <v>60.714772727272724</v>
      </c>
      <c r="BO140" s="2"/>
      <c r="BP140" s="2"/>
      <c r="BQ140" s="2"/>
      <c r="BR140" s="2"/>
      <c r="BS140" s="2"/>
      <c r="BT140" s="2"/>
      <c r="BU140" s="2"/>
      <c r="BV140" s="2"/>
      <c r="BW140" s="2"/>
    </row>
    <row r="141" spans="1:75" s="65" customFormat="1" ht="30" x14ac:dyDescent="0.25">
      <c r="A141" s="45">
        <v>41022</v>
      </c>
      <c r="B141" s="43">
        <f t="shared" si="276"/>
        <v>4</v>
      </c>
      <c r="C141" s="52">
        <v>9</v>
      </c>
      <c r="D141" s="37" t="s">
        <v>286</v>
      </c>
      <c r="E141" s="37" t="s">
        <v>216</v>
      </c>
      <c r="F141" s="43">
        <v>3398.45</v>
      </c>
      <c r="G141" s="52">
        <v>57</v>
      </c>
      <c r="H141" s="52">
        <v>2</v>
      </c>
      <c r="I141" s="34">
        <v>0.83333333333333337</v>
      </c>
      <c r="J141" s="34">
        <v>0.83333333333333337</v>
      </c>
      <c r="K141" s="34">
        <v>0.84027777777777779</v>
      </c>
      <c r="L141" s="7">
        <f>K141-J141</f>
        <v>6.9444444444444198E-3</v>
      </c>
      <c r="M141" s="189">
        <v>0.84375</v>
      </c>
      <c r="N141" s="7">
        <f>M141-K141</f>
        <v>3.4722222222222099E-3</v>
      </c>
      <c r="O141" s="34">
        <v>0.89930555555555547</v>
      </c>
      <c r="P141" s="7">
        <f>O141-M141</f>
        <v>5.5555555555555469E-2</v>
      </c>
      <c r="Q141" s="34">
        <v>0.89930555555555547</v>
      </c>
      <c r="R141" s="34">
        <v>0.90902777777777777</v>
      </c>
      <c r="S141" s="7">
        <f t="shared" si="293"/>
        <v>9.7222222222222987E-3</v>
      </c>
      <c r="T141" s="34">
        <v>0.89930555555555547</v>
      </c>
      <c r="U141" s="34">
        <v>0.90902777777777777</v>
      </c>
      <c r="V141" s="7">
        <f t="shared" si="294"/>
        <v>9.7222222222222987E-3</v>
      </c>
      <c r="W141" s="34">
        <v>0.90972222222222221</v>
      </c>
      <c r="X141" s="7">
        <f>W141-R141</f>
        <v>6.9444444444444198E-4</v>
      </c>
      <c r="Y141" s="34">
        <v>0.91041666666666676</v>
      </c>
      <c r="Z141" s="7">
        <f>Y141-W141</f>
        <v>6.94444444444553E-4</v>
      </c>
      <c r="AA141" s="34">
        <v>0.96527777777777779</v>
      </c>
      <c r="AB141" s="7">
        <f>AA141-Y141</f>
        <v>5.4861111111111027E-2</v>
      </c>
      <c r="AC141" s="34">
        <v>0.96527777777777779</v>
      </c>
      <c r="AD141" s="34">
        <v>0.96527777777777779</v>
      </c>
      <c r="AE141" s="7">
        <f t="shared" si="295"/>
        <v>0</v>
      </c>
      <c r="AF141" s="34">
        <v>0.97222222222222221</v>
      </c>
      <c r="AG141" s="7">
        <f>AF141-AD141</f>
        <v>6.9444444444444198E-3</v>
      </c>
      <c r="AH141" s="34">
        <v>0.97569444444444453</v>
      </c>
      <c r="AI141" s="7">
        <f>AH141-AF141</f>
        <v>3.4722222222223209E-3</v>
      </c>
      <c r="AJ141" s="8">
        <f t="shared" si="162"/>
        <v>0</v>
      </c>
      <c r="AK141" s="8">
        <f t="shared" si="163"/>
        <v>5</v>
      </c>
      <c r="AL141" s="34">
        <v>0.97569444444444453</v>
      </c>
      <c r="AM141" s="34">
        <v>0.97916666666666663</v>
      </c>
      <c r="AN141" s="7">
        <f t="shared" ref="AN141:AN154" si="308">AM141-AL141</f>
        <v>3.4722222222220989E-3</v>
      </c>
      <c r="AO141" s="7">
        <f>AM141-I141</f>
        <v>0.14583333333333326</v>
      </c>
      <c r="AP141" s="8">
        <f t="shared" ref="AP141:AP154" si="309">HOUR(AO141)</f>
        <v>3</v>
      </c>
      <c r="AQ141" s="8">
        <f t="shared" ref="AQ141:AQ154" si="310">MINUTE(AO141)</f>
        <v>30</v>
      </c>
      <c r="AR141" s="7">
        <f>AB141-(AU141+AV141+AW141+AZ141+BC141+BF141+BI141)</f>
        <v>5.4861111111111027E-2</v>
      </c>
      <c r="AS141" s="8">
        <f t="shared" si="296"/>
        <v>1</v>
      </c>
      <c r="AT141" s="8">
        <f t="shared" si="297"/>
        <v>19</v>
      </c>
      <c r="AU141" s="224">
        <v>0</v>
      </c>
      <c r="AV141" s="224">
        <v>0</v>
      </c>
      <c r="AW141" s="224">
        <v>0</v>
      </c>
      <c r="AX141" s="225">
        <f t="shared" si="298"/>
        <v>0</v>
      </c>
      <c r="AY141" s="225">
        <f t="shared" si="299"/>
        <v>0</v>
      </c>
      <c r="AZ141" s="224">
        <v>0</v>
      </c>
      <c r="BA141" s="225">
        <f t="shared" si="304"/>
        <v>0</v>
      </c>
      <c r="BB141" s="225">
        <f t="shared" si="305"/>
        <v>0</v>
      </c>
      <c r="BC141" s="224">
        <v>0</v>
      </c>
      <c r="BD141" s="225">
        <f t="shared" si="300"/>
        <v>0</v>
      </c>
      <c r="BE141" s="225">
        <f t="shared" si="301"/>
        <v>0</v>
      </c>
      <c r="BF141" s="224">
        <v>0</v>
      </c>
      <c r="BG141" s="225">
        <f t="shared" si="306"/>
        <v>0</v>
      </c>
      <c r="BH141" s="225">
        <f t="shared" si="307"/>
        <v>0</v>
      </c>
      <c r="BI141" s="224">
        <v>0</v>
      </c>
      <c r="BJ141" s="226">
        <f t="shared" si="302"/>
        <v>0</v>
      </c>
      <c r="BK141" s="227">
        <f t="shared" si="303"/>
        <v>0</v>
      </c>
      <c r="BL141" s="228">
        <f>F141 + BL140</f>
        <v>498741.20000000007</v>
      </c>
      <c r="BM141" s="229">
        <f xml:space="preserve"> G141 + BM140</f>
        <v>8031</v>
      </c>
      <c r="BN141" s="38">
        <f>F141/G141</f>
        <v>59.621929824561398</v>
      </c>
      <c r="BO141" s="2"/>
      <c r="BP141" s="2"/>
      <c r="BQ141" s="2"/>
      <c r="BR141" s="2"/>
      <c r="BS141" s="2"/>
      <c r="BT141" s="2"/>
      <c r="BU141" s="2"/>
      <c r="BV141" s="2"/>
      <c r="BW141" s="2"/>
    </row>
    <row r="142" spans="1:75" s="65" customFormat="1" ht="25.5" customHeight="1" x14ac:dyDescent="0.25">
      <c r="A142" s="45">
        <v>41023</v>
      </c>
      <c r="B142" s="43">
        <f t="shared" si="276"/>
        <v>4</v>
      </c>
      <c r="C142" s="52">
        <v>1</v>
      </c>
      <c r="D142" s="37" t="s">
        <v>306</v>
      </c>
      <c r="E142" s="37" t="s">
        <v>307</v>
      </c>
      <c r="F142" s="43">
        <v>3576.59</v>
      </c>
      <c r="G142" s="52">
        <v>55</v>
      </c>
      <c r="H142" s="52">
        <v>4</v>
      </c>
      <c r="I142" s="34">
        <v>0.85416666666666663</v>
      </c>
      <c r="J142" s="34">
        <v>0.85416666666666663</v>
      </c>
      <c r="K142" s="34">
        <v>0.85763888888888884</v>
      </c>
      <c r="L142" s="7">
        <f>K142-J142</f>
        <v>3.4722222222222099E-3</v>
      </c>
      <c r="M142" s="34">
        <v>0.86458333333333337</v>
      </c>
      <c r="N142" s="7">
        <f>M142-K142</f>
        <v>6.9444444444445308E-3</v>
      </c>
      <c r="O142" s="34">
        <v>0.92013888888888884</v>
      </c>
      <c r="P142" s="7">
        <f>O142-M142</f>
        <v>5.5555555555555469E-2</v>
      </c>
      <c r="Q142" s="34">
        <v>0.92708333333333337</v>
      </c>
      <c r="R142" s="34">
        <v>0.95833333333333337</v>
      </c>
      <c r="S142" s="7">
        <f t="shared" ref="S142:S149" si="311">R142-Q142</f>
        <v>3.125E-2</v>
      </c>
      <c r="T142" s="34">
        <v>0.92708333333333337</v>
      </c>
      <c r="U142" s="34">
        <v>0.95833333333333337</v>
      </c>
      <c r="V142" s="7">
        <f t="shared" ref="V142:V149" si="312">U142-T142</f>
        <v>3.125E-2</v>
      </c>
      <c r="W142" s="34">
        <v>0.94444444444444453</v>
      </c>
      <c r="X142" s="7">
        <v>0</v>
      </c>
      <c r="Y142" s="34">
        <v>0.94444444444444453</v>
      </c>
      <c r="Z142" s="7">
        <f>Y142-W142</f>
        <v>0</v>
      </c>
      <c r="AA142" s="34">
        <v>1.2430555555555556</v>
      </c>
      <c r="AB142" s="7">
        <f>AA142-Y142</f>
        <v>0.29861111111111105</v>
      </c>
      <c r="AC142" s="34">
        <v>1.2430555555555556</v>
      </c>
      <c r="AD142" s="34">
        <v>1.2430555555555556</v>
      </c>
      <c r="AE142" s="7">
        <f t="shared" ref="AE142:AE149" si="313">AD142-AC142</f>
        <v>0</v>
      </c>
      <c r="AF142" s="153">
        <v>1.2638888888888888</v>
      </c>
      <c r="AG142" s="7">
        <f>AF142-AD142</f>
        <v>2.0833333333333259E-2</v>
      </c>
      <c r="AH142" s="34">
        <v>1.2673611111111112</v>
      </c>
      <c r="AI142" s="7">
        <f>AH142-AF142</f>
        <v>3.4722222222223209E-3</v>
      </c>
      <c r="AJ142" s="8">
        <f t="shared" ref="AJ142:AJ300" si="314">HOUR(AI142)</f>
        <v>0</v>
      </c>
      <c r="AK142" s="8">
        <f t="shared" ref="AK142:AK300" si="315">MINUTE(AI142)</f>
        <v>5</v>
      </c>
      <c r="AL142" s="34">
        <v>1.2673611111111112</v>
      </c>
      <c r="AM142" s="34">
        <v>1.2708333333333333</v>
      </c>
      <c r="AN142" s="7">
        <f t="shared" si="308"/>
        <v>3.4722222222220989E-3</v>
      </c>
      <c r="AO142" s="7">
        <f>AM142-I142</f>
        <v>0.41666666666666663</v>
      </c>
      <c r="AP142" s="8">
        <f t="shared" si="309"/>
        <v>10</v>
      </c>
      <c r="AQ142" s="8">
        <f t="shared" si="310"/>
        <v>0</v>
      </c>
      <c r="AR142" s="7">
        <f>AB142-(AU142+AV142+AW142+AZ142+BC142+BF142+BI142)</f>
        <v>-9.7222222222222987E-3</v>
      </c>
      <c r="AS142" s="8" t="e">
        <f t="shared" si="296"/>
        <v>#NUM!</v>
      </c>
      <c r="AT142" s="8" t="e">
        <f t="shared" si="297"/>
        <v>#NUM!</v>
      </c>
      <c r="AU142" s="224">
        <v>0</v>
      </c>
      <c r="AV142" s="224">
        <v>0</v>
      </c>
      <c r="AW142" s="224">
        <v>0</v>
      </c>
      <c r="AX142" s="225">
        <f t="shared" si="298"/>
        <v>0</v>
      </c>
      <c r="AY142" s="225">
        <f t="shared" si="299"/>
        <v>0</v>
      </c>
      <c r="AZ142" s="224">
        <v>0.2986111111111111</v>
      </c>
      <c r="BA142" s="225">
        <f t="shared" si="304"/>
        <v>7</v>
      </c>
      <c r="BB142" s="225">
        <f t="shared" si="305"/>
        <v>10</v>
      </c>
      <c r="BC142" s="224">
        <v>0</v>
      </c>
      <c r="BD142" s="225">
        <f t="shared" si="300"/>
        <v>0</v>
      </c>
      <c r="BE142" s="225">
        <f t="shared" si="301"/>
        <v>0</v>
      </c>
      <c r="BF142" s="224">
        <v>9.7222222222222224E-3</v>
      </c>
      <c r="BG142" s="225">
        <f t="shared" si="306"/>
        <v>0</v>
      </c>
      <c r="BH142" s="225">
        <f t="shared" si="307"/>
        <v>14</v>
      </c>
      <c r="BI142" s="224">
        <v>0</v>
      </c>
      <c r="BJ142" s="226">
        <f t="shared" ref="BJ142:BJ149" si="316">HOUR(BI142)</f>
        <v>0</v>
      </c>
      <c r="BK142" s="227">
        <f t="shared" ref="BK142:BK149" si="317">MINUTE(BI142)</f>
        <v>0</v>
      </c>
      <c r="BL142" s="228">
        <f>F142 + BL141</f>
        <v>502317.7900000001</v>
      </c>
      <c r="BM142" s="229">
        <f xml:space="preserve"> G142 + BM141</f>
        <v>8086</v>
      </c>
      <c r="BN142" s="38">
        <f>F142/G142</f>
        <v>65.028909090909096</v>
      </c>
      <c r="BO142" s="2"/>
      <c r="BP142" s="2"/>
      <c r="BQ142" s="2"/>
      <c r="BR142" s="2"/>
      <c r="BS142" s="2"/>
      <c r="BT142" s="2"/>
      <c r="BU142" s="2"/>
      <c r="BV142" s="2"/>
      <c r="BW142" s="2"/>
    </row>
    <row r="143" spans="1:75" s="65" customFormat="1" ht="25.5" customHeight="1" x14ac:dyDescent="0.25">
      <c r="A143" s="45">
        <v>41023</v>
      </c>
      <c r="B143" s="43">
        <f t="shared" si="276"/>
        <v>4</v>
      </c>
      <c r="C143" s="52">
        <v>7</v>
      </c>
      <c r="D143" s="37" t="s">
        <v>266</v>
      </c>
      <c r="E143" s="37" t="s">
        <v>273</v>
      </c>
      <c r="F143" s="43">
        <v>3714.74</v>
      </c>
      <c r="G143" s="52">
        <v>59</v>
      </c>
      <c r="H143" s="52">
        <v>0</v>
      </c>
      <c r="I143" s="34">
        <v>0.875</v>
      </c>
      <c r="J143" s="34">
        <v>0.875</v>
      </c>
      <c r="K143" s="34">
        <v>0.87847222222222221</v>
      </c>
      <c r="L143" s="7">
        <f>K143-J143</f>
        <v>3.4722222222222099E-3</v>
      </c>
      <c r="M143" s="34">
        <v>0.88194444444444453</v>
      </c>
      <c r="N143" s="7">
        <f>M143-K143</f>
        <v>3.4722222222223209E-3</v>
      </c>
      <c r="O143" s="34">
        <v>1.0208333333333333</v>
      </c>
      <c r="P143" s="7">
        <f>O143-M143</f>
        <v>0.13888888888888873</v>
      </c>
      <c r="Q143" s="34">
        <v>1.0208333333333333</v>
      </c>
      <c r="R143" s="34">
        <v>1.0625</v>
      </c>
      <c r="S143" s="7">
        <f t="shared" si="311"/>
        <v>4.1666666666666741E-2</v>
      </c>
      <c r="T143" s="34">
        <v>1.0208333333333333</v>
      </c>
      <c r="U143" s="34">
        <v>1.0625</v>
      </c>
      <c r="V143" s="7">
        <f t="shared" si="312"/>
        <v>4.1666666666666741E-2</v>
      </c>
      <c r="W143" s="34">
        <v>1.2708333333333333</v>
      </c>
      <c r="X143" s="7">
        <f>W143-R143</f>
        <v>0.20833333333333326</v>
      </c>
      <c r="Y143" s="34">
        <v>1.2743055555555556</v>
      </c>
      <c r="Z143" s="7">
        <f>Y143-W143</f>
        <v>3.4722222222223209E-3</v>
      </c>
      <c r="AA143" s="34">
        <v>1.5083333333333335</v>
      </c>
      <c r="AB143" s="7">
        <f>AA143-Y143</f>
        <v>0.23402777777777795</v>
      </c>
      <c r="AC143" s="34">
        <v>1.5083333333333335</v>
      </c>
      <c r="AD143" s="34">
        <v>1.5083333333333335</v>
      </c>
      <c r="AE143" s="7">
        <f t="shared" si="313"/>
        <v>0</v>
      </c>
      <c r="AF143" s="34">
        <v>1.5208333333333333</v>
      </c>
      <c r="AG143" s="7">
        <f>AF143-AD143</f>
        <v>1.2499999999999734E-2</v>
      </c>
      <c r="AH143" s="34">
        <v>1.5243055555555556</v>
      </c>
      <c r="AI143" s="7">
        <f>AH143-AF143</f>
        <v>3.4722222222223209E-3</v>
      </c>
      <c r="AJ143" s="8">
        <f t="shared" si="314"/>
        <v>0</v>
      </c>
      <c r="AK143" s="8">
        <f t="shared" si="315"/>
        <v>5</v>
      </c>
      <c r="AL143" s="34">
        <v>1.5243055555555556</v>
      </c>
      <c r="AM143" s="34">
        <v>1.5277777777777777</v>
      </c>
      <c r="AN143" s="7">
        <f t="shared" si="308"/>
        <v>3.4722222222220989E-3</v>
      </c>
      <c r="AO143" s="7">
        <f>AM143-I143</f>
        <v>0.65277777777777768</v>
      </c>
      <c r="AP143" s="8">
        <f t="shared" si="309"/>
        <v>15</v>
      </c>
      <c r="AQ143" s="8">
        <f t="shared" si="310"/>
        <v>40</v>
      </c>
      <c r="AR143" s="7">
        <f>AB143-(AU143+AV143+AW143+AZ143+BC143+BF143+BI143)</f>
        <v>-9.0277777777776347E-3</v>
      </c>
      <c r="AS143" s="8" t="e">
        <f t="shared" ref="AS143:AS154" si="318">HOUR(AR143)</f>
        <v>#NUM!</v>
      </c>
      <c r="AT143" s="8" t="e">
        <f t="shared" ref="AT143:AT154" si="319">MINUTE(AR143)</f>
        <v>#NUM!</v>
      </c>
      <c r="AU143" s="224">
        <v>0</v>
      </c>
      <c r="AV143" s="224">
        <v>0</v>
      </c>
      <c r="AW143" s="224">
        <v>0</v>
      </c>
      <c r="AX143" s="225">
        <f t="shared" si="298"/>
        <v>0</v>
      </c>
      <c r="AY143" s="225">
        <f t="shared" si="299"/>
        <v>0</v>
      </c>
      <c r="AZ143" s="224">
        <v>0.23402777777777781</v>
      </c>
      <c r="BA143" s="225">
        <f t="shared" si="304"/>
        <v>5</v>
      </c>
      <c r="BB143" s="225">
        <f t="shared" si="305"/>
        <v>37</v>
      </c>
      <c r="BC143" s="224">
        <v>0</v>
      </c>
      <c r="BD143" s="225">
        <f t="shared" si="300"/>
        <v>0</v>
      </c>
      <c r="BE143" s="225">
        <f t="shared" si="301"/>
        <v>0</v>
      </c>
      <c r="BF143" s="224">
        <v>9.0277777777777787E-3</v>
      </c>
      <c r="BG143" s="225">
        <f t="shared" si="306"/>
        <v>0</v>
      </c>
      <c r="BH143" s="225">
        <f t="shared" si="307"/>
        <v>13</v>
      </c>
      <c r="BI143" s="224">
        <v>0</v>
      </c>
      <c r="BJ143" s="226">
        <f t="shared" si="316"/>
        <v>0</v>
      </c>
      <c r="BK143" s="227">
        <f t="shared" si="317"/>
        <v>0</v>
      </c>
      <c r="BL143" s="228">
        <f>F143 + BL142</f>
        <v>506032.53000000009</v>
      </c>
      <c r="BM143" s="229">
        <f xml:space="preserve"> G143 + BM142</f>
        <v>8145</v>
      </c>
      <c r="BN143" s="38">
        <f>F143/G143</f>
        <v>62.961694915254235</v>
      </c>
      <c r="BO143" s="2"/>
      <c r="BP143" s="2"/>
      <c r="BQ143" s="2"/>
      <c r="BR143" s="2"/>
      <c r="BS143" s="2"/>
      <c r="BT143" s="2"/>
      <c r="BU143" s="2"/>
      <c r="BV143" s="2"/>
      <c r="BW143" s="2"/>
    </row>
    <row r="144" spans="1:75" s="65" customFormat="1" ht="45" x14ac:dyDescent="0.25">
      <c r="A144" s="45">
        <v>41023</v>
      </c>
      <c r="B144" s="43">
        <f t="shared" si="276"/>
        <v>4</v>
      </c>
      <c r="C144" s="52">
        <v>37</v>
      </c>
      <c r="D144" s="37" t="s">
        <v>31</v>
      </c>
      <c r="E144" s="37" t="s">
        <v>348</v>
      </c>
      <c r="F144" s="43">
        <v>3675.01</v>
      </c>
      <c r="G144" s="52">
        <v>58</v>
      </c>
      <c r="H144" s="52">
        <v>1</v>
      </c>
      <c r="I144" s="34">
        <v>0.97916666666666663</v>
      </c>
      <c r="J144" s="34">
        <v>0.97916666666666663</v>
      </c>
      <c r="K144" s="34">
        <v>0.98263888888888884</v>
      </c>
      <c r="L144" s="7">
        <f>K144-J144</f>
        <v>3.4722222222222099E-3</v>
      </c>
      <c r="M144" s="34">
        <v>0.98958333333333337</v>
      </c>
      <c r="N144" s="7">
        <f>M144-K144</f>
        <v>6.9444444444445308E-3</v>
      </c>
      <c r="O144" s="34">
        <v>1.0104166666666667</v>
      </c>
      <c r="P144" s="7">
        <f>O144-M144</f>
        <v>2.083333333333337E-2</v>
      </c>
      <c r="Q144" s="34">
        <v>1.0138888888888888</v>
      </c>
      <c r="R144" s="34">
        <v>1.0555555555555556</v>
      </c>
      <c r="S144" s="7">
        <f t="shared" si="311"/>
        <v>4.1666666666666741E-2</v>
      </c>
      <c r="T144" s="34">
        <v>1.0138888888888888</v>
      </c>
      <c r="U144" s="34">
        <v>1.0555555555555556</v>
      </c>
      <c r="V144" s="7">
        <f t="shared" si="312"/>
        <v>4.1666666666666741E-2</v>
      </c>
      <c r="W144" s="34">
        <v>1.1097222222222223</v>
      </c>
      <c r="X144" s="7">
        <f>W144-R144</f>
        <v>5.4166666666666696E-2</v>
      </c>
      <c r="Y144" s="34">
        <v>1.1104166666666666</v>
      </c>
      <c r="Z144" s="7">
        <f>Y144-W144</f>
        <v>6.9444444444433095E-4</v>
      </c>
      <c r="AA144" s="34">
        <v>1.3298611111111112</v>
      </c>
      <c r="AB144" s="7">
        <f>AA144-Y144</f>
        <v>0.21944444444444455</v>
      </c>
      <c r="AC144" s="34">
        <v>1.3298611111111112</v>
      </c>
      <c r="AD144" s="34">
        <v>1.3298611111111112</v>
      </c>
      <c r="AE144" s="7">
        <f t="shared" si="313"/>
        <v>0</v>
      </c>
      <c r="AF144" s="34">
        <v>1.3472222222222223</v>
      </c>
      <c r="AG144" s="7">
        <f>AF144-AD144</f>
        <v>1.736111111111116E-2</v>
      </c>
      <c r="AH144" s="34">
        <v>1.3506944444444444</v>
      </c>
      <c r="AI144" s="7">
        <f>AH144-AF144</f>
        <v>3.4722222222220989E-3</v>
      </c>
      <c r="AJ144" s="8">
        <f t="shared" si="314"/>
        <v>0</v>
      </c>
      <c r="AK144" s="8">
        <f t="shared" si="315"/>
        <v>5</v>
      </c>
      <c r="AL144" s="34">
        <v>1.3506944444444444</v>
      </c>
      <c r="AM144" s="34">
        <v>1.3541666666666667</v>
      </c>
      <c r="AN144" s="7">
        <f t="shared" si="308"/>
        <v>3.4722222222223209E-3</v>
      </c>
      <c r="AO144" s="7">
        <f>AM144-I144</f>
        <v>0.37500000000000011</v>
      </c>
      <c r="AP144" s="8">
        <f t="shared" si="309"/>
        <v>9</v>
      </c>
      <c r="AQ144" s="8">
        <f t="shared" si="310"/>
        <v>0</v>
      </c>
      <c r="AR144" s="7">
        <f>AB144-(AU144+AV144+AW144+AZ144+BC144+BF144+BI144)</f>
        <v>0.20277777777777789</v>
      </c>
      <c r="AS144" s="8">
        <f t="shared" si="318"/>
        <v>4</v>
      </c>
      <c r="AT144" s="8">
        <f t="shared" si="319"/>
        <v>52</v>
      </c>
      <c r="AU144" s="224">
        <v>0</v>
      </c>
      <c r="AV144" s="224">
        <v>0</v>
      </c>
      <c r="AW144" s="224">
        <v>0</v>
      </c>
      <c r="AX144" s="225">
        <f t="shared" si="298"/>
        <v>0</v>
      </c>
      <c r="AY144" s="225">
        <f t="shared" si="299"/>
        <v>0</v>
      </c>
      <c r="AZ144" s="224">
        <v>0</v>
      </c>
      <c r="BA144" s="225">
        <f t="shared" si="304"/>
        <v>0</v>
      </c>
      <c r="BB144" s="225">
        <f t="shared" si="305"/>
        <v>0</v>
      </c>
      <c r="BC144" s="224">
        <v>0</v>
      </c>
      <c r="BD144" s="225">
        <f t="shared" si="300"/>
        <v>0</v>
      </c>
      <c r="BE144" s="225">
        <f t="shared" si="301"/>
        <v>0</v>
      </c>
      <c r="BF144" s="224">
        <v>1.6666666666666666E-2</v>
      </c>
      <c r="BG144" s="225">
        <f t="shared" si="306"/>
        <v>0</v>
      </c>
      <c r="BH144" s="225">
        <f t="shared" si="307"/>
        <v>24</v>
      </c>
      <c r="BI144" s="224">
        <v>0</v>
      </c>
      <c r="BJ144" s="226">
        <f t="shared" si="316"/>
        <v>0</v>
      </c>
      <c r="BK144" s="227">
        <f t="shared" si="317"/>
        <v>0</v>
      </c>
      <c r="BL144" s="228">
        <f>F144 + BL143</f>
        <v>509707.5400000001</v>
      </c>
      <c r="BM144" s="229">
        <f xml:space="preserve"> G144 + BM143</f>
        <v>8203</v>
      </c>
      <c r="BN144" s="38">
        <f>F144/G144</f>
        <v>63.362241379310348</v>
      </c>
      <c r="BO144" s="2"/>
      <c r="BP144" s="2"/>
      <c r="BQ144" s="2"/>
      <c r="BR144" s="2"/>
      <c r="BS144" s="2"/>
      <c r="BT144" s="2"/>
      <c r="BU144" s="2"/>
      <c r="BV144" s="2"/>
      <c r="BW144" s="2"/>
    </row>
    <row r="145" spans="1:75" s="65" customFormat="1" ht="30" x14ac:dyDescent="0.25">
      <c r="A145" s="45">
        <v>41023</v>
      </c>
      <c r="B145" s="43">
        <f t="shared" si="276"/>
        <v>4</v>
      </c>
      <c r="C145" s="52">
        <v>12</v>
      </c>
      <c r="D145" s="37" t="s">
        <v>261</v>
      </c>
      <c r="E145" s="37" t="s">
        <v>349</v>
      </c>
      <c r="F145" s="43">
        <v>3745.44</v>
      </c>
      <c r="G145" s="52">
        <v>59</v>
      </c>
      <c r="H145" s="52">
        <v>0</v>
      </c>
      <c r="I145" s="34">
        <v>9.375E-2</v>
      </c>
      <c r="J145" s="34">
        <v>9.375E-2</v>
      </c>
      <c r="K145" s="34">
        <v>9.7222222222222224E-2</v>
      </c>
      <c r="L145" s="7">
        <f>K145-J145</f>
        <v>3.4722222222222238E-3</v>
      </c>
      <c r="M145" s="34">
        <v>0.10416666666666667</v>
      </c>
      <c r="N145" s="7">
        <f>M145-K145</f>
        <v>6.9444444444444475E-3</v>
      </c>
      <c r="O145" s="34">
        <v>0.3576388888888889</v>
      </c>
      <c r="P145" s="7">
        <f>O145-M145</f>
        <v>0.25347222222222221</v>
      </c>
      <c r="Q145" s="34">
        <v>0.3576388888888889</v>
      </c>
      <c r="R145" s="34">
        <v>0.39930555555555558</v>
      </c>
      <c r="S145" s="7">
        <f t="shared" si="311"/>
        <v>4.1666666666666685E-2</v>
      </c>
      <c r="T145" s="34">
        <v>0.3576388888888889</v>
      </c>
      <c r="U145" s="34">
        <v>0.39930555555555558</v>
      </c>
      <c r="V145" s="7">
        <f t="shared" si="312"/>
        <v>4.1666666666666685E-2</v>
      </c>
      <c r="W145" s="34">
        <v>0.4826388888888889</v>
      </c>
      <c r="X145" s="7">
        <f>W145-R145</f>
        <v>8.3333333333333315E-2</v>
      </c>
      <c r="Y145" s="34">
        <v>0.48402777777777778</v>
      </c>
      <c r="Z145" s="7">
        <f>Y145-W145</f>
        <v>1.388888888888884E-3</v>
      </c>
      <c r="AA145" s="34">
        <v>0.65625</v>
      </c>
      <c r="AB145" s="7">
        <f>AA145-Y145</f>
        <v>0.17222222222222222</v>
      </c>
      <c r="AC145" s="34">
        <v>0.65625</v>
      </c>
      <c r="AD145" s="34">
        <v>0.65625</v>
      </c>
      <c r="AE145" s="7">
        <f t="shared" si="313"/>
        <v>0</v>
      </c>
      <c r="AF145" s="34">
        <v>0.67013888888888884</v>
      </c>
      <c r="AG145" s="7">
        <f>AF145-AD145</f>
        <v>1.388888888888884E-2</v>
      </c>
      <c r="AH145" s="34">
        <v>0.67361111111111116</v>
      </c>
      <c r="AI145" s="7">
        <f>AH145-AF145</f>
        <v>3.4722222222223209E-3</v>
      </c>
      <c r="AJ145" s="8">
        <f t="shared" si="314"/>
        <v>0</v>
      </c>
      <c r="AK145" s="8">
        <f t="shared" si="315"/>
        <v>5</v>
      </c>
      <c r="AL145" s="34">
        <v>0.67361111111111116</v>
      </c>
      <c r="AM145" s="34">
        <v>0.67708333333333337</v>
      </c>
      <c r="AN145" s="7">
        <f t="shared" si="308"/>
        <v>3.4722222222222099E-3</v>
      </c>
      <c r="AO145" s="7">
        <f>AM145-I145</f>
        <v>0.58333333333333337</v>
      </c>
      <c r="AP145" s="8">
        <f t="shared" si="309"/>
        <v>14</v>
      </c>
      <c r="AQ145" s="8">
        <f t="shared" si="310"/>
        <v>0</v>
      </c>
      <c r="AR145" s="7">
        <f>AB145-(AU145+AV145+AW145+AZ145+BC145+BF145+BI145)</f>
        <v>3.6805555555555536E-2</v>
      </c>
      <c r="AS145" s="8">
        <f t="shared" si="318"/>
        <v>0</v>
      </c>
      <c r="AT145" s="8">
        <f t="shared" si="319"/>
        <v>53</v>
      </c>
      <c r="AU145" s="224">
        <v>0</v>
      </c>
      <c r="AV145" s="224">
        <v>0</v>
      </c>
      <c r="AW145" s="224">
        <v>0</v>
      </c>
      <c r="AX145" s="225">
        <f t="shared" si="298"/>
        <v>0</v>
      </c>
      <c r="AY145" s="225">
        <f t="shared" si="299"/>
        <v>0</v>
      </c>
      <c r="AZ145" s="224">
        <v>0.12847222222222224</v>
      </c>
      <c r="BA145" s="225">
        <f t="shared" si="304"/>
        <v>3</v>
      </c>
      <c r="BB145" s="225">
        <f t="shared" si="305"/>
        <v>5</v>
      </c>
      <c r="BC145" s="224">
        <v>0</v>
      </c>
      <c r="BD145" s="225">
        <f t="shared" si="300"/>
        <v>0</v>
      </c>
      <c r="BE145" s="225">
        <f t="shared" si="301"/>
        <v>0</v>
      </c>
      <c r="BF145" s="224">
        <v>6.9444444444444441E-3</v>
      </c>
      <c r="BG145" s="225">
        <f t="shared" si="306"/>
        <v>0</v>
      </c>
      <c r="BH145" s="225">
        <f t="shared" si="307"/>
        <v>10</v>
      </c>
      <c r="BI145" s="224">
        <v>0</v>
      </c>
      <c r="BJ145" s="226">
        <f t="shared" si="316"/>
        <v>0</v>
      </c>
      <c r="BK145" s="227">
        <f t="shared" si="317"/>
        <v>0</v>
      </c>
      <c r="BL145" s="228">
        <f>F145 + BL144</f>
        <v>513452.9800000001</v>
      </c>
      <c r="BM145" s="229">
        <f xml:space="preserve"> G145 + BM144</f>
        <v>8262</v>
      </c>
      <c r="BN145" s="38">
        <f>F145/G145</f>
        <v>63.482033898305083</v>
      </c>
      <c r="BO145" s="2"/>
      <c r="BP145" s="2"/>
      <c r="BQ145" s="2"/>
      <c r="BR145" s="2"/>
      <c r="BS145" s="2"/>
      <c r="BT145" s="2"/>
      <c r="BU145" s="2"/>
      <c r="BV145" s="2"/>
      <c r="BW145" s="2"/>
    </row>
    <row r="146" spans="1:75" s="65" customFormat="1" ht="25.5" customHeight="1" x14ac:dyDescent="0.25">
      <c r="A146" s="45">
        <v>41023</v>
      </c>
      <c r="B146" s="43">
        <f t="shared" si="276"/>
        <v>4</v>
      </c>
      <c r="C146" s="52">
        <v>7</v>
      </c>
      <c r="D146" s="37" t="s">
        <v>281</v>
      </c>
      <c r="E146" s="37" t="s">
        <v>284</v>
      </c>
      <c r="F146" s="43">
        <v>3377.47</v>
      </c>
      <c r="G146" s="52">
        <v>58</v>
      </c>
      <c r="H146" s="52">
        <v>1</v>
      </c>
      <c r="I146" s="34">
        <v>0.68055555555555547</v>
      </c>
      <c r="J146" s="34">
        <v>0.68055555555555547</v>
      </c>
      <c r="K146" s="34">
        <v>0.68402777777777779</v>
      </c>
      <c r="L146" s="7">
        <f>K146-J146</f>
        <v>3.4722222222223209E-3</v>
      </c>
      <c r="M146" s="34">
        <v>0.6875</v>
      </c>
      <c r="N146" s="7">
        <f>M146-K146</f>
        <v>3.4722222222222099E-3</v>
      </c>
      <c r="O146" s="34">
        <v>0.71875</v>
      </c>
      <c r="P146" s="7">
        <f>O146-M146</f>
        <v>3.125E-2</v>
      </c>
      <c r="Q146" s="34">
        <v>0.71875</v>
      </c>
      <c r="R146" s="34">
        <v>0.75</v>
      </c>
      <c r="S146" s="7">
        <f t="shared" si="311"/>
        <v>3.125E-2</v>
      </c>
      <c r="T146" s="34">
        <v>0.71875</v>
      </c>
      <c r="U146" s="34">
        <v>0.75</v>
      </c>
      <c r="V146" s="7">
        <f t="shared" si="312"/>
        <v>3.125E-2</v>
      </c>
      <c r="W146" s="34">
        <v>0.76180555555555562</v>
      </c>
      <c r="X146" s="7">
        <f>W146-R146</f>
        <v>1.1805555555555625E-2</v>
      </c>
      <c r="Y146" s="34">
        <v>0.76250000000000007</v>
      </c>
      <c r="Z146" s="7">
        <f>Y146-W146</f>
        <v>6.9444444444444198E-4</v>
      </c>
      <c r="AA146" s="34">
        <v>0.84444444444444444</v>
      </c>
      <c r="AB146" s="7">
        <f>AA146-Y146</f>
        <v>8.1944444444444375E-2</v>
      </c>
      <c r="AC146" s="34">
        <v>0.84444444444444444</v>
      </c>
      <c r="AD146" s="34">
        <v>0.84444444444444444</v>
      </c>
      <c r="AE146" s="7">
        <f t="shared" si="313"/>
        <v>0</v>
      </c>
      <c r="AF146" s="34">
        <v>0.85763888888888884</v>
      </c>
      <c r="AG146" s="7">
        <f>AF146-AD146</f>
        <v>1.3194444444444398E-2</v>
      </c>
      <c r="AH146" s="34">
        <v>0.86111111111111116</v>
      </c>
      <c r="AI146" s="7">
        <f>AH146-AF146</f>
        <v>3.4722222222223209E-3</v>
      </c>
      <c r="AJ146" s="8">
        <f t="shared" si="314"/>
        <v>0</v>
      </c>
      <c r="AK146" s="8">
        <f t="shared" si="315"/>
        <v>5</v>
      </c>
      <c r="AL146" s="34">
        <v>0.86111111111111116</v>
      </c>
      <c r="AM146" s="34">
        <v>0.86458333333333337</v>
      </c>
      <c r="AN146" s="7">
        <f t="shared" si="308"/>
        <v>3.4722222222222099E-3</v>
      </c>
      <c r="AO146" s="7">
        <f>AM146-I146</f>
        <v>0.1840277777777779</v>
      </c>
      <c r="AP146" s="8">
        <f t="shared" si="309"/>
        <v>4</v>
      </c>
      <c r="AQ146" s="8">
        <f t="shared" si="310"/>
        <v>25</v>
      </c>
      <c r="AR146" s="7">
        <f>AB146-(AU146+AV146+AW146+AZ146+BC146+BF146+BI146)</f>
        <v>4.8611111111111042E-2</v>
      </c>
      <c r="AS146" s="8">
        <f t="shared" si="318"/>
        <v>1</v>
      </c>
      <c r="AT146" s="8">
        <f t="shared" si="319"/>
        <v>10</v>
      </c>
      <c r="AU146" s="224">
        <v>0</v>
      </c>
      <c r="AV146" s="224">
        <v>0</v>
      </c>
      <c r="AW146" s="224">
        <v>0</v>
      </c>
      <c r="AX146" s="225">
        <f t="shared" si="298"/>
        <v>0</v>
      </c>
      <c r="AY146" s="225">
        <f t="shared" si="299"/>
        <v>0</v>
      </c>
      <c r="AZ146" s="224">
        <v>0</v>
      </c>
      <c r="BA146" s="225">
        <f t="shared" si="304"/>
        <v>0</v>
      </c>
      <c r="BB146" s="225">
        <f t="shared" si="305"/>
        <v>0</v>
      </c>
      <c r="BC146" s="224">
        <v>0</v>
      </c>
      <c r="BD146" s="225">
        <f t="shared" si="300"/>
        <v>0</v>
      </c>
      <c r="BE146" s="225">
        <f t="shared" si="301"/>
        <v>0</v>
      </c>
      <c r="BF146" s="224">
        <v>3.3333333333333333E-2</v>
      </c>
      <c r="BG146" s="225">
        <f t="shared" si="306"/>
        <v>0</v>
      </c>
      <c r="BH146" s="225">
        <f t="shared" si="307"/>
        <v>48</v>
      </c>
      <c r="BI146" s="224">
        <v>0</v>
      </c>
      <c r="BJ146" s="226">
        <f t="shared" si="316"/>
        <v>0</v>
      </c>
      <c r="BK146" s="227">
        <f t="shared" si="317"/>
        <v>0</v>
      </c>
      <c r="BL146" s="228">
        <f>F146 + BL145</f>
        <v>516830.45000000007</v>
      </c>
      <c r="BM146" s="229">
        <f xml:space="preserve"> G146 + BM145</f>
        <v>8320</v>
      </c>
      <c r="BN146" s="38">
        <f>F146/G146</f>
        <v>58.232241379310338</v>
      </c>
      <c r="BO146" s="2"/>
      <c r="BP146" s="2"/>
      <c r="BQ146" s="2"/>
      <c r="BR146" s="2"/>
      <c r="BS146" s="2"/>
      <c r="BT146" s="2"/>
      <c r="BU146" s="2"/>
      <c r="BV146" s="2"/>
      <c r="BW146" s="2"/>
    </row>
    <row r="147" spans="1:75" s="65" customFormat="1" ht="25.5" customHeight="1" x14ac:dyDescent="0.25">
      <c r="A147" s="45">
        <v>41023</v>
      </c>
      <c r="B147" s="43">
        <f t="shared" si="276"/>
        <v>4</v>
      </c>
      <c r="C147" s="52">
        <v>1</v>
      </c>
      <c r="D147" s="37" t="s">
        <v>219</v>
      </c>
      <c r="E147" s="37" t="s">
        <v>216</v>
      </c>
      <c r="F147" s="43">
        <v>3828.33</v>
      </c>
      <c r="G147" s="52">
        <v>59</v>
      </c>
      <c r="H147" s="52">
        <v>0</v>
      </c>
      <c r="I147" s="34">
        <v>0.71875</v>
      </c>
      <c r="J147" s="34">
        <v>0.71875</v>
      </c>
      <c r="K147" s="34">
        <v>0.72569444444444453</v>
      </c>
      <c r="L147" s="7">
        <f>K147-J147</f>
        <v>6.9444444444445308E-3</v>
      </c>
      <c r="M147" s="34">
        <v>0.72916666666666663</v>
      </c>
      <c r="N147" s="7">
        <f>M147-K147</f>
        <v>3.4722222222220989E-3</v>
      </c>
      <c r="O147" s="34">
        <v>0.76388888888888884</v>
      </c>
      <c r="P147" s="7">
        <f>O147-M147</f>
        <v>3.472222222222221E-2</v>
      </c>
      <c r="Q147" s="34">
        <v>0.76736111111111116</v>
      </c>
      <c r="R147" s="34">
        <v>0.78125</v>
      </c>
      <c r="S147" s="7">
        <f t="shared" si="311"/>
        <v>1.388888888888884E-2</v>
      </c>
      <c r="T147" s="34">
        <v>0.76736111111111116</v>
      </c>
      <c r="U147" s="34">
        <v>0.78125</v>
      </c>
      <c r="V147" s="7">
        <f t="shared" si="312"/>
        <v>1.388888888888884E-2</v>
      </c>
      <c r="W147" s="34">
        <v>0.87569444444444444</v>
      </c>
      <c r="X147" s="7">
        <f>W147-R147</f>
        <v>9.4444444444444442E-2</v>
      </c>
      <c r="Y147" s="34">
        <v>0.94097222222222221</v>
      </c>
      <c r="Z147" s="7">
        <f>Y147-W147</f>
        <v>6.5277777777777768E-2</v>
      </c>
      <c r="AA147" s="34">
        <v>1.0374999999999999</v>
      </c>
      <c r="AB147" s="7">
        <f>AA147-Y147</f>
        <v>9.6527777777777657E-2</v>
      </c>
      <c r="AC147" s="34">
        <v>1.0374999999999999</v>
      </c>
      <c r="AD147" s="34">
        <v>1.0374999999999999</v>
      </c>
      <c r="AE147" s="7">
        <f t="shared" si="313"/>
        <v>0</v>
      </c>
      <c r="AF147" s="34">
        <v>1.0451388888888888</v>
      </c>
      <c r="AG147" s="7">
        <f>AF147-AD147</f>
        <v>7.6388888888889728E-3</v>
      </c>
      <c r="AH147" s="34">
        <v>1.0486111111111112</v>
      </c>
      <c r="AI147" s="7">
        <f>AH147-AF147</f>
        <v>3.4722222222223209E-3</v>
      </c>
      <c r="AJ147" s="8">
        <f t="shared" si="314"/>
        <v>0</v>
      </c>
      <c r="AK147" s="8">
        <f t="shared" si="315"/>
        <v>5</v>
      </c>
      <c r="AL147" s="34">
        <v>1.0486111111111112</v>
      </c>
      <c r="AM147" s="34">
        <v>1.0520833333333333</v>
      </c>
      <c r="AN147" s="7">
        <f t="shared" si="308"/>
        <v>3.4722222222220989E-3</v>
      </c>
      <c r="AO147" s="7">
        <f>AM147-I147</f>
        <v>0.33333333333333326</v>
      </c>
      <c r="AP147" s="8">
        <f t="shared" si="309"/>
        <v>8</v>
      </c>
      <c r="AQ147" s="8">
        <f t="shared" si="310"/>
        <v>0</v>
      </c>
      <c r="AR147" s="7">
        <f>AB147-(AU147+AV147+AW147+AZ147+BC147+BF147+BI147)</f>
        <v>-7.0138888888889001E-2</v>
      </c>
      <c r="AS147" s="8" t="e">
        <f t="shared" si="318"/>
        <v>#NUM!</v>
      </c>
      <c r="AT147" s="8" t="e">
        <f t="shared" si="319"/>
        <v>#NUM!</v>
      </c>
      <c r="AU147" s="224">
        <v>0</v>
      </c>
      <c r="AV147" s="224">
        <v>0</v>
      </c>
      <c r="AW147" s="224">
        <v>0</v>
      </c>
      <c r="AX147" s="225">
        <f t="shared" si="298"/>
        <v>0</v>
      </c>
      <c r="AY147" s="225">
        <f t="shared" si="299"/>
        <v>0</v>
      </c>
      <c r="AZ147" s="224">
        <v>0.16666666666666666</v>
      </c>
      <c r="BA147" s="225">
        <f t="shared" si="304"/>
        <v>4</v>
      </c>
      <c r="BB147" s="225">
        <f t="shared" si="305"/>
        <v>0</v>
      </c>
      <c r="BC147" s="224">
        <v>0</v>
      </c>
      <c r="BD147" s="225">
        <f t="shared" si="300"/>
        <v>0</v>
      </c>
      <c r="BE147" s="225">
        <f t="shared" si="301"/>
        <v>0</v>
      </c>
      <c r="BF147" s="224">
        <v>0</v>
      </c>
      <c r="BG147" s="225">
        <f t="shared" si="306"/>
        <v>0</v>
      </c>
      <c r="BH147" s="225">
        <f t="shared" si="307"/>
        <v>0</v>
      </c>
      <c r="BI147" s="224">
        <v>0</v>
      </c>
      <c r="BJ147" s="226">
        <f t="shared" si="316"/>
        <v>0</v>
      </c>
      <c r="BK147" s="227">
        <f t="shared" si="317"/>
        <v>0</v>
      </c>
      <c r="BL147" s="228">
        <f>F147 + BL146</f>
        <v>520658.78000000009</v>
      </c>
      <c r="BM147" s="229">
        <f xml:space="preserve"> G147 + BM146</f>
        <v>8379</v>
      </c>
      <c r="BN147" s="38">
        <f>F147/G147</f>
        <v>64.886949152542371</v>
      </c>
      <c r="BO147" s="2"/>
      <c r="BP147" s="2"/>
      <c r="BQ147" s="2"/>
      <c r="BR147" s="2"/>
      <c r="BS147" s="2"/>
      <c r="BT147" s="2"/>
      <c r="BU147" s="2"/>
      <c r="BV147" s="2"/>
      <c r="BW147" s="2"/>
    </row>
    <row r="148" spans="1:75" s="65" customFormat="1" ht="25.5" customHeight="1" x14ac:dyDescent="0.25">
      <c r="A148" s="45">
        <v>41023</v>
      </c>
      <c r="B148" s="43">
        <f t="shared" si="276"/>
        <v>4</v>
      </c>
      <c r="C148" s="52">
        <v>3</v>
      </c>
      <c r="D148" s="37" t="s">
        <v>219</v>
      </c>
      <c r="E148" s="37" t="s">
        <v>216</v>
      </c>
      <c r="F148" s="43">
        <v>3931.38</v>
      </c>
      <c r="G148" s="52">
        <v>58</v>
      </c>
      <c r="H148" s="52">
        <v>1</v>
      </c>
      <c r="I148" s="34">
        <v>0.78125</v>
      </c>
      <c r="J148" s="34">
        <v>0.78125</v>
      </c>
      <c r="K148" s="34">
        <v>0.78472222222222221</v>
      </c>
      <c r="L148" s="7">
        <f>K148-J148</f>
        <v>3.4722222222222099E-3</v>
      </c>
      <c r="M148" s="34">
        <v>0.78819444444444453</v>
      </c>
      <c r="N148" s="7">
        <f>M148-K148</f>
        <v>3.4722222222223209E-3</v>
      </c>
      <c r="O148" s="34">
        <v>0.84375</v>
      </c>
      <c r="P148" s="7">
        <f>O148-M148</f>
        <v>5.5555555555555469E-2</v>
      </c>
      <c r="Q148" s="34">
        <v>0.84722222222222221</v>
      </c>
      <c r="R148" s="34">
        <v>0.875</v>
      </c>
      <c r="S148" s="7">
        <f t="shared" si="311"/>
        <v>2.777777777777779E-2</v>
      </c>
      <c r="T148" s="34">
        <v>0.84722222222222221</v>
      </c>
      <c r="U148" s="34">
        <v>0.875</v>
      </c>
      <c r="V148" s="7">
        <f t="shared" si="312"/>
        <v>2.777777777777779E-2</v>
      </c>
      <c r="W148" s="34">
        <v>0.90625</v>
      </c>
      <c r="X148" s="7">
        <f>W148-R148</f>
        <v>3.125E-2</v>
      </c>
      <c r="Y148" s="34">
        <v>0.90972222222222221</v>
      </c>
      <c r="Z148" s="7">
        <f>Y148-W148</f>
        <v>3.4722222222222099E-3</v>
      </c>
      <c r="AA148" s="34">
        <v>1.0763888888888888</v>
      </c>
      <c r="AB148" s="7">
        <f>AA148-Y148</f>
        <v>0.16666666666666663</v>
      </c>
      <c r="AC148" s="34">
        <v>1.0763888888888888</v>
      </c>
      <c r="AD148" s="34">
        <v>1.0763888888888888</v>
      </c>
      <c r="AE148" s="7">
        <f t="shared" si="313"/>
        <v>0</v>
      </c>
      <c r="AF148" s="34">
        <v>1.0972222222222221</v>
      </c>
      <c r="AG148" s="7">
        <f>AF148-AD148</f>
        <v>2.0833333333333259E-2</v>
      </c>
      <c r="AH148" s="34">
        <v>1.1006944444444444</v>
      </c>
      <c r="AI148" s="7">
        <f>AH148-AF148</f>
        <v>3.4722222222223209E-3</v>
      </c>
      <c r="AJ148" s="8">
        <f t="shared" si="314"/>
        <v>0</v>
      </c>
      <c r="AK148" s="8">
        <f t="shared" si="315"/>
        <v>5</v>
      </c>
      <c r="AL148" s="34">
        <v>1.1006944444444444</v>
      </c>
      <c r="AM148" s="34">
        <v>1.1041666666666667</v>
      </c>
      <c r="AN148" s="7">
        <f t="shared" si="308"/>
        <v>3.4722222222223209E-3</v>
      </c>
      <c r="AO148" s="7">
        <f>AM148-I148</f>
        <v>0.32291666666666674</v>
      </c>
      <c r="AP148" s="8">
        <f t="shared" si="309"/>
        <v>7</v>
      </c>
      <c r="AQ148" s="8">
        <f t="shared" si="310"/>
        <v>45</v>
      </c>
      <c r="AR148" s="7">
        <f>AB148-(AU148+AV148+AW148+AZ148+BC148+BF148+BI148)</f>
        <v>0.14999999999999997</v>
      </c>
      <c r="AS148" s="8">
        <f t="shared" si="318"/>
        <v>3</v>
      </c>
      <c r="AT148" s="8">
        <f t="shared" si="319"/>
        <v>36</v>
      </c>
      <c r="AU148" s="224">
        <v>0</v>
      </c>
      <c r="AV148" s="224">
        <v>0</v>
      </c>
      <c r="AW148" s="224">
        <v>0</v>
      </c>
      <c r="AX148" s="225">
        <f t="shared" si="298"/>
        <v>0</v>
      </c>
      <c r="AY148" s="225">
        <f t="shared" si="299"/>
        <v>0</v>
      </c>
      <c r="AZ148" s="224">
        <v>0</v>
      </c>
      <c r="BA148" s="225">
        <f t="shared" si="304"/>
        <v>0</v>
      </c>
      <c r="BB148" s="225">
        <f t="shared" si="305"/>
        <v>0</v>
      </c>
      <c r="BC148" s="224">
        <v>0</v>
      </c>
      <c r="BD148" s="225">
        <f t="shared" si="300"/>
        <v>0</v>
      </c>
      <c r="BE148" s="225">
        <f t="shared" si="301"/>
        <v>0</v>
      </c>
      <c r="BF148" s="224">
        <v>1.6666666666666666E-2</v>
      </c>
      <c r="BG148" s="225">
        <f t="shared" si="306"/>
        <v>0</v>
      </c>
      <c r="BH148" s="225">
        <f t="shared" si="307"/>
        <v>24</v>
      </c>
      <c r="BI148" s="224">
        <v>0</v>
      </c>
      <c r="BJ148" s="226">
        <f t="shared" si="316"/>
        <v>0</v>
      </c>
      <c r="BK148" s="227">
        <f t="shared" si="317"/>
        <v>0</v>
      </c>
      <c r="BL148" s="228">
        <f>F148 + BL147</f>
        <v>524590.16</v>
      </c>
      <c r="BM148" s="229">
        <f xml:space="preserve"> G148 + BM147</f>
        <v>8437</v>
      </c>
      <c r="BN148" s="38">
        <f>F148/G148</f>
        <v>67.782413793103444</v>
      </c>
      <c r="BO148" s="2"/>
      <c r="BP148" s="2"/>
      <c r="BQ148" s="2"/>
      <c r="BR148" s="2"/>
      <c r="BS148" s="2"/>
      <c r="BT148" s="2"/>
      <c r="BU148" s="2"/>
      <c r="BV148" s="2"/>
      <c r="BW148" s="2"/>
    </row>
    <row r="149" spans="1:75" s="65" customFormat="1" ht="25.5" customHeight="1" x14ac:dyDescent="0.25">
      <c r="A149" s="45">
        <v>41023</v>
      </c>
      <c r="B149" s="43">
        <f t="shared" si="276"/>
        <v>4</v>
      </c>
      <c r="C149" s="52">
        <v>3</v>
      </c>
      <c r="D149" s="37" t="s">
        <v>219</v>
      </c>
      <c r="E149" s="37" t="s">
        <v>216</v>
      </c>
      <c r="F149" s="43">
        <v>2808.46</v>
      </c>
      <c r="G149" s="52">
        <v>44</v>
      </c>
      <c r="H149" s="52">
        <v>13</v>
      </c>
      <c r="I149" s="34">
        <v>0.82638888888888884</v>
      </c>
      <c r="J149" s="34">
        <v>0.82638888888888884</v>
      </c>
      <c r="K149" s="34">
        <v>0.875</v>
      </c>
      <c r="L149" s="7">
        <f>K149-J149</f>
        <v>4.861111111111116E-2</v>
      </c>
      <c r="M149" s="34">
        <v>0.87847222222222221</v>
      </c>
      <c r="N149" s="7">
        <f>M149-K149</f>
        <v>3.4722222222222099E-3</v>
      </c>
      <c r="O149" s="34">
        <v>0.94097222222222221</v>
      </c>
      <c r="P149" s="7">
        <f>O149-M149</f>
        <v>6.25E-2</v>
      </c>
      <c r="Q149" s="34">
        <v>0.94444444444444453</v>
      </c>
      <c r="R149" s="34">
        <v>0.97916666666666663</v>
      </c>
      <c r="S149" s="7">
        <f t="shared" si="311"/>
        <v>3.4722222222222099E-2</v>
      </c>
      <c r="T149" s="34">
        <v>0.94444444444444453</v>
      </c>
      <c r="U149" s="34">
        <v>0.97916666666666663</v>
      </c>
      <c r="V149" s="7">
        <f t="shared" si="312"/>
        <v>3.4722222222222099E-2</v>
      </c>
      <c r="W149" s="34">
        <v>1.070138888888889</v>
      </c>
      <c r="X149" s="7">
        <f>W149-R149</f>
        <v>9.0972222222222343E-2</v>
      </c>
      <c r="Y149" s="34">
        <v>1.0708333333333333</v>
      </c>
      <c r="Z149" s="7">
        <f>Y149-W149</f>
        <v>6.9444444444433095E-4</v>
      </c>
      <c r="AA149" s="34">
        <v>1.1430555555555555</v>
      </c>
      <c r="AB149" s="7">
        <f>AA149-Y149</f>
        <v>7.2222222222222188E-2</v>
      </c>
      <c r="AC149" s="34">
        <v>1.1430555555555555</v>
      </c>
      <c r="AD149" s="34">
        <v>1.1430555555555555</v>
      </c>
      <c r="AE149" s="7">
        <f t="shared" si="313"/>
        <v>0</v>
      </c>
      <c r="AF149" s="34">
        <v>1.1944444444444444</v>
      </c>
      <c r="AG149" s="7">
        <f>AF149-AD149</f>
        <v>5.1388888888888928E-2</v>
      </c>
      <c r="AH149" s="34">
        <v>1.1979166666666667</v>
      </c>
      <c r="AI149" s="7">
        <f>AH149-AF149</f>
        <v>3.4722222222223209E-3</v>
      </c>
      <c r="AJ149" s="8">
        <f t="shared" si="314"/>
        <v>0</v>
      </c>
      <c r="AK149" s="8">
        <f t="shared" si="315"/>
        <v>5</v>
      </c>
      <c r="AL149" s="34">
        <v>1.1979166666666667</v>
      </c>
      <c r="AM149" s="34">
        <v>1.2013888888888888</v>
      </c>
      <c r="AN149" s="7">
        <f t="shared" si="308"/>
        <v>3.4722222222220989E-3</v>
      </c>
      <c r="AO149" s="7">
        <f>AM149-I149</f>
        <v>0.375</v>
      </c>
      <c r="AP149" s="8">
        <f t="shared" si="309"/>
        <v>9</v>
      </c>
      <c r="AQ149" s="8">
        <f t="shared" si="310"/>
        <v>0</v>
      </c>
      <c r="AR149" s="7">
        <f>AB149-(AU149+AV149+AW149+AZ149+BC149+BF149+BI149)</f>
        <v>6.3194444444444414E-2</v>
      </c>
      <c r="AS149" s="8">
        <f t="shared" si="318"/>
        <v>1</v>
      </c>
      <c r="AT149" s="8">
        <f t="shared" si="319"/>
        <v>31</v>
      </c>
      <c r="AU149" s="224">
        <v>0</v>
      </c>
      <c r="AV149" s="224">
        <v>0</v>
      </c>
      <c r="AW149" s="224">
        <v>0</v>
      </c>
      <c r="AX149" s="225">
        <f t="shared" si="298"/>
        <v>0</v>
      </c>
      <c r="AY149" s="225">
        <f t="shared" si="299"/>
        <v>0</v>
      </c>
      <c r="AZ149" s="224">
        <v>0</v>
      </c>
      <c r="BA149" s="225">
        <f t="shared" si="304"/>
        <v>0</v>
      </c>
      <c r="BB149" s="225">
        <f t="shared" si="305"/>
        <v>0</v>
      </c>
      <c r="BC149" s="224">
        <v>0</v>
      </c>
      <c r="BD149" s="225">
        <f t="shared" si="300"/>
        <v>0</v>
      </c>
      <c r="BE149" s="225">
        <f t="shared" si="301"/>
        <v>0</v>
      </c>
      <c r="BF149" s="224">
        <v>9.0277777777777787E-3</v>
      </c>
      <c r="BG149" s="225">
        <f t="shared" si="306"/>
        <v>0</v>
      </c>
      <c r="BH149" s="225">
        <f t="shared" si="307"/>
        <v>13</v>
      </c>
      <c r="BI149" s="224">
        <v>0</v>
      </c>
      <c r="BJ149" s="226">
        <f t="shared" si="316"/>
        <v>0</v>
      </c>
      <c r="BK149" s="227">
        <f t="shared" si="317"/>
        <v>0</v>
      </c>
      <c r="BL149" s="228">
        <f>F149 + BL148</f>
        <v>527398.62</v>
      </c>
      <c r="BM149" s="229">
        <f xml:space="preserve"> G149 + BM148</f>
        <v>8481</v>
      </c>
      <c r="BN149" s="38">
        <f>F149/G149</f>
        <v>63.828636363636363</v>
      </c>
      <c r="BO149" s="2"/>
      <c r="BP149" s="2"/>
      <c r="BQ149" s="2"/>
      <c r="BR149" s="2"/>
      <c r="BS149" s="2"/>
      <c r="BT149" s="2"/>
      <c r="BU149" s="2"/>
      <c r="BV149" s="2"/>
      <c r="BW149" s="2"/>
    </row>
    <row r="150" spans="1:75" s="65" customFormat="1" ht="25.5" customHeight="1" x14ac:dyDescent="0.25">
      <c r="A150" s="45">
        <v>41024</v>
      </c>
      <c r="B150" s="43">
        <f t="shared" si="276"/>
        <v>4</v>
      </c>
      <c r="C150" s="52">
        <v>38</v>
      </c>
      <c r="D150" s="37" t="s">
        <v>31</v>
      </c>
      <c r="E150" s="37" t="s">
        <v>338</v>
      </c>
      <c r="F150" s="43">
        <v>3809.95</v>
      </c>
      <c r="G150" s="52">
        <v>59</v>
      </c>
      <c r="H150" s="52">
        <v>0</v>
      </c>
      <c r="I150" s="34">
        <v>9.7222222222222224E-2</v>
      </c>
      <c r="J150" s="34">
        <v>9.7222222222222224E-2</v>
      </c>
      <c r="K150" s="34">
        <v>0.10069444444444443</v>
      </c>
      <c r="L150" s="7">
        <f>K150-J150</f>
        <v>3.4722222222222099E-3</v>
      </c>
      <c r="M150" s="34">
        <v>0.10416666666666667</v>
      </c>
      <c r="N150" s="7">
        <f>M150-K150</f>
        <v>3.4722222222222376E-3</v>
      </c>
      <c r="O150" s="34">
        <v>0.13541666666666666</v>
      </c>
      <c r="P150" s="7">
        <f>O150-M150</f>
        <v>3.1249999999999986E-2</v>
      </c>
      <c r="Q150" s="34">
        <v>0.1388888888888889</v>
      </c>
      <c r="R150" s="34">
        <v>0.18055555555555555</v>
      </c>
      <c r="S150" s="7">
        <f t="shared" ref="S150:S154" si="320">R150-Q150</f>
        <v>4.1666666666666657E-2</v>
      </c>
      <c r="T150" s="34">
        <v>0.1388888888888889</v>
      </c>
      <c r="U150" s="34">
        <v>0.18055555555555555</v>
      </c>
      <c r="V150" s="7">
        <f t="shared" ref="V150:V154" si="321">U150-T150</f>
        <v>4.1666666666666657E-2</v>
      </c>
      <c r="W150" s="34">
        <v>0.17708333333333334</v>
      </c>
      <c r="X150" s="7">
        <v>0</v>
      </c>
      <c r="Y150" s="34">
        <v>0.17708333333333334</v>
      </c>
      <c r="Z150" s="7">
        <f>Y150-W150</f>
        <v>0</v>
      </c>
      <c r="AA150" s="34">
        <v>0.24236111111111111</v>
      </c>
      <c r="AB150" s="7">
        <f>AA150-Y150</f>
        <v>6.5277777777777768E-2</v>
      </c>
      <c r="AC150" s="34">
        <v>0.24236111111111111</v>
      </c>
      <c r="AD150" s="34">
        <v>0.24236111111111111</v>
      </c>
      <c r="AE150" s="7">
        <f t="shared" ref="AE150:AE154" si="322">AD150-AC150</f>
        <v>0</v>
      </c>
      <c r="AF150" s="34">
        <v>0.25347222222222221</v>
      </c>
      <c r="AG150" s="7">
        <f>AF150-AD150</f>
        <v>1.1111111111111099E-2</v>
      </c>
      <c r="AH150" s="34">
        <v>0.26041666666666669</v>
      </c>
      <c r="AI150" s="7">
        <f>AH150-AF150</f>
        <v>6.9444444444444753E-3</v>
      </c>
      <c r="AJ150" s="8">
        <f t="shared" si="314"/>
        <v>0</v>
      </c>
      <c r="AK150" s="8">
        <f t="shared" si="315"/>
        <v>10</v>
      </c>
      <c r="AL150" s="34">
        <v>0.26041666666666669</v>
      </c>
      <c r="AM150" s="34">
        <v>0.2638888888888889</v>
      </c>
      <c r="AN150" s="7">
        <f t="shared" si="308"/>
        <v>3.4722222222222099E-3</v>
      </c>
      <c r="AO150" s="7">
        <f>AM150-I150</f>
        <v>0.16666666666666669</v>
      </c>
      <c r="AP150" s="8">
        <f t="shared" si="309"/>
        <v>4</v>
      </c>
      <c r="AQ150" s="8">
        <f t="shared" si="310"/>
        <v>0</v>
      </c>
      <c r="AR150" s="7">
        <f>AB150-(AU150+AV150+AW150+AZ150+BC150+BF150+BI150)</f>
        <v>5.6249999999999988E-2</v>
      </c>
      <c r="AS150" s="8">
        <f t="shared" si="318"/>
        <v>1</v>
      </c>
      <c r="AT150" s="8">
        <f t="shared" si="319"/>
        <v>21</v>
      </c>
      <c r="AU150" s="224">
        <v>0</v>
      </c>
      <c r="AV150" s="224">
        <v>0</v>
      </c>
      <c r="AW150" s="224">
        <v>0</v>
      </c>
      <c r="AX150" s="225">
        <f t="shared" ref="AX150:AX154" si="323">HOUR(AW150)</f>
        <v>0</v>
      </c>
      <c r="AY150" s="225">
        <f t="shared" ref="AY150:AY154" si="324">MINUTE(AW150)</f>
        <v>0</v>
      </c>
      <c r="AZ150" s="224">
        <v>0</v>
      </c>
      <c r="BA150" s="225">
        <f t="shared" si="304"/>
        <v>0</v>
      </c>
      <c r="BB150" s="225">
        <f t="shared" si="305"/>
        <v>0</v>
      </c>
      <c r="BC150" s="224">
        <v>0</v>
      </c>
      <c r="BD150" s="225">
        <f t="shared" ref="BD150:BD154" si="325">HOUR(BC150)</f>
        <v>0</v>
      </c>
      <c r="BE150" s="225">
        <f t="shared" ref="BE150:BE154" si="326">MINUTE(BC150)</f>
        <v>0</v>
      </c>
      <c r="BF150" s="224">
        <v>9.0277777777777787E-3</v>
      </c>
      <c r="BG150" s="225">
        <f t="shared" si="306"/>
        <v>0</v>
      </c>
      <c r="BH150" s="225">
        <f t="shared" si="307"/>
        <v>13</v>
      </c>
      <c r="BI150" s="224">
        <v>0</v>
      </c>
      <c r="BJ150" s="226">
        <f t="shared" ref="BJ150:BJ154" si="327">HOUR(BI150)</f>
        <v>0</v>
      </c>
      <c r="BK150" s="227">
        <f t="shared" ref="BK150:BK154" si="328">MINUTE(BI150)</f>
        <v>0</v>
      </c>
      <c r="BL150" s="228">
        <f>F150 + BL149</f>
        <v>531208.56999999995</v>
      </c>
      <c r="BM150" s="229">
        <f xml:space="preserve"> G150 + BM149</f>
        <v>8540</v>
      </c>
      <c r="BN150" s="38">
        <f>F150/G150</f>
        <v>64.575423728813561</v>
      </c>
      <c r="BO150" s="2"/>
      <c r="BP150" s="2"/>
      <c r="BQ150" s="2"/>
      <c r="BR150" s="2"/>
      <c r="BS150" s="2"/>
      <c r="BT150" s="2"/>
      <c r="BU150" s="2"/>
      <c r="BV150" s="2"/>
      <c r="BW150" s="2"/>
    </row>
    <row r="151" spans="1:75" s="65" customFormat="1" ht="25.5" customHeight="1" x14ac:dyDescent="0.25">
      <c r="A151" s="45">
        <v>41024</v>
      </c>
      <c r="B151" s="43">
        <f t="shared" si="276"/>
        <v>4</v>
      </c>
      <c r="C151" s="52">
        <v>39</v>
      </c>
      <c r="D151" s="37" t="s">
        <v>31</v>
      </c>
      <c r="E151" s="37" t="s">
        <v>300</v>
      </c>
      <c r="F151" s="43">
        <v>3576.69</v>
      </c>
      <c r="G151" s="52">
        <v>56</v>
      </c>
      <c r="H151" s="52">
        <v>3</v>
      </c>
      <c r="I151" s="34">
        <v>0.61458333333333337</v>
      </c>
      <c r="J151" s="34">
        <v>0.61458333333333337</v>
      </c>
      <c r="K151" s="34">
        <v>0.62152777777777779</v>
      </c>
      <c r="L151" s="7">
        <f>K151-J151</f>
        <v>6.9444444444444198E-3</v>
      </c>
      <c r="M151" s="34">
        <v>0.62847222222222221</v>
      </c>
      <c r="N151" s="7">
        <f>M151-K151</f>
        <v>6.9444444444444198E-3</v>
      </c>
      <c r="O151" s="34">
        <v>0.64583333333333337</v>
      </c>
      <c r="P151" s="7">
        <f>O151-M151</f>
        <v>1.736111111111116E-2</v>
      </c>
      <c r="Q151" s="34">
        <v>0.64583333333333337</v>
      </c>
      <c r="R151" s="34">
        <v>0.66666666666666663</v>
      </c>
      <c r="S151" s="7">
        <f t="shared" si="320"/>
        <v>2.0833333333333259E-2</v>
      </c>
      <c r="T151" s="34">
        <v>0.64583333333333337</v>
      </c>
      <c r="U151" s="34">
        <v>0.66666666666666663</v>
      </c>
      <c r="V151" s="7">
        <f t="shared" si="321"/>
        <v>2.0833333333333259E-2</v>
      </c>
      <c r="W151" s="34">
        <v>0.67708333333333337</v>
      </c>
      <c r="X151" s="7">
        <f>W151-R151</f>
        <v>1.0416666666666741E-2</v>
      </c>
      <c r="Y151" s="34">
        <v>0.68055555555555547</v>
      </c>
      <c r="Z151" s="7">
        <f>Y151-W151</f>
        <v>3.4722222222220989E-3</v>
      </c>
      <c r="AA151" s="34">
        <v>0.75347222222222221</v>
      </c>
      <c r="AB151" s="7">
        <f>AA151-Y151</f>
        <v>7.2916666666666741E-2</v>
      </c>
      <c r="AC151" s="34">
        <v>0.75347222222222221</v>
      </c>
      <c r="AD151" s="34">
        <v>0.75347222222222221</v>
      </c>
      <c r="AE151" s="7">
        <f t="shared" si="322"/>
        <v>0</v>
      </c>
      <c r="AF151" s="34">
        <v>0.76388888888888884</v>
      </c>
      <c r="AG151" s="7">
        <f>AF151-AD151</f>
        <v>1.041666666666663E-2</v>
      </c>
      <c r="AH151" s="34">
        <v>0.77083333333333337</v>
      </c>
      <c r="AI151" s="7">
        <f>AH151-AF151</f>
        <v>6.9444444444445308E-3</v>
      </c>
      <c r="AJ151" s="8">
        <f t="shared" si="314"/>
        <v>0</v>
      </c>
      <c r="AK151" s="8">
        <f t="shared" si="315"/>
        <v>10</v>
      </c>
      <c r="AL151" s="34">
        <v>0.77083333333333337</v>
      </c>
      <c r="AM151" s="34">
        <v>0.77430555555555547</v>
      </c>
      <c r="AN151" s="7">
        <f t="shared" si="308"/>
        <v>3.4722222222220989E-3</v>
      </c>
      <c r="AO151" s="7">
        <f>AM151-I151</f>
        <v>0.1597222222222221</v>
      </c>
      <c r="AP151" s="8">
        <f t="shared" si="309"/>
        <v>3</v>
      </c>
      <c r="AQ151" s="8">
        <f t="shared" si="310"/>
        <v>50</v>
      </c>
      <c r="AR151" s="7">
        <f>AB151-(AU151+AV151+AW151+AZ151+BC151+BF151+BI151)</f>
        <v>7.2916666666666741E-2</v>
      </c>
      <c r="AS151" s="8">
        <f t="shared" si="318"/>
        <v>1</v>
      </c>
      <c r="AT151" s="8">
        <f t="shared" si="319"/>
        <v>45</v>
      </c>
      <c r="AU151" s="224">
        <v>0</v>
      </c>
      <c r="AV151" s="224">
        <v>0</v>
      </c>
      <c r="AW151" s="224">
        <v>0</v>
      </c>
      <c r="AX151" s="225">
        <f t="shared" si="323"/>
        <v>0</v>
      </c>
      <c r="AY151" s="225">
        <f t="shared" si="324"/>
        <v>0</v>
      </c>
      <c r="AZ151" s="224">
        <v>0</v>
      </c>
      <c r="BA151" s="225">
        <f t="shared" si="304"/>
        <v>0</v>
      </c>
      <c r="BB151" s="225">
        <f t="shared" si="305"/>
        <v>0</v>
      </c>
      <c r="BC151" s="224">
        <v>0</v>
      </c>
      <c r="BD151" s="225">
        <f t="shared" si="325"/>
        <v>0</v>
      </c>
      <c r="BE151" s="225">
        <f t="shared" si="326"/>
        <v>0</v>
      </c>
      <c r="BF151" s="224">
        <v>0</v>
      </c>
      <c r="BG151" s="225">
        <f t="shared" si="306"/>
        <v>0</v>
      </c>
      <c r="BH151" s="225">
        <f t="shared" si="307"/>
        <v>0</v>
      </c>
      <c r="BI151" s="224">
        <v>0</v>
      </c>
      <c r="BJ151" s="226">
        <f t="shared" si="327"/>
        <v>0</v>
      </c>
      <c r="BK151" s="227">
        <f t="shared" si="328"/>
        <v>0</v>
      </c>
      <c r="BL151" s="228">
        <f>F151 + BL150</f>
        <v>534785.25999999989</v>
      </c>
      <c r="BM151" s="229">
        <f xml:space="preserve"> G151 + BM150</f>
        <v>8596</v>
      </c>
      <c r="BN151" s="38">
        <f>F151/G151</f>
        <v>63.869464285714287</v>
      </c>
      <c r="BO151" s="2"/>
      <c r="BP151" s="2"/>
      <c r="BQ151" s="2"/>
      <c r="BR151" s="2"/>
      <c r="BS151" s="2"/>
      <c r="BT151" s="2"/>
      <c r="BU151" s="2"/>
      <c r="BV151" s="2"/>
      <c r="BW151" s="2"/>
    </row>
    <row r="152" spans="1:75" s="65" customFormat="1" ht="25.5" customHeight="1" x14ac:dyDescent="0.25">
      <c r="A152" s="45">
        <v>41024</v>
      </c>
      <c r="B152" s="43">
        <f t="shared" si="276"/>
        <v>4</v>
      </c>
      <c r="C152" s="52">
        <v>1</v>
      </c>
      <c r="D152" s="37" t="s">
        <v>287</v>
      </c>
      <c r="E152" s="37" t="s">
        <v>307</v>
      </c>
      <c r="F152" s="43">
        <v>3332.52</v>
      </c>
      <c r="G152" s="52">
        <v>56</v>
      </c>
      <c r="H152" s="52">
        <v>3</v>
      </c>
      <c r="I152" s="34">
        <v>0.78472222222222221</v>
      </c>
      <c r="J152" s="34">
        <v>0.78472222222222221</v>
      </c>
      <c r="K152" s="34">
        <v>0.79166666666666663</v>
      </c>
      <c r="L152" s="7">
        <f>K152-J152</f>
        <v>6.9444444444444198E-3</v>
      </c>
      <c r="M152" s="34">
        <v>0.80208333333333337</v>
      </c>
      <c r="N152" s="7">
        <f>M152-K152</f>
        <v>1.0416666666666741E-2</v>
      </c>
      <c r="O152" s="34">
        <v>0.82986111111111116</v>
      </c>
      <c r="P152" s="7">
        <f>O152-M152</f>
        <v>2.777777777777779E-2</v>
      </c>
      <c r="Q152" s="34">
        <v>0.82986111111111116</v>
      </c>
      <c r="R152" s="34">
        <v>0.85069444444444453</v>
      </c>
      <c r="S152" s="7">
        <f t="shared" si="320"/>
        <v>2.083333333333337E-2</v>
      </c>
      <c r="T152" s="34">
        <v>0.82986111111111116</v>
      </c>
      <c r="U152" s="34">
        <v>0.85069444444444453</v>
      </c>
      <c r="V152" s="7">
        <f t="shared" si="321"/>
        <v>2.083333333333337E-2</v>
      </c>
      <c r="W152" s="34">
        <v>0.8569444444444444</v>
      </c>
      <c r="X152" s="7">
        <f>W152-R152</f>
        <v>6.2499999999998668E-3</v>
      </c>
      <c r="Y152" s="34">
        <v>0.85902777777777783</v>
      </c>
      <c r="Z152" s="7">
        <f>Y152-W152</f>
        <v>2.083333333333437E-3</v>
      </c>
      <c r="AA152" s="34">
        <v>0.95208333333333339</v>
      </c>
      <c r="AB152" s="7">
        <f>AA152-Y152</f>
        <v>9.3055555555555558E-2</v>
      </c>
      <c r="AC152" s="34">
        <v>0.95208333333333339</v>
      </c>
      <c r="AD152" s="34">
        <v>0.95208333333333339</v>
      </c>
      <c r="AE152" s="7">
        <f t="shared" si="322"/>
        <v>0</v>
      </c>
      <c r="AF152" s="34">
        <v>0.95833333333333337</v>
      </c>
      <c r="AG152" s="7">
        <f>AF152-AD152</f>
        <v>6.2499999999999778E-3</v>
      </c>
      <c r="AH152" s="34">
        <v>0.96527777777777779</v>
      </c>
      <c r="AI152" s="7">
        <f>AH152-AF152</f>
        <v>6.9444444444444198E-3</v>
      </c>
      <c r="AJ152" s="8">
        <f t="shared" si="314"/>
        <v>0</v>
      </c>
      <c r="AK152" s="8">
        <f t="shared" si="315"/>
        <v>10</v>
      </c>
      <c r="AL152" s="34">
        <v>0.96527777777777779</v>
      </c>
      <c r="AM152" s="34">
        <v>0.96875</v>
      </c>
      <c r="AN152" s="7">
        <f t="shared" si="308"/>
        <v>3.4722222222222099E-3</v>
      </c>
      <c r="AO152" s="7">
        <f>AM152-I152</f>
        <v>0.18402777777777779</v>
      </c>
      <c r="AP152" s="8">
        <f t="shared" si="309"/>
        <v>4</v>
      </c>
      <c r="AQ152" s="8">
        <f t="shared" si="310"/>
        <v>25</v>
      </c>
      <c r="AR152" s="7">
        <f>AB152-(AU152+AV152+AW152+AZ152+BC152+BF152+BI152)</f>
        <v>8.4027777777777785E-2</v>
      </c>
      <c r="AS152" s="8">
        <f t="shared" si="318"/>
        <v>2</v>
      </c>
      <c r="AT152" s="8">
        <f t="shared" si="319"/>
        <v>1</v>
      </c>
      <c r="AU152" s="224">
        <v>0</v>
      </c>
      <c r="AV152" s="224">
        <v>0</v>
      </c>
      <c r="AW152" s="224">
        <v>0</v>
      </c>
      <c r="AX152" s="225">
        <f t="shared" si="323"/>
        <v>0</v>
      </c>
      <c r="AY152" s="225">
        <f t="shared" si="324"/>
        <v>0</v>
      </c>
      <c r="AZ152" s="224">
        <v>0</v>
      </c>
      <c r="BA152" s="225">
        <f t="shared" si="304"/>
        <v>0</v>
      </c>
      <c r="BB152" s="225">
        <f t="shared" si="305"/>
        <v>0</v>
      </c>
      <c r="BC152" s="224">
        <v>0</v>
      </c>
      <c r="BD152" s="225">
        <f t="shared" si="325"/>
        <v>0</v>
      </c>
      <c r="BE152" s="225">
        <f t="shared" si="326"/>
        <v>0</v>
      </c>
      <c r="BF152" s="224">
        <v>9.0277777777777787E-3</v>
      </c>
      <c r="BG152" s="225">
        <f t="shared" si="306"/>
        <v>0</v>
      </c>
      <c r="BH152" s="225">
        <f t="shared" si="307"/>
        <v>13</v>
      </c>
      <c r="BI152" s="224">
        <v>0</v>
      </c>
      <c r="BJ152" s="226">
        <f t="shared" si="327"/>
        <v>0</v>
      </c>
      <c r="BK152" s="227">
        <f t="shared" si="328"/>
        <v>0</v>
      </c>
      <c r="BL152" s="228">
        <f>F152 + BL151</f>
        <v>538117.77999999991</v>
      </c>
      <c r="BM152" s="229">
        <f xml:space="preserve"> G152 + BM151</f>
        <v>8652</v>
      </c>
      <c r="BN152" s="38">
        <f>F152/G152</f>
        <v>59.509285714285717</v>
      </c>
      <c r="BO152" s="2"/>
      <c r="BP152" s="2"/>
      <c r="BQ152" s="2"/>
      <c r="BR152" s="2"/>
      <c r="BS152" s="2"/>
      <c r="BT152" s="2"/>
      <c r="BU152" s="2"/>
      <c r="BV152" s="2"/>
      <c r="BW152" s="2"/>
    </row>
    <row r="153" spans="1:75" s="65" customFormat="1" ht="25.5" customHeight="1" x14ac:dyDescent="0.25">
      <c r="A153" s="45">
        <v>41024</v>
      </c>
      <c r="B153" s="43">
        <f t="shared" si="276"/>
        <v>4</v>
      </c>
      <c r="C153" s="52">
        <v>1</v>
      </c>
      <c r="D153" s="37" t="s">
        <v>288</v>
      </c>
      <c r="E153" s="37" t="s">
        <v>216</v>
      </c>
      <c r="F153" s="43">
        <v>3604.48</v>
      </c>
      <c r="G153" s="52">
        <v>59</v>
      </c>
      <c r="H153" s="52">
        <v>0</v>
      </c>
      <c r="I153" s="34">
        <v>0.67708333333333337</v>
      </c>
      <c r="J153" s="34">
        <v>0.67708333333333337</v>
      </c>
      <c r="K153" s="34">
        <v>0.68402777777777779</v>
      </c>
      <c r="L153" s="7">
        <f>K153-J153</f>
        <v>6.9444444444444198E-3</v>
      </c>
      <c r="M153" s="34">
        <v>0.69097222222222221</v>
      </c>
      <c r="N153" s="7">
        <f>M153-K153</f>
        <v>6.9444444444444198E-3</v>
      </c>
      <c r="O153" s="34">
        <v>0.73958333333333337</v>
      </c>
      <c r="P153" s="7">
        <f>O153-M153</f>
        <v>4.861111111111116E-2</v>
      </c>
      <c r="Q153" s="34">
        <v>0.73958333333333337</v>
      </c>
      <c r="R153" s="34">
        <v>0.78125</v>
      </c>
      <c r="S153" s="7">
        <f t="shared" si="320"/>
        <v>4.166666666666663E-2</v>
      </c>
      <c r="T153" s="34">
        <v>0.73958333333333337</v>
      </c>
      <c r="U153" s="34">
        <v>0.78125</v>
      </c>
      <c r="V153" s="7">
        <f t="shared" si="321"/>
        <v>4.166666666666663E-2</v>
      </c>
      <c r="W153" s="34">
        <v>0.74652777777777779</v>
      </c>
      <c r="X153" s="7">
        <v>0</v>
      </c>
      <c r="Y153" s="34">
        <v>0.74652777777777779</v>
      </c>
      <c r="Z153" s="7">
        <f>Y153-W153</f>
        <v>0</v>
      </c>
      <c r="AA153" s="34">
        <v>0.99652777777777779</v>
      </c>
      <c r="AB153" s="7">
        <f>AA153-Y153</f>
        <v>0.25</v>
      </c>
      <c r="AC153" s="34">
        <v>0.99652777777777779</v>
      </c>
      <c r="AD153" s="34">
        <v>0.99652777777777779</v>
      </c>
      <c r="AE153" s="7">
        <f t="shared" si="322"/>
        <v>0</v>
      </c>
      <c r="AF153" s="34">
        <v>1</v>
      </c>
      <c r="AG153" s="7">
        <f>AF153-AD153</f>
        <v>3.4722222222222099E-3</v>
      </c>
      <c r="AH153" s="34">
        <v>1.0069444444444444</v>
      </c>
      <c r="AI153" s="7">
        <f>AH153-AF153</f>
        <v>6.9444444444444198E-3</v>
      </c>
      <c r="AJ153" s="8">
        <f t="shared" si="314"/>
        <v>0</v>
      </c>
      <c r="AK153" s="8">
        <f t="shared" si="315"/>
        <v>10</v>
      </c>
      <c r="AL153" s="34">
        <v>1.0069444444444444</v>
      </c>
      <c r="AM153" s="34">
        <v>1.0104166666666667</v>
      </c>
      <c r="AN153" s="7">
        <f t="shared" si="308"/>
        <v>3.4722222222223209E-3</v>
      </c>
      <c r="AO153" s="7">
        <f>AM153-I153</f>
        <v>0.33333333333333337</v>
      </c>
      <c r="AP153" s="8">
        <f t="shared" si="309"/>
        <v>8</v>
      </c>
      <c r="AQ153" s="8">
        <f t="shared" si="310"/>
        <v>0</v>
      </c>
      <c r="AR153" s="7">
        <f>AB153-(AU153+AV153+AW153+AZ153+BC153+BF153+BI153)</f>
        <v>0</v>
      </c>
      <c r="AS153" s="8">
        <f t="shared" si="318"/>
        <v>0</v>
      </c>
      <c r="AT153" s="8">
        <f t="shared" si="319"/>
        <v>0</v>
      </c>
      <c r="AU153" s="224">
        <v>0</v>
      </c>
      <c r="AV153" s="224">
        <v>0</v>
      </c>
      <c r="AW153" s="224">
        <v>0</v>
      </c>
      <c r="AX153" s="225">
        <f t="shared" si="323"/>
        <v>0</v>
      </c>
      <c r="AY153" s="225">
        <f t="shared" si="324"/>
        <v>0</v>
      </c>
      <c r="AZ153" s="224">
        <v>0.25</v>
      </c>
      <c r="BA153" s="225">
        <f t="shared" ref="BA153:BA159" si="329">HOUR(AZ153)</f>
        <v>6</v>
      </c>
      <c r="BB153" s="225">
        <f t="shared" ref="BB153:BB159" si="330">MINUTE(AZ153)</f>
        <v>0</v>
      </c>
      <c r="BC153" s="224">
        <v>0</v>
      </c>
      <c r="BD153" s="225">
        <f t="shared" si="325"/>
        <v>0</v>
      </c>
      <c r="BE153" s="225">
        <f t="shared" si="326"/>
        <v>0</v>
      </c>
      <c r="BF153" s="224">
        <v>0</v>
      </c>
      <c r="BG153" s="225">
        <f t="shared" si="306"/>
        <v>0</v>
      </c>
      <c r="BH153" s="225">
        <f t="shared" si="307"/>
        <v>0</v>
      </c>
      <c r="BI153" s="224">
        <v>0</v>
      </c>
      <c r="BJ153" s="226">
        <f t="shared" si="327"/>
        <v>0</v>
      </c>
      <c r="BK153" s="227">
        <f t="shared" si="328"/>
        <v>0</v>
      </c>
      <c r="BL153" s="228">
        <f>F153 + BL152</f>
        <v>541722.25999999989</v>
      </c>
      <c r="BM153" s="229">
        <f xml:space="preserve"> G153 + BM152</f>
        <v>8711</v>
      </c>
      <c r="BN153" s="38">
        <f>F153/G153</f>
        <v>61.092881355932207</v>
      </c>
      <c r="BO153" s="2"/>
      <c r="BP153" s="2"/>
      <c r="BQ153" s="2"/>
      <c r="BR153" s="2"/>
      <c r="BS153" s="2"/>
      <c r="BT153" s="2"/>
      <c r="BU153" s="2"/>
      <c r="BV153" s="2"/>
      <c r="BW153" s="2"/>
    </row>
    <row r="154" spans="1:75" s="65" customFormat="1" ht="25.5" customHeight="1" x14ac:dyDescent="0.25">
      <c r="A154" s="45">
        <v>41024</v>
      </c>
      <c r="B154" s="43">
        <f t="shared" si="276"/>
        <v>4</v>
      </c>
      <c r="C154" s="52">
        <v>3</v>
      </c>
      <c r="D154" s="37" t="s">
        <v>264</v>
      </c>
      <c r="E154" s="37" t="s">
        <v>267</v>
      </c>
      <c r="F154" s="43">
        <v>3633.42</v>
      </c>
      <c r="G154" s="52">
        <v>58</v>
      </c>
      <c r="H154" s="52">
        <v>1</v>
      </c>
      <c r="I154" s="34">
        <v>0.64583333333333337</v>
      </c>
      <c r="J154" s="34">
        <v>0.64583333333333337</v>
      </c>
      <c r="K154" s="34">
        <v>0.65625</v>
      </c>
      <c r="L154" s="7">
        <f>K154-J154</f>
        <v>1.041666666666663E-2</v>
      </c>
      <c r="M154" s="34">
        <v>0.66666666666666663</v>
      </c>
      <c r="N154" s="7">
        <f>M154-K154</f>
        <v>1.041666666666663E-2</v>
      </c>
      <c r="O154" s="34">
        <v>0.69444444444444453</v>
      </c>
      <c r="P154" s="7">
        <f>O154-M154</f>
        <v>2.7777777777777901E-2</v>
      </c>
      <c r="Q154" s="34">
        <v>0.69444444444444453</v>
      </c>
      <c r="R154" s="34">
        <v>0.72916666666666663</v>
      </c>
      <c r="S154" s="7">
        <f t="shared" si="320"/>
        <v>3.4722222222222099E-2</v>
      </c>
      <c r="T154" s="34">
        <v>0.69444444444444453</v>
      </c>
      <c r="U154" s="34">
        <v>0.72916666666666663</v>
      </c>
      <c r="V154" s="7">
        <f t="shared" si="321"/>
        <v>3.4722222222222099E-2</v>
      </c>
      <c r="W154" s="34">
        <v>0.70833333333333337</v>
      </c>
      <c r="X154" s="7">
        <v>0</v>
      </c>
      <c r="Y154" s="34">
        <v>0.70833333333333337</v>
      </c>
      <c r="Z154" s="7">
        <f>Y154-W154</f>
        <v>0</v>
      </c>
      <c r="AA154" s="34">
        <v>1.2118055555555556</v>
      </c>
      <c r="AB154" s="7">
        <f>AA154-Y154</f>
        <v>0.50347222222222221</v>
      </c>
      <c r="AC154" s="34">
        <v>0.21180555555555555</v>
      </c>
      <c r="AD154" s="34">
        <v>0.21180555555555555</v>
      </c>
      <c r="AE154" s="7">
        <f t="shared" si="322"/>
        <v>0</v>
      </c>
      <c r="AF154" s="34">
        <v>0.22569444444444445</v>
      </c>
      <c r="AG154" s="7">
        <f>AF154-AD154</f>
        <v>1.3888888888888895E-2</v>
      </c>
      <c r="AH154" s="34">
        <v>0.23958333333333334</v>
      </c>
      <c r="AI154" s="7">
        <f>AH154-AF154</f>
        <v>1.3888888888888895E-2</v>
      </c>
      <c r="AJ154" s="8">
        <f t="shared" si="314"/>
        <v>0</v>
      </c>
      <c r="AK154" s="8">
        <f t="shared" si="315"/>
        <v>20</v>
      </c>
      <c r="AL154" s="34">
        <v>1.2395833333333333</v>
      </c>
      <c r="AM154" s="34">
        <v>1.2430555555555556</v>
      </c>
      <c r="AN154" s="7">
        <f t="shared" si="308"/>
        <v>3.4722222222223209E-3</v>
      </c>
      <c r="AO154" s="7">
        <f>AM154-I154</f>
        <v>0.59722222222222221</v>
      </c>
      <c r="AP154" s="8">
        <f t="shared" si="309"/>
        <v>14</v>
      </c>
      <c r="AQ154" s="8">
        <f t="shared" si="310"/>
        <v>20</v>
      </c>
      <c r="AR154" s="7">
        <f>AB154-(AU154+AV154+AW154+AZ154+BC154+BF154+BI154)</f>
        <v>0</v>
      </c>
      <c r="AS154" s="8">
        <f t="shared" si="318"/>
        <v>0</v>
      </c>
      <c r="AT154" s="8">
        <f t="shared" si="319"/>
        <v>0</v>
      </c>
      <c r="AU154" s="224">
        <v>0</v>
      </c>
      <c r="AV154" s="224">
        <v>0</v>
      </c>
      <c r="AW154" s="224">
        <v>0</v>
      </c>
      <c r="AX154" s="225">
        <f t="shared" si="323"/>
        <v>0</v>
      </c>
      <c r="AY154" s="225">
        <f t="shared" si="324"/>
        <v>0</v>
      </c>
      <c r="AZ154" s="224">
        <v>0.50347222222222221</v>
      </c>
      <c r="BA154" s="225">
        <f t="shared" si="329"/>
        <v>12</v>
      </c>
      <c r="BB154" s="225">
        <f t="shared" si="330"/>
        <v>5</v>
      </c>
      <c r="BC154" s="224">
        <v>0</v>
      </c>
      <c r="BD154" s="225">
        <f t="shared" si="325"/>
        <v>0</v>
      </c>
      <c r="BE154" s="225">
        <f t="shared" si="326"/>
        <v>0</v>
      </c>
      <c r="BF154" s="224">
        <v>0</v>
      </c>
      <c r="BG154" s="225">
        <f t="shared" si="306"/>
        <v>0</v>
      </c>
      <c r="BH154" s="225">
        <f t="shared" si="307"/>
        <v>0</v>
      </c>
      <c r="BI154" s="224">
        <v>0</v>
      </c>
      <c r="BJ154" s="226">
        <f t="shared" si="327"/>
        <v>0</v>
      </c>
      <c r="BK154" s="227">
        <f t="shared" si="328"/>
        <v>0</v>
      </c>
      <c r="BL154" s="228">
        <f>F154 + BL153</f>
        <v>545355.67999999993</v>
      </c>
      <c r="BM154" s="229">
        <f xml:space="preserve"> G154 + BM153</f>
        <v>8769</v>
      </c>
      <c r="BN154" s="38">
        <f>F154/G154</f>
        <v>62.645172413793105</v>
      </c>
      <c r="BO154" s="2"/>
      <c r="BP154" s="2"/>
      <c r="BQ154" s="2"/>
      <c r="BR154" s="2"/>
      <c r="BS154" s="2"/>
      <c r="BT154" s="2"/>
      <c r="BU154" s="2"/>
      <c r="BV154" s="2"/>
      <c r="BW154" s="2"/>
    </row>
    <row r="155" spans="1:75" s="65" customFormat="1" ht="30" x14ac:dyDescent="0.25">
      <c r="A155" s="45">
        <v>41025</v>
      </c>
      <c r="B155" s="43">
        <f t="shared" si="276"/>
        <v>4</v>
      </c>
      <c r="C155" s="52">
        <v>10</v>
      </c>
      <c r="D155" s="37" t="s">
        <v>286</v>
      </c>
      <c r="E155" s="37" t="s">
        <v>216</v>
      </c>
      <c r="F155" s="43">
        <v>3338.44</v>
      </c>
      <c r="G155" s="52">
        <v>59</v>
      </c>
      <c r="H155" s="52">
        <v>0</v>
      </c>
      <c r="I155" s="34">
        <v>2.0833333333333332E-2</v>
      </c>
      <c r="J155" s="34">
        <v>2.0833333333333332E-2</v>
      </c>
      <c r="K155" s="34">
        <v>2.4305555555555556E-2</v>
      </c>
      <c r="L155" s="7">
        <f>K155-J155</f>
        <v>3.4722222222222238E-3</v>
      </c>
      <c r="M155" s="34">
        <v>3.125E-2</v>
      </c>
      <c r="N155" s="7">
        <f>M155-K155</f>
        <v>6.9444444444444441E-3</v>
      </c>
      <c r="O155" s="34">
        <v>5.2083333333333336E-2</v>
      </c>
      <c r="P155" s="7">
        <f>O155-M155</f>
        <v>2.0833333333333336E-2</v>
      </c>
      <c r="Q155" s="34">
        <v>5.2083333333333336E-2</v>
      </c>
      <c r="R155" s="34">
        <v>5.2083333333333336E-2</v>
      </c>
      <c r="S155" s="7">
        <f t="shared" ref="S155:S159" si="331">R155-Q155</f>
        <v>0</v>
      </c>
      <c r="T155" s="34">
        <v>5.2083333333333336E-2</v>
      </c>
      <c r="U155" s="34">
        <v>5.2083333333333336E-2</v>
      </c>
      <c r="V155" s="7">
        <f t="shared" ref="V155:V159" si="332">U155-T155</f>
        <v>0</v>
      </c>
      <c r="W155" s="34">
        <v>0.1388888888888889</v>
      </c>
      <c r="X155" s="7">
        <f>W155-R155</f>
        <v>8.6805555555555552E-2</v>
      </c>
      <c r="Y155" s="34">
        <v>0.1388888888888889</v>
      </c>
      <c r="Z155" s="7">
        <f>Y155-W155</f>
        <v>0</v>
      </c>
      <c r="AA155" s="34">
        <v>0.4861111111111111</v>
      </c>
      <c r="AB155" s="7">
        <f>AA155-Y155</f>
        <v>0.34722222222222221</v>
      </c>
      <c r="AC155" s="34">
        <v>0.4861111111111111</v>
      </c>
      <c r="AD155" s="34">
        <v>0.4861111111111111</v>
      </c>
      <c r="AE155" s="7">
        <f t="shared" ref="AE155:AE159" si="333">AD155-AC155</f>
        <v>0</v>
      </c>
      <c r="AF155" s="34">
        <v>0.49305555555555558</v>
      </c>
      <c r="AG155" s="7">
        <f>AF155-AD155</f>
        <v>6.9444444444444753E-3</v>
      </c>
      <c r="AH155" s="34">
        <v>0.5</v>
      </c>
      <c r="AI155" s="7">
        <f>AH155-AF155</f>
        <v>6.9444444444444198E-3</v>
      </c>
      <c r="AJ155" s="8">
        <f t="shared" si="314"/>
        <v>0</v>
      </c>
      <c r="AK155" s="8">
        <f t="shared" si="315"/>
        <v>10</v>
      </c>
      <c r="AL155" s="34">
        <v>0.5</v>
      </c>
      <c r="AM155" s="34">
        <v>0.5</v>
      </c>
      <c r="AN155" s="7">
        <f t="shared" ref="AN155:AN279" si="334">AM155-AL155</f>
        <v>0</v>
      </c>
      <c r="AO155" s="7">
        <f>AM155-I155</f>
        <v>0.47916666666666669</v>
      </c>
      <c r="AP155" s="8">
        <f t="shared" ref="AP155:AP281" si="335">HOUR(AO155)</f>
        <v>11</v>
      </c>
      <c r="AQ155" s="8">
        <f t="shared" ref="AQ155:AQ281" si="336">MINUTE(AO155)</f>
        <v>30</v>
      </c>
      <c r="AR155" s="7">
        <f>AB155-(AU155+AV155+AW155+AZ155+BC155+BF155+BI155)</f>
        <v>0</v>
      </c>
      <c r="AS155" s="8">
        <f t="shared" ref="AS155:AS159" si="337">HOUR(AR155)</f>
        <v>0</v>
      </c>
      <c r="AT155" s="8">
        <f t="shared" ref="AT155:AT159" si="338">MINUTE(AR155)</f>
        <v>0</v>
      </c>
      <c r="AU155" s="224">
        <v>0</v>
      </c>
      <c r="AV155" s="224">
        <v>0</v>
      </c>
      <c r="AW155" s="224">
        <v>0</v>
      </c>
      <c r="AX155" s="225">
        <f t="shared" ref="AX155:AX159" si="339">HOUR(AW155)</f>
        <v>0</v>
      </c>
      <c r="AY155" s="225">
        <f t="shared" ref="AY155:AY159" si="340">MINUTE(AW155)</f>
        <v>0</v>
      </c>
      <c r="AZ155" s="224">
        <v>0.34722222222222227</v>
      </c>
      <c r="BA155" s="225">
        <f t="shared" si="329"/>
        <v>8</v>
      </c>
      <c r="BB155" s="225">
        <f t="shared" si="330"/>
        <v>20</v>
      </c>
      <c r="BC155" s="224">
        <v>0</v>
      </c>
      <c r="BD155" s="225">
        <f t="shared" ref="BD155:BD159" si="341">HOUR(BC155)</f>
        <v>0</v>
      </c>
      <c r="BE155" s="225">
        <f t="shared" ref="BE155:BE159" si="342">MINUTE(BC155)</f>
        <v>0</v>
      </c>
      <c r="BF155" s="224">
        <v>0</v>
      </c>
      <c r="BG155" s="225">
        <f t="shared" si="306"/>
        <v>0</v>
      </c>
      <c r="BH155" s="225">
        <f t="shared" si="307"/>
        <v>0</v>
      </c>
      <c r="BI155" s="224">
        <v>0</v>
      </c>
      <c r="BJ155" s="226">
        <f t="shared" ref="BJ155:BJ159" si="343">HOUR(BI155)</f>
        <v>0</v>
      </c>
      <c r="BK155" s="227">
        <f t="shared" ref="BK155:BK159" si="344">MINUTE(BI155)</f>
        <v>0</v>
      </c>
      <c r="BL155" s="228">
        <f>F155 + BL154</f>
        <v>548694.11999999988</v>
      </c>
      <c r="BM155" s="229">
        <f xml:space="preserve"> G155 + BM154</f>
        <v>8828</v>
      </c>
      <c r="BN155" s="38">
        <f>F155/G155</f>
        <v>56.583728813559325</v>
      </c>
      <c r="BO155" s="2"/>
      <c r="BP155" s="2"/>
      <c r="BQ155" s="2"/>
      <c r="BR155" s="2"/>
      <c r="BS155" s="2"/>
      <c r="BT155" s="2"/>
      <c r="BU155" s="2"/>
      <c r="BV155" s="2"/>
      <c r="BW155" s="2"/>
    </row>
    <row r="156" spans="1:75" s="65" customFormat="1" ht="30" x14ac:dyDescent="0.25">
      <c r="A156" s="45">
        <v>41025</v>
      </c>
      <c r="B156" s="43">
        <f t="shared" si="276"/>
        <v>4</v>
      </c>
      <c r="C156" s="52">
        <v>3</v>
      </c>
      <c r="D156" s="37" t="s">
        <v>351</v>
      </c>
      <c r="E156" s="37" t="s">
        <v>216</v>
      </c>
      <c r="F156" s="43">
        <v>3238.7</v>
      </c>
      <c r="G156" s="52">
        <v>53</v>
      </c>
      <c r="H156" s="52">
        <v>3</v>
      </c>
      <c r="I156" s="34">
        <v>0.72916666666666663</v>
      </c>
      <c r="J156" s="34">
        <v>0.72916666666666663</v>
      </c>
      <c r="K156" s="34">
        <v>0.73263888888888884</v>
      </c>
      <c r="L156" s="7">
        <f>K156-J156</f>
        <v>3.4722222222222099E-3</v>
      </c>
      <c r="M156" s="34">
        <v>0.73958333333333337</v>
      </c>
      <c r="N156" s="7">
        <f>M156-K156</f>
        <v>6.9444444444445308E-3</v>
      </c>
      <c r="O156" s="34">
        <v>0.75</v>
      </c>
      <c r="P156" s="7">
        <f>O156-M156</f>
        <v>1.041666666666663E-2</v>
      </c>
      <c r="Q156" s="34">
        <v>0.75347222222222221</v>
      </c>
      <c r="R156" s="34">
        <v>0.77777777777777779</v>
      </c>
      <c r="S156" s="7">
        <f t="shared" si="331"/>
        <v>2.430555555555558E-2</v>
      </c>
      <c r="T156" s="34">
        <v>0.75347222222222221</v>
      </c>
      <c r="U156" s="34">
        <v>0.77777777777777779</v>
      </c>
      <c r="V156" s="7">
        <f t="shared" si="332"/>
        <v>2.430555555555558E-2</v>
      </c>
      <c r="W156" s="34">
        <v>0.77777777777777779</v>
      </c>
      <c r="X156" s="7">
        <v>0</v>
      </c>
      <c r="Y156" s="34">
        <v>0.77986111111111101</v>
      </c>
      <c r="Z156" s="7">
        <f>Y156-W156</f>
        <v>2.0833333333332149E-3</v>
      </c>
      <c r="AA156" s="34">
        <v>0.91180555555555554</v>
      </c>
      <c r="AB156" s="7">
        <f>AA156-Y156</f>
        <v>0.13194444444444453</v>
      </c>
      <c r="AC156" s="34">
        <v>0.91180555555555554</v>
      </c>
      <c r="AD156" s="34">
        <v>0.91180555555555554</v>
      </c>
      <c r="AE156" s="7">
        <f t="shared" si="333"/>
        <v>0</v>
      </c>
      <c r="AF156" s="34">
        <v>0.92013888888888884</v>
      </c>
      <c r="AG156" s="7">
        <f>AF156-AD156</f>
        <v>8.3333333333333037E-3</v>
      </c>
      <c r="AH156" s="34">
        <v>0.93055555555555547</v>
      </c>
      <c r="AI156" s="7">
        <f>AH156-AF156</f>
        <v>1.041666666666663E-2</v>
      </c>
      <c r="AJ156" s="8">
        <f t="shared" si="314"/>
        <v>0</v>
      </c>
      <c r="AK156" s="8">
        <f t="shared" si="315"/>
        <v>15</v>
      </c>
      <c r="AL156" s="34">
        <v>0.93055555555555547</v>
      </c>
      <c r="AM156" s="34">
        <v>0.93055555555555547</v>
      </c>
      <c r="AN156" s="7">
        <f t="shared" si="334"/>
        <v>0</v>
      </c>
      <c r="AO156" s="7">
        <f>AM156-I156</f>
        <v>0.20138888888888884</v>
      </c>
      <c r="AP156" s="8">
        <f t="shared" si="335"/>
        <v>4</v>
      </c>
      <c r="AQ156" s="8">
        <f t="shared" si="336"/>
        <v>50</v>
      </c>
      <c r="AR156" s="7">
        <f>AB156-(AU156+AV156+AW156+AZ156+BC156+BF156+BI156)</f>
        <v>0.10555555555555564</v>
      </c>
      <c r="AS156" s="8">
        <f t="shared" si="337"/>
        <v>2</v>
      </c>
      <c r="AT156" s="8">
        <f t="shared" si="338"/>
        <v>32</v>
      </c>
      <c r="AU156" s="224">
        <v>0</v>
      </c>
      <c r="AV156" s="224">
        <v>2.6388888888888889E-2</v>
      </c>
      <c r="AW156" s="224">
        <v>0</v>
      </c>
      <c r="AX156" s="225">
        <f t="shared" si="339"/>
        <v>0</v>
      </c>
      <c r="AY156" s="225">
        <f t="shared" si="340"/>
        <v>0</v>
      </c>
      <c r="AZ156" s="224">
        <v>0</v>
      </c>
      <c r="BA156" s="225">
        <f t="shared" si="329"/>
        <v>0</v>
      </c>
      <c r="BB156" s="225">
        <f t="shared" si="330"/>
        <v>0</v>
      </c>
      <c r="BC156" s="224">
        <v>0</v>
      </c>
      <c r="BD156" s="225">
        <f t="shared" si="341"/>
        <v>0</v>
      </c>
      <c r="BE156" s="225">
        <f t="shared" si="342"/>
        <v>0</v>
      </c>
      <c r="BF156" s="224">
        <v>0</v>
      </c>
      <c r="BG156" s="225">
        <f t="shared" si="306"/>
        <v>0</v>
      </c>
      <c r="BH156" s="225">
        <f t="shared" si="307"/>
        <v>0</v>
      </c>
      <c r="BI156" s="224">
        <v>0</v>
      </c>
      <c r="BJ156" s="226">
        <f t="shared" si="343"/>
        <v>0</v>
      </c>
      <c r="BK156" s="227">
        <f t="shared" si="344"/>
        <v>0</v>
      </c>
      <c r="BL156" s="228">
        <f>F156 + BL155</f>
        <v>551932.81999999983</v>
      </c>
      <c r="BM156" s="229">
        <f xml:space="preserve"> G156 + BM155</f>
        <v>8881</v>
      </c>
      <c r="BN156" s="38">
        <f>F156/G156</f>
        <v>61.107547169811319</v>
      </c>
      <c r="BO156" s="2"/>
      <c r="BP156" s="2"/>
      <c r="BQ156" s="2"/>
      <c r="BR156" s="2"/>
      <c r="BS156" s="2"/>
      <c r="BT156" s="2"/>
      <c r="BU156" s="2"/>
      <c r="BV156" s="2"/>
      <c r="BW156" s="2"/>
    </row>
    <row r="157" spans="1:75" s="65" customFormat="1" ht="24" customHeight="1" x14ac:dyDescent="0.25">
      <c r="A157" s="45">
        <v>41025</v>
      </c>
      <c r="B157" s="43">
        <f t="shared" si="276"/>
        <v>4</v>
      </c>
      <c r="C157" s="52">
        <v>1</v>
      </c>
      <c r="D157" s="37" t="s">
        <v>264</v>
      </c>
      <c r="E157" s="37" t="s">
        <v>305</v>
      </c>
      <c r="F157" s="43">
        <v>3298.23</v>
      </c>
      <c r="G157" s="52">
        <v>54</v>
      </c>
      <c r="H157" s="52">
        <v>5</v>
      </c>
      <c r="I157" s="34">
        <v>0.77083333333333337</v>
      </c>
      <c r="J157" s="34">
        <v>0.77083333333333337</v>
      </c>
      <c r="K157" s="34">
        <v>0.77777777777777779</v>
      </c>
      <c r="L157" s="7">
        <f>K157-J157</f>
        <v>6.9444444444444198E-3</v>
      </c>
      <c r="M157" s="34">
        <v>0.78472222222222221</v>
      </c>
      <c r="N157" s="7">
        <f>M157-K157</f>
        <v>6.9444444444444198E-3</v>
      </c>
      <c r="O157" s="34">
        <v>0.8125</v>
      </c>
      <c r="P157" s="7">
        <f>O157-M157</f>
        <v>2.777777777777779E-2</v>
      </c>
      <c r="Q157" s="34">
        <v>0.81597222222222221</v>
      </c>
      <c r="R157" s="34">
        <v>0.86111111111111116</v>
      </c>
      <c r="S157" s="7">
        <f t="shared" si="331"/>
        <v>4.5138888888888951E-2</v>
      </c>
      <c r="T157" s="34">
        <v>0.81597222222222221</v>
      </c>
      <c r="U157" s="34">
        <v>0.86111111111111116</v>
      </c>
      <c r="V157" s="7">
        <f t="shared" si="332"/>
        <v>4.5138888888888951E-2</v>
      </c>
      <c r="W157" s="34">
        <v>0.88750000000000007</v>
      </c>
      <c r="X157" s="7">
        <f>W157-R157</f>
        <v>2.6388888888888906E-2</v>
      </c>
      <c r="Y157" s="34">
        <v>0.88888888888888884</v>
      </c>
      <c r="Z157" s="7">
        <f>Y157-W157</f>
        <v>1.3888888888887729E-3</v>
      </c>
      <c r="AA157" s="34">
        <v>0.95833333333333337</v>
      </c>
      <c r="AB157" s="7">
        <f>AA157-Y157</f>
        <v>6.9444444444444531E-2</v>
      </c>
      <c r="AC157" s="34">
        <v>0.95833333333333337</v>
      </c>
      <c r="AD157" s="34">
        <v>0.95833333333333337</v>
      </c>
      <c r="AE157" s="7">
        <f t="shared" si="333"/>
        <v>0</v>
      </c>
      <c r="AF157" s="34">
        <v>0.96875</v>
      </c>
      <c r="AG157" s="7">
        <f>AF157-AD157</f>
        <v>1.041666666666663E-2</v>
      </c>
      <c r="AH157" s="34">
        <v>0.97916666666666663</v>
      </c>
      <c r="AI157" s="7">
        <f>AH157-AF157</f>
        <v>1.041666666666663E-2</v>
      </c>
      <c r="AJ157" s="8">
        <f t="shared" si="314"/>
        <v>0</v>
      </c>
      <c r="AK157" s="8">
        <f t="shared" si="315"/>
        <v>15</v>
      </c>
      <c r="AL157" s="34">
        <v>0.97916666666666663</v>
      </c>
      <c r="AM157" s="34">
        <v>0.97916666666666663</v>
      </c>
      <c r="AN157" s="7">
        <f t="shared" si="334"/>
        <v>0</v>
      </c>
      <c r="AO157" s="7">
        <f>AM157-I157</f>
        <v>0.20833333333333326</v>
      </c>
      <c r="AP157" s="8">
        <f t="shared" si="335"/>
        <v>5</v>
      </c>
      <c r="AQ157" s="8">
        <f t="shared" si="336"/>
        <v>0</v>
      </c>
      <c r="AR157" s="7">
        <f>AB157-(AU157+AV157+AW157+AZ157+BC157+BF157+BI157)</f>
        <v>6.041666666666675E-2</v>
      </c>
      <c r="AS157" s="8">
        <f t="shared" si="337"/>
        <v>1</v>
      </c>
      <c r="AT157" s="8">
        <f t="shared" si="338"/>
        <v>27</v>
      </c>
      <c r="AU157" s="224">
        <v>0</v>
      </c>
      <c r="AV157" s="224">
        <v>0</v>
      </c>
      <c r="AW157" s="224">
        <v>0</v>
      </c>
      <c r="AX157" s="225">
        <f t="shared" si="339"/>
        <v>0</v>
      </c>
      <c r="AY157" s="225">
        <f t="shared" si="340"/>
        <v>0</v>
      </c>
      <c r="AZ157" s="224">
        <v>0</v>
      </c>
      <c r="BA157" s="225">
        <f t="shared" si="329"/>
        <v>0</v>
      </c>
      <c r="BB157" s="225">
        <f t="shared" si="330"/>
        <v>0</v>
      </c>
      <c r="BC157" s="224">
        <v>0</v>
      </c>
      <c r="BD157" s="225">
        <f t="shared" si="341"/>
        <v>0</v>
      </c>
      <c r="BE157" s="225">
        <f t="shared" si="342"/>
        <v>0</v>
      </c>
      <c r="BF157" s="224">
        <v>9.0277777777777787E-3</v>
      </c>
      <c r="BG157" s="225">
        <f t="shared" si="306"/>
        <v>0</v>
      </c>
      <c r="BH157" s="225">
        <f t="shared" si="307"/>
        <v>13</v>
      </c>
      <c r="BI157" s="224">
        <v>0</v>
      </c>
      <c r="BJ157" s="226">
        <f t="shared" si="343"/>
        <v>0</v>
      </c>
      <c r="BK157" s="227">
        <f t="shared" si="344"/>
        <v>0</v>
      </c>
      <c r="BL157" s="228">
        <f>F157 + BL156</f>
        <v>555231.04999999981</v>
      </c>
      <c r="BM157" s="229">
        <f xml:space="preserve"> G157 + BM156</f>
        <v>8935</v>
      </c>
      <c r="BN157" s="38">
        <f>F157/G157</f>
        <v>61.078333333333333</v>
      </c>
      <c r="BO157" s="2"/>
      <c r="BP157" s="2"/>
      <c r="BQ157" s="2"/>
      <c r="BR157" s="2"/>
      <c r="BS157" s="2"/>
      <c r="BT157" s="2"/>
      <c r="BU157" s="2"/>
      <c r="BV157" s="2"/>
      <c r="BW157" s="2"/>
    </row>
    <row r="158" spans="1:75" s="65" customFormat="1" ht="24" customHeight="1" x14ac:dyDescent="0.25">
      <c r="A158" s="45">
        <v>41025</v>
      </c>
      <c r="B158" s="43">
        <f t="shared" si="276"/>
        <v>4</v>
      </c>
      <c r="C158" s="52">
        <v>4</v>
      </c>
      <c r="D158" s="37" t="s">
        <v>219</v>
      </c>
      <c r="E158" s="37" t="s">
        <v>216</v>
      </c>
      <c r="F158" s="43">
        <v>3684.52</v>
      </c>
      <c r="G158" s="52">
        <v>57</v>
      </c>
      <c r="H158" s="52">
        <v>2</v>
      </c>
      <c r="I158" s="34">
        <v>0.875</v>
      </c>
      <c r="J158" s="34">
        <v>0.875</v>
      </c>
      <c r="K158" s="34">
        <v>0.88194444444444453</v>
      </c>
      <c r="L158" s="7">
        <f>K158-J158</f>
        <v>6.9444444444445308E-3</v>
      </c>
      <c r="M158" s="34">
        <v>0.88541666666666663</v>
      </c>
      <c r="N158" s="7">
        <f>M158-K158</f>
        <v>3.4722222222220989E-3</v>
      </c>
      <c r="O158" s="34">
        <v>0.92361111111111116</v>
      </c>
      <c r="P158" s="7">
        <f>O158-M158</f>
        <v>3.8194444444444531E-2</v>
      </c>
      <c r="Q158" s="34">
        <v>0.92708333333333337</v>
      </c>
      <c r="R158" s="34">
        <v>0.95138888888888884</v>
      </c>
      <c r="S158" s="7">
        <f t="shared" si="331"/>
        <v>2.4305555555555469E-2</v>
      </c>
      <c r="T158" s="34">
        <v>0.92708333333333337</v>
      </c>
      <c r="U158" s="34">
        <v>0.95138888888888884</v>
      </c>
      <c r="V158" s="7">
        <f t="shared" si="332"/>
        <v>2.4305555555555469E-2</v>
      </c>
      <c r="W158" s="34">
        <v>0.97638888888888886</v>
      </c>
      <c r="X158" s="7">
        <f>W158-R158</f>
        <v>2.5000000000000022E-2</v>
      </c>
      <c r="Y158" s="34">
        <v>0.9770833333333333</v>
      </c>
      <c r="Z158" s="7">
        <f>Y158-W158</f>
        <v>6.9444444444444198E-4</v>
      </c>
      <c r="AA158" s="34">
        <v>1.0333333333333334</v>
      </c>
      <c r="AB158" s="7">
        <f>AA158-Y158</f>
        <v>5.6250000000000133E-2</v>
      </c>
      <c r="AC158" s="34">
        <v>1.0333333333333334</v>
      </c>
      <c r="AD158" s="34">
        <v>1.0333333333333334</v>
      </c>
      <c r="AE158" s="7">
        <f t="shared" si="333"/>
        <v>0</v>
      </c>
      <c r="AF158" s="34">
        <v>1.0416666666666667</v>
      </c>
      <c r="AG158" s="7">
        <f>AF158-AD158</f>
        <v>8.3333333333333037E-3</v>
      </c>
      <c r="AH158" s="34">
        <v>1.0486111111111112</v>
      </c>
      <c r="AI158" s="7">
        <f>AH158-AF158</f>
        <v>6.9444444444444198E-3</v>
      </c>
      <c r="AJ158" s="8">
        <f t="shared" si="314"/>
        <v>0</v>
      </c>
      <c r="AK158" s="8">
        <f t="shared" si="315"/>
        <v>10</v>
      </c>
      <c r="AL158" s="34">
        <v>1.0486111111111112</v>
      </c>
      <c r="AM158" s="34">
        <v>1.0486111111111112</v>
      </c>
      <c r="AN158" s="7">
        <f t="shared" si="334"/>
        <v>0</v>
      </c>
      <c r="AO158" s="7">
        <f>AM158-I158</f>
        <v>0.17361111111111116</v>
      </c>
      <c r="AP158" s="8">
        <f t="shared" si="335"/>
        <v>4</v>
      </c>
      <c r="AQ158" s="8">
        <f t="shared" si="336"/>
        <v>10</v>
      </c>
      <c r="AR158" s="7">
        <f>AB158-(AU158+AV158+AW158+AZ158+BC158+BF158+BI158)</f>
        <v>3.6111111111111246E-2</v>
      </c>
      <c r="AS158" s="8">
        <f t="shared" si="337"/>
        <v>0</v>
      </c>
      <c r="AT158" s="8">
        <f t="shared" si="338"/>
        <v>52</v>
      </c>
      <c r="AU158" s="224">
        <v>0</v>
      </c>
      <c r="AV158" s="224">
        <v>0</v>
      </c>
      <c r="AW158" s="224">
        <v>0</v>
      </c>
      <c r="AX158" s="225">
        <f t="shared" si="339"/>
        <v>0</v>
      </c>
      <c r="AY158" s="225">
        <f t="shared" si="340"/>
        <v>0</v>
      </c>
      <c r="AZ158" s="224">
        <v>0</v>
      </c>
      <c r="BA158" s="225">
        <f t="shared" si="329"/>
        <v>0</v>
      </c>
      <c r="BB158" s="225">
        <f t="shared" si="330"/>
        <v>0</v>
      </c>
      <c r="BC158" s="224">
        <v>0</v>
      </c>
      <c r="BD158" s="225">
        <f t="shared" si="341"/>
        <v>0</v>
      </c>
      <c r="BE158" s="225">
        <f t="shared" si="342"/>
        <v>0</v>
      </c>
      <c r="BF158" s="224">
        <v>2.013888888888889E-2</v>
      </c>
      <c r="BG158" s="225">
        <f t="shared" si="306"/>
        <v>0</v>
      </c>
      <c r="BH158" s="225">
        <f t="shared" si="307"/>
        <v>29</v>
      </c>
      <c r="BI158" s="224">
        <v>0</v>
      </c>
      <c r="BJ158" s="226">
        <f t="shared" si="343"/>
        <v>0</v>
      </c>
      <c r="BK158" s="227">
        <f t="shared" si="344"/>
        <v>0</v>
      </c>
      <c r="BL158" s="228">
        <f>F158 + BL157</f>
        <v>558915.56999999983</v>
      </c>
      <c r="BM158" s="229">
        <f xml:space="preserve"> G158 + BM157</f>
        <v>8992</v>
      </c>
      <c r="BN158" s="38">
        <f>F158/G158</f>
        <v>64.640701754385958</v>
      </c>
      <c r="BO158" s="2"/>
      <c r="BP158" s="2"/>
      <c r="BQ158" s="2"/>
      <c r="BR158" s="2"/>
      <c r="BS158" s="2"/>
      <c r="BT158" s="2"/>
      <c r="BU158" s="2"/>
      <c r="BV158" s="2"/>
      <c r="BW158" s="2"/>
    </row>
    <row r="159" spans="1:75" s="65" customFormat="1" ht="24" customHeight="1" x14ac:dyDescent="0.25">
      <c r="A159" s="45">
        <v>41025</v>
      </c>
      <c r="B159" s="43">
        <f t="shared" si="276"/>
        <v>4</v>
      </c>
      <c r="C159" s="52">
        <v>12</v>
      </c>
      <c r="D159" s="37" t="s">
        <v>264</v>
      </c>
      <c r="E159" s="37" t="s">
        <v>305</v>
      </c>
      <c r="F159" s="43">
        <v>3696.61</v>
      </c>
      <c r="G159" s="52">
        <v>58</v>
      </c>
      <c r="H159" s="52">
        <v>1</v>
      </c>
      <c r="I159" s="34">
        <v>4.1666666666666664E-2</v>
      </c>
      <c r="J159" s="34">
        <v>4.1666666666666664E-2</v>
      </c>
      <c r="K159" s="34">
        <v>4.5138888888888888E-2</v>
      </c>
      <c r="L159" s="7">
        <f>K159-J159</f>
        <v>3.4722222222222238E-3</v>
      </c>
      <c r="M159" s="34">
        <v>5.2083333333333336E-2</v>
      </c>
      <c r="N159" s="7">
        <f>M159-K159</f>
        <v>6.9444444444444475E-3</v>
      </c>
      <c r="O159" s="34">
        <v>7.2916666666666671E-2</v>
      </c>
      <c r="P159" s="7">
        <f>O159-M159</f>
        <v>2.0833333333333336E-2</v>
      </c>
      <c r="Q159" s="34">
        <v>7.6388888888888895E-2</v>
      </c>
      <c r="R159" s="34">
        <v>9.375E-2</v>
      </c>
      <c r="S159" s="7">
        <f t="shared" si="331"/>
        <v>1.7361111111111105E-2</v>
      </c>
      <c r="T159" s="34">
        <v>7.6388888888888895E-2</v>
      </c>
      <c r="U159" s="34">
        <v>9.375E-2</v>
      </c>
      <c r="V159" s="7">
        <f t="shared" si="332"/>
        <v>1.7361111111111105E-2</v>
      </c>
      <c r="W159" s="34">
        <v>9.7222222222222224E-2</v>
      </c>
      <c r="X159" s="7">
        <f>W159-R159</f>
        <v>3.4722222222222238E-3</v>
      </c>
      <c r="Y159" s="34">
        <v>9.7916666666666666E-2</v>
      </c>
      <c r="Z159" s="7">
        <f>Y159-W159</f>
        <v>6.9444444444444198E-4</v>
      </c>
      <c r="AA159" s="34">
        <v>0.15625</v>
      </c>
      <c r="AB159" s="7">
        <f>AA159-Y159</f>
        <v>5.8333333333333334E-2</v>
      </c>
      <c r="AC159" s="34">
        <v>0.15625</v>
      </c>
      <c r="AD159" s="34">
        <v>0.15625</v>
      </c>
      <c r="AE159" s="7">
        <f t="shared" si="333"/>
        <v>0</v>
      </c>
      <c r="AF159" s="34">
        <v>0.16666666666666666</v>
      </c>
      <c r="AG159" s="7">
        <f>AF159-AD159</f>
        <v>1.0416666666666657E-2</v>
      </c>
      <c r="AH159" s="34">
        <v>0.17361111111111113</v>
      </c>
      <c r="AI159" s="7">
        <f>AH159-AF159</f>
        <v>6.9444444444444753E-3</v>
      </c>
      <c r="AJ159" s="8">
        <f t="shared" si="314"/>
        <v>0</v>
      </c>
      <c r="AK159" s="8">
        <f t="shared" si="315"/>
        <v>10</v>
      </c>
      <c r="AL159" s="34">
        <v>0.17361111111111113</v>
      </c>
      <c r="AM159" s="34">
        <v>0.17361111111111113</v>
      </c>
      <c r="AN159" s="7">
        <f t="shared" si="334"/>
        <v>0</v>
      </c>
      <c r="AO159" s="7">
        <f>AM159-I159</f>
        <v>0.13194444444444448</v>
      </c>
      <c r="AP159" s="8">
        <f t="shared" si="335"/>
        <v>3</v>
      </c>
      <c r="AQ159" s="8">
        <f t="shared" si="336"/>
        <v>10</v>
      </c>
      <c r="AR159" s="7">
        <f>AB159-(AU159+AV159+AW159+AZ159+BC159+BF159+BI159)</f>
        <v>5.8333333333333334E-2</v>
      </c>
      <c r="AS159" s="8">
        <f t="shared" si="337"/>
        <v>1</v>
      </c>
      <c r="AT159" s="8">
        <f t="shared" si="338"/>
        <v>24</v>
      </c>
      <c r="AU159" s="224">
        <v>0</v>
      </c>
      <c r="AV159" s="224">
        <v>0</v>
      </c>
      <c r="AW159" s="224">
        <v>0</v>
      </c>
      <c r="AX159" s="225">
        <f t="shared" si="339"/>
        <v>0</v>
      </c>
      <c r="AY159" s="225">
        <f t="shared" si="340"/>
        <v>0</v>
      </c>
      <c r="AZ159" s="224">
        <v>0</v>
      </c>
      <c r="BA159" s="225">
        <f t="shared" si="329"/>
        <v>0</v>
      </c>
      <c r="BB159" s="225">
        <f t="shared" si="330"/>
        <v>0</v>
      </c>
      <c r="BC159" s="224">
        <v>0</v>
      </c>
      <c r="BD159" s="225">
        <f t="shared" si="341"/>
        <v>0</v>
      </c>
      <c r="BE159" s="225">
        <f t="shared" si="342"/>
        <v>0</v>
      </c>
      <c r="BF159" s="224">
        <v>0</v>
      </c>
      <c r="BG159" s="225">
        <f t="shared" si="306"/>
        <v>0</v>
      </c>
      <c r="BH159" s="225">
        <f t="shared" si="307"/>
        <v>0</v>
      </c>
      <c r="BI159" s="224">
        <v>0</v>
      </c>
      <c r="BJ159" s="226">
        <f t="shared" si="343"/>
        <v>0</v>
      </c>
      <c r="BK159" s="227">
        <f t="shared" si="344"/>
        <v>0</v>
      </c>
      <c r="BL159" s="228">
        <f>F159 + BL158</f>
        <v>562612.17999999982</v>
      </c>
      <c r="BM159" s="229">
        <f xml:space="preserve"> G159 + BM158</f>
        <v>9050</v>
      </c>
      <c r="BN159" s="38">
        <f>F159/G159</f>
        <v>63.734655172413795</v>
      </c>
      <c r="BO159" s="2"/>
      <c r="BP159" s="2"/>
      <c r="BQ159" s="2"/>
      <c r="BR159" s="2"/>
      <c r="BS159" s="2"/>
      <c r="BT159" s="2"/>
      <c r="BU159" s="2"/>
      <c r="BV159" s="2"/>
      <c r="BW159" s="2"/>
    </row>
    <row r="160" spans="1:75" s="65" customFormat="1" ht="24" customHeight="1" x14ac:dyDescent="0.25">
      <c r="A160" s="45">
        <v>41026</v>
      </c>
      <c r="B160" s="43">
        <f t="shared" si="276"/>
        <v>4</v>
      </c>
      <c r="C160" s="52">
        <v>3</v>
      </c>
      <c r="D160" s="37" t="s">
        <v>351</v>
      </c>
      <c r="E160" s="37" t="s">
        <v>307</v>
      </c>
      <c r="F160" s="43">
        <v>3466.51</v>
      </c>
      <c r="G160" s="52">
        <v>58</v>
      </c>
      <c r="H160" s="52">
        <v>1</v>
      </c>
      <c r="I160" s="34">
        <v>0.6875</v>
      </c>
      <c r="J160" s="34">
        <v>0.6875</v>
      </c>
      <c r="K160" s="34">
        <v>0.69097222222222221</v>
      </c>
      <c r="L160" s="7">
        <f>K160-J160</f>
        <v>3.4722222222222099E-3</v>
      </c>
      <c r="M160" s="34">
        <v>0.70486111111111116</v>
      </c>
      <c r="N160" s="7">
        <f>M160-K160</f>
        <v>1.3888888888888951E-2</v>
      </c>
      <c r="O160" s="34">
        <v>0.72222222222222221</v>
      </c>
      <c r="P160" s="7">
        <f>O160-M160</f>
        <v>1.7361111111111049E-2</v>
      </c>
      <c r="Q160" s="34">
        <v>0.72222222222222221</v>
      </c>
      <c r="R160" s="34">
        <v>0.77083333333333337</v>
      </c>
      <c r="S160" s="7">
        <f t="shared" ref="S160:S162" si="345">R160-Q160</f>
        <v>4.861111111111116E-2</v>
      </c>
      <c r="T160" s="34">
        <v>0.72222222222222221</v>
      </c>
      <c r="U160" s="34">
        <v>0.77083333333333337</v>
      </c>
      <c r="V160" s="7">
        <f t="shared" ref="V160:V162" si="346">U160-T160</f>
        <v>4.861111111111116E-2</v>
      </c>
      <c r="W160" s="34">
        <v>0.78263888888888899</v>
      </c>
      <c r="X160" s="7">
        <f>W160-R160</f>
        <v>1.1805555555555625E-2</v>
      </c>
      <c r="Y160" s="34">
        <v>0.78472222222222221</v>
      </c>
      <c r="Z160" s="7">
        <f>Y160-W160</f>
        <v>2.0833333333332149E-3</v>
      </c>
      <c r="AA160" s="34">
        <v>1.0263888888888888</v>
      </c>
      <c r="AB160" s="7">
        <f>AA160-Y160</f>
        <v>0.24166666666666659</v>
      </c>
      <c r="AC160" s="34">
        <v>1.0263888888888888</v>
      </c>
      <c r="AD160" s="34">
        <v>1.0263888888888888</v>
      </c>
      <c r="AE160" s="7">
        <f t="shared" ref="AE160:AE162" si="347">AD160-AC160</f>
        <v>0</v>
      </c>
      <c r="AF160" s="34">
        <v>1.0347222222222221</v>
      </c>
      <c r="AG160" s="7">
        <f>AF160-AD160</f>
        <v>8.3333333333333037E-3</v>
      </c>
      <c r="AH160" s="34">
        <v>1.0381944444444444</v>
      </c>
      <c r="AI160" s="7">
        <f>AH160-AF160</f>
        <v>3.4722222222223209E-3</v>
      </c>
      <c r="AJ160" s="8">
        <f t="shared" si="314"/>
        <v>0</v>
      </c>
      <c r="AK160" s="8">
        <f t="shared" si="315"/>
        <v>5</v>
      </c>
      <c r="AL160" s="34">
        <v>1.0381944444444444</v>
      </c>
      <c r="AM160" s="34">
        <v>1.0416666666666667</v>
      </c>
      <c r="AN160" s="7">
        <f t="shared" si="334"/>
        <v>3.4722222222223209E-3</v>
      </c>
      <c r="AO160" s="7">
        <f>AM160-I160</f>
        <v>0.35416666666666674</v>
      </c>
      <c r="AP160" s="8">
        <f t="shared" si="335"/>
        <v>8</v>
      </c>
      <c r="AQ160" s="8">
        <f t="shared" si="336"/>
        <v>30</v>
      </c>
      <c r="AR160" s="7">
        <f>AB160-(AU160+AV160+AW160+AZ160+BC160+BF160+BI160)</f>
        <v>8.6805555555555469E-2</v>
      </c>
      <c r="AS160" s="8">
        <f t="shared" ref="AS160:AS162" si="348">HOUR(AR160)</f>
        <v>2</v>
      </c>
      <c r="AT160" s="8">
        <f t="shared" ref="AT160:AT162" si="349">MINUTE(AR160)</f>
        <v>5</v>
      </c>
      <c r="AU160" s="224">
        <v>0</v>
      </c>
      <c r="AV160" s="224">
        <v>0</v>
      </c>
      <c r="AW160" s="224">
        <v>0</v>
      </c>
      <c r="AX160" s="225">
        <f t="shared" ref="AX160:AX163" si="350">HOUR(AW160)</f>
        <v>0</v>
      </c>
      <c r="AY160" s="225">
        <f t="shared" ref="AY160:AY163" si="351">MINUTE(AW160)</f>
        <v>0</v>
      </c>
      <c r="AZ160" s="224">
        <v>0</v>
      </c>
      <c r="BA160" s="225">
        <f t="shared" ref="BA160:BA165" si="352">HOUR(AZ160)</f>
        <v>0</v>
      </c>
      <c r="BB160" s="225">
        <f t="shared" ref="BB160:BB165" si="353">MINUTE(AZ160)</f>
        <v>0</v>
      </c>
      <c r="BC160" s="224">
        <v>0.15486111111111112</v>
      </c>
      <c r="BD160" s="225">
        <f t="shared" ref="BD160:BD165" si="354">HOUR(BC160)</f>
        <v>3</v>
      </c>
      <c r="BE160" s="225">
        <f t="shared" ref="BE160:BE165" si="355">MINUTE(BC160)</f>
        <v>43</v>
      </c>
      <c r="BF160" s="224">
        <v>0</v>
      </c>
      <c r="BG160" s="225">
        <f t="shared" si="306"/>
        <v>0</v>
      </c>
      <c r="BH160" s="225">
        <f t="shared" si="307"/>
        <v>0</v>
      </c>
      <c r="BI160" s="224">
        <v>0</v>
      </c>
      <c r="BJ160" s="226">
        <f t="shared" ref="BJ160:BJ167" si="356">HOUR(BI160)</f>
        <v>0</v>
      </c>
      <c r="BK160" s="227">
        <f t="shared" ref="BK160:BK167" si="357">MINUTE(BI160)</f>
        <v>0</v>
      </c>
      <c r="BL160" s="228">
        <f>F160 + BL159</f>
        <v>566078.68999999983</v>
      </c>
      <c r="BM160" s="229">
        <f xml:space="preserve"> G160 + BM159</f>
        <v>9108</v>
      </c>
      <c r="BN160" s="38">
        <f>F160/G160</f>
        <v>59.767413793103451</v>
      </c>
      <c r="BO160" s="2"/>
      <c r="BP160" s="2"/>
      <c r="BQ160" s="2"/>
      <c r="BR160" s="2"/>
      <c r="BS160" s="2"/>
      <c r="BT160" s="2"/>
      <c r="BU160" s="2"/>
      <c r="BV160" s="2"/>
      <c r="BW160" s="2"/>
    </row>
    <row r="161" spans="1:75" s="65" customFormat="1" ht="24" customHeight="1" x14ac:dyDescent="0.25">
      <c r="A161" s="45">
        <v>41026</v>
      </c>
      <c r="B161" s="43">
        <f t="shared" si="276"/>
        <v>4</v>
      </c>
      <c r="C161" s="52">
        <v>40</v>
      </c>
      <c r="D161" s="37" t="s">
        <v>31</v>
      </c>
      <c r="E161" s="37" t="s">
        <v>338</v>
      </c>
      <c r="F161" s="43">
        <v>3838.9</v>
      </c>
      <c r="G161" s="52">
        <v>59</v>
      </c>
      <c r="H161" s="52">
        <v>0</v>
      </c>
      <c r="I161" s="34">
        <v>0.875</v>
      </c>
      <c r="J161" s="34">
        <v>0.875</v>
      </c>
      <c r="K161" s="34">
        <v>0.87847222222222221</v>
      </c>
      <c r="L161" s="7">
        <f>K161-J161</f>
        <v>3.4722222222222099E-3</v>
      </c>
      <c r="M161" s="34">
        <v>0.88541666666666663</v>
      </c>
      <c r="N161" s="7">
        <f>M161-K161</f>
        <v>6.9444444444444198E-3</v>
      </c>
      <c r="O161" s="34">
        <v>0.95486111111111116</v>
      </c>
      <c r="P161" s="7">
        <f>O161-M161</f>
        <v>6.9444444444444531E-2</v>
      </c>
      <c r="Q161" s="34">
        <v>0.95833333333333337</v>
      </c>
      <c r="R161" s="34">
        <v>0.98611111111111116</v>
      </c>
      <c r="S161" s="7">
        <f t="shared" si="345"/>
        <v>2.777777777777779E-2</v>
      </c>
      <c r="T161" s="34">
        <v>0.95833333333333337</v>
      </c>
      <c r="U161" s="34">
        <v>0.98611111111111116</v>
      </c>
      <c r="V161" s="7">
        <f t="shared" si="346"/>
        <v>2.777777777777779E-2</v>
      </c>
      <c r="W161" s="34">
        <v>1.0361111111111112</v>
      </c>
      <c r="X161" s="7">
        <f>W161-R161</f>
        <v>5.0000000000000044E-2</v>
      </c>
      <c r="Y161" s="34">
        <v>1.0374999999999999</v>
      </c>
      <c r="Z161" s="7">
        <f>Y161-W161</f>
        <v>1.3888888888886619E-3</v>
      </c>
      <c r="AA161" s="34">
        <v>1.1277777777777778</v>
      </c>
      <c r="AB161" s="7">
        <f>AA161-Y161</f>
        <v>9.0277777777777901E-2</v>
      </c>
      <c r="AC161" s="34">
        <v>1.1277777777777778</v>
      </c>
      <c r="AD161" s="34">
        <v>1.1277777777777778</v>
      </c>
      <c r="AE161" s="7">
        <f t="shared" si="347"/>
        <v>0</v>
      </c>
      <c r="AF161" s="34">
        <v>1.1388888888888888</v>
      </c>
      <c r="AG161" s="7">
        <f>AF161-AD161</f>
        <v>1.1111111111111072E-2</v>
      </c>
      <c r="AH161" s="34">
        <v>1.1423611111111112</v>
      </c>
      <c r="AI161" s="7">
        <f>AH161-AF161</f>
        <v>3.4722222222223209E-3</v>
      </c>
      <c r="AJ161" s="8">
        <f t="shared" si="314"/>
        <v>0</v>
      </c>
      <c r="AK161" s="8">
        <f t="shared" si="315"/>
        <v>5</v>
      </c>
      <c r="AL161" s="34">
        <v>1.1423611111111112</v>
      </c>
      <c r="AM161" s="34">
        <v>1.1458333333333333</v>
      </c>
      <c r="AN161" s="7">
        <f t="shared" si="334"/>
        <v>3.4722222222220989E-3</v>
      </c>
      <c r="AO161" s="7">
        <f>AM161-I161</f>
        <v>0.27083333333333326</v>
      </c>
      <c r="AP161" s="8">
        <f t="shared" si="335"/>
        <v>6</v>
      </c>
      <c r="AQ161" s="8">
        <f t="shared" si="336"/>
        <v>30</v>
      </c>
      <c r="AR161" s="7">
        <f>AB161-(AU161+AV161+AW161+AZ161+BC161+BF161+BI161)</f>
        <v>4.7916666666666795E-2</v>
      </c>
      <c r="AS161" s="8">
        <f t="shared" si="348"/>
        <v>1</v>
      </c>
      <c r="AT161" s="8">
        <f t="shared" si="349"/>
        <v>9</v>
      </c>
      <c r="AU161" s="224">
        <v>0</v>
      </c>
      <c r="AV161" s="224">
        <v>0</v>
      </c>
      <c r="AW161" s="224">
        <v>0</v>
      </c>
      <c r="AX161" s="225">
        <f t="shared" si="350"/>
        <v>0</v>
      </c>
      <c r="AY161" s="225">
        <f t="shared" si="351"/>
        <v>0</v>
      </c>
      <c r="AZ161" s="224">
        <v>0</v>
      </c>
      <c r="BA161" s="225">
        <f t="shared" si="352"/>
        <v>0</v>
      </c>
      <c r="BB161" s="225">
        <f t="shared" si="353"/>
        <v>0</v>
      </c>
      <c r="BC161" s="224">
        <v>0</v>
      </c>
      <c r="BD161" s="225">
        <f t="shared" si="354"/>
        <v>0</v>
      </c>
      <c r="BE161" s="225">
        <f t="shared" si="355"/>
        <v>0</v>
      </c>
      <c r="BF161" s="224">
        <v>4.2361111111111106E-2</v>
      </c>
      <c r="BG161" s="225">
        <f t="shared" si="306"/>
        <v>1</v>
      </c>
      <c r="BH161" s="225">
        <f t="shared" si="307"/>
        <v>1</v>
      </c>
      <c r="BI161" s="224">
        <v>0</v>
      </c>
      <c r="BJ161" s="226">
        <f t="shared" si="356"/>
        <v>0</v>
      </c>
      <c r="BK161" s="227">
        <f t="shared" si="357"/>
        <v>0</v>
      </c>
      <c r="BL161" s="228">
        <f>F161 + BL160</f>
        <v>569917.58999999985</v>
      </c>
      <c r="BM161" s="229">
        <f xml:space="preserve"> G161 + BM160</f>
        <v>9167</v>
      </c>
      <c r="BN161" s="38">
        <f>F161/G161</f>
        <v>65.066101694915261</v>
      </c>
      <c r="BO161" s="2"/>
      <c r="BP161" s="2"/>
      <c r="BQ161" s="2"/>
      <c r="BR161" s="2"/>
      <c r="BS161" s="2"/>
      <c r="BT161" s="2"/>
      <c r="BU161" s="2"/>
      <c r="BV161" s="2"/>
      <c r="BW161" s="2"/>
    </row>
    <row r="162" spans="1:75" s="65" customFormat="1" ht="30" x14ac:dyDescent="0.25">
      <c r="A162" s="45">
        <v>41027</v>
      </c>
      <c r="B162" s="43">
        <f t="shared" si="276"/>
        <v>4</v>
      </c>
      <c r="C162" s="52">
        <v>4</v>
      </c>
      <c r="D162" s="37" t="s">
        <v>351</v>
      </c>
      <c r="E162" s="37" t="s">
        <v>307</v>
      </c>
      <c r="F162" s="43">
        <v>3442.24</v>
      </c>
      <c r="G162" s="52">
        <v>58</v>
      </c>
      <c r="H162" s="52">
        <v>1</v>
      </c>
      <c r="I162" s="34">
        <v>5.2083333333333336E-2</v>
      </c>
      <c r="J162" s="34">
        <v>5.2083333333333336E-2</v>
      </c>
      <c r="K162" s="34">
        <v>5.5555555555555552E-2</v>
      </c>
      <c r="L162" s="7">
        <f>K162-J162</f>
        <v>3.4722222222222168E-3</v>
      </c>
      <c r="M162" s="34">
        <v>6.5972222222222224E-2</v>
      </c>
      <c r="N162" s="7">
        <f>M162-K162</f>
        <v>1.0416666666666671E-2</v>
      </c>
      <c r="O162" s="34">
        <v>7.6388888888888895E-2</v>
      </c>
      <c r="P162" s="7">
        <f>O162-M162</f>
        <v>1.0416666666666671E-2</v>
      </c>
      <c r="Q162" s="34">
        <v>7.9861111111111105E-2</v>
      </c>
      <c r="R162" s="34">
        <v>9.7222222222222224E-2</v>
      </c>
      <c r="S162" s="7">
        <f t="shared" si="345"/>
        <v>1.7361111111111119E-2</v>
      </c>
      <c r="T162" s="34">
        <v>7.9861111111111105E-2</v>
      </c>
      <c r="U162" s="34">
        <v>9.7222222222222224E-2</v>
      </c>
      <c r="V162" s="7">
        <f t="shared" si="346"/>
        <v>1.7361111111111119E-2</v>
      </c>
      <c r="W162" s="34">
        <v>0.12708333333333333</v>
      </c>
      <c r="X162" s="7">
        <f>W162-R162</f>
        <v>2.9861111111111102E-2</v>
      </c>
      <c r="Y162" s="34">
        <v>0.12847222222222224</v>
      </c>
      <c r="Z162" s="7">
        <f>Y162-W162</f>
        <v>1.3888888888889117E-3</v>
      </c>
      <c r="AA162" s="34">
        <v>0.24374999999999999</v>
      </c>
      <c r="AB162" s="7">
        <f>AA162-Y162</f>
        <v>0.11527777777777776</v>
      </c>
      <c r="AC162" s="34">
        <v>0.24374999999999999</v>
      </c>
      <c r="AD162" s="34">
        <v>0.24374999999999999</v>
      </c>
      <c r="AE162" s="7">
        <f t="shared" si="347"/>
        <v>0</v>
      </c>
      <c r="AF162" s="34">
        <v>0.25347222222222221</v>
      </c>
      <c r="AG162" s="7">
        <f>AF162-AD162</f>
        <v>9.7222222222222154E-3</v>
      </c>
      <c r="AH162" s="34">
        <v>0.25694444444444448</v>
      </c>
      <c r="AI162" s="7">
        <f>AH162-AF162</f>
        <v>3.4722222222222654E-3</v>
      </c>
      <c r="AJ162" s="8">
        <f t="shared" si="314"/>
        <v>0</v>
      </c>
      <c r="AK162" s="8">
        <f t="shared" si="315"/>
        <v>5</v>
      </c>
      <c r="AL162" s="34">
        <v>0.25694444444444448</v>
      </c>
      <c r="AM162" s="34">
        <v>0.26041666666666669</v>
      </c>
      <c r="AN162" s="7">
        <f t="shared" si="334"/>
        <v>3.4722222222222099E-3</v>
      </c>
      <c r="AO162" s="7">
        <f>AM162-I162</f>
        <v>0.20833333333333334</v>
      </c>
      <c r="AP162" s="8">
        <f t="shared" si="335"/>
        <v>5</v>
      </c>
      <c r="AQ162" s="8">
        <f t="shared" si="336"/>
        <v>0</v>
      </c>
      <c r="AR162" s="7">
        <f>AB162-(AU162+AV162+AW162+AZ162+BC162+BF162+BI162)</f>
        <v>7.2916666666666644E-2</v>
      </c>
      <c r="AS162" s="8">
        <f t="shared" si="348"/>
        <v>1</v>
      </c>
      <c r="AT162" s="8">
        <f t="shared" si="349"/>
        <v>45</v>
      </c>
      <c r="AU162" s="224">
        <v>0</v>
      </c>
      <c r="AV162" s="224">
        <v>3.472222222222222E-3</v>
      </c>
      <c r="AW162" s="224">
        <v>0</v>
      </c>
      <c r="AX162" s="225">
        <f t="shared" si="350"/>
        <v>0</v>
      </c>
      <c r="AY162" s="225">
        <f t="shared" si="351"/>
        <v>0</v>
      </c>
      <c r="AZ162" s="224">
        <v>0</v>
      </c>
      <c r="BA162" s="225">
        <f t="shared" si="352"/>
        <v>0</v>
      </c>
      <c r="BB162" s="225">
        <f t="shared" si="353"/>
        <v>0</v>
      </c>
      <c r="BC162" s="224">
        <v>0</v>
      </c>
      <c r="BD162" s="225">
        <f t="shared" si="354"/>
        <v>0</v>
      </c>
      <c r="BE162" s="225">
        <f t="shared" si="355"/>
        <v>0</v>
      </c>
      <c r="BF162" s="224">
        <v>3.888888888888889E-2</v>
      </c>
      <c r="BG162" s="225">
        <f t="shared" si="306"/>
        <v>0</v>
      </c>
      <c r="BH162" s="225">
        <f t="shared" si="307"/>
        <v>56</v>
      </c>
      <c r="BI162" s="224">
        <v>0</v>
      </c>
      <c r="BJ162" s="226">
        <f t="shared" si="356"/>
        <v>0</v>
      </c>
      <c r="BK162" s="227">
        <f t="shared" si="357"/>
        <v>0</v>
      </c>
      <c r="BL162" s="228">
        <f>F162 + BL161</f>
        <v>573359.82999999984</v>
      </c>
      <c r="BM162" s="229">
        <f xml:space="preserve"> G162 + BM161</f>
        <v>9225</v>
      </c>
      <c r="BN162" s="38">
        <f>F162/G162</f>
        <v>59.348965517241375</v>
      </c>
      <c r="BO162" s="2"/>
      <c r="BP162" s="2"/>
      <c r="BQ162" s="2"/>
      <c r="BR162" s="2"/>
      <c r="BS162" s="2"/>
      <c r="BT162" s="2"/>
      <c r="BU162" s="2"/>
      <c r="BV162" s="2"/>
      <c r="BW162" s="2"/>
    </row>
    <row r="163" spans="1:75" s="65" customFormat="1" ht="24" customHeight="1" x14ac:dyDescent="0.25">
      <c r="A163" s="45">
        <v>41027</v>
      </c>
      <c r="B163" s="43">
        <f t="shared" si="276"/>
        <v>4</v>
      </c>
      <c r="C163" s="52">
        <v>4</v>
      </c>
      <c r="D163" s="37" t="s">
        <v>219</v>
      </c>
      <c r="E163" s="37" t="s">
        <v>216</v>
      </c>
      <c r="F163" s="43">
        <v>3388.23</v>
      </c>
      <c r="G163" s="52">
        <v>59</v>
      </c>
      <c r="H163" s="52">
        <v>0</v>
      </c>
      <c r="I163" s="34">
        <v>0.69791666666666663</v>
      </c>
      <c r="J163" s="34">
        <v>0.69791666666666663</v>
      </c>
      <c r="K163" s="34">
        <v>0.70138888888888884</v>
      </c>
      <c r="L163" s="7">
        <f>K163-J163</f>
        <v>3.4722222222222099E-3</v>
      </c>
      <c r="M163" s="34">
        <v>0.70833333333333337</v>
      </c>
      <c r="N163" s="7">
        <f>M163-K163</f>
        <v>6.9444444444445308E-3</v>
      </c>
      <c r="O163" s="34">
        <v>0.74652777777777779</v>
      </c>
      <c r="P163" s="7">
        <f>O163-M163</f>
        <v>3.819444444444442E-2</v>
      </c>
      <c r="Q163" s="34">
        <v>0.75</v>
      </c>
      <c r="R163" s="34">
        <v>0.77083333333333337</v>
      </c>
      <c r="S163" s="7">
        <f t="shared" ref="S163:S165" si="358">R163-Q163</f>
        <v>2.083333333333337E-2</v>
      </c>
      <c r="T163" s="34">
        <v>0.75</v>
      </c>
      <c r="U163" s="34">
        <v>0.77083333333333337</v>
      </c>
      <c r="V163" s="7">
        <f t="shared" ref="V163:V165" si="359">U163-T163</f>
        <v>2.083333333333337E-2</v>
      </c>
      <c r="W163" s="34">
        <v>0.75</v>
      </c>
      <c r="X163" s="7">
        <v>0</v>
      </c>
      <c r="Y163" s="34">
        <v>0.75347222222222221</v>
      </c>
      <c r="Z163" s="7">
        <f>Y163-W163</f>
        <v>3.4722222222222099E-3</v>
      </c>
      <c r="AA163" s="34">
        <v>0.91319444444444453</v>
      </c>
      <c r="AB163" s="7">
        <f>AA163-Y163</f>
        <v>0.15972222222222232</v>
      </c>
      <c r="AC163" s="34">
        <v>0.91319444444444453</v>
      </c>
      <c r="AD163" s="34">
        <v>0.91319444444444453</v>
      </c>
      <c r="AE163" s="7">
        <f t="shared" ref="AE163:AE165" si="360">AD163-AC163</f>
        <v>0</v>
      </c>
      <c r="AF163" s="34">
        <v>0.92708333333333337</v>
      </c>
      <c r="AG163" s="7">
        <f>AF163-AD163</f>
        <v>1.388888888888884E-2</v>
      </c>
      <c r="AH163" s="34">
        <v>0.93055555555555547</v>
      </c>
      <c r="AI163" s="7">
        <f>AH163-AF163</f>
        <v>3.4722222222220989E-3</v>
      </c>
      <c r="AJ163" s="8">
        <f t="shared" si="314"/>
        <v>0</v>
      </c>
      <c r="AK163" s="8">
        <f t="shared" si="315"/>
        <v>5</v>
      </c>
      <c r="AL163" s="34">
        <v>0.93055555555555547</v>
      </c>
      <c r="AM163" s="34">
        <v>0.93402777777777779</v>
      </c>
      <c r="AN163" s="7">
        <f t="shared" si="334"/>
        <v>3.4722222222223209E-3</v>
      </c>
      <c r="AO163" s="7">
        <f>AM163-I163</f>
        <v>0.23611111111111116</v>
      </c>
      <c r="AP163" s="8">
        <f t="shared" si="335"/>
        <v>5</v>
      </c>
      <c r="AQ163" s="8">
        <f t="shared" si="336"/>
        <v>40</v>
      </c>
      <c r="AR163" s="7">
        <f>AB163-(AU163+AV163+AW163+AZ163+BC163+BF163+BI163)</f>
        <v>0</v>
      </c>
      <c r="AS163" s="8">
        <f t="shared" ref="AS163:AS165" si="361">HOUR(AR163)</f>
        <v>0</v>
      </c>
      <c r="AT163" s="8">
        <f t="shared" ref="AT163:AT165" si="362">MINUTE(AR163)</f>
        <v>0</v>
      </c>
      <c r="AU163" s="224">
        <v>0</v>
      </c>
      <c r="AV163" s="224">
        <v>0</v>
      </c>
      <c r="AW163" s="224">
        <v>0</v>
      </c>
      <c r="AX163" s="225">
        <f t="shared" si="350"/>
        <v>0</v>
      </c>
      <c r="AY163" s="225">
        <f t="shared" si="351"/>
        <v>0</v>
      </c>
      <c r="AZ163" s="224">
        <v>0.15972222222222224</v>
      </c>
      <c r="BA163" s="225">
        <f t="shared" si="352"/>
        <v>3</v>
      </c>
      <c r="BB163" s="225">
        <f t="shared" si="353"/>
        <v>50</v>
      </c>
      <c r="BC163" s="224">
        <v>0</v>
      </c>
      <c r="BD163" s="225">
        <f t="shared" si="354"/>
        <v>0</v>
      </c>
      <c r="BE163" s="225">
        <f t="shared" si="355"/>
        <v>0</v>
      </c>
      <c r="BF163" s="224">
        <v>0</v>
      </c>
      <c r="BG163" s="225">
        <f t="shared" si="306"/>
        <v>0</v>
      </c>
      <c r="BH163" s="225">
        <f t="shared" si="307"/>
        <v>0</v>
      </c>
      <c r="BI163" s="224">
        <v>0</v>
      </c>
      <c r="BJ163" s="226">
        <f t="shared" si="356"/>
        <v>0</v>
      </c>
      <c r="BK163" s="227">
        <f t="shared" si="357"/>
        <v>0</v>
      </c>
      <c r="BL163" s="228">
        <f>F163 + BL162</f>
        <v>576748.05999999982</v>
      </c>
      <c r="BM163" s="229">
        <f xml:space="preserve"> G163 + BM162</f>
        <v>9284</v>
      </c>
      <c r="BN163" s="38">
        <f>F163/G163</f>
        <v>57.427627118644068</v>
      </c>
      <c r="BO163" s="2"/>
      <c r="BP163" s="2"/>
      <c r="BQ163" s="2"/>
      <c r="BR163" s="2"/>
      <c r="BS163" s="2"/>
      <c r="BT163" s="2"/>
      <c r="BU163" s="2"/>
      <c r="BV163" s="2"/>
      <c r="BW163" s="2"/>
    </row>
    <row r="164" spans="1:75" s="65" customFormat="1" ht="30" x14ac:dyDescent="0.25">
      <c r="A164" s="45">
        <v>41027</v>
      </c>
      <c r="B164" s="43">
        <f t="shared" si="276"/>
        <v>4</v>
      </c>
      <c r="C164" s="52">
        <v>41</v>
      </c>
      <c r="D164" s="37" t="s">
        <v>31</v>
      </c>
      <c r="E164" s="37" t="s">
        <v>372</v>
      </c>
      <c r="F164" s="43">
        <v>2888.79</v>
      </c>
      <c r="G164" s="52">
        <v>45</v>
      </c>
      <c r="H164" s="52">
        <v>12</v>
      </c>
      <c r="I164" s="34">
        <v>1.0416666666666666E-2</v>
      </c>
      <c r="J164" s="34">
        <v>1.0416666666666666E-2</v>
      </c>
      <c r="K164" s="34">
        <v>1.3888888888888888E-2</v>
      </c>
      <c r="L164" s="7">
        <f>K164-J164</f>
        <v>3.472222222222222E-3</v>
      </c>
      <c r="M164" s="34">
        <v>2.0833333333333332E-2</v>
      </c>
      <c r="N164" s="7">
        <f>M164-K164</f>
        <v>6.9444444444444441E-3</v>
      </c>
      <c r="O164" s="34">
        <v>4.5138888888888888E-2</v>
      </c>
      <c r="P164" s="7">
        <f>O164-M164</f>
        <v>2.4305555555555556E-2</v>
      </c>
      <c r="Q164" s="34">
        <v>4.8611111111111112E-2</v>
      </c>
      <c r="R164" s="34">
        <v>7.6388888888888895E-2</v>
      </c>
      <c r="S164" s="7">
        <f t="shared" si="358"/>
        <v>2.7777777777777783E-2</v>
      </c>
      <c r="T164" s="34">
        <v>4.8611111111111112E-2</v>
      </c>
      <c r="U164" s="34">
        <v>7.6388888888888895E-2</v>
      </c>
      <c r="V164" s="7">
        <f t="shared" si="359"/>
        <v>2.7777777777777783E-2</v>
      </c>
      <c r="W164" s="34">
        <v>7.2916666666666671E-2</v>
      </c>
      <c r="X164" s="7">
        <v>0</v>
      </c>
      <c r="Y164" s="34">
        <v>7.3611111111111113E-2</v>
      </c>
      <c r="Z164" s="7">
        <f>Y164-W164</f>
        <v>6.9444444444444198E-4</v>
      </c>
      <c r="AA164" s="34">
        <v>0.15208333333333332</v>
      </c>
      <c r="AB164" s="7">
        <f>AA164-Y164</f>
        <v>7.8472222222222207E-2</v>
      </c>
      <c r="AC164" s="34">
        <v>0.15208333333333332</v>
      </c>
      <c r="AD164" s="34">
        <v>0.15208333333333332</v>
      </c>
      <c r="AE164" s="7">
        <f t="shared" si="360"/>
        <v>0</v>
      </c>
      <c r="AF164" s="34">
        <v>0.15972222222222224</v>
      </c>
      <c r="AG164" s="7">
        <f>AF164-AD164</f>
        <v>7.6388888888889173E-3</v>
      </c>
      <c r="AH164" s="34">
        <v>0.16319444444444445</v>
      </c>
      <c r="AI164" s="7">
        <f>AH164-AF164</f>
        <v>3.4722222222222099E-3</v>
      </c>
      <c r="AJ164" s="8">
        <f t="shared" si="314"/>
        <v>0</v>
      </c>
      <c r="AK164" s="8">
        <f t="shared" si="315"/>
        <v>5</v>
      </c>
      <c r="AL164" s="34">
        <v>0.16319444444444445</v>
      </c>
      <c r="AM164" s="34">
        <v>0.16666666666666666</v>
      </c>
      <c r="AN164" s="7">
        <f t="shared" si="334"/>
        <v>3.4722222222222099E-3</v>
      </c>
      <c r="AO164" s="7">
        <f>AM164-I164</f>
        <v>0.15625</v>
      </c>
      <c r="AP164" s="8">
        <f t="shared" si="335"/>
        <v>3</v>
      </c>
      <c r="AQ164" s="8">
        <f t="shared" si="336"/>
        <v>45</v>
      </c>
      <c r="AR164" s="7">
        <f>AB164-(AU164+AV164+AW164+AZ164+BC164+BF164+BI164)</f>
        <v>5.6249999999999981E-2</v>
      </c>
      <c r="AS164" s="8">
        <f t="shared" si="361"/>
        <v>1</v>
      </c>
      <c r="AT164" s="8">
        <f t="shared" si="362"/>
        <v>21</v>
      </c>
      <c r="AU164" s="224">
        <v>0</v>
      </c>
      <c r="AV164" s="224">
        <v>0</v>
      </c>
      <c r="AW164" s="224">
        <v>0</v>
      </c>
      <c r="AX164" s="225">
        <f t="shared" ref="AX164:AX171" si="363">HOUR(AW164)</f>
        <v>0</v>
      </c>
      <c r="AY164" s="225">
        <f t="shared" ref="AY164:AY171" si="364">MINUTE(AW164)</f>
        <v>0</v>
      </c>
      <c r="AZ164" s="224">
        <v>0</v>
      </c>
      <c r="BA164" s="225">
        <f t="shared" si="352"/>
        <v>0</v>
      </c>
      <c r="BB164" s="225">
        <f t="shared" si="353"/>
        <v>0</v>
      </c>
      <c r="BC164" s="224">
        <v>0</v>
      </c>
      <c r="BD164" s="225">
        <f t="shared" si="354"/>
        <v>0</v>
      </c>
      <c r="BE164" s="225">
        <f t="shared" si="355"/>
        <v>0</v>
      </c>
      <c r="BF164" s="224">
        <v>2.2222222222222223E-2</v>
      </c>
      <c r="BG164" s="225">
        <f t="shared" si="306"/>
        <v>0</v>
      </c>
      <c r="BH164" s="225">
        <f t="shared" si="307"/>
        <v>32</v>
      </c>
      <c r="BI164" s="224">
        <v>0</v>
      </c>
      <c r="BJ164" s="226">
        <f t="shared" si="356"/>
        <v>0</v>
      </c>
      <c r="BK164" s="227">
        <f t="shared" si="357"/>
        <v>0</v>
      </c>
      <c r="BL164" s="228">
        <f>F164 + BL163</f>
        <v>579636.84999999986</v>
      </c>
      <c r="BM164" s="229">
        <f xml:space="preserve"> G164 + BM163</f>
        <v>9329</v>
      </c>
      <c r="BN164" s="38">
        <f>F164/G164</f>
        <v>64.195333333333338</v>
      </c>
      <c r="BO164" s="2"/>
      <c r="BP164" s="2"/>
      <c r="BQ164" s="2"/>
      <c r="BR164" s="2"/>
      <c r="BS164" s="2"/>
      <c r="BT164" s="2"/>
      <c r="BU164" s="2"/>
      <c r="BV164" s="2"/>
      <c r="BW164" s="2"/>
    </row>
    <row r="165" spans="1:75" s="65" customFormat="1" ht="30" x14ac:dyDescent="0.25">
      <c r="A165" s="45">
        <v>41027</v>
      </c>
      <c r="B165" s="43">
        <f t="shared" si="276"/>
        <v>4</v>
      </c>
      <c r="C165" s="52">
        <v>11</v>
      </c>
      <c r="D165" s="37" t="s">
        <v>286</v>
      </c>
      <c r="E165" s="37" t="s">
        <v>216</v>
      </c>
      <c r="F165" s="43">
        <v>3447.71</v>
      </c>
      <c r="G165" s="52">
        <v>59</v>
      </c>
      <c r="H165" s="52">
        <v>0</v>
      </c>
      <c r="I165" s="34">
        <v>0.85416666666666663</v>
      </c>
      <c r="J165" s="34">
        <v>0.85416666666666663</v>
      </c>
      <c r="K165" s="34">
        <v>0.86111111111111116</v>
      </c>
      <c r="L165" s="7">
        <f>K165-J165</f>
        <v>6.9444444444445308E-3</v>
      </c>
      <c r="M165" s="34">
        <v>0.86805555555555547</v>
      </c>
      <c r="N165" s="7">
        <f>M165-K165</f>
        <v>6.9444444444443088E-3</v>
      </c>
      <c r="O165" s="34">
        <v>0.98958333333333337</v>
      </c>
      <c r="P165" s="7">
        <f>O165-M165</f>
        <v>0.1215277777777779</v>
      </c>
      <c r="Q165" s="34">
        <v>0.98958333333333337</v>
      </c>
      <c r="R165" s="34">
        <v>0.98958333333333337</v>
      </c>
      <c r="S165" s="7">
        <f t="shared" si="358"/>
        <v>0</v>
      </c>
      <c r="T165" s="34">
        <v>0.98958333333333337</v>
      </c>
      <c r="U165" s="34">
        <v>0.98958333333333337</v>
      </c>
      <c r="V165" s="7">
        <f t="shared" si="359"/>
        <v>0</v>
      </c>
      <c r="W165" s="34">
        <v>0.99305555555555547</v>
      </c>
      <c r="X165" s="7">
        <f>W165-R165</f>
        <v>3.4722222222220989E-3</v>
      </c>
      <c r="Y165" s="34">
        <v>0.99583333333333324</v>
      </c>
      <c r="Z165" s="7">
        <f>Y165-W165</f>
        <v>2.7777777777777679E-3</v>
      </c>
      <c r="AA165" s="34">
        <v>1.2361111111111112</v>
      </c>
      <c r="AB165" s="7">
        <f>AA165-Y165</f>
        <v>0.24027777777777792</v>
      </c>
      <c r="AC165" s="34">
        <v>1.2361111111111112</v>
      </c>
      <c r="AD165" s="34">
        <v>1.2361111111111112</v>
      </c>
      <c r="AE165" s="7">
        <f t="shared" si="360"/>
        <v>0</v>
      </c>
      <c r="AF165" s="34">
        <v>1.2430555555555556</v>
      </c>
      <c r="AG165" s="7">
        <f>AF165-AD165</f>
        <v>6.9444444444444198E-3</v>
      </c>
      <c r="AH165" s="34">
        <v>1.2465277777777779</v>
      </c>
      <c r="AI165" s="7">
        <f>AH165-AF165</f>
        <v>3.4722222222223209E-3</v>
      </c>
      <c r="AJ165" s="8">
        <f t="shared" si="314"/>
        <v>0</v>
      </c>
      <c r="AK165" s="8">
        <f t="shared" si="315"/>
        <v>5</v>
      </c>
      <c r="AL165" s="34">
        <v>1.2465277777777779</v>
      </c>
      <c r="AM165" s="34">
        <v>1.25</v>
      </c>
      <c r="AN165" s="7">
        <f t="shared" si="334"/>
        <v>3.4722222222220989E-3</v>
      </c>
      <c r="AO165" s="7">
        <f>AM165-I165</f>
        <v>0.39583333333333337</v>
      </c>
      <c r="AP165" s="8">
        <f t="shared" si="335"/>
        <v>9</v>
      </c>
      <c r="AQ165" s="8">
        <f t="shared" si="336"/>
        <v>30</v>
      </c>
      <c r="AR165" s="7">
        <f>AB165-(AU165+AV165+AW165+AZ165+BC165+BF165+BI165)</f>
        <v>0</v>
      </c>
      <c r="AS165" s="8">
        <f t="shared" si="361"/>
        <v>0</v>
      </c>
      <c r="AT165" s="8">
        <f t="shared" si="362"/>
        <v>0</v>
      </c>
      <c r="AU165" s="224">
        <v>0</v>
      </c>
      <c r="AV165" s="224">
        <v>0</v>
      </c>
      <c r="AW165" s="224">
        <v>0</v>
      </c>
      <c r="AX165" s="225">
        <f t="shared" si="363"/>
        <v>0</v>
      </c>
      <c r="AY165" s="225">
        <f t="shared" si="364"/>
        <v>0</v>
      </c>
      <c r="AZ165" s="224">
        <v>0.2298611111111111</v>
      </c>
      <c r="BA165" s="225">
        <f t="shared" si="352"/>
        <v>5</v>
      </c>
      <c r="BB165" s="225">
        <f t="shared" si="353"/>
        <v>31</v>
      </c>
      <c r="BC165" s="224">
        <v>0</v>
      </c>
      <c r="BD165" s="225">
        <f t="shared" si="354"/>
        <v>0</v>
      </c>
      <c r="BE165" s="225">
        <f t="shared" si="355"/>
        <v>0</v>
      </c>
      <c r="BF165" s="224">
        <v>0</v>
      </c>
      <c r="BG165" s="225">
        <f t="shared" si="306"/>
        <v>0</v>
      </c>
      <c r="BH165" s="225">
        <f t="shared" si="307"/>
        <v>0</v>
      </c>
      <c r="BI165" s="224">
        <v>1.0416666666666666E-2</v>
      </c>
      <c r="BJ165" s="226">
        <f t="shared" si="356"/>
        <v>0</v>
      </c>
      <c r="BK165" s="227">
        <f t="shared" si="357"/>
        <v>15</v>
      </c>
      <c r="BL165" s="228">
        <f>F165 + BL164</f>
        <v>583084.55999999982</v>
      </c>
      <c r="BM165" s="229">
        <f xml:space="preserve"> G165 + BM164</f>
        <v>9388</v>
      </c>
      <c r="BN165" s="38">
        <f>F165/G165</f>
        <v>58.435762711864406</v>
      </c>
      <c r="BO165" s="2"/>
      <c r="BP165" s="2"/>
      <c r="BQ165" s="2"/>
      <c r="BR165" s="2"/>
      <c r="BS165" s="2"/>
      <c r="BT165" s="2"/>
      <c r="BU165" s="2"/>
      <c r="BV165" s="2"/>
      <c r="BW165" s="2"/>
    </row>
    <row r="166" spans="1:75" s="65" customFormat="1" ht="24" customHeight="1" x14ac:dyDescent="0.25">
      <c r="A166" s="45">
        <v>41028</v>
      </c>
      <c r="B166" s="43">
        <f t="shared" si="276"/>
        <v>4</v>
      </c>
      <c r="C166" s="52">
        <v>13</v>
      </c>
      <c r="D166" s="37" t="s">
        <v>264</v>
      </c>
      <c r="E166" s="37" t="s">
        <v>333</v>
      </c>
      <c r="F166" s="43">
        <v>3730.91</v>
      </c>
      <c r="G166" s="52">
        <v>59</v>
      </c>
      <c r="H166" s="52">
        <v>0</v>
      </c>
      <c r="I166" s="34">
        <v>4.1666666666666664E-2</v>
      </c>
      <c r="J166" s="34">
        <v>4.1666666666666664E-2</v>
      </c>
      <c r="K166" s="34">
        <v>4.5138888888888888E-2</v>
      </c>
      <c r="L166" s="7">
        <f>K166-J166</f>
        <v>3.4722222222222238E-3</v>
      </c>
      <c r="M166" s="34">
        <v>5.2083333333333336E-2</v>
      </c>
      <c r="N166" s="7">
        <f>M166-K166</f>
        <v>6.9444444444444475E-3</v>
      </c>
      <c r="O166" s="34">
        <v>7.6388888888888895E-2</v>
      </c>
      <c r="P166" s="7">
        <f>O166-M166</f>
        <v>2.4305555555555559E-2</v>
      </c>
      <c r="Q166" s="34">
        <v>8.3333333333333329E-2</v>
      </c>
      <c r="R166" s="34">
        <v>0.1076388888888889</v>
      </c>
      <c r="S166" s="7">
        <f t="shared" ref="S166:S171" si="365">R166-Q166</f>
        <v>2.4305555555555566E-2</v>
      </c>
      <c r="T166" s="34">
        <v>8.3333333333333329E-2</v>
      </c>
      <c r="U166" s="34">
        <v>0.1076388888888889</v>
      </c>
      <c r="V166" s="7">
        <f t="shared" ref="V166:V171" si="366">U166-T166</f>
        <v>2.4305555555555566E-2</v>
      </c>
      <c r="W166" s="34">
        <v>0.17430555555555557</v>
      </c>
      <c r="X166" s="7">
        <f>W166-R166</f>
        <v>6.666666666666668E-2</v>
      </c>
      <c r="Y166" s="34">
        <v>0.17500000000000002</v>
      </c>
      <c r="Z166" s="7">
        <f>Y166-W166</f>
        <v>6.9444444444444198E-4</v>
      </c>
      <c r="AA166" s="34">
        <v>0.25</v>
      </c>
      <c r="AB166" s="7">
        <f>AA166-Y166</f>
        <v>7.4999999999999983E-2</v>
      </c>
      <c r="AC166" s="34">
        <v>0.25</v>
      </c>
      <c r="AD166" s="34">
        <v>0.25</v>
      </c>
      <c r="AE166" s="7">
        <f t="shared" ref="AE166:AE171" si="367">AD166-AC166</f>
        <v>0</v>
      </c>
      <c r="AF166" s="34">
        <v>0.2638888888888889</v>
      </c>
      <c r="AG166" s="7">
        <f>AF166-AD166</f>
        <v>1.3888888888888895E-2</v>
      </c>
      <c r="AH166" s="34">
        <v>0.2673611111111111</v>
      </c>
      <c r="AI166" s="7">
        <f>AH166-AF166</f>
        <v>3.4722222222222099E-3</v>
      </c>
      <c r="AJ166" s="8">
        <f t="shared" si="314"/>
        <v>0</v>
      </c>
      <c r="AK166" s="8">
        <f t="shared" si="315"/>
        <v>5</v>
      </c>
      <c r="AL166" s="34">
        <v>0.2673611111111111</v>
      </c>
      <c r="AM166" s="34">
        <v>0.27083333333333331</v>
      </c>
      <c r="AN166" s="7">
        <f t="shared" si="334"/>
        <v>3.4722222222222099E-3</v>
      </c>
      <c r="AO166" s="7">
        <f>AM166-I166</f>
        <v>0.22916666666666666</v>
      </c>
      <c r="AP166" s="8">
        <f t="shared" si="335"/>
        <v>5</v>
      </c>
      <c r="AQ166" s="8">
        <f t="shared" si="336"/>
        <v>30</v>
      </c>
      <c r="AR166" s="7">
        <f>AB166-(AU166+AV166+AW166+AZ166+BC166+BF166+BI166)</f>
        <v>4.930555555555554E-2</v>
      </c>
      <c r="AS166" s="8">
        <f t="shared" ref="AS166:AS171" si="368">HOUR(AR166)</f>
        <v>1</v>
      </c>
      <c r="AT166" s="8">
        <f t="shared" ref="AT166:AT171" si="369">MINUTE(AR166)</f>
        <v>11</v>
      </c>
      <c r="AU166" s="224">
        <v>0</v>
      </c>
      <c r="AV166" s="224">
        <v>0</v>
      </c>
      <c r="AW166" s="224">
        <v>0</v>
      </c>
      <c r="AX166" s="225">
        <f t="shared" si="363"/>
        <v>0</v>
      </c>
      <c r="AY166" s="225">
        <f t="shared" si="364"/>
        <v>0</v>
      </c>
      <c r="AZ166" s="224">
        <v>0</v>
      </c>
      <c r="BA166" s="225">
        <f t="shared" ref="BA166:BA174" si="370">HOUR(AZ166)</f>
        <v>0</v>
      </c>
      <c r="BB166" s="225">
        <f t="shared" ref="BB166:BB174" si="371">MINUTE(AZ166)</f>
        <v>0</v>
      </c>
      <c r="BC166" s="224">
        <v>0</v>
      </c>
      <c r="BD166" s="225">
        <f t="shared" ref="BD166:BD171" si="372">HOUR(BC166)</f>
        <v>0</v>
      </c>
      <c r="BE166" s="225">
        <f t="shared" ref="BE166:BE171" si="373">MINUTE(BC166)</f>
        <v>0</v>
      </c>
      <c r="BF166" s="224">
        <v>4.8611111111111112E-3</v>
      </c>
      <c r="BG166" s="225">
        <f t="shared" si="306"/>
        <v>0</v>
      </c>
      <c r="BH166" s="225">
        <f t="shared" si="307"/>
        <v>7</v>
      </c>
      <c r="BI166" s="224">
        <v>2.0833333333333332E-2</v>
      </c>
      <c r="BJ166" s="226">
        <f t="shared" si="356"/>
        <v>0</v>
      </c>
      <c r="BK166" s="227">
        <f t="shared" si="357"/>
        <v>30</v>
      </c>
      <c r="BL166" s="228">
        <f>F166 + BL165</f>
        <v>586815.46999999986</v>
      </c>
      <c r="BM166" s="229">
        <f xml:space="preserve"> G166 + BM165</f>
        <v>9447</v>
      </c>
      <c r="BN166" s="38">
        <f>F166/G166</f>
        <v>63.235762711864403</v>
      </c>
      <c r="BO166" s="2"/>
      <c r="BP166" s="2"/>
      <c r="BQ166" s="2"/>
      <c r="BR166" s="2"/>
      <c r="BS166" s="2"/>
      <c r="BT166" s="2"/>
      <c r="BU166" s="2"/>
      <c r="BV166" s="2"/>
      <c r="BW166" s="2"/>
    </row>
    <row r="167" spans="1:75" s="65" customFormat="1" ht="30" x14ac:dyDescent="0.25">
      <c r="A167" s="45">
        <v>41028</v>
      </c>
      <c r="B167" s="43">
        <f t="shared" si="276"/>
        <v>4</v>
      </c>
      <c r="C167" s="52">
        <v>4</v>
      </c>
      <c r="D167" s="37" t="s">
        <v>351</v>
      </c>
      <c r="E167" s="37" t="s">
        <v>307</v>
      </c>
      <c r="F167" s="43">
        <v>3465.53</v>
      </c>
      <c r="G167" s="52">
        <v>59</v>
      </c>
      <c r="H167" s="52">
        <v>0</v>
      </c>
      <c r="I167" s="34">
        <v>8.3333333333333329E-2</v>
      </c>
      <c r="J167" s="34">
        <v>8.3333333333333329E-2</v>
      </c>
      <c r="K167" s="34">
        <v>8.6805555555555566E-2</v>
      </c>
      <c r="L167" s="7">
        <f>K167-J167</f>
        <v>3.4722222222222376E-3</v>
      </c>
      <c r="M167" s="34">
        <v>9.7222222222222224E-2</v>
      </c>
      <c r="N167" s="7">
        <f>M167-K167</f>
        <v>1.0416666666666657E-2</v>
      </c>
      <c r="O167" s="34">
        <v>0.15972222222222224</v>
      </c>
      <c r="P167" s="7">
        <f>O167-M167</f>
        <v>6.2500000000000014E-2</v>
      </c>
      <c r="Q167" s="34">
        <v>0.15972222222222224</v>
      </c>
      <c r="R167" s="34">
        <v>0.15972222222222224</v>
      </c>
      <c r="S167" s="7">
        <f t="shared" si="365"/>
        <v>0</v>
      </c>
      <c r="T167" s="34">
        <v>0.15972222222222224</v>
      </c>
      <c r="U167" s="34">
        <v>0.15972222222222224</v>
      </c>
      <c r="V167" s="7">
        <f t="shared" si="366"/>
        <v>0</v>
      </c>
      <c r="W167" s="34">
        <v>0.2951388888888889</v>
      </c>
      <c r="X167" s="7">
        <f>W167-R167</f>
        <v>0.13541666666666666</v>
      </c>
      <c r="Y167" s="34">
        <v>0.3</v>
      </c>
      <c r="Z167" s="7">
        <f>Y167-W167</f>
        <v>4.8611111111110938E-3</v>
      </c>
      <c r="AA167" s="34">
        <v>0.41805555555555557</v>
      </c>
      <c r="AB167" s="7">
        <f>AA167-Y167</f>
        <v>0.11805555555555558</v>
      </c>
      <c r="AC167" s="34">
        <v>0.41805555555555557</v>
      </c>
      <c r="AD167" s="34">
        <v>0.41805555555555557</v>
      </c>
      <c r="AE167" s="7">
        <f t="shared" si="367"/>
        <v>0</v>
      </c>
      <c r="AF167" s="34">
        <v>0.42708333333333331</v>
      </c>
      <c r="AG167" s="7">
        <f>AF167-AD167</f>
        <v>9.0277777777777457E-3</v>
      </c>
      <c r="AH167" s="34">
        <v>0.43055555555555558</v>
      </c>
      <c r="AI167" s="7">
        <f>AH167-AF167</f>
        <v>3.4722222222222654E-3</v>
      </c>
      <c r="AJ167" s="8">
        <f t="shared" si="314"/>
        <v>0</v>
      </c>
      <c r="AK167" s="8">
        <f t="shared" si="315"/>
        <v>5</v>
      </c>
      <c r="AL167" s="34">
        <v>0.43055555555555558</v>
      </c>
      <c r="AM167" s="34">
        <v>0.43402777777777773</v>
      </c>
      <c r="AN167" s="7">
        <f t="shared" si="334"/>
        <v>3.4722222222221544E-3</v>
      </c>
      <c r="AO167" s="7">
        <f>AM167-I167</f>
        <v>0.35069444444444442</v>
      </c>
      <c r="AP167" s="8">
        <f t="shared" si="335"/>
        <v>8</v>
      </c>
      <c r="AQ167" s="8">
        <f t="shared" si="336"/>
        <v>25</v>
      </c>
      <c r="AR167" s="7">
        <f>AB167-(AU167+AV167+AW167+AZ167+BC167+BF167+BI167)</f>
        <v>5.4861111111111138E-2</v>
      </c>
      <c r="AS167" s="8">
        <f t="shared" si="368"/>
        <v>1</v>
      </c>
      <c r="AT167" s="8">
        <f t="shared" si="369"/>
        <v>19</v>
      </c>
      <c r="AU167" s="224">
        <v>0</v>
      </c>
      <c r="AV167" s="224">
        <v>8.3333333333333332E-3</v>
      </c>
      <c r="AW167" s="224">
        <v>0</v>
      </c>
      <c r="AX167" s="225">
        <f t="shared" si="363"/>
        <v>0</v>
      </c>
      <c r="AY167" s="225">
        <f t="shared" si="364"/>
        <v>0</v>
      </c>
      <c r="AZ167" s="224">
        <v>0</v>
      </c>
      <c r="BA167" s="225">
        <f t="shared" si="370"/>
        <v>0</v>
      </c>
      <c r="BB167" s="225">
        <f t="shared" si="371"/>
        <v>0</v>
      </c>
      <c r="BC167" s="224">
        <v>0</v>
      </c>
      <c r="BD167" s="225">
        <f t="shared" si="372"/>
        <v>0</v>
      </c>
      <c r="BE167" s="225">
        <f t="shared" si="373"/>
        <v>0</v>
      </c>
      <c r="BF167" s="224">
        <v>5.486111111111111E-2</v>
      </c>
      <c r="BG167" s="225">
        <f t="shared" si="306"/>
        <v>1</v>
      </c>
      <c r="BH167" s="225">
        <f t="shared" si="307"/>
        <v>19</v>
      </c>
      <c r="BI167" s="224">
        <v>0</v>
      </c>
      <c r="BJ167" s="226">
        <f t="shared" si="356"/>
        <v>0</v>
      </c>
      <c r="BK167" s="227">
        <f t="shared" si="357"/>
        <v>0</v>
      </c>
      <c r="BL167" s="228">
        <f>F167 + BL166</f>
        <v>590280.99999999988</v>
      </c>
      <c r="BM167" s="229">
        <f xml:space="preserve"> G167 + BM166</f>
        <v>9506</v>
      </c>
      <c r="BN167" s="38">
        <f>F167/G167</f>
        <v>58.737796610169497</v>
      </c>
      <c r="BO167" s="2"/>
      <c r="BP167" s="2"/>
      <c r="BQ167" s="2"/>
      <c r="BR167" s="2"/>
      <c r="BS167" s="2"/>
      <c r="BT167" s="2"/>
      <c r="BU167" s="2"/>
      <c r="BV167" s="2"/>
      <c r="BW167" s="2"/>
    </row>
    <row r="168" spans="1:75" s="65" customFormat="1" x14ac:dyDescent="0.25">
      <c r="A168" s="45">
        <v>41028</v>
      </c>
      <c r="B168" s="43">
        <f t="shared" si="276"/>
        <v>4</v>
      </c>
      <c r="C168" s="52">
        <v>42</v>
      </c>
      <c r="D168" s="37" t="s">
        <v>31</v>
      </c>
      <c r="E168" s="37" t="s">
        <v>214</v>
      </c>
      <c r="F168" s="43">
        <v>3574.19</v>
      </c>
      <c r="G168" s="52">
        <v>54</v>
      </c>
      <c r="H168" s="52">
        <v>5</v>
      </c>
      <c r="I168" s="34">
        <v>0.51736111111111105</v>
      </c>
      <c r="J168" s="34">
        <v>0.51736111111111105</v>
      </c>
      <c r="K168" s="34">
        <v>0.52083333333333337</v>
      </c>
      <c r="L168" s="7">
        <f>K168-J168</f>
        <v>3.4722222222223209E-3</v>
      </c>
      <c r="M168" s="34">
        <v>0.53472222222222221</v>
      </c>
      <c r="N168" s="7">
        <f>M168-K168</f>
        <v>1.388888888888884E-2</v>
      </c>
      <c r="O168" s="34">
        <v>0.55555555555555558</v>
      </c>
      <c r="P168" s="7">
        <f>O168-M168</f>
        <v>2.083333333333337E-2</v>
      </c>
      <c r="Q168" s="34">
        <v>0.55555555555555558</v>
      </c>
      <c r="R168" s="34">
        <v>0.57986111111111105</v>
      </c>
      <c r="S168" s="7">
        <f t="shared" si="365"/>
        <v>2.4305555555555469E-2</v>
      </c>
      <c r="T168" s="34">
        <v>0.55555555555555558</v>
      </c>
      <c r="U168" s="34">
        <v>0.57986111111111105</v>
      </c>
      <c r="V168" s="7">
        <f t="shared" si="366"/>
        <v>2.4305555555555469E-2</v>
      </c>
      <c r="W168" s="34">
        <v>0.58194444444444449</v>
      </c>
      <c r="X168" s="7">
        <f>W168-R168</f>
        <v>2.083333333333437E-3</v>
      </c>
      <c r="Y168" s="34">
        <v>0.58263888888888882</v>
      </c>
      <c r="Z168" s="7">
        <f>Y168-W168</f>
        <v>6.9444444444433095E-4</v>
      </c>
      <c r="AA168" s="34">
        <v>0.63680555555555551</v>
      </c>
      <c r="AB168" s="7">
        <f>AA168-Y168</f>
        <v>5.4166666666666696E-2</v>
      </c>
      <c r="AC168" s="34">
        <v>0.63680555555555551</v>
      </c>
      <c r="AD168" s="34">
        <v>0.63680555555555551</v>
      </c>
      <c r="AE168" s="7">
        <f t="shared" si="367"/>
        <v>0</v>
      </c>
      <c r="AF168" s="34">
        <v>0.64930555555555558</v>
      </c>
      <c r="AG168" s="7">
        <f>AF168-AD168</f>
        <v>1.2500000000000067E-2</v>
      </c>
      <c r="AH168" s="34">
        <v>0.65277777777777779</v>
      </c>
      <c r="AI168" s="7">
        <f>AH168-AF168</f>
        <v>3.4722222222222099E-3</v>
      </c>
      <c r="AJ168" s="8">
        <f t="shared" si="314"/>
        <v>0</v>
      </c>
      <c r="AK168" s="8">
        <f t="shared" si="315"/>
        <v>5</v>
      </c>
      <c r="AL168" s="34">
        <v>0.65277777777777779</v>
      </c>
      <c r="AM168" s="34">
        <v>0.65625</v>
      </c>
      <c r="AN168" s="7">
        <f t="shared" si="334"/>
        <v>3.4722222222222099E-3</v>
      </c>
      <c r="AO168" s="7">
        <f>AM168-I168</f>
        <v>0.13888888888888895</v>
      </c>
      <c r="AP168" s="8">
        <f t="shared" si="335"/>
        <v>3</v>
      </c>
      <c r="AQ168" s="8">
        <f t="shared" si="336"/>
        <v>20</v>
      </c>
      <c r="AR168" s="7">
        <f>AB168-(AU168+AV168+AW168+AZ168+BC168+BF168+BI168)</f>
        <v>4.097222222222225E-2</v>
      </c>
      <c r="AS168" s="8">
        <f t="shared" si="368"/>
        <v>0</v>
      </c>
      <c r="AT168" s="8">
        <f t="shared" si="369"/>
        <v>59</v>
      </c>
      <c r="AU168" s="224">
        <v>0</v>
      </c>
      <c r="AV168" s="224">
        <v>0</v>
      </c>
      <c r="AW168" s="224">
        <v>0</v>
      </c>
      <c r="AX168" s="225">
        <f t="shared" si="363"/>
        <v>0</v>
      </c>
      <c r="AY168" s="225">
        <f t="shared" si="364"/>
        <v>0</v>
      </c>
      <c r="AZ168" s="224">
        <v>0</v>
      </c>
      <c r="BA168" s="225">
        <f t="shared" si="370"/>
        <v>0</v>
      </c>
      <c r="BB168" s="225">
        <f t="shared" si="371"/>
        <v>0</v>
      </c>
      <c r="BC168" s="224">
        <v>0</v>
      </c>
      <c r="BD168" s="225">
        <f t="shared" si="372"/>
        <v>0</v>
      </c>
      <c r="BE168" s="225">
        <f t="shared" si="373"/>
        <v>0</v>
      </c>
      <c r="BF168" s="224">
        <v>1.3194444444444444E-2</v>
      </c>
      <c r="BG168" s="225">
        <f t="shared" si="306"/>
        <v>0</v>
      </c>
      <c r="BH168" s="225">
        <f t="shared" si="307"/>
        <v>19</v>
      </c>
      <c r="BI168" s="224">
        <v>0</v>
      </c>
      <c r="BJ168" s="226">
        <f t="shared" ref="BJ168:BJ174" si="374">HOUR(BI168)</f>
        <v>0</v>
      </c>
      <c r="BK168" s="227">
        <f t="shared" ref="BK168:BK174" si="375">MINUTE(BI168)</f>
        <v>0</v>
      </c>
      <c r="BL168" s="228">
        <f>F168 + BL167</f>
        <v>593855.18999999983</v>
      </c>
      <c r="BM168" s="229">
        <f xml:space="preserve"> G168 + BM167</f>
        <v>9560</v>
      </c>
      <c r="BN168" s="38">
        <f>F168/G168</f>
        <v>66.188703703703709</v>
      </c>
      <c r="BO168" s="2"/>
      <c r="BP168" s="2"/>
      <c r="BQ168" s="2"/>
      <c r="BR168" s="2"/>
      <c r="BS168" s="2"/>
      <c r="BT168" s="2"/>
      <c r="BU168" s="2"/>
      <c r="BV168" s="2"/>
      <c r="BW168" s="2"/>
    </row>
    <row r="169" spans="1:75" s="65" customFormat="1" ht="30" x14ac:dyDescent="0.25">
      <c r="A169" s="45">
        <v>41028</v>
      </c>
      <c r="B169" s="43">
        <f t="shared" si="276"/>
        <v>4</v>
      </c>
      <c r="C169" s="52">
        <v>5</v>
      </c>
      <c r="D169" s="37" t="s">
        <v>351</v>
      </c>
      <c r="E169" s="37" t="s">
        <v>307</v>
      </c>
      <c r="F169" s="43">
        <v>3324.34</v>
      </c>
      <c r="G169" s="52">
        <v>58</v>
      </c>
      <c r="H169" s="52">
        <v>0</v>
      </c>
      <c r="I169" s="34">
        <v>0.73958333333333337</v>
      </c>
      <c r="J169" s="34">
        <v>0.73958333333333337</v>
      </c>
      <c r="K169" s="34">
        <v>0.74652777777777779</v>
      </c>
      <c r="L169" s="7">
        <f>K169-J169</f>
        <v>6.9444444444444198E-3</v>
      </c>
      <c r="M169" s="34">
        <v>0.77430555555555547</v>
      </c>
      <c r="N169" s="7">
        <f>M169-K169</f>
        <v>2.7777777777777679E-2</v>
      </c>
      <c r="O169" s="34">
        <v>0.81944444444444453</v>
      </c>
      <c r="P169" s="7">
        <f>O169-M169</f>
        <v>4.5138888888889062E-2</v>
      </c>
      <c r="Q169" s="34">
        <v>0.81944444444444453</v>
      </c>
      <c r="R169" s="34">
        <v>0.81944444444444453</v>
      </c>
      <c r="S169" s="7">
        <f t="shared" si="365"/>
        <v>0</v>
      </c>
      <c r="T169" s="34">
        <v>0.81944444444444453</v>
      </c>
      <c r="U169" s="34">
        <v>0.81944444444444453</v>
      </c>
      <c r="V169" s="7">
        <f t="shared" si="366"/>
        <v>0</v>
      </c>
      <c r="W169" s="34">
        <v>0.82013888888888886</v>
      </c>
      <c r="X169" s="7">
        <f>W169-R169</f>
        <v>6.9444444444433095E-4</v>
      </c>
      <c r="Y169" s="34">
        <v>0.8208333333333333</v>
      </c>
      <c r="Z169" s="7">
        <f>Y169-W169</f>
        <v>6.9444444444444198E-4</v>
      </c>
      <c r="AA169" s="34">
        <v>0.97916666666666663</v>
      </c>
      <c r="AB169" s="7">
        <f>AA169-Y169</f>
        <v>0.15833333333333333</v>
      </c>
      <c r="AC169" s="34">
        <v>0.97916666666666663</v>
      </c>
      <c r="AD169" s="34">
        <v>0.97916666666666663</v>
      </c>
      <c r="AE169" s="7">
        <f t="shared" si="367"/>
        <v>0</v>
      </c>
      <c r="AF169" s="34">
        <v>0.98611111111111116</v>
      </c>
      <c r="AG169" s="7">
        <f>AF169-AD169</f>
        <v>6.9444444444445308E-3</v>
      </c>
      <c r="AH169" s="34">
        <v>0.98958333333333337</v>
      </c>
      <c r="AI169" s="7">
        <f>AH169-AF169</f>
        <v>3.4722222222222099E-3</v>
      </c>
      <c r="AJ169" s="8">
        <f t="shared" si="314"/>
        <v>0</v>
      </c>
      <c r="AK169" s="8">
        <f t="shared" si="315"/>
        <v>5</v>
      </c>
      <c r="AL169" s="34">
        <v>0.98958333333333337</v>
      </c>
      <c r="AM169" s="34">
        <v>0.99305555555555547</v>
      </c>
      <c r="AN169" s="7">
        <f t="shared" si="334"/>
        <v>3.4722222222220989E-3</v>
      </c>
      <c r="AO169" s="7">
        <f>AM169-I169</f>
        <v>0.2534722222222221</v>
      </c>
      <c r="AP169" s="8">
        <f t="shared" si="335"/>
        <v>6</v>
      </c>
      <c r="AQ169" s="8">
        <f t="shared" si="336"/>
        <v>5</v>
      </c>
      <c r="AR169" s="7">
        <f>AB169-(AU169+AV169+AW169+AZ169+BC169+BF169+BI169)</f>
        <v>5.3472222222222227E-2</v>
      </c>
      <c r="AS169" s="8">
        <f t="shared" si="368"/>
        <v>1</v>
      </c>
      <c r="AT169" s="8">
        <f t="shared" si="369"/>
        <v>17</v>
      </c>
      <c r="AU169" s="224">
        <v>0</v>
      </c>
      <c r="AV169" s="224">
        <v>2.4999999999999998E-2</v>
      </c>
      <c r="AW169" s="224">
        <v>0</v>
      </c>
      <c r="AX169" s="225">
        <f t="shared" si="363"/>
        <v>0</v>
      </c>
      <c r="AY169" s="225">
        <f t="shared" si="364"/>
        <v>0</v>
      </c>
      <c r="AZ169" s="224">
        <v>0</v>
      </c>
      <c r="BA169" s="225">
        <f t="shared" si="370"/>
        <v>0</v>
      </c>
      <c r="BB169" s="225">
        <f t="shared" si="371"/>
        <v>0</v>
      </c>
      <c r="BC169" s="224">
        <v>0</v>
      </c>
      <c r="BD169" s="225">
        <f t="shared" si="372"/>
        <v>0</v>
      </c>
      <c r="BE169" s="225">
        <f t="shared" si="373"/>
        <v>0</v>
      </c>
      <c r="BF169" s="224">
        <v>7.9861111111111105E-2</v>
      </c>
      <c r="BG169" s="225">
        <f t="shared" si="306"/>
        <v>1</v>
      </c>
      <c r="BH169" s="225">
        <f t="shared" si="307"/>
        <v>55</v>
      </c>
      <c r="BI169" s="224">
        <v>0</v>
      </c>
      <c r="BJ169" s="226">
        <f t="shared" si="374"/>
        <v>0</v>
      </c>
      <c r="BK169" s="227">
        <f t="shared" si="375"/>
        <v>0</v>
      </c>
      <c r="BL169" s="228">
        <f>F169 + BL168</f>
        <v>597179.5299999998</v>
      </c>
      <c r="BM169" s="229">
        <f xml:space="preserve"> G169 + BM168</f>
        <v>9618</v>
      </c>
      <c r="BN169" s="38">
        <f>F169/G169</f>
        <v>57.316206896551726</v>
      </c>
      <c r="BO169" s="2"/>
      <c r="BP169" s="2"/>
      <c r="BQ169" s="2"/>
      <c r="BR169" s="2"/>
      <c r="BS169" s="2"/>
      <c r="BT169" s="2"/>
      <c r="BU169" s="2"/>
      <c r="BV169" s="2"/>
      <c r="BW169" s="2"/>
    </row>
    <row r="170" spans="1:75" s="65" customFormat="1" ht="24" customHeight="1" x14ac:dyDescent="0.25">
      <c r="A170" s="45">
        <v>41028</v>
      </c>
      <c r="B170" s="43">
        <f t="shared" si="276"/>
        <v>4</v>
      </c>
      <c r="C170" s="52">
        <v>1</v>
      </c>
      <c r="D170" s="37" t="s">
        <v>219</v>
      </c>
      <c r="E170" s="37" t="s">
        <v>216</v>
      </c>
      <c r="F170" s="43">
        <v>3369.28</v>
      </c>
      <c r="G170" s="52">
        <v>58</v>
      </c>
      <c r="H170" s="52">
        <v>0</v>
      </c>
      <c r="I170" s="34">
        <v>0.76041666666666663</v>
      </c>
      <c r="J170" s="34">
        <v>0.76041666666666663</v>
      </c>
      <c r="K170" s="34">
        <v>0.76388888888888884</v>
      </c>
      <c r="L170" s="7">
        <f>K170-J170</f>
        <v>3.4722222222222099E-3</v>
      </c>
      <c r="M170" s="34">
        <v>0.78125</v>
      </c>
      <c r="N170" s="7">
        <f>M170-K170</f>
        <v>1.736111111111116E-2</v>
      </c>
      <c r="O170" s="34">
        <v>0.80208333333333337</v>
      </c>
      <c r="P170" s="7">
        <f>O170-M170</f>
        <v>2.083333333333337E-2</v>
      </c>
      <c r="Q170" s="34">
        <v>0.80555555555555547</v>
      </c>
      <c r="R170" s="34">
        <v>0.83333333333333337</v>
      </c>
      <c r="S170" s="7">
        <f t="shared" si="365"/>
        <v>2.7777777777777901E-2</v>
      </c>
      <c r="T170" s="34">
        <v>0.80555555555555547</v>
      </c>
      <c r="U170" s="34">
        <v>0.83333333333333337</v>
      </c>
      <c r="V170" s="7">
        <f t="shared" si="366"/>
        <v>2.7777777777777901E-2</v>
      </c>
      <c r="W170" s="34">
        <v>0.83750000000000002</v>
      </c>
      <c r="X170" s="7">
        <f>W170-R170</f>
        <v>4.1666666666666519E-3</v>
      </c>
      <c r="Y170" s="34">
        <v>0.83888888888888891</v>
      </c>
      <c r="Z170" s="7">
        <f>Y170-W170</f>
        <v>1.388888888888884E-3</v>
      </c>
      <c r="AA170" s="34">
        <v>0.88750000000000007</v>
      </c>
      <c r="AB170" s="7">
        <f>AA170-Y170</f>
        <v>4.861111111111116E-2</v>
      </c>
      <c r="AC170" s="34">
        <v>0.88750000000000007</v>
      </c>
      <c r="AD170" s="34">
        <v>0.88750000000000007</v>
      </c>
      <c r="AE170" s="7">
        <f t="shared" si="367"/>
        <v>0</v>
      </c>
      <c r="AF170" s="34">
        <v>0.89930555555555547</v>
      </c>
      <c r="AG170" s="7">
        <f>AF170-AD170</f>
        <v>1.1805555555555403E-2</v>
      </c>
      <c r="AH170" s="34">
        <v>0.90277777777777779</v>
      </c>
      <c r="AI170" s="7">
        <f>AH170-AF170</f>
        <v>3.4722222222223209E-3</v>
      </c>
      <c r="AJ170" s="8">
        <f t="shared" si="314"/>
        <v>0</v>
      </c>
      <c r="AK170" s="8">
        <f t="shared" si="315"/>
        <v>5</v>
      </c>
      <c r="AL170" s="34">
        <v>0.90277777777777779</v>
      </c>
      <c r="AM170" s="34">
        <v>0.90625</v>
      </c>
      <c r="AN170" s="7">
        <f t="shared" si="334"/>
        <v>3.4722222222222099E-3</v>
      </c>
      <c r="AO170" s="7">
        <f>AM170-I170</f>
        <v>0.14583333333333337</v>
      </c>
      <c r="AP170" s="8">
        <f t="shared" si="335"/>
        <v>3</v>
      </c>
      <c r="AQ170" s="8">
        <f t="shared" si="336"/>
        <v>30</v>
      </c>
      <c r="AR170" s="7">
        <f>AB170-(AU170+AV170+AW170+AZ170+BC170+BF170+BI170)</f>
        <v>4.0277777777777829E-2</v>
      </c>
      <c r="AS170" s="8">
        <f t="shared" si="368"/>
        <v>0</v>
      </c>
      <c r="AT170" s="8">
        <f t="shared" si="369"/>
        <v>58</v>
      </c>
      <c r="AU170" s="224">
        <v>0</v>
      </c>
      <c r="AV170" s="224">
        <v>0</v>
      </c>
      <c r="AW170" s="224">
        <v>0</v>
      </c>
      <c r="AX170" s="225">
        <f t="shared" si="363"/>
        <v>0</v>
      </c>
      <c r="AY170" s="225">
        <f t="shared" si="364"/>
        <v>0</v>
      </c>
      <c r="AZ170" s="224">
        <v>0</v>
      </c>
      <c r="BA170" s="225">
        <f t="shared" si="370"/>
        <v>0</v>
      </c>
      <c r="BB170" s="225">
        <f t="shared" si="371"/>
        <v>0</v>
      </c>
      <c r="BC170" s="224">
        <v>0</v>
      </c>
      <c r="BD170" s="225">
        <f t="shared" si="372"/>
        <v>0</v>
      </c>
      <c r="BE170" s="225">
        <f t="shared" si="373"/>
        <v>0</v>
      </c>
      <c r="BF170" s="224">
        <v>8.3333333333333332E-3</v>
      </c>
      <c r="BG170" s="225">
        <f t="shared" si="306"/>
        <v>0</v>
      </c>
      <c r="BH170" s="225">
        <f t="shared" si="307"/>
        <v>12</v>
      </c>
      <c r="BI170" s="224">
        <v>0</v>
      </c>
      <c r="BJ170" s="226">
        <f t="shared" si="374"/>
        <v>0</v>
      </c>
      <c r="BK170" s="227">
        <f t="shared" si="375"/>
        <v>0</v>
      </c>
      <c r="BL170" s="228">
        <f>F170 + BL169</f>
        <v>600548.80999999982</v>
      </c>
      <c r="BM170" s="229">
        <f xml:space="preserve"> G170 + BM169</f>
        <v>9676</v>
      </c>
      <c r="BN170" s="38">
        <f>F170/G170</f>
        <v>58.091034482758623</v>
      </c>
      <c r="BO170" s="2"/>
      <c r="BP170" s="2"/>
      <c r="BQ170" s="2"/>
      <c r="BR170" s="2"/>
      <c r="BS170" s="2"/>
      <c r="BT170" s="2"/>
      <c r="BU170" s="2"/>
      <c r="BV170" s="2"/>
      <c r="BW170" s="2"/>
    </row>
    <row r="171" spans="1:75" s="65" customFormat="1" ht="24" customHeight="1" x14ac:dyDescent="0.25">
      <c r="A171" s="45">
        <v>41028</v>
      </c>
      <c r="B171" s="43">
        <f t="shared" si="276"/>
        <v>4</v>
      </c>
      <c r="C171" s="52">
        <v>8</v>
      </c>
      <c r="D171" s="37" t="s">
        <v>266</v>
      </c>
      <c r="E171" s="37" t="s">
        <v>273</v>
      </c>
      <c r="F171" s="43">
        <v>3441.18</v>
      </c>
      <c r="G171" s="52">
        <v>56</v>
      </c>
      <c r="H171" s="52">
        <v>3</v>
      </c>
      <c r="I171" s="34">
        <v>0.875</v>
      </c>
      <c r="J171" s="34">
        <v>0.875</v>
      </c>
      <c r="K171" s="34">
        <v>0.87847222222222221</v>
      </c>
      <c r="L171" s="7">
        <f>K171-J171</f>
        <v>3.4722222222222099E-3</v>
      </c>
      <c r="M171" s="34">
        <v>0.88888888888888884</v>
      </c>
      <c r="N171" s="7">
        <f>M171-K171</f>
        <v>1.041666666666663E-2</v>
      </c>
      <c r="O171" s="34">
        <v>1.09375</v>
      </c>
      <c r="P171" s="7">
        <f>O171-M171</f>
        <v>0.20486111111111116</v>
      </c>
      <c r="Q171" s="34">
        <v>1.0972222222222221</v>
      </c>
      <c r="R171" s="34">
        <v>1.1388888888888888</v>
      </c>
      <c r="S171" s="7">
        <f t="shared" si="365"/>
        <v>4.1666666666666741E-2</v>
      </c>
      <c r="T171" s="34">
        <v>1.0972222222222221</v>
      </c>
      <c r="U171" s="34">
        <v>1.1388888888888888</v>
      </c>
      <c r="V171" s="7">
        <f t="shared" si="366"/>
        <v>4.1666666666666741E-2</v>
      </c>
      <c r="W171" s="34">
        <v>1.1472222222222224</v>
      </c>
      <c r="X171" s="7">
        <f>W171-R171</f>
        <v>8.3333333333335258E-3</v>
      </c>
      <c r="Y171" s="34">
        <v>1.1472222222222224</v>
      </c>
      <c r="Z171" s="7">
        <f>Y171-W171</f>
        <v>0</v>
      </c>
      <c r="AA171" s="34">
        <v>1.2319444444444445</v>
      </c>
      <c r="AB171" s="7">
        <f>AA171-Y171</f>
        <v>8.4722222222222143E-2</v>
      </c>
      <c r="AC171" s="34">
        <v>1.2319444444444445</v>
      </c>
      <c r="AD171" s="34">
        <v>1.2319444444444445</v>
      </c>
      <c r="AE171" s="7">
        <f t="shared" si="367"/>
        <v>0</v>
      </c>
      <c r="AF171" s="34">
        <v>1.2430555555555556</v>
      </c>
      <c r="AG171" s="7">
        <f>AF171-AD171</f>
        <v>1.1111111111111072E-2</v>
      </c>
      <c r="AH171" s="34">
        <v>1.2465277777777779</v>
      </c>
      <c r="AI171" s="7">
        <f>AH171-AF171</f>
        <v>3.4722222222223209E-3</v>
      </c>
      <c r="AJ171" s="8">
        <f t="shared" si="314"/>
        <v>0</v>
      </c>
      <c r="AK171" s="8">
        <f t="shared" si="315"/>
        <v>5</v>
      </c>
      <c r="AL171" s="34">
        <v>1.2465277777777779</v>
      </c>
      <c r="AM171" s="34">
        <v>1.25</v>
      </c>
      <c r="AN171" s="7">
        <f t="shared" si="334"/>
        <v>3.4722222222220989E-3</v>
      </c>
      <c r="AO171" s="7">
        <f>AM171-I171</f>
        <v>0.375</v>
      </c>
      <c r="AP171" s="8">
        <f t="shared" si="335"/>
        <v>9</v>
      </c>
      <c r="AQ171" s="8">
        <f t="shared" si="336"/>
        <v>0</v>
      </c>
      <c r="AR171" s="7">
        <f>AB171-(AU171+AV171+AW171+AZ171+BC171+BF171+BI171)</f>
        <v>6.597222222222214E-2</v>
      </c>
      <c r="AS171" s="8">
        <f t="shared" si="368"/>
        <v>1</v>
      </c>
      <c r="AT171" s="8">
        <f t="shared" si="369"/>
        <v>35</v>
      </c>
      <c r="AU171" s="224">
        <v>0</v>
      </c>
      <c r="AV171" s="224">
        <v>0</v>
      </c>
      <c r="AW171" s="224">
        <v>0</v>
      </c>
      <c r="AX171" s="225">
        <f t="shared" si="363"/>
        <v>0</v>
      </c>
      <c r="AY171" s="225">
        <f t="shared" si="364"/>
        <v>0</v>
      </c>
      <c r="AZ171" s="224">
        <v>0</v>
      </c>
      <c r="BA171" s="225">
        <f t="shared" si="370"/>
        <v>0</v>
      </c>
      <c r="BB171" s="225">
        <f t="shared" si="371"/>
        <v>0</v>
      </c>
      <c r="BC171" s="224">
        <v>0</v>
      </c>
      <c r="BD171" s="225">
        <f t="shared" si="372"/>
        <v>0</v>
      </c>
      <c r="BE171" s="225">
        <f t="shared" si="373"/>
        <v>0</v>
      </c>
      <c r="BF171" s="224">
        <v>1.0416666666666666E-2</v>
      </c>
      <c r="BG171" s="225">
        <f t="shared" si="306"/>
        <v>0</v>
      </c>
      <c r="BH171" s="225">
        <f t="shared" si="307"/>
        <v>15</v>
      </c>
      <c r="BI171" s="224">
        <v>8.3333333333333332E-3</v>
      </c>
      <c r="BJ171" s="226">
        <f t="shared" si="374"/>
        <v>0</v>
      </c>
      <c r="BK171" s="227">
        <f t="shared" si="375"/>
        <v>12</v>
      </c>
      <c r="BL171" s="228">
        <f>F171 + BL170</f>
        <v>603989.98999999987</v>
      </c>
      <c r="BM171" s="229">
        <f xml:space="preserve"> G171 + BM170</f>
        <v>9732</v>
      </c>
      <c r="BN171" s="38">
        <f>F171/G171</f>
        <v>61.449642857142855</v>
      </c>
      <c r="BO171" s="2"/>
      <c r="BP171" s="2"/>
      <c r="BQ171" s="2"/>
      <c r="BR171" s="2"/>
      <c r="BS171" s="2"/>
      <c r="BT171" s="2"/>
      <c r="BU171" s="2"/>
      <c r="BV171" s="2"/>
      <c r="BW171" s="2"/>
    </row>
    <row r="172" spans="1:75" s="65" customFormat="1" ht="30" x14ac:dyDescent="0.25">
      <c r="A172" s="45">
        <v>41029</v>
      </c>
      <c r="B172" s="43">
        <f t="shared" si="276"/>
        <v>4</v>
      </c>
      <c r="C172" s="52">
        <v>13</v>
      </c>
      <c r="D172" s="37" t="s">
        <v>261</v>
      </c>
      <c r="E172" s="37" t="s">
        <v>356</v>
      </c>
      <c r="F172" s="43">
        <v>2728.86</v>
      </c>
      <c r="G172" s="52">
        <v>44</v>
      </c>
      <c r="H172" s="52">
        <v>14</v>
      </c>
      <c r="I172" s="34">
        <v>0.80555555555555547</v>
      </c>
      <c r="J172" s="34">
        <v>0.80555555555555547</v>
      </c>
      <c r="K172" s="34">
        <v>0.80902777777777779</v>
      </c>
      <c r="L172" s="7">
        <f>K172-J172</f>
        <v>3.4722222222223209E-3</v>
      </c>
      <c r="M172" s="34">
        <v>0.8125</v>
      </c>
      <c r="N172" s="7">
        <f>M172-K172</f>
        <v>3.4722222222222099E-3</v>
      </c>
      <c r="O172" s="34">
        <v>0.83333333333333337</v>
      </c>
      <c r="P172" s="7">
        <f>O172-M172</f>
        <v>2.083333333333337E-2</v>
      </c>
      <c r="Q172" s="34">
        <v>0.85277777777777775</v>
      </c>
      <c r="R172" s="34">
        <v>0.89930555555555547</v>
      </c>
      <c r="S172" s="7">
        <f t="shared" ref="S172:S179" si="376">R172-Q172</f>
        <v>4.6527777777777724E-2</v>
      </c>
      <c r="T172" s="34">
        <v>0.85277777777777775</v>
      </c>
      <c r="U172" s="34">
        <v>0.89930555555555547</v>
      </c>
      <c r="V172" s="7">
        <f t="shared" ref="V172:V179" si="377">U172-T172</f>
        <v>4.6527777777777724E-2</v>
      </c>
      <c r="W172" s="34">
        <v>0.87986111111111109</v>
      </c>
      <c r="X172" s="7">
        <v>0</v>
      </c>
      <c r="Y172" s="34">
        <v>0.88055555555555554</v>
      </c>
      <c r="Z172" s="7">
        <f>Y172-W172</f>
        <v>6.9444444444444198E-4</v>
      </c>
      <c r="AA172" s="34">
        <v>1.3055555555555556</v>
      </c>
      <c r="AB172" s="7">
        <f>AA172-Y172</f>
        <v>0.42500000000000004</v>
      </c>
      <c r="AC172" s="34">
        <v>1.3055555555555556</v>
      </c>
      <c r="AD172" s="34">
        <v>1.3055555555555556</v>
      </c>
      <c r="AE172" s="7">
        <f t="shared" ref="AE172:AE179" si="378">AD172-AC172</f>
        <v>0</v>
      </c>
      <c r="AF172" s="34">
        <v>1.3159722222222221</v>
      </c>
      <c r="AG172" s="7">
        <f>AF172-AD172</f>
        <v>1.0416666666666519E-2</v>
      </c>
      <c r="AH172" s="34">
        <v>1.3194444444444444</v>
      </c>
      <c r="AI172" s="7">
        <f>AH172-AF172</f>
        <v>3.4722222222223209E-3</v>
      </c>
      <c r="AJ172" s="8">
        <f t="shared" si="314"/>
        <v>0</v>
      </c>
      <c r="AK172" s="8">
        <f t="shared" si="315"/>
        <v>5</v>
      </c>
      <c r="AL172" s="34">
        <v>1.3194444444444444</v>
      </c>
      <c r="AM172" s="34">
        <v>1.3229166666666667</v>
      </c>
      <c r="AN172" s="7">
        <f t="shared" si="334"/>
        <v>3.4722222222223209E-3</v>
      </c>
      <c r="AO172" s="7">
        <f>AM172-I172</f>
        <v>0.51736111111111127</v>
      </c>
      <c r="AP172" s="8">
        <f t="shared" si="335"/>
        <v>12</v>
      </c>
      <c r="AQ172" s="8">
        <f t="shared" si="336"/>
        <v>25</v>
      </c>
      <c r="AR172" s="7">
        <f>AB172-(AU172+AV172+AW172+AZ172+BC172+BF172+BI172)</f>
        <v>2.3611111111111138E-2</v>
      </c>
      <c r="AS172" s="8">
        <f t="shared" ref="AS172:AS179" si="379">HOUR(AR172)</f>
        <v>0</v>
      </c>
      <c r="AT172" s="8">
        <f t="shared" ref="AT172:AT179" si="380">MINUTE(AR172)</f>
        <v>34</v>
      </c>
      <c r="AU172" s="224">
        <v>0</v>
      </c>
      <c r="AV172" s="224">
        <v>0</v>
      </c>
      <c r="AW172" s="224">
        <v>0</v>
      </c>
      <c r="AX172" s="225">
        <f t="shared" ref="AX172:AX179" si="381">HOUR(AW172)</f>
        <v>0</v>
      </c>
      <c r="AY172" s="225">
        <f t="shared" ref="AY172:AY179" si="382">MINUTE(AW172)</f>
        <v>0</v>
      </c>
      <c r="AZ172" s="224">
        <v>6.7361111111111108E-2</v>
      </c>
      <c r="BA172" s="225">
        <f t="shared" si="370"/>
        <v>1</v>
      </c>
      <c r="BB172" s="225">
        <f t="shared" si="371"/>
        <v>37</v>
      </c>
      <c r="BC172" s="224">
        <v>0</v>
      </c>
      <c r="BD172" s="225">
        <f t="shared" ref="BD172:BD189" si="383">HOUR(BC172)</f>
        <v>0</v>
      </c>
      <c r="BE172" s="225">
        <f t="shared" ref="BE172:BE189" si="384">MINUTE(BC172)</f>
        <v>0</v>
      </c>
      <c r="BF172" s="224">
        <v>2.4305555555555556E-2</v>
      </c>
      <c r="BG172" s="225">
        <f t="shared" si="306"/>
        <v>0</v>
      </c>
      <c r="BH172" s="225">
        <f t="shared" si="307"/>
        <v>35</v>
      </c>
      <c r="BI172" s="224">
        <v>0.30972222222222223</v>
      </c>
      <c r="BJ172" s="226">
        <f t="shared" si="374"/>
        <v>7</v>
      </c>
      <c r="BK172" s="227">
        <f t="shared" si="375"/>
        <v>26</v>
      </c>
      <c r="BL172" s="228">
        <f>F172 + BL171</f>
        <v>606718.84999999986</v>
      </c>
      <c r="BM172" s="229">
        <f xml:space="preserve"> G172 + BM171</f>
        <v>9776</v>
      </c>
      <c r="BN172" s="38">
        <f>F172/G172</f>
        <v>62.019545454545458</v>
      </c>
      <c r="BO172" s="2"/>
      <c r="BP172" s="2"/>
      <c r="BQ172" s="2"/>
      <c r="BR172" s="2"/>
      <c r="BS172" s="2"/>
      <c r="BT172" s="2"/>
      <c r="BU172" s="2"/>
      <c r="BV172" s="2"/>
      <c r="BW172" s="2"/>
    </row>
    <row r="173" spans="1:75" s="65" customFormat="1" x14ac:dyDescent="0.25">
      <c r="A173" s="45">
        <v>41029</v>
      </c>
      <c r="B173" s="43">
        <f t="shared" si="276"/>
        <v>4</v>
      </c>
      <c r="C173" s="52">
        <v>3</v>
      </c>
      <c r="D173" s="37" t="s">
        <v>279</v>
      </c>
      <c r="E173" s="37" t="s">
        <v>285</v>
      </c>
      <c r="F173" s="43">
        <v>3657.1</v>
      </c>
      <c r="G173" s="52">
        <v>59</v>
      </c>
      <c r="H173" s="52">
        <v>0</v>
      </c>
      <c r="I173" s="34">
        <v>0.82291666666666663</v>
      </c>
      <c r="J173" s="34">
        <v>0.82291666666666663</v>
      </c>
      <c r="K173" s="34">
        <v>0.84375</v>
      </c>
      <c r="L173" s="7">
        <f>K173-J173</f>
        <v>2.083333333333337E-2</v>
      </c>
      <c r="M173" s="34">
        <v>0.85416666666666663</v>
      </c>
      <c r="N173" s="7">
        <f>M173-K173</f>
        <v>1.041666666666663E-2</v>
      </c>
      <c r="O173" s="34">
        <v>0.88194444444444453</v>
      </c>
      <c r="P173" s="7">
        <f>O173-M173</f>
        <v>2.7777777777777901E-2</v>
      </c>
      <c r="Q173" s="34">
        <v>0.92013888888888884</v>
      </c>
      <c r="R173" s="34">
        <v>0.96180555555555547</v>
      </c>
      <c r="S173" s="7">
        <f t="shared" si="376"/>
        <v>4.166666666666663E-2</v>
      </c>
      <c r="T173" s="34">
        <v>0.92013888888888884</v>
      </c>
      <c r="U173" s="34">
        <v>0.96180555555555547</v>
      </c>
      <c r="V173" s="7">
        <f t="shared" si="377"/>
        <v>4.166666666666663E-2</v>
      </c>
      <c r="W173" s="34">
        <v>1</v>
      </c>
      <c r="X173" s="7">
        <f>W173-R173</f>
        <v>3.8194444444444531E-2</v>
      </c>
      <c r="Y173" s="34">
        <v>1</v>
      </c>
      <c r="Z173" s="7">
        <f>Y173-W173</f>
        <v>0</v>
      </c>
      <c r="AA173" s="34">
        <v>1.5104166666666667</v>
      </c>
      <c r="AB173" s="7">
        <f>AA173-Y173</f>
        <v>0.51041666666666674</v>
      </c>
      <c r="AC173" s="34">
        <v>1.5104166666666667</v>
      </c>
      <c r="AD173" s="34">
        <v>1.5104166666666667</v>
      </c>
      <c r="AE173" s="7">
        <f t="shared" si="378"/>
        <v>0</v>
      </c>
      <c r="AF173" s="34">
        <v>1.5243055555555556</v>
      </c>
      <c r="AG173" s="7">
        <f>AF173-AD173</f>
        <v>1.388888888888884E-2</v>
      </c>
      <c r="AH173" s="34">
        <v>1.5277777777777777</v>
      </c>
      <c r="AI173" s="7">
        <f>AH173-AF173</f>
        <v>3.4722222222220989E-3</v>
      </c>
      <c r="AJ173" s="8">
        <f t="shared" si="314"/>
        <v>0</v>
      </c>
      <c r="AK173" s="8">
        <f t="shared" si="315"/>
        <v>5</v>
      </c>
      <c r="AL173" s="34">
        <v>1.5277777777777777</v>
      </c>
      <c r="AM173" s="34">
        <v>1.53125</v>
      </c>
      <c r="AN173" s="7">
        <f t="shared" si="334"/>
        <v>3.4722222222223209E-3</v>
      </c>
      <c r="AO173" s="7">
        <f>AM173-I173</f>
        <v>0.70833333333333337</v>
      </c>
      <c r="AP173" s="8">
        <f t="shared" si="335"/>
        <v>17</v>
      </c>
      <c r="AQ173" s="8">
        <f t="shared" si="336"/>
        <v>0</v>
      </c>
      <c r="AR173" s="7">
        <f>AB173-(AU173+AV173+AW173+AZ173+BC173+BF173+BI173)</f>
        <v>0</v>
      </c>
      <c r="AS173" s="8">
        <f t="shared" si="379"/>
        <v>0</v>
      </c>
      <c r="AT173" s="8">
        <f t="shared" si="380"/>
        <v>0</v>
      </c>
      <c r="AU173" s="224">
        <v>0</v>
      </c>
      <c r="AV173" s="224">
        <v>0</v>
      </c>
      <c r="AW173" s="224">
        <v>0</v>
      </c>
      <c r="AX173" s="225">
        <f t="shared" si="381"/>
        <v>0</v>
      </c>
      <c r="AY173" s="225">
        <f t="shared" si="382"/>
        <v>0</v>
      </c>
      <c r="AZ173" s="224">
        <v>0.33333333333333331</v>
      </c>
      <c r="BA173" s="225">
        <f t="shared" si="370"/>
        <v>8</v>
      </c>
      <c r="BB173" s="225">
        <f t="shared" si="371"/>
        <v>0</v>
      </c>
      <c r="BC173" s="224">
        <v>0</v>
      </c>
      <c r="BD173" s="225">
        <f t="shared" si="383"/>
        <v>0</v>
      </c>
      <c r="BE173" s="225">
        <f t="shared" si="384"/>
        <v>0</v>
      </c>
      <c r="BF173" s="224">
        <v>0</v>
      </c>
      <c r="BG173" s="225">
        <f t="shared" si="306"/>
        <v>0</v>
      </c>
      <c r="BH173" s="225">
        <f t="shared" si="307"/>
        <v>0</v>
      </c>
      <c r="BI173" s="224">
        <v>0.17708333333333334</v>
      </c>
      <c r="BJ173" s="226">
        <f t="shared" si="374"/>
        <v>4</v>
      </c>
      <c r="BK173" s="227">
        <f t="shared" si="375"/>
        <v>15</v>
      </c>
      <c r="BL173" s="228">
        <f>F173 + BL172</f>
        <v>610375.94999999984</v>
      </c>
      <c r="BM173" s="229">
        <f xml:space="preserve"> G173 + BM172</f>
        <v>9835</v>
      </c>
      <c r="BN173" s="38">
        <f>F173/G173</f>
        <v>61.98474576271186</v>
      </c>
      <c r="BO173" s="2"/>
      <c r="BP173" s="2"/>
      <c r="BQ173" s="2"/>
      <c r="BR173" s="2"/>
      <c r="BS173" s="2"/>
      <c r="BT173" s="2"/>
      <c r="BU173" s="2"/>
      <c r="BV173" s="2"/>
      <c r="BW173" s="2"/>
    </row>
    <row r="174" spans="1:75" s="65" customFormat="1" ht="30" x14ac:dyDescent="0.25">
      <c r="A174" s="45">
        <v>41029</v>
      </c>
      <c r="B174" s="43">
        <f t="shared" si="276"/>
        <v>4</v>
      </c>
      <c r="C174" s="52">
        <v>3</v>
      </c>
      <c r="D174" s="37" t="s">
        <v>313</v>
      </c>
      <c r="E174" s="37" t="s">
        <v>216</v>
      </c>
      <c r="F174" s="43">
        <v>3609.08</v>
      </c>
      <c r="G174" s="52">
        <v>57</v>
      </c>
      <c r="H174" s="52">
        <v>2</v>
      </c>
      <c r="I174" s="34">
        <v>0.85416666666666663</v>
      </c>
      <c r="J174" s="34">
        <v>0.85416666666666663</v>
      </c>
      <c r="K174" s="34">
        <v>0.86805555555555547</v>
      </c>
      <c r="L174" s="7">
        <f>K174-J174</f>
        <v>1.388888888888884E-2</v>
      </c>
      <c r="M174" s="34">
        <v>0.875</v>
      </c>
      <c r="N174" s="7">
        <f>M174-K174</f>
        <v>6.9444444444445308E-3</v>
      </c>
      <c r="O174" s="34">
        <v>1.2083333333333333</v>
      </c>
      <c r="P174" s="7">
        <f>O174-M174</f>
        <v>0.33333333333333326</v>
      </c>
      <c r="Q174" s="34">
        <v>1.2118055555555556</v>
      </c>
      <c r="R174" s="34">
        <v>1.2291666666666667</v>
      </c>
      <c r="S174" s="7">
        <f t="shared" si="376"/>
        <v>1.736111111111116E-2</v>
      </c>
      <c r="T174" s="34">
        <v>1.2118055555555556</v>
      </c>
      <c r="U174" s="34">
        <v>1.2291666666666667</v>
      </c>
      <c r="V174" s="7">
        <f t="shared" si="377"/>
        <v>1.736111111111116E-2</v>
      </c>
      <c r="W174" s="34">
        <v>1.2152777777777779</v>
      </c>
      <c r="X174" s="7">
        <v>0</v>
      </c>
      <c r="Y174" s="34">
        <v>1.2152777777777779</v>
      </c>
      <c r="Z174" s="7">
        <f>Y174-W174</f>
        <v>0</v>
      </c>
      <c r="AA174" s="34">
        <v>1.5069444444444444</v>
      </c>
      <c r="AB174" s="7">
        <f>AA174-Y174</f>
        <v>0.29166666666666652</v>
      </c>
      <c r="AC174" s="34">
        <v>1.5069444444444444</v>
      </c>
      <c r="AD174" s="34">
        <v>1.5069444444444444</v>
      </c>
      <c r="AE174" s="7">
        <f t="shared" si="378"/>
        <v>0</v>
      </c>
      <c r="AF174" s="34">
        <v>1.5138888888888891</v>
      </c>
      <c r="AG174" s="7">
        <f>AF174-AD174</f>
        <v>6.9444444444446418E-3</v>
      </c>
      <c r="AH174" s="34">
        <v>1.5173611111111109</v>
      </c>
      <c r="AI174" s="7">
        <f>AH174-AF174</f>
        <v>3.4722222222218768E-3</v>
      </c>
      <c r="AJ174" s="8">
        <f t="shared" si="314"/>
        <v>0</v>
      </c>
      <c r="AK174" s="8">
        <f t="shared" si="315"/>
        <v>5</v>
      </c>
      <c r="AL174" s="34">
        <v>1.5173611111111109</v>
      </c>
      <c r="AM174" s="34">
        <v>1.5208333333333333</v>
      </c>
      <c r="AN174" s="7">
        <f t="shared" si="334"/>
        <v>3.4722222222223209E-3</v>
      </c>
      <c r="AO174" s="7">
        <f>AM174-I174</f>
        <v>0.66666666666666663</v>
      </c>
      <c r="AP174" s="8">
        <f t="shared" si="335"/>
        <v>16</v>
      </c>
      <c r="AQ174" s="8">
        <f t="shared" si="336"/>
        <v>0</v>
      </c>
      <c r="AR174" s="7">
        <f>AB174-(AU174+AV174+AW174+AZ174+BC174+BF174+BI174)</f>
        <v>0</v>
      </c>
      <c r="AS174" s="8">
        <f t="shared" si="379"/>
        <v>0</v>
      </c>
      <c r="AT174" s="8">
        <f t="shared" si="380"/>
        <v>0</v>
      </c>
      <c r="AU174" s="224">
        <v>0</v>
      </c>
      <c r="AV174" s="224">
        <v>0</v>
      </c>
      <c r="AW174" s="224">
        <v>0</v>
      </c>
      <c r="AX174" s="225">
        <f t="shared" si="381"/>
        <v>0</v>
      </c>
      <c r="AY174" s="225">
        <f t="shared" si="382"/>
        <v>0</v>
      </c>
      <c r="AZ174" s="224">
        <v>0.29166666666666669</v>
      </c>
      <c r="BA174" s="225">
        <f t="shared" si="370"/>
        <v>7</v>
      </c>
      <c r="BB174" s="225">
        <f t="shared" si="371"/>
        <v>0</v>
      </c>
      <c r="BC174" s="224">
        <v>0</v>
      </c>
      <c r="BD174" s="225">
        <f t="shared" si="383"/>
        <v>0</v>
      </c>
      <c r="BE174" s="225">
        <f t="shared" si="384"/>
        <v>0</v>
      </c>
      <c r="BF174" s="224">
        <v>0</v>
      </c>
      <c r="BG174" s="225">
        <f t="shared" si="306"/>
        <v>0</v>
      </c>
      <c r="BH174" s="225">
        <f t="shared" si="307"/>
        <v>0</v>
      </c>
      <c r="BI174" s="224">
        <v>0</v>
      </c>
      <c r="BJ174" s="226">
        <f t="shared" si="374"/>
        <v>0</v>
      </c>
      <c r="BK174" s="227">
        <f t="shared" si="375"/>
        <v>0</v>
      </c>
      <c r="BL174" s="228">
        <f>F174 + BL173</f>
        <v>613985.0299999998</v>
      </c>
      <c r="BM174" s="229">
        <f xml:space="preserve"> G174 + BM173</f>
        <v>9892</v>
      </c>
      <c r="BN174" s="38">
        <f>F174/G174</f>
        <v>63.317192982456142</v>
      </c>
      <c r="BO174" s="2"/>
      <c r="BP174" s="2"/>
      <c r="BQ174" s="2"/>
      <c r="BR174" s="2"/>
      <c r="BS174" s="2"/>
      <c r="BT174" s="2"/>
      <c r="BU174" s="2"/>
      <c r="BV174" s="2"/>
      <c r="BW174" s="2"/>
    </row>
    <row r="175" spans="1:75" s="65" customFormat="1" ht="24" customHeight="1" x14ac:dyDescent="0.25">
      <c r="A175" s="45">
        <v>41029</v>
      </c>
      <c r="B175" s="43">
        <f t="shared" si="276"/>
        <v>4</v>
      </c>
      <c r="C175" s="52">
        <v>2</v>
      </c>
      <c r="D175" s="37" t="s">
        <v>219</v>
      </c>
      <c r="E175" s="37" t="s">
        <v>216</v>
      </c>
      <c r="F175" s="43">
        <v>3380.88</v>
      </c>
      <c r="G175" s="52">
        <v>54</v>
      </c>
      <c r="H175" s="52">
        <v>5</v>
      </c>
      <c r="I175" s="34">
        <v>0.56944444444444442</v>
      </c>
      <c r="J175" s="34">
        <v>0.56944444444444442</v>
      </c>
      <c r="K175" s="34">
        <v>0.57638888888888895</v>
      </c>
      <c r="L175" s="7">
        <f>K175-J175</f>
        <v>6.9444444444445308E-3</v>
      </c>
      <c r="M175" s="34">
        <v>0.58333333333333337</v>
      </c>
      <c r="N175" s="7">
        <f>M175-K175</f>
        <v>6.9444444444444198E-3</v>
      </c>
      <c r="O175" s="34">
        <v>0.60763888888888895</v>
      </c>
      <c r="P175" s="7">
        <f>O175-M175</f>
        <v>2.430555555555558E-2</v>
      </c>
      <c r="Q175" s="34">
        <v>0.61111111111111105</v>
      </c>
      <c r="R175" s="34">
        <v>0.64583333333333337</v>
      </c>
      <c r="S175" s="7">
        <f t="shared" si="376"/>
        <v>3.4722222222222321E-2</v>
      </c>
      <c r="T175" s="34">
        <v>0.61111111111111105</v>
      </c>
      <c r="U175" s="34">
        <v>0.64583333333333337</v>
      </c>
      <c r="V175" s="7">
        <f t="shared" si="377"/>
        <v>3.4722222222222321E-2</v>
      </c>
      <c r="W175" s="34">
        <v>0.65486111111111112</v>
      </c>
      <c r="X175" s="7">
        <f>W175-R175</f>
        <v>9.0277777777777457E-3</v>
      </c>
      <c r="Y175" s="34">
        <v>0.66805555555555562</v>
      </c>
      <c r="Z175" s="7">
        <f>Y175-W175</f>
        <v>1.3194444444444509E-2</v>
      </c>
      <c r="AA175" s="34">
        <v>0.71180555555555547</v>
      </c>
      <c r="AB175" s="7">
        <f>AA175-Y175</f>
        <v>4.3749999999999845E-2</v>
      </c>
      <c r="AC175" s="34">
        <v>0.71180555555555547</v>
      </c>
      <c r="AD175" s="34">
        <v>0.71180555555555547</v>
      </c>
      <c r="AE175" s="7">
        <f t="shared" si="378"/>
        <v>0</v>
      </c>
      <c r="AF175" s="34">
        <v>0.76388888888888884</v>
      </c>
      <c r="AG175" s="7">
        <f>AF175-AD175</f>
        <v>5.208333333333337E-2</v>
      </c>
      <c r="AH175" s="34">
        <v>0.76736111111111116</v>
      </c>
      <c r="AI175" s="7">
        <f>AH175-AF175</f>
        <v>3.4722222222223209E-3</v>
      </c>
      <c r="AJ175" s="8">
        <f t="shared" si="314"/>
        <v>0</v>
      </c>
      <c r="AK175" s="8">
        <f t="shared" si="315"/>
        <v>5</v>
      </c>
      <c r="AL175" s="34">
        <v>0.76736111111111116</v>
      </c>
      <c r="AM175" s="34">
        <v>0.77083333333333337</v>
      </c>
      <c r="AN175" s="7">
        <f t="shared" si="334"/>
        <v>3.4722222222222099E-3</v>
      </c>
      <c r="AO175" s="7">
        <f>AM175-I175</f>
        <v>0.20138888888888895</v>
      </c>
      <c r="AP175" s="8">
        <f t="shared" si="335"/>
        <v>4</v>
      </c>
      <c r="AQ175" s="8">
        <f t="shared" si="336"/>
        <v>50</v>
      </c>
      <c r="AR175" s="7">
        <f>AB175-(AU175+AV175+AW175+AZ175+BC175+BF175+BI175)</f>
        <v>3.4722222222222064E-2</v>
      </c>
      <c r="AS175" s="8">
        <f t="shared" si="379"/>
        <v>0</v>
      </c>
      <c r="AT175" s="8">
        <f t="shared" si="380"/>
        <v>50</v>
      </c>
      <c r="AU175" s="224">
        <v>0</v>
      </c>
      <c r="AV175" s="224">
        <v>0</v>
      </c>
      <c r="AW175" s="224">
        <v>0</v>
      </c>
      <c r="AX175" s="225">
        <f t="shared" si="381"/>
        <v>0</v>
      </c>
      <c r="AY175" s="225">
        <f t="shared" si="382"/>
        <v>0</v>
      </c>
      <c r="AZ175" s="224">
        <v>0</v>
      </c>
      <c r="BA175" s="225">
        <f t="shared" ref="BA175:BA183" si="385">HOUR(AZ175)</f>
        <v>0</v>
      </c>
      <c r="BB175" s="225">
        <f t="shared" ref="BB175:BB183" si="386">MINUTE(AZ175)</f>
        <v>0</v>
      </c>
      <c r="BC175" s="224">
        <v>0</v>
      </c>
      <c r="BD175" s="225">
        <f t="shared" si="383"/>
        <v>0</v>
      </c>
      <c r="BE175" s="225">
        <f t="shared" si="384"/>
        <v>0</v>
      </c>
      <c r="BF175" s="224">
        <v>9.0277777777777787E-3</v>
      </c>
      <c r="BG175" s="225">
        <f t="shared" si="306"/>
        <v>0</v>
      </c>
      <c r="BH175" s="225">
        <f t="shared" si="307"/>
        <v>13</v>
      </c>
      <c r="BI175" s="224">
        <v>0</v>
      </c>
      <c r="BJ175" s="226">
        <f t="shared" ref="BJ175:BJ179" si="387">HOUR(BI175)</f>
        <v>0</v>
      </c>
      <c r="BK175" s="227">
        <f t="shared" ref="BK175:BK179" si="388">MINUTE(BI175)</f>
        <v>0</v>
      </c>
      <c r="BL175" s="228">
        <f>F175 + BL174</f>
        <v>617365.9099999998</v>
      </c>
      <c r="BM175" s="229">
        <f xml:space="preserve"> G175 + BM174</f>
        <v>9946</v>
      </c>
      <c r="BN175" s="38">
        <f>F175/G175</f>
        <v>62.608888888888892</v>
      </c>
      <c r="BO175" s="2"/>
      <c r="BP175" s="2"/>
      <c r="BQ175" s="2"/>
      <c r="BR175" s="2"/>
      <c r="BS175" s="2"/>
      <c r="BT175" s="2"/>
      <c r="BU175" s="2"/>
      <c r="BV175" s="2"/>
      <c r="BW175" s="2"/>
    </row>
    <row r="176" spans="1:75" s="65" customFormat="1" ht="24" customHeight="1" x14ac:dyDescent="0.25">
      <c r="A176" s="45">
        <v>41029</v>
      </c>
      <c r="B176" s="43">
        <f t="shared" si="276"/>
        <v>4</v>
      </c>
      <c r="C176" s="52">
        <v>43</v>
      </c>
      <c r="D176" s="37" t="s">
        <v>31</v>
      </c>
      <c r="E176" s="37" t="s">
        <v>214</v>
      </c>
      <c r="F176" s="43">
        <v>3696.82</v>
      </c>
      <c r="G176" s="52">
        <v>56</v>
      </c>
      <c r="H176" s="52">
        <v>3</v>
      </c>
      <c r="I176" s="34">
        <v>0.59375</v>
      </c>
      <c r="J176" s="34">
        <v>0.59375</v>
      </c>
      <c r="K176" s="34">
        <v>0.60763888888888895</v>
      </c>
      <c r="L176" s="7">
        <f>K176-J176</f>
        <v>1.3888888888888951E-2</v>
      </c>
      <c r="M176" s="34">
        <v>0.61458333333333337</v>
      </c>
      <c r="N176" s="7">
        <f>M176-K176</f>
        <v>6.9444444444444198E-3</v>
      </c>
      <c r="O176" s="34">
        <v>0.64583333333333337</v>
      </c>
      <c r="P176" s="7">
        <f>O176-M176</f>
        <v>3.125E-2</v>
      </c>
      <c r="Q176" s="34">
        <v>0.65277777777777779</v>
      </c>
      <c r="R176" s="34">
        <v>0.6875</v>
      </c>
      <c r="S176" s="7">
        <f t="shared" si="376"/>
        <v>3.472222222222221E-2</v>
      </c>
      <c r="T176" s="34">
        <v>0.65277777777777779</v>
      </c>
      <c r="U176" s="34">
        <v>0.6875</v>
      </c>
      <c r="V176" s="7">
        <f t="shared" si="377"/>
        <v>3.472222222222221E-2</v>
      </c>
      <c r="W176" s="34">
        <v>0.73888888888888893</v>
      </c>
      <c r="X176" s="7">
        <f>W176-R176</f>
        <v>5.1388888888888928E-2</v>
      </c>
      <c r="Y176" s="34">
        <v>0.73958333333333337</v>
      </c>
      <c r="Z176" s="7">
        <f>Y176-W176</f>
        <v>6.9444444444444198E-4</v>
      </c>
      <c r="AA176" s="34">
        <v>0.80763888888888891</v>
      </c>
      <c r="AB176" s="7">
        <f>AA176-Y176</f>
        <v>6.8055555555555536E-2</v>
      </c>
      <c r="AC176" s="34">
        <v>0.80763888888888891</v>
      </c>
      <c r="AD176" s="34">
        <v>0.80763888888888891</v>
      </c>
      <c r="AE176" s="7">
        <f t="shared" si="378"/>
        <v>0</v>
      </c>
      <c r="AF176" s="34">
        <v>0.81597222222222221</v>
      </c>
      <c r="AG176" s="7">
        <f>AF176-AD176</f>
        <v>8.3333333333333037E-3</v>
      </c>
      <c r="AH176" s="34">
        <v>0.81944444444444453</v>
      </c>
      <c r="AI176" s="7">
        <f>AH176-AF176</f>
        <v>3.4722222222223209E-3</v>
      </c>
      <c r="AJ176" s="8">
        <f t="shared" si="314"/>
        <v>0</v>
      </c>
      <c r="AK176" s="8">
        <f t="shared" si="315"/>
        <v>5</v>
      </c>
      <c r="AL176" s="34">
        <v>0.81944444444444453</v>
      </c>
      <c r="AM176" s="34">
        <v>0.82291666666666663</v>
      </c>
      <c r="AN176" s="7">
        <f t="shared" si="334"/>
        <v>3.4722222222220989E-3</v>
      </c>
      <c r="AO176" s="7">
        <f>AM176-I176</f>
        <v>0.22916666666666663</v>
      </c>
      <c r="AP176" s="8">
        <f t="shared" si="335"/>
        <v>5</v>
      </c>
      <c r="AQ176" s="8">
        <f t="shared" si="336"/>
        <v>30</v>
      </c>
      <c r="AR176" s="7">
        <f>AB176-(AU176+AV176+AW176+AZ176+BC176+BF176+BI176)</f>
        <v>5.4166666666666648E-2</v>
      </c>
      <c r="AS176" s="8">
        <f t="shared" si="379"/>
        <v>1</v>
      </c>
      <c r="AT176" s="8">
        <f t="shared" si="380"/>
        <v>18</v>
      </c>
      <c r="AU176" s="224">
        <v>0</v>
      </c>
      <c r="AV176" s="224">
        <v>0</v>
      </c>
      <c r="AW176" s="224">
        <v>0</v>
      </c>
      <c r="AX176" s="225">
        <f t="shared" si="381"/>
        <v>0</v>
      </c>
      <c r="AY176" s="225">
        <f t="shared" si="382"/>
        <v>0</v>
      </c>
      <c r="AZ176" s="224">
        <v>0</v>
      </c>
      <c r="BA176" s="225">
        <f t="shared" si="385"/>
        <v>0</v>
      </c>
      <c r="BB176" s="225">
        <f t="shared" si="386"/>
        <v>0</v>
      </c>
      <c r="BC176" s="224">
        <v>0</v>
      </c>
      <c r="BD176" s="225">
        <f t="shared" si="383"/>
        <v>0</v>
      </c>
      <c r="BE176" s="225">
        <f t="shared" si="384"/>
        <v>0</v>
      </c>
      <c r="BF176" s="224">
        <v>1.3888888888888888E-2</v>
      </c>
      <c r="BG176" s="225">
        <f t="shared" si="306"/>
        <v>0</v>
      </c>
      <c r="BH176" s="225">
        <f t="shared" si="307"/>
        <v>20</v>
      </c>
      <c r="BI176" s="224">
        <v>0</v>
      </c>
      <c r="BJ176" s="226">
        <f t="shared" si="387"/>
        <v>0</v>
      </c>
      <c r="BK176" s="227">
        <f t="shared" si="388"/>
        <v>0</v>
      </c>
      <c r="BL176" s="228">
        <f>F176 + BL175</f>
        <v>621062.72999999975</v>
      </c>
      <c r="BM176" s="229">
        <f xml:space="preserve"> G176 + BM175</f>
        <v>10002</v>
      </c>
      <c r="BN176" s="38">
        <f>F176/G176</f>
        <v>66.01464285714286</v>
      </c>
      <c r="BO176" s="2"/>
      <c r="BP176" s="2"/>
      <c r="BQ176" s="2"/>
      <c r="BR176" s="2"/>
      <c r="BS176" s="2"/>
      <c r="BT176" s="2"/>
      <c r="BU176" s="2"/>
      <c r="BV176" s="2"/>
      <c r="BW176" s="2"/>
    </row>
    <row r="177" spans="1:75" s="65" customFormat="1" ht="24" customHeight="1" x14ac:dyDescent="0.25">
      <c r="A177" s="45">
        <v>41029</v>
      </c>
      <c r="B177" s="43">
        <f t="shared" si="276"/>
        <v>4</v>
      </c>
      <c r="C177" s="52">
        <v>1</v>
      </c>
      <c r="D177" s="37" t="s">
        <v>288</v>
      </c>
      <c r="E177" s="37" t="s">
        <v>216</v>
      </c>
      <c r="F177" s="43">
        <v>3758.88</v>
      </c>
      <c r="G177" s="52">
        <v>58</v>
      </c>
      <c r="H177" s="52">
        <v>1</v>
      </c>
      <c r="I177" s="34">
        <v>0.76041666666666663</v>
      </c>
      <c r="J177" s="34">
        <v>0.76041666666666663</v>
      </c>
      <c r="K177" s="34">
        <v>0.76736111111111116</v>
      </c>
      <c r="L177" s="7">
        <f>K177-J177</f>
        <v>6.9444444444445308E-3</v>
      </c>
      <c r="M177" s="34">
        <v>0.77083333333333337</v>
      </c>
      <c r="N177" s="7">
        <f>M177-K177</f>
        <v>3.4722222222222099E-3</v>
      </c>
      <c r="O177" s="34">
        <v>0.79861111111111116</v>
      </c>
      <c r="P177" s="7">
        <f>O177-M177</f>
        <v>2.777777777777779E-2</v>
      </c>
      <c r="Q177" s="34">
        <v>0.80208333333333337</v>
      </c>
      <c r="R177" s="34">
        <v>0.83680555555555547</v>
      </c>
      <c r="S177" s="7">
        <f t="shared" si="376"/>
        <v>3.4722222222222099E-2</v>
      </c>
      <c r="T177" s="34">
        <v>0.80208333333333337</v>
      </c>
      <c r="U177" s="34">
        <v>0.83680555555555547</v>
      </c>
      <c r="V177" s="7">
        <f t="shared" si="377"/>
        <v>3.4722222222222099E-2</v>
      </c>
      <c r="W177" s="34">
        <v>0.84652777777777777</v>
      </c>
      <c r="X177" s="7">
        <f>W177-R177</f>
        <v>9.7222222222222987E-3</v>
      </c>
      <c r="Y177" s="34">
        <v>0.84722222222222221</v>
      </c>
      <c r="Z177" s="7">
        <f>Y177-W177</f>
        <v>6.9444444444444198E-4</v>
      </c>
      <c r="AA177" s="34">
        <v>0.90208333333333324</v>
      </c>
      <c r="AB177" s="7">
        <f>AA177-Y177</f>
        <v>5.4861111111111027E-2</v>
      </c>
      <c r="AC177" s="34">
        <v>0.90208333333333324</v>
      </c>
      <c r="AD177" s="34">
        <v>0.90208333333333324</v>
      </c>
      <c r="AE177" s="7">
        <f t="shared" si="378"/>
        <v>0</v>
      </c>
      <c r="AF177" s="34">
        <v>0.90972222222222221</v>
      </c>
      <c r="AG177" s="7">
        <f>AF177-AD177</f>
        <v>7.6388888888889728E-3</v>
      </c>
      <c r="AH177" s="34">
        <v>0.91319444444444453</v>
      </c>
      <c r="AI177" s="7">
        <f>AH177-AF177</f>
        <v>3.4722222222223209E-3</v>
      </c>
      <c r="AJ177" s="8">
        <f t="shared" si="314"/>
        <v>0</v>
      </c>
      <c r="AK177" s="8">
        <f t="shared" si="315"/>
        <v>5</v>
      </c>
      <c r="AL177" s="34">
        <v>0.91319444444444453</v>
      </c>
      <c r="AM177" s="34">
        <v>0.91666666666666663</v>
      </c>
      <c r="AN177" s="7">
        <f t="shared" si="334"/>
        <v>3.4722222222220989E-3</v>
      </c>
      <c r="AO177" s="7">
        <f>AM177-I177</f>
        <v>0.15625</v>
      </c>
      <c r="AP177" s="8">
        <f t="shared" si="335"/>
        <v>3</v>
      </c>
      <c r="AQ177" s="8">
        <f t="shared" si="336"/>
        <v>45</v>
      </c>
      <c r="AR177" s="7">
        <f>AB177-(AU177+AV177+AW177+AZ177+BC177+BF177+BI177)</f>
        <v>4.0972222222222139E-2</v>
      </c>
      <c r="AS177" s="8">
        <f t="shared" si="379"/>
        <v>0</v>
      </c>
      <c r="AT177" s="8">
        <f t="shared" si="380"/>
        <v>59</v>
      </c>
      <c r="AU177" s="224">
        <v>0</v>
      </c>
      <c r="AV177" s="224">
        <v>0</v>
      </c>
      <c r="AW177" s="224">
        <v>0</v>
      </c>
      <c r="AX177" s="225">
        <f t="shared" si="381"/>
        <v>0</v>
      </c>
      <c r="AY177" s="225">
        <f t="shared" si="382"/>
        <v>0</v>
      </c>
      <c r="AZ177" s="224">
        <v>0</v>
      </c>
      <c r="BA177" s="225">
        <f t="shared" si="385"/>
        <v>0</v>
      </c>
      <c r="BB177" s="225">
        <f t="shared" si="386"/>
        <v>0</v>
      </c>
      <c r="BC177" s="224">
        <v>0</v>
      </c>
      <c r="BD177" s="225">
        <f t="shared" si="383"/>
        <v>0</v>
      </c>
      <c r="BE177" s="225">
        <f t="shared" si="384"/>
        <v>0</v>
      </c>
      <c r="BF177" s="224">
        <v>1.3888888888888888E-2</v>
      </c>
      <c r="BG177" s="225">
        <f t="shared" si="306"/>
        <v>0</v>
      </c>
      <c r="BH177" s="225">
        <f t="shared" si="307"/>
        <v>20</v>
      </c>
      <c r="BI177" s="224">
        <v>0</v>
      </c>
      <c r="BJ177" s="226">
        <f t="shared" si="387"/>
        <v>0</v>
      </c>
      <c r="BK177" s="227">
        <f t="shared" si="388"/>
        <v>0</v>
      </c>
      <c r="BL177" s="228">
        <f>F177 + BL176</f>
        <v>624821.60999999975</v>
      </c>
      <c r="BM177" s="229">
        <f xml:space="preserve"> G177 + BM176</f>
        <v>10060</v>
      </c>
      <c r="BN177" s="38">
        <f>F177/G177</f>
        <v>64.808275862068967</v>
      </c>
      <c r="BO177" s="2"/>
      <c r="BP177" s="2"/>
      <c r="BQ177" s="2"/>
      <c r="BR177" s="2"/>
      <c r="BS177" s="2"/>
      <c r="BT177" s="2"/>
      <c r="BU177" s="2"/>
      <c r="BV177" s="2"/>
      <c r="BW177" s="2"/>
    </row>
    <row r="178" spans="1:75" s="65" customFormat="1" ht="24" customHeight="1" x14ac:dyDescent="0.25">
      <c r="A178" s="45">
        <v>41029</v>
      </c>
      <c r="B178" s="43">
        <f t="shared" si="276"/>
        <v>4</v>
      </c>
      <c r="C178" s="52">
        <v>2</v>
      </c>
      <c r="D178" s="37" t="s">
        <v>288</v>
      </c>
      <c r="E178" s="37" t="s">
        <v>216</v>
      </c>
      <c r="F178" s="43">
        <v>3728.82</v>
      </c>
      <c r="G178" s="52">
        <v>58</v>
      </c>
      <c r="H178" s="52">
        <v>1</v>
      </c>
      <c r="I178" s="34">
        <v>0.79166666666666663</v>
      </c>
      <c r="J178" s="34">
        <v>0.79166666666666663</v>
      </c>
      <c r="K178" s="34">
        <v>0.80208333333333337</v>
      </c>
      <c r="L178" s="7">
        <f>K178-J178</f>
        <v>1.0416666666666741E-2</v>
      </c>
      <c r="M178" s="34">
        <v>0.80555555555555547</v>
      </c>
      <c r="N178" s="7">
        <f>M178-K178</f>
        <v>3.4722222222220989E-3</v>
      </c>
      <c r="O178" s="34">
        <v>0.82638888888888884</v>
      </c>
      <c r="P178" s="7">
        <f>O178-M178</f>
        <v>2.083333333333337E-2</v>
      </c>
      <c r="Q178" s="34">
        <v>0.84027777777777779</v>
      </c>
      <c r="R178" s="34">
        <v>0.86111111111111116</v>
      </c>
      <c r="S178" s="7">
        <f t="shared" si="376"/>
        <v>2.083333333333337E-2</v>
      </c>
      <c r="T178" s="34">
        <v>0.84027777777777779</v>
      </c>
      <c r="U178" s="34">
        <v>0.86111111111111116</v>
      </c>
      <c r="V178" s="7">
        <f t="shared" si="377"/>
        <v>2.083333333333337E-2</v>
      </c>
      <c r="W178" s="34">
        <v>0.97222222222222221</v>
      </c>
      <c r="X178" s="7">
        <f>W178-R178</f>
        <v>0.11111111111111105</v>
      </c>
      <c r="Y178" s="34">
        <v>0.97361111111111109</v>
      </c>
      <c r="Z178" s="7">
        <f>Y178-W178</f>
        <v>1.388888888888884E-3</v>
      </c>
      <c r="AA178" s="34">
        <v>1.04375</v>
      </c>
      <c r="AB178" s="7">
        <f>AA178-Y178</f>
        <v>7.0138888888888862E-2</v>
      </c>
      <c r="AC178" s="34">
        <v>1.04375</v>
      </c>
      <c r="AD178" s="34">
        <v>1.04375</v>
      </c>
      <c r="AE178" s="7">
        <f t="shared" si="378"/>
        <v>0</v>
      </c>
      <c r="AF178" s="34">
        <v>1.0486111111111112</v>
      </c>
      <c r="AG178" s="7">
        <f>AF178-AD178</f>
        <v>4.8611111111112049E-3</v>
      </c>
      <c r="AH178" s="34">
        <v>1.0520833333333333</v>
      </c>
      <c r="AI178" s="7">
        <f>AH178-AF178</f>
        <v>3.4722222222220989E-3</v>
      </c>
      <c r="AJ178" s="8">
        <f t="shared" si="314"/>
        <v>0</v>
      </c>
      <c r="AK178" s="8">
        <f t="shared" si="315"/>
        <v>5</v>
      </c>
      <c r="AL178" s="34">
        <v>1.0520833333333333</v>
      </c>
      <c r="AM178" s="34">
        <v>1.0555555555555556</v>
      </c>
      <c r="AN178" s="7">
        <f t="shared" si="334"/>
        <v>3.4722222222223209E-3</v>
      </c>
      <c r="AO178" s="7">
        <f>AM178-I178</f>
        <v>0.26388888888888895</v>
      </c>
      <c r="AP178" s="8">
        <f t="shared" si="335"/>
        <v>6</v>
      </c>
      <c r="AQ178" s="8">
        <f t="shared" si="336"/>
        <v>20</v>
      </c>
      <c r="AR178" s="7">
        <f>AB178-(AU178+AV178+AW178+AZ178+BC178+BF178+BI178)</f>
        <v>2.9166666666666639E-2</v>
      </c>
      <c r="AS178" s="8">
        <f t="shared" si="379"/>
        <v>0</v>
      </c>
      <c r="AT178" s="8">
        <f t="shared" si="380"/>
        <v>42</v>
      </c>
      <c r="AU178" s="224">
        <v>0</v>
      </c>
      <c r="AV178" s="224">
        <v>0</v>
      </c>
      <c r="AW178" s="224">
        <v>0</v>
      </c>
      <c r="AX178" s="225">
        <f t="shared" si="381"/>
        <v>0</v>
      </c>
      <c r="AY178" s="225">
        <f t="shared" si="382"/>
        <v>0</v>
      </c>
      <c r="AZ178" s="224">
        <v>0</v>
      </c>
      <c r="BA178" s="225">
        <f t="shared" si="385"/>
        <v>0</v>
      </c>
      <c r="BB178" s="225">
        <f t="shared" si="386"/>
        <v>0</v>
      </c>
      <c r="BC178" s="224">
        <v>0</v>
      </c>
      <c r="BD178" s="225">
        <f t="shared" si="383"/>
        <v>0</v>
      </c>
      <c r="BE178" s="225">
        <f t="shared" si="384"/>
        <v>0</v>
      </c>
      <c r="BF178" s="224">
        <v>4.0972222222222222E-2</v>
      </c>
      <c r="BG178" s="225">
        <f t="shared" si="306"/>
        <v>0</v>
      </c>
      <c r="BH178" s="225">
        <f t="shared" si="307"/>
        <v>59</v>
      </c>
      <c r="BI178" s="224">
        <v>0</v>
      </c>
      <c r="BJ178" s="226">
        <f t="shared" si="387"/>
        <v>0</v>
      </c>
      <c r="BK178" s="227">
        <f t="shared" si="388"/>
        <v>0</v>
      </c>
      <c r="BL178" s="228">
        <f>F178 + BL177</f>
        <v>628550.4299999997</v>
      </c>
      <c r="BM178" s="229">
        <f xml:space="preserve"> G178 + BM177</f>
        <v>10118</v>
      </c>
      <c r="BN178" s="38">
        <f>F178/G178</f>
        <v>64.290000000000006</v>
      </c>
      <c r="BO178" s="2"/>
      <c r="BP178" s="2"/>
      <c r="BQ178" s="2"/>
      <c r="BR178" s="2"/>
      <c r="BS178" s="2"/>
      <c r="BT178" s="2"/>
      <c r="BU178" s="2"/>
      <c r="BV178" s="2"/>
      <c r="BW178" s="2"/>
    </row>
    <row r="179" spans="1:75" s="65" customFormat="1" ht="24" customHeight="1" x14ac:dyDescent="0.25">
      <c r="A179" s="45">
        <v>41029</v>
      </c>
      <c r="B179" s="43">
        <f t="shared" si="276"/>
        <v>4</v>
      </c>
      <c r="C179" s="52">
        <v>14</v>
      </c>
      <c r="D179" s="37" t="s">
        <v>264</v>
      </c>
      <c r="E179" s="37" t="s">
        <v>305</v>
      </c>
      <c r="F179" s="43">
        <v>3709.47</v>
      </c>
      <c r="G179" s="52">
        <v>58</v>
      </c>
      <c r="H179" s="52">
        <v>1</v>
      </c>
      <c r="I179" s="34">
        <v>0.82638888888888884</v>
      </c>
      <c r="J179" s="34">
        <v>0.82638888888888884</v>
      </c>
      <c r="K179" s="34">
        <v>0.83680555555555547</v>
      </c>
      <c r="L179" s="7">
        <f>K179-J179</f>
        <v>1.041666666666663E-2</v>
      </c>
      <c r="M179" s="34">
        <v>0.84375</v>
      </c>
      <c r="N179" s="7">
        <f>M179-K179</f>
        <v>6.9444444444445308E-3</v>
      </c>
      <c r="O179" s="34">
        <v>0.89930555555555547</v>
      </c>
      <c r="P179" s="7">
        <f>O179-M179</f>
        <v>5.5555555555555469E-2</v>
      </c>
      <c r="Q179" s="34">
        <v>0.89930555555555547</v>
      </c>
      <c r="R179" s="34">
        <v>0.92013888888888884</v>
      </c>
      <c r="S179" s="7">
        <f t="shared" si="376"/>
        <v>2.083333333333337E-2</v>
      </c>
      <c r="T179" s="34">
        <v>0.89930555555555547</v>
      </c>
      <c r="U179" s="34">
        <v>0.92013888888888884</v>
      </c>
      <c r="V179" s="7">
        <f t="shared" si="377"/>
        <v>2.083333333333337E-2</v>
      </c>
      <c r="W179" s="34">
        <v>1.1048611111111111</v>
      </c>
      <c r="X179" s="7">
        <f>W179-R179</f>
        <v>0.18472222222222223</v>
      </c>
      <c r="Y179" s="34">
        <v>1.1055555555555556</v>
      </c>
      <c r="Z179" s="7">
        <f>Y179-W179</f>
        <v>6.94444444444553E-4</v>
      </c>
      <c r="AA179" s="34">
        <v>1.1791666666666667</v>
      </c>
      <c r="AB179" s="7">
        <f>AA179-Y179</f>
        <v>7.3611111111111072E-2</v>
      </c>
      <c r="AC179" s="34">
        <v>1.1791666666666667</v>
      </c>
      <c r="AD179" s="34">
        <v>1.1791666666666667</v>
      </c>
      <c r="AE179" s="7">
        <f t="shared" si="378"/>
        <v>0</v>
      </c>
      <c r="AF179" s="34">
        <v>1.1909722222222221</v>
      </c>
      <c r="AG179" s="7">
        <f>AF179-AD179</f>
        <v>1.1805555555555403E-2</v>
      </c>
      <c r="AH179" s="34">
        <v>1.1944444444444444</v>
      </c>
      <c r="AI179" s="7">
        <f>AH179-AF179</f>
        <v>3.4722222222223209E-3</v>
      </c>
      <c r="AJ179" s="8">
        <f t="shared" si="314"/>
        <v>0</v>
      </c>
      <c r="AK179" s="8">
        <f t="shared" si="315"/>
        <v>5</v>
      </c>
      <c r="AL179" s="34">
        <v>1.1944444444444444</v>
      </c>
      <c r="AM179" s="34">
        <v>1.1979166666666667</v>
      </c>
      <c r="AN179" s="7">
        <f t="shared" si="334"/>
        <v>3.4722222222223209E-3</v>
      </c>
      <c r="AO179" s="7">
        <f>AM179-I179</f>
        <v>0.3715277777777779</v>
      </c>
      <c r="AP179" s="8">
        <f t="shared" si="335"/>
        <v>8</v>
      </c>
      <c r="AQ179" s="8">
        <f t="shared" si="336"/>
        <v>55</v>
      </c>
      <c r="AR179" s="7">
        <f>AB179-(AU179+AV179+AW179+AZ179+BC179+BF179+BI179)</f>
        <v>5.7638888888888851E-2</v>
      </c>
      <c r="AS179" s="8">
        <f t="shared" si="379"/>
        <v>1</v>
      </c>
      <c r="AT179" s="8">
        <f t="shared" si="380"/>
        <v>23</v>
      </c>
      <c r="AU179" s="224">
        <v>0</v>
      </c>
      <c r="AV179" s="224">
        <v>0</v>
      </c>
      <c r="AW179" s="224">
        <v>0</v>
      </c>
      <c r="AX179" s="225">
        <f t="shared" si="381"/>
        <v>0</v>
      </c>
      <c r="AY179" s="225">
        <f t="shared" si="382"/>
        <v>0</v>
      </c>
      <c r="AZ179" s="224">
        <v>0</v>
      </c>
      <c r="BA179" s="225">
        <f t="shared" si="385"/>
        <v>0</v>
      </c>
      <c r="BB179" s="225">
        <f t="shared" si="386"/>
        <v>0</v>
      </c>
      <c r="BC179" s="224">
        <v>0</v>
      </c>
      <c r="BD179" s="225">
        <f t="shared" si="383"/>
        <v>0</v>
      </c>
      <c r="BE179" s="225">
        <f t="shared" si="384"/>
        <v>0</v>
      </c>
      <c r="BF179" s="224">
        <v>1.5972222222222224E-2</v>
      </c>
      <c r="BG179" s="225">
        <f t="shared" si="306"/>
        <v>0</v>
      </c>
      <c r="BH179" s="225">
        <f t="shared" si="307"/>
        <v>23</v>
      </c>
      <c r="BI179" s="224">
        <v>0</v>
      </c>
      <c r="BJ179" s="226">
        <f t="shared" si="387"/>
        <v>0</v>
      </c>
      <c r="BK179" s="227">
        <f t="shared" si="388"/>
        <v>0</v>
      </c>
      <c r="BL179" s="228">
        <f>F179 + BL178</f>
        <v>632259.89999999967</v>
      </c>
      <c r="BM179" s="229">
        <f xml:space="preserve"> G179 + BM178</f>
        <v>10176</v>
      </c>
      <c r="BN179" s="38">
        <f>F179/G179</f>
        <v>63.956379310344822</v>
      </c>
      <c r="BO179" s="2"/>
      <c r="BP179" s="2"/>
      <c r="BQ179" s="2"/>
      <c r="BR179" s="2"/>
      <c r="BS179" s="2"/>
      <c r="BT179" s="2"/>
      <c r="BU179" s="2"/>
      <c r="BV179" s="2"/>
      <c r="BW179" s="2"/>
    </row>
    <row r="180" spans="1:75" s="65" customFormat="1" x14ac:dyDescent="0.25">
      <c r="A180" s="45">
        <v>41030</v>
      </c>
      <c r="B180" s="43">
        <f t="shared" si="276"/>
        <v>5</v>
      </c>
      <c r="C180" s="52">
        <v>2</v>
      </c>
      <c r="D180" s="37" t="s">
        <v>287</v>
      </c>
      <c r="E180" s="37" t="s">
        <v>307</v>
      </c>
      <c r="F180" s="43">
        <v>3731.6</v>
      </c>
      <c r="G180" s="52">
        <v>59</v>
      </c>
      <c r="H180" s="52">
        <v>0</v>
      </c>
      <c r="I180" s="34">
        <v>0.85416666666666663</v>
      </c>
      <c r="J180" s="34">
        <v>0.85416666666666663</v>
      </c>
      <c r="K180" s="34">
        <v>0.85763888888888884</v>
      </c>
      <c r="L180" s="7">
        <f>K180-J180</f>
        <v>3.4722222222222099E-3</v>
      </c>
      <c r="M180" s="34">
        <v>0.86458333333333337</v>
      </c>
      <c r="N180" s="7">
        <f>M180-K180</f>
        <v>6.9444444444445308E-3</v>
      </c>
      <c r="O180" s="34">
        <v>0.99305555555555547</v>
      </c>
      <c r="P180" s="7">
        <f>O180-M180</f>
        <v>0.1284722222222221</v>
      </c>
      <c r="Q180" s="34">
        <v>1</v>
      </c>
      <c r="R180" s="34">
        <v>1.0277777777777779</v>
      </c>
      <c r="S180" s="7">
        <f t="shared" ref="S180:S187" si="389">R180-Q180</f>
        <v>2.7777777777777901E-2</v>
      </c>
      <c r="T180" s="34">
        <v>1</v>
      </c>
      <c r="U180" s="34">
        <v>1.0277777777777779</v>
      </c>
      <c r="V180" s="7">
        <f t="shared" ref="V180:V187" si="390">U180-T180</f>
        <v>2.7777777777777901E-2</v>
      </c>
      <c r="W180" s="34">
        <v>1.0208333333333333</v>
      </c>
      <c r="X180" s="7">
        <v>0</v>
      </c>
      <c r="Y180" s="34">
        <v>1.0208333333333333</v>
      </c>
      <c r="Z180" s="7">
        <f>Y180-W180</f>
        <v>0</v>
      </c>
      <c r="AA180" s="34">
        <v>1.25</v>
      </c>
      <c r="AB180" s="7">
        <f>AA180-Y180</f>
        <v>0.22916666666666674</v>
      </c>
      <c r="AC180" s="34">
        <v>1.25</v>
      </c>
      <c r="AD180" s="34">
        <v>1.25</v>
      </c>
      <c r="AE180" s="7">
        <f t="shared" ref="AE180:AE195" si="391">AD180-AC180</f>
        <v>0</v>
      </c>
      <c r="AF180" s="34">
        <v>1.2638888888888888</v>
      </c>
      <c r="AG180" s="7">
        <f>AF180-AD180</f>
        <v>1.388888888888884E-2</v>
      </c>
      <c r="AH180" s="34">
        <v>1.2673611111111112</v>
      </c>
      <c r="AI180" s="7">
        <f>AH180-AF180</f>
        <v>3.4722222222223209E-3</v>
      </c>
      <c r="AJ180" s="8">
        <f t="shared" si="314"/>
        <v>0</v>
      </c>
      <c r="AK180" s="8">
        <f t="shared" si="315"/>
        <v>5</v>
      </c>
      <c r="AL180" s="34">
        <v>1.2673611111111112</v>
      </c>
      <c r="AM180" s="34">
        <v>1.2708333333333333</v>
      </c>
      <c r="AN180" s="7">
        <f t="shared" si="334"/>
        <v>3.4722222222220989E-3</v>
      </c>
      <c r="AO180" s="7">
        <f>AM180-I180</f>
        <v>0.41666666666666663</v>
      </c>
      <c r="AP180" s="8">
        <f t="shared" si="335"/>
        <v>10</v>
      </c>
      <c r="AQ180" s="8">
        <f t="shared" si="336"/>
        <v>0</v>
      </c>
      <c r="AR180" s="7">
        <f>AB180-(AU180+AV180+AW180+AZ180+BC180+BF180+BI180)</f>
        <v>0</v>
      </c>
      <c r="AS180" s="8">
        <f t="shared" ref="AS180:AS195" si="392">HOUR(AR180)</f>
        <v>0</v>
      </c>
      <c r="AT180" s="8">
        <f t="shared" ref="AT180:AT195" si="393">MINUTE(AR180)</f>
        <v>0</v>
      </c>
      <c r="AU180" s="224">
        <v>0</v>
      </c>
      <c r="AV180" s="224">
        <v>0</v>
      </c>
      <c r="AW180" s="224">
        <v>0</v>
      </c>
      <c r="AX180" s="225">
        <f t="shared" ref="AX180:AX187" si="394">HOUR(AW180)</f>
        <v>0</v>
      </c>
      <c r="AY180" s="225">
        <f t="shared" ref="AY180:AY187" si="395">MINUTE(AW180)</f>
        <v>0</v>
      </c>
      <c r="AZ180" s="224">
        <v>0.22916666666666666</v>
      </c>
      <c r="BA180" s="225">
        <f t="shared" si="385"/>
        <v>5</v>
      </c>
      <c r="BB180" s="225">
        <f t="shared" si="386"/>
        <v>30</v>
      </c>
      <c r="BC180" s="224">
        <v>0</v>
      </c>
      <c r="BD180" s="225">
        <f t="shared" si="383"/>
        <v>0</v>
      </c>
      <c r="BE180" s="225">
        <f t="shared" si="384"/>
        <v>0</v>
      </c>
      <c r="BF180" s="224"/>
      <c r="BG180" s="225">
        <f t="shared" ref="BG180:BG190" si="396">HOUR(BF180)</f>
        <v>0</v>
      </c>
      <c r="BH180" s="225">
        <f t="shared" ref="BH180:BH190" si="397">MINUTE(BF180)</f>
        <v>0</v>
      </c>
      <c r="BI180" s="224">
        <v>0</v>
      </c>
      <c r="BJ180" s="226">
        <f t="shared" ref="BJ180:BJ187" si="398">HOUR(BI180)</f>
        <v>0</v>
      </c>
      <c r="BK180" s="227">
        <f t="shared" ref="BK180:BK187" si="399">MINUTE(BI180)</f>
        <v>0</v>
      </c>
      <c r="BL180" s="228">
        <f>F180 + BL179</f>
        <v>635991.49999999965</v>
      </c>
      <c r="BM180" s="229">
        <f xml:space="preserve"> G180 + BM179</f>
        <v>10235</v>
      </c>
      <c r="BN180" s="38">
        <f>F180/G180</f>
        <v>63.247457627118642</v>
      </c>
      <c r="BO180" s="2"/>
      <c r="BP180" s="2"/>
      <c r="BQ180" s="2"/>
      <c r="BR180" s="2"/>
      <c r="BS180" s="2"/>
      <c r="BT180" s="2"/>
      <c r="BU180" s="2"/>
      <c r="BV180" s="2"/>
      <c r="BW180" s="2"/>
    </row>
    <row r="181" spans="1:75" s="65" customFormat="1" ht="24.75" customHeight="1" x14ac:dyDescent="0.25">
      <c r="A181" s="45">
        <v>41030</v>
      </c>
      <c r="B181" s="43">
        <f t="shared" si="276"/>
        <v>5</v>
      </c>
      <c r="C181" s="52">
        <v>1</v>
      </c>
      <c r="D181" s="37" t="s">
        <v>219</v>
      </c>
      <c r="E181" s="37" t="s">
        <v>216</v>
      </c>
      <c r="F181" s="43">
        <v>3805.05</v>
      </c>
      <c r="G181" s="52">
        <v>59</v>
      </c>
      <c r="H181" s="52">
        <v>0</v>
      </c>
      <c r="I181" s="34">
        <v>0.1111111111111111</v>
      </c>
      <c r="J181" s="34">
        <v>0.1111111111111111</v>
      </c>
      <c r="K181" s="34">
        <v>0.11805555555555557</v>
      </c>
      <c r="L181" s="7">
        <f>K181-J181</f>
        <v>6.9444444444444614E-3</v>
      </c>
      <c r="M181" s="34">
        <v>0.1388888888888889</v>
      </c>
      <c r="N181" s="7">
        <f>M181-K181</f>
        <v>2.0833333333333329E-2</v>
      </c>
      <c r="O181" s="34">
        <v>0.18402777777777779</v>
      </c>
      <c r="P181" s="7">
        <f>O181-M181</f>
        <v>4.5138888888888895E-2</v>
      </c>
      <c r="Q181" s="34">
        <v>0.1875</v>
      </c>
      <c r="R181" s="34">
        <v>0.23263888888888887</v>
      </c>
      <c r="S181" s="7">
        <f t="shared" si="389"/>
        <v>4.5138888888888867E-2</v>
      </c>
      <c r="T181" s="34">
        <v>0.1875</v>
      </c>
      <c r="U181" s="34">
        <v>0.23263888888888887</v>
      </c>
      <c r="V181" s="7">
        <f t="shared" si="390"/>
        <v>4.5138888888888867E-2</v>
      </c>
      <c r="W181" s="34">
        <v>0.24513888888888888</v>
      </c>
      <c r="X181" s="7">
        <f>W181-R181</f>
        <v>1.2500000000000011E-2</v>
      </c>
      <c r="Y181" s="34">
        <v>0.24583333333333335</v>
      </c>
      <c r="Z181" s="7">
        <f>Y181-W181</f>
        <v>6.9444444444446973E-4</v>
      </c>
      <c r="AA181" s="34">
        <v>0.31527777777777777</v>
      </c>
      <c r="AB181" s="7">
        <f>AA181-Y181</f>
        <v>6.944444444444442E-2</v>
      </c>
      <c r="AC181" s="34">
        <v>0.31527777777777777</v>
      </c>
      <c r="AD181" s="34">
        <v>0.31527777777777777</v>
      </c>
      <c r="AE181" s="7">
        <f t="shared" si="391"/>
        <v>0</v>
      </c>
      <c r="AF181" s="34">
        <v>0.3263888888888889</v>
      </c>
      <c r="AG181" s="7">
        <f>AF181-AD181</f>
        <v>1.1111111111111127E-2</v>
      </c>
      <c r="AH181" s="34">
        <v>0.3298611111111111</v>
      </c>
      <c r="AI181" s="7">
        <f>AH181-AF181</f>
        <v>3.4722222222222099E-3</v>
      </c>
      <c r="AJ181" s="8">
        <f t="shared" si="314"/>
        <v>0</v>
      </c>
      <c r="AK181" s="8">
        <f t="shared" si="315"/>
        <v>5</v>
      </c>
      <c r="AL181" s="34">
        <v>0.3298611111111111</v>
      </c>
      <c r="AM181" s="34">
        <v>0.33333333333333331</v>
      </c>
      <c r="AN181" s="7">
        <f t="shared" si="334"/>
        <v>3.4722222222222099E-3</v>
      </c>
      <c r="AO181" s="7">
        <f>AM181-I181</f>
        <v>0.22222222222222221</v>
      </c>
      <c r="AP181" s="8">
        <f t="shared" si="335"/>
        <v>5</v>
      </c>
      <c r="AQ181" s="8">
        <f t="shared" si="336"/>
        <v>20</v>
      </c>
      <c r="AR181" s="7">
        <f>AB181-(AU181+AV181+AW181+AZ181+BC181+BF181+BI181)</f>
        <v>4.7222222222222193E-2</v>
      </c>
      <c r="AS181" s="8">
        <f t="shared" si="392"/>
        <v>1</v>
      </c>
      <c r="AT181" s="8">
        <f t="shared" si="393"/>
        <v>8</v>
      </c>
      <c r="AU181" s="224">
        <v>0</v>
      </c>
      <c r="AV181" s="224">
        <v>0</v>
      </c>
      <c r="AW181" s="224">
        <v>0</v>
      </c>
      <c r="AX181" s="225">
        <f t="shared" si="394"/>
        <v>0</v>
      </c>
      <c r="AY181" s="225">
        <f t="shared" si="395"/>
        <v>0</v>
      </c>
      <c r="AZ181" s="224">
        <v>0</v>
      </c>
      <c r="BA181" s="225">
        <f t="shared" si="385"/>
        <v>0</v>
      </c>
      <c r="BB181" s="225">
        <f t="shared" si="386"/>
        <v>0</v>
      </c>
      <c r="BC181" s="224">
        <v>0</v>
      </c>
      <c r="BD181" s="225">
        <f t="shared" si="383"/>
        <v>0</v>
      </c>
      <c r="BE181" s="225">
        <f t="shared" si="384"/>
        <v>0</v>
      </c>
      <c r="BF181" s="224">
        <v>2.2222222222222223E-2</v>
      </c>
      <c r="BG181" s="225">
        <f t="shared" si="396"/>
        <v>0</v>
      </c>
      <c r="BH181" s="225">
        <f t="shared" si="397"/>
        <v>32</v>
      </c>
      <c r="BI181" s="224">
        <v>0</v>
      </c>
      <c r="BJ181" s="226">
        <f t="shared" si="398"/>
        <v>0</v>
      </c>
      <c r="BK181" s="227">
        <f t="shared" si="399"/>
        <v>0</v>
      </c>
      <c r="BL181" s="228">
        <f>F181 + BL180</f>
        <v>639796.5499999997</v>
      </c>
      <c r="BM181" s="229">
        <f xml:space="preserve"> G181 + BM180</f>
        <v>10294</v>
      </c>
      <c r="BN181" s="38">
        <f>F181/G181</f>
        <v>64.492372881355934</v>
      </c>
      <c r="BO181" s="2"/>
      <c r="BP181" s="2"/>
      <c r="BQ181" s="2"/>
      <c r="BR181" s="2"/>
      <c r="BS181" s="2"/>
      <c r="BT181" s="2"/>
      <c r="BU181" s="2"/>
      <c r="BV181" s="2"/>
      <c r="BW181" s="2"/>
    </row>
    <row r="182" spans="1:75" s="65" customFormat="1" ht="24" customHeight="1" x14ac:dyDescent="0.25">
      <c r="A182" s="45">
        <v>41030</v>
      </c>
      <c r="B182" s="43">
        <f t="shared" si="276"/>
        <v>5</v>
      </c>
      <c r="C182" s="52">
        <v>4</v>
      </c>
      <c r="D182" s="37" t="s">
        <v>313</v>
      </c>
      <c r="E182" s="37" t="s">
        <v>216</v>
      </c>
      <c r="F182" s="43">
        <v>3418.05</v>
      </c>
      <c r="G182" s="52">
        <v>58</v>
      </c>
      <c r="H182" s="52">
        <v>1</v>
      </c>
      <c r="I182" s="34">
        <v>0.875</v>
      </c>
      <c r="J182" s="34">
        <v>0.875</v>
      </c>
      <c r="K182" s="34">
        <v>0.87847222222222221</v>
      </c>
      <c r="L182" s="7">
        <f>K182-J182</f>
        <v>3.4722222222222099E-3</v>
      </c>
      <c r="M182" s="34">
        <v>0.88888888888888884</v>
      </c>
      <c r="N182" s="7">
        <f>M182-K182</f>
        <v>1.041666666666663E-2</v>
      </c>
      <c r="O182" s="34">
        <v>1.0902777777777779</v>
      </c>
      <c r="P182" s="7">
        <f>O182-M182</f>
        <v>0.20138888888888906</v>
      </c>
      <c r="Q182" s="34">
        <v>1.0902777777777779</v>
      </c>
      <c r="R182" s="34">
        <v>1.0972222222222223</v>
      </c>
      <c r="S182" s="7">
        <f t="shared" si="389"/>
        <v>6.9444444444444198E-3</v>
      </c>
      <c r="T182" s="34">
        <v>1.0902777777777779</v>
      </c>
      <c r="U182" s="34">
        <v>1.0972222222222223</v>
      </c>
      <c r="V182" s="7">
        <f t="shared" si="390"/>
        <v>6.9444444444444198E-3</v>
      </c>
      <c r="W182" s="34">
        <v>1.1006944444444444</v>
      </c>
      <c r="X182" s="7">
        <f>W182-R182</f>
        <v>3.4722222222220989E-3</v>
      </c>
      <c r="Y182" s="34">
        <v>1.1006944444444444</v>
      </c>
      <c r="Z182" s="7">
        <f>Y182-W182</f>
        <v>0</v>
      </c>
      <c r="AA182" s="34">
        <v>1.4513888888888891</v>
      </c>
      <c r="AB182" s="7">
        <f>AA182-Y182</f>
        <v>0.35069444444444464</v>
      </c>
      <c r="AC182" s="34">
        <v>1.4513888888888891</v>
      </c>
      <c r="AD182" s="34">
        <v>1.4513888888888891</v>
      </c>
      <c r="AE182" s="7">
        <f t="shared" si="391"/>
        <v>0</v>
      </c>
      <c r="AF182" s="34">
        <v>1.4618055555555556</v>
      </c>
      <c r="AG182" s="7">
        <f>AF182-AD182</f>
        <v>1.0416666666666519E-2</v>
      </c>
      <c r="AH182" s="34">
        <v>1.4652777777777777</v>
      </c>
      <c r="AI182" s="7">
        <f>AH182-AF182</f>
        <v>3.4722222222220989E-3</v>
      </c>
      <c r="AJ182" s="8">
        <f t="shared" si="314"/>
        <v>0</v>
      </c>
      <c r="AK182" s="8">
        <f t="shared" si="315"/>
        <v>5</v>
      </c>
      <c r="AL182" s="34">
        <v>1.4652777777777777</v>
      </c>
      <c r="AM182" s="34">
        <v>1.46875</v>
      </c>
      <c r="AN182" s="7">
        <f t="shared" si="334"/>
        <v>3.4722222222223209E-3</v>
      </c>
      <c r="AO182" s="7">
        <f>AM182-I182</f>
        <v>0.59375</v>
      </c>
      <c r="AP182" s="8">
        <f t="shared" si="335"/>
        <v>14</v>
      </c>
      <c r="AQ182" s="8">
        <f t="shared" si="336"/>
        <v>15</v>
      </c>
      <c r="AR182" s="7">
        <f>AB182-(AU182+AV182+AW182+AZ182+BC182+BF182+BI182)</f>
        <v>0</v>
      </c>
      <c r="AS182" s="8">
        <f t="shared" si="392"/>
        <v>0</v>
      </c>
      <c r="AT182" s="8">
        <f t="shared" si="393"/>
        <v>0</v>
      </c>
      <c r="AU182" s="224">
        <v>0</v>
      </c>
      <c r="AV182" s="224">
        <v>0</v>
      </c>
      <c r="AW182" s="224">
        <v>0</v>
      </c>
      <c r="AX182" s="225">
        <f t="shared" si="394"/>
        <v>0</v>
      </c>
      <c r="AY182" s="225">
        <f t="shared" si="395"/>
        <v>0</v>
      </c>
      <c r="AZ182" s="224">
        <v>0.35069444444444442</v>
      </c>
      <c r="BA182" s="225">
        <f t="shared" si="385"/>
        <v>8</v>
      </c>
      <c r="BB182" s="225">
        <f t="shared" si="386"/>
        <v>25</v>
      </c>
      <c r="BC182" s="224">
        <v>0</v>
      </c>
      <c r="BD182" s="225">
        <f t="shared" si="383"/>
        <v>0</v>
      </c>
      <c r="BE182" s="225">
        <f t="shared" si="384"/>
        <v>0</v>
      </c>
      <c r="BF182" s="224">
        <v>0</v>
      </c>
      <c r="BG182" s="225">
        <f t="shared" si="396"/>
        <v>0</v>
      </c>
      <c r="BH182" s="225">
        <f t="shared" si="397"/>
        <v>0</v>
      </c>
      <c r="BI182" s="224">
        <v>0</v>
      </c>
      <c r="BJ182" s="226">
        <f t="shared" si="398"/>
        <v>0</v>
      </c>
      <c r="BK182" s="227">
        <f t="shared" si="399"/>
        <v>0</v>
      </c>
      <c r="BL182" s="228">
        <f>F182 + BL181</f>
        <v>643214.59999999974</v>
      </c>
      <c r="BM182" s="229">
        <f xml:space="preserve"> G182 + BM181</f>
        <v>10352</v>
      </c>
      <c r="BN182" s="38">
        <f>F182/G182</f>
        <v>58.931896551724144</v>
      </c>
      <c r="BO182" s="2"/>
      <c r="BP182" s="2"/>
      <c r="BQ182" s="2"/>
      <c r="BR182" s="2"/>
      <c r="BS182" s="2"/>
      <c r="BT182" s="2"/>
      <c r="BU182" s="2"/>
      <c r="BV182" s="2"/>
      <c r="BW182" s="2"/>
    </row>
    <row r="183" spans="1:75" s="65" customFormat="1" ht="30" x14ac:dyDescent="0.25">
      <c r="A183" s="45">
        <v>41030</v>
      </c>
      <c r="B183" s="43">
        <f t="shared" si="276"/>
        <v>5</v>
      </c>
      <c r="C183" s="52">
        <v>1</v>
      </c>
      <c r="D183" s="37" t="s">
        <v>261</v>
      </c>
      <c r="E183" s="37" t="s">
        <v>349</v>
      </c>
      <c r="F183" s="43">
        <v>3764.86</v>
      </c>
      <c r="G183" s="52">
        <v>59</v>
      </c>
      <c r="H183" s="52">
        <v>0</v>
      </c>
      <c r="I183" s="34">
        <v>0.54513888888888895</v>
      </c>
      <c r="J183" s="34">
        <v>0.54513888888888895</v>
      </c>
      <c r="K183" s="34">
        <v>0.54861111111111105</v>
      </c>
      <c r="L183" s="7">
        <f>K183-J183</f>
        <v>3.4722222222220989E-3</v>
      </c>
      <c r="M183" s="34">
        <v>0.55902777777777779</v>
      </c>
      <c r="N183" s="7">
        <f>M183-K183</f>
        <v>1.0416666666666741E-2</v>
      </c>
      <c r="O183" s="34">
        <v>0.58333333333333337</v>
      </c>
      <c r="P183" s="7">
        <f>O183-M183</f>
        <v>2.430555555555558E-2</v>
      </c>
      <c r="Q183" s="34">
        <v>0.59722222222222221</v>
      </c>
      <c r="R183" s="34">
        <v>0.65972222222222221</v>
      </c>
      <c r="S183" s="7">
        <f t="shared" si="389"/>
        <v>6.25E-2</v>
      </c>
      <c r="T183" s="34">
        <v>0.59722222222222221</v>
      </c>
      <c r="U183" s="34">
        <v>0.65972222222222221</v>
      </c>
      <c r="V183" s="7">
        <f t="shared" si="390"/>
        <v>6.25E-2</v>
      </c>
      <c r="W183" s="34">
        <v>0.66388888888888886</v>
      </c>
      <c r="X183" s="7">
        <f>W183-R183</f>
        <v>4.1666666666666519E-3</v>
      </c>
      <c r="Y183" s="34">
        <v>0.6645833333333333</v>
      </c>
      <c r="Z183" s="7">
        <f>Y183-W183</f>
        <v>6.9444444444444198E-4</v>
      </c>
      <c r="AA183" s="34">
        <v>0.79166666666666663</v>
      </c>
      <c r="AB183" s="7">
        <f>AA183-Y183</f>
        <v>0.12708333333333333</v>
      </c>
      <c r="AC183" s="34">
        <v>0.79166666666666663</v>
      </c>
      <c r="AD183" s="34">
        <v>0.79166666666666663</v>
      </c>
      <c r="AE183" s="7">
        <f t="shared" si="391"/>
        <v>0</v>
      </c>
      <c r="AF183" s="34">
        <v>0.80555555555555547</v>
      </c>
      <c r="AG183" s="7">
        <f>AF183-AD183</f>
        <v>1.388888888888884E-2</v>
      </c>
      <c r="AH183" s="34">
        <v>0.80902777777777779</v>
      </c>
      <c r="AI183" s="7">
        <f>AH183-AF183</f>
        <v>3.4722222222223209E-3</v>
      </c>
      <c r="AJ183" s="8">
        <f t="shared" si="314"/>
        <v>0</v>
      </c>
      <c r="AK183" s="8">
        <f t="shared" si="315"/>
        <v>5</v>
      </c>
      <c r="AL183" s="34">
        <v>0.80902777777777779</v>
      </c>
      <c r="AM183" s="34">
        <v>0.8125</v>
      </c>
      <c r="AN183" s="7">
        <f t="shared" si="334"/>
        <v>3.4722222222222099E-3</v>
      </c>
      <c r="AO183" s="7">
        <f>AM183-I183</f>
        <v>0.26736111111111105</v>
      </c>
      <c r="AP183" s="8">
        <f t="shared" si="335"/>
        <v>6</v>
      </c>
      <c r="AQ183" s="8">
        <f t="shared" si="336"/>
        <v>25</v>
      </c>
      <c r="AR183" s="7">
        <f>AB183-(AU183+AV183+AW183+AZ183+BC183+BF183+BI183)</f>
        <v>3.888888888888889E-2</v>
      </c>
      <c r="AS183" s="8">
        <f t="shared" si="392"/>
        <v>0</v>
      </c>
      <c r="AT183" s="8">
        <f t="shared" si="393"/>
        <v>56</v>
      </c>
      <c r="AU183" s="224">
        <v>0</v>
      </c>
      <c r="AV183" s="224">
        <v>0</v>
      </c>
      <c r="AW183" s="224">
        <v>0</v>
      </c>
      <c r="AX183" s="225">
        <f t="shared" si="394"/>
        <v>0</v>
      </c>
      <c r="AY183" s="225">
        <f t="shared" si="395"/>
        <v>0</v>
      </c>
      <c r="AZ183" s="224">
        <v>5.5555555555555552E-2</v>
      </c>
      <c r="BA183" s="225">
        <f t="shared" si="385"/>
        <v>1</v>
      </c>
      <c r="BB183" s="225">
        <f t="shared" si="386"/>
        <v>20</v>
      </c>
      <c r="BC183" s="224">
        <v>0</v>
      </c>
      <c r="BD183" s="225">
        <f t="shared" si="383"/>
        <v>0</v>
      </c>
      <c r="BE183" s="225">
        <f t="shared" si="384"/>
        <v>0</v>
      </c>
      <c r="BF183" s="224">
        <v>0</v>
      </c>
      <c r="BG183" s="225">
        <f t="shared" si="396"/>
        <v>0</v>
      </c>
      <c r="BH183" s="225">
        <f t="shared" si="397"/>
        <v>0</v>
      </c>
      <c r="BI183" s="224">
        <v>3.2638888888888891E-2</v>
      </c>
      <c r="BJ183" s="226">
        <f t="shared" si="398"/>
        <v>0</v>
      </c>
      <c r="BK183" s="227">
        <f t="shared" si="399"/>
        <v>47</v>
      </c>
      <c r="BL183" s="228">
        <f>F183 + BL182</f>
        <v>646979.45999999973</v>
      </c>
      <c r="BM183" s="229">
        <f xml:space="preserve"> G183 + BM182</f>
        <v>10411</v>
      </c>
      <c r="BN183" s="38">
        <f>F183/G183</f>
        <v>63.811186440677972</v>
      </c>
      <c r="BO183" s="2"/>
      <c r="BP183" s="2"/>
      <c r="BQ183" s="2"/>
      <c r="BR183" s="2"/>
      <c r="BS183" s="2"/>
      <c r="BT183" s="2"/>
      <c r="BU183" s="2"/>
      <c r="BV183" s="2"/>
      <c r="BW183" s="2"/>
    </row>
    <row r="184" spans="1:75" s="65" customFormat="1" ht="24" customHeight="1" x14ac:dyDescent="0.25">
      <c r="A184" s="45">
        <v>41030</v>
      </c>
      <c r="B184" s="43">
        <f t="shared" si="276"/>
        <v>5</v>
      </c>
      <c r="C184" s="52">
        <v>1</v>
      </c>
      <c r="D184" s="37" t="s">
        <v>219</v>
      </c>
      <c r="E184" s="37" t="s">
        <v>216</v>
      </c>
      <c r="F184" s="43">
        <v>3621.57</v>
      </c>
      <c r="G184" s="52">
        <v>57</v>
      </c>
      <c r="H184" s="52">
        <v>2</v>
      </c>
      <c r="I184" s="34">
        <v>0.67708333333333337</v>
      </c>
      <c r="J184" s="34">
        <v>0.67708333333333337</v>
      </c>
      <c r="K184" s="34">
        <v>0.69444444444444453</v>
      </c>
      <c r="L184" s="7">
        <f>K184-J184</f>
        <v>1.736111111111116E-2</v>
      </c>
      <c r="M184" s="34">
        <v>0.70486111111111116</v>
      </c>
      <c r="N184" s="7">
        <f>M184-K184</f>
        <v>1.041666666666663E-2</v>
      </c>
      <c r="O184" s="34">
        <v>0.71875</v>
      </c>
      <c r="P184" s="7">
        <f>O184-M184</f>
        <v>1.388888888888884E-2</v>
      </c>
      <c r="Q184" s="34">
        <v>0.72569444444444453</v>
      </c>
      <c r="R184" s="34">
        <v>0.75</v>
      </c>
      <c r="S184" s="7">
        <f t="shared" si="389"/>
        <v>2.4305555555555469E-2</v>
      </c>
      <c r="T184" s="34">
        <v>0.72569444444444453</v>
      </c>
      <c r="U184" s="34">
        <v>0.75</v>
      </c>
      <c r="V184" s="7">
        <f t="shared" si="390"/>
        <v>2.4305555555555469E-2</v>
      </c>
      <c r="W184" s="34">
        <v>0.75138888888888899</v>
      </c>
      <c r="X184" s="7">
        <f>W184-R184</f>
        <v>1.388888888888995E-3</v>
      </c>
      <c r="Y184" s="34">
        <v>0.75208333333333333</v>
      </c>
      <c r="Z184" s="7">
        <f>Y184-W184</f>
        <v>6.9444444444433095E-4</v>
      </c>
      <c r="AA184" s="34">
        <v>0.84791666666666676</v>
      </c>
      <c r="AB184" s="7">
        <f>AA184-Y184</f>
        <v>9.5833333333333437E-2</v>
      </c>
      <c r="AC184" s="34">
        <v>0.84791666666666676</v>
      </c>
      <c r="AD184" s="34">
        <v>0.84791666666666676</v>
      </c>
      <c r="AE184" s="7">
        <f t="shared" si="391"/>
        <v>0</v>
      </c>
      <c r="AF184" s="34">
        <v>0.85763888888888884</v>
      </c>
      <c r="AG184" s="7">
        <f>AF184-AD184</f>
        <v>9.7222222222220767E-3</v>
      </c>
      <c r="AH184" s="34">
        <v>0.86111111111111116</v>
      </c>
      <c r="AI184" s="7">
        <f>AH184-AF184</f>
        <v>3.4722222222223209E-3</v>
      </c>
      <c r="AJ184" s="8">
        <f t="shared" si="314"/>
        <v>0</v>
      </c>
      <c r="AK184" s="8">
        <f t="shared" si="315"/>
        <v>5</v>
      </c>
      <c r="AL184" s="34">
        <v>0.86111111111111116</v>
      </c>
      <c r="AM184" s="34">
        <v>0.86458333333333337</v>
      </c>
      <c r="AN184" s="7">
        <f t="shared" si="334"/>
        <v>3.4722222222222099E-3</v>
      </c>
      <c r="AO184" s="7">
        <f>AM184-I184</f>
        <v>0.1875</v>
      </c>
      <c r="AP184" s="8">
        <f t="shared" si="335"/>
        <v>4</v>
      </c>
      <c r="AQ184" s="8">
        <f t="shared" si="336"/>
        <v>30</v>
      </c>
      <c r="AR184" s="7">
        <f>AB184-(AU184+AV184+AW184+AZ184+BC184+BF184+BI184)</f>
        <v>3.541666666666677E-2</v>
      </c>
      <c r="AS184" s="8">
        <f t="shared" si="392"/>
        <v>0</v>
      </c>
      <c r="AT184" s="8">
        <f t="shared" si="393"/>
        <v>51</v>
      </c>
      <c r="AU184" s="224">
        <v>0</v>
      </c>
      <c r="AV184" s="224">
        <v>0</v>
      </c>
      <c r="AW184" s="224">
        <v>0</v>
      </c>
      <c r="AX184" s="225">
        <f t="shared" si="394"/>
        <v>0</v>
      </c>
      <c r="AY184" s="225">
        <f t="shared" si="395"/>
        <v>0</v>
      </c>
      <c r="AZ184" s="224">
        <v>0</v>
      </c>
      <c r="BA184" s="225">
        <f t="shared" ref="BA184:BA187" si="400">HOUR(AZ184)</f>
        <v>0</v>
      </c>
      <c r="BB184" s="225">
        <f t="shared" ref="BB184:BB187" si="401">MINUTE(AZ184)</f>
        <v>0</v>
      </c>
      <c r="BC184" s="224">
        <v>0</v>
      </c>
      <c r="BD184" s="225">
        <f t="shared" si="383"/>
        <v>0</v>
      </c>
      <c r="BE184" s="225">
        <f t="shared" si="384"/>
        <v>0</v>
      </c>
      <c r="BF184" s="224">
        <v>6.0416666666666667E-2</v>
      </c>
      <c r="BG184" s="225">
        <f t="shared" si="396"/>
        <v>1</v>
      </c>
      <c r="BH184" s="225">
        <f t="shared" si="397"/>
        <v>27</v>
      </c>
      <c r="BI184" s="224">
        <v>0</v>
      </c>
      <c r="BJ184" s="226">
        <f t="shared" si="398"/>
        <v>0</v>
      </c>
      <c r="BK184" s="227">
        <f t="shared" si="399"/>
        <v>0</v>
      </c>
      <c r="BL184" s="228">
        <f>F184 + BL183</f>
        <v>650601.02999999968</v>
      </c>
      <c r="BM184" s="229">
        <f xml:space="preserve"> G184 + BM183</f>
        <v>10468</v>
      </c>
      <c r="BN184" s="38">
        <f>F184/G184</f>
        <v>63.53631578947369</v>
      </c>
      <c r="BO184" s="2"/>
      <c r="BP184" s="2"/>
      <c r="BQ184" s="2"/>
      <c r="BR184" s="2"/>
      <c r="BS184" s="2"/>
      <c r="BT184" s="2"/>
      <c r="BU184" s="2"/>
      <c r="BV184" s="2"/>
      <c r="BW184" s="2"/>
    </row>
    <row r="185" spans="1:75" s="65" customFormat="1" ht="30" x14ac:dyDescent="0.25">
      <c r="A185" s="45">
        <v>41030</v>
      </c>
      <c r="B185" s="43">
        <f t="shared" si="276"/>
        <v>5</v>
      </c>
      <c r="C185" s="52">
        <v>1</v>
      </c>
      <c r="D185" s="37" t="s">
        <v>275</v>
      </c>
      <c r="E185" s="37" t="s">
        <v>216</v>
      </c>
      <c r="F185" s="43">
        <v>3663.41</v>
      </c>
      <c r="G185" s="52">
        <v>59</v>
      </c>
      <c r="H185" s="52">
        <v>0</v>
      </c>
      <c r="I185" s="34">
        <v>0.78125</v>
      </c>
      <c r="J185" s="34">
        <v>0.78125</v>
      </c>
      <c r="K185" s="34">
        <v>0.78472222222222221</v>
      </c>
      <c r="L185" s="7">
        <f>K185-J185</f>
        <v>3.4722222222222099E-3</v>
      </c>
      <c r="M185" s="34">
        <v>0.78819444444444453</v>
      </c>
      <c r="N185" s="7">
        <f>M185-K185</f>
        <v>3.4722222222223209E-3</v>
      </c>
      <c r="O185" s="34">
        <v>0.86458333333333337</v>
      </c>
      <c r="P185" s="7">
        <f>O185-M185</f>
        <v>7.638888888888884E-2</v>
      </c>
      <c r="Q185" s="34">
        <v>0.86805555555555547</v>
      </c>
      <c r="R185" s="34">
        <v>0.91527777777777775</v>
      </c>
      <c r="S185" s="7">
        <f t="shared" si="389"/>
        <v>4.7222222222222276E-2</v>
      </c>
      <c r="T185" s="34">
        <v>0.86805555555555547</v>
      </c>
      <c r="U185" s="34">
        <v>0.91527777777777775</v>
      </c>
      <c r="V185" s="7">
        <f t="shared" si="390"/>
        <v>4.7222222222222276E-2</v>
      </c>
      <c r="W185" s="34">
        <v>0.89236111111111116</v>
      </c>
      <c r="X185" s="7">
        <v>0</v>
      </c>
      <c r="Y185" s="34">
        <v>0.8930555555555556</v>
      </c>
      <c r="Z185" s="7">
        <f>Y185-W185</f>
        <v>6.9444444444444198E-4</v>
      </c>
      <c r="AA185" s="34">
        <v>1.0062499999999999</v>
      </c>
      <c r="AB185" s="7">
        <f>AA185-Y185</f>
        <v>0.11319444444444426</v>
      </c>
      <c r="AC185" s="34">
        <v>1.0062499999999999</v>
      </c>
      <c r="AD185" s="34">
        <v>1.0062499999999999</v>
      </c>
      <c r="AE185" s="7">
        <f t="shared" si="391"/>
        <v>0</v>
      </c>
      <c r="AF185" s="34">
        <v>1.0138888888888888</v>
      </c>
      <c r="AG185" s="7">
        <f>AF185-AD185</f>
        <v>7.6388888888889728E-3</v>
      </c>
      <c r="AH185" s="34">
        <v>1.0173611111111112</v>
      </c>
      <c r="AI185" s="7">
        <f>AH185-AF185</f>
        <v>3.4722222222223209E-3</v>
      </c>
      <c r="AJ185" s="8">
        <f t="shared" si="314"/>
        <v>0</v>
      </c>
      <c r="AK185" s="8">
        <f t="shared" si="315"/>
        <v>5</v>
      </c>
      <c r="AL185" s="34">
        <v>1.0173611111111112</v>
      </c>
      <c r="AM185" s="34">
        <v>1.0208333333333333</v>
      </c>
      <c r="AN185" s="7">
        <f t="shared" si="334"/>
        <v>3.4722222222220989E-3</v>
      </c>
      <c r="AO185" s="7">
        <f>AM185-I185</f>
        <v>0.23958333333333326</v>
      </c>
      <c r="AP185" s="8">
        <f t="shared" si="335"/>
        <v>5</v>
      </c>
      <c r="AQ185" s="8">
        <f t="shared" si="336"/>
        <v>45</v>
      </c>
      <c r="AR185" s="7">
        <f>AB185-(AU185+AV185+AW185+AZ185+BC185+BF185+BI185)</f>
        <v>4.3749999999999831E-2</v>
      </c>
      <c r="AS185" s="8">
        <f t="shared" si="392"/>
        <v>1</v>
      </c>
      <c r="AT185" s="8">
        <f t="shared" si="393"/>
        <v>3</v>
      </c>
      <c r="AU185" s="224">
        <v>0</v>
      </c>
      <c r="AV185" s="224">
        <v>0</v>
      </c>
      <c r="AW185" s="224">
        <v>0</v>
      </c>
      <c r="AX185" s="225">
        <f t="shared" si="394"/>
        <v>0</v>
      </c>
      <c r="AY185" s="225">
        <f t="shared" si="395"/>
        <v>0</v>
      </c>
      <c r="AZ185" s="224">
        <v>0</v>
      </c>
      <c r="BA185" s="225">
        <f t="shared" si="400"/>
        <v>0</v>
      </c>
      <c r="BB185" s="225">
        <f t="shared" si="401"/>
        <v>0</v>
      </c>
      <c r="BC185" s="224">
        <v>0</v>
      </c>
      <c r="BD185" s="225">
        <f t="shared" si="383"/>
        <v>0</v>
      </c>
      <c r="BE185" s="225">
        <f t="shared" si="384"/>
        <v>0</v>
      </c>
      <c r="BF185" s="224">
        <v>6.9444444444444434E-2</v>
      </c>
      <c r="BG185" s="225">
        <f t="shared" si="396"/>
        <v>1</v>
      </c>
      <c r="BH185" s="225">
        <f t="shared" si="397"/>
        <v>40</v>
      </c>
      <c r="BI185" s="224">
        <v>0</v>
      </c>
      <c r="BJ185" s="226">
        <f t="shared" si="398"/>
        <v>0</v>
      </c>
      <c r="BK185" s="227">
        <f t="shared" si="399"/>
        <v>0</v>
      </c>
      <c r="BL185" s="228">
        <f>F185 + BL184</f>
        <v>654264.43999999971</v>
      </c>
      <c r="BM185" s="229">
        <f xml:space="preserve"> G185 + BM184</f>
        <v>10527</v>
      </c>
      <c r="BN185" s="38">
        <f>F185/G185</f>
        <v>62.091694915254237</v>
      </c>
      <c r="BO185" s="2"/>
      <c r="BP185" s="2"/>
      <c r="BQ185" s="2"/>
      <c r="BR185" s="2"/>
      <c r="BS185" s="2"/>
      <c r="BT185" s="2"/>
      <c r="BU185" s="2"/>
      <c r="BV185" s="2"/>
      <c r="BW185" s="2"/>
    </row>
    <row r="186" spans="1:75" s="65" customFormat="1" ht="24" customHeight="1" x14ac:dyDescent="0.25">
      <c r="A186" s="45">
        <v>41030</v>
      </c>
      <c r="B186" s="43">
        <f t="shared" si="276"/>
        <v>5</v>
      </c>
      <c r="C186" s="52">
        <v>1</v>
      </c>
      <c r="D186" s="37" t="s">
        <v>265</v>
      </c>
      <c r="E186" s="37" t="s">
        <v>216</v>
      </c>
      <c r="F186" s="43">
        <v>3028.19</v>
      </c>
      <c r="G186" s="52">
        <v>54</v>
      </c>
      <c r="H186" s="52">
        <v>5</v>
      </c>
      <c r="I186" s="34">
        <v>0.84027777777777779</v>
      </c>
      <c r="J186" s="34">
        <v>0.84027777777777779</v>
      </c>
      <c r="K186" s="34">
        <v>0.84375</v>
      </c>
      <c r="L186" s="7">
        <f>K186-J186</f>
        <v>3.4722222222222099E-3</v>
      </c>
      <c r="M186" s="34">
        <v>0.85069444444444453</v>
      </c>
      <c r="N186" s="7">
        <f>M186-K186</f>
        <v>6.9444444444445308E-3</v>
      </c>
      <c r="O186" s="34">
        <v>0.875</v>
      </c>
      <c r="P186" s="7">
        <f>O186-M186</f>
        <v>2.4305555555555469E-2</v>
      </c>
      <c r="Q186" s="34">
        <v>0.91666666666666663</v>
      </c>
      <c r="R186" s="34">
        <v>0.95138888888888884</v>
      </c>
      <c r="S186" s="7">
        <f t="shared" si="389"/>
        <v>3.472222222222221E-2</v>
      </c>
      <c r="T186" s="34">
        <v>0.91666666666666663</v>
      </c>
      <c r="U186" s="34">
        <v>0.95138888888888884</v>
      </c>
      <c r="V186" s="7">
        <f t="shared" si="390"/>
        <v>3.472222222222221E-2</v>
      </c>
      <c r="W186" s="34">
        <v>0.91666666666666663</v>
      </c>
      <c r="X186" s="7">
        <v>0</v>
      </c>
      <c r="Y186" s="34">
        <v>0.91666666666666663</v>
      </c>
      <c r="Z186" s="7">
        <f>Y186-W186</f>
        <v>0</v>
      </c>
      <c r="AA186" s="34">
        <v>1.15625</v>
      </c>
      <c r="AB186" s="7">
        <f>AA186-Y186</f>
        <v>0.23958333333333337</v>
      </c>
      <c r="AC186" s="34">
        <v>1.15625</v>
      </c>
      <c r="AD186" s="34">
        <v>1.15625</v>
      </c>
      <c r="AE186" s="7">
        <f t="shared" si="391"/>
        <v>0</v>
      </c>
      <c r="AF186" s="34">
        <v>1.1701388888888888</v>
      </c>
      <c r="AG186" s="7">
        <f>AF186-AD186</f>
        <v>1.388888888888884E-2</v>
      </c>
      <c r="AH186" s="34">
        <v>1.1736111111111112</v>
      </c>
      <c r="AI186" s="7">
        <f>AH186-AF186</f>
        <v>3.4722222222223209E-3</v>
      </c>
      <c r="AJ186" s="8">
        <f t="shared" si="314"/>
        <v>0</v>
      </c>
      <c r="AK186" s="8">
        <f t="shared" si="315"/>
        <v>5</v>
      </c>
      <c r="AL186" s="34">
        <v>1.1736111111111112</v>
      </c>
      <c r="AM186" s="34">
        <v>1.1770833333333333</v>
      </c>
      <c r="AN186" s="7">
        <f t="shared" si="334"/>
        <v>3.4722222222220989E-3</v>
      </c>
      <c r="AO186" s="7">
        <f>AM186-I186</f>
        <v>0.33680555555555547</v>
      </c>
      <c r="AP186" s="8">
        <f t="shared" si="335"/>
        <v>8</v>
      </c>
      <c r="AQ186" s="8">
        <f t="shared" si="336"/>
        <v>5</v>
      </c>
      <c r="AR186" s="7">
        <f>AB186-(AU186+AV186+AW186+AZ186+BC186+BF186+BI186)</f>
        <v>0</v>
      </c>
      <c r="AS186" s="8">
        <f t="shared" si="392"/>
        <v>0</v>
      </c>
      <c r="AT186" s="8">
        <f t="shared" si="393"/>
        <v>0</v>
      </c>
      <c r="AU186" s="224">
        <v>0</v>
      </c>
      <c r="AV186" s="224">
        <v>0</v>
      </c>
      <c r="AW186" s="224">
        <v>0</v>
      </c>
      <c r="AX186" s="225">
        <f t="shared" si="394"/>
        <v>0</v>
      </c>
      <c r="AY186" s="225">
        <f t="shared" si="395"/>
        <v>0</v>
      </c>
      <c r="AZ186" s="224">
        <v>0.23958333333333334</v>
      </c>
      <c r="BA186" s="225">
        <f t="shared" si="400"/>
        <v>5</v>
      </c>
      <c r="BB186" s="225">
        <f t="shared" si="401"/>
        <v>45</v>
      </c>
      <c r="BC186" s="224">
        <v>0</v>
      </c>
      <c r="BD186" s="225">
        <f t="shared" si="383"/>
        <v>0</v>
      </c>
      <c r="BE186" s="225">
        <f t="shared" si="384"/>
        <v>0</v>
      </c>
      <c r="BF186" s="224">
        <v>0</v>
      </c>
      <c r="BG186" s="225">
        <f t="shared" si="396"/>
        <v>0</v>
      </c>
      <c r="BH186" s="225">
        <f t="shared" si="397"/>
        <v>0</v>
      </c>
      <c r="BI186" s="224">
        <v>0</v>
      </c>
      <c r="BJ186" s="226">
        <f t="shared" si="398"/>
        <v>0</v>
      </c>
      <c r="BK186" s="227">
        <f t="shared" si="399"/>
        <v>0</v>
      </c>
      <c r="BL186" s="228">
        <f>F186 + BL185</f>
        <v>657292.62999999966</v>
      </c>
      <c r="BM186" s="229">
        <f xml:space="preserve"> G186 + BM185</f>
        <v>10581</v>
      </c>
      <c r="BN186" s="38">
        <f>F186/G186</f>
        <v>56.077592592592595</v>
      </c>
      <c r="BO186" s="2"/>
      <c r="BP186" s="2"/>
      <c r="BQ186" s="2"/>
      <c r="BR186" s="2"/>
      <c r="BS186" s="2"/>
      <c r="BT186" s="2"/>
      <c r="BU186" s="2"/>
      <c r="BV186" s="2"/>
      <c r="BW186" s="2"/>
    </row>
    <row r="187" spans="1:75" s="65" customFormat="1" ht="24" customHeight="1" x14ac:dyDescent="0.25">
      <c r="A187" s="45">
        <v>41030</v>
      </c>
      <c r="B187" s="43">
        <f t="shared" si="276"/>
        <v>5</v>
      </c>
      <c r="C187" s="52">
        <v>1</v>
      </c>
      <c r="D187" s="37" t="s">
        <v>264</v>
      </c>
      <c r="E187" s="37" t="s">
        <v>359</v>
      </c>
      <c r="F187" s="43">
        <v>3716.86</v>
      </c>
      <c r="G187" s="52">
        <v>59</v>
      </c>
      <c r="H187" s="52">
        <v>0</v>
      </c>
      <c r="I187" s="34">
        <v>0.85416666666666663</v>
      </c>
      <c r="J187" s="34">
        <v>0.85416666666666663</v>
      </c>
      <c r="K187" s="34">
        <v>0.85763888888888884</v>
      </c>
      <c r="L187" s="7">
        <f>K187-J187</f>
        <v>3.4722222222222099E-3</v>
      </c>
      <c r="M187" s="34">
        <v>0.86458333333333337</v>
      </c>
      <c r="N187" s="7">
        <f>M187-K187</f>
        <v>6.9444444444445308E-3</v>
      </c>
      <c r="O187" s="34">
        <v>0.98611111111111116</v>
      </c>
      <c r="P187" s="7">
        <f>O187-M187</f>
        <v>0.12152777777777779</v>
      </c>
      <c r="Q187" s="34">
        <v>0.98611111111111116</v>
      </c>
      <c r="R187" s="34">
        <v>1.0277777777777779</v>
      </c>
      <c r="S187" s="7">
        <f t="shared" si="389"/>
        <v>4.1666666666666741E-2</v>
      </c>
      <c r="T187" s="34">
        <v>0.98611111111111116</v>
      </c>
      <c r="U187" s="34">
        <v>1.0277777777777779</v>
      </c>
      <c r="V187" s="7">
        <f t="shared" si="390"/>
        <v>4.1666666666666741E-2</v>
      </c>
      <c r="W187" s="34">
        <v>1.0513888888888889</v>
      </c>
      <c r="X187" s="7">
        <f>W187-R187</f>
        <v>2.3611111111111027E-2</v>
      </c>
      <c r="Y187" s="34">
        <v>1.0520833333333333</v>
      </c>
      <c r="Z187" s="7">
        <f>Y187-W187</f>
        <v>6.9444444444433095E-4</v>
      </c>
      <c r="AA187" s="34">
        <v>1.1791666666666667</v>
      </c>
      <c r="AB187" s="7">
        <f>AA187-Y187</f>
        <v>0.12708333333333344</v>
      </c>
      <c r="AC187" s="34">
        <v>1.1791666666666667</v>
      </c>
      <c r="AD187" s="34">
        <v>1.1791666666666667</v>
      </c>
      <c r="AE187" s="7">
        <f t="shared" si="391"/>
        <v>0</v>
      </c>
      <c r="AF187" s="34">
        <v>1.1909722222222221</v>
      </c>
      <c r="AG187" s="7">
        <f>AF187-AD187</f>
        <v>1.1805555555555403E-2</v>
      </c>
      <c r="AH187" s="34">
        <v>1.1944444444444444</v>
      </c>
      <c r="AI187" s="7">
        <f>AH187-AF187</f>
        <v>3.4722222222223209E-3</v>
      </c>
      <c r="AJ187" s="8">
        <f t="shared" si="314"/>
        <v>0</v>
      </c>
      <c r="AK187" s="8">
        <f t="shared" si="315"/>
        <v>5</v>
      </c>
      <c r="AL187" s="34">
        <v>1.1944444444444444</v>
      </c>
      <c r="AM187" s="34">
        <v>1.1979166666666667</v>
      </c>
      <c r="AN187" s="7">
        <f t="shared" si="334"/>
        <v>3.4722222222223209E-3</v>
      </c>
      <c r="AO187" s="7">
        <f>AM187-I187</f>
        <v>0.34375000000000011</v>
      </c>
      <c r="AP187" s="8">
        <f t="shared" si="335"/>
        <v>8</v>
      </c>
      <c r="AQ187" s="8">
        <f t="shared" si="336"/>
        <v>15</v>
      </c>
      <c r="AR187" s="7">
        <f>AB187-(AU187+AV187+AW187+AZ187+BC187+BF187+BI187)</f>
        <v>5.2777777777777882E-2</v>
      </c>
      <c r="AS187" s="8">
        <f t="shared" si="392"/>
        <v>1</v>
      </c>
      <c r="AT187" s="8">
        <f t="shared" si="393"/>
        <v>16</v>
      </c>
      <c r="AU187" s="224">
        <v>0</v>
      </c>
      <c r="AV187" s="224">
        <v>0</v>
      </c>
      <c r="AW187" s="224">
        <v>0</v>
      </c>
      <c r="AX187" s="225">
        <f t="shared" si="394"/>
        <v>0</v>
      </c>
      <c r="AY187" s="225">
        <f t="shared" si="395"/>
        <v>0</v>
      </c>
      <c r="AZ187" s="224">
        <v>0</v>
      </c>
      <c r="BA187" s="225">
        <f t="shared" si="400"/>
        <v>0</v>
      </c>
      <c r="BB187" s="225">
        <f t="shared" si="401"/>
        <v>0</v>
      </c>
      <c r="BC187" s="224">
        <v>0</v>
      </c>
      <c r="BD187" s="225">
        <f t="shared" si="383"/>
        <v>0</v>
      </c>
      <c r="BE187" s="225">
        <f t="shared" si="384"/>
        <v>0</v>
      </c>
      <c r="BF187" s="224">
        <v>7.4305555555555555E-2</v>
      </c>
      <c r="BG187" s="225">
        <f t="shared" si="396"/>
        <v>1</v>
      </c>
      <c r="BH187" s="225">
        <f t="shared" si="397"/>
        <v>47</v>
      </c>
      <c r="BI187" s="224">
        <v>0</v>
      </c>
      <c r="BJ187" s="226">
        <f t="shared" si="398"/>
        <v>0</v>
      </c>
      <c r="BK187" s="227">
        <f t="shared" si="399"/>
        <v>0</v>
      </c>
      <c r="BL187" s="228">
        <f>F187 + BL186</f>
        <v>661009.48999999964</v>
      </c>
      <c r="BM187" s="229">
        <f xml:space="preserve"> G187 + BM186</f>
        <v>10640</v>
      </c>
      <c r="BN187" s="38">
        <f>F187/G187</f>
        <v>62.997627118644068</v>
      </c>
      <c r="BO187" s="2"/>
      <c r="BP187" s="2"/>
      <c r="BQ187" s="2"/>
      <c r="BR187" s="2"/>
      <c r="BS187" s="2"/>
      <c r="BT187" s="2"/>
      <c r="BU187" s="2"/>
      <c r="BV187" s="2"/>
      <c r="BW187" s="2"/>
    </row>
    <row r="188" spans="1:75" s="65" customFormat="1" ht="24" customHeight="1" x14ac:dyDescent="0.25">
      <c r="A188" s="45">
        <v>41031</v>
      </c>
      <c r="B188" s="43">
        <f t="shared" si="276"/>
        <v>5</v>
      </c>
      <c r="C188" s="52">
        <v>1</v>
      </c>
      <c r="D188" s="37" t="s">
        <v>31</v>
      </c>
      <c r="E188" s="37" t="s">
        <v>214</v>
      </c>
      <c r="F188" s="43">
        <v>3792.43</v>
      </c>
      <c r="G188" s="52">
        <v>59</v>
      </c>
      <c r="H188" s="52">
        <v>0</v>
      </c>
      <c r="I188" s="34">
        <v>0.875</v>
      </c>
      <c r="J188" s="34">
        <v>0.875</v>
      </c>
      <c r="K188" s="34">
        <v>0.87847222222222221</v>
      </c>
      <c r="L188" s="7">
        <f>K188-J188</f>
        <v>3.4722222222222099E-3</v>
      </c>
      <c r="M188" s="34">
        <v>0.88888888888888884</v>
      </c>
      <c r="N188" s="7">
        <f>M188-K188</f>
        <v>1.041666666666663E-2</v>
      </c>
      <c r="O188" s="34">
        <v>1.0416666666666667</v>
      </c>
      <c r="P188" s="7">
        <f>O188-M188</f>
        <v>0.1527777777777779</v>
      </c>
      <c r="Q188" s="34">
        <v>1.0416666666666667</v>
      </c>
      <c r="R188" s="34">
        <v>1.0763888888888888</v>
      </c>
      <c r="S188" s="7">
        <f t="shared" ref="S188:S195" si="402">R188-Q188</f>
        <v>3.4722222222222099E-2</v>
      </c>
      <c r="T188" s="34">
        <v>1.0416666666666667</v>
      </c>
      <c r="U188" s="34">
        <v>1.0763888888888888</v>
      </c>
      <c r="V188" s="7">
        <f t="shared" ref="V188:V195" si="403">U188-T188</f>
        <v>3.4722222222222099E-2</v>
      </c>
      <c r="W188" s="34">
        <v>1.2166666666666666</v>
      </c>
      <c r="X188" s="7">
        <f>W188-R188</f>
        <v>0.14027777777777772</v>
      </c>
      <c r="Y188" s="34">
        <v>1.2180555555555557</v>
      </c>
      <c r="Z188" s="7">
        <f>Y188-W188</f>
        <v>1.388888888889106E-3</v>
      </c>
      <c r="AA188" s="34">
        <v>1.2965277777777777</v>
      </c>
      <c r="AB188" s="7">
        <f>AA188-Y188</f>
        <v>7.8472222222222054E-2</v>
      </c>
      <c r="AC188" s="34">
        <v>1.2965277777777777</v>
      </c>
      <c r="AD188" s="34">
        <v>1.2965277777777777</v>
      </c>
      <c r="AE188" s="7">
        <f t="shared" si="391"/>
        <v>0</v>
      </c>
      <c r="AF188" s="34">
        <v>1.3055555555555556</v>
      </c>
      <c r="AG188" s="7">
        <f>AF188-AD188</f>
        <v>9.0277777777778567E-3</v>
      </c>
      <c r="AH188" s="34">
        <v>1.3090277777777779</v>
      </c>
      <c r="AI188" s="7">
        <f>AH188-AF188</f>
        <v>3.4722222222223209E-3</v>
      </c>
      <c r="AJ188" s="8">
        <f t="shared" si="314"/>
        <v>0</v>
      </c>
      <c r="AK188" s="8">
        <f t="shared" si="315"/>
        <v>5</v>
      </c>
      <c r="AL188" s="34">
        <v>1.3090277777777779</v>
      </c>
      <c r="AM188" s="34">
        <v>1.3125</v>
      </c>
      <c r="AN188" s="7">
        <f t="shared" si="334"/>
        <v>3.4722222222220989E-3</v>
      </c>
      <c r="AO188" s="7">
        <f>AM188-I188</f>
        <v>0.4375</v>
      </c>
      <c r="AP188" s="8">
        <f t="shared" si="335"/>
        <v>10</v>
      </c>
      <c r="AQ188" s="8">
        <f t="shared" si="336"/>
        <v>30</v>
      </c>
      <c r="AR188" s="7">
        <f>AB188-(AU188+AV188+AW188+AZ188+BC188+BF188+BI188)</f>
        <v>6.7361111111110941E-2</v>
      </c>
      <c r="AS188" s="8">
        <f t="shared" si="392"/>
        <v>1</v>
      </c>
      <c r="AT188" s="8">
        <f t="shared" si="393"/>
        <v>37</v>
      </c>
      <c r="AU188" s="224">
        <v>0</v>
      </c>
      <c r="AV188" s="224">
        <v>0</v>
      </c>
      <c r="AW188" s="224">
        <v>0</v>
      </c>
      <c r="AX188" s="225">
        <f t="shared" ref="AX188:AX195" si="404">HOUR(AW188)</f>
        <v>0</v>
      </c>
      <c r="AY188" s="225">
        <f t="shared" ref="AY188:AY195" si="405">MINUTE(AW188)</f>
        <v>0</v>
      </c>
      <c r="AZ188" s="224">
        <v>0</v>
      </c>
      <c r="BA188" s="225">
        <f t="shared" ref="BA188:BA195" si="406">HOUR(AZ188)</f>
        <v>0</v>
      </c>
      <c r="BB188" s="225">
        <f t="shared" ref="BB188:BB195" si="407">MINUTE(AZ188)</f>
        <v>0</v>
      </c>
      <c r="BC188" s="224">
        <v>0</v>
      </c>
      <c r="BD188" s="225">
        <f t="shared" si="383"/>
        <v>0</v>
      </c>
      <c r="BE188" s="225">
        <f t="shared" si="384"/>
        <v>0</v>
      </c>
      <c r="BF188" s="224">
        <v>1.1111111111111112E-2</v>
      </c>
      <c r="BG188" s="225">
        <f t="shared" si="396"/>
        <v>0</v>
      </c>
      <c r="BH188" s="225">
        <f t="shared" si="397"/>
        <v>16</v>
      </c>
      <c r="BI188" s="224">
        <v>0</v>
      </c>
      <c r="BJ188" s="226">
        <f t="shared" ref="BJ188:BJ218" si="408">HOUR(BI188)</f>
        <v>0</v>
      </c>
      <c r="BK188" s="227">
        <f t="shared" ref="BK188:BK218" si="409">MINUTE(BI188)</f>
        <v>0</v>
      </c>
      <c r="BL188" s="228">
        <f>F188 + BL187</f>
        <v>664801.91999999969</v>
      </c>
      <c r="BM188" s="229">
        <f xml:space="preserve"> G188 + BM187</f>
        <v>10699</v>
      </c>
      <c r="BN188" s="38">
        <f>F188/G188</f>
        <v>64.278474576271179</v>
      </c>
      <c r="BO188" s="2"/>
      <c r="BP188" s="2"/>
      <c r="BQ188" s="2"/>
      <c r="BR188" s="2"/>
      <c r="BS188" s="2"/>
      <c r="BT188" s="2"/>
      <c r="BU188" s="2"/>
      <c r="BV188" s="2"/>
      <c r="BW188" s="2"/>
    </row>
    <row r="189" spans="1:75" s="65" customFormat="1" ht="24" customHeight="1" x14ac:dyDescent="0.25">
      <c r="A189" s="45">
        <v>41031</v>
      </c>
      <c r="B189" s="43">
        <f t="shared" si="276"/>
        <v>5</v>
      </c>
      <c r="C189" s="52">
        <v>1</v>
      </c>
      <c r="D189" s="37" t="s">
        <v>288</v>
      </c>
      <c r="E189" s="37" t="s">
        <v>216</v>
      </c>
      <c r="F189" s="43">
        <v>3761.38</v>
      </c>
      <c r="G189" s="52">
        <v>59</v>
      </c>
      <c r="H189" s="52">
        <v>0</v>
      </c>
      <c r="I189" s="34">
        <v>0.1388888888888889</v>
      </c>
      <c r="J189" s="34">
        <v>0.1388888888888889</v>
      </c>
      <c r="K189" s="34">
        <v>0.1423611111111111</v>
      </c>
      <c r="L189" s="7">
        <f>K189-J189</f>
        <v>3.4722222222222099E-3</v>
      </c>
      <c r="M189" s="34">
        <v>0.15277777777777776</v>
      </c>
      <c r="N189" s="7">
        <f>M189-K189</f>
        <v>1.0416666666666657E-2</v>
      </c>
      <c r="O189" s="34">
        <v>0.1875</v>
      </c>
      <c r="P189" s="7">
        <f>O189-M189</f>
        <v>3.4722222222222238E-2</v>
      </c>
      <c r="Q189" s="34">
        <v>0.19097222222222221</v>
      </c>
      <c r="R189" s="34">
        <v>0.21527777777777779</v>
      </c>
      <c r="S189" s="7">
        <f t="shared" si="402"/>
        <v>2.430555555555558E-2</v>
      </c>
      <c r="T189" s="34">
        <v>0.19097222222222221</v>
      </c>
      <c r="U189" s="34">
        <v>0.21527777777777779</v>
      </c>
      <c r="V189" s="7">
        <f t="shared" si="403"/>
        <v>2.430555555555558E-2</v>
      </c>
      <c r="W189" s="34">
        <v>0.3298611111111111</v>
      </c>
      <c r="X189" s="7">
        <f>W189-R189</f>
        <v>0.11458333333333331</v>
      </c>
      <c r="Y189" s="34">
        <v>0.33194444444444443</v>
      </c>
      <c r="Z189" s="7">
        <f>Y189-W189</f>
        <v>2.0833333333333259E-3</v>
      </c>
      <c r="AA189" s="34">
        <v>0.39999999999999997</v>
      </c>
      <c r="AB189" s="7">
        <f>AA189-Y189</f>
        <v>6.8055555555555536E-2</v>
      </c>
      <c r="AC189" s="34">
        <v>0.39999999999999997</v>
      </c>
      <c r="AD189" s="34">
        <v>0.39999999999999997</v>
      </c>
      <c r="AE189" s="7">
        <f t="shared" si="391"/>
        <v>0</v>
      </c>
      <c r="AF189" s="34">
        <v>0.40972222222222227</v>
      </c>
      <c r="AG189" s="7">
        <f>AF189-AD189</f>
        <v>9.7222222222222987E-3</v>
      </c>
      <c r="AH189" s="34">
        <v>0.41319444444444442</v>
      </c>
      <c r="AI189" s="7">
        <f>AH189-AF189</f>
        <v>3.4722222222221544E-3</v>
      </c>
      <c r="AJ189" s="8">
        <f t="shared" si="314"/>
        <v>0</v>
      </c>
      <c r="AK189" s="8">
        <f t="shared" si="315"/>
        <v>5</v>
      </c>
      <c r="AL189" s="34">
        <v>0.41319444444444442</v>
      </c>
      <c r="AM189" s="34">
        <v>0.41666666666666669</v>
      </c>
      <c r="AN189" s="7">
        <f t="shared" si="334"/>
        <v>3.4722222222222654E-3</v>
      </c>
      <c r="AO189" s="7">
        <f>AM189-I189</f>
        <v>0.27777777777777779</v>
      </c>
      <c r="AP189" s="8">
        <f t="shared" si="335"/>
        <v>6</v>
      </c>
      <c r="AQ189" s="8">
        <f t="shared" si="336"/>
        <v>40</v>
      </c>
      <c r="AR189" s="7">
        <f>AB189-(AU189+AV189+AW189+AZ189+BC189+BF189+BI189)</f>
        <v>5.486111111111109E-2</v>
      </c>
      <c r="AS189" s="8">
        <f t="shared" si="392"/>
        <v>1</v>
      </c>
      <c r="AT189" s="8">
        <f t="shared" si="393"/>
        <v>19</v>
      </c>
      <c r="AU189" s="224">
        <v>0</v>
      </c>
      <c r="AV189" s="224">
        <v>4.1666666666666666E-3</v>
      </c>
      <c r="AW189" s="224">
        <v>0</v>
      </c>
      <c r="AX189" s="225">
        <f t="shared" si="404"/>
        <v>0</v>
      </c>
      <c r="AY189" s="225">
        <f t="shared" si="405"/>
        <v>0</v>
      </c>
      <c r="AZ189" s="224">
        <v>0</v>
      </c>
      <c r="BA189" s="225">
        <f t="shared" si="406"/>
        <v>0</v>
      </c>
      <c r="BB189" s="225">
        <f t="shared" si="407"/>
        <v>0</v>
      </c>
      <c r="BC189" s="224">
        <v>9.0277777777777787E-3</v>
      </c>
      <c r="BD189" s="225">
        <f t="shared" si="383"/>
        <v>0</v>
      </c>
      <c r="BE189" s="225">
        <f t="shared" si="384"/>
        <v>13</v>
      </c>
      <c r="BF189" s="224">
        <v>0</v>
      </c>
      <c r="BG189" s="225">
        <f t="shared" si="396"/>
        <v>0</v>
      </c>
      <c r="BH189" s="225">
        <f t="shared" si="397"/>
        <v>0</v>
      </c>
      <c r="BI189" s="224">
        <v>0</v>
      </c>
      <c r="BJ189" s="226">
        <f t="shared" si="408"/>
        <v>0</v>
      </c>
      <c r="BK189" s="227">
        <f t="shared" si="409"/>
        <v>0</v>
      </c>
      <c r="BL189" s="228">
        <f>F189 + BL188</f>
        <v>668563.2999999997</v>
      </c>
      <c r="BM189" s="229">
        <f xml:space="preserve"> G189 + BM188</f>
        <v>10758</v>
      </c>
      <c r="BN189" s="38">
        <f>F189/G189</f>
        <v>63.752203389830512</v>
      </c>
      <c r="BO189" s="2"/>
      <c r="BP189" s="2"/>
      <c r="BQ189" s="2"/>
      <c r="BR189" s="2"/>
      <c r="BS189" s="2"/>
      <c r="BT189" s="2"/>
      <c r="BU189" s="2"/>
      <c r="BV189" s="2"/>
      <c r="BW189" s="2"/>
    </row>
    <row r="190" spans="1:75" s="65" customFormat="1" ht="24" customHeight="1" x14ac:dyDescent="0.25">
      <c r="A190" s="45">
        <v>41031</v>
      </c>
      <c r="B190" s="43">
        <f t="shared" si="276"/>
        <v>5</v>
      </c>
      <c r="C190" s="52">
        <v>1</v>
      </c>
      <c r="D190" s="37" t="s">
        <v>281</v>
      </c>
      <c r="E190" s="37" t="s">
        <v>284</v>
      </c>
      <c r="F190" s="43">
        <v>3653.37</v>
      </c>
      <c r="G190" s="52">
        <v>57</v>
      </c>
      <c r="H190" s="52">
        <v>2</v>
      </c>
      <c r="I190" s="34">
        <v>0.54166666666666663</v>
      </c>
      <c r="J190" s="34">
        <v>0.54166666666666663</v>
      </c>
      <c r="K190" s="34">
        <v>0.54861111111111105</v>
      </c>
      <c r="L190" s="7">
        <f>K190-J190</f>
        <v>6.9444444444444198E-3</v>
      </c>
      <c r="M190" s="34">
        <v>0.55902777777777779</v>
      </c>
      <c r="N190" s="7">
        <f>M190-K190</f>
        <v>1.0416666666666741E-2</v>
      </c>
      <c r="O190" s="34">
        <v>0.59027777777777779</v>
      </c>
      <c r="P190" s="7">
        <f>O190-M190</f>
        <v>3.125E-2</v>
      </c>
      <c r="Q190" s="34">
        <v>0.59375</v>
      </c>
      <c r="R190" s="34">
        <v>0.63194444444444442</v>
      </c>
      <c r="S190" s="7">
        <f t="shared" si="402"/>
        <v>3.819444444444442E-2</v>
      </c>
      <c r="T190" s="34">
        <v>0.59375</v>
      </c>
      <c r="U190" s="34">
        <v>0.63194444444444442</v>
      </c>
      <c r="V190" s="7">
        <f t="shared" si="403"/>
        <v>3.819444444444442E-2</v>
      </c>
      <c r="W190" s="34">
        <v>0.63680555555555551</v>
      </c>
      <c r="X190" s="7">
        <f>W190-R190</f>
        <v>4.8611111111110938E-3</v>
      </c>
      <c r="Y190" s="34">
        <v>0.6381944444444444</v>
      </c>
      <c r="Z190" s="7">
        <f>Y190-W190</f>
        <v>1.388888888888884E-3</v>
      </c>
      <c r="AA190" s="34">
        <v>0.71319444444444446</v>
      </c>
      <c r="AB190" s="7">
        <f>AA190-Y190</f>
        <v>7.5000000000000067E-2</v>
      </c>
      <c r="AC190" s="34">
        <v>0.71319444444444446</v>
      </c>
      <c r="AD190" s="34">
        <v>0.71319444444444446</v>
      </c>
      <c r="AE190" s="7">
        <f t="shared" si="391"/>
        <v>0</v>
      </c>
      <c r="AF190" s="34">
        <v>0.72222222222222221</v>
      </c>
      <c r="AG190" s="7">
        <f>AF190-AD190</f>
        <v>9.0277777777777457E-3</v>
      </c>
      <c r="AH190" s="34">
        <v>0.72569444444444453</v>
      </c>
      <c r="AI190" s="7">
        <f>AH190-AF190</f>
        <v>3.4722222222223209E-3</v>
      </c>
      <c r="AJ190" s="8">
        <f t="shared" si="314"/>
        <v>0</v>
      </c>
      <c r="AK190" s="8">
        <f t="shared" si="315"/>
        <v>5</v>
      </c>
      <c r="AL190" s="34">
        <v>0.72569444444444453</v>
      </c>
      <c r="AM190" s="34">
        <v>0.72916666666666663</v>
      </c>
      <c r="AN190" s="7">
        <f t="shared" si="334"/>
        <v>3.4722222222220989E-3</v>
      </c>
      <c r="AO190" s="7">
        <f>AM190-I190</f>
        <v>0.1875</v>
      </c>
      <c r="AP190" s="8">
        <f t="shared" si="335"/>
        <v>4</v>
      </c>
      <c r="AQ190" s="8">
        <f t="shared" si="336"/>
        <v>30</v>
      </c>
      <c r="AR190" s="7">
        <f>AB190-(AU190+AV190+AW190+AZ190+BC190+BF190+BI190)</f>
        <v>6.2500000000000069E-2</v>
      </c>
      <c r="AS190" s="8">
        <f t="shared" si="392"/>
        <v>1</v>
      </c>
      <c r="AT190" s="8">
        <f t="shared" si="393"/>
        <v>30</v>
      </c>
      <c r="AU190" s="224">
        <v>0</v>
      </c>
      <c r="AV190" s="224">
        <v>0</v>
      </c>
      <c r="AW190" s="224">
        <v>0</v>
      </c>
      <c r="AX190" s="225">
        <f t="shared" si="404"/>
        <v>0</v>
      </c>
      <c r="AY190" s="225">
        <f t="shared" si="405"/>
        <v>0</v>
      </c>
      <c r="AZ190" s="224">
        <v>0</v>
      </c>
      <c r="BA190" s="225">
        <f t="shared" si="406"/>
        <v>0</v>
      </c>
      <c r="BB190" s="225">
        <f t="shared" si="407"/>
        <v>0</v>
      </c>
      <c r="BC190" s="224">
        <v>0</v>
      </c>
      <c r="BD190" s="225">
        <f t="shared" ref="BD190:BD195" si="410">HOUR(BC190)</f>
        <v>0</v>
      </c>
      <c r="BE190" s="225">
        <f t="shared" ref="BE190:BE195" si="411">MINUTE(BC190)</f>
        <v>0</v>
      </c>
      <c r="BF190" s="224">
        <v>1.2499999999999999E-2</v>
      </c>
      <c r="BG190" s="225">
        <f t="shared" si="396"/>
        <v>0</v>
      </c>
      <c r="BH190" s="225">
        <f t="shared" si="397"/>
        <v>18</v>
      </c>
      <c r="BI190" s="224">
        <v>0</v>
      </c>
      <c r="BJ190" s="226">
        <f t="shared" si="408"/>
        <v>0</v>
      </c>
      <c r="BK190" s="227">
        <f t="shared" si="409"/>
        <v>0</v>
      </c>
      <c r="BL190" s="228">
        <f>F190 + BL189</f>
        <v>672216.66999999969</v>
      </c>
      <c r="BM190" s="229">
        <f xml:space="preserve"> G190 + BM189</f>
        <v>10815</v>
      </c>
      <c r="BN190" s="38">
        <f>F190/G190</f>
        <v>64.094210526315791</v>
      </c>
      <c r="BO190" s="2"/>
      <c r="BP190" s="2"/>
      <c r="BQ190" s="2"/>
      <c r="BR190" s="2"/>
      <c r="BS190" s="2"/>
      <c r="BT190" s="2"/>
      <c r="BU190" s="2"/>
      <c r="BV190" s="2"/>
      <c r="BW190" s="2"/>
    </row>
    <row r="191" spans="1:75" s="65" customFormat="1" ht="30" x14ac:dyDescent="0.25">
      <c r="A191" s="45">
        <v>41031</v>
      </c>
      <c r="B191" s="43">
        <f t="shared" si="276"/>
        <v>5</v>
      </c>
      <c r="C191" s="52">
        <v>2</v>
      </c>
      <c r="D191" s="37" t="s">
        <v>31</v>
      </c>
      <c r="E191" s="37" t="s">
        <v>360</v>
      </c>
      <c r="F191" s="43">
        <v>3634.41</v>
      </c>
      <c r="G191" s="52">
        <v>57</v>
      </c>
      <c r="H191" s="52">
        <v>2</v>
      </c>
      <c r="I191" s="34">
        <v>0.57291666666666663</v>
      </c>
      <c r="J191" s="34">
        <v>0.57291666666666663</v>
      </c>
      <c r="K191" s="34">
        <v>0.57638888888888895</v>
      </c>
      <c r="L191" s="7">
        <f>K191-J191</f>
        <v>3.4722222222223209E-3</v>
      </c>
      <c r="M191" s="34">
        <v>0.58680555555555558</v>
      </c>
      <c r="N191" s="7">
        <f>M191-K191</f>
        <v>1.041666666666663E-2</v>
      </c>
      <c r="O191" s="34">
        <v>0.61458333333333337</v>
      </c>
      <c r="P191" s="7">
        <f>O191-M191</f>
        <v>2.777777777777779E-2</v>
      </c>
      <c r="Q191" s="34">
        <v>0.61805555555555558</v>
      </c>
      <c r="R191" s="34">
        <v>0.64236111111111105</v>
      </c>
      <c r="S191" s="7">
        <f t="shared" si="402"/>
        <v>2.4305555555555469E-2</v>
      </c>
      <c r="T191" s="34">
        <v>0.61805555555555558</v>
      </c>
      <c r="U191" s="34">
        <v>0.64236111111111105</v>
      </c>
      <c r="V191" s="7">
        <f t="shared" si="403"/>
        <v>2.4305555555555469E-2</v>
      </c>
      <c r="W191" s="34">
        <v>0.66319444444444442</v>
      </c>
      <c r="X191" s="7">
        <f>W191-R191</f>
        <v>2.083333333333337E-2</v>
      </c>
      <c r="Y191" s="34">
        <v>0.6645833333333333</v>
      </c>
      <c r="Z191" s="7">
        <f>Y191-W191</f>
        <v>1.388888888888884E-3</v>
      </c>
      <c r="AA191" s="34">
        <v>0.81180555555555556</v>
      </c>
      <c r="AB191" s="7">
        <f>AA191-Y191</f>
        <v>0.14722222222222225</v>
      </c>
      <c r="AC191" s="34">
        <v>0.81180555555555556</v>
      </c>
      <c r="AD191" s="34">
        <v>0.81180555555555556</v>
      </c>
      <c r="AE191" s="7">
        <f t="shared" si="391"/>
        <v>0</v>
      </c>
      <c r="AF191" s="34">
        <v>0.82291666666666663</v>
      </c>
      <c r="AG191" s="7">
        <f>AF191-AD191</f>
        <v>1.1111111111111072E-2</v>
      </c>
      <c r="AH191" s="34">
        <v>0.82638888888888884</v>
      </c>
      <c r="AI191" s="7">
        <f>AH191-AF191</f>
        <v>3.4722222222222099E-3</v>
      </c>
      <c r="AJ191" s="8">
        <f t="shared" si="314"/>
        <v>0</v>
      </c>
      <c r="AK191" s="8">
        <f t="shared" si="315"/>
        <v>5</v>
      </c>
      <c r="AL191" s="34">
        <v>0.82638888888888884</v>
      </c>
      <c r="AM191" s="34">
        <v>0.82986111111111116</v>
      </c>
      <c r="AN191" s="7">
        <f t="shared" si="334"/>
        <v>3.4722222222223209E-3</v>
      </c>
      <c r="AO191" s="7">
        <f>AM191-I191</f>
        <v>0.25694444444444453</v>
      </c>
      <c r="AP191" s="8">
        <f t="shared" si="335"/>
        <v>6</v>
      </c>
      <c r="AQ191" s="8">
        <f t="shared" si="336"/>
        <v>10</v>
      </c>
      <c r="AR191" s="7">
        <f>AB191-(AU191+AV191+AW191+AZ191+BC191+BF191+BI191)</f>
        <v>0.14722222222222225</v>
      </c>
      <c r="AS191" s="8">
        <f t="shared" si="392"/>
        <v>3</v>
      </c>
      <c r="AT191" s="8">
        <f t="shared" si="393"/>
        <v>32</v>
      </c>
      <c r="AU191" s="224">
        <v>0</v>
      </c>
      <c r="AV191" s="224">
        <v>0</v>
      </c>
      <c r="AW191" s="224">
        <v>0</v>
      </c>
      <c r="AX191" s="225">
        <f t="shared" si="404"/>
        <v>0</v>
      </c>
      <c r="AY191" s="225">
        <f t="shared" si="405"/>
        <v>0</v>
      </c>
      <c r="AZ191" s="224">
        <v>0</v>
      </c>
      <c r="BA191" s="225">
        <f t="shared" si="406"/>
        <v>0</v>
      </c>
      <c r="BB191" s="225">
        <f t="shared" si="407"/>
        <v>0</v>
      </c>
      <c r="BC191" s="224">
        <v>0</v>
      </c>
      <c r="BD191" s="225">
        <f t="shared" si="410"/>
        <v>0</v>
      </c>
      <c r="BE191" s="225">
        <f t="shared" si="411"/>
        <v>0</v>
      </c>
      <c r="BF191" s="224"/>
      <c r="BG191" s="225">
        <f t="shared" ref="BG191:BG222" si="412">HOUR(BF191)</f>
        <v>0</v>
      </c>
      <c r="BH191" s="225">
        <f t="shared" ref="BH191:BH222" si="413">MINUTE(BF191)</f>
        <v>0</v>
      </c>
      <c r="BI191" s="224">
        <v>0</v>
      </c>
      <c r="BJ191" s="226">
        <f t="shared" si="408"/>
        <v>0</v>
      </c>
      <c r="BK191" s="227">
        <f t="shared" si="409"/>
        <v>0</v>
      </c>
      <c r="BL191" s="228">
        <f>F191 + BL190</f>
        <v>675851.07999999973</v>
      </c>
      <c r="BM191" s="229">
        <f xml:space="preserve"> G191 + BM190</f>
        <v>10872</v>
      </c>
      <c r="BN191" s="38">
        <f>F191/G191</f>
        <v>63.76157894736842</v>
      </c>
      <c r="BO191" s="2"/>
      <c r="BP191" s="2"/>
      <c r="BQ191" s="2"/>
      <c r="BR191" s="2"/>
      <c r="BS191" s="2"/>
      <c r="BT191" s="2"/>
      <c r="BU191" s="2"/>
      <c r="BV191" s="2"/>
      <c r="BW191" s="2"/>
    </row>
    <row r="192" spans="1:75" s="65" customFormat="1" ht="24" customHeight="1" x14ac:dyDescent="0.25">
      <c r="A192" s="45">
        <v>41031</v>
      </c>
      <c r="B192" s="43">
        <f t="shared" si="276"/>
        <v>5</v>
      </c>
      <c r="C192" s="52">
        <v>1</v>
      </c>
      <c r="D192" s="37" t="s">
        <v>264</v>
      </c>
      <c r="E192" s="37" t="s">
        <v>268</v>
      </c>
      <c r="F192" s="43">
        <v>3670.5</v>
      </c>
      <c r="G192" s="52">
        <v>58</v>
      </c>
      <c r="H192" s="52">
        <v>1</v>
      </c>
      <c r="I192" s="34">
        <v>0.66666666666666663</v>
      </c>
      <c r="J192" s="34">
        <v>0.66666666666666663</v>
      </c>
      <c r="K192" s="34">
        <v>0.67013888888888884</v>
      </c>
      <c r="L192" s="7">
        <f>K192-J192</f>
        <v>3.4722222222222099E-3</v>
      </c>
      <c r="M192" s="34">
        <v>0.67708333333333337</v>
      </c>
      <c r="N192" s="7">
        <f>M192-K192</f>
        <v>6.9444444444445308E-3</v>
      </c>
      <c r="O192" s="34">
        <v>0.71527777777777779</v>
      </c>
      <c r="P192" s="7">
        <f>O192-M192</f>
        <v>3.819444444444442E-2</v>
      </c>
      <c r="Q192" s="34">
        <v>0.72222222222222221</v>
      </c>
      <c r="R192" s="34">
        <v>0.72916666666666663</v>
      </c>
      <c r="S192" s="7">
        <f t="shared" si="402"/>
        <v>6.9444444444444198E-3</v>
      </c>
      <c r="T192" s="34">
        <v>0.72222222222222221</v>
      </c>
      <c r="U192" s="34">
        <v>0.72916666666666663</v>
      </c>
      <c r="V192" s="7">
        <f t="shared" si="403"/>
        <v>6.9444444444444198E-3</v>
      </c>
      <c r="W192" s="34">
        <v>0.8208333333333333</v>
      </c>
      <c r="X192" s="7">
        <f>W192-R192</f>
        <v>9.1666666666666674E-2</v>
      </c>
      <c r="Y192" s="34">
        <v>0.82152777777777775</v>
      </c>
      <c r="Z192" s="7">
        <f>Y192-W192</f>
        <v>6.9444444444444198E-4</v>
      </c>
      <c r="AA192" s="34">
        <v>0.90902777777777777</v>
      </c>
      <c r="AB192" s="7">
        <f>AA192-Y192</f>
        <v>8.7500000000000022E-2</v>
      </c>
      <c r="AC192" s="34">
        <v>0.90902777777777777</v>
      </c>
      <c r="AD192" s="34">
        <v>0.90902777777777777</v>
      </c>
      <c r="AE192" s="7">
        <f t="shared" si="391"/>
        <v>0</v>
      </c>
      <c r="AF192" s="34">
        <v>0.92013888888888884</v>
      </c>
      <c r="AG192" s="7">
        <f>AF192-AD192</f>
        <v>1.1111111111111072E-2</v>
      </c>
      <c r="AH192" s="34">
        <v>0.92361111111111116</v>
      </c>
      <c r="AI192" s="7">
        <f>AH192-AF192</f>
        <v>3.4722222222223209E-3</v>
      </c>
      <c r="AJ192" s="8">
        <f t="shared" si="314"/>
        <v>0</v>
      </c>
      <c r="AK192" s="8">
        <f t="shared" si="315"/>
        <v>5</v>
      </c>
      <c r="AL192" s="34">
        <v>0.92361111111111116</v>
      </c>
      <c r="AM192" s="34">
        <v>0.92708333333333337</v>
      </c>
      <c r="AN192" s="7">
        <f t="shared" si="334"/>
        <v>3.4722222222222099E-3</v>
      </c>
      <c r="AO192" s="7">
        <f>AM192-I192</f>
        <v>0.26041666666666674</v>
      </c>
      <c r="AP192" s="8">
        <f t="shared" si="335"/>
        <v>6</v>
      </c>
      <c r="AQ192" s="8">
        <f t="shared" si="336"/>
        <v>15</v>
      </c>
      <c r="AR192" s="7">
        <f>AB192-(AU192+AV192+AW192+AZ192+BC192+BF192+BI192)</f>
        <v>8.7500000000000022E-2</v>
      </c>
      <c r="AS192" s="8">
        <f t="shared" si="392"/>
        <v>2</v>
      </c>
      <c r="AT192" s="8">
        <f t="shared" si="393"/>
        <v>6</v>
      </c>
      <c r="AU192" s="224">
        <v>0</v>
      </c>
      <c r="AV192" s="224">
        <v>0</v>
      </c>
      <c r="AW192" s="224">
        <v>0</v>
      </c>
      <c r="AX192" s="225">
        <f t="shared" si="404"/>
        <v>0</v>
      </c>
      <c r="AY192" s="225">
        <f t="shared" si="405"/>
        <v>0</v>
      </c>
      <c r="AZ192" s="224">
        <v>0</v>
      </c>
      <c r="BA192" s="225">
        <f t="shared" si="406"/>
        <v>0</v>
      </c>
      <c r="BB192" s="225">
        <f t="shared" si="407"/>
        <v>0</v>
      </c>
      <c r="BC192" s="224">
        <v>0</v>
      </c>
      <c r="BD192" s="225">
        <f t="shared" si="410"/>
        <v>0</v>
      </c>
      <c r="BE192" s="225">
        <f t="shared" si="411"/>
        <v>0</v>
      </c>
      <c r="BF192" s="224"/>
      <c r="BG192" s="225">
        <f t="shared" si="412"/>
        <v>0</v>
      </c>
      <c r="BH192" s="225">
        <f t="shared" si="413"/>
        <v>0</v>
      </c>
      <c r="BI192" s="224">
        <v>0</v>
      </c>
      <c r="BJ192" s="226">
        <f t="shared" si="408"/>
        <v>0</v>
      </c>
      <c r="BK192" s="227">
        <f t="shared" si="409"/>
        <v>0</v>
      </c>
      <c r="BL192" s="228">
        <f>F192 + BL191</f>
        <v>679521.57999999973</v>
      </c>
      <c r="BM192" s="229">
        <f xml:space="preserve"> G192 + BM191</f>
        <v>10930</v>
      </c>
      <c r="BN192" s="38">
        <f>F192/G192</f>
        <v>63.28448275862069</v>
      </c>
      <c r="BO192" s="2"/>
      <c r="BP192" s="2"/>
      <c r="BQ192" s="2"/>
      <c r="BR192" s="2"/>
      <c r="BS192" s="2"/>
      <c r="BT192" s="2"/>
      <c r="BU192" s="2"/>
      <c r="BV192" s="2"/>
      <c r="BW192" s="2"/>
    </row>
    <row r="193" spans="1:75" s="65" customFormat="1" ht="24" customHeight="1" x14ac:dyDescent="0.25">
      <c r="A193" s="45">
        <v>41031</v>
      </c>
      <c r="B193" s="43">
        <f t="shared" si="276"/>
        <v>5</v>
      </c>
      <c r="C193" s="52">
        <v>1</v>
      </c>
      <c r="D193" s="37" t="s">
        <v>288</v>
      </c>
      <c r="E193" s="37" t="s">
        <v>216</v>
      </c>
      <c r="F193" s="43">
        <v>3735.86</v>
      </c>
      <c r="G193" s="52">
        <v>58</v>
      </c>
      <c r="H193" s="52">
        <v>1</v>
      </c>
      <c r="I193" s="34">
        <v>0.69791666666666663</v>
      </c>
      <c r="J193" s="34">
        <v>0.69791666666666663</v>
      </c>
      <c r="K193" s="34">
        <v>0.70486111111111116</v>
      </c>
      <c r="L193" s="7">
        <f>K193-J193</f>
        <v>6.9444444444445308E-3</v>
      </c>
      <c r="M193" s="34">
        <v>0.72569444444444453</v>
      </c>
      <c r="N193" s="7">
        <f>M193-K193</f>
        <v>2.083333333333337E-2</v>
      </c>
      <c r="O193" s="34">
        <v>0.85416666666666663</v>
      </c>
      <c r="P193" s="7">
        <f>O193-M193</f>
        <v>0.1284722222222221</v>
      </c>
      <c r="Q193" s="34">
        <v>0.85763888888888884</v>
      </c>
      <c r="R193" s="34">
        <v>0.88194444444444453</v>
      </c>
      <c r="S193" s="7">
        <f t="shared" si="402"/>
        <v>2.4305555555555691E-2</v>
      </c>
      <c r="T193" s="34">
        <v>0.85763888888888884</v>
      </c>
      <c r="U193" s="34">
        <v>0.88194444444444453</v>
      </c>
      <c r="V193" s="7">
        <f t="shared" si="403"/>
        <v>2.4305555555555691E-2</v>
      </c>
      <c r="W193" s="34">
        <v>0.97569444444444453</v>
      </c>
      <c r="X193" s="7">
        <f>W193-R193</f>
        <v>9.375E-2</v>
      </c>
      <c r="Y193" s="34">
        <v>0.97638888888888886</v>
      </c>
      <c r="Z193" s="7">
        <f>Y193-W193</f>
        <v>6.9444444444433095E-4</v>
      </c>
      <c r="AA193" s="34">
        <v>1.0354166666666667</v>
      </c>
      <c r="AB193" s="7">
        <f>AA193-Y193</f>
        <v>5.902777777777779E-2</v>
      </c>
      <c r="AC193" s="34">
        <v>1.0354166666666667</v>
      </c>
      <c r="AD193" s="34">
        <v>1.0354166666666667</v>
      </c>
      <c r="AE193" s="7">
        <f t="shared" si="391"/>
        <v>0</v>
      </c>
      <c r="AF193" s="34">
        <v>1.0451388888888888</v>
      </c>
      <c r="AG193" s="7">
        <f>AF193-AD193</f>
        <v>9.7222222222221877E-3</v>
      </c>
      <c r="AH193" s="34">
        <v>1.0486111111111112</v>
      </c>
      <c r="AI193" s="7">
        <f>AH193-AF193</f>
        <v>3.4722222222223209E-3</v>
      </c>
      <c r="AJ193" s="8">
        <f t="shared" si="314"/>
        <v>0</v>
      </c>
      <c r="AK193" s="8">
        <f t="shared" si="315"/>
        <v>5</v>
      </c>
      <c r="AL193" s="34">
        <v>1.0486111111111112</v>
      </c>
      <c r="AM193" s="34">
        <v>1.0520833333333333</v>
      </c>
      <c r="AN193" s="7">
        <f t="shared" si="334"/>
        <v>3.4722222222220989E-3</v>
      </c>
      <c r="AO193" s="7">
        <f>AM193-I193</f>
        <v>0.35416666666666663</v>
      </c>
      <c r="AP193" s="8">
        <f t="shared" si="335"/>
        <v>8</v>
      </c>
      <c r="AQ193" s="8">
        <f t="shared" si="336"/>
        <v>30</v>
      </c>
      <c r="AR193" s="7">
        <f>AB193-(AU193+AV193+AW193+AZ193+BC193+BF193+BI193)</f>
        <v>5.0694444444444459E-2</v>
      </c>
      <c r="AS193" s="8">
        <f t="shared" si="392"/>
        <v>1</v>
      </c>
      <c r="AT193" s="8">
        <f t="shared" si="393"/>
        <v>13</v>
      </c>
      <c r="AU193" s="224">
        <v>0</v>
      </c>
      <c r="AV193" s="224">
        <v>0</v>
      </c>
      <c r="AW193" s="224">
        <v>0</v>
      </c>
      <c r="AX193" s="225">
        <f t="shared" si="404"/>
        <v>0</v>
      </c>
      <c r="AY193" s="225">
        <f t="shared" si="405"/>
        <v>0</v>
      </c>
      <c r="AZ193" s="224">
        <v>0</v>
      </c>
      <c r="BA193" s="225">
        <f t="shared" si="406"/>
        <v>0</v>
      </c>
      <c r="BB193" s="225">
        <f t="shared" si="407"/>
        <v>0</v>
      </c>
      <c r="BC193" s="224">
        <v>0</v>
      </c>
      <c r="BD193" s="225">
        <f t="shared" si="410"/>
        <v>0</v>
      </c>
      <c r="BE193" s="225">
        <f t="shared" si="411"/>
        <v>0</v>
      </c>
      <c r="BF193" s="224">
        <v>8.3333333333333332E-3</v>
      </c>
      <c r="BG193" s="225">
        <f t="shared" si="412"/>
        <v>0</v>
      </c>
      <c r="BH193" s="225">
        <f t="shared" si="413"/>
        <v>12</v>
      </c>
      <c r="BI193" s="224">
        <v>0</v>
      </c>
      <c r="BJ193" s="226">
        <f t="shared" si="408"/>
        <v>0</v>
      </c>
      <c r="BK193" s="227">
        <f t="shared" si="409"/>
        <v>0</v>
      </c>
      <c r="BL193" s="228">
        <f>F193 + BL192</f>
        <v>683257.43999999971</v>
      </c>
      <c r="BM193" s="229">
        <f xml:space="preserve"> G193 + BM192</f>
        <v>10988</v>
      </c>
      <c r="BN193" s="38">
        <f>F193/G193</f>
        <v>64.411379310344827</v>
      </c>
      <c r="BO193" s="2"/>
      <c r="BP193" s="2"/>
      <c r="BQ193" s="2"/>
      <c r="BR193" s="2"/>
      <c r="BS193" s="2"/>
      <c r="BT193" s="2"/>
      <c r="BU193" s="2"/>
      <c r="BV193" s="2"/>
      <c r="BW193" s="2"/>
    </row>
    <row r="194" spans="1:75" s="65" customFormat="1" ht="24" customHeight="1" x14ac:dyDescent="0.25">
      <c r="A194" s="45">
        <v>41031</v>
      </c>
      <c r="B194" s="43">
        <f t="shared" ref="B194:B257" si="414">MONTH(A194)</f>
        <v>5</v>
      </c>
      <c r="C194" s="52">
        <v>1</v>
      </c>
      <c r="D194" s="37" t="s">
        <v>219</v>
      </c>
      <c r="E194" s="37" t="s">
        <v>216</v>
      </c>
      <c r="F194" s="43">
        <v>3723.08</v>
      </c>
      <c r="G194" s="52">
        <v>58</v>
      </c>
      <c r="H194" s="52">
        <v>1</v>
      </c>
      <c r="I194" s="34">
        <v>0.80208333333333337</v>
      </c>
      <c r="J194" s="34">
        <v>0.80208333333333337</v>
      </c>
      <c r="K194" s="34">
        <v>0.85416666666666663</v>
      </c>
      <c r="L194" s="7">
        <f>K194-J194</f>
        <v>5.2083333333333259E-2</v>
      </c>
      <c r="M194" s="34">
        <v>0.87847222222222221</v>
      </c>
      <c r="N194" s="7">
        <f>M194-K194</f>
        <v>2.430555555555558E-2</v>
      </c>
      <c r="O194" s="34">
        <v>1.0208333333333333</v>
      </c>
      <c r="P194" s="7">
        <f>O194-M194</f>
        <v>0.14236111111111105</v>
      </c>
      <c r="Q194" s="34">
        <v>1.0208333333333333</v>
      </c>
      <c r="R194" s="34">
        <v>1.0625</v>
      </c>
      <c r="S194" s="7">
        <f t="shared" si="402"/>
        <v>4.1666666666666741E-2</v>
      </c>
      <c r="T194" s="34">
        <v>1.0208333333333333</v>
      </c>
      <c r="U194" s="34">
        <v>1.0625</v>
      </c>
      <c r="V194" s="7">
        <f t="shared" si="403"/>
        <v>4.1666666666666741E-2</v>
      </c>
      <c r="W194" s="34">
        <v>1.0722222222222222</v>
      </c>
      <c r="X194" s="7">
        <f>W194-R194</f>
        <v>9.7222222222221877E-3</v>
      </c>
      <c r="Y194" s="34">
        <v>1.0729166666666667</v>
      </c>
      <c r="Z194" s="7">
        <f>Y194-W194</f>
        <v>6.94444444444553E-4</v>
      </c>
      <c r="AA194" s="34">
        <v>1.1187500000000001</v>
      </c>
      <c r="AB194" s="7">
        <f>AA194-Y194</f>
        <v>4.5833333333333393E-2</v>
      </c>
      <c r="AC194" s="34">
        <v>1.1187500000000001</v>
      </c>
      <c r="AD194" s="34">
        <v>1.1187500000000001</v>
      </c>
      <c r="AE194" s="7">
        <f t="shared" si="391"/>
        <v>0</v>
      </c>
      <c r="AF194" s="34">
        <v>1.1284722222222221</v>
      </c>
      <c r="AG194" s="7">
        <f>AF194-AD194</f>
        <v>9.7222222222219656E-3</v>
      </c>
      <c r="AH194" s="34">
        <v>1.1319444444444444</v>
      </c>
      <c r="AI194" s="7">
        <f>AH194-AF194</f>
        <v>3.4722222222223209E-3</v>
      </c>
      <c r="AJ194" s="8">
        <f t="shared" si="314"/>
        <v>0</v>
      </c>
      <c r="AK194" s="8">
        <f t="shared" si="315"/>
        <v>5</v>
      </c>
      <c r="AL194" s="34">
        <v>1.1319444444444444</v>
      </c>
      <c r="AM194" s="34">
        <v>1.1354166666666667</v>
      </c>
      <c r="AN194" s="7">
        <f t="shared" si="334"/>
        <v>3.4722222222223209E-3</v>
      </c>
      <c r="AO194" s="7">
        <f>AM194-I194</f>
        <v>0.33333333333333337</v>
      </c>
      <c r="AP194" s="8">
        <f t="shared" si="335"/>
        <v>8</v>
      </c>
      <c r="AQ194" s="8">
        <f t="shared" si="336"/>
        <v>0</v>
      </c>
      <c r="AR194" s="7">
        <f>AB194-(AU194+AV194+AW194+AZ194+BC194+BF194+BI194)</f>
        <v>3.9583333333333394E-2</v>
      </c>
      <c r="AS194" s="8">
        <f t="shared" si="392"/>
        <v>0</v>
      </c>
      <c r="AT194" s="8">
        <f t="shared" si="393"/>
        <v>57</v>
      </c>
      <c r="AU194" s="224">
        <v>0</v>
      </c>
      <c r="AV194" s="224">
        <v>6.2499999999999995E-3</v>
      </c>
      <c r="AW194" s="224">
        <v>0</v>
      </c>
      <c r="AX194" s="225">
        <f t="shared" si="404"/>
        <v>0</v>
      </c>
      <c r="AY194" s="225">
        <f t="shared" si="405"/>
        <v>0</v>
      </c>
      <c r="AZ194" s="224">
        <v>0</v>
      </c>
      <c r="BA194" s="225">
        <f t="shared" si="406"/>
        <v>0</v>
      </c>
      <c r="BB194" s="225">
        <f t="shared" si="407"/>
        <v>0</v>
      </c>
      <c r="BC194" s="224">
        <v>0</v>
      </c>
      <c r="BD194" s="225">
        <f t="shared" si="410"/>
        <v>0</v>
      </c>
      <c r="BE194" s="225">
        <f t="shared" si="411"/>
        <v>0</v>
      </c>
      <c r="BF194" s="224">
        <v>0</v>
      </c>
      <c r="BG194" s="225">
        <f t="shared" si="412"/>
        <v>0</v>
      </c>
      <c r="BH194" s="225">
        <f t="shared" si="413"/>
        <v>0</v>
      </c>
      <c r="BI194" s="224">
        <v>0</v>
      </c>
      <c r="BJ194" s="226">
        <f t="shared" si="408"/>
        <v>0</v>
      </c>
      <c r="BK194" s="227">
        <f t="shared" si="409"/>
        <v>0</v>
      </c>
      <c r="BL194" s="228">
        <f>F194 + BL193</f>
        <v>686980.51999999967</v>
      </c>
      <c r="BM194" s="229">
        <f xml:space="preserve"> G194 + BM193</f>
        <v>11046</v>
      </c>
      <c r="BN194" s="38">
        <f>F194/G194</f>
        <v>64.191034482758624</v>
      </c>
      <c r="BO194" s="2"/>
      <c r="BP194" s="2"/>
      <c r="BQ194" s="2"/>
      <c r="BR194" s="2"/>
      <c r="BS194" s="2"/>
      <c r="BT194" s="2"/>
      <c r="BU194" s="2"/>
      <c r="BV194" s="2"/>
      <c r="BW194" s="2"/>
    </row>
    <row r="195" spans="1:75" s="65" customFormat="1" ht="24" customHeight="1" x14ac:dyDescent="0.25">
      <c r="A195" s="45">
        <v>41031</v>
      </c>
      <c r="B195" s="43">
        <f t="shared" si="414"/>
        <v>5</v>
      </c>
      <c r="C195" s="52">
        <v>2</v>
      </c>
      <c r="D195" s="37" t="s">
        <v>219</v>
      </c>
      <c r="E195" s="37" t="s">
        <v>216</v>
      </c>
      <c r="F195" s="43">
        <v>3720.35</v>
      </c>
      <c r="G195" s="52">
        <v>58</v>
      </c>
      <c r="H195" s="52">
        <v>1</v>
      </c>
      <c r="I195" s="34">
        <v>0.86458333333333337</v>
      </c>
      <c r="J195" s="34">
        <v>0.86458333333333337</v>
      </c>
      <c r="K195" s="34">
        <v>0.86805555555555547</v>
      </c>
      <c r="L195" s="7">
        <f>K195-J195</f>
        <v>3.4722222222220989E-3</v>
      </c>
      <c r="M195" s="34">
        <v>0.875</v>
      </c>
      <c r="N195" s="7">
        <f>M195-K195</f>
        <v>6.9444444444445308E-3</v>
      </c>
      <c r="O195" s="34">
        <v>1.1180555555555556</v>
      </c>
      <c r="P195" s="7">
        <f>O195-M195</f>
        <v>0.24305555555555558</v>
      </c>
      <c r="Q195" s="34">
        <v>1.125</v>
      </c>
      <c r="R195" s="34">
        <v>1.1666666666666667</v>
      </c>
      <c r="S195" s="7">
        <f t="shared" si="402"/>
        <v>4.1666666666666741E-2</v>
      </c>
      <c r="T195" s="34">
        <v>1.125</v>
      </c>
      <c r="U195" s="34">
        <v>1.1666666666666667</v>
      </c>
      <c r="V195" s="7">
        <f t="shared" si="403"/>
        <v>4.1666666666666741E-2</v>
      </c>
      <c r="W195" s="34">
        <v>1.175</v>
      </c>
      <c r="X195" s="7">
        <f>W195-R195</f>
        <v>8.3333333333333037E-3</v>
      </c>
      <c r="Y195" s="34">
        <v>1.175</v>
      </c>
      <c r="Z195" s="7">
        <f>Y195-W195</f>
        <v>0</v>
      </c>
      <c r="AA195" s="34">
        <v>1.2236111111111112</v>
      </c>
      <c r="AB195" s="7">
        <f>AA195-Y195</f>
        <v>4.861111111111116E-2</v>
      </c>
      <c r="AC195" s="34">
        <v>1.2236111111111112</v>
      </c>
      <c r="AD195" s="34">
        <v>1.2236111111111112</v>
      </c>
      <c r="AE195" s="7">
        <f t="shared" si="391"/>
        <v>0</v>
      </c>
      <c r="AF195" s="34">
        <v>1.2326388888888888</v>
      </c>
      <c r="AG195" s="7">
        <f>AF195-AD195</f>
        <v>9.0277777777776347E-3</v>
      </c>
      <c r="AH195" s="34">
        <v>1.2361111111111112</v>
      </c>
      <c r="AI195" s="7">
        <f>AH195-AF195</f>
        <v>3.4722222222223209E-3</v>
      </c>
      <c r="AJ195" s="8">
        <f t="shared" si="314"/>
        <v>0</v>
      </c>
      <c r="AK195" s="8">
        <f t="shared" si="315"/>
        <v>5</v>
      </c>
      <c r="AL195" s="34">
        <v>1.2361111111111112</v>
      </c>
      <c r="AM195" s="34">
        <v>1.2395833333333333</v>
      </c>
      <c r="AN195" s="7">
        <f t="shared" si="334"/>
        <v>3.4722222222220989E-3</v>
      </c>
      <c r="AO195" s="7">
        <f>AM195-I195</f>
        <v>0.37499999999999989</v>
      </c>
      <c r="AP195" s="8">
        <f t="shared" si="335"/>
        <v>9</v>
      </c>
      <c r="AQ195" s="8">
        <f t="shared" si="336"/>
        <v>0</v>
      </c>
      <c r="AR195" s="7">
        <f>AB195-(AU195+AV195+AW195+AZ195+BC195+BF195+BI195)</f>
        <v>4.0277777777777829E-2</v>
      </c>
      <c r="AS195" s="8">
        <f t="shared" si="392"/>
        <v>0</v>
      </c>
      <c r="AT195" s="8">
        <f t="shared" si="393"/>
        <v>58</v>
      </c>
      <c r="AU195" s="224">
        <v>0</v>
      </c>
      <c r="AV195" s="224">
        <v>2.7777777777777779E-3</v>
      </c>
      <c r="AW195" s="224">
        <v>0</v>
      </c>
      <c r="AX195" s="225">
        <f t="shared" si="404"/>
        <v>0</v>
      </c>
      <c r="AY195" s="225">
        <f t="shared" si="405"/>
        <v>0</v>
      </c>
      <c r="AZ195" s="224">
        <v>0</v>
      </c>
      <c r="BA195" s="225">
        <f t="shared" si="406"/>
        <v>0</v>
      </c>
      <c r="BB195" s="225">
        <f t="shared" si="407"/>
        <v>0</v>
      </c>
      <c r="BC195" s="224">
        <v>0</v>
      </c>
      <c r="BD195" s="225">
        <f t="shared" si="410"/>
        <v>0</v>
      </c>
      <c r="BE195" s="225">
        <f t="shared" si="411"/>
        <v>0</v>
      </c>
      <c r="BF195" s="224">
        <v>5.5555555555555558E-3</v>
      </c>
      <c r="BG195" s="225">
        <f t="shared" si="412"/>
        <v>0</v>
      </c>
      <c r="BH195" s="225">
        <f t="shared" si="413"/>
        <v>8</v>
      </c>
      <c r="BI195" s="224">
        <v>0</v>
      </c>
      <c r="BJ195" s="226">
        <f t="shared" si="408"/>
        <v>0</v>
      </c>
      <c r="BK195" s="227">
        <f t="shared" si="409"/>
        <v>0</v>
      </c>
      <c r="BL195" s="228">
        <f>F195 + BL194</f>
        <v>690700.86999999965</v>
      </c>
      <c r="BM195" s="229">
        <f xml:space="preserve"> G195 + BM194</f>
        <v>11104</v>
      </c>
      <c r="BN195" s="38">
        <f>F195/G195</f>
        <v>64.143965517241384</v>
      </c>
      <c r="BO195" s="2"/>
      <c r="BP195" s="2"/>
      <c r="BQ195" s="2"/>
      <c r="BR195" s="2"/>
      <c r="BS195" s="2"/>
      <c r="BT195" s="2"/>
      <c r="BU195" s="2"/>
      <c r="BV195" s="2"/>
      <c r="BW195" s="2"/>
    </row>
    <row r="196" spans="1:75" s="65" customFormat="1" ht="30" x14ac:dyDescent="0.25">
      <c r="A196" s="45">
        <v>41032</v>
      </c>
      <c r="B196" s="43">
        <f t="shared" si="414"/>
        <v>5</v>
      </c>
      <c r="C196" s="52">
        <v>3</v>
      </c>
      <c r="D196" s="37" t="s">
        <v>31</v>
      </c>
      <c r="E196" s="37" t="s">
        <v>360</v>
      </c>
      <c r="F196" s="43">
        <v>3510.72</v>
      </c>
      <c r="G196" s="52">
        <v>56</v>
      </c>
      <c r="H196" s="52">
        <v>3</v>
      </c>
      <c r="I196" s="34">
        <v>0.89236111111111116</v>
      </c>
      <c r="J196" s="34">
        <v>0.89236111111111116</v>
      </c>
      <c r="K196" s="34">
        <v>0.89583333333333337</v>
      </c>
      <c r="L196" s="7">
        <f>K196-J196</f>
        <v>3.4722222222222099E-3</v>
      </c>
      <c r="M196" s="34">
        <v>0.90625</v>
      </c>
      <c r="N196" s="7">
        <f>M196-K196</f>
        <v>1.041666666666663E-2</v>
      </c>
      <c r="O196" s="34">
        <v>1.2152777777777779</v>
      </c>
      <c r="P196" s="7">
        <f>O196-M196</f>
        <v>0.3090277777777779</v>
      </c>
      <c r="Q196" s="34">
        <v>1.21875</v>
      </c>
      <c r="R196" s="34">
        <v>1.25</v>
      </c>
      <c r="S196" s="7">
        <f t="shared" ref="S196:S205" si="415">R196-Q196</f>
        <v>3.125E-2</v>
      </c>
      <c r="T196" s="34">
        <v>1.21875</v>
      </c>
      <c r="U196" s="34">
        <v>1.25</v>
      </c>
      <c r="V196" s="7">
        <f t="shared" ref="V196:V205" si="416">U196-T196</f>
        <v>3.125E-2</v>
      </c>
      <c r="W196" s="34">
        <v>1.2708333333333333</v>
      </c>
      <c r="X196" s="7">
        <f>W196-R196</f>
        <v>2.0833333333333259E-2</v>
      </c>
      <c r="Y196" s="34">
        <v>1.2708333333333333</v>
      </c>
      <c r="Z196" s="7">
        <f>Y196-W196</f>
        <v>0</v>
      </c>
      <c r="AA196" s="34">
        <v>1.3513888888888888</v>
      </c>
      <c r="AB196" s="7">
        <f>AA196-Y196</f>
        <v>8.0555555555555491E-2</v>
      </c>
      <c r="AC196" s="34">
        <v>1.3513888888888888</v>
      </c>
      <c r="AD196" s="34">
        <v>1.3513888888888888</v>
      </c>
      <c r="AE196" s="7">
        <f t="shared" ref="AE196:AE205" si="417">AD196-AC196</f>
        <v>0</v>
      </c>
      <c r="AF196" s="34">
        <v>1.3576388888888891</v>
      </c>
      <c r="AG196" s="7">
        <f>AF196-AD196</f>
        <v>6.2500000000003109E-3</v>
      </c>
      <c r="AH196" s="34">
        <v>1.3645833333333333</v>
      </c>
      <c r="AI196" s="7">
        <f>AH196-AF196</f>
        <v>6.9444444444441977E-3</v>
      </c>
      <c r="AJ196" s="8">
        <f t="shared" si="314"/>
        <v>0</v>
      </c>
      <c r="AK196" s="8">
        <f t="shared" si="315"/>
        <v>10</v>
      </c>
      <c r="AL196" s="34">
        <v>1.3645833333333333</v>
      </c>
      <c r="AM196" s="34">
        <v>1.3680555555555556</v>
      </c>
      <c r="AN196" s="7">
        <f t="shared" si="334"/>
        <v>3.4722222222223209E-3</v>
      </c>
      <c r="AO196" s="7">
        <f>AM196-I196</f>
        <v>0.47569444444444442</v>
      </c>
      <c r="AP196" s="8">
        <f t="shared" si="335"/>
        <v>11</v>
      </c>
      <c r="AQ196" s="8">
        <f t="shared" si="336"/>
        <v>25</v>
      </c>
      <c r="AR196" s="7">
        <f>AB196-(AU196+AV196+AW196+AZ196+BC196+BF196+BI196)</f>
        <v>5.2777777777777715E-2</v>
      </c>
      <c r="AS196" s="8">
        <f t="shared" ref="AS196:AS205" si="418">HOUR(AR196)</f>
        <v>1</v>
      </c>
      <c r="AT196" s="8">
        <f t="shared" ref="AT196:AT205" si="419">MINUTE(AR196)</f>
        <v>16</v>
      </c>
      <c r="AU196" s="224">
        <v>0</v>
      </c>
      <c r="AV196" s="224">
        <v>0</v>
      </c>
      <c r="AW196" s="224">
        <v>0</v>
      </c>
      <c r="AX196" s="225">
        <f t="shared" ref="AX196:AX205" si="420">HOUR(AW196)</f>
        <v>0</v>
      </c>
      <c r="AY196" s="225">
        <f t="shared" ref="AY196:AY205" si="421">MINUTE(AW196)</f>
        <v>0</v>
      </c>
      <c r="AZ196" s="224">
        <v>0</v>
      </c>
      <c r="BA196" s="225">
        <f t="shared" ref="BA196:BA208" si="422">HOUR(AZ196)</f>
        <v>0</v>
      </c>
      <c r="BB196" s="225">
        <f t="shared" ref="BB196:BB208" si="423">MINUTE(AZ196)</f>
        <v>0</v>
      </c>
      <c r="BC196" s="224">
        <v>0</v>
      </c>
      <c r="BD196" s="225">
        <f t="shared" ref="BD196:BD205" si="424">HOUR(BC196)</f>
        <v>0</v>
      </c>
      <c r="BE196" s="225">
        <f t="shared" ref="BE196:BE205" si="425">MINUTE(BC196)</f>
        <v>0</v>
      </c>
      <c r="BF196" s="224">
        <v>2.7777777777777776E-2</v>
      </c>
      <c r="BG196" s="225">
        <f t="shared" si="412"/>
        <v>0</v>
      </c>
      <c r="BH196" s="225">
        <f t="shared" si="413"/>
        <v>40</v>
      </c>
      <c r="BI196" s="224">
        <v>0</v>
      </c>
      <c r="BJ196" s="226">
        <f t="shared" si="408"/>
        <v>0</v>
      </c>
      <c r="BK196" s="227">
        <f t="shared" si="409"/>
        <v>0</v>
      </c>
      <c r="BL196" s="228">
        <f>F196 + BL195</f>
        <v>694211.58999999962</v>
      </c>
      <c r="BM196" s="229">
        <f xml:space="preserve"> G196 + BM195</f>
        <v>11160</v>
      </c>
      <c r="BN196" s="38">
        <f>F196/G196</f>
        <v>62.691428571428567</v>
      </c>
      <c r="BO196" s="2"/>
      <c r="BP196" s="2"/>
      <c r="BQ196" s="2"/>
      <c r="BR196" s="2"/>
      <c r="BS196" s="2"/>
      <c r="BT196" s="2"/>
      <c r="BU196" s="2"/>
      <c r="BV196" s="2"/>
      <c r="BW196" s="2"/>
    </row>
    <row r="197" spans="1:75" s="65" customFormat="1" ht="24" customHeight="1" x14ac:dyDescent="0.25">
      <c r="A197" s="45">
        <v>41032</v>
      </c>
      <c r="B197" s="43">
        <f t="shared" si="414"/>
        <v>5</v>
      </c>
      <c r="C197" s="52">
        <v>2</v>
      </c>
      <c r="D197" s="37" t="s">
        <v>288</v>
      </c>
      <c r="E197" s="37" t="s">
        <v>216</v>
      </c>
      <c r="F197" s="43">
        <v>3646.66</v>
      </c>
      <c r="G197" s="52">
        <v>59</v>
      </c>
      <c r="H197" s="52">
        <v>0</v>
      </c>
      <c r="I197" s="34">
        <v>6.9444444444444434E-2</v>
      </c>
      <c r="J197" s="34">
        <v>6.9444444444444434E-2</v>
      </c>
      <c r="K197" s="34">
        <v>0.15625</v>
      </c>
      <c r="L197" s="7">
        <f>K197-J197</f>
        <v>8.6805555555555566E-2</v>
      </c>
      <c r="M197" s="34">
        <v>0.17013888888888887</v>
      </c>
      <c r="N197" s="7">
        <f>M197-K197</f>
        <v>1.3888888888888867E-2</v>
      </c>
      <c r="O197" s="34">
        <v>0.30902777777777779</v>
      </c>
      <c r="P197" s="7">
        <f>O197-M197</f>
        <v>0.13888888888888892</v>
      </c>
      <c r="Q197" s="34">
        <v>0.3125</v>
      </c>
      <c r="R197" s="34">
        <v>0.34027777777777773</v>
      </c>
      <c r="S197" s="7">
        <f t="shared" si="415"/>
        <v>2.7777777777777735E-2</v>
      </c>
      <c r="T197" s="34">
        <v>0.3125</v>
      </c>
      <c r="U197" s="34">
        <v>0.34027777777777773</v>
      </c>
      <c r="V197" s="7">
        <f t="shared" si="416"/>
        <v>2.7777777777777735E-2</v>
      </c>
      <c r="W197" s="34">
        <v>0.40208333333333335</v>
      </c>
      <c r="X197" s="7">
        <f>W197-R197</f>
        <v>6.1805555555555614E-2</v>
      </c>
      <c r="Y197" s="34">
        <v>0.40208333333333335</v>
      </c>
      <c r="Z197" s="7">
        <f>Y197-W197</f>
        <v>0</v>
      </c>
      <c r="AA197" s="34">
        <v>0.47430555555555554</v>
      </c>
      <c r="AB197" s="7">
        <f>AA197-Y197</f>
        <v>7.2222222222222188E-2</v>
      </c>
      <c r="AC197" s="34">
        <v>0.47430555555555554</v>
      </c>
      <c r="AD197" s="34">
        <v>0.47430555555555554</v>
      </c>
      <c r="AE197" s="7">
        <f t="shared" si="417"/>
        <v>0</v>
      </c>
      <c r="AF197" s="34">
        <v>0.4826388888888889</v>
      </c>
      <c r="AG197" s="7">
        <f>AF197-AD197</f>
        <v>8.3333333333333592E-3</v>
      </c>
      <c r="AH197" s="34">
        <v>0.48958333333333331</v>
      </c>
      <c r="AI197" s="7">
        <f>AH197-AF197</f>
        <v>6.9444444444444198E-3</v>
      </c>
      <c r="AJ197" s="8">
        <f t="shared" si="314"/>
        <v>0</v>
      </c>
      <c r="AK197" s="8">
        <f t="shared" si="315"/>
        <v>10</v>
      </c>
      <c r="AL197" s="34">
        <v>0.48958333333333331</v>
      </c>
      <c r="AM197" s="34">
        <v>0.49305555555555558</v>
      </c>
      <c r="AN197" s="7">
        <f t="shared" si="334"/>
        <v>3.4722222222222654E-3</v>
      </c>
      <c r="AO197" s="7">
        <f>AM197-I197</f>
        <v>0.42361111111111116</v>
      </c>
      <c r="AP197" s="8">
        <f t="shared" si="335"/>
        <v>10</v>
      </c>
      <c r="AQ197" s="8">
        <f t="shared" si="336"/>
        <v>10</v>
      </c>
      <c r="AR197" s="7">
        <f>AB197-(AU197+AV197+AW197+AZ197+BC197+BF197+BI197)</f>
        <v>6.2499999999999965E-2</v>
      </c>
      <c r="AS197" s="8">
        <f t="shared" si="418"/>
        <v>1</v>
      </c>
      <c r="AT197" s="8">
        <f t="shared" si="419"/>
        <v>30</v>
      </c>
      <c r="AU197" s="224">
        <v>0</v>
      </c>
      <c r="AV197" s="224">
        <v>0</v>
      </c>
      <c r="AW197" s="224">
        <v>0</v>
      </c>
      <c r="AX197" s="225">
        <f t="shared" si="420"/>
        <v>0</v>
      </c>
      <c r="AY197" s="225">
        <f t="shared" si="421"/>
        <v>0</v>
      </c>
      <c r="AZ197" s="224">
        <v>0</v>
      </c>
      <c r="BA197" s="225">
        <f t="shared" si="422"/>
        <v>0</v>
      </c>
      <c r="BB197" s="225">
        <f t="shared" si="423"/>
        <v>0</v>
      </c>
      <c r="BC197" s="224">
        <v>0</v>
      </c>
      <c r="BD197" s="225">
        <f t="shared" si="424"/>
        <v>0</v>
      </c>
      <c r="BE197" s="225">
        <f t="shared" si="425"/>
        <v>0</v>
      </c>
      <c r="BF197" s="224">
        <v>9.7222222222222224E-3</v>
      </c>
      <c r="BG197" s="225">
        <f t="shared" si="412"/>
        <v>0</v>
      </c>
      <c r="BH197" s="225">
        <f t="shared" si="413"/>
        <v>14</v>
      </c>
      <c r="BI197" s="224">
        <v>0</v>
      </c>
      <c r="BJ197" s="226">
        <f t="shared" si="408"/>
        <v>0</v>
      </c>
      <c r="BK197" s="227">
        <f t="shared" si="409"/>
        <v>0</v>
      </c>
      <c r="BL197" s="228">
        <f>F197 + BL196</f>
        <v>697858.24999999965</v>
      </c>
      <c r="BM197" s="229">
        <f xml:space="preserve"> G197 + BM196</f>
        <v>11219</v>
      </c>
      <c r="BN197" s="38">
        <f>F197/G197</f>
        <v>61.80779661016949</v>
      </c>
      <c r="BO197" s="2"/>
      <c r="BP197" s="2"/>
      <c r="BQ197" s="2"/>
      <c r="BR197" s="2"/>
      <c r="BS197" s="2"/>
      <c r="BT197" s="2"/>
      <c r="BU197" s="2"/>
      <c r="BV197" s="2"/>
      <c r="BW197" s="2"/>
    </row>
    <row r="198" spans="1:75" s="65" customFormat="1" ht="24" customHeight="1" x14ac:dyDescent="0.25">
      <c r="A198" s="45">
        <v>41032</v>
      </c>
      <c r="B198" s="43">
        <f t="shared" si="414"/>
        <v>5</v>
      </c>
      <c r="C198" s="52">
        <v>4</v>
      </c>
      <c r="D198" s="37" t="s">
        <v>31</v>
      </c>
      <c r="E198" s="37" t="s">
        <v>328</v>
      </c>
      <c r="F198" s="43">
        <v>3262.48</v>
      </c>
      <c r="G198" s="52">
        <v>57</v>
      </c>
      <c r="H198" s="52">
        <v>2</v>
      </c>
      <c r="I198" s="34">
        <v>0.23958333333333334</v>
      </c>
      <c r="J198" s="34">
        <v>0.23958333333333334</v>
      </c>
      <c r="K198" s="34">
        <v>0.24652777777777779</v>
      </c>
      <c r="L198" s="7">
        <f>K198-J198</f>
        <v>6.9444444444444475E-3</v>
      </c>
      <c r="M198" s="34">
        <v>0.2638888888888889</v>
      </c>
      <c r="N198" s="7">
        <f>M198-K198</f>
        <v>1.7361111111111105E-2</v>
      </c>
      <c r="O198" s="34">
        <v>0.47916666666666669</v>
      </c>
      <c r="P198" s="7">
        <f>O198-M198</f>
        <v>0.21527777777777779</v>
      </c>
      <c r="Q198" s="34">
        <v>0.35416666666666669</v>
      </c>
      <c r="R198" s="34">
        <v>0.38541666666666669</v>
      </c>
      <c r="S198" s="7">
        <f t="shared" si="415"/>
        <v>3.125E-2</v>
      </c>
      <c r="T198" s="34">
        <v>0.35416666666666669</v>
      </c>
      <c r="U198" s="34">
        <v>0.38541666666666669</v>
      </c>
      <c r="V198" s="7">
        <f t="shared" si="416"/>
        <v>3.125E-2</v>
      </c>
      <c r="W198" s="34">
        <v>0.5131944444444444</v>
      </c>
      <c r="X198" s="7">
        <f>W198-R198</f>
        <v>0.12777777777777771</v>
      </c>
      <c r="Y198" s="34">
        <v>0.51388888888888895</v>
      </c>
      <c r="Z198" s="7">
        <f>Y198-W198</f>
        <v>6.94444444444553E-4</v>
      </c>
      <c r="AA198" s="34">
        <v>0.59236111111111112</v>
      </c>
      <c r="AB198" s="7">
        <f>AA198-Y198</f>
        <v>7.8472222222222165E-2</v>
      </c>
      <c r="AC198" s="34">
        <v>0.59236111111111112</v>
      </c>
      <c r="AD198" s="34">
        <v>0.59236111111111112</v>
      </c>
      <c r="AE198" s="7">
        <f t="shared" si="417"/>
        <v>0</v>
      </c>
      <c r="AF198" s="34">
        <v>0.60069444444444442</v>
      </c>
      <c r="AG198" s="7">
        <f>AF198-AD198</f>
        <v>8.3333333333333037E-3</v>
      </c>
      <c r="AH198" s="34">
        <v>0.61111111111111105</v>
      </c>
      <c r="AI198" s="7">
        <f>AH198-AF198</f>
        <v>1.041666666666663E-2</v>
      </c>
      <c r="AJ198" s="8">
        <f t="shared" si="314"/>
        <v>0</v>
      </c>
      <c r="AK198" s="8">
        <f t="shared" si="315"/>
        <v>15</v>
      </c>
      <c r="AL198" s="34">
        <v>0.61111111111111105</v>
      </c>
      <c r="AM198" s="34">
        <v>0.61458333333333337</v>
      </c>
      <c r="AN198" s="7">
        <f t="shared" si="334"/>
        <v>3.4722222222223209E-3</v>
      </c>
      <c r="AO198" s="7">
        <f>AM198-I198</f>
        <v>0.375</v>
      </c>
      <c r="AP198" s="8">
        <f t="shared" si="335"/>
        <v>9</v>
      </c>
      <c r="AQ198" s="8">
        <f t="shared" si="336"/>
        <v>0</v>
      </c>
      <c r="AR198" s="7">
        <f>AB198-(AU198+AV198+AW198+AZ198+BC198+BF198+BI198)</f>
        <v>6.666666666666661E-2</v>
      </c>
      <c r="AS198" s="8">
        <f t="shared" si="418"/>
        <v>1</v>
      </c>
      <c r="AT198" s="8">
        <f t="shared" si="419"/>
        <v>36</v>
      </c>
      <c r="AU198" s="224">
        <v>0</v>
      </c>
      <c r="AV198" s="224">
        <v>0</v>
      </c>
      <c r="AW198" s="224">
        <v>0</v>
      </c>
      <c r="AX198" s="225">
        <f t="shared" si="420"/>
        <v>0</v>
      </c>
      <c r="AY198" s="225">
        <f t="shared" si="421"/>
        <v>0</v>
      </c>
      <c r="AZ198" s="224">
        <v>0</v>
      </c>
      <c r="BA198" s="225">
        <f t="shared" si="422"/>
        <v>0</v>
      </c>
      <c r="BB198" s="225">
        <f t="shared" si="423"/>
        <v>0</v>
      </c>
      <c r="BC198" s="224">
        <v>0</v>
      </c>
      <c r="BD198" s="225">
        <f t="shared" si="424"/>
        <v>0</v>
      </c>
      <c r="BE198" s="225">
        <f t="shared" si="425"/>
        <v>0</v>
      </c>
      <c r="BF198" s="224">
        <v>1.1805555555555555E-2</v>
      </c>
      <c r="BG198" s="225">
        <f t="shared" si="412"/>
        <v>0</v>
      </c>
      <c r="BH198" s="225">
        <f t="shared" si="413"/>
        <v>17</v>
      </c>
      <c r="BI198" s="224">
        <v>0</v>
      </c>
      <c r="BJ198" s="226">
        <f t="shared" si="408"/>
        <v>0</v>
      </c>
      <c r="BK198" s="227">
        <f t="shared" si="409"/>
        <v>0</v>
      </c>
      <c r="BL198" s="228">
        <f>F198 + BL197</f>
        <v>701120.72999999963</v>
      </c>
      <c r="BM198" s="229">
        <f xml:space="preserve"> G198 + BM197</f>
        <v>11276</v>
      </c>
      <c r="BN198" s="38">
        <f>F198/G198</f>
        <v>57.236491228070179</v>
      </c>
      <c r="BO198" s="2"/>
      <c r="BP198" s="2"/>
      <c r="BQ198" s="2"/>
      <c r="BR198" s="2"/>
      <c r="BS198" s="2"/>
      <c r="BT198" s="2"/>
      <c r="BU198" s="2"/>
      <c r="BV198" s="2"/>
      <c r="BW198" s="2"/>
    </row>
    <row r="199" spans="1:75" s="65" customFormat="1" ht="24" customHeight="1" x14ac:dyDescent="0.25">
      <c r="A199" s="45">
        <v>41032</v>
      </c>
      <c r="B199" s="43">
        <f t="shared" si="414"/>
        <v>5</v>
      </c>
      <c r="C199" s="52">
        <v>1</v>
      </c>
      <c r="D199" s="37" t="s">
        <v>280</v>
      </c>
      <c r="E199" s="37" t="s">
        <v>307</v>
      </c>
      <c r="F199" s="43">
        <v>2976.66</v>
      </c>
      <c r="G199" s="52">
        <v>49</v>
      </c>
      <c r="H199" s="52">
        <v>9</v>
      </c>
      <c r="I199" s="34">
        <v>0.77083333333333337</v>
      </c>
      <c r="J199" s="34">
        <v>0.77083333333333337</v>
      </c>
      <c r="K199" s="34">
        <v>0.77777777777777779</v>
      </c>
      <c r="L199" s="7">
        <f>K199-J199</f>
        <v>6.9444444444444198E-3</v>
      </c>
      <c r="M199" s="34">
        <v>0.85763888888888884</v>
      </c>
      <c r="N199" s="7">
        <f>M199-K199</f>
        <v>7.9861111111111049E-2</v>
      </c>
      <c r="O199" s="34">
        <v>0.92361111111111116</v>
      </c>
      <c r="P199" s="7">
        <f>O199-M199</f>
        <v>6.5972222222222321E-2</v>
      </c>
      <c r="Q199" s="34">
        <v>0.92708333333333337</v>
      </c>
      <c r="R199" s="34">
        <v>0.95833333333333337</v>
      </c>
      <c r="S199" s="7">
        <f t="shared" si="415"/>
        <v>3.125E-2</v>
      </c>
      <c r="T199" s="34">
        <v>0.92708333333333337</v>
      </c>
      <c r="U199" s="34">
        <v>0.95833333333333337</v>
      </c>
      <c r="V199" s="7">
        <f t="shared" si="416"/>
        <v>3.125E-2</v>
      </c>
      <c r="W199" s="34">
        <v>1.0833333333333333</v>
      </c>
      <c r="X199" s="7">
        <f>W199-R199</f>
        <v>0.12499999999999989</v>
      </c>
      <c r="Y199" s="34">
        <v>1.0833333333333333</v>
      </c>
      <c r="Z199" s="7">
        <f>Y199-W199</f>
        <v>0</v>
      </c>
      <c r="AA199" s="34">
        <v>1.59375</v>
      </c>
      <c r="AB199" s="7">
        <f>AA199-Y199</f>
        <v>0.51041666666666674</v>
      </c>
      <c r="AC199" s="34">
        <v>1.59375</v>
      </c>
      <c r="AD199" s="34">
        <v>1.59375</v>
      </c>
      <c r="AE199" s="7">
        <f t="shared" si="417"/>
        <v>0</v>
      </c>
      <c r="AF199" s="34">
        <v>1.6041666666666667</v>
      </c>
      <c r="AG199" s="7">
        <f>AF199-AD199</f>
        <v>1.0416666666666741E-2</v>
      </c>
      <c r="AH199" s="34">
        <v>1.6145833333333333</v>
      </c>
      <c r="AI199" s="7">
        <f>AH199-AF199</f>
        <v>1.0416666666666519E-2</v>
      </c>
      <c r="AJ199" s="8">
        <f t="shared" si="314"/>
        <v>0</v>
      </c>
      <c r="AK199" s="8">
        <f t="shared" si="315"/>
        <v>15</v>
      </c>
      <c r="AL199" s="34">
        <v>1.6145833333333333</v>
      </c>
      <c r="AM199" s="34">
        <v>1.6180555555555556</v>
      </c>
      <c r="AN199" s="7">
        <f t="shared" si="334"/>
        <v>3.4722222222223209E-3</v>
      </c>
      <c r="AO199" s="7">
        <f>AM199-I199</f>
        <v>0.84722222222222221</v>
      </c>
      <c r="AP199" s="8">
        <f t="shared" si="335"/>
        <v>20</v>
      </c>
      <c r="AQ199" s="8">
        <f t="shared" si="336"/>
        <v>20</v>
      </c>
      <c r="AR199" s="7">
        <f>AB199-(AU199+AV199+AW199+AZ199+BC199+BF199+BI199)</f>
        <v>0</v>
      </c>
      <c r="AS199" s="8">
        <f t="shared" si="418"/>
        <v>0</v>
      </c>
      <c r="AT199" s="8">
        <f t="shared" si="419"/>
        <v>0</v>
      </c>
      <c r="AU199" s="224">
        <v>0</v>
      </c>
      <c r="AV199" s="224">
        <v>0</v>
      </c>
      <c r="AW199" s="224">
        <v>0</v>
      </c>
      <c r="AX199" s="225">
        <f t="shared" si="420"/>
        <v>0</v>
      </c>
      <c r="AY199" s="225">
        <f t="shared" si="421"/>
        <v>0</v>
      </c>
      <c r="AZ199" s="224">
        <v>0.51041666666666663</v>
      </c>
      <c r="BA199" s="225">
        <f t="shared" si="422"/>
        <v>12</v>
      </c>
      <c r="BB199" s="225">
        <f t="shared" si="423"/>
        <v>15</v>
      </c>
      <c r="BC199" s="224">
        <v>0</v>
      </c>
      <c r="BD199" s="225">
        <f t="shared" si="424"/>
        <v>0</v>
      </c>
      <c r="BE199" s="225">
        <f t="shared" si="425"/>
        <v>0</v>
      </c>
      <c r="BF199" s="224">
        <v>0</v>
      </c>
      <c r="BG199" s="225">
        <f t="shared" si="412"/>
        <v>0</v>
      </c>
      <c r="BH199" s="225">
        <f t="shared" si="413"/>
        <v>0</v>
      </c>
      <c r="BI199" s="224">
        <v>0</v>
      </c>
      <c r="BJ199" s="226">
        <f t="shared" si="408"/>
        <v>0</v>
      </c>
      <c r="BK199" s="227">
        <f t="shared" si="409"/>
        <v>0</v>
      </c>
      <c r="BL199" s="228">
        <f>F199 + BL198</f>
        <v>704097.38999999966</v>
      </c>
      <c r="BM199" s="229">
        <f xml:space="preserve"> G199 + BM198</f>
        <v>11325</v>
      </c>
      <c r="BN199" s="38">
        <f>F199/G199</f>
        <v>60.748163265306118</v>
      </c>
      <c r="BO199" s="2"/>
      <c r="BP199" s="2"/>
      <c r="BQ199" s="2"/>
      <c r="BR199" s="2"/>
      <c r="BS199" s="2"/>
      <c r="BT199" s="2"/>
      <c r="BU199" s="2"/>
      <c r="BV199" s="2"/>
      <c r="BW199" s="2"/>
    </row>
    <row r="200" spans="1:75" s="65" customFormat="1" ht="30" x14ac:dyDescent="0.25">
      <c r="A200" s="45">
        <v>41032</v>
      </c>
      <c r="B200" s="43">
        <f t="shared" si="414"/>
        <v>5</v>
      </c>
      <c r="C200" s="52">
        <v>1</v>
      </c>
      <c r="D200" s="37" t="s">
        <v>361</v>
      </c>
      <c r="E200" s="37" t="s">
        <v>216</v>
      </c>
      <c r="F200" s="43">
        <v>3519.57</v>
      </c>
      <c r="G200" s="52">
        <v>58</v>
      </c>
      <c r="H200" s="52">
        <v>1</v>
      </c>
      <c r="I200" s="34">
        <v>0.40625</v>
      </c>
      <c r="J200" s="34">
        <v>0.40625</v>
      </c>
      <c r="K200" s="34">
        <v>0.52083333333333337</v>
      </c>
      <c r="L200" s="7">
        <f>K200-J200</f>
        <v>0.11458333333333337</v>
      </c>
      <c r="M200" s="34">
        <v>0.55555555555555558</v>
      </c>
      <c r="N200" s="7">
        <f>M200-K200</f>
        <v>3.472222222222221E-2</v>
      </c>
      <c r="O200" s="34">
        <v>0.58680555555555558</v>
      </c>
      <c r="P200" s="7">
        <f>O200-M200</f>
        <v>3.125E-2</v>
      </c>
      <c r="Q200" s="34">
        <v>0.59027777777777779</v>
      </c>
      <c r="R200" s="34">
        <v>0.62152777777777779</v>
      </c>
      <c r="S200" s="7">
        <f t="shared" si="415"/>
        <v>3.125E-2</v>
      </c>
      <c r="T200" s="34">
        <v>0.59027777777777779</v>
      </c>
      <c r="U200" s="34">
        <v>0.62152777777777779</v>
      </c>
      <c r="V200" s="7">
        <f t="shared" si="416"/>
        <v>3.125E-2</v>
      </c>
      <c r="W200" s="34">
        <v>0.65</v>
      </c>
      <c r="X200" s="7">
        <f>W200-R200</f>
        <v>2.8472222222222232E-2</v>
      </c>
      <c r="Y200" s="34">
        <v>0.65138888888888891</v>
      </c>
      <c r="Z200" s="7">
        <f>Y200-W200</f>
        <v>1.388888888888884E-3</v>
      </c>
      <c r="AA200" s="34">
        <v>0.70416666666666661</v>
      </c>
      <c r="AB200" s="7">
        <f>AA200-Y200</f>
        <v>5.2777777777777701E-2</v>
      </c>
      <c r="AC200" s="34">
        <v>0.70416666666666661</v>
      </c>
      <c r="AD200" s="34">
        <v>0.70416666666666661</v>
      </c>
      <c r="AE200" s="7">
        <f t="shared" si="417"/>
        <v>0</v>
      </c>
      <c r="AF200" s="34">
        <v>0.70833333333333337</v>
      </c>
      <c r="AG200" s="7">
        <f>AF200-AD200</f>
        <v>4.1666666666667629E-3</v>
      </c>
      <c r="AH200" s="34">
        <v>0.71875</v>
      </c>
      <c r="AI200" s="7">
        <f>AH200-AF200</f>
        <v>1.041666666666663E-2</v>
      </c>
      <c r="AJ200" s="8">
        <f t="shared" si="314"/>
        <v>0</v>
      </c>
      <c r="AK200" s="8">
        <f t="shared" si="315"/>
        <v>15</v>
      </c>
      <c r="AL200" s="34">
        <v>0.71875</v>
      </c>
      <c r="AM200" s="34">
        <v>0.72222222222222221</v>
      </c>
      <c r="AN200" s="7">
        <f t="shared" si="334"/>
        <v>3.4722222222222099E-3</v>
      </c>
      <c r="AO200" s="7">
        <f>AM200-I200</f>
        <v>0.31597222222222221</v>
      </c>
      <c r="AP200" s="8">
        <f t="shared" si="335"/>
        <v>7</v>
      </c>
      <c r="AQ200" s="8">
        <f t="shared" si="336"/>
        <v>35</v>
      </c>
      <c r="AR200" s="7">
        <f>AB200-(AU200+AV200+AW200+AZ200+BC200+BF200+BI200)</f>
        <v>4.2361111111111037E-2</v>
      </c>
      <c r="AS200" s="8">
        <f t="shared" si="418"/>
        <v>1</v>
      </c>
      <c r="AT200" s="8">
        <f t="shared" si="419"/>
        <v>1</v>
      </c>
      <c r="AU200" s="224">
        <v>0</v>
      </c>
      <c r="AV200" s="224">
        <v>0</v>
      </c>
      <c r="AW200" s="224">
        <v>0</v>
      </c>
      <c r="AX200" s="225">
        <f t="shared" si="420"/>
        <v>0</v>
      </c>
      <c r="AY200" s="225">
        <f t="shared" si="421"/>
        <v>0</v>
      </c>
      <c r="AZ200" s="224">
        <v>0</v>
      </c>
      <c r="BA200" s="225">
        <f t="shared" si="422"/>
        <v>0</v>
      </c>
      <c r="BB200" s="225">
        <f t="shared" si="423"/>
        <v>0</v>
      </c>
      <c r="BC200" s="224">
        <v>0</v>
      </c>
      <c r="BD200" s="225">
        <f t="shared" si="424"/>
        <v>0</v>
      </c>
      <c r="BE200" s="225">
        <f t="shared" si="425"/>
        <v>0</v>
      </c>
      <c r="BF200" s="224">
        <v>1.0416666666666666E-2</v>
      </c>
      <c r="BG200" s="225">
        <f t="shared" si="412"/>
        <v>0</v>
      </c>
      <c r="BH200" s="225">
        <f t="shared" si="413"/>
        <v>15</v>
      </c>
      <c r="BI200" s="224">
        <v>0</v>
      </c>
      <c r="BJ200" s="226">
        <f t="shared" si="408"/>
        <v>0</v>
      </c>
      <c r="BK200" s="227">
        <f t="shared" si="409"/>
        <v>0</v>
      </c>
      <c r="BL200" s="228">
        <f>F200 + BL199</f>
        <v>707616.95999999961</v>
      </c>
      <c r="BM200" s="229">
        <f xml:space="preserve"> G200 + BM199</f>
        <v>11383</v>
      </c>
      <c r="BN200" s="38">
        <f>F200/G200</f>
        <v>60.682241379310348</v>
      </c>
      <c r="BO200" s="2"/>
      <c r="BP200" s="2"/>
      <c r="BQ200" s="2"/>
      <c r="BR200" s="2"/>
      <c r="BS200" s="2"/>
      <c r="BT200" s="2"/>
      <c r="BU200" s="2"/>
      <c r="BV200" s="2"/>
      <c r="BW200" s="2"/>
    </row>
    <row r="201" spans="1:75" s="65" customFormat="1" x14ac:dyDescent="0.25">
      <c r="A201" s="45">
        <v>41032</v>
      </c>
      <c r="B201" s="43">
        <f t="shared" si="414"/>
        <v>5</v>
      </c>
      <c r="C201" s="52">
        <v>1</v>
      </c>
      <c r="D201" s="37" t="s">
        <v>266</v>
      </c>
      <c r="E201" s="37" t="s">
        <v>362</v>
      </c>
      <c r="F201" s="43">
        <v>3523.96</v>
      </c>
      <c r="G201" s="52">
        <v>59</v>
      </c>
      <c r="H201" s="52">
        <v>0</v>
      </c>
      <c r="I201" s="34">
        <v>0.61458333333333337</v>
      </c>
      <c r="J201" s="34">
        <v>0.61458333333333337</v>
      </c>
      <c r="K201" s="34">
        <v>0.67013888888888884</v>
      </c>
      <c r="L201" s="7">
        <f>K201-J201</f>
        <v>5.5555555555555469E-2</v>
      </c>
      <c r="M201" s="34">
        <v>0.68055555555555547</v>
      </c>
      <c r="N201" s="7">
        <f>M201-K201</f>
        <v>1.041666666666663E-2</v>
      </c>
      <c r="O201" s="34">
        <v>0.71180555555555547</v>
      </c>
      <c r="P201" s="7">
        <f>O201-M201</f>
        <v>3.125E-2</v>
      </c>
      <c r="Q201" s="34">
        <v>0.71527777777777779</v>
      </c>
      <c r="R201" s="34">
        <v>0.75</v>
      </c>
      <c r="S201" s="7">
        <f t="shared" si="415"/>
        <v>3.472222222222221E-2</v>
      </c>
      <c r="T201" s="34">
        <v>0.71527777777777779</v>
      </c>
      <c r="U201" s="34">
        <v>0.75</v>
      </c>
      <c r="V201" s="7">
        <f t="shared" si="416"/>
        <v>3.472222222222221E-2</v>
      </c>
      <c r="W201" s="34">
        <v>0.81458333333333333</v>
      </c>
      <c r="X201" s="7">
        <f>W201-R201</f>
        <v>6.4583333333333326E-2</v>
      </c>
      <c r="Y201" s="34">
        <v>0.81597222222222221</v>
      </c>
      <c r="Z201" s="7">
        <f>Y201-W201</f>
        <v>1.388888888888884E-3</v>
      </c>
      <c r="AA201" s="34">
        <v>0.8979166666666667</v>
      </c>
      <c r="AB201" s="7">
        <f>AA201-Y201</f>
        <v>8.1944444444444486E-2</v>
      </c>
      <c r="AC201" s="34">
        <v>0.8979166666666667</v>
      </c>
      <c r="AD201" s="34">
        <v>0.8979166666666667</v>
      </c>
      <c r="AE201" s="7">
        <f t="shared" si="417"/>
        <v>0</v>
      </c>
      <c r="AF201" s="34">
        <v>0.90625</v>
      </c>
      <c r="AG201" s="7">
        <f>AF201-AD201</f>
        <v>8.3333333333333037E-3</v>
      </c>
      <c r="AH201" s="34">
        <v>0.91319444444444453</v>
      </c>
      <c r="AI201" s="7">
        <f>AH201-AF201</f>
        <v>6.9444444444445308E-3</v>
      </c>
      <c r="AJ201" s="8">
        <f t="shared" si="314"/>
        <v>0</v>
      </c>
      <c r="AK201" s="8">
        <f t="shared" si="315"/>
        <v>10</v>
      </c>
      <c r="AL201" s="34">
        <v>0.91319444444444453</v>
      </c>
      <c r="AM201" s="34">
        <v>0.91666666666666663</v>
      </c>
      <c r="AN201" s="7">
        <f t="shared" si="334"/>
        <v>3.4722222222220989E-3</v>
      </c>
      <c r="AO201" s="7">
        <f>AM201-I201</f>
        <v>0.30208333333333326</v>
      </c>
      <c r="AP201" s="8">
        <f t="shared" si="335"/>
        <v>7</v>
      </c>
      <c r="AQ201" s="8">
        <f t="shared" si="336"/>
        <v>15</v>
      </c>
      <c r="AR201" s="7">
        <f>AB201-(AU201+AV201+AW201+AZ201+BC201+BF201+BI201)</f>
        <v>7.2916666666666713E-2</v>
      </c>
      <c r="AS201" s="8">
        <f t="shared" si="418"/>
        <v>1</v>
      </c>
      <c r="AT201" s="8">
        <f t="shared" si="419"/>
        <v>45</v>
      </c>
      <c r="AU201" s="224">
        <v>0</v>
      </c>
      <c r="AV201" s="224">
        <v>0</v>
      </c>
      <c r="AW201" s="224">
        <v>0</v>
      </c>
      <c r="AX201" s="225">
        <f t="shared" si="420"/>
        <v>0</v>
      </c>
      <c r="AY201" s="225">
        <f t="shared" si="421"/>
        <v>0</v>
      </c>
      <c r="AZ201" s="224">
        <v>0</v>
      </c>
      <c r="BA201" s="225">
        <f t="shared" si="422"/>
        <v>0</v>
      </c>
      <c r="BB201" s="225">
        <f t="shared" si="423"/>
        <v>0</v>
      </c>
      <c r="BC201" s="224">
        <v>0</v>
      </c>
      <c r="BD201" s="225">
        <f t="shared" si="424"/>
        <v>0</v>
      </c>
      <c r="BE201" s="225">
        <f t="shared" si="425"/>
        <v>0</v>
      </c>
      <c r="BF201" s="224">
        <v>9.0277777777777787E-3</v>
      </c>
      <c r="BG201" s="225">
        <f t="shared" si="412"/>
        <v>0</v>
      </c>
      <c r="BH201" s="225">
        <f t="shared" si="413"/>
        <v>13</v>
      </c>
      <c r="BI201" s="224">
        <v>0</v>
      </c>
      <c r="BJ201" s="226">
        <f t="shared" si="408"/>
        <v>0</v>
      </c>
      <c r="BK201" s="227">
        <f t="shared" si="409"/>
        <v>0</v>
      </c>
      <c r="BL201" s="228">
        <f>F201 + BL200</f>
        <v>711140.91999999958</v>
      </c>
      <c r="BM201" s="229">
        <f xml:space="preserve"> G201 + BM200</f>
        <v>11442</v>
      </c>
      <c r="BN201" s="38">
        <f>F201/G201</f>
        <v>59.728135593220337</v>
      </c>
      <c r="BO201" s="2"/>
      <c r="BP201" s="2"/>
      <c r="BQ201" s="2"/>
      <c r="BR201" s="2"/>
      <c r="BS201" s="2"/>
      <c r="BT201" s="2"/>
      <c r="BU201" s="2"/>
      <c r="BV201" s="2"/>
      <c r="BW201" s="2"/>
    </row>
    <row r="202" spans="1:75" s="65" customFormat="1" x14ac:dyDescent="0.25">
      <c r="A202" s="45">
        <v>41032</v>
      </c>
      <c r="B202" s="43">
        <f t="shared" si="414"/>
        <v>5</v>
      </c>
      <c r="C202" s="52">
        <v>2</v>
      </c>
      <c r="D202" s="37" t="s">
        <v>265</v>
      </c>
      <c r="E202" s="37" t="s">
        <v>216</v>
      </c>
      <c r="F202" s="43">
        <v>3232.72</v>
      </c>
      <c r="G202" s="52">
        <v>56</v>
      </c>
      <c r="H202" s="52">
        <v>3</v>
      </c>
      <c r="I202" s="34">
        <v>0.27083333333333331</v>
      </c>
      <c r="J202" s="34">
        <v>0.27083333333333331</v>
      </c>
      <c r="K202" s="34">
        <v>0.39583333333333331</v>
      </c>
      <c r="L202" s="7">
        <f>K202-J202</f>
        <v>0.125</v>
      </c>
      <c r="M202" s="34">
        <v>0.46180555555555558</v>
      </c>
      <c r="N202" s="7">
        <f>M202-K202</f>
        <v>6.5972222222222265E-2</v>
      </c>
      <c r="O202" s="34">
        <v>0.61111111111111105</v>
      </c>
      <c r="P202" s="7">
        <f>O202-M202</f>
        <v>0.14930555555555547</v>
      </c>
      <c r="Q202" s="34">
        <v>0.48958333333333331</v>
      </c>
      <c r="R202" s="34">
        <v>0.51041666666666663</v>
      </c>
      <c r="S202" s="7">
        <f t="shared" si="415"/>
        <v>2.0833333333333315E-2</v>
      </c>
      <c r="T202" s="34">
        <v>0.48958333333333331</v>
      </c>
      <c r="U202" s="34">
        <v>0.51041666666666663</v>
      </c>
      <c r="V202" s="7">
        <f t="shared" si="416"/>
        <v>2.0833333333333315E-2</v>
      </c>
      <c r="W202" s="34">
        <v>0.61805555555555558</v>
      </c>
      <c r="X202" s="7">
        <f>W202-R202</f>
        <v>0.10763888888888895</v>
      </c>
      <c r="Y202" s="34">
        <v>0.61805555555555558</v>
      </c>
      <c r="Z202" s="7">
        <f>Y202-W202</f>
        <v>0</v>
      </c>
      <c r="AA202" s="34">
        <v>0.88888888888888884</v>
      </c>
      <c r="AB202" s="7">
        <f>AA202-Y202</f>
        <v>0.27083333333333326</v>
      </c>
      <c r="AC202" s="34">
        <v>0.88888888888888884</v>
      </c>
      <c r="AD202" s="34">
        <v>0.88888888888888884</v>
      </c>
      <c r="AE202" s="7">
        <f t="shared" si="417"/>
        <v>0</v>
      </c>
      <c r="AF202" s="34">
        <v>0.89930555555555547</v>
      </c>
      <c r="AG202" s="7">
        <f>AF202-AD202</f>
        <v>1.041666666666663E-2</v>
      </c>
      <c r="AH202" s="34">
        <v>0.95833333333333337</v>
      </c>
      <c r="AI202" s="7">
        <f>AH202-AF202</f>
        <v>5.9027777777777901E-2</v>
      </c>
      <c r="AJ202" s="8">
        <f t="shared" si="314"/>
        <v>1</v>
      </c>
      <c r="AK202" s="8">
        <f t="shared" si="315"/>
        <v>25</v>
      </c>
      <c r="AL202" s="34">
        <v>0.95833333333333337</v>
      </c>
      <c r="AM202" s="34">
        <v>0.96180555555555547</v>
      </c>
      <c r="AN202" s="7">
        <f t="shared" si="334"/>
        <v>3.4722222222220989E-3</v>
      </c>
      <c r="AO202" s="7">
        <f>AM202-I202</f>
        <v>0.6909722222222221</v>
      </c>
      <c r="AP202" s="8">
        <f t="shared" si="335"/>
        <v>16</v>
      </c>
      <c r="AQ202" s="8">
        <f t="shared" si="336"/>
        <v>35</v>
      </c>
      <c r="AR202" s="7">
        <f>AB202-(AU202+AV202+AW202+AZ202+BC202+BF202+BI202)</f>
        <v>-5.1388888888888928E-2</v>
      </c>
      <c r="AS202" s="8" t="e">
        <f t="shared" si="418"/>
        <v>#NUM!</v>
      </c>
      <c r="AT202" s="8" t="e">
        <f t="shared" si="419"/>
        <v>#NUM!</v>
      </c>
      <c r="AU202" s="224">
        <v>0</v>
      </c>
      <c r="AV202" s="224">
        <v>0</v>
      </c>
      <c r="AW202" s="224">
        <v>0</v>
      </c>
      <c r="AX202" s="225">
        <f t="shared" si="420"/>
        <v>0</v>
      </c>
      <c r="AY202" s="225">
        <f t="shared" si="421"/>
        <v>0</v>
      </c>
      <c r="AZ202" s="224">
        <v>0.27083333333333331</v>
      </c>
      <c r="BA202" s="225">
        <f t="shared" si="422"/>
        <v>6</v>
      </c>
      <c r="BB202" s="225">
        <f t="shared" si="423"/>
        <v>30</v>
      </c>
      <c r="BC202" s="224">
        <v>0</v>
      </c>
      <c r="BD202" s="225">
        <f t="shared" si="424"/>
        <v>0</v>
      </c>
      <c r="BE202" s="225">
        <f t="shared" si="425"/>
        <v>0</v>
      </c>
      <c r="BF202" s="224">
        <v>5.1388888888888894E-2</v>
      </c>
      <c r="BG202" s="225">
        <f t="shared" si="412"/>
        <v>1</v>
      </c>
      <c r="BH202" s="225">
        <f t="shared" si="413"/>
        <v>14</v>
      </c>
      <c r="BI202" s="224">
        <v>0</v>
      </c>
      <c r="BJ202" s="226">
        <f t="shared" si="408"/>
        <v>0</v>
      </c>
      <c r="BK202" s="227">
        <f t="shared" si="409"/>
        <v>0</v>
      </c>
      <c r="BL202" s="228">
        <f>F202 + BL201</f>
        <v>714373.63999999955</v>
      </c>
      <c r="BM202" s="229">
        <f xml:space="preserve"> G202 + BM201</f>
        <v>11498</v>
      </c>
      <c r="BN202" s="38">
        <f>F202/G202</f>
        <v>57.727142857142852</v>
      </c>
      <c r="BO202" s="2"/>
      <c r="BP202" s="2"/>
      <c r="BQ202" s="2"/>
      <c r="BR202" s="2"/>
      <c r="BS202" s="2"/>
      <c r="BT202" s="2"/>
      <c r="BU202" s="2"/>
      <c r="BV202" s="2"/>
      <c r="BW202" s="2"/>
    </row>
    <row r="203" spans="1:75" s="65" customFormat="1" ht="24" customHeight="1" x14ac:dyDescent="0.25">
      <c r="A203" s="45">
        <v>41032</v>
      </c>
      <c r="B203" s="43">
        <f t="shared" si="414"/>
        <v>5</v>
      </c>
      <c r="C203" s="52">
        <v>5</v>
      </c>
      <c r="D203" s="37" t="s">
        <v>31</v>
      </c>
      <c r="E203" s="37" t="s">
        <v>300</v>
      </c>
      <c r="F203" s="43">
        <v>3635.73</v>
      </c>
      <c r="G203" s="52">
        <v>56</v>
      </c>
      <c r="H203" s="52">
        <v>3</v>
      </c>
      <c r="I203" s="34">
        <v>0.83333333333333337</v>
      </c>
      <c r="J203" s="34">
        <v>0.83333333333333337</v>
      </c>
      <c r="K203" s="34">
        <v>0.88194444444444453</v>
      </c>
      <c r="L203" s="7">
        <f>K203-J203</f>
        <v>4.861111111111116E-2</v>
      </c>
      <c r="M203" s="34">
        <v>0.89236111111111116</v>
      </c>
      <c r="N203" s="7">
        <f>M203-K203</f>
        <v>1.041666666666663E-2</v>
      </c>
      <c r="O203" s="34">
        <v>0.92013888888888884</v>
      </c>
      <c r="P203" s="7">
        <f>O203-M203</f>
        <v>2.7777777777777679E-2</v>
      </c>
      <c r="Q203" s="34">
        <v>0.92361111111111116</v>
      </c>
      <c r="R203" s="34">
        <v>0.94791666666666663</v>
      </c>
      <c r="S203" s="7">
        <f t="shared" si="415"/>
        <v>2.4305555555555469E-2</v>
      </c>
      <c r="T203" s="34">
        <v>0.92361111111111116</v>
      </c>
      <c r="U203" s="34">
        <v>0.94791666666666663</v>
      </c>
      <c r="V203" s="7">
        <f t="shared" si="416"/>
        <v>2.4305555555555469E-2</v>
      </c>
      <c r="W203" s="34">
        <v>0.97916666666666663</v>
      </c>
      <c r="X203" s="7">
        <f>W203-R203</f>
        <v>3.125E-2</v>
      </c>
      <c r="Y203" s="34">
        <v>0.98263888888888884</v>
      </c>
      <c r="Z203" s="7">
        <f>Y203-W203</f>
        <v>3.4722222222222099E-3</v>
      </c>
      <c r="AA203" s="34">
        <v>1.0486111111111112</v>
      </c>
      <c r="AB203" s="7">
        <f>AA203-Y203</f>
        <v>6.5972222222222321E-2</v>
      </c>
      <c r="AC203" s="34">
        <v>1.0486111111111112</v>
      </c>
      <c r="AD203" s="34">
        <v>1.0486111111111112</v>
      </c>
      <c r="AE203" s="7">
        <f t="shared" si="417"/>
        <v>0</v>
      </c>
      <c r="AF203" s="34">
        <v>1.0555555555555556</v>
      </c>
      <c r="AG203" s="7">
        <f>AF203-AD203</f>
        <v>6.9444444444444198E-3</v>
      </c>
      <c r="AH203" s="34">
        <v>1.0625</v>
      </c>
      <c r="AI203" s="7">
        <f>AH203-AF203</f>
        <v>6.9444444444444198E-3</v>
      </c>
      <c r="AJ203" s="8">
        <f t="shared" si="314"/>
        <v>0</v>
      </c>
      <c r="AK203" s="8">
        <f t="shared" si="315"/>
        <v>10</v>
      </c>
      <c r="AL203" s="34">
        <v>1.0625</v>
      </c>
      <c r="AM203" s="34">
        <v>1.0694444444444444</v>
      </c>
      <c r="AN203" s="7">
        <f t="shared" si="334"/>
        <v>6.9444444444444198E-3</v>
      </c>
      <c r="AO203" s="7">
        <f>AM203-I203</f>
        <v>0.23611111111111105</v>
      </c>
      <c r="AP203" s="8">
        <f t="shared" si="335"/>
        <v>5</v>
      </c>
      <c r="AQ203" s="8">
        <f t="shared" si="336"/>
        <v>40</v>
      </c>
      <c r="AR203" s="7">
        <f>AB203-(AU203+AV203+AW203+AZ203+BC203+BF203+BI203)</f>
        <v>6.1111111111111213E-2</v>
      </c>
      <c r="AS203" s="8">
        <f t="shared" si="418"/>
        <v>1</v>
      </c>
      <c r="AT203" s="8">
        <f t="shared" si="419"/>
        <v>28</v>
      </c>
      <c r="AU203" s="224">
        <v>0</v>
      </c>
      <c r="AV203" s="224">
        <v>0</v>
      </c>
      <c r="AW203" s="224">
        <v>0</v>
      </c>
      <c r="AX203" s="225">
        <f t="shared" si="420"/>
        <v>0</v>
      </c>
      <c r="AY203" s="225">
        <f t="shared" si="421"/>
        <v>0</v>
      </c>
      <c r="AZ203" s="224">
        <v>0</v>
      </c>
      <c r="BA203" s="225">
        <f t="shared" si="422"/>
        <v>0</v>
      </c>
      <c r="BB203" s="225">
        <f t="shared" si="423"/>
        <v>0</v>
      </c>
      <c r="BC203" s="224">
        <v>0</v>
      </c>
      <c r="BD203" s="225">
        <f t="shared" si="424"/>
        <v>0</v>
      </c>
      <c r="BE203" s="225">
        <f t="shared" si="425"/>
        <v>0</v>
      </c>
      <c r="BF203" s="224">
        <v>4.8611111111111112E-3</v>
      </c>
      <c r="BG203" s="225">
        <f t="shared" si="412"/>
        <v>0</v>
      </c>
      <c r="BH203" s="225">
        <f t="shared" si="413"/>
        <v>7</v>
      </c>
      <c r="BI203" s="224">
        <v>0</v>
      </c>
      <c r="BJ203" s="226">
        <f t="shared" si="408"/>
        <v>0</v>
      </c>
      <c r="BK203" s="227">
        <f t="shared" si="409"/>
        <v>0</v>
      </c>
      <c r="BL203" s="228">
        <f>F203 + BL202</f>
        <v>718009.36999999953</v>
      </c>
      <c r="BM203" s="229">
        <f xml:space="preserve"> G203 + BM202</f>
        <v>11554</v>
      </c>
      <c r="BN203" s="38">
        <f>F203/G203</f>
        <v>64.923749999999998</v>
      </c>
      <c r="BO203" s="2"/>
      <c r="BP203" s="2"/>
      <c r="BQ203" s="2"/>
      <c r="BR203" s="2"/>
      <c r="BS203" s="2"/>
      <c r="BT203" s="2"/>
      <c r="BU203" s="2"/>
      <c r="BV203" s="2"/>
      <c r="BW203" s="2"/>
    </row>
    <row r="204" spans="1:75" s="65" customFormat="1" ht="30" x14ac:dyDescent="0.25">
      <c r="A204" s="45">
        <v>41032</v>
      </c>
      <c r="B204" s="43">
        <f t="shared" si="414"/>
        <v>5</v>
      </c>
      <c r="C204" s="52">
        <v>1</v>
      </c>
      <c r="D204" s="37" t="s">
        <v>275</v>
      </c>
      <c r="E204" s="37" t="s">
        <v>216</v>
      </c>
      <c r="F204" s="43">
        <v>3515.08</v>
      </c>
      <c r="G204" s="52">
        <v>57</v>
      </c>
      <c r="H204" s="52">
        <v>2</v>
      </c>
      <c r="I204" s="34">
        <v>0.85416666666666663</v>
      </c>
      <c r="J204" s="34">
        <v>0.85416666666666663</v>
      </c>
      <c r="K204" s="34">
        <v>0.86111111111111116</v>
      </c>
      <c r="L204" s="7">
        <f>K204-J204</f>
        <v>6.9444444444445308E-3</v>
      </c>
      <c r="M204" s="34">
        <v>0.875</v>
      </c>
      <c r="N204" s="7">
        <f>M204-K204</f>
        <v>1.388888888888884E-2</v>
      </c>
      <c r="O204" s="34">
        <v>1.0243055555555556</v>
      </c>
      <c r="P204" s="7">
        <f>O204-M204</f>
        <v>0.14930555555555558</v>
      </c>
      <c r="Q204" s="34">
        <v>1.0243055555555556</v>
      </c>
      <c r="R204" s="34">
        <v>1.0659722222222221</v>
      </c>
      <c r="S204" s="7">
        <f t="shared" si="415"/>
        <v>4.1666666666666519E-2</v>
      </c>
      <c r="T204" s="34">
        <v>1.0243055555555556</v>
      </c>
      <c r="U204" s="34">
        <v>1.0659722222222221</v>
      </c>
      <c r="V204" s="7">
        <f t="shared" si="416"/>
        <v>4.1666666666666519E-2</v>
      </c>
      <c r="W204" s="34">
        <v>1.0826388888888889</v>
      </c>
      <c r="X204" s="7">
        <f>W204-R204</f>
        <v>1.6666666666666829E-2</v>
      </c>
      <c r="Y204" s="34">
        <v>1.0833333333333333</v>
      </c>
      <c r="Z204" s="7">
        <f>Y204-W204</f>
        <v>6.9444444444433095E-4</v>
      </c>
      <c r="AA204" s="34">
        <v>1.1270833333333334</v>
      </c>
      <c r="AB204" s="7">
        <f>AA204-Y204</f>
        <v>4.3750000000000178E-2</v>
      </c>
      <c r="AC204" s="34">
        <v>1.1270833333333334</v>
      </c>
      <c r="AD204" s="34">
        <v>1.1270833333333334</v>
      </c>
      <c r="AE204" s="7">
        <f t="shared" si="417"/>
        <v>0</v>
      </c>
      <c r="AF204" s="34">
        <v>1.1423611111111112</v>
      </c>
      <c r="AG204" s="7">
        <f>AF204-AD204</f>
        <v>1.5277777777777724E-2</v>
      </c>
      <c r="AH204" s="34">
        <v>1.1805555555555556</v>
      </c>
      <c r="AI204" s="7">
        <f>AH204-AF204</f>
        <v>3.819444444444442E-2</v>
      </c>
      <c r="AJ204" s="8">
        <f t="shared" si="314"/>
        <v>0</v>
      </c>
      <c r="AK204" s="8">
        <f t="shared" si="315"/>
        <v>55</v>
      </c>
      <c r="AL204" s="34">
        <v>1.1805555555555556</v>
      </c>
      <c r="AM204" s="34">
        <v>1.1875</v>
      </c>
      <c r="AN204" s="7">
        <f t="shared" si="334"/>
        <v>6.9444444444444198E-3</v>
      </c>
      <c r="AO204" s="7">
        <f>AM204-I204</f>
        <v>0.33333333333333337</v>
      </c>
      <c r="AP204" s="8">
        <f t="shared" si="335"/>
        <v>8</v>
      </c>
      <c r="AQ204" s="8">
        <f t="shared" si="336"/>
        <v>0</v>
      </c>
      <c r="AR204" s="7">
        <f>AB204-(AU204+AV204+AW204+AZ204+BC204+BF204+BI204)</f>
        <v>4.3750000000000178E-2</v>
      </c>
      <c r="AS204" s="8">
        <f t="shared" si="418"/>
        <v>1</v>
      </c>
      <c r="AT204" s="8">
        <f t="shared" si="419"/>
        <v>3</v>
      </c>
      <c r="AU204" s="224">
        <v>0</v>
      </c>
      <c r="AV204" s="224">
        <v>0</v>
      </c>
      <c r="AW204" s="224">
        <v>0</v>
      </c>
      <c r="AX204" s="225">
        <f t="shared" si="420"/>
        <v>0</v>
      </c>
      <c r="AY204" s="225">
        <f t="shared" si="421"/>
        <v>0</v>
      </c>
      <c r="AZ204" s="224">
        <v>0</v>
      </c>
      <c r="BA204" s="225">
        <f t="shared" si="422"/>
        <v>0</v>
      </c>
      <c r="BB204" s="225">
        <f t="shared" si="423"/>
        <v>0</v>
      </c>
      <c r="BC204" s="224">
        <v>0</v>
      </c>
      <c r="BD204" s="225">
        <f t="shared" si="424"/>
        <v>0</v>
      </c>
      <c r="BE204" s="225">
        <f t="shared" si="425"/>
        <v>0</v>
      </c>
      <c r="BF204" s="224">
        <v>0</v>
      </c>
      <c r="BG204" s="225">
        <f t="shared" si="412"/>
        <v>0</v>
      </c>
      <c r="BH204" s="225">
        <f t="shared" si="413"/>
        <v>0</v>
      </c>
      <c r="BI204" s="224">
        <v>0</v>
      </c>
      <c r="BJ204" s="226">
        <f t="shared" si="408"/>
        <v>0</v>
      </c>
      <c r="BK204" s="227">
        <f t="shared" si="409"/>
        <v>0</v>
      </c>
      <c r="BL204" s="228">
        <f>F204 + BL203</f>
        <v>721524.44999999949</v>
      </c>
      <c r="BM204" s="229">
        <f xml:space="preserve"> G204 + BM203</f>
        <v>11611</v>
      </c>
      <c r="BN204" s="38">
        <f>F204/G204</f>
        <v>61.668070175438594</v>
      </c>
      <c r="BO204" s="2"/>
      <c r="BP204" s="2"/>
      <c r="BQ204" s="2"/>
      <c r="BR204" s="2"/>
      <c r="BS204" s="2"/>
      <c r="BT204" s="2"/>
      <c r="BU204" s="2"/>
      <c r="BV204" s="2"/>
      <c r="BW204" s="2"/>
    </row>
    <row r="205" spans="1:75" s="65" customFormat="1" ht="24" customHeight="1" x14ac:dyDescent="0.25">
      <c r="A205" s="45">
        <v>41032</v>
      </c>
      <c r="B205" s="43">
        <f t="shared" si="414"/>
        <v>5</v>
      </c>
      <c r="C205" s="52">
        <v>1</v>
      </c>
      <c r="D205" s="37" t="s">
        <v>279</v>
      </c>
      <c r="E205" s="37" t="s">
        <v>363</v>
      </c>
      <c r="F205" s="43">
        <v>3384.52</v>
      </c>
      <c r="G205" s="52">
        <v>55</v>
      </c>
      <c r="H205" s="52">
        <v>4</v>
      </c>
      <c r="I205" s="34">
        <v>0.66666666666666663</v>
      </c>
      <c r="J205" s="34">
        <v>0.66666666666666663</v>
      </c>
      <c r="K205" s="34">
        <v>0.70833333333333337</v>
      </c>
      <c r="L205" s="7">
        <f>K205-J205</f>
        <v>4.1666666666666741E-2</v>
      </c>
      <c r="M205" s="34">
        <v>0.71875</v>
      </c>
      <c r="N205" s="7">
        <f>M205-K205</f>
        <v>1.041666666666663E-2</v>
      </c>
      <c r="O205" s="34">
        <v>0.84375</v>
      </c>
      <c r="P205" s="7">
        <f>O205-M205</f>
        <v>0.125</v>
      </c>
      <c r="Q205" s="34">
        <v>0.84375</v>
      </c>
      <c r="R205" s="34">
        <v>0.875</v>
      </c>
      <c r="S205" s="7">
        <f t="shared" si="415"/>
        <v>3.125E-2</v>
      </c>
      <c r="T205" s="34">
        <v>0.84375</v>
      </c>
      <c r="U205" s="34">
        <v>0.875</v>
      </c>
      <c r="V205" s="7">
        <f t="shared" si="416"/>
        <v>3.125E-2</v>
      </c>
      <c r="W205" s="34">
        <v>0.85416666666666663</v>
      </c>
      <c r="X205" s="7">
        <v>0</v>
      </c>
      <c r="Y205" s="34">
        <v>0.85416666666666663</v>
      </c>
      <c r="Z205" s="7">
        <f>Y205-W205</f>
        <v>0</v>
      </c>
      <c r="AA205" s="34">
        <v>1.1875</v>
      </c>
      <c r="AB205" s="7">
        <f>AA205-Y205</f>
        <v>0.33333333333333337</v>
      </c>
      <c r="AC205" s="34">
        <v>1.1875</v>
      </c>
      <c r="AD205" s="34">
        <v>1.1875</v>
      </c>
      <c r="AE205" s="7">
        <f t="shared" si="417"/>
        <v>0</v>
      </c>
      <c r="AF205" s="34">
        <v>1.1979166666666667</v>
      </c>
      <c r="AG205" s="7">
        <f>AF205-AD205</f>
        <v>1.0416666666666741E-2</v>
      </c>
      <c r="AH205" s="34">
        <v>1.2083333333333333</v>
      </c>
      <c r="AI205" s="7">
        <f>AH205-AF205</f>
        <v>1.0416666666666519E-2</v>
      </c>
      <c r="AJ205" s="8">
        <f t="shared" si="314"/>
        <v>0</v>
      </c>
      <c r="AK205" s="8">
        <f t="shared" si="315"/>
        <v>15</v>
      </c>
      <c r="AL205" s="34">
        <v>1.2083333333333333</v>
      </c>
      <c r="AM205" s="34">
        <v>1.2118055555555556</v>
      </c>
      <c r="AN205" s="7">
        <f t="shared" si="334"/>
        <v>3.4722222222223209E-3</v>
      </c>
      <c r="AO205" s="7">
        <f>AM205-I205</f>
        <v>0.54513888888888895</v>
      </c>
      <c r="AP205" s="8">
        <f t="shared" si="335"/>
        <v>13</v>
      </c>
      <c r="AQ205" s="8">
        <f t="shared" si="336"/>
        <v>5</v>
      </c>
      <c r="AR205" s="7">
        <f>AB205-(AU205+AV205+AW205+AZ205+BC205+BF205+BI205)</f>
        <v>0</v>
      </c>
      <c r="AS205" s="8">
        <f t="shared" si="418"/>
        <v>0</v>
      </c>
      <c r="AT205" s="8">
        <f t="shared" si="419"/>
        <v>0</v>
      </c>
      <c r="AU205" s="224">
        <v>0</v>
      </c>
      <c r="AV205" s="224">
        <v>0</v>
      </c>
      <c r="AW205" s="224">
        <v>0</v>
      </c>
      <c r="AX205" s="225">
        <f t="shared" si="420"/>
        <v>0</v>
      </c>
      <c r="AY205" s="225">
        <f t="shared" si="421"/>
        <v>0</v>
      </c>
      <c r="AZ205" s="224">
        <v>0.33333333333333331</v>
      </c>
      <c r="BA205" s="225">
        <f t="shared" si="422"/>
        <v>8</v>
      </c>
      <c r="BB205" s="225">
        <f t="shared" si="423"/>
        <v>0</v>
      </c>
      <c r="BC205" s="224">
        <v>0</v>
      </c>
      <c r="BD205" s="225">
        <f t="shared" si="424"/>
        <v>0</v>
      </c>
      <c r="BE205" s="225">
        <f t="shared" si="425"/>
        <v>0</v>
      </c>
      <c r="BF205" s="224">
        <v>0</v>
      </c>
      <c r="BG205" s="225">
        <f t="shared" si="412"/>
        <v>0</v>
      </c>
      <c r="BH205" s="225">
        <f t="shared" si="413"/>
        <v>0</v>
      </c>
      <c r="BI205" s="224">
        <v>0</v>
      </c>
      <c r="BJ205" s="226">
        <f t="shared" si="408"/>
        <v>0</v>
      </c>
      <c r="BK205" s="227">
        <f t="shared" si="409"/>
        <v>0</v>
      </c>
      <c r="BL205" s="228">
        <f>F205 + BL204</f>
        <v>724908.96999999951</v>
      </c>
      <c r="BM205" s="229">
        <f xml:space="preserve"> G205 + BM204</f>
        <v>11666</v>
      </c>
      <c r="BN205" s="38">
        <f>F205/G205</f>
        <v>61.536727272727269</v>
      </c>
      <c r="BO205" s="2"/>
      <c r="BP205" s="2"/>
      <c r="BQ205" s="2"/>
      <c r="BR205" s="2"/>
      <c r="BS205" s="2"/>
      <c r="BT205" s="2"/>
      <c r="BU205" s="2"/>
      <c r="BV205" s="2"/>
      <c r="BW205" s="2"/>
    </row>
    <row r="206" spans="1:75" s="65" customFormat="1" ht="24" customHeight="1" x14ac:dyDescent="0.25">
      <c r="A206" s="45">
        <v>41033</v>
      </c>
      <c r="B206" s="43">
        <f t="shared" si="414"/>
        <v>5</v>
      </c>
      <c r="C206" s="52">
        <v>1</v>
      </c>
      <c r="D206" s="37" t="s">
        <v>280</v>
      </c>
      <c r="E206" s="37" t="s">
        <v>307</v>
      </c>
      <c r="F206" s="43">
        <v>3774.59</v>
      </c>
      <c r="G206" s="52">
        <v>59</v>
      </c>
      <c r="H206" s="52">
        <v>0</v>
      </c>
      <c r="I206" s="34">
        <v>0.80208333333333337</v>
      </c>
      <c r="J206" s="34">
        <v>0.80208333333333337</v>
      </c>
      <c r="K206" s="34">
        <v>0.80902777777777779</v>
      </c>
      <c r="L206" s="7">
        <f>K206-J206</f>
        <v>6.9444444444444198E-3</v>
      </c>
      <c r="M206" s="34">
        <v>0.82291666666666663</v>
      </c>
      <c r="N206" s="7">
        <f>M206-K206</f>
        <v>1.388888888888884E-2</v>
      </c>
      <c r="O206" s="34">
        <v>1.0902777777777779</v>
      </c>
      <c r="P206" s="7">
        <f>O206-M206</f>
        <v>0.26736111111111127</v>
      </c>
      <c r="Q206" s="34">
        <v>1.0902777777777779</v>
      </c>
      <c r="R206" s="34">
        <v>1.125</v>
      </c>
      <c r="S206" s="7">
        <f t="shared" ref="S206:S212" si="426">R206-Q206</f>
        <v>3.4722222222222099E-2</v>
      </c>
      <c r="T206" s="34">
        <v>1.0902777777777779</v>
      </c>
      <c r="U206" s="34">
        <v>1.125</v>
      </c>
      <c r="V206" s="7">
        <f t="shared" ref="V206:V212" si="427">U206-T206</f>
        <v>3.4722222222222099E-2</v>
      </c>
      <c r="W206" s="34">
        <v>1.2201388888888889</v>
      </c>
      <c r="X206" s="7">
        <f>W206-R206</f>
        <v>9.5138888888888884E-2</v>
      </c>
      <c r="Y206" s="34">
        <v>1.2215277777777778</v>
      </c>
      <c r="Z206" s="7">
        <f>Y206-W206</f>
        <v>1.388888888888884E-3</v>
      </c>
      <c r="AA206" s="34">
        <v>1.4854166666666666</v>
      </c>
      <c r="AB206" s="7">
        <f>AA206-Y206</f>
        <v>0.26388888888888884</v>
      </c>
      <c r="AC206" s="34">
        <v>1.4854166666666666</v>
      </c>
      <c r="AD206" s="34">
        <v>1.4854166666666666</v>
      </c>
      <c r="AE206" s="7">
        <f t="shared" ref="AE206:AE212" si="428">AD206-AC206</f>
        <v>0</v>
      </c>
      <c r="AF206" s="34">
        <v>1.4930555555555556</v>
      </c>
      <c r="AG206" s="7">
        <f>AF206-AD206</f>
        <v>7.6388888888889728E-3</v>
      </c>
      <c r="AH206" s="34">
        <v>1.4965277777777777</v>
      </c>
      <c r="AI206" s="7">
        <f>AH206-AF206</f>
        <v>3.4722222222220989E-3</v>
      </c>
      <c r="AJ206" s="8">
        <f t="shared" si="314"/>
        <v>0</v>
      </c>
      <c r="AK206" s="8">
        <f t="shared" si="315"/>
        <v>5</v>
      </c>
      <c r="AL206" s="34">
        <v>1.4965277777777777</v>
      </c>
      <c r="AM206" s="34">
        <v>1.5</v>
      </c>
      <c r="AN206" s="7">
        <f t="shared" si="334"/>
        <v>3.4722222222223209E-3</v>
      </c>
      <c r="AO206" s="7">
        <f>AM206-I206</f>
        <v>0.69791666666666663</v>
      </c>
      <c r="AP206" s="8">
        <f t="shared" si="335"/>
        <v>16</v>
      </c>
      <c r="AQ206" s="8">
        <f t="shared" si="336"/>
        <v>45</v>
      </c>
      <c r="AR206" s="7">
        <f>AB206-(AU206+AV206+AW206+AZ206+BC206+BF206+BI206)</f>
        <v>5.5555555555555497E-2</v>
      </c>
      <c r="AS206" s="8">
        <f t="shared" ref="AS206:AS212" si="429">HOUR(AR206)</f>
        <v>1</v>
      </c>
      <c r="AT206" s="8">
        <f t="shared" ref="AT206:AT212" si="430">MINUTE(AR206)</f>
        <v>20</v>
      </c>
      <c r="AU206" s="224">
        <v>0</v>
      </c>
      <c r="AV206" s="224">
        <v>0</v>
      </c>
      <c r="AW206" s="224">
        <v>0</v>
      </c>
      <c r="AX206" s="225">
        <f t="shared" ref="AX206:AX212" si="431">HOUR(AW206)</f>
        <v>0</v>
      </c>
      <c r="AY206" s="225">
        <f t="shared" ref="AY206:AY212" si="432">MINUTE(AW206)</f>
        <v>0</v>
      </c>
      <c r="AZ206" s="224">
        <v>0</v>
      </c>
      <c r="BA206" s="225">
        <f t="shared" si="422"/>
        <v>0</v>
      </c>
      <c r="BB206" s="225">
        <f t="shared" si="423"/>
        <v>0</v>
      </c>
      <c r="BC206" s="224">
        <v>0</v>
      </c>
      <c r="BD206" s="225">
        <f t="shared" ref="BD206:BD227" si="433">HOUR(BC206)</f>
        <v>0</v>
      </c>
      <c r="BE206" s="225">
        <f t="shared" ref="BE206:BE227" si="434">MINUTE(BC206)</f>
        <v>0</v>
      </c>
      <c r="BF206" s="224">
        <v>0.20833333333333334</v>
      </c>
      <c r="BG206" s="225">
        <f t="shared" si="412"/>
        <v>5</v>
      </c>
      <c r="BH206" s="225">
        <f t="shared" si="413"/>
        <v>0</v>
      </c>
      <c r="BI206" s="224">
        <v>0</v>
      </c>
      <c r="BJ206" s="226">
        <f t="shared" si="408"/>
        <v>0</v>
      </c>
      <c r="BK206" s="227">
        <f t="shared" si="409"/>
        <v>0</v>
      </c>
      <c r="BL206" s="228">
        <f>F206 + BL205</f>
        <v>728683.55999999947</v>
      </c>
      <c r="BM206" s="229">
        <f xml:space="preserve"> G206 + BM205</f>
        <v>11725</v>
      </c>
      <c r="BN206" s="38">
        <f>F206/G206</f>
        <v>63.976101694915258</v>
      </c>
      <c r="BO206" s="2"/>
      <c r="BP206" s="2"/>
      <c r="BQ206" s="2"/>
      <c r="BR206" s="2"/>
      <c r="BS206" s="2"/>
      <c r="BT206" s="2"/>
      <c r="BU206" s="2"/>
      <c r="BV206" s="2"/>
      <c r="BW206" s="2"/>
    </row>
    <row r="207" spans="1:75" s="65" customFormat="1" ht="30" x14ac:dyDescent="0.25">
      <c r="A207" s="45">
        <v>41033</v>
      </c>
      <c r="B207" s="43">
        <f t="shared" si="414"/>
        <v>5</v>
      </c>
      <c r="C207" s="52">
        <v>1</v>
      </c>
      <c r="D207" s="37" t="s">
        <v>367</v>
      </c>
      <c r="E207" s="37" t="s">
        <v>216</v>
      </c>
      <c r="F207" s="43">
        <v>3590.81</v>
      </c>
      <c r="G207" s="52">
        <v>59</v>
      </c>
      <c r="H207" s="52">
        <v>0</v>
      </c>
      <c r="I207" s="34">
        <v>0.875</v>
      </c>
      <c r="J207" s="34">
        <v>0.875</v>
      </c>
      <c r="K207" s="34">
        <v>0.87847222222222221</v>
      </c>
      <c r="L207" s="7">
        <f>K207-J207</f>
        <v>3.4722222222222099E-3</v>
      </c>
      <c r="M207" s="34">
        <v>0.88194444444444453</v>
      </c>
      <c r="N207" s="7">
        <f>M207-K207</f>
        <v>3.4722222222223209E-3</v>
      </c>
      <c r="O207" s="34">
        <v>1.2673611111111112</v>
      </c>
      <c r="P207" s="7">
        <f>O207-M207</f>
        <v>0.38541666666666663</v>
      </c>
      <c r="Q207" s="34">
        <v>1.2708333333333333</v>
      </c>
      <c r="R207" s="34">
        <v>1.3020833333333333</v>
      </c>
      <c r="S207" s="7">
        <f t="shared" si="426"/>
        <v>3.125E-2</v>
      </c>
      <c r="T207" s="34">
        <v>1.2708333333333333</v>
      </c>
      <c r="U207" s="34">
        <v>1.3020833333333333</v>
      </c>
      <c r="V207" s="7">
        <f t="shared" si="427"/>
        <v>3.125E-2</v>
      </c>
      <c r="W207" s="34">
        <v>1.2847222222222221</v>
      </c>
      <c r="X207" s="7">
        <v>0</v>
      </c>
      <c r="Y207" s="34">
        <v>1.2847222222222221</v>
      </c>
      <c r="Z207" s="7">
        <f>Y207-W207</f>
        <v>0</v>
      </c>
      <c r="AA207" s="34">
        <v>1.4340277777777777</v>
      </c>
      <c r="AB207" s="7">
        <f>AA207-Y207</f>
        <v>0.14930555555555558</v>
      </c>
      <c r="AC207" s="34">
        <v>1.4340277777777777</v>
      </c>
      <c r="AD207" s="34">
        <v>1.4340277777777777</v>
      </c>
      <c r="AE207" s="7">
        <f t="shared" si="428"/>
        <v>0</v>
      </c>
      <c r="AF207" s="34">
        <v>1.4409722222222223</v>
      </c>
      <c r="AG207" s="7">
        <f>AF207-AD207</f>
        <v>6.9444444444446418E-3</v>
      </c>
      <c r="AH207" s="34">
        <v>1.4444444444444444</v>
      </c>
      <c r="AI207" s="7">
        <f>AH207-AF207</f>
        <v>3.4722222222220989E-3</v>
      </c>
      <c r="AJ207" s="8">
        <f t="shared" si="314"/>
        <v>0</v>
      </c>
      <c r="AK207" s="8">
        <f t="shared" si="315"/>
        <v>5</v>
      </c>
      <c r="AL207" s="34">
        <v>1.4444444444444444</v>
      </c>
      <c r="AM207" s="34">
        <v>1.4479166666666667</v>
      </c>
      <c r="AN207" s="7">
        <f t="shared" si="334"/>
        <v>3.4722222222223209E-3</v>
      </c>
      <c r="AO207" s="7">
        <f>AM207-I207</f>
        <v>0.57291666666666674</v>
      </c>
      <c r="AP207" s="8">
        <f t="shared" si="335"/>
        <v>13</v>
      </c>
      <c r="AQ207" s="8">
        <f t="shared" si="336"/>
        <v>45</v>
      </c>
      <c r="AR207" s="7">
        <f>AB207-(AU207+AV207+AW207+AZ207+BC207+BF207+BI207)</f>
        <v>0</v>
      </c>
      <c r="AS207" s="8">
        <f t="shared" si="429"/>
        <v>0</v>
      </c>
      <c r="AT207" s="8">
        <f t="shared" si="430"/>
        <v>0</v>
      </c>
      <c r="AU207" s="224">
        <v>0</v>
      </c>
      <c r="AV207" s="224">
        <v>0</v>
      </c>
      <c r="AW207" s="224">
        <v>0</v>
      </c>
      <c r="AX207" s="225">
        <f t="shared" si="431"/>
        <v>0</v>
      </c>
      <c r="AY207" s="225">
        <f t="shared" si="432"/>
        <v>0</v>
      </c>
      <c r="AZ207" s="224">
        <v>0.14930555555555555</v>
      </c>
      <c r="BA207" s="225">
        <f t="shared" si="422"/>
        <v>3</v>
      </c>
      <c r="BB207" s="225">
        <f t="shared" si="423"/>
        <v>35</v>
      </c>
      <c r="BC207" s="224">
        <v>0</v>
      </c>
      <c r="BD207" s="225">
        <f t="shared" si="433"/>
        <v>0</v>
      </c>
      <c r="BE207" s="225">
        <f t="shared" si="434"/>
        <v>0</v>
      </c>
      <c r="BF207" s="224">
        <v>0</v>
      </c>
      <c r="BG207" s="225">
        <f t="shared" si="412"/>
        <v>0</v>
      </c>
      <c r="BH207" s="225">
        <f t="shared" si="413"/>
        <v>0</v>
      </c>
      <c r="BI207" s="224">
        <v>0</v>
      </c>
      <c r="BJ207" s="226">
        <f t="shared" si="408"/>
        <v>0</v>
      </c>
      <c r="BK207" s="227">
        <f t="shared" si="409"/>
        <v>0</v>
      </c>
      <c r="BL207" s="228">
        <f>F207 + BL206</f>
        <v>732274.36999999953</v>
      </c>
      <c r="BM207" s="229">
        <f xml:space="preserve"> G207 + BM206</f>
        <v>11784</v>
      </c>
      <c r="BN207" s="38">
        <f>F207/G207</f>
        <v>60.861186440677962</v>
      </c>
      <c r="BO207" s="2"/>
      <c r="BP207" s="2"/>
      <c r="BQ207" s="2"/>
      <c r="BR207" s="2"/>
      <c r="BS207" s="2"/>
      <c r="BT207" s="2"/>
      <c r="BU207" s="2"/>
      <c r="BV207" s="2"/>
      <c r="BW207" s="2"/>
    </row>
    <row r="208" spans="1:75" s="65" customFormat="1" ht="25.5" customHeight="1" x14ac:dyDescent="0.25">
      <c r="A208" s="45">
        <v>41033</v>
      </c>
      <c r="B208" s="43">
        <f t="shared" si="414"/>
        <v>5</v>
      </c>
      <c r="C208" s="52">
        <v>2</v>
      </c>
      <c r="D208" s="37" t="s">
        <v>281</v>
      </c>
      <c r="E208" s="37" t="s">
        <v>284</v>
      </c>
      <c r="F208" s="43">
        <v>3484.75</v>
      </c>
      <c r="G208" s="52">
        <v>58</v>
      </c>
      <c r="H208" s="52">
        <v>1</v>
      </c>
      <c r="I208" s="34">
        <v>0.29166666666666669</v>
      </c>
      <c r="J208" s="34">
        <v>0.29166666666666669</v>
      </c>
      <c r="K208" s="34">
        <v>0.2951388888888889</v>
      </c>
      <c r="L208" s="7">
        <f>K208-J208</f>
        <v>3.4722222222222099E-3</v>
      </c>
      <c r="M208" s="34">
        <v>0.30902777777777779</v>
      </c>
      <c r="N208" s="7">
        <f>M208-K208</f>
        <v>1.3888888888888895E-2</v>
      </c>
      <c r="O208" s="34">
        <v>0.35069444444444442</v>
      </c>
      <c r="P208" s="7">
        <f>O208-M208</f>
        <v>4.166666666666663E-2</v>
      </c>
      <c r="Q208" s="34">
        <v>0.35416666666666669</v>
      </c>
      <c r="R208" s="34">
        <v>0.38541666666666669</v>
      </c>
      <c r="S208" s="7">
        <f t="shared" si="426"/>
        <v>3.125E-2</v>
      </c>
      <c r="T208" s="34">
        <v>0.35416666666666669</v>
      </c>
      <c r="U208" s="34">
        <v>0.38541666666666669</v>
      </c>
      <c r="V208" s="7">
        <f t="shared" si="427"/>
        <v>3.125E-2</v>
      </c>
      <c r="W208" s="34">
        <v>0.52222222222222225</v>
      </c>
      <c r="X208" s="7">
        <f>W208-R208</f>
        <v>0.13680555555555557</v>
      </c>
      <c r="Y208" s="34">
        <v>0.52361111111111114</v>
      </c>
      <c r="Z208" s="7">
        <f>Y208-W208</f>
        <v>1.388888888888884E-3</v>
      </c>
      <c r="AA208" s="34">
        <v>0.59513888888888888</v>
      </c>
      <c r="AB208" s="7">
        <f>AA208-Y208</f>
        <v>7.1527777777777746E-2</v>
      </c>
      <c r="AC208" s="34">
        <v>0.59513888888888888</v>
      </c>
      <c r="AD208" s="34">
        <v>0.59513888888888888</v>
      </c>
      <c r="AE208" s="7">
        <f t="shared" si="428"/>
        <v>0</v>
      </c>
      <c r="AF208" s="34">
        <v>0.60416666666666663</v>
      </c>
      <c r="AG208" s="7">
        <f>AF208-AD208</f>
        <v>9.0277777777777457E-3</v>
      </c>
      <c r="AH208" s="34">
        <v>0.60763888888888895</v>
      </c>
      <c r="AI208" s="7">
        <f>AH208-AF208</f>
        <v>3.4722222222223209E-3</v>
      </c>
      <c r="AJ208" s="8">
        <f t="shared" si="314"/>
        <v>0</v>
      </c>
      <c r="AK208" s="8">
        <f t="shared" si="315"/>
        <v>5</v>
      </c>
      <c r="AL208" s="34">
        <v>0.60763888888888895</v>
      </c>
      <c r="AM208" s="34">
        <v>0.61111111111111105</v>
      </c>
      <c r="AN208" s="7">
        <f t="shared" si="334"/>
        <v>3.4722222222220989E-3</v>
      </c>
      <c r="AO208" s="7">
        <f>AM208-I208</f>
        <v>0.31944444444444436</v>
      </c>
      <c r="AP208" s="8">
        <f t="shared" si="335"/>
        <v>7</v>
      </c>
      <c r="AQ208" s="8">
        <f t="shared" si="336"/>
        <v>40</v>
      </c>
      <c r="AR208" s="7">
        <f>AB208-(AU208+AV208+AW208+AZ208+BC208+BF208+BI208)</f>
        <v>6.1805555555555523E-2</v>
      </c>
      <c r="AS208" s="8">
        <f t="shared" si="429"/>
        <v>1</v>
      </c>
      <c r="AT208" s="8">
        <f t="shared" si="430"/>
        <v>29</v>
      </c>
      <c r="AU208" s="224">
        <v>0</v>
      </c>
      <c r="AV208" s="224">
        <v>0</v>
      </c>
      <c r="AW208" s="224">
        <v>0</v>
      </c>
      <c r="AX208" s="225">
        <f t="shared" si="431"/>
        <v>0</v>
      </c>
      <c r="AY208" s="225">
        <f t="shared" si="432"/>
        <v>0</v>
      </c>
      <c r="AZ208" s="224">
        <v>0</v>
      </c>
      <c r="BA208" s="225">
        <f t="shared" si="422"/>
        <v>0</v>
      </c>
      <c r="BB208" s="225">
        <f t="shared" si="423"/>
        <v>0</v>
      </c>
      <c r="BC208" s="224">
        <v>0</v>
      </c>
      <c r="BD208" s="225">
        <f t="shared" si="433"/>
        <v>0</v>
      </c>
      <c r="BE208" s="225">
        <f t="shared" si="434"/>
        <v>0</v>
      </c>
      <c r="BF208" s="224">
        <v>9.7222222222222224E-3</v>
      </c>
      <c r="BG208" s="225">
        <f t="shared" si="412"/>
        <v>0</v>
      </c>
      <c r="BH208" s="225">
        <f t="shared" si="413"/>
        <v>14</v>
      </c>
      <c r="BI208" s="224">
        <v>0</v>
      </c>
      <c r="BJ208" s="226">
        <f t="shared" si="408"/>
        <v>0</v>
      </c>
      <c r="BK208" s="227">
        <f t="shared" si="409"/>
        <v>0</v>
      </c>
      <c r="BL208" s="228">
        <f>F208 + BL207</f>
        <v>735759.11999999953</v>
      </c>
      <c r="BM208" s="229">
        <f xml:space="preserve"> G208 + BM207</f>
        <v>11842</v>
      </c>
      <c r="BN208" s="38">
        <f>F208/G208</f>
        <v>60.081896551724135</v>
      </c>
      <c r="BO208" s="2"/>
      <c r="BP208" s="2"/>
      <c r="BQ208" s="2"/>
      <c r="BR208" s="2"/>
      <c r="BS208" s="2"/>
      <c r="BT208" s="2"/>
      <c r="BU208" s="2"/>
      <c r="BV208" s="2"/>
      <c r="BW208" s="2"/>
    </row>
    <row r="209" spans="1:75" s="65" customFormat="1" ht="22.5" customHeight="1" x14ac:dyDescent="0.25">
      <c r="A209" s="45">
        <v>41033</v>
      </c>
      <c r="B209" s="43">
        <f t="shared" si="414"/>
        <v>5</v>
      </c>
      <c r="C209" s="52">
        <v>3</v>
      </c>
      <c r="D209" s="37" t="s">
        <v>288</v>
      </c>
      <c r="E209" s="37" t="s">
        <v>216</v>
      </c>
      <c r="F209" s="43">
        <v>3752.4</v>
      </c>
      <c r="G209" s="52">
        <v>58</v>
      </c>
      <c r="H209" s="52">
        <v>1</v>
      </c>
      <c r="I209" s="34">
        <v>0.32291666666666669</v>
      </c>
      <c r="J209" s="34">
        <v>0.32291666666666669</v>
      </c>
      <c r="K209" s="34">
        <v>0.36458333333333331</v>
      </c>
      <c r="L209" s="7">
        <f>K209-J209</f>
        <v>4.166666666666663E-2</v>
      </c>
      <c r="M209" s="34">
        <v>0.375</v>
      </c>
      <c r="N209" s="7">
        <f>M209-K209</f>
        <v>1.0416666666666685E-2</v>
      </c>
      <c r="O209" s="34">
        <v>0.48958333333333331</v>
      </c>
      <c r="P209" s="7">
        <f>O209-M209</f>
        <v>0.11458333333333331</v>
      </c>
      <c r="Q209" s="34">
        <v>0.49305555555555558</v>
      </c>
      <c r="R209" s="34">
        <v>0.51041666666666663</v>
      </c>
      <c r="S209" s="7">
        <f t="shared" si="426"/>
        <v>1.7361111111111049E-2</v>
      </c>
      <c r="T209" s="34">
        <v>0.49305555555555558</v>
      </c>
      <c r="U209" s="34">
        <v>0.51041666666666663</v>
      </c>
      <c r="V209" s="7">
        <f t="shared" si="427"/>
        <v>1.7361111111111049E-2</v>
      </c>
      <c r="W209" s="34">
        <v>0.63194444444444442</v>
      </c>
      <c r="X209" s="7">
        <f>W209-R209</f>
        <v>0.12152777777777779</v>
      </c>
      <c r="Y209" s="34">
        <v>0.63402777777777775</v>
      </c>
      <c r="Z209" s="7">
        <f>Y209-W209</f>
        <v>2.0833333333333259E-3</v>
      </c>
      <c r="AA209" s="34">
        <v>0.70486111111111116</v>
      </c>
      <c r="AB209" s="7">
        <f>AA209-Y209</f>
        <v>7.0833333333333415E-2</v>
      </c>
      <c r="AC209" s="34">
        <v>0.70486111111111116</v>
      </c>
      <c r="AD209" s="34">
        <v>0.70486111111111116</v>
      </c>
      <c r="AE209" s="7">
        <f t="shared" si="428"/>
        <v>0</v>
      </c>
      <c r="AF209" s="34">
        <v>0.71180555555555547</v>
      </c>
      <c r="AG209" s="7">
        <f>AF209-AD209</f>
        <v>6.9444444444443088E-3</v>
      </c>
      <c r="AH209" s="34">
        <v>0.71527777777777779</v>
      </c>
      <c r="AI209" s="7">
        <f>AH209-AF209</f>
        <v>3.4722222222223209E-3</v>
      </c>
      <c r="AJ209" s="8">
        <f t="shared" si="314"/>
        <v>0</v>
      </c>
      <c r="AK209" s="8">
        <f t="shared" si="315"/>
        <v>5</v>
      </c>
      <c r="AL209" s="34">
        <v>0.71527777777777779</v>
      </c>
      <c r="AM209" s="34">
        <v>0.71875</v>
      </c>
      <c r="AN209" s="7">
        <f t="shared" si="334"/>
        <v>3.4722222222222099E-3</v>
      </c>
      <c r="AO209" s="7">
        <f>AM209-I209</f>
        <v>0.39583333333333331</v>
      </c>
      <c r="AP209" s="8">
        <f t="shared" si="335"/>
        <v>9</v>
      </c>
      <c r="AQ209" s="8">
        <f t="shared" si="336"/>
        <v>30</v>
      </c>
      <c r="AR209" s="7">
        <f>AB209-(AU209+AV209+AW209+AZ209+BC209+BF209+BI209)</f>
        <v>4.3055555555555639E-2</v>
      </c>
      <c r="AS209" s="8">
        <f t="shared" si="429"/>
        <v>1</v>
      </c>
      <c r="AT209" s="8">
        <f t="shared" si="430"/>
        <v>2</v>
      </c>
      <c r="AU209" s="224">
        <v>0</v>
      </c>
      <c r="AV209" s="224">
        <v>0</v>
      </c>
      <c r="AW209" s="224">
        <v>6.2499999999999995E-3</v>
      </c>
      <c r="AX209" s="225">
        <f t="shared" si="431"/>
        <v>0</v>
      </c>
      <c r="AY209" s="225">
        <f t="shared" si="432"/>
        <v>9</v>
      </c>
      <c r="AZ209" s="224">
        <v>0</v>
      </c>
      <c r="BA209" s="225">
        <f t="shared" ref="BA209:BA223" si="435">HOUR(AZ209)</f>
        <v>0</v>
      </c>
      <c r="BB209" s="225">
        <f t="shared" ref="BB209:BB223" si="436">MINUTE(AZ209)</f>
        <v>0</v>
      </c>
      <c r="BC209" s="224">
        <v>0</v>
      </c>
      <c r="BD209" s="225">
        <f t="shared" si="433"/>
        <v>0</v>
      </c>
      <c r="BE209" s="225">
        <f t="shared" si="434"/>
        <v>0</v>
      </c>
      <c r="BF209" s="224">
        <v>2.1527777777777781E-2</v>
      </c>
      <c r="BG209" s="225">
        <f t="shared" si="412"/>
        <v>0</v>
      </c>
      <c r="BH209" s="225">
        <f t="shared" si="413"/>
        <v>31</v>
      </c>
      <c r="BI209" s="224">
        <v>0</v>
      </c>
      <c r="BJ209" s="226">
        <f t="shared" si="408"/>
        <v>0</v>
      </c>
      <c r="BK209" s="227">
        <f t="shared" si="409"/>
        <v>0</v>
      </c>
      <c r="BL209" s="228">
        <f>F209 + BL208</f>
        <v>739511.51999999955</v>
      </c>
      <c r="BM209" s="229">
        <f xml:space="preserve"> G209 + BM208</f>
        <v>11900</v>
      </c>
      <c r="BN209" s="38">
        <f>F209/G209</f>
        <v>64.696551724137933</v>
      </c>
      <c r="BO209" s="2"/>
      <c r="BP209" s="2"/>
      <c r="BQ209" s="2"/>
      <c r="BR209" s="2"/>
      <c r="BS209" s="2"/>
      <c r="BT209" s="2"/>
      <c r="BU209" s="2"/>
      <c r="BV209" s="2"/>
      <c r="BW209" s="2"/>
    </row>
    <row r="210" spans="1:75" s="65" customFormat="1" ht="45" x14ac:dyDescent="0.25">
      <c r="A210" s="45">
        <v>41033</v>
      </c>
      <c r="B210" s="43">
        <f t="shared" si="414"/>
        <v>5</v>
      </c>
      <c r="C210" s="52">
        <v>6</v>
      </c>
      <c r="D210" s="37" t="s">
        <v>31</v>
      </c>
      <c r="E210" s="37" t="s">
        <v>368</v>
      </c>
      <c r="F210" s="43">
        <v>3572.56</v>
      </c>
      <c r="G210" s="52">
        <v>59</v>
      </c>
      <c r="H210" s="52">
        <v>0</v>
      </c>
      <c r="I210" s="34">
        <v>0.64930555555555558</v>
      </c>
      <c r="J210" s="34">
        <v>0.64930555555555558</v>
      </c>
      <c r="K210" s="34">
        <v>0.65277777777777779</v>
      </c>
      <c r="L210" s="7">
        <f>K210-J210</f>
        <v>3.4722222222222099E-3</v>
      </c>
      <c r="M210" s="34">
        <v>0.65972222222222221</v>
      </c>
      <c r="N210" s="7">
        <f>M210-K210</f>
        <v>6.9444444444444198E-3</v>
      </c>
      <c r="O210" s="34">
        <v>0.68402777777777779</v>
      </c>
      <c r="P210" s="7">
        <f>O210-M210</f>
        <v>2.430555555555558E-2</v>
      </c>
      <c r="Q210" s="34">
        <v>0.6875</v>
      </c>
      <c r="R210" s="34">
        <v>0.70833333333333337</v>
      </c>
      <c r="S210" s="7">
        <f t="shared" si="426"/>
        <v>2.083333333333337E-2</v>
      </c>
      <c r="T210" s="34">
        <v>0.6875</v>
      </c>
      <c r="U210" s="34">
        <v>0.70833333333333337</v>
      </c>
      <c r="V210" s="7">
        <f t="shared" si="427"/>
        <v>2.083333333333337E-2</v>
      </c>
      <c r="W210" s="34">
        <v>0.73888888888888893</v>
      </c>
      <c r="X210" s="7">
        <f>W210-R210</f>
        <v>3.0555555555555558E-2</v>
      </c>
      <c r="Y210" s="34">
        <v>0.7402777777777777</v>
      </c>
      <c r="Z210" s="7">
        <f>Y210-W210</f>
        <v>1.3888888888887729E-3</v>
      </c>
      <c r="AA210" s="34">
        <v>0.99652777777777779</v>
      </c>
      <c r="AB210" s="7">
        <f>AA210-Y210</f>
        <v>0.25625000000000009</v>
      </c>
      <c r="AC210" s="34">
        <v>0.99652777777777779</v>
      </c>
      <c r="AD210" s="34">
        <v>0.99652777777777779</v>
      </c>
      <c r="AE210" s="7">
        <f t="shared" si="428"/>
        <v>0</v>
      </c>
      <c r="AF210" s="34">
        <v>1.0069444444444444</v>
      </c>
      <c r="AG210" s="7">
        <f>AF210-AD210</f>
        <v>1.041666666666663E-2</v>
      </c>
      <c r="AH210" s="34">
        <v>1.0104166666666667</v>
      </c>
      <c r="AI210" s="7">
        <f>AH210-AF210</f>
        <v>3.4722222222223209E-3</v>
      </c>
      <c r="AJ210" s="8">
        <f t="shared" si="314"/>
        <v>0</v>
      </c>
      <c r="AK210" s="8">
        <f t="shared" si="315"/>
        <v>5</v>
      </c>
      <c r="AL210" s="34">
        <v>1.0104166666666667</v>
      </c>
      <c r="AM210" s="34">
        <v>1.0138888888888888</v>
      </c>
      <c r="AN210" s="7">
        <f t="shared" si="334"/>
        <v>3.4722222222220989E-3</v>
      </c>
      <c r="AO210" s="7">
        <f>AM210-I210</f>
        <v>0.36458333333333326</v>
      </c>
      <c r="AP210" s="8">
        <f t="shared" si="335"/>
        <v>8</v>
      </c>
      <c r="AQ210" s="8">
        <f t="shared" si="336"/>
        <v>45</v>
      </c>
      <c r="AR210" s="7">
        <f>AB210-(AU210+AV210+AW210+AZ210+BC210+BF210+BI210)</f>
        <v>5.5555555555555636E-2</v>
      </c>
      <c r="AS210" s="8">
        <f t="shared" si="429"/>
        <v>1</v>
      </c>
      <c r="AT210" s="8">
        <f t="shared" si="430"/>
        <v>20</v>
      </c>
      <c r="AU210" s="224">
        <v>0</v>
      </c>
      <c r="AV210" s="224">
        <v>0</v>
      </c>
      <c r="AW210" s="224">
        <v>0</v>
      </c>
      <c r="AX210" s="225">
        <f t="shared" si="431"/>
        <v>0</v>
      </c>
      <c r="AY210" s="225">
        <f t="shared" si="432"/>
        <v>0</v>
      </c>
      <c r="AZ210" s="224">
        <v>7.9861111111111105E-2</v>
      </c>
      <c r="BA210" s="225">
        <f t="shared" si="435"/>
        <v>1</v>
      </c>
      <c r="BB210" s="225">
        <f t="shared" si="436"/>
        <v>55</v>
      </c>
      <c r="BC210" s="224">
        <v>0</v>
      </c>
      <c r="BD210" s="225">
        <f t="shared" si="433"/>
        <v>0</v>
      </c>
      <c r="BE210" s="225">
        <f t="shared" si="434"/>
        <v>0</v>
      </c>
      <c r="BF210" s="224">
        <v>7.6388888888888886E-3</v>
      </c>
      <c r="BG210" s="225">
        <f t="shared" si="412"/>
        <v>0</v>
      </c>
      <c r="BH210" s="225">
        <f t="shared" si="413"/>
        <v>11</v>
      </c>
      <c r="BI210" s="224">
        <v>0.11319444444444444</v>
      </c>
      <c r="BJ210" s="226">
        <f t="shared" si="408"/>
        <v>2</v>
      </c>
      <c r="BK210" s="227">
        <f t="shared" si="409"/>
        <v>43</v>
      </c>
      <c r="BL210" s="228">
        <f>F210 + BL209</f>
        <v>743084.07999999961</v>
      </c>
      <c r="BM210" s="229">
        <f xml:space="preserve"> G210 + BM209</f>
        <v>11959</v>
      </c>
      <c r="BN210" s="38">
        <f>F210/G210</f>
        <v>60.551864406779657</v>
      </c>
      <c r="BO210" s="2"/>
      <c r="BP210" s="2"/>
      <c r="BQ210" s="2"/>
      <c r="BR210" s="2"/>
      <c r="BS210" s="2"/>
      <c r="BT210" s="2"/>
      <c r="BU210" s="2"/>
      <c r="BV210" s="2"/>
      <c r="BW210" s="2"/>
    </row>
    <row r="211" spans="1:75" s="65" customFormat="1" ht="27" customHeight="1" x14ac:dyDescent="0.25">
      <c r="A211" s="45">
        <v>41033</v>
      </c>
      <c r="B211" s="43">
        <f t="shared" si="414"/>
        <v>5</v>
      </c>
      <c r="C211" s="52">
        <v>1</v>
      </c>
      <c r="D211" s="37" t="s">
        <v>288</v>
      </c>
      <c r="E211" s="37" t="s">
        <v>216</v>
      </c>
      <c r="F211" s="43">
        <v>3616</v>
      </c>
      <c r="G211" s="52">
        <v>56</v>
      </c>
      <c r="H211" s="52">
        <v>3</v>
      </c>
      <c r="I211" s="34">
        <v>0.85763888888888884</v>
      </c>
      <c r="J211" s="34">
        <v>0.85763888888888884</v>
      </c>
      <c r="K211" s="34">
        <v>0.86111111111111116</v>
      </c>
      <c r="L211" s="7">
        <f>K211-J211</f>
        <v>3.4722222222223209E-3</v>
      </c>
      <c r="M211" s="34">
        <v>0.88194444444444453</v>
      </c>
      <c r="N211" s="7">
        <f>M211-K211</f>
        <v>2.083333333333337E-2</v>
      </c>
      <c r="O211" s="34">
        <v>0.91319444444444453</v>
      </c>
      <c r="P211" s="7">
        <f>O211-M211</f>
        <v>3.125E-2</v>
      </c>
      <c r="Q211" s="34">
        <v>0.91666666666666663</v>
      </c>
      <c r="R211" s="34">
        <v>0.94444444444444453</v>
      </c>
      <c r="S211" s="7">
        <f t="shared" si="426"/>
        <v>2.7777777777777901E-2</v>
      </c>
      <c r="T211" s="34">
        <v>0.91666666666666663</v>
      </c>
      <c r="U211" s="34">
        <v>0.94444444444444453</v>
      </c>
      <c r="V211" s="7">
        <f t="shared" si="427"/>
        <v>2.7777777777777901E-2</v>
      </c>
      <c r="W211" s="34">
        <v>0.95833333333333337</v>
      </c>
      <c r="X211" s="7">
        <f>W211-R211</f>
        <v>1.388888888888884E-2</v>
      </c>
      <c r="Y211" s="34">
        <v>0.9604166666666667</v>
      </c>
      <c r="Z211" s="7">
        <f>Y211-W211</f>
        <v>2.0833333333333259E-3</v>
      </c>
      <c r="AA211" s="34">
        <v>1.0555555555555556</v>
      </c>
      <c r="AB211" s="7">
        <f>AA211-Y211</f>
        <v>9.5138888888888884E-2</v>
      </c>
      <c r="AC211" s="34">
        <v>1.0555555555555556</v>
      </c>
      <c r="AD211" s="34">
        <v>1.0555555555555556</v>
      </c>
      <c r="AE211" s="7">
        <f t="shared" si="428"/>
        <v>0</v>
      </c>
      <c r="AF211" s="34">
        <v>1.0625</v>
      </c>
      <c r="AG211" s="7">
        <f>AF211-AD211</f>
        <v>6.9444444444444198E-3</v>
      </c>
      <c r="AH211" s="34">
        <v>1.0659722222222221</v>
      </c>
      <c r="AI211" s="7">
        <f>AH211-AF211</f>
        <v>3.4722222222220989E-3</v>
      </c>
      <c r="AJ211" s="8">
        <f t="shared" si="314"/>
        <v>0</v>
      </c>
      <c r="AK211" s="8">
        <f t="shared" si="315"/>
        <v>5</v>
      </c>
      <c r="AL211" s="34">
        <v>1.0659722222222221</v>
      </c>
      <c r="AM211" s="34">
        <v>1.0694444444444444</v>
      </c>
      <c r="AN211" s="7">
        <f t="shared" si="334"/>
        <v>3.4722222222223209E-3</v>
      </c>
      <c r="AO211" s="7">
        <f>AM211-I211</f>
        <v>0.21180555555555558</v>
      </c>
      <c r="AP211" s="8">
        <f t="shared" si="335"/>
        <v>5</v>
      </c>
      <c r="AQ211" s="8">
        <f t="shared" si="336"/>
        <v>5</v>
      </c>
      <c r="AR211" s="7">
        <f>AB211-(AU211+AV211+AW211+AZ211+BC211+BF211+BI211)</f>
        <v>6.1805555555555551E-2</v>
      </c>
      <c r="AS211" s="8">
        <f t="shared" si="429"/>
        <v>1</v>
      </c>
      <c r="AT211" s="8">
        <f t="shared" si="430"/>
        <v>29</v>
      </c>
      <c r="AU211" s="224">
        <v>0</v>
      </c>
      <c r="AV211" s="224">
        <v>0</v>
      </c>
      <c r="AW211" s="224">
        <v>0</v>
      </c>
      <c r="AX211" s="225">
        <f t="shared" si="431"/>
        <v>0</v>
      </c>
      <c r="AY211" s="225">
        <f t="shared" si="432"/>
        <v>0</v>
      </c>
      <c r="AZ211" s="224">
        <v>0</v>
      </c>
      <c r="BA211" s="225">
        <f t="shared" si="435"/>
        <v>0</v>
      </c>
      <c r="BB211" s="225">
        <f t="shared" si="436"/>
        <v>0</v>
      </c>
      <c r="BC211" s="224">
        <v>0</v>
      </c>
      <c r="BD211" s="225">
        <f t="shared" si="433"/>
        <v>0</v>
      </c>
      <c r="BE211" s="225">
        <f t="shared" si="434"/>
        <v>0</v>
      </c>
      <c r="BF211" s="224">
        <v>3.3333333333333333E-2</v>
      </c>
      <c r="BG211" s="225">
        <f t="shared" si="412"/>
        <v>0</v>
      </c>
      <c r="BH211" s="225">
        <f t="shared" si="413"/>
        <v>48</v>
      </c>
      <c r="BI211" s="224">
        <v>0</v>
      </c>
      <c r="BJ211" s="226">
        <f t="shared" si="408"/>
        <v>0</v>
      </c>
      <c r="BK211" s="227">
        <f t="shared" si="409"/>
        <v>0</v>
      </c>
      <c r="BL211" s="228">
        <f>F211 + BL210</f>
        <v>746700.07999999961</v>
      </c>
      <c r="BM211" s="229">
        <f xml:space="preserve"> G211 + BM210</f>
        <v>12015</v>
      </c>
      <c r="BN211" s="38">
        <f>F211/G211</f>
        <v>64.571428571428569</v>
      </c>
      <c r="BO211" s="2"/>
      <c r="BP211" s="2"/>
      <c r="BQ211" s="2"/>
      <c r="BR211" s="2"/>
      <c r="BS211" s="2"/>
      <c r="BT211" s="2"/>
      <c r="BU211" s="2"/>
      <c r="BV211" s="2"/>
      <c r="BW211" s="2"/>
    </row>
    <row r="212" spans="1:75" s="65" customFormat="1" ht="27" customHeight="1" x14ac:dyDescent="0.25">
      <c r="A212" s="45">
        <v>41033</v>
      </c>
      <c r="B212" s="43">
        <f t="shared" si="414"/>
        <v>5</v>
      </c>
      <c r="C212" s="52">
        <v>1</v>
      </c>
      <c r="D212" s="37" t="s">
        <v>329</v>
      </c>
      <c r="E212" s="37" t="s">
        <v>216</v>
      </c>
      <c r="F212" s="43">
        <v>3640.5</v>
      </c>
      <c r="G212" s="52">
        <v>58</v>
      </c>
      <c r="H212" s="52">
        <v>1</v>
      </c>
      <c r="I212" s="34">
        <v>0.98611111111111116</v>
      </c>
      <c r="J212" s="34">
        <v>0.98611111111111116</v>
      </c>
      <c r="K212" s="34">
        <v>1.0277777777777779</v>
      </c>
      <c r="L212" s="7">
        <f>K212-J212</f>
        <v>4.1666666666666741E-2</v>
      </c>
      <c r="M212" s="34">
        <v>1.0416666666666667</v>
      </c>
      <c r="N212" s="7">
        <f>M212-K212</f>
        <v>1.388888888888884E-2</v>
      </c>
      <c r="O212" s="34">
        <v>1.0868055555555556</v>
      </c>
      <c r="P212" s="7">
        <f>O212-M212</f>
        <v>4.513888888888884E-2</v>
      </c>
      <c r="Q212" s="34">
        <v>1.0902777777777779</v>
      </c>
      <c r="R212" s="34">
        <v>1.125</v>
      </c>
      <c r="S212" s="7">
        <f t="shared" si="426"/>
        <v>3.4722222222222099E-2</v>
      </c>
      <c r="T212" s="34">
        <v>1.0902777777777779</v>
      </c>
      <c r="U212" s="34">
        <v>1.125</v>
      </c>
      <c r="V212" s="7">
        <f t="shared" si="427"/>
        <v>3.4722222222222099E-2</v>
      </c>
      <c r="W212" s="34">
        <v>1.125</v>
      </c>
      <c r="X212" s="7">
        <f>W212-R212</f>
        <v>0</v>
      </c>
      <c r="Y212" s="34">
        <v>1.125</v>
      </c>
      <c r="Z212" s="7">
        <f>Y212-W212</f>
        <v>0</v>
      </c>
      <c r="AA212" s="34">
        <v>1.2006944444444445</v>
      </c>
      <c r="AB212" s="7">
        <f>AA212-Y212</f>
        <v>7.5694444444444509E-2</v>
      </c>
      <c r="AC212" s="34">
        <v>1.2006944444444445</v>
      </c>
      <c r="AD212" s="34">
        <v>1.2006944444444445</v>
      </c>
      <c r="AE212" s="7">
        <f t="shared" si="428"/>
        <v>0</v>
      </c>
      <c r="AF212" s="34">
        <v>1.2083333333333333</v>
      </c>
      <c r="AG212" s="7">
        <f>AF212-AD212</f>
        <v>7.6388888888887507E-3</v>
      </c>
      <c r="AH212" s="34">
        <v>1.2118055555555556</v>
      </c>
      <c r="AI212" s="7">
        <f>AH212-AF212</f>
        <v>3.4722222222223209E-3</v>
      </c>
      <c r="AJ212" s="8">
        <f t="shared" si="314"/>
        <v>0</v>
      </c>
      <c r="AK212" s="8">
        <f t="shared" si="315"/>
        <v>5</v>
      </c>
      <c r="AL212" s="34">
        <v>1.2118055555555556</v>
      </c>
      <c r="AM212" s="34">
        <v>1.2152777777777779</v>
      </c>
      <c r="AN212" s="7">
        <f t="shared" si="334"/>
        <v>3.4722222222223209E-3</v>
      </c>
      <c r="AO212" s="7">
        <f>AM212-I212</f>
        <v>0.22916666666666674</v>
      </c>
      <c r="AP212" s="8">
        <f t="shared" si="335"/>
        <v>5</v>
      </c>
      <c r="AQ212" s="8">
        <f t="shared" si="336"/>
        <v>30</v>
      </c>
      <c r="AR212" s="7">
        <f>AB212-(AU212+AV212+AW212+AZ212+BC212+BF212+BI212)</f>
        <v>4.2361111111111176E-2</v>
      </c>
      <c r="AS212" s="8">
        <f t="shared" si="429"/>
        <v>1</v>
      </c>
      <c r="AT212" s="8">
        <f t="shared" si="430"/>
        <v>1</v>
      </c>
      <c r="AU212" s="224">
        <v>0</v>
      </c>
      <c r="AV212" s="224">
        <v>0</v>
      </c>
      <c r="AW212" s="224">
        <v>0</v>
      </c>
      <c r="AX212" s="225">
        <f t="shared" si="431"/>
        <v>0</v>
      </c>
      <c r="AY212" s="225">
        <f t="shared" si="432"/>
        <v>0</v>
      </c>
      <c r="AZ212" s="224">
        <v>0</v>
      </c>
      <c r="BA212" s="225">
        <f t="shared" si="435"/>
        <v>0</v>
      </c>
      <c r="BB212" s="225">
        <f t="shared" si="436"/>
        <v>0</v>
      </c>
      <c r="BC212" s="224">
        <v>0</v>
      </c>
      <c r="BD212" s="225">
        <f t="shared" si="433"/>
        <v>0</v>
      </c>
      <c r="BE212" s="225">
        <f t="shared" si="434"/>
        <v>0</v>
      </c>
      <c r="BF212" s="224">
        <v>3.3333333333333333E-2</v>
      </c>
      <c r="BG212" s="225">
        <f t="shared" si="412"/>
        <v>0</v>
      </c>
      <c r="BH212" s="225">
        <f t="shared" si="413"/>
        <v>48</v>
      </c>
      <c r="BI212" s="224">
        <v>0</v>
      </c>
      <c r="BJ212" s="226">
        <f t="shared" si="408"/>
        <v>0</v>
      </c>
      <c r="BK212" s="227">
        <f t="shared" si="409"/>
        <v>0</v>
      </c>
      <c r="BL212" s="228">
        <f>F212 + BL211</f>
        <v>750340.57999999961</v>
      </c>
      <c r="BM212" s="229">
        <f xml:space="preserve"> G212 + BM211</f>
        <v>12073</v>
      </c>
      <c r="BN212" s="38">
        <f>F212/G212</f>
        <v>62.767241379310342</v>
      </c>
      <c r="BO212" s="2"/>
      <c r="BP212" s="2"/>
      <c r="BQ212" s="2"/>
      <c r="BR212" s="2"/>
      <c r="BS212" s="2"/>
      <c r="BT212" s="2"/>
      <c r="BU212" s="2"/>
      <c r="BV212" s="2"/>
      <c r="BW212" s="2"/>
    </row>
    <row r="213" spans="1:75" s="65" customFormat="1" ht="30" x14ac:dyDescent="0.25">
      <c r="A213" s="45">
        <v>41034</v>
      </c>
      <c r="B213" s="43">
        <f t="shared" si="414"/>
        <v>5</v>
      </c>
      <c r="C213" s="52">
        <v>1</v>
      </c>
      <c r="D213" s="37" t="s">
        <v>351</v>
      </c>
      <c r="E213" s="37" t="s">
        <v>307</v>
      </c>
      <c r="F213" s="43">
        <v>3372.28</v>
      </c>
      <c r="G213" s="52">
        <v>58</v>
      </c>
      <c r="H213" s="52">
        <v>1</v>
      </c>
      <c r="I213" s="34">
        <v>0.13194444444444445</v>
      </c>
      <c r="J213" s="34">
        <v>0.13194444444444445</v>
      </c>
      <c r="K213" s="34">
        <v>0.23958333333333334</v>
      </c>
      <c r="L213" s="7">
        <f>K213-J213</f>
        <v>0.1076388888888889</v>
      </c>
      <c r="M213" s="34">
        <v>0.25694444444444448</v>
      </c>
      <c r="N213" s="7">
        <f>M213-K213</f>
        <v>1.7361111111111133E-2</v>
      </c>
      <c r="O213" s="34">
        <v>0.2951388888888889</v>
      </c>
      <c r="P213" s="7">
        <f>O213-M213</f>
        <v>3.819444444444442E-2</v>
      </c>
      <c r="Q213" s="34">
        <v>0.2951388888888889</v>
      </c>
      <c r="R213" s="34">
        <v>0.2951388888888889</v>
      </c>
      <c r="S213" s="7">
        <f t="shared" ref="S213:S218" si="437">R213-Q213</f>
        <v>0</v>
      </c>
      <c r="T213" s="34">
        <v>0.2951388888888889</v>
      </c>
      <c r="U213" s="34">
        <v>0.2951388888888889</v>
      </c>
      <c r="V213" s="7">
        <f t="shared" ref="V213:V218" si="438">U213-T213</f>
        <v>0</v>
      </c>
      <c r="W213" s="34">
        <v>0.32291666666666669</v>
      </c>
      <c r="X213" s="7">
        <f>W213-R213</f>
        <v>2.777777777777779E-2</v>
      </c>
      <c r="Y213" s="34">
        <v>0.32361111111111113</v>
      </c>
      <c r="Z213" s="7">
        <f>Y213-W213</f>
        <v>6.9444444444444198E-4</v>
      </c>
      <c r="AA213" s="34">
        <v>0.39513888888888887</v>
      </c>
      <c r="AB213" s="7">
        <f>AA213-Y213</f>
        <v>7.1527777777777746E-2</v>
      </c>
      <c r="AC213" s="34">
        <v>0.39513888888888887</v>
      </c>
      <c r="AD213" s="34">
        <v>0.39513888888888887</v>
      </c>
      <c r="AE213" s="7">
        <f t="shared" ref="AE213:AE218" si="439">AD213-AC213</f>
        <v>0</v>
      </c>
      <c r="AF213" s="34">
        <v>0.40972222222222227</v>
      </c>
      <c r="AG213" s="7">
        <f>AF213-AD213</f>
        <v>1.4583333333333393E-2</v>
      </c>
      <c r="AH213" s="34">
        <v>0.41319444444444442</v>
      </c>
      <c r="AI213" s="7">
        <f>AH213-AF213</f>
        <v>3.4722222222221544E-3</v>
      </c>
      <c r="AJ213" s="8">
        <f t="shared" si="314"/>
        <v>0</v>
      </c>
      <c r="AK213" s="8">
        <f t="shared" si="315"/>
        <v>5</v>
      </c>
      <c r="AL213" s="34">
        <v>0.41319444444444442</v>
      </c>
      <c r="AM213" s="34">
        <v>0.41666666666666669</v>
      </c>
      <c r="AN213" s="7">
        <f t="shared" si="334"/>
        <v>3.4722222222222654E-3</v>
      </c>
      <c r="AO213" s="7">
        <f>AM213-I213</f>
        <v>0.28472222222222221</v>
      </c>
      <c r="AP213" s="8">
        <f t="shared" si="335"/>
        <v>6</v>
      </c>
      <c r="AQ213" s="8">
        <f t="shared" si="336"/>
        <v>50</v>
      </c>
      <c r="AR213" s="7">
        <f>AB213-(AU213+AV213+AW213+AZ213+BC213+BF213+BI213)</f>
        <v>6.3194444444444414E-2</v>
      </c>
      <c r="AS213" s="8">
        <f t="shared" ref="AS213:AS218" si="440">HOUR(AR213)</f>
        <v>1</v>
      </c>
      <c r="AT213" s="8">
        <f t="shared" ref="AT213:AT218" si="441">MINUTE(AR213)</f>
        <v>31</v>
      </c>
      <c r="AU213" s="224">
        <v>0</v>
      </c>
      <c r="AV213" s="224">
        <v>0</v>
      </c>
      <c r="AW213" s="224">
        <v>0</v>
      </c>
      <c r="AX213" s="225">
        <f t="shared" ref="AX213:AX220" si="442">HOUR(AW213)</f>
        <v>0</v>
      </c>
      <c r="AY213" s="225">
        <f t="shared" ref="AY213:AY220" si="443">MINUTE(AW213)</f>
        <v>0</v>
      </c>
      <c r="AZ213" s="224">
        <v>0</v>
      </c>
      <c r="BA213" s="225">
        <f t="shared" si="435"/>
        <v>0</v>
      </c>
      <c r="BB213" s="225">
        <f t="shared" si="436"/>
        <v>0</v>
      </c>
      <c r="BC213" s="224">
        <v>0</v>
      </c>
      <c r="BD213" s="225">
        <f t="shared" si="433"/>
        <v>0</v>
      </c>
      <c r="BE213" s="225">
        <f t="shared" si="434"/>
        <v>0</v>
      </c>
      <c r="BF213" s="224">
        <v>8.3333333333333332E-3</v>
      </c>
      <c r="BG213" s="225">
        <f t="shared" si="412"/>
        <v>0</v>
      </c>
      <c r="BH213" s="225">
        <f t="shared" si="413"/>
        <v>12</v>
      </c>
      <c r="BI213" s="224">
        <v>0</v>
      </c>
      <c r="BJ213" s="226">
        <f t="shared" si="408"/>
        <v>0</v>
      </c>
      <c r="BK213" s="227">
        <f t="shared" si="409"/>
        <v>0</v>
      </c>
      <c r="BL213" s="228">
        <f>F213 + BL212</f>
        <v>753712.85999999964</v>
      </c>
      <c r="BM213" s="229">
        <f xml:space="preserve"> G213 + BM212</f>
        <v>12131</v>
      </c>
      <c r="BN213" s="38">
        <f>F213/G213</f>
        <v>58.142758620689662</v>
      </c>
      <c r="BO213" s="2"/>
      <c r="BP213" s="2"/>
      <c r="BQ213" s="2"/>
      <c r="BR213" s="2"/>
      <c r="BS213" s="2"/>
      <c r="BT213" s="2"/>
      <c r="BU213" s="2"/>
      <c r="BV213" s="2"/>
      <c r="BW213" s="2"/>
    </row>
    <row r="214" spans="1:75" s="65" customFormat="1" x14ac:dyDescent="0.25">
      <c r="A214" s="45">
        <v>41034</v>
      </c>
      <c r="B214" s="43">
        <f t="shared" si="414"/>
        <v>5</v>
      </c>
      <c r="C214" s="52">
        <v>7</v>
      </c>
      <c r="D214" s="37" t="s">
        <v>31</v>
      </c>
      <c r="E214" s="37" t="s">
        <v>338</v>
      </c>
      <c r="F214" s="43">
        <v>3349.09</v>
      </c>
      <c r="G214" s="52">
        <v>58</v>
      </c>
      <c r="H214" s="52">
        <v>1</v>
      </c>
      <c r="I214" s="34">
        <v>0.95833333333333337</v>
      </c>
      <c r="J214" s="34">
        <v>0.95833333333333337</v>
      </c>
      <c r="K214" s="34">
        <v>0.96180555555555547</v>
      </c>
      <c r="L214" s="7">
        <f>K214-J214</f>
        <v>3.4722222222220989E-3</v>
      </c>
      <c r="M214" s="34">
        <v>0.97569444444444453</v>
      </c>
      <c r="N214" s="7">
        <f>M214-K214</f>
        <v>1.3888888888889062E-2</v>
      </c>
      <c r="O214" s="34">
        <v>1</v>
      </c>
      <c r="P214" s="7">
        <f>O214-M214</f>
        <v>2.4305555555555469E-2</v>
      </c>
      <c r="Q214" s="34">
        <v>1.0034722222222221</v>
      </c>
      <c r="R214" s="34">
        <v>1.0416666666666667</v>
      </c>
      <c r="S214" s="7">
        <f t="shared" si="437"/>
        <v>3.8194444444444642E-2</v>
      </c>
      <c r="T214" s="34">
        <v>1.0034722222222221</v>
      </c>
      <c r="U214" s="34">
        <v>1.0416666666666667</v>
      </c>
      <c r="V214" s="7">
        <f t="shared" si="438"/>
        <v>3.8194444444444642E-2</v>
      </c>
      <c r="W214" s="34">
        <v>1.0208333333333333</v>
      </c>
      <c r="X214" s="7">
        <v>0</v>
      </c>
      <c r="Y214" s="34">
        <v>1.0208333333333333</v>
      </c>
      <c r="Z214" s="7">
        <f>Y214-W214</f>
        <v>0</v>
      </c>
      <c r="AA214" s="34">
        <v>1.5694444444444444</v>
      </c>
      <c r="AB214" s="7">
        <f>AA214-Y214</f>
        <v>0.54861111111111116</v>
      </c>
      <c r="AC214" s="34">
        <v>1.5694444444444444</v>
      </c>
      <c r="AD214" s="34">
        <v>1.5694444444444444</v>
      </c>
      <c r="AE214" s="7">
        <f t="shared" si="439"/>
        <v>0</v>
      </c>
      <c r="AF214" s="34">
        <v>1.5763888888888891</v>
      </c>
      <c r="AG214" s="7">
        <f>AF214-AD214</f>
        <v>6.9444444444446418E-3</v>
      </c>
      <c r="AH214" s="34">
        <v>1.5798611111111109</v>
      </c>
      <c r="AI214" s="7">
        <f>AH214-AF214</f>
        <v>3.4722222222218768E-3</v>
      </c>
      <c r="AJ214" s="8">
        <f t="shared" si="314"/>
        <v>0</v>
      </c>
      <c r="AK214" s="8">
        <f t="shared" si="315"/>
        <v>5</v>
      </c>
      <c r="AL214" s="34">
        <v>1.5798611111111109</v>
      </c>
      <c r="AM214" s="34">
        <v>1.5833333333333333</v>
      </c>
      <c r="AN214" s="7">
        <f t="shared" si="334"/>
        <v>3.4722222222223209E-3</v>
      </c>
      <c r="AO214" s="7">
        <f>AM214-I214</f>
        <v>0.62499999999999989</v>
      </c>
      <c r="AP214" s="8">
        <f t="shared" si="335"/>
        <v>15</v>
      </c>
      <c r="AQ214" s="8">
        <f t="shared" si="336"/>
        <v>0</v>
      </c>
      <c r="AR214" s="7">
        <f>AB214-(AU214+AV214+AW214+AZ214+BC214+BF214+BI214)</f>
        <v>0</v>
      </c>
      <c r="AS214" s="8">
        <f t="shared" si="440"/>
        <v>0</v>
      </c>
      <c r="AT214" s="8">
        <f t="shared" si="441"/>
        <v>0</v>
      </c>
      <c r="AU214" s="224">
        <v>0</v>
      </c>
      <c r="AV214" s="224">
        <v>0</v>
      </c>
      <c r="AW214" s="224">
        <v>0</v>
      </c>
      <c r="AX214" s="225">
        <f t="shared" si="442"/>
        <v>0</v>
      </c>
      <c r="AY214" s="225">
        <f t="shared" si="443"/>
        <v>0</v>
      </c>
      <c r="AZ214" s="224">
        <v>0.54861111111111105</v>
      </c>
      <c r="BA214" s="225">
        <f t="shared" si="435"/>
        <v>13</v>
      </c>
      <c r="BB214" s="225">
        <f t="shared" si="436"/>
        <v>10</v>
      </c>
      <c r="BC214" s="224">
        <v>0</v>
      </c>
      <c r="BD214" s="225">
        <f t="shared" si="433"/>
        <v>0</v>
      </c>
      <c r="BE214" s="225">
        <f t="shared" si="434"/>
        <v>0</v>
      </c>
      <c r="BF214" s="224">
        <v>0</v>
      </c>
      <c r="BG214" s="225">
        <f t="shared" si="412"/>
        <v>0</v>
      </c>
      <c r="BH214" s="225">
        <f t="shared" si="413"/>
        <v>0</v>
      </c>
      <c r="BI214" s="224">
        <v>0</v>
      </c>
      <c r="BJ214" s="226">
        <f t="shared" si="408"/>
        <v>0</v>
      </c>
      <c r="BK214" s="227">
        <f t="shared" si="409"/>
        <v>0</v>
      </c>
      <c r="BL214" s="228">
        <f>F214 + BL213</f>
        <v>757061.9499999996</v>
      </c>
      <c r="BM214" s="229">
        <f xml:space="preserve"> G214 + BM213</f>
        <v>12189</v>
      </c>
      <c r="BN214" s="38">
        <f>F214/G214</f>
        <v>57.742931034482758</v>
      </c>
      <c r="BO214" s="2"/>
      <c r="BP214" s="2"/>
      <c r="BQ214" s="2"/>
      <c r="BR214" s="2"/>
      <c r="BS214" s="2"/>
      <c r="BT214" s="2"/>
      <c r="BU214" s="2"/>
      <c r="BV214" s="2"/>
      <c r="BW214" s="2"/>
    </row>
    <row r="215" spans="1:75" s="65" customFormat="1" ht="30" x14ac:dyDescent="0.25">
      <c r="A215" s="45">
        <v>41034</v>
      </c>
      <c r="B215" s="43">
        <f t="shared" si="414"/>
        <v>5</v>
      </c>
      <c r="C215" s="52">
        <v>1</v>
      </c>
      <c r="D215" s="37" t="s">
        <v>351</v>
      </c>
      <c r="E215" s="37" t="s">
        <v>307</v>
      </c>
      <c r="F215" s="43">
        <v>3260.3</v>
      </c>
      <c r="G215" s="52">
        <v>56</v>
      </c>
      <c r="H215" s="52">
        <v>3</v>
      </c>
      <c r="I215" s="34">
        <v>0.75</v>
      </c>
      <c r="J215" s="34">
        <v>0.75</v>
      </c>
      <c r="K215" s="34">
        <v>0.75347222222222221</v>
      </c>
      <c r="L215" s="7">
        <f>K215-J215</f>
        <v>3.4722222222222099E-3</v>
      </c>
      <c r="M215" s="34">
        <v>0.75694444444444453</v>
      </c>
      <c r="N215" s="7">
        <f>M215-K215</f>
        <v>3.4722222222223209E-3</v>
      </c>
      <c r="O215" s="34">
        <v>0.77777777777777779</v>
      </c>
      <c r="P215" s="7">
        <f>O215-M215</f>
        <v>2.0833333333333259E-2</v>
      </c>
      <c r="Q215" s="34">
        <v>0.77777777777777779</v>
      </c>
      <c r="R215" s="34">
        <v>0.80208333333333337</v>
      </c>
      <c r="S215" s="7">
        <f t="shared" si="437"/>
        <v>2.430555555555558E-2</v>
      </c>
      <c r="T215" s="34">
        <v>0.77777777777777779</v>
      </c>
      <c r="U215" s="34">
        <v>0.80208333333333337</v>
      </c>
      <c r="V215" s="7">
        <f t="shared" si="438"/>
        <v>2.430555555555558E-2</v>
      </c>
      <c r="W215" s="34">
        <v>0.80763888888888891</v>
      </c>
      <c r="X215" s="7">
        <f>W215-R215</f>
        <v>5.5555555555555358E-3</v>
      </c>
      <c r="Y215" s="34">
        <v>0.80833333333333324</v>
      </c>
      <c r="Z215" s="7">
        <f>Y215-W215</f>
        <v>6.9444444444433095E-4</v>
      </c>
      <c r="AA215" s="34">
        <v>0.87708333333333333</v>
      </c>
      <c r="AB215" s="7">
        <f>AA215-Y215</f>
        <v>6.8750000000000089E-2</v>
      </c>
      <c r="AC215" s="34">
        <v>0.87708333333333333</v>
      </c>
      <c r="AD215" s="34">
        <v>0.87708333333333333</v>
      </c>
      <c r="AE215" s="7">
        <f t="shared" si="439"/>
        <v>0</v>
      </c>
      <c r="AF215" s="34">
        <v>0.88888888888888884</v>
      </c>
      <c r="AG215" s="7">
        <f>AF215-AD215</f>
        <v>1.1805555555555514E-2</v>
      </c>
      <c r="AH215" s="34">
        <v>0.89236111111111116</v>
      </c>
      <c r="AI215" s="7">
        <f>AH215-AF215</f>
        <v>3.4722222222223209E-3</v>
      </c>
      <c r="AJ215" s="8">
        <f t="shared" si="314"/>
        <v>0</v>
      </c>
      <c r="AK215" s="8">
        <f t="shared" si="315"/>
        <v>5</v>
      </c>
      <c r="AL215" s="34">
        <v>0.89236111111111116</v>
      </c>
      <c r="AM215" s="34">
        <v>0.89583333333333337</v>
      </c>
      <c r="AN215" s="7">
        <f t="shared" si="334"/>
        <v>3.4722222222222099E-3</v>
      </c>
      <c r="AO215" s="7">
        <f>AM215-I215</f>
        <v>0.14583333333333337</v>
      </c>
      <c r="AP215" s="8">
        <f t="shared" si="335"/>
        <v>3</v>
      </c>
      <c r="AQ215" s="8">
        <f t="shared" si="336"/>
        <v>30</v>
      </c>
      <c r="AR215" s="7">
        <f>AB215-(AU215+AV215+AW215+AZ215+BC215+BF215+BI215)</f>
        <v>6.0416666666666757E-2</v>
      </c>
      <c r="AS215" s="8">
        <f t="shared" si="440"/>
        <v>1</v>
      </c>
      <c r="AT215" s="8">
        <f t="shared" si="441"/>
        <v>27</v>
      </c>
      <c r="AU215" s="224">
        <v>0</v>
      </c>
      <c r="AV215" s="224">
        <v>0</v>
      </c>
      <c r="AW215" s="224">
        <v>0</v>
      </c>
      <c r="AX215" s="225">
        <f t="shared" si="442"/>
        <v>0</v>
      </c>
      <c r="AY215" s="225">
        <f t="shared" si="443"/>
        <v>0</v>
      </c>
      <c r="AZ215" s="224">
        <v>0</v>
      </c>
      <c r="BA215" s="225">
        <f t="shared" si="435"/>
        <v>0</v>
      </c>
      <c r="BB215" s="225">
        <f t="shared" si="436"/>
        <v>0</v>
      </c>
      <c r="BC215" s="224">
        <v>0</v>
      </c>
      <c r="BD215" s="225">
        <f t="shared" si="433"/>
        <v>0</v>
      </c>
      <c r="BE215" s="225">
        <f t="shared" si="434"/>
        <v>0</v>
      </c>
      <c r="BF215" s="224">
        <v>8.3333333333333332E-3</v>
      </c>
      <c r="BG215" s="225">
        <f t="shared" si="412"/>
        <v>0</v>
      </c>
      <c r="BH215" s="225">
        <f t="shared" si="413"/>
        <v>12</v>
      </c>
      <c r="BI215" s="224">
        <v>0</v>
      </c>
      <c r="BJ215" s="226">
        <f t="shared" si="408"/>
        <v>0</v>
      </c>
      <c r="BK215" s="227">
        <f t="shared" si="409"/>
        <v>0</v>
      </c>
      <c r="BL215" s="228">
        <f>F215 + BL214</f>
        <v>760322.24999999965</v>
      </c>
      <c r="BM215" s="229">
        <f xml:space="preserve"> G215 + BM214</f>
        <v>12245</v>
      </c>
      <c r="BN215" s="38">
        <f>F215/G215</f>
        <v>58.219642857142858</v>
      </c>
      <c r="BO215" s="2"/>
      <c r="BP215" s="2"/>
      <c r="BQ215" s="2"/>
      <c r="BR215" s="2"/>
      <c r="BS215" s="2"/>
      <c r="BT215" s="2"/>
      <c r="BU215" s="2"/>
      <c r="BV215" s="2"/>
      <c r="BW215" s="2"/>
    </row>
    <row r="216" spans="1:75" s="65" customFormat="1" ht="30" x14ac:dyDescent="0.25">
      <c r="A216" s="45">
        <v>41034</v>
      </c>
      <c r="B216" s="43">
        <f t="shared" si="414"/>
        <v>5</v>
      </c>
      <c r="C216" s="52">
        <v>1</v>
      </c>
      <c r="D216" s="37" t="s">
        <v>361</v>
      </c>
      <c r="E216" s="37" t="s">
        <v>216</v>
      </c>
      <c r="F216" s="43">
        <v>3372.75</v>
      </c>
      <c r="G216" s="52">
        <v>59</v>
      </c>
      <c r="H216" s="52">
        <v>0</v>
      </c>
      <c r="I216" s="34">
        <v>1</v>
      </c>
      <c r="J216" s="34">
        <v>1</v>
      </c>
      <c r="K216" s="34">
        <v>1.0034722222222221</v>
      </c>
      <c r="L216" s="7">
        <f>K216-J216</f>
        <v>3.4722222222220989E-3</v>
      </c>
      <c r="M216" s="34">
        <v>1.0069444444444444</v>
      </c>
      <c r="N216" s="7">
        <f>M216-K216</f>
        <v>3.4722222222223209E-3</v>
      </c>
      <c r="O216" s="34">
        <v>1.0138888888888888</v>
      </c>
      <c r="P216" s="7">
        <f>O216-M216</f>
        <v>6.9444444444444198E-3</v>
      </c>
      <c r="Q216" s="34">
        <v>1.0833333333333333</v>
      </c>
      <c r="R216" s="34">
        <v>1.1041666666666667</v>
      </c>
      <c r="S216" s="7">
        <f t="shared" si="437"/>
        <v>2.0833333333333481E-2</v>
      </c>
      <c r="T216" s="34">
        <v>1.0833333333333333</v>
      </c>
      <c r="U216" s="34">
        <v>1.1041666666666667</v>
      </c>
      <c r="V216" s="7">
        <f t="shared" si="438"/>
        <v>2.0833333333333481E-2</v>
      </c>
      <c r="W216" s="34">
        <v>1.0173611111111112</v>
      </c>
      <c r="X216" s="7">
        <v>0</v>
      </c>
      <c r="Y216" s="34">
        <v>1.01875</v>
      </c>
      <c r="Z216" s="7">
        <f>Y216-W216</f>
        <v>1.388888888888884E-3</v>
      </c>
      <c r="AA216" s="34">
        <v>1.1388888888888888</v>
      </c>
      <c r="AB216" s="7">
        <f>AA216-Y216</f>
        <v>0.1201388888888888</v>
      </c>
      <c r="AC216" s="34">
        <v>1.1388888888888888</v>
      </c>
      <c r="AD216" s="34">
        <v>1.1388888888888888</v>
      </c>
      <c r="AE216" s="7">
        <f t="shared" si="439"/>
        <v>0</v>
      </c>
      <c r="AF216" s="34">
        <v>1.2048611111111112</v>
      </c>
      <c r="AG216" s="7">
        <f>AF216-AD216</f>
        <v>6.5972222222222321E-2</v>
      </c>
      <c r="AH216" s="34">
        <v>1.2083333333333333</v>
      </c>
      <c r="AI216" s="7">
        <f>AH216-AF216</f>
        <v>3.4722222222220989E-3</v>
      </c>
      <c r="AJ216" s="8">
        <f t="shared" si="314"/>
        <v>0</v>
      </c>
      <c r="AK216" s="8">
        <f t="shared" si="315"/>
        <v>5</v>
      </c>
      <c r="AL216" s="34">
        <v>1.2083333333333333</v>
      </c>
      <c r="AM216" s="34">
        <v>1.2118055555555556</v>
      </c>
      <c r="AN216" s="7">
        <f t="shared" si="334"/>
        <v>3.4722222222223209E-3</v>
      </c>
      <c r="AO216" s="7">
        <f>AM216-I216</f>
        <v>0.21180555555555558</v>
      </c>
      <c r="AP216" s="8">
        <f t="shared" si="335"/>
        <v>5</v>
      </c>
      <c r="AQ216" s="8">
        <f t="shared" si="336"/>
        <v>5</v>
      </c>
      <c r="AR216" s="7">
        <f>AB216-(AU216+AV216+AW216+AZ216+BC216+BF216+BI216)</f>
        <v>3.5416666666666582E-2</v>
      </c>
      <c r="AS216" s="8">
        <f t="shared" si="440"/>
        <v>0</v>
      </c>
      <c r="AT216" s="8">
        <f t="shared" si="441"/>
        <v>51</v>
      </c>
      <c r="AU216" s="224">
        <v>0</v>
      </c>
      <c r="AV216" s="224">
        <v>0</v>
      </c>
      <c r="AW216" s="224">
        <v>0</v>
      </c>
      <c r="AX216" s="225">
        <f t="shared" si="442"/>
        <v>0</v>
      </c>
      <c r="AY216" s="225">
        <f t="shared" si="443"/>
        <v>0</v>
      </c>
      <c r="AZ216" s="224">
        <v>0</v>
      </c>
      <c r="BA216" s="225">
        <f t="shared" si="435"/>
        <v>0</v>
      </c>
      <c r="BB216" s="225">
        <f t="shared" si="436"/>
        <v>0</v>
      </c>
      <c r="BC216" s="224">
        <v>0</v>
      </c>
      <c r="BD216" s="225">
        <f t="shared" si="433"/>
        <v>0</v>
      </c>
      <c r="BE216" s="225">
        <f t="shared" si="434"/>
        <v>0</v>
      </c>
      <c r="BF216" s="224">
        <v>0</v>
      </c>
      <c r="BG216" s="225">
        <f t="shared" si="412"/>
        <v>0</v>
      </c>
      <c r="BH216" s="225">
        <f t="shared" si="413"/>
        <v>0</v>
      </c>
      <c r="BI216" s="224">
        <v>8.4722222222222213E-2</v>
      </c>
      <c r="BJ216" s="226">
        <f t="shared" si="408"/>
        <v>2</v>
      </c>
      <c r="BK216" s="227">
        <f t="shared" si="409"/>
        <v>2</v>
      </c>
      <c r="BL216" s="228">
        <f>F216 + BL215</f>
        <v>763694.99999999965</v>
      </c>
      <c r="BM216" s="229">
        <f xml:space="preserve"> G216 + BM215</f>
        <v>12304</v>
      </c>
      <c r="BN216" s="38">
        <f>F216/G216</f>
        <v>57.165254237288138</v>
      </c>
      <c r="BO216" s="2"/>
      <c r="BP216" s="2"/>
      <c r="BQ216" s="2"/>
      <c r="BR216" s="2"/>
      <c r="BS216" s="2"/>
      <c r="BT216" s="2"/>
      <c r="BU216" s="2"/>
      <c r="BV216" s="2"/>
      <c r="BW216" s="2"/>
    </row>
    <row r="217" spans="1:75" s="65" customFormat="1" ht="30" x14ac:dyDescent="0.25">
      <c r="A217" s="45">
        <v>41034</v>
      </c>
      <c r="B217" s="43">
        <f t="shared" si="414"/>
        <v>5</v>
      </c>
      <c r="C217" s="52">
        <v>1</v>
      </c>
      <c r="D217" s="37" t="s">
        <v>309</v>
      </c>
      <c r="E217" s="37" t="s">
        <v>216</v>
      </c>
      <c r="F217" s="43">
        <v>3237.02</v>
      </c>
      <c r="G217" s="52">
        <v>54</v>
      </c>
      <c r="H217" s="52">
        <v>5</v>
      </c>
      <c r="I217" s="34">
        <v>0.85416666666666663</v>
      </c>
      <c r="J217" s="34">
        <v>0.85416666666666663</v>
      </c>
      <c r="K217" s="34">
        <v>0.85763888888888884</v>
      </c>
      <c r="L217" s="7">
        <f>K217-J217</f>
        <v>3.4722222222222099E-3</v>
      </c>
      <c r="M217" s="34">
        <v>0.87152777777777779</v>
      </c>
      <c r="N217" s="7">
        <f>M217-K217</f>
        <v>1.3888888888888951E-2</v>
      </c>
      <c r="O217" s="34">
        <v>1.0034722222222221</v>
      </c>
      <c r="P217" s="7">
        <f>O217-M217</f>
        <v>0.13194444444444431</v>
      </c>
      <c r="Q217" s="34">
        <v>1.0069444444444444</v>
      </c>
      <c r="R217" s="34">
        <v>1.0486111111111112</v>
      </c>
      <c r="S217" s="7">
        <f t="shared" si="437"/>
        <v>4.1666666666666741E-2</v>
      </c>
      <c r="T217" s="34">
        <v>1.0069444444444444</v>
      </c>
      <c r="U217" s="34">
        <v>1.0486111111111112</v>
      </c>
      <c r="V217" s="7">
        <f t="shared" si="438"/>
        <v>4.1666666666666741E-2</v>
      </c>
      <c r="W217" s="34">
        <v>1.0381944444444444</v>
      </c>
      <c r="X217" s="7">
        <v>0</v>
      </c>
      <c r="Y217" s="34">
        <v>1.0381944444444444</v>
      </c>
      <c r="Z217" s="7">
        <f>Y217-W217</f>
        <v>0</v>
      </c>
      <c r="AA217" s="34">
        <v>1.1944444444444444</v>
      </c>
      <c r="AB217" s="7">
        <f>AA217-Y217</f>
        <v>0.15625</v>
      </c>
      <c r="AC217" s="34">
        <v>1.1944444444444444</v>
      </c>
      <c r="AD217" s="34">
        <v>1.1944444444444444</v>
      </c>
      <c r="AE217" s="7">
        <f t="shared" si="439"/>
        <v>0</v>
      </c>
      <c r="AF217" s="34">
        <v>1.2118055555555556</v>
      </c>
      <c r="AG217" s="7">
        <f>AF217-AD217</f>
        <v>1.736111111111116E-2</v>
      </c>
      <c r="AH217" s="34">
        <v>1.2152777777777779</v>
      </c>
      <c r="AI217" s="7">
        <f>AH217-AF217</f>
        <v>3.4722222222223209E-3</v>
      </c>
      <c r="AJ217" s="8">
        <f t="shared" si="314"/>
        <v>0</v>
      </c>
      <c r="AK217" s="8">
        <f t="shared" si="315"/>
        <v>5</v>
      </c>
      <c r="AL217" s="34">
        <v>1.2152777777777779</v>
      </c>
      <c r="AM217" s="34">
        <v>1.21875</v>
      </c>
      <c r="AN217" s="7">
        <f t="shared" si="334"/>
        <v>3.4722222222220989E-3</v>
      </c>
      <c r="AO217" s="7">
        <f>AM217-I217</f>
        <v>0.36458333333333337</v>
      </c>
      <c r="AP217" s="8">
        <f t="shared" si="335"/>
        <v>8</v>
      </c>
      <c r="AQ217" s="8">
        <f t="shared" si="336"/>
        <v>45</v>
      </c>
      <c r="AR217" s="7">
        <f>AB217-(AU217+AV217+AW217+AZ217+BC217+BF217+BI217)</f>
        <v>0</v>
      </c>
      <c r="AS217" s="8">
        <f t="shared" si="440"/>
        <v>0</v>
      </c>
      <c r="AT217" s="8">
        <f t="shared" si="441"/>
        <v>0</v>
      </c>
      <c r="AU217" s="224">
        <v>0</v>
      </c>
      <c r="AV217" s="224">
        <v>0</v>
      </c>
      <c r="AW217" s="224">
        <v>0</v>
      </c>
      <c r="AX217" s="225">
        <f t="shared" si="442"/>
        <v>0</v>
      </c>
      <c r="AY217" s="225">
        <f t="shared" si="443"/>
        <v>0</v>
      </c>
      <c r="AZ217" s="224">
        <v>0.15625</v>
      </c>
      <c r="BA217" s="225">
        <f t="shared" si="435"/>
        <v>3</v>
      </c>
      <c r="BB217" s="225">
        <f t="shared" si="436"/>
        <v>45</v>
      </c>
      <c r="BC217" s="224">
        <v>0</v>
      </c>
      <c r="BD217" s="225">
        <f t="shared" si="433"/>
        <v>0</v>
      </c>
      <c r="BE217" s="225">
        <f t="shared" si="434"/>
        <v>0</v>
      </c>
      <c r="BF217" s="224">
        <v>0</v>
      </c>
      <c r="BG217" s="225">
        <f t="shared" si="412"/>
        <v>0</v>
      </c>
      <c r="BH217" s="225">
        <f t="shared" si="413"/>
        <v>0</v>
      </c>
      <c r="BI217" s="224">
        <v>0</v>
      </c>
      <c r="BJ217" s="226">
        <f t="shared" si="408"/>
        <v>0</v>
      </c>
      <c r="BK217" s="227">
        <f t="shared" si="409"/>
        <v>0</v>
      </c>
      <c r="BL217" s="228">
        <f>F217 + BL216</f>
        <v>766932.01999999967</v>
      </c>
      <c r="BM217" s="229">
        <f xml:space="preserve"> G217 + BM216</f>
        <v>12358</v>
      </c>
      <c r="BN217" s="38">
        <f>F217/G217</f>
        <v>59.944814814814812</v>
      </c>
      <c r="BO217" s="2"/>
      <c r="BP217" s="2"/>
      <c r="BQ217" s="2"/>
      <c r="BR217" s="2"/>
      <c r="BS217" s="2"/>
      <c r="BT217" s="2"/>
      <c r="BU217" s="2"/>
      <c r="BV217" s="2"/>
      <c r="BW217" s="2"/>
    </row>
    <row r="218" spans="1:75" s="65" customFormat="1" ht="24" customHeight="1" x14ac:dyDescent="0.25">
      <c r="A218" s="45">
        <v>41034</v>
      </c>
      <c r="B218" s="43">
        <f t="shared" si="414"/>
        <v>5</v>
      </c>
      <c r="C218" s="52">
        <v>2</v>
      </c>
      <c r="D218" s="37" t="s">
        <v>219</v>
      </c>
      <c r="E218" s="37" t="s">
        <v>216</v>
      </c>
      <c r="F218" s="43">
        <v>3698.81</v>
      </c>
      <c r="G218" s="52">
        <v>58</v>
      </c>
      <c r="H218" s="52">
        <v>1</v>
      </c>
      <c r="I218" s="34">
        <v>0.99305555555555547</v>
      </c>
      <c r="J218" s="34">
        <v>0.99305555555555547</v>
      </c>
      <c r="K218" s="34">
        <v>1</v>
      </c>
      <c r="L218" s="7">
        <f>K218-J218</f>
        <v>6.9444444444445308E-3</v>
      </c>
      <c r="M218" s="34">
        <v>1.0138888888888888</v>
      </c>
      <c r="N218" s="7">
        <f>M218-K218</f>
        <v>1.388888888888884E-2</v>
      </c>
      <c r="O218" s="34">
        <v>1.0416666666666667</v>
      </c>
      <c r="P218" s="7">
        <f>O218-M218</f>
        <v>2.7777777777777901E-2</v>
      </c>
      <c r="Q218" s="34">
        <v>1.125</v>
      </c>
      <c r="R218" s="34">
        <v>1.1666666666666667</v>
      </c>
      <c r="S218" s="7">
        <f t="shared" si="437"/>
        <v>4.1666666666666741E-2</v>
      </c>
      <c r="T218" s="34">
        <v>1.125</v>
      </c>
      <c r="U218" s="34">
        <v>1.1666666666666667</v>
      </c>
      <c r="V218" s="7">
        <f t="shared" si="438"/>
        <v>4.1666666666666741E-2</v>
      </c>
      <c r="W218" s="34">
        <v>1.1756944444444444</v>
      </c>
      <c r="X218" s="7">
        <f>W218-R218</f>
        <v>9.0277777777776347E-3</v>
      </c>
      <c r="Y218" s="34">
        <v>1.1763888888888889</v>
      </c>
      <c r="Z218" s="7">
        <f>Y218-W218</f>
        <v>6.94444444444553E-4</v>
      </c>
      <c r="AA218" s="34">
        <v>1.2284722222222222</v>
      </c>
      <c r="AB218" s="7">
        <f>AA218-Y218</f>
        <v>5.2083333333333259E-2</v>
      </c>
      <c r="AC218" s="34">
        <v>1.2284722222222222</v>
      </c>
      <c r="AD218" s="34">
        <v>1.2284722222222222</v>
      </c>
      <c r="AE218" s="7">
        <f t="shared" si="439"/>
        <v>0</v>
      </c>
      <c r="AF218" s="34">
        <v>1.2326388888888888</v>
      </c>
      <c r="AG218" s="7">
        <f>AF218-AD218</f>
        <v>4.1666666666666519E-3</v>
      </c>
      <c r="AH218" s="34">
        <v>1.2361111111111112</v>
      </c>
      <c r="AI218" s="7">
        <f>AH218-AF218</f>
        <v>3.4722222222223209E-3</v>
      </c>
      <c r="AJ218" s="8">
        <f t="shared" si="314"/>
        <v>0</v>
      </c>
      <c r="AK218" s="8">
        <f t="shared" si="315"/>
        <v>5</v>
      </c>
      <c r="AL218" s="34">
        <v>1.2361111111111112</v>
      </c>
      <c r="AM218" s="34">
        <v>1.2395833333333333</v>
      </c>
      <c r="AN218" s="7">
        <f t="shared" si="334"/>
        <v>3.4722222222220989E-3</v>
      </c>
      <c r="AO218" s="7">
        <f>AM218-I218</f>
        <v>0.24652777777777779</v>
      </c>
      <c r="AP218" s="8">
        <f t="shared" si="335"/>
        <v>5</v>
      </c>
      <c r="AQ218" s="8">
        <f t="shared" si="336"/>
        <v>55</v>
      </c>
      <c r="AR218" s="7">
        <f>AB218-(AU218+AV218+AW218+AZ218+BC218+BF218+BI218)</f>
        <v>4.0972222222222146E-2</v>
      </c>
      <c r="AS218" s="8">
        <f t="shared" si="440"/>
        <v>0</v>
      </c>
      <c r="AT218" s="8">
        <f t="shared" si="441"/>
        <v>59</v>
      </c>
      <c r="AU218" s="224">
        <v>0</v>
      </c>
      <c r="AV218" s="224">
        <v>0</v>
      </c>
      <c r="AW218" s="224">
        <v>0</v>
      </c>
      <c r="AX218" s="225">
        <f t="shared" si="442"/>
        <v>0</v>
      </c>
      <c r="AY218" s="225">
        <f t="shared" si="443"/>
        <v>0</v>
      </c>
      <c r="AZ218" s="224">
        <v>0</v>
      </c>
      <c r="BA218" s="225">
        <f t="shared" si="435"/>
        <v>0</v>
      </c>
      <c r="BB218" s="225">
        <f t="shared" si="436"/>
        <v>0</v>
      </c>
      <c r="BC218" s="224">
        <v>0</v>
      </c>
      <c r="BD218" s="225">
        <f t="shared" si="433"/>
        <v>0</v>
      </c>
      <c r="BE218" s="225">
        <f t="shared" si="434"/>
        <v>0</v>
      </c>
      <c r="BF218" s="224">
        <v>1.1111111111111112E-2</v>
      </c>
      <c r="BG218" s="225">
        <f t="shared" si="412"/>
        <v>0</v>
      </c>
      <c r="BH218" s="225">
        <f t="shared" si="413"/>
        <v>16</v>
      </c>
      <c r="BI218" s="224">
        <v>0</v>
      </c>
      <c r="BJ218" s="226">
        <f t="shared" si="408"/>
        <v>0</v>
      </c>
      <c r="BK218" s="227">
        <f t="shared" si="409"/>
        <v>0</v>
      </c>
      <c r="BL218" s="228">
        <f>F218 + BL217</f>
        <v>770630.82999999973</v>
      </c>
      <c r="BM218" s="229">
        <f xml:space="preserve"> G218 + BM217</f>
        <v>12416</v>
      </c>
      <c r="BN218" s="38">
        <f>F218/G218</f>
        <v>63.772586206896548</v>
      </c>
      <c r="BO218" s="2"/>
      <c r="BP218" s="2"/>
      <c r="BQ218" s="2"/>
      <c r="BR218" s="2"/>
      <c r="BS218" s="2"/>
      <c r="BT218" s="2"/>
      <c r="BU218" s="2"/>
      <c r="BV218" s="2"/>
      <c r="BW218" s="2"/>
    </row>
    <row r="219" spans="1:75" s="65" customFormat="1" ht="30" x14ac:dyDescent="0.25">
      <c r="A219" s="45">
        <v>41035</v>
      </c>
      <c r="B219" s="43">
        <f t="shared" si="414"/>
        <v>5</v>
      </c>
      <c r="C219" s="52">
        <v>2</v>
      </c>
      <c r="D219" s="37" t="s">
        <v>351</v>
      </c>
      <c r="E219" s="37" t="s">
        <v>307</v>
      </c>
      <c r="F219" s="43">
        <v>3344.4</v>
      </c>
      <c r="G219" s="52">
        <v>56</v>
      </c>
      <c r="H219" s="52">
        <v>2</v>
      </c>
      <c r="I219" s="34">
        <v>0.66666666666666663</v>
      </c>
      <c r="J219" s="34">
        <v>0.66666666666666663</v>
      </c>
      <c r="K219" s="34">
        <v>0.67013888888888884</v>
      </c>
      <c r="L219" s="7">
        <f>K219-J219</f>
        <v>3.4722222222222099E-3</v>
      </c>
      <c r="M219" s="34">
        <v>0.67708333333333337</v>
      </c>
      <c r="N219" s="7">
        <f>M219-K219</f>
        <v>6.9444444444445308E-3</v>
      </c>
      <c r="O219" s="34">
        <v>0.70486111111111116</v>
      </c>
      <c r="P219" s="7">
        <f>O219-M219</f>
        <v>2.777777777777779E-2</v>
      </c>
      <c r="Q219" s="34">
        <v>0.71180555555555547</v>
      </c>
      <c r="R219" s="34">
        <v>0.72222222222222221</v>
      </c>
      <c r="S219" s="7">
        <f t="shared" ref="S219:S220" si="444">R219-Q219</f>
        <v>1.0416666666666741E-2</v>
      </c>
      <c r="T219" s="34">
        <v>0.71180555555555547</v>
      </c>
      <c r="U219" s="34">
        <v>0.72222222222222221</v>
      </c>
      <c r="V219" s="7">
        <f t="shared" ref="V219:V220" si="445">U219-T219</f>
        <v>1.0416666666666741E-2</v>
      </c>
      <c r="W219" s="34">
        <v>0.72569444444444453</v>
      </c>
      <c r="X219" s="7">
        <f>W219-R219</f>
        <v>3.4722222222223209E-3</v>
      </c>
      <c r="Y219" s="34">
        <v>0.72638888888888886</v>
      </c>
      <c r="Z219" s="7">
        <f>Y219-W219</f>
        <v>6.9444444444433095E-4</v>
      </c>
      <c r="AA219" s="34">
        <v>0.89166666666666661</v>
      </c>
      <c r="AB219" s="7">
        <f>AA219-Y219</f>
        <v>0.16527777777777775</v>
      </c>
      <c r="AC219" s="34">
        <v>0.89166666666666661</v>
      </c>
      <c r="AD219" s="34">
        <v>0.89166666666666661</v>
      </c>
      <c r="AE219" s="7">
        <f t="shared" ref="AE219:AE220" si="446">AD219-AC219</f>
        <v>0</v>
      </c>
      <c r="AF219" s="34">
        <v>0.89930555555555547</v>
      </c>
      <c r="AG219" s="7">
        <f>AF219-AD219</f>
        <v>7.6388888888888618E-3</v>
      </c>
      <c r="AH219" s="34">
        <v>0.90277777777777779</v>
      </c>
      <c r="AI219" s="7">
        <f>AH219-AF219</f>
        <v>3.4722222222223209E-3</v>
      </c>
      <c r="AJ219" s="8">
        <f t="shared" si="314"/>
        <v>0</v>
      </c>
      <c r="AK219" s="8">
        <f t="shared" si="315"/>
        <v>5</v>
      </c>
      <c r="AL219" s="34">
        <v>0.90277777777777779</v>
      </c>
      <c r="AM219" s="34">
        <v>0.90625</v>
      </c>
      <c r="AN219" s="7">
        <f t="shared" si="334"/>
        <v>3.4722222222222099E-3</v>
      </c>
      <c r="AO219" s="7">
        <f>AM219-I219</f>
        <v>0.23958333333333337</v>
      </c>
      <c r="AP219" s="8">
        <f t="shared" si="335"/>
        <v>5</v>
      </c>
      <c r="AQ219" s="8">
        <f t="shared" si="336"/>
        <v>45</v>
      </c>
      <c r="AR219" s="7">
        <f>AB219-(AU219+AV219+AW219+AZ219+BC219+BF219+BI219)</f>
        <v>6.8749999999999978E-2</v>
      </c>
      <c r="AS219" s="8">
        <f t="shared" ref="AS219:AS220" si="447">HOUR(AR219)</f>
        <v>1</v>
      </c>
      <c r="AT219" s="8">
        <f t="shared" ref="AT219:AT220" si="448">MINUTE(AR219)</f>
        <v>39</v>
      </c>
      <c r="AU219" s="224">
        <v>0</v>
      </c>
      <c r="AV219" s="224">
        <v>1.1805555555555555E-2</v>
      </c>
      <c r="AW219" s="224">
        <v>0</v>
      </c>
      <c r="AX219" s="225">
        <f t="shared" si="442"/>
        <v>0</v>
      </c>
      <c r="AY219" s="225">
        <f t="shared" si="443"/>
        <v>0</v>
      </c>
      <c r="AZ219" s="224">
        <v>0</v>
      </c>
      <c r="BA219" s="225">
        <f t="shared" si="435"/>
        <v>0</v>
      </c>
      <c r="BB219" s="225">
        <f t="shared" si="436"/>
        <v>0</v>
      </c>
      <c r="BC219" s="224">
        <v>8.4722222222222213E-2</v>
      </c>
      <c r="BD219" s="225">
        <f t="shared" si="433"/>
        <v>2</v>
      </c>
      <c r="BE219" s="225">
        <f t="shared" si="434"/>
        <v>2</v>
      </c>
      <c r="BF219" s="224">
        <v>0</v>
      </c>
      <c r="BG219" s="225">
        <f t="shared" si="412"/>
        <v>0</v>
      </c>
      <c r="BH219" s="225">
        <f t="shared" si="413"/>
        <v>0</v>
      </c>
      <c r="BI219" s="224">
        <v>0</v>
      </c>
      <c r="BJ219" s="226">
        <f t="shared" ref="BJ219:BJ221" si="449">HOUR(BI219)</f>
        <v>0</v>
      </c>
      <c r="BK219" s="227">
        <f t="shared" ref="BK219:BK221" si="450">MINUTE(BI219)</f>
        <v>0</v>
      </c>
      <c r="BL219" s="228">
        <f>F219 + BL218</f>
        <v>773975.22999999975</v>
      </c>
      <c r="BM219" s="229">
        <f xml:space="preserve"> G219 + BM218</f>
        <v>12472</v>
      </c>
      <c r="BN219" s="38">
        <f>F219/G219</f>
        <v>59.721428571428575</v>
      </c>
      <c r="BO219" s="2"/>
      <c r="BP219" s="2"/>
      <c r="BQ219" s="2"/>
      <c r="BR219" s="2"/>
      <c r="BS219" s="2"/>
      <c r="BT219" s="2"/>
      <c r="BU219" s="2"/>
      <c r="BV219" s="2"/>
      <c r="BW219" s="2"/>
    </row>
    <row r="220" spans="1:75" s="65" customFormat="1" ht="45" x14ac:dyDescent="0.25">
      <c r="A220" s="45">
        <v>41035</v>
      </c>
      <c r="B220" s="43">
        <f t="shared" si="414"/>
        <v>5</v>
      </c>
      <c r="C220" s="52">
        <v>8</v>
      </c>
      <c r="D220" s="37" t="s">
        <v>31</v>
      </c>
      <c r="E220" s="37" t="s">
        <v>369</v>
      </c>
      <c r="F220" s="43">
        <v>3486.05</v>
      </c>
      <c r="G220" s="52">
        <v>57</v>
      </c>
      <c r="H220" s="52">
        <v>2</v>
      </c>
      <c r="I220" s="34">
        <v>0.83333333333333337</v>
      </c>
      <c r="J220" s="34">
        <v>0.83333333333333337</v>
      </c>
      <c r="K220" s="34">
        <v>0.83680555555555547</v>
      </c>
      <c r="L220" s="7">
        <f>K220-J220</f>
        <v>3.4722222222220989E-3</v>
      </c>
      <c r="M220" s="34">
        <v>0.84722222222222221</v>
      </c>
      <c r="N220" s="7">
        <f>M220-K220</f>
        <v>1.0416666666666741E-2</v>
      </c>
      <c r="O220" s="34">
        <v>0.90972222222222221</v>
      </c>
      <c r="P220" s="7">
        <f>O220-M220</f>
        <v>6.25E-2</v>
      </c>
      <c r="Q220" s="34">
        <v>0.90972222222222221</v>
      </c>
      <c r="R220" s="34">
        <v>0.94444444444444453</v>
      </c>
      <c r="S220" s="7">
        <f t="shared" si="444"/>
        <v>3.4722222222222321E-2</v>
      </c>
      <c r="T220" s="34">
        <v>0.90972222222222221</v>
      </c>
      <c r="U220" s="34">
        <v>0.94444444444444453</v>
      </c>
      <c r="V220" s="7">
        <f t="shared" si="445"/>
        <v>3.4722222222222321E-2</v>
      </c>
      <c r="W220" s="34">
        <v>0.95416666666666661</v>
      </c>
      <c r="X220" s="7">
        <f>W220-R220</f>
        <v>9.7222222222220767E-3</v>
      </c>
      <c r="Y220" s="34">
        <v>0.95486111111111116</v>
      </c>
      <c r="Z220" s="7">
        <f>Y220-W220</f>
        <v>6.94444444444553E-4</v>
      </c>
      <c r="AA220" s="34">
        <v>1.0520833333333333</v>
      </c>
      <c r="AB220" s="7">
        <f>AA220-Y220</f>
        <v>9.7222222222222099E-2</v>
      </c>
      <c r="AC220" s="34">
        <v>1.0520833333333333</v>
      </c>
      <c r="AD220" s="34">
        <v>1.0520833333333333</v>
      </c>
      <c r="AE220" s="7">
        <f t="shared" si="446"/>
        <v>0</v>
      </c>
      <c r="AF220" s="34">
        <v>1.0625</v>
      </c>
      <c r="AG220" s="7">
        <f>AF220-AD220</f>
        <v>1.0416666666666741E-2</v>
      </c>
      <c r="AH220" s="34">
        <v>1.0659722222222221</v>
      </c>
      <c r="AI220" s="7">
        <f>AH220-AF220</f>
        <v>3.4722222222220989E-3</v>
      </c>
      <c r="AJ220" s="8">
        <f t="shared" si="314"/>
        <v>0</v>
      </c>
      <c r="AK220" s="8">
        <f t="shared" si="315"/>
        <v>5</v>
      </c>
      <c r="AL220" s="34">
        <v>1.0659722222222221</v>
      </c>
      <c r="AM220" s="34">
        <v>1.0694444444444444</v>
      </c>
      <c r="AN220" s="7">
        <f t="shared" si="334"/>
        <v>3.4722222222223209E-3</v>
      </c>
      <c r="AO220" s="7">
        <f>AM220-I220</f>
        <v>0.23611111111111105</v>
      </c>
      <c r="AP220" s="8">
        <f t="shared" si="335"/>
        <v>5</v>
      </c>
      <c r="AQ220" s="8">
        <f t="shared" si="336"/>
        <v>40</v>
      </c>
      <c r="AR220" s="7">
        <f>AB220-(AU220+AV220+AW220+AZ220+BC220+BF220+BI220)</f>
        <v>5.4861111111110993E-2</v>
      </c>
      <c r="AS220" s="8">
        <f t="shared" si="447"/>
        <v>1</v>
      </c>
      <c r="AT220" s="8">
        <f t="shared" si="448"/>
        <v>19</v>
      </c>
      <c r="AU220" s="224">
        <v>0</v>
      </c>
      <c r="AV220" s="224">
        <v>0</v>
      </c>
      <c r="AW220" s="224">
        <v>0</v>
      </c>
      <c r="AX220" s="225">
        <f t="shared" si="442"/>
        <v>0</v>
      </c>
      <c r="AY220" s="225">
        <f t="shared" si="443"/>
        <v>0</v>
      </c>
      <c r="AZ220" s="224">
        <v>0</v>
      </c>
      <c r="BA220" s="225">
        <f t="shared" si="435"/>
        <v>0</v>
      </c>
      <c r="BB220" s="225">
        <f t="shared" si="436"/>
        <v>0</v>
      </c>
      <c r="BC220" s="224">
        <v>0</v>
      </c>
      <c r="BD220" s="225">
        <f t="shared" si="433"/>
        <v>0</v>
      </c>
      <c r="BE220" s="225">
        <f t="shared" si="434"/>
        <v>0</v>
      </c>
      <c r="BF220" s="224">
        <v>4.2361111111111106E-2</v>
      </c>
      <c r="BG220" s="225">
        <f t="shared" si="412"/>
        <v>1</v>
      </c>
      <c r="BH220" s="225">
        <f t="shared" si="413"/>
        <v>1</v>
      </c>
      <c r="BI220" s="224">
        <v>0</v>
      </c>
      <c r="BJ220" s="226">
        <f t="shared" si="449"/>
        <v>0</v>
      </c>
      <c r="BK220" s="227">
        <f t="shared" si="450"/>
        <v>0</v>
      </c>
      <c r="BL220" s="228">
        <f>F220 + BL219</f>
        <v>777461.2799999998</v>
      </c>
      <c r="BM220" s="229">
        <f xml:space="preserve"> G220 + BM219</f>
        <v>12529</v>
      </c>
      <c r="BN220" s="38">
        <f>F220/G220</f>
        <v>61.158771929824567</v>
      </c>
      <c r="BO220" s="2"/>
      <c r="BP220" s="2"/>
      <c r="BQ220" s="2"/>
      <c r="BR220" s="2"/>
      <c r="BS220" s="2"/>
      <c r="BT220" s="2"/>
      <c r="BU220" s="2"/>
      <c r="BV220" s="2"/>
      <c r="BW220" s="2"/>
    </row>
    <row r="221" spans="1:75" s="65" customFormat="1" ht="30" x14ac:dyDescent="0.25">
      <c r="A221" s="45">
        <v>41036</v>
      </c>
      <c r="B221" s="43">
        <f t="shared" si="414"/>
        <v>5</v>
      </c>
      <c r="C221" s="52">
        <v>2</v>
      </c>
      <c r="D221" s="37" t="s">
        <v>309</v>
      </c>
      <c r="E221" s="37" t="s">
        <v>216</v>
      </c>
      <c r="F221" s="43">
        <v>3668.93</v>
      </c>
      <c r="G221" s="52">
        <v>59</v>
      </c>
      <c r="H221" s="52">
        <v>0</v>
      </c>
      <c r="I221" s="34">
        <v>0.85416666666666663</v>
      </c>
      <c r="J221" s="34">
        <v>0.85416666666666663</v>
      </c>
      <c r="K221" s="34">
        <v>0.86111111111111116</v>
      </c>
      <c r="L221" s="7">
        <f>K221-J221</f>
        <v>6.9444444444445308E-3</v>
      </c>
      <c r="M221" s="34">
        <v>0.875</v>
      </c>
      <c r="N221" s="7">
        <f>M221-K221</f>
        <v>1.388888888888884E-2</v>
      </c>
      <c r="O221" s="34">
        <v>1.0034722222222221</v>
      </c>
      <c r="P221" s="7">
        <f>O221-M221</f>
        <v>0.1284722222222221</v>
      </c>
      <c r="Q221" s="34">
        <v>1.0069444444444444</v>
      </c>
      <c r="R221" s="34">
        <v>1.0486111111111112</v>
      </c>
      <c r="S221" s="7">
        <f t="shared" ref="S221:S227" si="451">R221-Q221</f>
        <v>4.1666666666666741E-2</v>
      </c>
      <c r="T221" s="34">
        <v>1.0069444444444444</v>
      </c>
      <c r="U221" s="34">
        <v>1.0486111111111112</v>
      </c>
      <c r="V221" s="7">
        <f t="shared" ref="V221:V227" si="452">U221-T221</f>
        <v>4.1666666666666741E-2</v>
      </c>
      <c r="W221" s="34">
        <v>1.0277777777777779</v>
      </c>
      <c r="X221" s="7">
        <v>0</v>
      </c>
      <c r="Y221" s="34">
        <v>1.0277777777777779</v>
      </c>
      <c r="Z221" s="7">
        <f>Y221-W221</f>
        <v>0</v>
      </c>
      <c r="AA221" s="34">
        <v>1.3333333333333333</v>
      </c>
      <c r="AB221" s="7">
        <f>AA221-Y221</f>
        <v>0.30555555555555536</v>
      </c>
      <c r="AC221" s="34">
        <v>1.3333333333333333</v>
      </c>
      <c r="AD221" s="34">
        <v>1.3333333333333333</v>
      </c>
      <c r="AE221" s="7">
        <f t="shared" ref="AE221:AE227" si="453">AD221-AC221</f>
        <v>0</v>
      </c>
      <c r="AF221" s="34">
        <v>1.3402777777777777</v>
      </c>
      <c r="AG221" s="7">
        <f>AF221-AD221</f>
        <v>6.9444444444444198E-3</v>
      </c>
      <c r="AH221" s="34">
        <v>1.34375</v>
      </c>
      <c r="AI221" s="7">
        <f>AH221-AF221</f>
        <v>3.4722222222223209E-3</v>
      </c>
      <c r="AJ221" s="8">
        <f t="shared" si="314"/>
        <v>0</v>
      </c>
      <c r="AK221" s="8">
        <f t="shared" si="315"/>
        <v>5</v>
      </c>
      <c r="AL221" s="34">
        <v>1.34375</v>
      </c>
      <c r="AM221" s="34">
        <v>1.3472222222222223</v>
      </c>
      <c r="AN221" s="7">
        <f t="shared" si="334"/>
        <v>3.4722222222223209E-3</v>
      </c>
      <c r="AO221" s="7">
        <f>AM221-I221</f>
        <v>0.49305555555555569</v>
      </c>
      <c r="AP221" s="8">
        <f t="shared" si="335"/>
        <v>11</v>
      </c>
      <c r="AQ221" s="8">
        <f t="shared" si="336"/>
        <v>50</v>
      </c>
      <c r="AR221" s="7">
        <f>AB221-(AU221+AV221+AW221+AZ221+BC221+BF221+BI221)</f>
        <v>0</v>
      </c>
      <c r="AS221" s="8">
        <f t="shared" ref="AS221:AS227" si="454">HOUR(AR221)</f>
        <v>0</v>
      </c>
      <c r="AT221" s="8">
        <f t="shared" ref="AT221:AT227" si="455">MINUTE(AR221)</f>
        <v>0</v>
      </c>
      <c r="AU221" s="224">
        <v>0</v>
      </c>
      <c r="AV221" s="224">
        <v>0</v>
      </c>
      <c r="AW221" s="224">
        <v>0</v>
      </c>
      <c r="AX221" s="225">
        <f t="shared" ref="AX221:AX232" si="456">HOUR(AW221)</f>
        <v>0</v>
      </c>
      <c r="AY221" s="225">
        <f t="shared" ref="AY221:AY232" si="457">MINUTE(AW221)</f>
        <v>0</v>
      </c>
      <c r="AZ221" s="224">
        <v>0.30555555555555552</v>
      </c>
      <c r="BA221" s="225">
        <f t="shared" si="435"/>
        <v>7</v>
      </c>
      <c r="BB221" s="225">
        <f t="shared" si="436"/>
        <v>20</v>
      </c>
      <c r="BC221" s="224">
        <v>0</v>
      </c>
      <c r="BD221" s="225">
        <f t="shared" si="433"/>
        <v>0</v>
      </c>
      <c r="BE221" s="225">
        <f t="shared" si="434"/>
        <v>0</v>
      </c>
      <c r="BF221" s="224">
        <v>0</v>
      </c>
      <c r="BG221" s="225">
        <f t="shared" si="412"/>
        <v>0</v>
      </c>
      <c r="BH221" s="225">
        <f t="shared" si="413"/>
        <v>0</v>
      </c>
      <c r="BI221" s="224">
        <v>0</v>
      </c>
      <c r="BJ221" s="226">
        <f t="shared" si="449"/>
        <v>0</v>
      </c>
      <c r="BK221" s="227">
        <f t="shared" si="450"/>
        <v>0</v>
      </c>
      <c r="BL221" s="228">
        <f>F221 + BL220</f>
        <v>781130.20999999985</v>
      </c>
      <c r="BM221" s="229">
        <f xml:space="preserve"> G221 + BM220</f>
        <v>12588</v>
      </c>
      <c r="BN221" s="38">
        <f>F221/G221</f>
        <v>62.185254237288135</v>
      </c>
      <c r="BO221" s="2"/>
      <c r="BP221" s="2"/>
      <c r="BQ221" s="2"/>
      <c r="BR221" s="2"/>
      <c r="BS221" s="2"/>
      <c r="BT221" s="2"/>
      <c r="BU221" s="2"/>
      <c r="BV221" s="2"/>
      <c r="BW221" s="2"/>
    </row>
    <row r="222" spans="1:75" s="65" customFormat="1" ht="30" x14ac:dyDescent="0.25">
      <c r="A222" s="45">
        <v>41036</v>
      </c>
      <c r="B222" s="43">
        <f t="shared" si="414"/>
        <v>5</v>
      </c>
      <c r="C222" s="52">
        <v>2</v>
      </c>
      <c r="D222" s="37" t="s">
        <v>261</v>
      </c>
      <c r="E222" s="37" t="s">
        <v>349</v>
      </c>
      <c r="F222" s="43">
        <v>3443.46</v>
      </c>
      <c r="G222" s="52">
        <v>59</v>
      </c>
      <c r="H222" s="52">
        <v>0</v>
      </c>
      <c r="I222" s="34">
        <v>0.875</v>
      </c>
      <c r="J222" s="34">
        <v>0.875</v>
      </c>
      <c r="K222" s="34">
        <v>0.87847222222222221</v>
      </c>
      <c r="L222" s="7">
        <f>K222-J222</f>
        <v>3.4722222222222099E-3</v>
      </c>
      <c r="M222" s="34">
        <v>0.89930555555555547</v>
      </c>
      <c r="N222" s="7">
        <f>M222-K222</f>
        <v>2.0833333333333259E-2</v>
      </c>
      <c r="O222" s="34">
        <v>1.0416666666666667</v>
      </c>
      <c r="P222" s="7">
        <f>O222-M222</f>
        <v>0.14236111111111127</v>
      </c>
      <c r="Q222" s="34">
        <v>1.0416666666666667</v>
      </c>
      <c r="R222" s="34">
        <v>1.0833333333333333</v>
      </c>
      <c r="S222" s="7">
        <f t="shared" si="451"/>
        <v>4.1666666666666519E-2</v>
      </c>
      <c r="T222" s="34">
        <v>1.0416666666666667</v>
      </c>
      <c r="U222" s="34">
        <v>1.0833333333333333</v>
      </c>
      <c r="V222" s="7">
        <f t="shared" si="452"/>
        <v>4.1666666666666519E-2</v>
      </c>
      <c r="W222" s="34">
        <v>1.0520833333333333</v>
      </c>
      <c r="X222" s="7">
        <v>0</v>
      </c>
      <c r="Y222" s="34">
        <v>1.0520833333333333</v>
      </c>
      <c r="Z222" s="7">
        <f>Y222-W222</f>
        <v>0</v>
      </c>
      <c r="AA222" s="34">
        <v>1.3138888888888889</v>
      </c>
      <c r="AB222" s="7">
        <f>AA222-Y222</f>
        <v>0.26180555555555562</v>
      </c>
      <c r="AC222" s="34">
        <v>1.3138888888888889</v>
      </c>
      <c r="AD222" s="34">
        <v>1.3138888888888889</v>
      </c>
      <c r="AE222" s="7">
        <f t="shared" si="453"/>
        <v>0</v>
      </c>
      <c r="AF222" s="34">
        <v>1.3263888888888888</v>
      </c>
      <c r="AG222" s="7">
        <f>AF222-AD222</f>
        <v>1.2499999999999956E-2</v>
      </c>
      <c r="AH222" s="34">
        <v>1.3298611111111112</v>
      </c>
      <c r="AI222" s="7">
        <f>AH222-AF222</f>
        <v>3.4722222222223209E-3</v>
      </c>
      <c r="AJ222" s="8">
        <f t="shared" si="314"/>
        <v>0</v>
      </c>
      <c r="AK222" s="8">
        <f t="shared" si="315"/>
        <v>5</v>
      </c>
      <c r="AL222" s="34">
        <v>1.3298611111111112</v>
      </c>
      <c r="AM222" s="34">
        <v>1.3333333333333333</v>
      </c>
      <c r="AN222" s="7">
        <f t="shared" si="334"/>
        <v>3.4722222222220989E-3</v>
      </c>
      <c r="AO222" s="7">
        <f>AM222-I222</f>
        <v>0.45833333333333326</v>
      </c>
      <c r="AP222" s="8">
        <f t="shared" si="335"/>
        <v>11</v>
      </c>
      <c r="AQ222" s="8">
        <f t="shared" si="336"/>
        <v>0</v>
      </c>
      <c r="AR222" s="7">
        <f>AB222-(AU222+AV222+AW222+AZ222+BC222+BF222+BI222)</f>
        <v>2.4305555555555608E-2</v>
      </c>
      <c r="AS222" s="8">
        <f t="shared" si="454"/>
        <v>0</v>
      </c>
      <c r="AT222" s="8">
        <f t="shared" si="455"/>
        <v>35</v>
      </c>
      <c r="AU222" s="224">
        <v>0</v>
      </c>
      <c r="AV222" s="224">
        <v>0</v>
      </c>
      <c r="AW222" s="224">
        <v>0</v>
      </c>
      <c r="AX222" s="225">
        <f t="shared" si="456"/>
        <v>0</v>
      </c>
      <c r="AY222" s="225">
        <f t="shared" si="457"/>
        <v>0</v>
      </c>
      <c r="AZ222" s="224">
        <v>0.17361111111111113</v>
      </c>
      <c r="BA222" s="225">
        <f t="shared" si="435"/>
        <v>4</v>
      </c>
      <c r="BB222" s="225">
        <f t="shared" si="436"/>
        <v>10</v>
      </c>
      <c r="BC222" s="224">
        <v>0</v>
      </c>
      <c r="BD222" s="225">
        <f t="shared" si="433"/>
        <v>0</v>
      </c>
      <c r="BE222" s="225">
        <f t="shared" si="434"/>
        <v>0</v>
      </c>
      <c r="BF222" s="224">
        <v>1.3888888888888888E-2</v>
      </c>
      <c r="BG222" s="225">
        <f t="shared" si="412"/>
        <v>0</v>
      </c>
      <c r="BH222" s="225">
        <f t="shared" si="413"/>
        <v>20</v>
      </c>
      <c r="BI222" s="224">
        <v>4.9999999999999996E-2</v>
      </c>
      <c r="BJ222" s="226">
        <f t="shared" ref="BJ222:BJ227" si="458">HOUR(BI222)</f>
        <v>1</v>
      </c>
      <c r="BK222" s="227">
        <f t="shared" ref="BK222:BK227" si="459">MINUTE(BI222)</f>
        <v>12</v>
      </c>
      <c r="BL222" s="228">
        <f>F222 + BL221</f>
        <v>784573.66999999981</v>
      </c>
      <c r="BM222" s="229">
        <f xml:space="preserve"> G222 + BM221</f>
        <v>12647</v>
      </c>
      <c r="BN222" s="38">
        <f>F222/G222</f>
        <v>58.36372881355932</v>
      </c>
      <c r="BO222" s="2"/>
      <c r="BP222" s="2"/>
      <c r="BQ222" s="2"/>
      <c r="BR222" s="2"/>
      <c r="BS222" s="2"/>
      <c r="BT222" s="2"/>
      <c r="BU222" s="2"/>
      <c r="BV222" s="2"/>
      <c r="BW222" s="2"/>
    </row>
    <row r="223" spans="1:75" s="65" customFormat="1" ht="27.75" customHeight="1" x14ac:dyDescent="0.25">
      <c r="A223" s="45">
        <v>41036</v>
      </c>
      <c r="B223" s="43">
        <f t="shared" si="414"/>
        <v>5</v>
      </c>
      <c r="C223" s="52">
        <v>2</v>
      </c>
      <c r="D223" s="37" t="s">
        <v>264</v>
      </c>
      <c r="E223" s="37" t="s">
        <v>333</v>
      </c>
      <c r="F223" s="43">
        <v>3734.5</v>
      </c>
      <c r="G223" s="52">
        <v>59</v>
      </c>
      <c r="H223" s="52">
        <v>0</v>
      </c>
      <c r="I223" s="34">
        <v>0.13541666666666666</v>
      </c>
      <c r="J223" s="34">
        <v>0.13541666666666666</v>
      </c>
      <c r="K223" s="34">
        <v>0.1423611111111111</v>
      </c>
      <c r="L223" s="7">
        <f>K223-J223</f>
        <v>6.9444444444444475E-3</v>
      </c>
      <c r="M223" s="34">
        <v>0.24305555555555555</v>
      </c>
      <c r="N223" s="7">
        <f>M223-K223</f>
        <v>0.10069444444444445</v>
      </c>
      <c r="O223" s="34">
        <v>0.27430555555555552</v>
      </c>
      <c r="P223" s="7">
        <f>O223-M223</f>
        <v>3.1249999999999972E-2</v>
      </c>
      <c r="Q223" s="34">
        <v>0.27777777777777779</v>
      </c>
      <c r="R223" s="34">
        <v>0.2951388888888889</v>
      </c>
      <c r="S223" s="7">
        <f t="shared" si="451"/>
        <v>1.7361111111111105E-2</v>
      </c>
      <c r="T223" s="34">
        <v>0.27777777777777779</v>
      </c>
      <c r="U223" s="34">
        <v>0.2951388888888889</v>
      </c>
      <c r="V223" s="7">
        <f t="shared" si="452"/>
        <v>1.7361111111111105E-2</v>
      </c>
      <c r="W223" s="34">
        <v>0.33888888888888885</v>
      </c>
      <c r="X223" s="7">
        <f>W223-R223</f>
        <v>4.3749999999999956E-2</v>
      </c>
      <c r="Y223" s="34">
        <v>0.34027777777777773</v>
      </c>
      <c r="Z223" s="7">
        <f>Y223-W223</f>
        <v>1.388888888888884E-3</v>
      </c>
      <c r="AA223" s="34">
        <v>0.46597222222222223</v>
      </c>
      <c r="AB223" s="7">
        <f>AA223-Y223</f>
        <v>0.1256944444444445</v>
      </c>
      <c r="AC223" s="34">
        <v>0.46597222222222223</v>
      </c>
      <c r="AD223" s="34">
        <v>0.46597222222222223</v>
      </c>
      <c r="AE223" s="7">
        <f t="shared" si="453"/>
        <v>0</v>
      </c>
      <c r="AF223" s="34">
        <v>0.47222222222222227</v>
      </c>
      <c r="AG223" s="7">
        <f>AF223-AD223</f>
        <v>6.2500000000000333E-3</v>
      </c>
      <c r="AH223" s="34">
        <v>0.47569444444444442</v>
      </c>
      <c r="AI223" s="7">
        <f>AH223-AF223</f>
        <v>3.4722222222221544E-3</v>
      </c>
      <c r="AJ223" s="8">
        <f t="shared" si="314"/>
        <v>0</v>
      </c>
      <c r="AK223" s="8">
        <f t="shared" si="315"/>
        <v>5</v>
      </c>
      <c r="AL223" s="34">
        <v>0.47569444444444442</v>
      </c>
      <c r="AM223" s="34">
        <v>0.47916666666666669</v>
      </c>
      <c r="AN223" s="7">
        <f t="shared" si="334"/>
        <v>3.4722222222222654E-3</v>
      </c>
      <c r="AO223" s="7">
        <f>AM223-I223</f>
        <v>0.34375</v>
      </c>
      <c r="AP223" s="8">
        <f t="shared" si="335"/>
        <v>8</v>
      </c>
      <c r="AQ223" s="8">
        <f t="shared" si="336"/>
        <v>15</v>
      </c>
      <c r="AR223" s="7">
        <f>AB223-(AU223+AV223+AW223+AZ223+BC223+BF223+BI223)</f>
        <v>8.8194444444444492E-2</v>
      </c>
      <c r="AS223" s="8">
        <f t="shared" si="454"/>
        <v>2</v>
      </c>
      <c r="AT223" s="8">
        <f t="shared" si="455"/>
        <v>7</v>
      </c>
      <c r="AU223" s="224">
        <v>0</v>
      </c>
      <c r="AV223" s="224">
        <v>0</v>
      </c>
      <c r="AW223" s="224">
        <v>0</v>
      </c>
      <c r="AX223" s="225">
        <f t="shared" si="456"/>
        <v>0</v>
      </c>
      <c r="AY223" s="225">
        <f t="shared" si="457"/>
        <v>0</v>
      </c>
      <c r="AZ223" s="224">
        <v>0</v>
      </c>
      <c r="BA223" s="225">
        <f t="shared" si="435"/>
        <v>0</v>
      </c>
      <c r="BB223" s="225">
        <f t="shared" si="436"/>
        <v>0</v>
      </c>
      <c r="BC223" s="224">
        <v>0</v>
      </c>
      <c r="BD223" s="225">
        <f t="shared" si="433"/>
        <v>0</v>
      </c>
      <c r="BE223" s="225">
        <f t="shared" si="434"/>
        <v>0</v>
      </c>
      <c r="BF223" s="224">
        <v>3.3333333333333333E-2</v>
      </c>
      <c r="BG223" s="225">
        <f t="shared" ref="BG223:BG243" si="460">HOUR(BF223)</f>
        <v>0</v>
      </c>
      <c r="BH223" s="225">
        <f t="shared" ref="BH223:BH243" si="461">MINUTE(BF223)</f>
        <v>48</v>
      </c>
      <c r="BI223" s="224">
        <v>4.1666666666666666E-3</v>
      </c>
      <c r="BJ223" s="226">
        <f t="shared" si="458"/>
        <v>0</v>
      </c>
      <c r="BK223" s="227">
        <f t="shared" si="459"/>
        <v>6</v>
      </c>
      <c r="BL223" s="228">
        <f>F223 + BL222</f>
        <v>788308.16999999981</v>
      </c>
      <c r="BM223" s="229">
        <f xml:space="preserve"> G223 + BM222</f>
        <v>12706</v>
      </c>
      <c r="BN223" s="38">
        <f>F223/G223</f>
        <v>63.296610169491522</v>
      </c>
      <c r="BO223" s="2"/>
      <c r="BP223" s="2"/>
      <c r="BQ223" s="2"/>
      <c r="BR223" s="2"/>
      <c r="BS223" s="2"/>
      <c r="BT223" s="2"/>
      <c r="BU223" s="2"/>
      <c r="BV223" s="2"/>
      <c r="BW223" s="2"/>
    </row>
    <row r="224" spans="1:75" s="65" customFormat="1" ht="27.75" customHeight="1" x14ac:dyDescent="0.25">
      <c r="A224" s="45">
        <v>41036</v>
      </c>
      <c r="B224" s="43">
        <f t="shared" si="414"/>
        <v>5</v>
      </c>
      <c r="C224" s="52">
        <v>1</v>
      </c>
      <c r="D224" s="37" t="s">
        <v>379</v>
      </c>
      <c r="E224" s="37" t="s">
        <v>216</v>
      </c>
      <c r="F224" s="43">
        <v>3694.05</v>
      </c>
      <c r="G224" s="52">
        <v>59</v>
      </c>
      <c r="H224" s="52">
        <v>0</v>
      </c>
      <c r="I224" s="34">
        <v>0.54166666666666663</v>
      </c>
      <c r="J224" s="34">
        <v>0.54166666666666663</v>
      </c>
      <c r="K224" s="34">
        <v>0.54513888888888895</v>
      </c>
      <c r="L224" s="7">
        <f>K224-J224</f>
        <v>3.4722222222223209E-3</v>
      </c>
      <c r="M224" s="34">
        <v>0.55555555555555558</v>
      </c>
      <c r="N224" s="7">
        <f>M224-K224</f>
        <v>1.041666666666663E-2</v>
      </c>
      <c r="O224" s="34">
        <v>0.57986111111111105</v>
      </c>
      <c r="P224" s="7">
        <f>O224-M224</f>
        <v>2.4305555555555469E-2</v>
      </c>
      <c r="Q224" s="34">
        <v>0.58333333333333337</v>
      </c>
      <c r="R224" s="34">
        <v>0.60416666666666663</v>
      </c>
      <c r="S224" s="7">
        <f t="shared" si="451"/>
        <v>2.0833333333333259E-2</v>
      </c>
      <c r="T224" s="34">
        <v>0.58333333333333337</v>
      </c>
      <c r="U224" s="34">
        <v>0.60416666666666663</v>
      </c>
      <c r="V224" s="7">
        <f t="shared" si="452"/>
        <v>2.0833333333333259E-2</v>
      </c>
      <c r="W224" s="34">
        <v>0.60555555555555551</v>
      </c>
      <c r="X224" s="7">
        <f>W224-R224</f>
        <v>1.388888888888884E-3</v>
      </c>
      <c r="Y224" s="34">
        <v>0.6069444444444444</v>
      </c>
      <c r="Z224" s="7">
        <f>Y224-W224</f>
        <v>1.388888888888884E-3</v>
      </c>
      <c r="AA224" s="34">
        <v>0.68055555555555547</v>
      </c>
      <c r="AB224" s="7">
        <f>AA224-Y224</f>
        <v>7.3611111111111072E-2</v>
      </c>
      <c r="AC224" s="34">
        <v>0.68055555555555547</v>
      </c>
      <c r="AD224" s="34">
        <v>0.68055555555555547</v>
      </c>
      <c r="AE224" s="7">
        <f t="shared" si="453"/>
        <v>0</v>
      </c>
      <c r="AF224" s="34">
        <v>0.70138888888888884</v>
      </c>
      <c r="AG224" s="7">
        <f>AF224-AD224</f>
        <v>2.083333333333337E-2</v>
      </c>
      <c r="AH224" s="34">
        <v>0.70486111111111116</v>
      </c>
      <c r="AI224" s="7">
        <f>AH224-AF224</f>
        <v>3.4722222222223209E-3</v>
      </c>
      <c r="AJ224" s="8">
        <f t="shared" si="314"/>
        <v>0</v>
      </c>
      <c r="AK224" s="8">
        <f t="shared" si="315"/>
        <v>5</v>
      </c>
      <c r="AL224" s="34">
        <v>0.70486111111111116</v>
      </c>
      <c r="AM224" s="34">
        <v>0.70833333333333337</v>
      </c>
      <c r="AN224" s="7">
        <f t="shared" si="334"/>
        <v>3.4722222222222099E-3</v>
      </c>
      <c r="AO224" s="7">
        <f>AM224-I224</f>
        <v>0.16666666666666674</v>
      </c>
      <c r="AP224" s="8">
        <f t="shared" si="335"/>
        <v>4</v>
      </c>
      <c r="AQ224" s="8">
        <f t="shared" si="336"/>
        <v>0</v>
      </c>
      <c r="AR224" s="7">
        <f>AB224-(AU224+AV224+AW224+AZ224+BC224+BF224+BI224)</f>
        <v>4.3055555555555514E-2</v>
      </c>
      <c r="AS224" s="8">
        <f t="shared" si="454"/>
        <v>1</v>
      </c>
      <c r="AT224" s="8">
        <f t="shared" si="455"/>
        <v>2</v>
      </c>
      <c r="AU224" s="224">
        <v>0</v>
      </c>
      <c r="AV224" s="224">
        <v>0</v>
      </c>
      <c r="AW224" s="224">
        <v>0</v>
      </c>
      <c r="AX224" s="225">
        <f t="shared" si="456"/>
        <v>0</v>
      </c>
      <c r="AY224" s="225">
        <f t="shared" si="457"/>
        <v>0</v>
      </c>
      <c r="AZ224" s="224">
        <v>0</v>
      </c>
      <c r="BA224" s="225">
        <f t="shared" ref="BA224:BA227" si="462">HOUR(AZ224)</f>
        <v>0</v>
      </c>
      <c r="BB224" s="225">
        <f t="shared" ref="BB224:BB227" si="463">MINUTE(AZ224)</f>
        <v>0</v>
      </c>
      <c r="BC224" s="224">
        <v>0</v>
      </c>
      <c r="BD224" s="225">
        <f t="shared" si="433"/>
        <v>0</v>
      </c>
      <c r="BE224" s="225">
        <f t="shared" si="434"/>
        <v>0</v>
      </c>
      <c r="BF224" s="224">
        <v>3.0555555555555555E-2</v>
      </c>
      <c r="BG224" s="225">
        <f t="shared" si="460"/>
        <v>0</v>
      </c>
      <c r="BH224" s="225">
        <f t="shared" si="461"/>
        <v>44</v>
      </c>
      <c r="BI224" s="224">
        <v>0</v>
      </c>
      <c r="BJ224" s="226">
        <f t="shared" si="458"/>
        <v>0</v>
      </c>
      <c r="BK224" s="227">
        <f t="shared" si="459"/>
        <v>0</v>
      </c>
      <c r="BL224" s="228">
        <f>F224 + BL223</f>
        <v>792002.21999999986</v>
      </c>
      <c r="BM224" s="229">
        <f xml:space="preserve"> G224 + BM223</f>
        <v>12765</v>
      </c>
      <c r="BN224" s="38">
        <f>F224/G224</f>
        <v>62.611016949152543</v>
      </c>
      <c r="BO224" s="2"/>
      <c r="BP224" s="2"/>
      <c r="BQ224" s="2"/>
      <c r="BR224" s="2"/>
      <c r="BS224" s="2"/>
      <c r="BT224" s="2"/>
      <c r="BU224" s="2"/>
      <c r="BV224" s="2"/>
      <c r="BW224" s="2"/>
    </row>
    <row r="225" spans="1:75" s="65" customFormat="1" ht="27.75" customHeight="1" x14ac:dyDescent="0.25">
      <c r="A225" s="45">
        <v>41036</v>
      </c>
      <c r="B225" s="43">
        <f t="shared" si="414"/>
        <v>5</v>
      </c>
      <c r="C225" s="52">
        <v>9</v>
      </c>
      <c r="D225" s="37" t="s">
        <v>31</v>
      </c>
      <c r="E225" s="37" t="s">
        <v>369</v>
      </c>
      <c r="F225" s="43">
        <v>3461.47</v>
      </c>
      <c r="G225" s="52">
        <v>56</v>
      </c>
      <c r="H225" s="52">
        <v>2</v>
      </c>
      <c r="I225" s="34">
        <v>0.72222222222222221</v>
      </c>
      <c r="J225" s="34">
        <v>0.72222222222222221</v>
      </c>
      <c r="K225" s="34">
        <v>0.72569444444444453</v>
      </c>
      <c r="L225" s="7">
        <f>K225-J225</f>
        <v>3.4722222222223209E-3</v>
      </c>
      <c r="M225" s="34">
        <v>0.73263888888888884</v>
      </c>
      <c r="N225" s="7">
        <f>M225-K225</f>
        <v>6.9444444444443088E-3</v>
      </c>
      <c r="O225" s="34">
        <v>0.75</v>
      </c>
      <c r="P225" s="7">
        <f>O225-M225</f>
        <v>1.736111111111116E-2</v>
      </c>
      <c r="Q225" s="34">
        <v>0.75347222222222221</v>
      </c>
      <c r="R225" s="34">
        <v>0.77430555555555547</v>
      </c>
      <c r="S225" s="7">
        <f t="shared" si="451"/>
        <v>2.0833333333333259E-2</v>
      </c>
      <c r="T225" s="34">
        <v>0.75347222222222221</v>
      </c>
      <c r="U225" s="34">
        <v>0.77430555555555547</v>
      </c>
      <c r="V225" s="7">
        <f t="shared" si="452"/>
        <v>2.0833333333333259E-2</v>
      </c>
      <c r="W225" s="34">
        <v>0.78819444444444453</v>
      </c>
      <c r="X225" s="7">
        <f>W225-R225</f>
        <v>1.3888888888889062E-2</v>
      </c>
      <c r="Y225" s="34">
        <v>0.79166666666666663</v>
      </c>
      <c r="Z225" s="7">
        <f>Y225-W225</f>
        <v>3.4722222222220989E-3</v>
      </c>
      <c r="AA225" s="34">
        <v>0.87916666666666676</v>
      </c>
      <c r="AB225" s="7">
        <f>AA225-Y225</f>
        <v>8.7500000000000133E-2</v>
      </c>
      <c r="AC225" s="34">
        <v>0.87916666666666676</v>
      </c>
      <c r="AD225" s="34">
        <v>0.87916666666666676</v>
      </c>
      <c r="AE225" s="7">
        <f t="shared" si="453"/>
        <v>0</v>
      </c>
      <c r="AF225" s="34">
        <v>0.88194444444444453</v>
      </c>
      <c r="AG225" s="7">
        <f>AF225-AD225</f>
        <v>2.7777777777777679E-3</v>
      </c>
      <c r="AH225" s="34">
        <v>0.88541666666666663</v>
      </c>
      <c r="AI225" s="7">
        <f>AH225-AF225</f>
        <v>3.4722222222220989E-3</v>
      </c>
      <c r="AJ225" s="8">
        <f t="shared" si="314"/>
        <v>0</v>
      </c>
      <c r="AK225" s="8">
        <f t="shared" si="315"/>
        <v>5</v>
      </c>
      <c r="AL225" s="34">
        <v>0.88541666666666663</v>
      </c>
      <c r="AM225" s="34">
        <v>0.88888888888888884</v>
      </c>
      <c r="AN225" s="7">
        <f t="shared" si="334"/>
        <v>3.4722222222222099E-3</v>
      </c>
      <c r="AO225" s="7">
        <f>AM225-I225</f>
        <v>0.16666666666666663</v>
      </c>
      <c r="AP225" s="8">
        <f t="shared" si="335"/>
        <v>4</v>
      </c>
      <c r="AQ225" s="8">
        <f t="shared" si="336"/>
        <v>0</v>
      </c>
      <c r="AR225" s="7">
        <f>AB225-(AU225+AV225+AW225+AZ225+BC225+BF225+BI225)</f>
        <v>4.6527777777777911E-2</v>
      </c>
      <c r="AS225" s="8">
        <f t="shared" si="454"/>
        <v>1</v>
      </c>
      <c r="AT225" s="8">
        <f t="shared" si="455"/>
        <v>7</v>
      </c>
      <c r="AU225" s="224">
        <v>0</v>
      </c>
      <c r="AV225" s="224">
        <v>0</v>
      </c>
      <c r="AW225" s="224">
        <v>0</v>
      </c>
      <c r="AX225" s="225">
        <f t="shared" si="456"/>
        <v>0</v>
      </c>
      <c r="AY225" s="225">
        <f t="shared" si="457"/>
        <v>0</v>
      </c>
      <c r="AZ225" s="224">
        <v>0</v>
      </c>
      <c r="BA225" s="225">
        <f t="shared" si="462"/>
        <v>0</v>
      </c>
      <c r="BB225" s="225">
        <f t="shared" si="463"/>
        <v>0</v>
      </c>
      <c r="BC225" s="224">
        <v>0</v>
      </c>
      <c r="BD225" s="225">
        <f t="shared" si="433"/>
        <v>0</v>
      </c>
      <c r="BE225" s="225">
        <f t="shared" si="434"/>
        <v>0</v>
      </c>
      <c r="BF225" s="224">
        <v>3.125E-2</v>
      </c>
      <c r="BG225" s="225">
        <f t="shared" si="460"/>
        <v>0</v>
      </c>
      <c r="BH225" s="225">
        <f t="shared" si="461"/>
        <v>45</v>
      </c>
      <c r="BI225" s="224">
        <v>9.7222222222222224E-3</v>
      </c>
      <c r="BJ225" s="226">
        <f t="shared" si="458"/>
        <v>0</v>
      </c>
      <c r="BK225" s="227">
        <f t="shared" si="459"/>
        <v>14</v>
      </c>
      <c r="BL225" s="228">
        <f>F225 + BL224</f>
        <v>795463.68999999983</v>
      </c>
      <c r="BM225" s="229">
        <f xml:space="preserve"> G225 + BM224</f>
        <v>12821</v>
      </c>
      <c r="BN225" s="38">
        <f>F225/G225</f>
        <v>61.811964285714282</v>
      </c>
      <c r="BO225" s="2"/>
      <c r="BP225" s="2"/>
      <c r="BQ225" s="2"/>
      <c r="BR225" s="2"/>
      <c r="BS225" s="2"/>
      <c r="BT225" s="2"/>
      <c r="BU225" s="2"/>
      <c r="BV225" s="2"/>
      <c r="BW225" s="2"/>
    </row>
    <row r="226" spans="1:75" s="65" customFormat="1" ht="27.75" customHeight="1" x14ac:dyDescent="0.25">
      <c r="A226" s="45">
        <v>41036</v>
      </c>
      <c r="B226" s="43">
        <f t="shared" si="414"/>
        <v>5</v>
      </c>
      <c r="C226" s="52">
        <v>3</v>
      </c>
      <c r="D226" s="37" t="s">
        <v>219</v>
      </c>
      <c r="E226" s="37" t="s">
        <v>216</v>
      </c>
      <c r="F226" s="43">
        <v>3321.98</v>
      </c>
      <c r="G226" s="52">
        <v>54</v>
      </c>
      <c r="H226" s="52">
        <v>5</v>
      </c>
      <c r="I226" s="34">
        <v>0.75</v>
      </c>
      <c r="J226" s="34">
        <v>0.75</v>
      </c>
      <c r="K226" s="34">
        <v>0.75347222222222221</v>
      </c>
      <c r="L226" s="7">
        <f>K226-J226</f>
        <v>3.4722222222222099E-3</v>
      </c>
      <c r="M226" s="34">
        <v>0.76736111111111116</v>
      </c>
      <c r="N226" s="7">
        <f>M226-K226</f>
        <v>1.3888888888888951E-2</v>
      </c>
      <c r="O226" s="34">
        <v>0.79513888888888884</v>
      </c>
      <c r="P226" s="7">
        <f>O226-M226</f>
        <v>2.7777777777777679E-2</v>
      </c>
      <c r="Q226" s="34">
        <v>0.79861111111111116</v>
      </c>
      <c r="R226" s="34">
        <v>0.84027777777777779</v>
      </c>
      <c r="S226" s="7">
        <f t="shared" si="451"/>
        <v>4.166666666666663E-2</v>
      </c>
      <c r="T226" s="34">
        <v>0.79861111111111116</v>
      </c>
      <c r="U226" s="34">
        <v>0.84027777777777779</v>
      </c>
      <c r="V226" s="7">
        <f t="shared" si="452"/>
        <v>4.166666666666663E-2</v>
      </c>
      <c r="W226" s="34">
        <v>0.92222222222222217</v>
      </c>
      <c r="X226" s="7">
        <f>W226-R226</f>
        <v>8.1944444444444375E-2</v>
      </c>
      <c r="Y226" s="34">
        <v>0.92361111111111116</v>
      </c>
      <c r="Z226" s="7">
        <f>Y226-W226</f>
        <v>1.388888888888995E-3</v>
      </c>
      <c r="AA226" s="34">
        <v>0.97986111111111107</v>
      </c>
      <c r="AB226" s="7">
        <f>AA226-Y226</f>
        <v>5.6249999999999911E-2</v>
      </c>
      <c r="AC226" s="34">
        <v>0.97986111111111107</v>
      </c>
      <c r="AD226" s="34">
        <v>0.97986111111111107</v>
      </c>
      <c r="AE226" s="7">
        <f t="shared" si="453"/>
        <v>0</v>
      </c>
      <c r="AF226" s="34">
        <v>0.98611111111111116</v>
      </c>
      <c r="AG226" s="7">
        <f>AF226-AD226</f>
        <v>6.2500000000000888E-3</v>
      </c>
      <c r="AH226" s="34">
        <v>0.98958333333333337</v>
      </c>
      <c r="AI226" s="7">
        <f>AH226-AF226</f>
        <v>3.4722222222222099E-3</v>
      </c>
      <c r="AJ226" s="8">
        <f t="shared" si="314"/>
        <v>0</v>
      </c>
      <c r="AK226" s="8">
        <f t="shared" si="315"/>
        <v>5</v>
      </c>
      <c r="AL226" s="34">
        <v>0.98958333333333337</v>
      </c>
      <c r="AM226" s="34">
        <v>0.99305555555555547</v>
      </c>
      <c r="AN226" s="7">
        <f t="shared" si="334"/>
        <v>3.4722222222220989E-3</v>
      </c>
      <c r="AO226" s="7">
        <f>AM226-I226</f>
        <v>0.24305555555555547</v>
      </c>
      <c r="AP226" s="8">
        <f t="shared" si="335"/>
        <v>5</v>
      </c>
      <c r="AQ226" s="8">
        <f t="shared" si="336"/>
        <v>50</v>
      </c>
      <c r="AR226" s="7">
        <f>AB226-(AU226+AV226+AW226+AZ226+BC226+BF226+BI226)</f>
        <v>4.027777777777769E-2</v>
      </c>
      <c r="AS226" s="8">
        <f t="shared" si="454"/>
        <v>0</v>
      </c>
      <c r="AT226" s="8">
        <f t="shared" si="455"/>
        <v>58</v>
      </c>
      <c r="AU226" s="224">
        <v>0</v>
      </c>
      <c r="AV226" s="224">
        <v>0</v>
      </c>
      <c r="AW226" s="224">
        <v>0</v>
      </c>
      <c r="AX226" s="225">
        <f t="shared" si="456"/>
        <v>0</v>
      </c>
      <c r="AY226" s="225">
        <f t="shared" si="457"/>
        <v>0</v>
      </c>
      <c r="AZ226" s="224">
        <v>0</v>
      </c>
      <c r="BA226" s="225">
        <f t="shared" si="462"/>
        <v>0</v>
      </c>
      <c r="BB226" s="225">
        <f t="shared" si="463"/>
        <v>0</v>
      </c>
      <c r="BC226" s="224">
        <v>0</v>
      </c>
      <c r="BD226" s="225">
        <f t="shared" si="433"/>
        <v>0</v>
      </c>
      <c r="BE226" s="225">
        <f t="shared" si="434"/>
        <v>0</v>
      </c>
      <c r="BF226" s="224">
        <v>1.5972222222222224E-2</v>
      </c>
      <c r="BG226" s="225">
        <f t="shared" si="460"/>
        <v>0</v>
      </c>
      <c r="BH226" s="225">
        <f t="shared" si="461"/>
        <v>23</v>
      </c>
      <c r="BI226" s="224">
        <v>0</v>
      </c>
      <c r="BJ226" s="226">
        <f t="shared" si="458"/>
        <v>0</v>
      </c>
      <c r="BK226" s="227">
        <f t="shared" si="459"/>
        <v>0</v>
      </c>
      <c r="BL226" s="228">
        <f>F226 + BL225</f>
        <v>798785.66999999981</v>
      </c>
      <c r="BM226" s="229">
        <f xml:space="preserve"> G226 + BM225</f>
        <v>12875</v>
      </c>
      <c r="BN226" s="38">
        <f>F226/G226</f>
        <v>61.51814814814815</v>
      </c>
      <c r="BO226" s="2"/>
      <c r="BP226" s="2"/>
      <c r="BQ226" s="2"/>
      <c r="BR226" s="2"/>
      <c r="BS226" s="2"/>
      <c r="BT226" s="2"/>
      <c r="BU226" s="2"/>
      <c r="BV226" s="2"/>
      <c r="BW226" s="2"/>
    </row>
    <row r="227" spans="1:75" s="65" customFormat="1" ht="27.75" customHeight="1" x14ac:dyDescent="0.25">
      <c r="A227" s="45">
        <v>41036</v>
      </c>
      <c r="B227" s="43">
        <f t="shared" si="414"/>
        <v>5</v>
      </c>
      <c r="C227" s="52">
        <v>2</v>
      </c>
      <c r="D227" s="37" t="s">
        <v>351</v>
      </c>
      <c r="E227" s="37" t="s">
        <v>307</v>
      </c>
      <c r="F227" s="43">
        <v>3520</v>
      </c>
      <c r="G227" s="52">
        <v>58</v>
      </c>
      <c r="H227" s="52">
        <v>1</v>
      </c>
      <c r="I227" s="34">
        <v>4.5138888888888888E-2</v>
      </c>
      <c r="J227" s="34">
        <v>4.5138888888888888E-2</v>
      </c>
      <c r="K227" s="34">
        <v>4.8611111111111112E-2</v>
      </c>
      <c r="L227" s="7">
        <f>K227-J227</f>
        <v>3.4722222222222238E-3</v>
      </c>
      <c r="M227" s="34">
        <v>5.9027777777777783E-2</v>
      </c>
      <c r="N227" s="7">
        <f>M227-K227</f>
        <v>1.0416666666666671E-2</v>
      </c>
      <c r="O227" s="34">
        <v>7.6388888888888895E-2</v>
      </c>
      <c r="P227" s="7">
        <f>O227-M227</f>
        <v>1.7361111111111112E-2</v>
      </c>
      <c r="Q227" s="34">
        <v>7.6388888888888895E-2</v>
      </c>
      <c r="R227" s="34">
        <v>9.7222222222222224E-2</v>
      </c>
      <c r="S227" s="7">
        <f t="shared" si="451"/>
        <v>2.0833333333333329E-2</v>
      </c>
      <c r="T227" s="34">
        <v>7.6388888888888895E-2</v>
      </c>
      <c r="U227" s="34">
        <v>9.7222222222222224E-2</v>
      </c>
      <c r="V227" s="7">
        <f t="shared" si="452"/>
        <v>2.0833333333333329E-2</v>
      </c>
      <c r="W227" s="34">
        <v>0.10625</v>
      </c>
      <c r="X227" s="7">
        <f>W227-R227</f>
        <v>9.0277777777777735E-3</v>
      </c>
      <c r="Y227" s="34">
        <v>0.1076388888888889</v>
      </c>
      <c r="Z227" s="7">
        <f>Y227-W227</f>
        <v>1.3888888888888978E-3</v>
      </c>
      <c r="AA227" s="34">
        <v>0.19583333333333333</v>
      </c>
      <c r="AB227" s="7">
        <f>AA227-Y227</f>
        <v>8.8194444444444436E-2</v>
      </c>
      <c r="AC227" s="34">
        <v>0.19583333333333333</v>
      </c>
      <c r="AD227" s="34">
        <v>0.19583333333333333</v>
      </c>
      <c r="AE227" s="7">
        <f t="shared" si="453"/>
        <v>0</v>
      </c>
      <c r="AF227" s="34">
        <v>0.20486111111111113</v>
      </c>
      <c r="AG227" s="7">
        <f>AF227-AD227</f>
        <v>9.0277777777778012E-3</v>
      </c>
      <c r="AH227" s="34">
        <v>0.20833333333333334</v>
      </c>
      <c r="AI227" s="7">
        <f>AH227-AF227</f>
        <v>3.4722222222222099E-3</v>
      </c>
      <c r="AJ227" s="8">
        <f t="shared" si="314"/>
        <v>0</v>
      </c>
      <c r="AK227" s="8">
        <f t="shared" si="315"/>
        <v>5</v>
      </c>
      <c r="AL227" s="34">
        <v>0.20833333333333334</v>
      </c>
      <c r="AM227" s="34">
        <v>0.21180555555555555</v>
      </c>
      <c r="AN227" s="7">
        <f t="shared" si="334"/>
        <v>3.4722222222222099E-3</v>
      </c>
      <c r="AO227" s="7">
        <f>AM227-I227</f>
        <v>0.16666666666666666</v>
      </c>
      <c r="AP227" s="8">
        <f t="shared" si="335"/>
        <v>4</v>
      </c>
      <c r="AQ227" s="8">
        <f t="shared" si="336"/>
        <v>0</v>
      </c>
      <c r="AR227" s="7">
        <f>AB227-(AU227+AV227+AW227+AZ227+BC227+BF227+BI227)</f>
        <v>5.4166666666666662E-2</v>
      </c>
      <c r="AS227" s="8">
        <f t="shared" si="454"/>
        <v>1</v>
      </c>
      <c r="AT227" s="8">
        <f t="shared" si="455"/>
        <v>18</v>
      </c>
      <c r="AU227" s="224">
        <v>0</v>
      </c>
      <c r="AV227" s="224">
        <v>1.0416666666666666E-2</v>
      </c>
      <c r="AW227" s="224">
        <v>2.361111111111111E-2</v>
      </c>
      <c r="AX227" s="225">
        <f t="shared" si="456"/>
        <v>0</v>
      </c>
      <c r="AY227" s="225">
        <f t="shared" si="457"/>
        <v>34</v>
      </c>
      <c r="AZ227" s="224">
        <v>0</v>
      </c>
      <c r="BA227" s="225">
        <f t="shared" si="462"/>
        <v>0</v>
      </c>
      <c r="BB227" s="225">
        <f t="shared" si="463"/>
        <v>0</v>
      </c>
      <c r="BC227" s="224">
        <v>0</v>
      </c>
      <c r="BD227" s="225">
        <f t="shared" si="433"/>
        <v>0</v>
      </c>
      <c r="BE227" s="225">
        <f t="shared" si="434"/>
        <v>0</v>
      </c>
      <c r="BF227" s="224">
        <v>0</v>
      </c>
      <c r="BG227" s="225">
        <f t="shared" si="460"/>
        <v>0</v>
      </c>
      <c r="BH227" s="225">
        <f t="shared" si="461"/>
        <v>0</v>
      </c>
      <c r="BI227" s="224">
        <v>0</v>
      </c>
      <c r="BJ227" s="226">
        <f t="shared" si="458"/>
        <v>0</v>
      </c>
      <c r="BK227" s="227">
        <f t="shared" si="459"/>
        <v>0</v>
      </c>
      <c r="BL227" s="228">
        <f>F227 + BL226</f>
        <v>802305.66999999981</v>
      </c>
      <c r="BM227" s="229">
        <f xml:space="preserve"> G227 + BM226</f>
        <v>12933</v>
      </c>
      <c r="BN227" s="38">
        <f>F227/G227</f>
        <v>60.689655172413794</v>
      </c>
      <c r="BO227" s="2"/>
      <c r="BP227" s="2"/>
      <c r="BQ227" s="2"/>
      <c r="BR227" s="2"/>
      <c r="BS227" s="2"/>
      <c r="BT227" s="2"/>
      <c r="BU227" s="2"/>
      <c r="BV227" s="2"/>
      <c r="BW227" s="2"/>
    </row>
    <row r="228" spans="1:75" s="65" customFormat="1" ht="27.75" customHeight="1" x14ac:dyDescent="0.25">
      <c r="A228" s="45">
        <v>41037</v>
      </c>
      <c r="B228" s="43">
        <f t="shared" si="414"/>
        <v>5</v>
      </c>
      <c r="C228" s="52">
        <v>2</v>
      </c>
      <c r="D228" s="37" t="s">
        <v>329</v>
      </c>
      <c r="E228" s="37" t="s">
        <v>216</v>
      </c>
      <c r="F228" s="43">
        <v>3663.67</v>
      </c>
      <c r="G228" s="52">
        <v>58</v>
      </c>
      <c r="H228" s="52">
        <v>1</v>
      </c>
      <c r="I228" s="34">
        <v>0.875</v>
      </c>
      <c r="J228" s="34">
        <v>0.875</v>
      </c>
      <c r="K228" s="34">
        <v>0.88194444444444453</v>
      </c>
      <c r="L228" s="7">
        <f>K228-J228</f>
        <v>6.9444444444445308E-3</v>
      </c>
      <c r="M228" s="34">
        <v>0.88888888888888884</v>
      </c>
      <c r="N228" s="7">
        <f>M228-K228</f>
        <v>6.9444444444443088E-3</v>
      </c>
      <c r="O228" s="34">
        <v>1</v>
      </c>
      <c r="P228" s="7">
        <f>O228-M228</f>
        <v>0.11111111111111116</v>
      </c>
      <c r="Q228" s="34">
        <v>1.0006944444444443</v>
      </c>
      <c r="R228" s="34">
        <v>1.0416666666666667</v>
      </c>
      <c r="S228" s="7">
        <f t="shared" ref="S228:S232" si="464">R228-Q228</f>
        <v>4.097222222222241E-2</v>
      </c>
      <c r="T228" s="34">
        <v>1.0006944444444443</v>
      </c>
      <c r="U228" s="34">
        <v>1.0416666666666667</v>
      </c>
      <c r="V228" s="7">
        <f t="shared" ref="V228:V232" si="465">U228-T228</f>
        <v>4.097222222222241E-2</v>
      </c>
      <c r="W228" s="34">
        <v>1.0423611111111111</v>
      </c>
      <c r="X228" s="7">
        <f>W228-R228</f>
        <v>6.9444444444433095E-4</v>
      </c>
      <c r="Y228" s="34">
        <v>1.04375</v>
      </c>
      <c r="Z228" s="7">
        <f>Y228-W228</f>
        <v>1.388888888888884E-3</v>
      </c>
      <c r="AA228" s="34">
        <v>1.2840277777777778</v>
      </c>
      <c r="AB228" s="7">
        <f>AA228-Y228</f>
        <v>0.24027777777777781</v>
      </c>
      <c r="AC228" s="34">
        <v>1.2840277777777778</v>
      </c>
      <c r="AD228" s="34">
        <v>1.2840277777777778</v>
      </c>
      <c r="AE228" s="7">
        <f t="shared" ref="AE228:AE232" si="466">AD228-AC228</f>
        <v>0</v>
      </c>
      <c r="AF228" s="34">
        <v>1.2951388888888888</v>
      </c>
      <c r="AG228" s="7">
        <f>AF228-AD228</f>
        <v>1.1111111111111072E-2</v>
      </c>
      <c r="AH228" s="34">
        <v>1.2986111111111112</v>
      </c>
      <c r="AI228" s="7">
        <f>AH228-AF228</f>
        <v>3.4722222222223209E-3</v>
      </c>
      <c r="AJ228" s="8">
        <f t="shared" si="314"/>
        <v>0</v>
      </c>
      <c r="AK228" s="8">
        <f t="shared" si="315"/>
        <v>5</v>
      </c>
      <c r="AL228" s="34">
        <v>1.2986111111111112</v>
      </c>
      <c r="AM228" s="34">
        <v>1.3020833333333333</v>
      </c>
      <c r="AN228" s="7">
        <f t="shared" si="334"/>
        <v>3.4722222222220989E-3</v>
      </c>
      <c r="AO228" s="7">
        <f>AM228-I228</f>
        <v>0.42708333333333326</v>
      </c>
      <c r="AP228" s="8">
        <f t="shared" si="335"/>
        <v>10</v>
      </c>
      <c r="AQ228" s="8">
        <f t="shared" si="336"/>
        <v>15</v>
      </c>
      <c r="AR228" s="7">
        <f>AB228-(AU228+AV228+AW228+AZ228+BC228+BF228+BI228)</f>
        <v>0.20972222222222225</v>
      </c>
      <c r="AS228" s="8">
        <f t="shared" ref="AS228:AS232" si="467">HOUR(AR228)</f>
        <v>5</v>
      </c>
      <c r="AT228" s="8">
        <f t="shared" ref="AT228:AT232" si="468">MINUTE(AR228)</f>
        <v>2</v>
      </c>
      <c r="AU228" s="224">
        <v>0</v>
      </c>
      <c r="AV228" s="224">
        <v>0</v>
      </c>
      <c r="AW228" s="224">
        <v>0</v>
      </c>
      <c r="AX228" s="225">
        <f t="shared" si="456"/>
        <v>0</v>
      </c>
      <c r="AY228" s="225">
        <f t="shared" si="457"/>
        <v>0</v>
      </c>
      <c r="AZ228" s="224">
        <v>0</v>
      </c>
      <c r="BA228" s="225">
        <f t="shared" ref="BA228:BA278" si="469">HOUR(AZ228)</f>
        <v>0</v>
      </c>
      <c r="BB228" s="225">
        <f t="shared" ref="BB228:BB278" si="470">MINUTE(AZ228)</f>
        <v>0</v>
      </c>
      <c r="BC228" s="224">
        <v>0</v>
      </c>
      <c r="BD228" s="225">
        <f t="shared" ref="BD228:BD233" si="471">HOUR(BC228)</f>
        <v>0</v>
      </c>
      <c r="BE228" s="225">
        <f t="shared" ref="BE228:BE233" si="472">MINUTE(BC228)</f>
        <v>0</v>
      </c>
      <c r="BF228" s="224">
        <v>3.0555555555555555E-2</v>
      </c>
      <c r="BG228" s="225">
        <f t="shared" si="460"/>
        <v>0</v>
      </c>
      <c r="BH228" s="225">
        <f t="shared" si="461"/>
        <v>44</v>
      </c>
      <c r="BI228" s="224">
        <v>0</v>
      </c>
      <c r="BJ228" s="226">
        <f t="shared" ref="BJ228:BJ232" si="473">HOUR(BI228)</f>
        <v>0</v>
      </c>
      <c r="BK228" s="227">
        <f t="shared" ref="BK228:BK232" si="474">MINUTE(BI228)</f>
        <v>0</v>
      </c>
      <c r="BL228" s="228">
        <f>F228 + BL227</f>
        <v>805969.33999999985</v>
      </c>
      <c r="BM228" s="229">
        <f xml:space="preserve"> G228 + BM227</f>
        <v>12991</v>
      </c>
      <c r="BN228" s="38">
        <f>F228/G228</f>
        <v>63.166724137931034</v>
      </c>
      <c r="BO228" s="2"/>
      <c r="BP228" s="2"/>
      <c r="BQ228" s="2"/>
      <c r="BR228" s="2"/>
      <c r="BS228" s="2"/>
      <c r="BT228" s="2"/>
      <c r="BU228" s="2"/>
      <c r="BV228" s="2"/>
      <c r="BW228" s="2"/>
    </row>
    <row r="229" spans="1:75" s="65" customFormat="1" ht="27.75" customHeight="1" x14ac:dyDescent="0.25">
      <c r="A229" s="45">
        <v>41037</v>
      </c>
      <c r="B229" s="43">
        <f t="shared" si="414"/>
        <v>5</v>
      </c>
      <c r="C229" s="52">
        <v>3</v>
      </c>
      <c r="D229" s="37" t="s">
        <v>219</v>
      </c>
      <c r="E229" s="37" t="s">
        <v>216</v>
      </c>
      <c r="F229" s="43">
        <v>3639.56</v>
      </c>
      <c r="G229" s="52">
        <v>57</v>
      </c>
      <c r="H229" s="52">
        <v>2</v>
      </c>
      <c r="I229" s="34">
        <v>0.84375</v>
      </c>
      <c r="J229" s="34">
        <v>0.84375</v>
      </c>
      <c r="K229" s="34">
        <v>0.84722222222222221</v>
      </c>
      <c r="L229" s="7">
        <f>K229-J229</f>
        <v>3.4722222222222099E-3</v>
      </c>
      <c r="M229" s="34">
        <v>0.85416666666666663</v>
      </c>
      <c r="N229" s="7">
        <f>M229-K229</f>
        <v>6.9444444444444198E-3</v>
      </c>
      <c r="O229" s="34">
        <v>1.25</v>
      </c>
      <c r="P229" s="7">
        <f>O229-M229</f>
        <v>0.39583333333333337</v>
      </c>
      <c r="Q229" s="34">
        <v>1.25</v>
      </c>
      <c r="R229" s="34">
        <v>1.2708333333333333</v>
      </c>
      <c r="S229" s="7">
        <f t="shared" si="464"/>
        <v>2.0833333333333259E-2</v>
      </c>
      <c r="T229" s="34">
        <v>1.25</v>
      </c>
      <c r="U229" s="34">
        <v>1.2708333333333333</v>
      </c>
      <c r="V229" s="7">
        <f t="shared" si="465"/>
        <v>2.0833333333333259E-2</v>
      </c>
      <c r="W229" s="34">
        <v>1.3055555555555556</v>
      </c>
      <c r="X229" s="7">
        <f>W229-R229</f>
        <v>3.4722222222222321E-2</v>
      </c>
      <c r="Y229" s="34">
        <v>1.3083333333333333</v>
      </c>
      <c r="Z229" s="7">
        <f>Y229-W229</f>
        <v>2.7777777777777679E-3</v>
      </c>
      <c r="AA229" s="34">
        <v>1.3715277777777777</v>
      </c>
      <c r="AB229" s="7">
        <f>AA229-Y229</f>
        <v>6.3194444444444331E-2</v>
      </c>
      <c r="AC229" s="34">
        <v>1.3715277777777777</v>
      </c>
      <c r="AD229" s="34">
        <v>1.3715277777777777</v>
      </c>
      <c r="AE229" s="7">
        <f t="shared" si="466"/>
        <v>0</v>
      </c>
      <c r="AF229" s="34">
        <v>1.3784722222222223</v>
      </c>
      <c r="AG229" s="7">
        <f>AF229-AD229</f>
        <v>6.9444444444446418E-3</v>
      </c>
      <c r="AH229" s="34">
        <v>1.3819444444444444</v>
      </c>
      <c r="AI229" s="7">
        <f>AH229-AF229</f>
        <v>3.4722222222220989E-3</v>
      </c>
      <c r="AJ229" s="8">
        <f t="shared" si="314"/>
        <v>0</v>
      </c>
      <c r="AK229" s="8">
        <f t="shared" si="315"/>
        <v>5</v>
      </c>
      <c r="AL229" s="34">
        <v>1.3819444444444444</v>
      </c>
      <c r="AM229" s="34">
        <v>1.3854166666666667</v>
      </c>
      <c r="AN229" s="7">
        <f t="shared" si="334"/>
        <v>3.4722222222223209E-3</v>
      </c>
      <c r="AO229" s="7">
        <f>AM229-I229</f>
        <v>0.54166666666666674</v>
      </c>
      <c r="AP229" s="8">
        <f t="shared" si="335"/>
        <v>13</v>
      </c>
      <c r="AQ229" s="8">
        <f t="shared" si="336"/>
        <v>0</v>
      </c>
      <c r="AR229" s="7">
        <f>AB229-(AU229+AV229+AW229+AZ229+BC229+BF229+BI229)</f>
        <v>3.6111111111110997E-2</v>
      </c>
      <c r="AS229" s="8">
        <f t="shared" si="467"/>
        <v>0</v>
      </c>
      <c r="AT229" s="8">
        <f t="shared" si="468"/>
        <v>52</v>
      </c>
      <c r="AU229" s="224">
        <v>0</v>
      </c>
      <c r="AV229" s="224">
        <v>0</v>
      </c>
      <c r="AW229" s="224">
        <v>0</v>
      </c>
      <c r="AX229" s="225">
        <f t="shared" si="456"/>
        <v>0</v>
      </c>
      <c r="AY229" s="225">
        <f t="shared" si="457"/>
        <v>0</v>
      </c>
      <c r="AZ229" s="224">
        <v>0</v>
      </c>
      <c r="BA229" s="225">
        <f t="shared" si="469"/>
        <v>0</v>
      </c>
      <c r="BB229" s="225">
        <f t="shared" si="470"/>
        <v>0</v>
      </c>
      <c r="BC229" s="224">
        <v>0</v>
      </c>
      <c r="BD229" s="225">
        <f t="shared" si="471"/>
        <v>0</v>
      </c>
      <c r="BE229" s="225">
        <f t="shared" si="472"/>
        <v>0</v>
      </c>
      <c r="BF229" s="224">
        <v>2.7083333333333334E-2</v>
      </c>
      <c r="BG229" s="225">
        <f t="shared" si="460"/>
        <v>0</v>
      </c>
      <c r="BH229" s="225">
        <f t="shared" si="461"/>
        <v>39</v>
      </c>
      <c r="BI229" s="224">
        <v>0</v>
      </c>
      <c r="BJ229" s="226">
        <f t="shared" si="473"/>
        <v>0</v>
      </c>
      <c r="BK229" s="227">
        <f t="shared" si="474"/>
        <v>0</v>
      </c>
      <c r="BL229" s="228">
        <f>F229 + BL228</f>
        <v>809608.89999999991</v>
      </c>
      <c r="BM229" s="229">
        <f xml:space="preserve"> G229 + BM228</f>
        <v>13048</v>
      </c>
      <c r="BN229" s="38">
        <f>F229/G229</f>
        <v>63.851929824561402</v>
      </c>
      <c r="BO229" s="2"/>
      <c r="BP229" s="2"/>
      <c r="BQ229" s="2"/>
      <c r="BR229" s="2"/>
      <c r="BS229" s="2"/>
      <c r="BT229" s="2"/>
      <c r="BU229" s="2"/>
      <c r="BV229" s="2"/>
      <c r="BW229" s="2"/>
    </row>
    <row r="230" spans="1:75" s="65" customFormat="1" ht="27.75" customHeight="1" x14ac:dyDescent="0.25">
      <c r="A230" s="45">
        <v>41037</v>
      </c>
      <c r="B230" s="43">
        <f t="shared" si="414"/>
        <v>5</v>
      </c>
      <c r="C230" s="52">
        <v>10</v>
      </c>
      <c r="D230" s="37" t="s">
        <v>31</v>
      </c>
      <c r="E230" s="37" t="s">
        <v>300</v>
      </c>
      <c r="F230" s="43">
        <v>3784.48</v>
      </c>
      <c r="G230" s="52">
        <v>59</v>
      </c>
      <c r="H230" s="52">
        <v>0</v>
      </c>
      <c r="I230" s="34">
        <v>0.79166666666666663</v>
      </c>
      <c r="J230" s="34">
        <v>0.79166666666666663</v>
      </c>
      <c r="K230" s="34">
        <v>0.79513888888888884</v>
      </c>
      <c r="L230" s="7">
        <f>K230-J230</f>
        <v>3.4722222222222099E-3</v>
      </c>
      <c r="M230" s="34">
        <v>0.80208333333333337</v>
      </c>
      <c r="N230" s="7">
        <f>M230-K230</f>
        <v>6.9444444444445308E-3</v>
      </c>
      <c r="O230" s="34">
        <v>0.82986111111111116</v>
      </c>
      <c r="P230" s="7">
        <f>O230-M230</f>
        <v>2.777777777777779E-2</v>
      </c>
      <c r="Q230" s="34">
        <v>0.83333333333333337</v>
      </c>
      <c r="R230" s="34">
        <v>0.86805555555555547</v>
      </c>
      <c r="S230" s="7">
        <f t="shared" si="464"/>
        <v>3.4722222222222099E-2</v>
      </c>
      <c r="T230" s="34">
        <v>0.83333333333333337</v>
      </c>
      <c r="U230" s="34">
        <v>0.86805555555555547</v>
      </c>
      <c r="V230" s="7">
        <f t="shared" si="465"/>
        <v>3.4722222222222099E-2</v>
      </c>
      <c r="W230" s="34">
        <v>0.83333333333333337</v>
      </c>
      <c r="X230" s="7">
        <v>0</v>
      </c>
      <c r="Y230" s="34">
        <v>0.89236111111111116</v>
      </c>
      <c r="Z230" s="7">
        <f>Y230-W230</f>
        <v>5.902777777777779E-2</v>
      </c>
      <c r="AA230" s="34">
        <v>0.96250000000000002</v>
      </c>
      <c r="AB230" s="7">
        <f>AA230-Y230</f>
        <v>7.0138888888888862E-2</v>
      </c>
      <c r="AC230" s="34">
        <v>0.96250000000000002</v>
      </c>
      <c r="AD230" s="34">
        <v>0.96250000000000002</v>
      </c>
      <c r="AE230" s="7">
        <f t="shared" si="466"/>
        <v>0</v>
      </c>
      <c r="AF230" s="34">
        <v>0.97222222222222221</v>
      </c>
      <c r="AG230" s="7">
        <f>AF230-AD230</f>
        <v>9.7222222222221877E-3</v>
      </c>
      <c r="AH230" s="34">
        <v>0.97569444444444453</v>
      </c>
      <c r="AI230" s="7">
        <f>AH230-AF230</f>
        <v>3.4722222222223209E-3</v>
      </c>
      <c r="AJ230" s="8">
        <f t="shared" si="314"/>
        <v>0</v>
      </c>
      <c r="AK230" s="8">
        <f t="shared" si="315"/>
        <v>5</v>
      </c>
      <c r="AL230" s="34">
        <v>0.97569444444444453</v>
      </c>
      <c r="AM230" s="34">
        <v>0.97916666666666663</v>
      </c>
      <c r="AN230" s="7">
        <f t="shared" si="334"/>
        <v>3.4722222222220989E-3</v>
      </c>
      <c r="AO230" s="7">
        <f>AM230-I230</f>
        <v>0.1875</v>
      </c>
      <c r="AP230" s="8">
        <f t="shared" si="335"/>
        <v>4</v>
      </c>
      <c r="AQ230" s="8">
        <f t="shared" si="336"/>
        <v>30</v>
      </c>
      <c r="AR230" s="7">
        <f>AB230-(AU230+AV230+AW230+AZ230+BC230+BF230+BI230)</f>
        <v>7.0138888888888862E-2</v>
      </c>
      <c r="AS230" s="8">
        <f t="shared" si="467"/>
        <v>1</v>
      </c>
      <c r="AT230" s="8">
        <f t="shared" si="468"/>
        <v>41</v>
      </c>
      <c r="AU230" s="224">
        <v>0</v>
      </c>
      <c r="AV230" s="224">
        <v>0</v>
      </c>
      <c r="AW230" s="224">
        <v>0</v>
      </c>
      <c r="AX230" s="225">
        <f t="shared" si="456"/>
        <v>0</v>
      </c>
      <c r="AY230" s="225">
        <f t="shared" si="457"/>
        <v>0</v>
      </c>
      <c r="AZ230" s="224">
        <v>0</v>
      </c>
      <c r="BA230" s="225">
        <f t="shared" si="469"/>
        <v>0</v>
      </c>
      <c r="BB230" s="225">
        <f t="shared" si="470"/>
        <v>0</v>
      </c>
      <c r="BC230" s="224">
        <v>0</v>
      </c>
      <c r="BD230" s="225">
        <f t="shared" si="471"/>
        <v>0</v>
      </c>
      <c r="BE230" s="225">
        <f t="shared" si="472"/>
        <v>0</v>
      </c>
      <c r="BF230" s="224">
        <v>0</v>
      </c>
      <c r="BG230" s="225">
        <f t="shared" si="460"/>
        <v>0</v>
      </c>
      <c r="BH230" s="225">
        <f t="shared" si="461"/>
        <v>0</v>
      </c>
      <c r="BI230" s="224">
        <v>0</v>
      </c>
      <c r="BJ230" s="226">
        <f t="shared" si="473"/>
        <v>0</v>
      </c>
      <c r="BK230" s="227">
        <f t="shared" si="474"/>
        <v>0</v>
      </c>
      <c r="BL230" s="228">
        <f>F230 + BL229</f>
        <v>813393.37999999989</v>
      </c>
      <c r="BM230" s="229">
        <f xml:space="preserve"> G230 + BM229</f>
        <v>13107</v>
      </c>
      <c r="BN230" s="38">
        <f>F230/G230</f>
        <v>64.143728813559321</v>
      </c>
      <c r="BO230" s="2"/>
      <c r="BP230" s="2"/>
      <c r="BQ230" s="2"/>
      <c r="BR230" s="2"/>
      <c r="BS230" s="2"/>
      <c r="BT230" s="2"/>
      <c r="BU230" s="2"/>
      <c r="BV230" s="2"/>
      <c r="BW230" s="2"/>
    </row>
    <row r="231" spans="1:75" s="65" customFormat="1" ht="27.75" customHeight="1" x14ac:dyDescent="0.25">
      <c r="A231" s="45">
        <v>41037</v>
      </c>
      <c r="B231" s="43">
        <f t="shared" si="414"/>
        <v>5</v>
      </c>
      <c r="C231" s="52">
        <v>11</v>
      </c>
      <c r="D231" s="37" t="s">
        <v>31</v>
      </c>
      <c r="E231" s="37" t="s">
        <v>384</v>
      </c>
      <c r="F231" s="43">
        <v>3515.45</v>
      </c>
      <c r="G231" s="52">
        <v>58</v>
      </c>
      <c r="H231" s="52">
        <v>1</v>
      </c>
      <c r="I231" s="34">
        <v>0.8125</v>
      </c>
      <c r="J231" s="34">
        <v>0.8125</v>
      </c>
      <c r="K231" s="34">
        <v>0.82291666666666663</v>
      </c>
      <c r="L231" s="7">
        <f>K231-J231</f>
        <v>1.041666666666663E-2</v>
      </c>
      <c r="M231" s="34">
        <v>0.82986111111111116</v>
      </c>
      <c r="N231" s="7">
        <f>M231-K231</f>
        <v>6.9444444444445308E-3</v>
      </c>
      <c r="O231" s="34">
        <v>0.86111111111111116</v>
      </c>
      <c r="P231" s="7">
        <f>O231-M231</f>
        <v>3.125E-2</v>
      </c>
      <c r="Q231" s="34">
        <v>0.86805555555555547</v>
      </c>
      <c r="R231" s="34">
        <v>0.89236111111111116</v>
      </c>
      <c r="S231" s="7">
        <f t="shared" si="464"/>
        <v>2.4305555555555691E-2</v>
      </c>
      <c r="T231" s="34">
        <v>0.86805555555555547</v>
      </c>
      <c r="U231" s="34">
        <v>0.89236111111111116</v>
      </c>
      <c r="V231" s="7">
        <f t="shared" si="465"/>
        <v>2.4305555555555691E-2</v>
      </c>
      <c r="W231" s="34">
        <v>0.93055555555555547</v>
      </c>
      <c r="X231" s="7">
        <f>W231-R231</f>
        <v>3.8194444444444309E-2</v>
      </c>
      <c r="Y231" s="34">
        <v>0.98263888888888884</v>
      </c>
      <c r="Z231" s="7">
        <f>Y231-W231</f>
        <v>5.208333333333337E-2</v>
      </c>
      <c r="AA231" s="34">
        <v>1.0729166666666667</v>
      </c>
      <c r="AB231" s="7">
        <f>AA231-Y231</f>
        <v>9.0277777777777901E-2</v>
      </c>
      <c r="AC231" s="34">
        <v>1.0729166666666667</v>
      </c>
      <c r="AD231" s="34">
        <v>1.0729166666666667</v>
      </c>
      <c r="AE231" s="7">
        <f t="shared" si="466"/>
        <v>0</v>
      </c>
      <c r="AF231" s="34">
        <v>1.0868055555555556</v>
      </c>
      <c r="AG231" s="7">
        <f>AF231-AD231</f>
        <v>1.388888888888884E-2</v>
      </c>
      <c r="AH231" s="34">
        <v>1.0902777777777779</v>
      </c>
      <c r="AI231" s="7">
        <f>AH231-AF231</f>
        <v>3.4722222222223209E-3</v>
      </c>
      <c r="AJ231" s="8">
        <f t="shared" si="314"/>
        <v>0</v>
      </c>
      <c r="AK231" s="8">
        <f t="shared" si="315"/>
        <v>5</v>
      </c>
      <c r="AL231" s="34">
        <v>1.0902777777777779</v>
      </c>
      <c r="AM231" s="34">
        <v>1.09375</v>
      </c>
      <c r="AN231" s="7">
        <f t="shared" si="334"/>
        <v>3.4722222222220989E-3</v>
      </c>
      <c r="AO231" s="7">
        <f>AM231-I231</f>
        <v>0.28125</v>
      </c>
      <c r="AP231" s="8">
        <f t="shared" si="335"/>
        <v>6</v>
      </c>
      <c r="AQ231" s="8">
        <f t="shared" si="336"/>
        <v>45</v>
      </c>
      <c r="AR231" s="7">
        <f>AB231-(AU231+AV231+AW231+AZ231+BC231+BF231+BI231)</f>
        <v>6.2500000000000125E-2</v>
      </c>
      <c r="AS231" s="8">
        <f t="shared" si="467"/>
        <v>1</v>
      </c>
      <c r="AT231" s="8">
        <f t="shared" si="468"/>
        <v>30</v>
      </c>
      <c r="AU231" s="224">
        <v>0</v>
      </c>
      <c r="AV231" s="224">
        <v>0</v>
      </c>
      <c r="AW231" s="224">
        <v>5.5555555555555558E-3</v>
      </c>
      <c r="AX231" s="225">
        <f t="shared" si="456"/>
        <v>0</v>
      </c>
      <c r="AY231" s="225">
        <f t="shared" si="457"/>
        <v>8</v>
      </c>
      <c r="AZ231" s="224">
        <v>0</v>
      </c>
      <c r="BA231" s="225">
        <f t="shared" si="469"/>
        <v>0</v>
      </c>
      <c r="BB231" s="225">
        <f t="shared" si="470"/>
        <v>0</v>
      </c>
      <c r="BC231" s="224">
        <v>0</v>
      </c>
      <c r="BD231" s="225">
        <f t="shared" si="471"/>
        <v>0</v>
      </c>
      <c r="BE231" s="225">
        <f t="shared" si="472"/>
        <v>0</v>
      </c>
      <c r="BF231" s="224">
        <v>2.2222222222222223E-2</v>
      </c>
      <c r="BG231" s="225">
        <f t="shared" si="460"/>
        <v>0</v>
      </c>
      <c r="BH231" s="225">
        <f t="shared" si="461"/>
        <v>32</v>
      </c>
      <c r="BI231" s="224">
        <v>0</v>
      </c>
      <c r="BJ231" s="226">
        <f t="shared" si="473"/>
        <v>0</v>
      </c>
      <c r="BK231" s="227">
        <f t="shared" si="474"/>
        <v>0</v>
      </c>
      <c r="BL231" s="228">
        <f>F231 + BL230</f>
        <v>816908.82999999984</v>
      </c>
      <c r="BM231" s="229">
        <f xml:space="preserve"> G231 + BM230</f>
        <v>13165</v>
      </c>
      <c r="BN231" s="38">
        <f>F231/G231</f>
        <v>60.611206896551721</v>
      </c>
      <c r="BO231" s="2"/>
      <c r="BP231" s="2"/>
      <c r="BQ231" s="2"/>
      <c r="BR231" s="2"/>
      <c r="BS231" s="2"/>
      <c r="BT231" s="2"/>
      <c r="BU231" s="2"/>
      <c r="BV231" s="2"/>
      <c r="BW231" s="2"/>
    </row>
    <row r="232" spans="1:75" s="65" customFormat="1" ht="27.75" customHeight="1" x14ac:dyDescent="0.25">
      <c r="A232" s="45">
        <v>41037</v>
      </c>
      <c r="B232" s="43">
        <f t="shared" si="414"/>
        <v>5</v>
      </c>
      <c r="C232" s="52">
        <v>1</v>
      </c>
      <c r="D232" s="37" t="s">
        <v>288</v>
      </c>
      <c r="E232" s="37" t="s">
        <v>216</v>
      </c>
      <c r="F232" s="43">
        <v>3654.32</v>
      </c>
      <c r="G232" s="52">
        <v>57</v>
      </c>
      <c r="H232" s="52">
        <v>2</v>
      </c>
      <c r="I232" s="34">
        <v>0.83333333333333337</v>
      </c>
      <c r="J232" s="34">
        <v>0.83333333333333337</v>
      </c>
      <c r="K232" s="34">
        <v>0.93055555555555547</v>
      </c>
      <c r="L232" s="7">
        <f>K232-J232</f>
        <v>9.7222222222222099E-2</v>
      </c>
      <c r="M232" s="34">
        <v>0.9375</v>
      </c>
      <c r="N232" s="7">
        <f>M232-K232</f>
        <v>6.9444444444445308E-3</v>
      </c>
      <c r="O232" s="34">
        <v>0.96180555555555547</v>
      </c>
      <c r="P232" s="7">
        <f>O232-M232</f>
        <v>2.4305555555555469E-2</v>
      </c>
      <c r="Q232" s="34">
        <v>0.96527777777777779</v>
      </c>
      <c r="R232" s="34">
        <v>0.98958333333333337</v>
      </c>
      <c r="S232" s="7">
        <f t="shared" si="464"/>
        <v>2.430555555555558E-2</v>
      </c>
      <c r="T232" s="34">
        <v>0.96527777777777779</v>
      </c>
      <c r="U232" s="34">
        <v>0.98958333333333337</v>
      </c>
      <c r="V232" s="7">
        <f t="shared" si="465"/>
        <v>2.430555555555558E-2</v>
      </c>
      <c r="W232" s="34">
        <v>1.1180555555555556</v>
      </c>
      <c r="X232" s="7">
        <f>W232-R232</f>
        <v>0.12847222222222221</v>
      </c>
      <c r="Y232" s="34">
        <v>1.1194444444444445</v>
      </c>
      <c r="Z232" s="7">
        <f>Y232-W232</f>
        <v>1.388888888888884E-3</v>
      </c>
      <c r="AA232" s="34">
        <v>1.1916666666666667</v>
      </c>
      <c r="AB232" s="7">
        <f>AA232-Y232</f>
        <v>7.2222222222222188E-2</v>
      </c>
      <c r="AC232" s="34">
        <v>1.1916666666666667</v>
      </c>
      <c r="AD232" s="34">
        <v>1.1916666666666667</v>
      </c>
      <c r="AE232" s="7">
        <f t="shared" si="466"/>
        <v>0</v>
      </c>
      <c r="AF232" s="34">
        <v>1.2013888888888888</v>
      </c>
      <c r="AG232" s="7">
        <f>AF232-AD232</f>
        <v>9.7222222222221877E-3</v>
      </c>
      <c r="AH232" s="34">
        <v>1.2048611111111112</v>
      </c>
      <c r="AI232" s="7">
        <f>AH232-AF232</f>
        <v>3.4722222222223209E-3</v>
      </c>
      <c r="AJ232" s="8">
        <f t="shared" si="314"/>
        <v>0</v>
      </c>
      <c r="AK232" s="8">
        <f t="shared" si="315"/>
        <v>5</v>
      </c>
      <c r="AL232" s="34">
        <v>1.2048611111111112</v>
      </c>
      <c r="AM232" s="34">
        <v>1.2083333333333333</v>
      </c>
      <c r="AN232" s="7">
        <f t="shared" si="334"/>
        <v>3.4722222222220989E-3</v>
      </c>
      <c r="AO232" s="7">
        <f>AM232-I232</f>
        <v>0.37499999999999989</v>
      </c>
      <c r="AP232" s="8">
        <f t="shared" si="335"/>
        <v>9</v>
      </c>
      <c r="AQ232" s="8">
        <f t="shared" si="336"/>
        <v>0</v>
      </c>
      <c r="AR232" s="7">
        <f>AB232-(AU232+AV232+AW232+AZ232+BC232+BF232+BI232)</f>
        <v>4.9305555555555519E-2</v>
      </c>
      <c r="AS232" s="8">
        <f t="shared" si="467"/>
        <v>1</v>
      </c>
      <c r="AT232" s="8">
        <f t="shared" si="468"/>
        <v>11</v>
      </c>
      <c r="AU232" s="224">
        <v>0</v>
      </c>
      <c r="AV232" s="224">
        <v>0</v>
      </c>
      <c r="AW232" s="224">
        <v>0</v>
      </c>
      <c r="AX232" s="225">
        <f t="shared" si="456"/>
        <v>0</v>
      </c>
      <c r="AY232" s="225">
        <f t="shared" si="457"/>
        <v>0</v>
      </c>
      <c r="AZ232" s="224">
        <v>0</v>
      </c>
      <c r="BA232" s="225">
        <f t="shared" si="469"/>
        <v>0</v>
      </c>
      <c r="BB232" s="225">
        <f t="shared" si="470"/>
        <v>0</v>
      </c>
      <c r="BC232" s="224">
        <v>0</v>
      </c>
      <c r="BD232" s="225">
        <f t="shared" si="471"/>
        <v>0</v>
      </c>
      <c r="BE232" s="225">
        <f t="shared" si="472"/>
        <v>0</v>
      </c>
      <c r="BF232" s="224">
        <v>2.2916666666666669E-2</v>
      </c>
      <c r="BG232" s="225">
        <f t="shared" si="460"/>
        <v>0</v>
      </c>
      <c r="BH232" s="225">
        <f t="shared" si="461"/>
        <v>33</v>
      </c>
      <c r="BI232" s="224">
        <v>0</v>
      </c>
      <c r="BJ232" s="226">
        <f t="shared" si="473"/>
        <v>0</v>
      </c>
      <c r="BK232" s="227">
        <f t="shared" si="474"/>
        <v>0</v>
      </c>
      <c r="BL232" s="228">
        <f>F232 + BL231</f>
        <v>820563.14999999979</v>
      </c>
      <c r="BM232" s="229">
        <f xml:space="preserve"> G232 + BM231</f>
        <v>13222</v>
      </c>
      <c r="BN232" s="38">
        <f>F232/G232</f>
        <v>64.110877192982457</v>
      </c>
      <c r="BO232" s="2"/>
      <c r="BP232" s="2"/>
      <c r="BQ232" s="2"/>
      <c r="BR232" s="2"/>
      <c r="BS232" s="2"/>
      <c r="BT232" s="2"/>
      <c r="BU232" s="2"/>
      <c r="BV232" s="2"/>
      <c r="BW232" s="2"/>
    </row>
    <row r="233" spans="1:75" s="65" customFormat="1" x14ac:dyDescent="0.25">
      <c r="A233" s="45">
        <v>41038</v>
      </c>
      <c r="B233" s="43">
        <f t="shared" si="414"/>
        <v>5</v>
      </c>
      <c r="C233" s="52">
        <v>3</v>
      </c>
      <c r="D233" s="37" t="s">
        <v>264</v>
      </c>
      <c r="E233" s="37" t="s">
        <v>268</v>
      </c>
      <c r="F233" s="43">
        <v>3467.85</v>
      </c>
      <c r="G233" s="52">
        <v>55</v>
      </c>
      <c r="H233" s="52">
        <v>4</v>
      </c>
      <c r="I233" s="34">
        <v>0.875</v>
      </c>
      <c r="J233" s="34">
        <v>0.875</v>
      </c>
      <c r="K233" s="34">
        <v>0.88541666666666663</v>
      </c>
      <c r="L233" s="7">
        <f>K233-J233</f>
        <v>1.041666666666663E-2</v>
      </c>
      <c r="M233" s="34">
        <v>0.89583333333333337</v>
      </c>
      <c r="N233" s="7">
        <f>M233-K233</f>
        <v>1.0416666666666741E-2</v>
      </c>
      <c r="O233" s="34">
        <v>1.0763888888888888</v>
      </c>
      <c r="P233" s="7">
        <f>O233-M233</f>
        <v>0.18055555555555547</v>
      </c>
      <c r="Q233" s="34">
        <v>1.0763888888888888</v>
      </c>
      <c r="R233" s="34">
        <v>1.1180555555555556</v>
      </c>
      <c r="S233" s="7">
        <f t="shared" ref="S233:S241" si="475">R233-Q233</f>
        <v>4.1666666666666741E-2</v>
      </c>
      <c r="T233" s="34">
        <v>1.0763888888888888</v>
      </c>
      <c r="U233" s="34">
        <v>1.1180555555555556</v>
      </c>
      <c r="V233" s="7">
        <f t="shared" ref="V233:V241" si="476">U233-T233</f>
        <v>4.1666666666666741E-2</v>
      </c>
      <c r="W233" s="34">
        <v>1.0902777777777779</v>
      </c>
      <c r="X233" s="7">
        <v>0</v>
      </c>
      <c r="Y233" s="34">
        <v>1.0902777777777779</v>
      </c>
      <c r="Z233" s="7">
        <f>Y233-W233</f>
        <v>0</v>
      </c>
      <c r="AA233" s="34">
        <v>1.2777777777777779</v>
      </c>
      <c r="AB233" s="7">
        <f>AA233-Y233</f>
        <v>0.1875</v>
      </c>
      <c r="AC233" s="34">
        <v>1.2777777777777779</v>
      </c>
      <c r="AD233" s="34">
        <v>1.2777777777777779</v>
      </c>
      <c r="AE233" s="7">
        <f t="shared" ref="AE233:AE241" si="477">AD233-AC233</f>
        <v>0</v>
      </c>
      <c r="AF233" s="34">
        <v>1.2951388888888888</v>
      </c>
      <c r="AG233" s="7">
        <f>AF233-AD233</f>
        <v>1.7361111111110938E-2</v>
      </c>
      <c r="AH233" s="34">
        <v>1.2986111111111112</v>
      </c>
      <c r="AI233" s="7">
        <f>AH233-AF233</f>
        <v>3.4722222222223209E-3</v>
      </c>
      <c r="AJ233" s="8">
        <f t="shared" si="314"/>
        <v>0</v>
      </c>
      <c r="AK233" s="8">
        <f t="shared" si="315"/>
        <v>5</v>
      </c>
      <c r="AL233" s="34">
        <v>1.2986111111111112</v>
      </c>
      <c r="AM233" s="34">
        <v>1.3020833333333333</v>
      </c>
      <c r="AN233" s="7">
        <f t="shared" si="334"/>
        <v>3.4722222222220989E-3</v>
      </c>
      <c r="AO233" s="7">
        <f>AM233-I233</f>
        <v>0.42708333333333326</v>
      </c>
      <c r="AP233" s="8">
        <f t="shared" si="335"/>
        <v>10</v>
      </c>
      <c r="AQ233" s="8">
        <f t="shared" si="336"/>
        <v>15</v>
      </c>
      <c r="AR233" s="7">
        <f>AB233-(AU233+AV233+AW233+AZ233+BC233+BF233+BI233)</f>
        <v>0</v>
      </c>
      <c r="AS233" s="8">
        <f t="shared" ref="AS233:AS241" si="478">HOUR(AR233)</f>
        <v>0</v>
      </c>
      <c r="AT233" s="8">
        <f t="shared" ref="AT233:AT241" si="479">MINUTE(AR233)</f>
        <v>0</v>
      </c>
      <c r="AU233" s="224">
        <v>0</v>
      </c>
      <c r="AV233" s="224">
        <v>0</v>
      </c>
      <c r="AW233" s="224">
        <v>0</v>
      </c>
      <c r="AX233" s="225">
        <f t="shared" ref="AX233:AX241" si="480">HOUR(AW233)</f>
        <v>0</v>
      </c>
      <c r="AY233" s="225">
        <f t="shared" ref="AY233:AY241" si="481">MINUTE(AW233)</f>
        <v>0</v>
      </c>
      <c r="AZ233" s="224">
        <v>0.1875</v>
      </c>
      <c r="BA233" s="225">
        <f t="shared" si="469"/>
        <v>4</v>
      </c>
      <c r="BB233" s="225">
        <f t="shared" si="470"/>
        <v>30</v>
      </c>
      <c r="BC233" s="224">
        <v>0</v>
      </c>
      <c r="BD233" s="225">
        <f t="shared" si="471"/>
        <v>0</v>
      </c>
      <c r="BE233" s="225">
        <f t="shared" si="472"/>
        <v>0</v>
      </c>
      <c r="BF233" s="224">
        <v>0</v>
      </c>
      <c r="BG233" s="225">
        <f t="shared" si="460"/>
        <v>0</v>
      </c>
      <c r="BH233" s="225">
        <f t="shared" si="461"/>
        <v>0</v>
      </c>
      <c r="BI233" s="224">
        <v>0</v>
      </c>
      <c r="BJ233" s="226">
        <f t="shared" ref="BJ233:BJ251" si="482">HOUR(BI233)</f>
        <v>0</v>
      </c>
      <c r="BK233" s="227">
        <f t="shared" ref="BK233:BK251" si="483">MINUTE(BI233)</f>
        <v>0</v>
      </c>
      <c r="BL233" s="228">
        <f>F233 + BL232</f>
        <v>824030.99999999977</v>
      </c>
      <c r="BM233" s="229">
        <f xml:space="preserve"> G233 + BM232</f>
        <v>13277</v>
      </c>
      <c r="BN233" s="38">
        <f>F233/G233</f>
        <v>63.051818181818177</v>
      </c>
      <c r="BO233" s="2"/>
      <c r="BP233" s="2"/>
      <c r="BQ233" s="2"/>
      <c r="BR233" s="2"/>
      <c r="BS233" s="2"/>
      <c r="BT233" s="2"/>
      <c r="BU233" s="2"/>
      <c r="BV233" s="2"/>
      <c r="BW233" s="2"/>
    </row>
    <row r="234" spans="1:75" s="65" customFormat="1" ht="27" customHeight="1" x14ac:dyDescent="0.25">
      <c r="A234" s="45">
        <v>41038</v>
      </c>
      <c r="B234" s="43">
        <f t="shared" si="414"/>
        <v>5</v>
      </c>
      <c r="C234" s="52">
        <v>1</v>
      </c>
      <c r="D234" s="37" t="s">
        <v>288</v>
      </c>
      <c r="E234" s="37" t="s">
        <v>216</v>
      </c>
      <c r="F234" s="43">
        <v>3783.18</v>
      </c>
      <c r="G234" s="52">
        <v>59</v>
      </c>
      <c r="H234" s="52">
        <v>0</v>
      </c>
      <c r="I234" s="34">
        <v>0.97569444444444453</v>
      </c>
      <c r="J234" s="34">
        <v>0.97569444444444453</v>
      </c>
      <c r="K234" s="34">
        <v>0.98611111111111116</v>
      </c>
      <c r="L234" s="7">
        <f>K234-J234</f>
        <v>1.041666666666663E-2</v>
      </c>
      <c r="M234" s="34">
        <v>1</v>
      </c>
      <c r="N234" s="7">
        <f>M234-K234</f>
        <v>1.388888888888884E-2</v>
      </c>
      <c r="O234" s="34">
        <v>1.1319444444444444</v>
      </c>
      <c r="P234" s="7">
        <f>O234-M234</f>
        <v>0.13194444444444442</v>
      </c>
      <c r="Q234" s="34">
        <v>1.1354166666666667</v>
      </c>
      <c r="R234" s="34">
        <v>1.1979166666666667</v>
      </c>
      <c r="S234" s="7">
        <f t="shared" si="475"/>
        <v>6.25E-2</v>
      </c>
      <c r="T234" s="34">
        <v>1.1354166666666667</v>
      </c>
      <c r="U234" s="34">
        <v>1.1979166666666667</v>
      </c>
      <c r="V234" s="7">
        <f t="shared" si="476"/>
        <v>6.25E-2</v>
      </c>
      <c r="W234" s="34">
        <v>1.2152777777777779</v>
      </c>
      <c r="X234" s="7">
        <f>W234-R234</f>
        <v>1.736111111111116E-2</v>
      </c>
      <c r="Y234" s="34">
        <v>1.2166666666666666</v>
      </c>
      <c r="Z234" s="7">
        <f>Y234-W234</f>
        <v>1.3888888888886619E-3</v>
      </c>
      <c r="AA234" s="34">
        <v>1.2729166666666667</v>
      </c>
      <c r="AB234" s="7">
        <f>AA234-Y234</f>
        <v>5.6250000000000133E-2</v>
      </c>
      <c r="AC234" s="34">
        <v>1.2729166666666667</v>
      </c>
      <c r="AD234" s="34">
        <v>1.2729166666666667</v>
      </c>
      <c r="AE234" s="7">
        <f t="shared" si="477"/>
        <v>0</v>
      </c>
      <c r="AF234" s="34">
        <v>1.2847222222222221</v>
      </c>
      <c r="AG234" s="7">
        <f>AF234-AD234</f>
        <v>1.1805555555555403E-2</v>
      </c>
      <c r="AH234" s="34">
        <v>1.2881944444444444</v>
      </c>
      <c r="AI234" s="7">
        <f>AH234-AF234</f>
        <v>3.4722222222223209E-3</v>
      </c>
      <c r="AJ234" s="8">
        <f t="shared" si="314"/>
        <v>0</v>
      </c>
      <c r="AK234" s="8">
        <f t="shared" si="315"/>
        <v>5</v>
      </c>
      <c r="AL234" s="34">
        <v>1.2881944444444444</v>
      </c>
      <c r="AM234" s="34">
        <v>1.2916666666666667</v>
      </c>
      <c r="AN234" s="7">
        <f t="shared" si="334"/>
        <v>3.4722222222223209E-3</v>
      </c>
      <c r="AO234" s="7">
        <f>AM234-I234</f>
        <v>0.31597222222222221</v>
      </c>
      <c r="AP234" s="8">
        <f t="shared" si="335"/>
        <v>7</v>
      </c>
      <c r="AQ234" s="8">
        <f t="shared" si="336"/>
        <v>35</v>
      </c>
      <c r="AR234" s="7">
        <f>AB234-(AU234+AV234+AW234+AZ234+BC234+BF234+BI234)</f>
        <v>3.958333333333347E-2</v>
      </c>
      <c r="AS234" s="8">
        <f t="shared" si="478"/>
        <v>0</v>
      </c>
      <c r="AT234" s="8">
        <f t="shared" si="479"/>
        <v>57</v>
      </c>
      <c r="AU234" s="224">
        <v>0</v>
      </c>
      <c r="AV234" s="224">
        <v>0</v>
      </c>
      <c r="AW234" s="224">
        <v>0</v>
      </c>
      <c r="AX234" s="225">
        <f t="shared" si="480"/>
        <v>0</v>
      </c>
      <c r="AY234" s="225">
        <f t="shared" si="481"/>
        <v>0</v>
      </c>
      <c r="AZ234" s="224">
        <v>0</v>
      </c>
      <c r="BA234" s="225">
        <f t="shared" si="469"/>
        <v>0</v>
      </c>
      <c r="BB234" s="225">
        <f t="shared" si="470"/>
        <v>0</v>
      </c>
      <c r="BC234" s="224">
        <v>0</v>
      </c>
      <c r="BD234" s="225">
        <f t="shared" ref="BD234:BD241" si="484">HOUR(BC234)</f>
        <v>0</v>
      </c>
      <c r="BE234" s="225">
        <f t="shared" ref="BE234:BE241" si="485">MINUTE(BC234)</f>
        <v>0</v>
      </c>
      <c r="BF234" s="224">
        <v>1.6666666666666666E-2</v>
      </c>
      <c r="BG234" s="225">
        <f t="shared" si="460"/>
        <v>0</v>
      </c>
      <c r="BH234" s="225">
        <f t="shared" si="461"/>
        <v>24</v>
      </c>
      <c r="BI234" s="224">
        <v>0</v>
      </c>
      <c r="BJ234" s="226">
        <f t="shared" si="482"/>
        <v>0</v>
      </c>
      <c r="BK234" s="227">
        <f t="shared" si="483"/>
        <v>0</v>
      </c>
      <c r="BL234" s="228">
        <f>F234 + BL233</f>
        <v>827814.17999999982</v>
      </c>
      <c r="BM234" s="229">
        <f xml:space="preserve"> G234 + BM233</f>
        <v>13336</v>
      </c>
      <c r="BN234" s="38">
        <f>F234/G234</f>
        <v>64.121694915254238</v>
      </c>
      <c r="BO234" s="2"/>
      <c r="BP234" s="2"/>
      <c r="BQ234" s="2"/>
      <c r="BR234" s="2"/>
      <c r="BS234" s="2"/>
      <c r="BT234" s="2"/>
      <c r="BU234" s="2"/>
      <c r="BV234" s="2"/>
      <c r="BW234" s="2"/>
    </row>
    <row r="235" spans="1:75" s="65" customFormat="1" ht="27" customHeight="1" x14ac:dyDescent="0.25">
      <c r="A235" s="45">
        <v>41038</v>
      </c>
      <c r="B235" s="43">
        <f t="shared" si="414"/>
        <v>5</v>
      </c>
      <c r="C235" s="52">
        <v>1</v>
      </c>
      <c r="D235" s="37" t="s">
        <v>288</v>
      </c>
      <c r="E235" s="37" t="s">
        <v>216</v>
      </c>
      <c r="F235" s="43">
        <v>3733.67</v>
      </c>
      <c r="G235" s="52">
        <v>59</v>
      </c>
      <c r="H235" s="52">
        <v>0</v>
      </c>
      <c r="I235" s="34">
        <v>0.125</v>
      </c>
      <c r="J235" s="34">
        <v>0.125</v>
      </c>
      <c r="K235" s="34">
        <v>0.1388888888888889</v>
      </c>
      <c r="L235" s="7">
        <f>K235-J235</f>
        <v>1.3888888888888895E-2</v>
      </c>
      <c r="M235" s="34">
        <v>0.14583333333333334</v>
      </c>
      <c r="N235" s="7">
        <f>M235-K235</f>
        <v>6.9444444444444475E-3</v>
      </c>
      <c r="O235" s="34">
        <v>0.3576388888888889</v>
      </c>
      <c r="P235" s="7">
        <f>O235-M235</f>
        <v>0.21180555555555555</v>
      </c>
      <c r="Q235" s="34">
        <v>0.3611111111111111</v>
      </c>
      <c r="R235" s="34">
        <v>0.38541666666666669</v>
      </c>
      <c r="S235" s="7">
        <f t="shared" si="475"/>
        <v>2.430555555555558E-2</v>
      </c>
      <c r="T235" s="34">
        <v>0.3611111111111111</v>
      </c>
      <c r="U235" s="34">
        <v>0.38541666666666669</v>
      </c>
      <c r="V235" s="7">
        <f t="shared" si="476"/>
        <v>2.430555555555558E-2</v>
      </c>
      <c r="W235" s="34">
        <v>0.42499999999999999</v>
      </c>
      <c r="X235" s="7">
        <f>W235-R235</f>
        <v>3.9583333333333304E-2</v>
      </c>
      <c r="Y235" s="34">
        <v>0.42499999999999999</v>
      </c>
      <c r="Z235" s="7">
        <f>Y235-W235</f>
        <v>0</v>
      </c>
      <c r="AA235" s="34">
        <v>0.50486111111111109</v>
      </c>
      <c r="AB235" s="7">
        <f>AA235-Y235</f>
        <v>7.9861111111111105E-2</v>
      </c>
      <c r="AC235" s="34">
        <v>0.50486111111111109</v>
      </c>
      <c r="AD235" s="34">
        <v>0.50486111111111109</v>
      </c>
      <c r="AE235" s="7">
        <f t="shared" si="477"/>
        <v>0</v>
      </c>
      <c r="AF235" s="34">
        <v>0.51388888888888895</v>
      </c>
      <c r="AG235" s="7">
        <f>AF235-AD235</f>
        <v>9.0277777777778567E-3</v>
      </c>
      <c r="AH235" s="34">
        <v>0.51736111111111105</v>
      </c>
      <c r="AI235" s="7">
        <f>AH235-AF235</f>
        <v>3.4722222222220989E-3</v>
      </c>
      <c r="AJ235" s="8">
        <f t="shared" si="314"/>
        <v>0</v>
      </c>
      <c r="AK235" s="8">
        <f t="shared" si="315"/>
        <v>5</v>
      </c>
      <c r="AL235" s="34">
        <v>0.51736111111111105</v>
      </c>
      <c r="AM235" s="34">
        <v>0.52083333333333337</v>
      </c>
      <c r="AN235" s="7">
        <f t="shared" si="334"/>
        <v>3.4722222222223209E-3</v>
      </c>
      <c r="AO235" s="7">
        <f>AM235-I235</f>
        <v>0.39583333333333337</v>
      </c>
      <c r="AP235" s="8">
        <f t="shared" si="335"/>
        <v>9</v>
      </c>
      <c r="AQ235" s="8">
        <f t="shared" si="336"/>
        <v>30</v>
      </c>
      <c r="AR235" s="7">
        <f>AB235-(AU235+AV235+AW235+AZ235+BC235+BF235+BI235)</f>
        <v>3.7499999999999999E-2</v>
      </c>
      <c r="AS235" s="8">
        <f t="shared" si="478"/>
        <v>0</v>
      </c>
      <c r="AT235" s="8">
        <f t="shared" si="479"/>
        <v>54</v>
      </c>
      <c r="AU235" s="224">
        <v>0</v>
      </c>
      <c r="AV235" s="224">
        <v>0</v>
      </c>
      <c r="AW235" s="224">
        <v>0</v>
      </c>
      <c r="AX235" s="225">
        <f t="shared" si="480"/>
        <v>0</v>
      </c>
      <c r="AY235" s="225">
        <f t="shared" si="481"/>
        <v>0</v>
      </c>
      <c r="AZ235" s="224">
        <v>0</v>
      </c>
      <c r="BA235" s="225">
        <f t="shared" si="469"/>
        <v>0</v>
      </c>
      <c r="BB235" s="225">
        <f t="shared" si="470"/>
        <v>0</v>
      </c>
      <c r="BC235" s="224">
        <v>0</v>
      </c>
      <c r="BD235" s="225">
        <f t="shared" si="484"/>
        <v>0</v>
      </c>
      <c r="BE235" s="225">
        <f t="shared" si="485"/>
        <v>0</v>
      </c>
      <c r="BF235" s="224">
        <v>4.2361111111111106E-2</v>
      </c>
      <c r="BG235" s="225">
        <f t="shared" si="460"/>
        <v>1</v>
      </c>
      <c r="BH235" s="225">
        <f t="shared" si="461"/>
        <v>1</v>
      </c>
      <c r="BI235" s="224">
        <v>0</v>
      </c>
      <c r="BJ235" s="226">
        <f t="shared" si="482"/>
        <v>0</v>
      </c>
      <c r="BK235" s="227">
        <f t="shared" si="483"/>
        <v>0</v>
      </c>
      <c r="BL235" s="228">
        <f>F235 + BL234</f>
        <v>831547.84999999986</v>
      </c>
      <c r="BM235" s="229">
        <f xml:space="preserve"> G235 + BM234</f>
        <v>13395</v>
      </c>
      <c r="BN235" s="38">
        <f>F235/G235</f>
        <v>63.282542372881359</v>
      </c>
      <c r="BO235" s="2"/>
      <c r="BP235" s="2"/>
      <c r="BQ235" s="2"/>
      <c r="BR235" s="2"/>
      <c r="BS235" s="2"/>
      <c r="BT235" s="2"/>
      <c r="BU235" s="2"/>
      <c r="BV235" s="2"/>
      <c r="BW235" s="2"/>
    </row>
    <row r="236" spans="1:75" s="65" customFormat="1" x14ac:dyDescent="0.25">
      <c r="A236" s="45">
        <v>41038</v>
      </c>
      <c r="B236" s="43">
        <f t="shared" si="414"/>
        <v>5</v>
      </c>
      <c r="C236" s="52">
        <v>2</v>
      </c>
      <c r="D236" s="37" t="s">
        <v>279</v>
      </c>
      <c r="E236" s="37" t="s">
        <v>363</v>
      </c>
      <c r="F236" s="43">
        <v>3439.07</v>
      </c>
      <c r="G236" s="52">
        <v>59</v>
      </c>
      <c r="H236" s="52">
        <v>0</v>
      </c>
      <c r="I236" s="34">
        <v>0.85416666666666663</v>
      </c>
      <c r="J236" s="34">
        <v>0.85416666666666663</v>
      </c>
      <c r="K236" s="34">
        <v>0.86458333333333337</v>
      </c>
      <c r="L236" s="7">
        <f>K236-J236</f>
        <v>1.0416666666666741E-2</v>
      </c>
      <c r="M236" s="34">
        <v>0.875</v>
      </c>
      <c r="N236" s="7">
        <f>M236-K236</f>
        <v>1.041666666666663E-2</v>
      </c>
      <c r="O236" s="34">
        <v>1.2083333333333333</v>
      </c>
      <c r="P236" s="7">
        <f>O236-M236</f>
        <v>0.33333333333333326</v>
      </c>
      <c r="Q236" s="34">
        <v>1.2152777777777779</v>
      </c>
      <c r="R236" s="34">
        <v>1.2569444444444444</v>
      </c>
      <c r="S236" s="7">
        <f t="shared" si="475"/>
        <v>4.1666666666666519E-2</v>
      </c>
      <c r="T236" s="34">
        <v>1.2152777777777779</v>
      </c>
      <c r="U236" s="34">
        <v>1.2569444444444444</v>
      </c>
      <c r="V236" s="7">
        <f t="shared" si="476"/>
        <v>4.1666666666666519E-2</v>
      </c>
      <c r="W236" s="34">
        <v>1.2916666666666667</v>
      </c>
      <c r="X236" s="7">
        <f>W236-R236</f>
        <v>3.4722222222222321E-2</v>
      </c>
      <c r="Y236" s="34">
        <v>1.2916666666666667</v>
      </c>
      <c r="Z236" s="7">
        <f>Y236-W236</f>
        <v>0</v>
      </c>
      <c r="AA236" s="34">
        <v>1.625</v>
      </c>
      <c r="AB236" s="7">
        <f>AA236-Y236</f>
        <v>0.33333333333333326</v>
      </c>
      <c r="AC236" s="34">
        <v>1.625</v>
      </c>
      <c r="AD236" s="34">
        <v>1.625</v>
      </c>
      <c r="AE236" s="7">
        <f t="shared" si="477"/>
        <v>0</v>
      </c>
      <c r="AF236" s="34">
        <v>1.6354166666666667</v>
      </c>
      <c r="AG236" s="7">
        <f>AF236-AD236</f>
        <v>1.0416666666666741E-2</v>
      </c>
      <c r="AH236" s="34">
        <v>1.6388888888888891</v>
      </c>
      <c r="AI236" s="7">
        <f>AH236-AF236</f>
        <v>3.4722222222223209E-3</v>
      </c>
      <c r="AJ236" s="8">
        <f t="shared" si="314"/>
        <v>0</v>
      </c>
      <c r="AK236" s="8">
        <f t="shared" si="315"/>
        <v>5</v>
      </c>
      <c r="AL236" s="34">
        <v>1.6388888888888891</v>
      </c>
      <c r="AM236" s="34">
        <v>1.6423611111111109</v>
      </c>
      <c r="AN236" s="7">
        <f t="shared" si="334"/>
        <v>3.4722222222218768E-3</v>
      </c>
      <c r="AO236" s="7">
        <f>AM236-I236</f>
        <v>0.78819444444444431</v>
      </c>
      <c r="AP236" s="8">
        <f t="shared" si="335"/>
        <v>18</v>
      </c>
      <c r="AQ236" s="8">
        <f t="shared" si="336"/>
        <v>55</v>
      </c>
      <c r="AR236" s="7">
        <f>AB236-(AU236+AV236+AW236+AZ236+BC236+BF236+BI236)</f>
        <v>0</v>
      </c>
      <c r="AS236" s="8">
        <f t="shared" si="478"/>
        <v>0</v>
      </c>
      <c r="AT236" s="8">
        <f t="shared" si="479"/>
        <v>0</v>
      </c>
      <c r="AU236" s="224">
        <v>0</v>
      </c>
      <c r="AV236" s="224">
        <v>0</v>
      </c>
      <c r="AW236" s="224">
        <v>0</v>
      </c>
      <c r="AX236" s="225">
        <f t="shared" si="480"/>
        <v>0</v>
      </c>
      <c r="AY236" s="225">
        <f t="shared" si="481"/>
        <v>0</v>
      </c>
      <c r="AZ236" s="224">
        <v>0.29166666666666669</v>
      </c>
      <c r="BA236" s="225">
        <f t="shared" si="469"/>
        <v>7</v>
      </c>
      <c r="BB236" s="225">
        <f t="shared" si="470"/>
        <v>0</v>
      </c>
      <c r="BC236" s="224">
        <v>0</v>
      </c>
      <c r="BD236" s="225">
        <f t="shared" si="484"/>
        <v>0</v>
      </c>
      <c r="BE236" s="225">
        <f t="shared" si="485"/>
        <v>0</v>
      </c>
      <c r="BF236" s="224">
        <v>0</v>
      </c>
      <c r="BG236" s="225">
        <f t="shared" si="460"/>
        <v>0</v>
      </c>
      <c r="BH236" s="225">
        <f t="shared" si="461"/>
        <v>0</v>
      </c>
      <c r="BI236" s="224">
        <v>4.1666666666666664E-2</v>
      </c>
      <c r="BJ236" s="226">
        <f t="shared" si="482"/>
        <v>1</v>
      </c>
      <c r="BK236" s="227">
        <f t="shared" si="483"/>
        <v>0</v>
      </c>
      <c r="BL236" s="228">
        <f>F236 + BL235</f>
        <v>834986.91999999981</v>
      </c>
      <c r="BM236" s="229">
        <f xml:space="preserve"> G236 + BM235</f>
        <v>13454</v>
      </c>
      <c r="BN236" s="38">
        <f>F236/G236</f>
        <v>58.289322033898308</v>
      </c>
      <c r="BO236" s="2"/>
      <c r="BP236" s="2"/>
      <c r="BQ236" s="2"/>
      <c r="BR236" s="2"/>
      <c r="BS236" s="2"/>
      <c r="BT236" s="2"/>
      <c r="BU236" s="2"/>
      <c r="BV236" s="2"/>
      <c r="BW236" s="2"/>
    </row>
    <row r="237" spans="1:75" s="65" customFormat="1" ht="23.25" customHeight="1" x14ac:dyDescent="0.25">
      <c r="A237" s="45">
        <v>41038</v>
      </c>
      <c r="B237" s="43">
        <f t="shared" si="414"/>
        <v>5</v>
      </c>
      <c r="C237" s="52">
        <v>12</v>
      </c>
      <c r="D237" s="37" t="s">
        <v>31</v>
      </c>
      <c r="E237" s="37" t="s">
        <v>328</v>
      </c>
      <c r="F237" s="43">
        <v>3625.38</v>
      </c>
      <c r="G237" s="52">
        <v>58</v>
      </c>
      <c r="H237" s="52">
        <v>1</v>
      </c>
      <c r="I237" s="34">
        <v>0.14583333333333334</v>
      </c>
      <c r="J237" s="34">
        <v>0.14583333333333334</v>
      </c>
      <c r="K237" s="34">
        <v>0.15972222222222224</v>
      </c>
      <c r="L237" s="7">
        <f>K237-J237</f>
        <v>1.3888888888888895E-2</v>
      </c>
      <c r="M237" s="34">
        <v>0.16666666666666666</v>
      </c>
      <c r="N237" s="7">
        <f>M237-K237</f>
        <v>6.9444444444444198E-3</v>
      </c>
      <c r="O237" s="34">
        <v>0.45833333333333331</v>
      </c>
      <c r="P237" s="7">
        <f>O237-M237</f>
        <v>0.29166666666666663</v>
      </c>
      <c r="Q237" s="34">
        <v>0.41666666666666669</v>
      </c>
      <c r="R237" s="34">
        <v>0.4375</v>
      </c>
      <c r="S237" s="7">
        <f t="shared" si="475"/>
        <v>2.0833333333333315E-2</v>
      </c>
      <c r="T237" s="34">
        <v>0.41666666666666669</v>
      </c>
      <c r="U237" s="34">
        <v>0.4375</v>
      </c>
      <c r="V237" s="7">
        <f t="shared" si="476"/>
        <v>2.0833333333333315E-2</v>
      </c>
      <c r="W237" s="34">
        <v>0.52638888888888891</v>
      </c>
      <c r="X237" s="7">
        <f>W237-R237</f>
        <v>8.8888888888888906E-2</v>
      </c>
      <c r="Y237" s="34">
        <v>0.52708333333333335</v>
      </c>
      <c r="Z237" s="7">
        <f>Y237-W237</f>
        <v>6.9444444444444198E-4</v>
      </c>
      <c r="AA237" s="34">
        <v>0.62916666666666665</v>
      </c>
      <c r="AB237" s="7">
        <f>AA237-Y237</f>
        <v>0.1020833333333333</v>
      </c>
      <c r="AC237" s="34">
        <v>0.62916666666666665</v>
      </c>
      <c r="AD237" s="34">
        <v>0.62916666666666665</v>
      </c>
      <c r="AE237" s="7">
        <f t="shared" si="477"/>
        <v>0</v>
      </c>
      <c r="AF237" s="34">
        <v>0.63888888888888895</v>
      </c>
      <c r="AG237" s="7">
        <f>AF237-AD237</f>
        <v>9.7222222222222987E-3</v>
      </c>
      <c r="AH237" s="34">
        <v>0.64236111111111105</v>
      </c>
      <c r="AI237" s="7">
        <f>AH237-AF237</f>
        <v>3.4722222222220989E-3</v>
      </c>
      <c r="AJ237" s="8">
        <f t="shared" si="314"/>
        <v>0</v>
      </c>
      <c r="AK237" s="8">
        <f t="shared" si="315"/>
        <v>5</v>
      </c>
      <c r="AL237" s="34">
        <v>0.64236111111111105</v>
      </c>
      <c r="AM237" s="34">
        <v>0.64583333333333337</v>
      </c>
      <c r="AN237" s="7">
        <f t="shared" si="334"/>
        <v>3.4722222222223209E-3</v>
      </c>
      <c r="AO237" s="7">
        <f>AM237-I237</f>
        <v>0.5</v>
      </c>
      <c r="AP237" s="8">
        <f t="shared" si="335"/>
        <v>12</v>
      </c>
      <c r="AQ237" s="8">
        <f t="shared" si="336"/>
        <v>0</v>
      </c>
      <c r="AR237" s="7">
        <f>AB237-(AU237+AV237+AW237+AZ237+BC237+BF237+BI237)</f>
        <v>6.1111111111111081E-2</v>
      </c>
      <c r="AS237" s="8">
        <f t="shared" si="478"/>
        <v>1</v>
      </c>
      <c r="AT237" s="8">
        <f t="shared" si="479"/>
        <v>28</v>
      </c>
      <c r="AU237" s="224">
        <v>0</v>
      </c>
      <c r="AV237" s="224">
        <v>0</v>
      </c>
      <c r="AW237" s="224">
        <v>0</v>
      </c>
      <c r="AX237" s="225">
        <f t="shared" si="480"/>
        <v>0</v>
      </c>
      <c r="AY237" s="225">
        <f t="shared" si="481"/>
        <v>0</v>
      </c>
      <c r="AZ237" s="224">
        <v>0</v>
      </c>
      <c r="BA237" s="225">
        <f t="shared" si="469"/>
        <v>0</v>
      </c>
      <c r="BB237" s="225">
        <f t="shared" si="470"/>
        <v>0</v>
      </c>
      <c r="BC237" s="224">
        <v>0</v>
      </c>
      <c r="BD237" s="225">
        <f t="shared" si="484"/>
        <v>0</v>
      </c>
      <c r="BE237" s="225">
        <f t="shared" si="485"/>
        <v>0</v>
      </c>
      <c r="BF237" s="224">
        <v>4.0972222222222222E-2</v>
      </c>
      <c r="BG237" s="225">
        <f t="shared" si="460"/>
        <v>0</v>
      </c>
      <c r="BH237" s="225">
        <f t="shared" si="461"/>
        <v>59</v>
      </c>
      <c r="BI237" s="224">
        <v>0</v>
      </c>
      <c r="BJ237" s="226">
        <f t="shared" si="482"/>
        <v>0</v>
      </c>
      <c r="BK237" s="227">
        <f t="shared" si="483"/>
        <v>0</v>
      </c>
      <c r="BL237" s="228">
        <f>F237 + BL236</f>
        <v>838612.29999999981</v>
      </c>
      <c r="BM237" s="229">
        <f xml:space="preserve"> G237 + BM236</f>
        <v>13512</v>
      </c>
      <c r="BN237" s="38">
        <f>F237/G237</f>
        <v>62.506551724137935</v>
      </c>
      <c r="BO237" s="2"/>
      <c r="BP237" s="2"/>
      <c r="BQ237" s="2"/>
      <c r="BR237" s="2"/>
      <c r="BS237" s="2"/>
      <c r="BT237" s="2"/>
      <c r="BU237" s="2"/>
      <c r="BV237" s="2"/>
      <c r="BW237" s="2"/>
    </row>
    <row r="238" spans="1:75" s="65" customFormat="1" ht="27" customHeight="1" x14ac:dyDescent="0.25">
      <c r="A238" s="45">
        <v>41038</v>
      </c>
      <c r="B238" s="43">
        <f t="shared" si="414"/>
        <v>5</v>
      </c>
      <c r="C238" s="52">
        <v>3</v>
      </c>
      <c r="D238" s="37" t="s">
        <v>281</v>
      </c>
      <c r="E238" s="37" t="s">
        <v>284</v>
      </c>
      <c r="F238" s="43">
        <v>3389.63</v>
      </c>
      <c r="G238" s="52">
        <v>56</v>
      </c>
      <c r="H238" s="52">
        <v>3</v>
      </c>
      <c r="I238" s="34">
        <v>0.60416666666666663</v>
      </c>
      <c r="J238" s="34">
        <v>0.60416666666666663</v>
      </c>
      <c r="K238" s="34">
        <v>0.60763888888888895</v>
      </c>
      <c r="L238" s="7">
        <f>K238-J238</f>
        <v>3.4722222222223209E-3</v>
      </c>
      <c r="M238" s="34">
        <v>0.61111111111111105</v>
      </c>
      <c r="N238" s="7">
        <f>M238-K238</f>
        <v>3.4722222222220989E-3</v>
      </c>
      <c r="O238" s="34">
        <v>0.63194444444444442</v>
      </c>
      <c r="P238" s="7">
        <f>O238-M238</f>
        <v>2.083333333333337E-2</v>
      </c>
      <c r="Q238" s="34">
        <v>0.63611111111111118</v>
      </c>
      <c r="R238" s="34">
        <v>0.65972222222222221</v>
      </c>
      <c r="S238" s="7">
        <f t="shared" si="475"/>
        <v>2.3611111111111027E-2</v>
      </c>
      <c r="T238" s="34">
        <v>0.63611111111111118</v>
      </c>
      <c r="U238" s="34">
        <v>0.65972222222222221</v>
      </c>
      <c r="V238" s="7">
        <f t="shared" si="476"/>
        <v>2.3611111111111027E-2</v>
      </c>
      <c r="W238" s="34">
        <v>0.71250000000000002</v>
      </c>
      <c r="X238" s="7">
        <f>W238-R238</f>
        <v>5.2777777777777812E-2</v>
      </c>
      <c r="Y238" s="34">
        <v>0.65277777777777779</v>
      </c>
      <c r="Z238" s="7">
        <v>0</v>
      </c>
      <c r="AA238" s="34">
        <v>0.76597222222222217</v>
      </c>
      <c r="AB238" s="7">
        <f>AA238-Y238</f>
        <v>0.11319444444444438</v>
      </c>
      <c r="AC238" s="34">
        <v>0.76597222222222217</v>
      </c>
      <c r="AD238" s="34">
        <v>0.76597222222222217</v>
      </c>
      <c r="AE238" s="7">
        <f t="shared" si="477"/>
        <v>0</v>
      </c>
      <c r="AF238" s="34">
        <v>0.77430555555555547</v>
      </c>
      <c r="AG238" s="7">
        <f>AF238-AD238</f>
        <v>8.3333333333333037E-3</v>
      </c>
      <c r="AH238" s="34">
        <v>0.77777777777777779</v>
      </c>
      <c r="AI238" s="7">
        <f>AH238-AF238</f>
        <v>3.4722222222223209E-3</v>
      </c>
      <c r="AJ238" s="8">
        <f t="shared" si="314"/>
        <v>0</v>
      </c>
      <c r="AK238" s="8">
        <f t="shared" si="315"/>
        <v>5</v>
      </c>
      <c r="AL238" s="34">
        <v>0.77777777777777779</v>
      </c>
      <c r="AM238" s="34">
        <v>0.78125</v>
      </c>
      <c r="AN238" s="7">
        <f t="shared" si="334"/>
        <v>3.4722222222222099E-3</v>
      </c>
      <c r="AO238" s="7">
        <f>AM238-I238</f>
        <v>0.17708333333333337</v>
      </c>
      <c r="AP238" s="8">
        <f t="shared" si="335"/>
        <v>4</v>
      </c>
      <c r="AQ238" s="8">
        <f t="shared" si="336"/>
        <v>15</v>
      </c>
      <c r="AR238" s="7">
        <f>AB238-(AU238+AV238+AW238+AZ238+BC238+BF238+BI238)</f>
        <v>5.347222222222215E-2</v>
      </c>
      <c r="AS238" s="8">
        <f t="shared" si="478"/>
        <v>1</v>
      </c>
      <c r="AT238" s="8">
        <f t="shared" si="479"/>
        <v>17</v>
      </c>
      <c r="AU238" s="224">
        <v>0</v>
      </c>
      <c r="AV238" s="224">
        <v>0</v>
      </c>
      <c r="AW238" s="224">
        <v>0</v>
      </c>
      <c r="AX238" s="225">
        <f t="shared" si="480"/>
        <v>0</v>
      </c>
      <c r="AY238" s="225">
        <f t="shared" si="481"/>
        <v>0</v>
      </c>
      <c r="AZ238" s="224">
        <v>4.8611111111111112E-2</v>
      </c>
      <c r="BA238" s="225">
        <f t="shared" si="469"/>
        <v>1</v>
      </c>
      <c r="BB238" s="225">
        <f t="shared" si="470"/>
        <v>10</v>
      </c>
      <c r="BC238" s="224">
        <v>0</v>
      </c>
      <c r="BD238" s="225">
        <f t="shared" si="484"/>
        <v>0</v>
      </c>
      <c r="BE238" s="225">
        <f t="shared" si="485"/>
        <v>0</v>
      </c>
      <c r="BF238" s="224">
        <v>0</v>
      </c>
      <c r="BG238" s="225">
        <f t="shared" si="460"/>
        <v>0</v>
      </c>
      <c r="BH238" s="225">
        <f t="shared" si="461"/>
        <v>0</v>
      </c>
      <c r="BI238" s="224">
        <v>1.1111111111111112E-2</v>
      </c>
      <c r="BJ238" s="226">
        <f t="shared" si="482"/>
        <v>0</v>
      </c>
      <c r="BK238" s="227">
        <f t="shared" si="483"/>
        <v>16</v>
      </c>
      <c r="BL238" s="228">
        <f>F238 + BL237</f>
        <v>842001.92999999982</v>
      </c>
      <c r="BM238" s="229">
        <f xml:space="preserve"> G238 + BM237</f>
        <v>13568</v>
      </c>
      <c r="BN238" s="38">
        <f>F238/G238</f>
        <v>60.529107142857143</v>
      </c>
      <c r="BO238" s="2"/>
      <c r="BP238" s="2"/>
      <c r="BQ238" s="2"/>
      <c r="BR238" s="2"/>
      <c r="BS238" s="2"/>
      <c r="BT238" s="2"/>
      <c r="BU238" s="2"/>
      <c r="BV238" s="2"/>
      <c r="BW238" s="2"/>
    </row>
    <row r="239" spans="1:75" s="65" customFormat="1" ht="27" customHeight="1" x14ac:dyDescent="0.25">
      <c r="A239" s="45">
        <v>41038</v>
      </c>
      <c r="B239" s="43">
        <f t="shared" si="414"/>
        <v>5</v>
      </c>
      <c r="C239" s="52">
        <v>2</v>
      </c>
      <c r="D239" s="37" t="s">
        <v>266</v>
      </c>
      <c r="E239" s="37" t="s">
        <v>273</v>
      </c>
      <c r="F239" s="43">
        <v>3119.39</v>
      </c>
      <c r="G239" s="52">
        <v>54</v>
      </c>
      <c r="H239" s="52">
        <v>4</v>
      </c>
      <c r="I239" s="34">
        <v>0.66666666666666663</v>
      </c>
      <c r="J239" s="34">
        <v>0.66666666666666663</v>
      </c>
      <c r="K239" s="34">
        <v>0.68055555555555547</v>
      </c>
      <c r="L239" s="7">
        <f>K239-J239</f>
        <v>1.388888888888884E-2</v>
      </c>
      <c r="M239" s="34">
        <v>0.6875</v>
      </c>
      <c r="N239" s="7">
        <f>M239-K239</f>
        <v>6.9444444444445308E-3</v>
      </c>
      <c r="O239" s="34">
        <v>0.76041666666666663</v>
      </c>
      <c r="P239" s="7">
        <f>O239-M239</f>
        <v>7.291666666666663E-2</v>
      </c>
      <c r="Q239" s="34">
        <v>0.76388888888888884</v>
      </c>
      <c r="R239" s="34">
        <v>0.80555555555555547</v>
      </c>
      <c r="S239" s="7">
        <f t="shared" si="475"/>
        <v>4.166666666666663E-2</v>
      </c>
      <c r="T239" s="34">
        <v>0.76388888888888884</v>
      </c>
      <c r="U239" s="34">
        <v>0.80555555555555547</v>
      </c>
      <c r="V239" s="7">
        <f t="shared" si="476"/>
        <v>4.166666666666663E-2</v>
      </c>
      <c r="W239" s="34">
        <v>0.78472222222222221</v>
      </c>
      <c r="X239" s="7">
        <v>0</v>
      </c>
      <c r="Y239" s="34">
        <v>0.78472222222222221</v>
      </c>
      <c r="Z239" s="7">
        <f>Y239-W239</f>
        <v>0</v>
      </c>
      <c r="AA239" s="34">
        <v>1.0555555555555556</v>
      </c>
      <c r="AB239" s="7">
        <f>AA239-Y239</f>
        <v>0.27083333333333337</v>
      </c>
      <c r="AC239" s="34">
        <v>1.0555555555555556</v>
      </c>
      <c r="AD239" s="34">
        <v>1.0555555555555556</v>
      </c>
      <c r="AE239" s="7">
        <f t="shared" si="477"/>
        <v>0</v>
      </c>
      <c r="AF239" s="34">
        <v>1.0694444444444444</v>
      </c>
      <c r="AG239" s="7">
        <f>AF239-AD239</f>
        <v>1.388888888888884E-2</v>
      </c>
      <c r="AH239" s="34">
        <v>1.0729166666666667</v>
      </c>
      <c r="AI239" s="7">
        <f>AH239-AF239</f>
        <v>3.4722222222223209E-3</v>
      </c>
      <c r="AJ239" s="8">
        <f t="shared" si="314"/>
        <v>0</v>
      </c>
      <c r="AK239" s="8">
        <f t="shared" si="315"/>
        <v>5</v>
      </c>
      <c r="AL239" s="34">
        <v>1.0729166666666667</v>
      </c>
      <c r="AM239" s="34">
        <v>1.0763888888888888</v>
      </c>
      <c r="AN239" s="7">
        <f t="shared" si="334"/>
        <v>3.4722222222220989E-3</v>
      </c>
      <c r="AO239" s="7">
        <f>AM239-I239</f>
        <v>0.40972222222222221</v>
      </c>
      <c r="AP239" s="8">
        <f t="shared" si="335"/>
        <v>9</v>
      </c>
      <c r="AQ239" s="8">
        <f t="shared" si="336"/>
        <v>50</v>
      </c>
      <c r="AR239" s="7">
        <f>AB239-(AU239+AV239+AW239+AZ239+BC239+BF239+BI239)</f>
        <v>0</v>
      </c>
      <c r="AS239" s="8">
        <f t="shared" si="478"/>
        <v>0</v>
      </c>
      <c r="AT239" s="8">
        <f t="shared" si="479"/>
        <v>0</v>
      </c>
      <c r="AU239" s="224">
        <v>0</v>
      </c>
      <c r="AV239" s="224">
        <v>0</v>
      </c>
      <c r="AW239" s="224">
        <v>0</v>
      </c>
      <c r="AX239" s="225">
        <f t="shared" si="480"/>
        <v>0</v>
      </c>
      <c r="AY239" s="225">
        <f t="shared" si="481"/>
        <v>0</v>
      </c>
      <c r="AZ239" s="224">
        <v>0.27083333333333331</v>
      </c>
      <c r="BA239" s="225">
        <f t="shared" si="469"/>
        <v>6</v>
      </c>
      <c r="BB239" s="225">
        <f t="shared" si="470"/>
        <v>30</v>
      </c>
      <c r="BC239" s="224">
        <v>0</v>
      </c>
      <c r="BD239" s="225">
        <f t="shared" si="484"/>
        <v>0</v>
      </c>
      <c r="BE239" s="225">
        <f t="shared" si="485"/>
        <v>0</v>
      </c>
      <c r="BF239" s="224">
        <v>0</v>
      </c>
      <c r="BG239" s="225">
        <f t="shared" si="460"/>
        <v>0</v>
      </c>
      <c r="BH239" s="225">
        <f t="shared" si="461"/>
        <v>0</v>
      </c>
      <c r="BI239" s="224">
        <v>0</v>
      </c>
      <c r="BJ239" s="226">
        <f t="shared" si="482"/>
        <v>0</v>
      </c>
      <c r="BK239" s="227">
        <f t="shared" si="483"/>
        <v>0</v>
      </c>
      <c r="BL239" s="228">
        <f>F239 + BL238</f>
        <v>845121.31999999983</v>
      </c>
      <c r="BM239" s="229">
        <f xml:space="preserve"> G239 + BM238</f>
        <v>13622</v>
      </c>
      <c r="BN239" s="38">
        <f>F239/G239</f>
        <v>57.766481481481478</v>
      </c>
      <c r="BO239" s="2"/>
      <c r="BP239" s="2"/>
      <c r="BQ239" s="2"/>
      <c r="BR239" s="2"/>
      <c r="BS239" s="2"/>
      <c r="BT239" s="2"/>
      <c r="BU239" s="2"/>
      <c r="BV239" s="2"/>
      <c r="BW239" s="2"/>
    </row>
    <row r="240" spans="1:75" s="65" customFormat="1" ht="45" x14ac:dyDescent="0.25">
      <c r="A240" s="45">
        <v>41038</v>
      </c>
      <c r="B240" s="43">
        <f t="shared" si="414"/>
        <v>5</v>
      </c>
      <c r="C240" s="52">
        <v>13</v>
      </c>
      <c r="D240" s="37" t="s">
        <v>31</v>
      </c>
      <c r="E240" s="37" t="s">
        <v>369</v>
      </c>
      <c r="F240" s="43">
        <v>3645.87</v>
      </c>
      <c r="G240" s="52">
        <v>59</v>
      </c>
      <c r="H240" s="52">
        <v>0</v>
      </c>
      <c r="I240" s="34">
        <v>0.80902777777777779</v>
      </c>
      <c r="J240" s="34">
        <v>0.80902777777777779</v>
      </c>
      <c r="K240" s="34">
        <v>0.81597222222222221</v>
      </c>
      <c r="L240" s="7">
        <f>K240-J240</f>
        <v>6.9444444444444198E-3</v>
      </c>
      <c r="M240" s="34">
        <v>0.82291666666666663</v>
      </c>
      <c r="N240" s="7">
        <f>M240-K240</f>
        <v>6.9444444444444198E-3</v>
      </c>
      <c r="O240" s="34">
        <v>0.85069444444444453</v>
      </c>
      <c r="P240" s="7">
        <f>O240-M240</f>
        <v>2.7777777777777901E-2</v>
      </c>
      <c r="Q240" s="34">
        <v>0.85416666666666663</v>
      </c>
      <c r="R240" s="34">
        <v>0.89236111111111116</v>
      </c>
      <c r="S240" s="7">
        <f t="shared" si="475"/>
        <v>3.8194444444444531E-2</v>
      </c>
      <c r="T240" s="34">
        <v>0.85416666666666663</v>
      </c>
      <c r="U240" s="34">
        <v>0.89236111111111116</v>
      </c>
      <c r="V240" s="7">
        <f t="shared" si="476"/>
        <v>3.8194444444444531E-2</v>
      </c>
      <c r="W240" s="34">
        <v>0.89444444444444438</v>
      </c>
      <c r="X240" s="7">
        <f>W240-R240</f>
        <v>2.0833333333332149E-3</v>
      </c>
      <c r="Y240" s="34">
        <v>0.89583333333333337</v>
      </c>
      <c r="Z240" s="7">
        <f>Y240-W240</f>
        <v>1.388888888888995E-3</v>
      </c>
      <c r="AA240" s="34">
        <v>1.0881944444444445</v>
      </c>
      <c r="AB240" s="7">
        <f>AA240-Y240</f>
        <v>0.19236111111111109</v>
      </c>
      <c r="AC240" s="34">
        <v>1.0881944444444445</v>
      </c>
      <c r="AD240" s="34">
        <v>1.0881944444444445</v>
      </c>
      <c r="AE240" s="7">
        <f t="shared" si="477"/>
        <v>0</v>
      </c>
      <c r="AF240" s="34">
        <v>1.0972222222222221</v>
      </c>
      <c r="AG240" s="7">
        <f>AF240-AD240</f>
        <v>9.0277777777776347E-3</v>
      </c>
      <c r="AH240" s="34">
        <v>1.1006944444444444</v>
      </c>
      <c r="AI240" s="7">
        <f>AH240-AF240</f>
        <v>3.4722222222223209E-3</v>
      </c>
      <c r="AJ240" s="8">
        <f t="shared" si="314"/>
        <v>0</v>
      </c>
      <c r="AK240" s="8">
        <f t="shared" si="315"/>
        <v>5</v>
      </c>
      <c r="AL240" s="34">
        <v>1.1006944444444444</v>
      </c>
      <c r="AM240" s="34">
        <v>1.1041666666666667</v>
      </c>
      <c r="AN240" s="7">
        <f t="shared" si="334"/>
        <v>3.4722222222223209E-3</v>
      </c>
      <c r="AO240" s="7">
        <f>AM240-I240</f>
        <v>0.29513888888888895</v>
      </c>
      <c r="AP240" s="8">
        <f t="shared" si="335"/>
        <v>7</v>
      </c>
      <c r="AQ240" s="8">
        <f t="shared" si="336"/>
        <v>5</v>
      </c>
      <c r="AR240" s="7">
        <f>AB240-(AU240+AV240+AW240+AZ240+BC240+BF240+BI240)</f>
        <v>7.9861111111111091E-2</v>
      </c>
      <c r="AS240" s="8">
        <f t="shared" si="478"/>
        <v>1</v>
      </c>
      <c r="AT240" s="8">
        <f t="shared" si="479"/>
        <v>55</v>
      </c>
      <c r="AU240" s="224">
        <v>0</v>
      </c>
      <c r="AV240" s="224">
        <v>0</v>
      </c>
      <c r="AW240" s="224">
        <v>0</v>
      </c>
      <c r="AX240" s="225">
        <f t="shared" si="480"/>
        <v>0</v>
      </c>
      <c r="AY240" s="225">
        <f t="shared" si="481"/>
        <v>0</v>
      </c>
      <c r="AZ240" s="224">
        <v>4.1666666666666664E-2</v>
      </c>
      <c r="BA240" s="225">
        <f t="shared" si="469"/>
        <v>1</v>
      </c>
      <c r="BB240" s="225">
        <f t="shared" si="470"/>
        <v>0</v>
      </c>
      <c r="BC240" s="224">
        <v>0</v>
      </c>
      <c r="BD240" s="225">
        <f t="shared" si="484"/>
        <v>0</v>
      </c>
      <c r="BE240" s="225">
        <f t="shared" si="485"/>
        <v>0</v>
      </c>
      <c r="BF240" s="224">
        <v>6.0416666666666667E-2</v>
      </c>
      <c r="BG240" s="225">
        <f t="shared" si="460"/>
        <v>1</v>
      </c>
      <c r="BH240" s="225">
        <f t="shared" si="461"/>
        <v>27</v>
      </c>
      <c r="BI240" s="224">
        <v>1.0416666666666666E-2</v>
      </c>
      <c r="BJ240" s="226">
        <f t="shared" si="482"/>
        <v>0</v>
      </c>
      <c r="BK240" s="227">
        <f t="shared" si="483"/>
        <v>15</v>
      </c>
      <c r="BL240" s="228">
        <f>F240 + BL239</f>
        <v>848767.18999999983</v>
      </c>
      <c r="BM240" s="229">
        <f xml:space="preserve"> G240 + BM239</f>
        <v>13681</v>
      </c>
      <c r="BN240" s="38">
        <f>F240/G240</f>
        <v>61.794406779661017</v>
      </c>
      <c r="BO240" s="2"/>
      <c r="BP240" s="2"/>
      <c r="BQ240" s="2"/>
      <c r="BR240" s="2"/>
      <c r="BS240" s="2"/>
      <c r="BT240" s="2"/>
      <c r="BU240" s="2"/>
      <c r="BV240" s="2"/>
      <c r="BW240" s="2"/>
    </row>
    <row r="241" spans="1:75" s="65" customFormat="1" ht="30" x14ac:dyDescent="0.25">
      <c r="A241" s="45">
        <v>41038</v>
      </c>
      <c r="B241" s="43">
        <f t="shared" si="414"/>
        <v>5</v>
      </c>
      <c r="C241" s="52">
        <v>14</v>
      </c>
      <c r="D241" s="37" t="s">
        <v>31</v>
      </c>
      <c r="E241" s="37" t="s">
        <v>387</v>
      </c>
      <c r="F241" s="43">
        <v>3755.09</v>
      </c>
      <c r="G241" s="52">
        <v>59</v>
      </c>
      <c r="H241" s="52">
        <v>0</v>
      </c>
      <c r="I241" s="34">
        <v>0.83333333333333337</v>
      </c>
      <c r="J241" s="34">
        <v>0.83333333333333337</v>
      </c>
      <c r="K241" s="34">
        <v>0.84722222222222221</v>
      </c>
      <c r="L241" s="7">
        <f>K241-J241</f>
        <v>1.388888888888884E-2</v>
      </c>
      <c r="M241" s="34">
        <v>0.85416666666666663</v>
      </c>
      <c r="N241" s="7">
        <f>M241-K241</f>
        <v>6.9444444444444198E-3</v>
      </c>
      <c r="O241" s="34">
        <v>0.91666666666666663</v>
      </c>
      <c r="P241" s="7">
        <f>O241-M241</f>
        <v>6.25E-2</v>
      </c>
      <c r="Q241" s="34">
        <v>0.92361111111111116</v>
      </c>
      <c r="R241" s="34">
        <v>0.95833333333333337</v>
      </c>
      <c r="S241" s="7">
        <f t="shared" si="475"/>
        <v>3.472222222222221E-2</v>
      </c>
      <c r="T241" s="34">
        <v>0.92361111111111116</v>
      </c>
      <c r="U241" s="34">
        <v>0.95833333333333337</v>
      </c>
      <c r="V241" s="7">
        <f t="shared" si="476"/>
        <v>3.472222222222221E-2</v>
      </c>
      <c r="W241" s="34">
        <v>1.0951388888888889</v>
      </c>
      <c r="X241" s="7">
        <f>W241-R241</f>
        <v>0.13680555555555551</v>
      </c>
      <c r="Y241" s="34">
        <v>1.0958333333333334</v>
      </c>
      <c r="Z241" s="7">
        <f>Y241-W241</f>
        <v>6.94444444444553E-4</v>
      </c>
      <c r="AA241" s="34">
        <v>1.1930555555555555</v>
      </c>
      <c r="AB241" s="7">
        <f>AA241-Y241</f>
        <v>9.7222222222222099E-2</v>
      </c>
      <c r="AC241" s="34">
        <v>1.1930555555555555</v>
      </c>
      <c r="AD241" s="34">
        <v>1.1930555555555555</v>
      </c>
      <c r="AE241" s="7">
        <f t="shared" si="477"/>
        <v>0</v>
      </c>
      <c r="AF241" s="34">
        <v>1.2013888888888888</v>
      </c>
      <c r="AG241" s="7">
        <f>AF241-AD241</f>
        <v>8.3333333333333037E-3</v>
      </c>
      <c r="AH241" s="34">
        <v>1.2048611111111112</v>
      </c>
      <c r="AI241" s="7">
        <f>AH241-AF241</f>
        <v>3.4722222222223209E-3</v>
      </c>
      <c r="AJ241" s="8">
        <f t="shared" si="314"/>
        <v>0</v>
      </c>
      <c r="AK241" s="8">
        <f t="shared" si="315"/>
        <v>5</v>
      </c>
      <c r="AL241" s="34">
        <v>1.2048611111111112</v>
      </c>
      <c r="AM241" s="34">
        <v>1.2083333333333333</v>
      </c>
      <c r="AN241" s="7">
        <f t="shared" si="334"/>
        <v>3.4722222222220989E-3</v>
      </c>
      <c r="AO241" s="7">
        <f>AM241-I241</f>
        <v>0.37499999999999989</v>
      </c>
      <c r="AP241" s="8">
        <f t="shared" si="335"/>
        <v>9</v>
      </c>
      <c r="AQ241" s="8">
        <f t="shared" si="336"/>
        <v>0</v>
      </c>
      <c r="AR241" s="7">
        <f>AB241-(AU241+AV241+AW241+AZ241+BC241+BF241+BI241)</f>
        <v>4.9999999999999878E-2</v>
      </c>
      <c r="AS241" s="8">
        <f t="shared" si="478"/>
        <v>1</v>
      </c>
      <c r="AT241" s="8">
        <f t="shared" si="479"/>
        <v>12</v>
      </c>
      <c r="AU241" s="224">
        <v>0</v>
      </c>
      <c r="AV241" s="224">
        <v>0</v>
      </c>
      <c r="AW241" s="224">
        <v>0</v>
      </c>
      <c r="AX241" s="225">
        <f t="shared" si="480"/>
        <v>0</v>
      </c>
      <c r="AY241" s="225">
        <f t="shared" si="481"/>
        <v>0</v>
      </c>
      <c r="AZ241" s="224">
        <v>0</v>
      </c>
      <c r="BA241" s="225">
        <f t="shared" si="469"/>
        <v>0</v>
      </c>
      <c r="BB241" s="225">
        <f t="shared" si="470"/>
        <v>0</v>
      </c>
      <c r="BC241" s="224">
        <v>0</v>
      </c>
      <c r="BD241" s="225">
        <f t="shared" si="484"/>
        <v>0</v>
      </c>
      <c r="BE241" s="225">
        <f t="shared" si="485"/>
        <v>0</v>
      </c>
      <c r="BF241" s="224">
        <v>4.7222222222222221E-2</v>
      </c>
      <c r="BG241" s="225">
        <f t="shared" si="460"/>
        <v>1</v>
      </c>
      <c r="BH241" s="225">
        <f t="shared" si="461"/>
        <v>8</v>
      </c>
      <c r="BI241" s="224">
        <v>0</v>
      </c>
      <c r="BJ241" s="226">
        <f t="shared" si="482"/>
        <v>0</v>
      </c>
      <c r="BK241" s="227">
        <f t="shared" si="483"/>
        <v>0</v>
      </c>
      <c r="BL241" s="228">
        <f>F241 + BL240</f>
        <v>852522.2799999998</v>
      </c>
      <c r="BM241" s="229">
        <f xml:space="preserve"> G241 + BM240</f>
        <v>13740</v>
      </c>
      <c r="BN241" s="38">
        <f>F241/G241</f>
        <v>63.645593220338988</v>
      </c>
      <c r="BO241" s="2"/>
      <c r="BP241" s="2"/>
      <c r="BQ241" s="2"/>
      <c r="BR241" s="2"/>
      <c r="BS241" s="2"/>
      <c r="BT241" s="2"/>
      <c r="BU241" s="2"/>
      <c r="BV241" s="2"/>
      <c r="BW241" s="2"/>
    </row>
    <row r="242" spans="1:75" s="65" customFormat="1" ht="24" customHeight="1" x14ac:dyDescent="0.25">
      <c r="A242" s="45">
        <v>41039</v>
      </c>
      <c r="B242" s="43">
        <f t="shared" si="414"/>
        <v>5</v>
      </c>
      <c r="C242" s="52">
        <v>1</v>
      </c>
      <c r="D242" s="37" t="s">
        <v>219</v>
      </c>
      <c r="E242" s="37" t="s">
        <v>216</v>
      </c>
      <c r="F242" s="43">
        <v>3747.44</v>
      </c>
      <c r="G242" s="52">
        <v>59</v>
      </c>
      <c r="H242" s="52">
        <v>0</v>
      </c>
      <c r="I242" s="34">
        <v>0.85416666666666663</v>
      </c>
      <c r="J242" s="34">
        <v>0.85416666666666663</v>
      </c>
      <c r="K242" s="34">
        <v>0.85763888888888884</v>
      </c>
      <c r="L242" s="7">
        <f>K242-J242</f>
        <v>3.4722222222222099E-3</v>
      </c>
      <c r="M242" s="34">
        <v>0.86111111111111116</v>
      </c>
      <c r="N242" s="7">
        <f>M242-K242</f>
        <v>3.4722222222223209E-3</v>
      </c>
      <c r="O242" s="34">
        <v>1.1388888888888888</v>
      </c>
      <c r="P242" s="7">
        <f>O242-M242</f>
        <v>0.27777777777777768</v>
      </c>
      <c r="Q242" s="34">
        <v>1.1388888888888888</v>
      </c>
      <c r="R242" s="34">
        <v>1.1666666666666667</v>
      </c>
      <c r="S242" s="7">
        <f t="shared" ref="S242:S251" si="486">R242-Q242</f>
        <v>2.7777777777777901E-2</v>
      </c>
      <c r="T242" s="34">
        <v>1.1388888888888888</v>
      </c>
      <c r="U242" s="34">
        <v>1.1666666666666667</v>
      </c>
      <c r="V242" s="7">
        <f t="shared" ref="V242:V251" si="487">U242-T242</f>
        <v>2.7777777777777901E-2</v>
      </c>
      <c r="W242" s="34">
        <v>1.2243055555555555</v>
      </c>
      <c r="X242" s="7">
        <f>W242-R242</f>
        <v>5.7638888888888795E-2</v>
      </c>
      <c r="Y242" s="34">
        <v>1.2256944444444444</v>
      </c>
      <c r="Z242" s="7">
        <f>Y242-W242</f>
        <v>1.388888888888884E-3</v>
      </c>
      <c r="AA242" s="34">
        <v>1.2951388888888888</v>
      </c>
      <c r="AB242" s="7">
        <f>AA242-Y242</f>
        <v>6.944444444444442E-2</v>
      </c>
      <c r="AC242" s="34">
        <v>1.2951388888888888</v>
      </c>
      <c r="AD242" s="34">
        <v>1.2951388888888888</v>
      </c>
      <c r="AE242" s="7">
        <f t="shared" ref="AE242:AE251" si="488">AD242-AC242</f>
        <v>0</v>
      </c>
      <c r="AF242" s="34">
        <v>1.3020833333333333</v>
      </c>
      <c r="AG242" s="7">
        <f>AF242-AD242</f>
        <v>6.9444444444444198E-3</v>
      </c>
      <c r="AH242" s="34">
        <v>1.3125</v>
      </c>
      <c r="AI242" s="7">
        <f>AH242-AF242</f>
        <v>1.0416666666666741E-2</v>
      </c>
      <c r="AJ242" s="8">
        <f t="shared" si="314"/>
        <v>0</v>
      </c>
      <c r="AK242" s="8">
        <f t="shared" si="315"/>
        <v>15</v>
      </c>
      <c r="AL242" s="34">
        <v>0.31597222222222221</v>
      </c>
      <c r="AM242" s="34">
        <v>1.3194444444444444</v>
      </c>
      <c r="AN242" s="7">
        <f t="shared" si="334"/>
        <v>1.0034722222222223</v>
      </c>
      <c r="AO242" s="7">
        <f>AM242-I242</f>
        <v>0.46527777777777779</v>
      </c>
      <c r="AP242" s="8">
        <f t="shared" si="335"/>
        <v>11</v>
      </c>
      <c r="AQ242" s="8">
        <f t="shared" si="336"/>
        <v>10</v>
      </c>
      <c r="AR242" s="7">
        <f>AB242-(AU242+AV242+AW242+AZ242+BC242+BF242+BI242)</f>
        <v>4.7222222222222193E-2</v>
      </c>
      <c r="AS242" s="8">
        <f t="shared" ref="AS242:AS251" si="489">HOUR(AR242)</f>
        <v>1</v>
      </c>
      <c r="AT242" s="8">
        <f t="shared" ref="AT242:AT251" si="490">MINUTE(AR242)</f>
        <v>8</v>
      </c>
      <c r="AU242" s="224">
        <v>0</v>
      </c>
      <c r="AV242" s="224">
        <v>0</v>
      </c>
      <c r="AW242" s="224">
        <v>0</v>
      </c>
      <c r="AX242" s="225">
        <f t="shared" ref="AX242:AX251" si="491">HOUR(AW242)</f>
        <v>0</v>
      </c>
      <c r="AY242" s="225">
        <f t="shared" ref="AY242:AY251" si="492">MINUTE(AW242)</f>
        <v>0</v>
      </c>
      <c r="AZ242" s="224">
        <v>0</v>
      </c>
      <c r="BA242" s="225">
        <f t="shared" si="469"/>
        <v>0</v>
      </c>
      <c r="BB242" s="225">
        <f t="shared" si="470"/>
        <v>0</v>
      </c>
      <c r="BC242" s="224">
        <v>0</v>
      </c>
      <c r="BD242" s="225">
        <f t="shared" ref="BD242:BD251" si="493">HOUR(BC242)</f>
        <v>0</v>
      </c>
      <c r="BE242" s="225">
        <f t="shared" ref="BE242:BE251" si="494">MINUTE(BC242)</f>
        <v>0</v>
      </c>
      <c r="BF242" s="224">
        <v>2.2222222222222223E-2</v>
      </c>
      <c r="BG242" s="225">
        <f t="shared" si="460"/>
        <v>0</v>
      </c>
      <c r="BH242" s="225">
        <f t="shared" si="461"/>
        <v>32</v>
      </c>
      <c r="BI242" s="224">
        <v>0</v>
      </c>
      <c r="BJ242" s="226">
        <f t="shared" si="482"/>
        <v>0</v>
      </c>
      <c r="BK242" s="227">
        <f t="shared" si="483"/>
        <v>0</v>
      </c>
      <c r="BL242" s="228">
        <f>F242 + BL241</f>
        <v>856269.71999999974</v>
      </c>
      <c r="BM242" s="229">
        <f xml:space="preserve"> G242 + BM241</f>
        <v>13799</v>
      </c>
      <c r="BN242" s="38">
        <f>F242/G242</f>
        <v>63.515932203389831</v>
      </c>
      <c r="BO242" s="2"/>
      <c r="BP242" s="2"/>
      <c r="BQ242" s="2"/>
      <c r="BR242" s="2"/>
      <c r="BS242" s="2"/>
      <c r="BT242" s="2"/>
      <c r="BU242" s="2"/>
      <c r="BV242" s="2"/>
      <c r="BW242" s="2"/>
    </row>
    <row r="243" spans="1:75" s="46" customFormat="1" ht="30" x14ac:dyDescent="0.25">
      <c r="A243" s="45">
        <v>41039</v>
      </c>
      <c r="B243" s="43">
        <f t="shared" si="414"/>
        <v>5</v>
      </c>
      <c r="C243" s="52">
        <v>2</v>
      </c>
      <c r="D243" s="37" t="s">
        <v>379</v>
      </c>
      <c r="E243" s="37" t="s">
        <v>216</v>
      </c>
      <c r="F243" s="43">
        <v>3385.98</v>
      </c>
      <c r="G243" s="52">
        <v>54</v>
      </c>
      <c r="H243" s="52">
        <v>5</v>
      </c>
      <c r="I243" s="34">
        <v>0.875</v>
      </c>
      <c r="J243" s="34">
        <v>0.875</v>
      </c>
      <c r="K243" s="34">
        <v>0.87847222222222221</v>
      </c>
      <c r="L243" s="7">
        <f>K243-J243</f>
        <v>3.4722222222222099E-3</v>
      </c>
      <c r="M243" s="34">
        <v>0.88194444444444453</v>
      </c>
      <c r="N243" s="7">
        <f>M243-K243</f>
        <v>3.4722222222223209E-3</v>
      </c>
      <c r="O243" s="34">
        <v>1.1666666666666667</v>
      </c>
      <c r="P243" s="7">
        <f>O243-M243</f>
        <v>0.28472222222222221</v>
      </c>
      <c r="Q243" s="34">
        <v>1.1736111111111112</v>
      </c>
      <c r="R243" s="34">
        <v>1.2152777777777779</v>
      </c>
      <c r="S243" s="7">
        <f t="shared" si="486"/>
        <v>4.1666666666666741E-2</v>
      </c>
      <c r="T243" s="34">
        <v>1.1736111111111112</v>
      </c>
      <c r="U243" s="34">
        <v>1.2152777777777779</v>
      </c>
      <c r="V243" s="7">
        <f t="shared" si="487"/>
        <v>4.1666666666666741E-2</v>
      </c>
      <c r="W243" s="34">
        <v>1.3229166666666667</v>
      </c>
      <c r="X243" s="7">
        <f>W243-R243</f>
        <v>0.10763888888888884</v>
      </c>
      <c r="Y243" s="34">
        <v>1.3243055555555556</v>
      </c>
      <c r="Z243" s="7">
        <f>Y243-W243</f>
        <v>1.388888888888884E-3</v>
      </c>
      <c r="AA243" s="34">
        <v>1.3881944444444445</v>
      </c>
      <c r="AB243" s="7">
        <f>AA243-Y243</f>
        <v>6.3888888888888884E-2</v>
      </c>
      <c r="AC243" s="34">
        <v>1.3881944444444445</v>
      </c>
      <c r="AD243" s="34">
        <v>1.3881944444444445</v>
      </c>
      <c r="AE243" s="7">
        <f t="shared" si="488"/>
        <v>0</v>
      </c>
      <c r="AF243" s="34">
        <v>1.4201388888888891</v>
      </c>
      <c r="AG243" s="7">
        <f>AF243-AD243</f>
        <v>3.1944444444444553E-2</v>
      </c>
      <c r="AH243" s="34">
        <v>1.4305555555555556</v>
      </c>
      <c r="AI243" s="7">
        <f>AH243-AF243</f>
        <v>1.0416666666666519E-2</v>
      </c>
      <c r="AJ243" s="8">
        <f t="shared" si="314"/>
        <v>0</v>
      </c>
      <c r="AK243" s="8">
        <f t="shared" si="315"/>
        <v>15</v>
      </c>
      <c r="AL243" s="34">
        <v>0.43402777777777773</v>
      </c>
      <c r="AM243" s="34">
        <v>1.4375</v>
      </c>
      <c r="AN243" s="7">
        <f t="shared" si="334"/>
        <v>1.0034722222222223</v>
      </c>
      <c r="AO243" s="7">
        <f>AM243-I243</f>
        <v>0.5625</v>
      </c>
      <c r="AP243" s="8">
        <f t="shared" si="335"/>
        <v>13</v>
      </c>
      <c r="AQ243" s="8">
        <f t="shared" si="336"/>
        <v>30</v>
      </c>
      <c r="AR243" s="7">
        <f>AB243-(AU243+AV243+AW243+AZ243+BC243+BF243+BI243)</f>
        <v>4.7222222222222221E-2</v>
      </c>
      <c r="AS243" s="8">
        <f t="shared" si="489"/>
        <v>1</v>
      </c>
      <c r="AT243" s="8">
        <f t="shared" si="490"/>
        <v>8</v>
      </c>
      <c r="AU243" s="224">
        <v>0</v>
      </c>
      <c r="AV243" s="224">
        <v>0</v>
      </c>
      <c r="AW243" s="224">
        <v>0</v>
      </c>
      <c r="AX243" s="225">
        <f t="shared" si="491"/>
        <v>0</v>
      </c>
      <c r="AY243" s="225">
        <f t="shared" si="492"/>
        <v>0</v>
      </c>
      <c r="AZ243" s="224">
        <v>0</v>
      </c>
      <c r="BA243" s="225">
        <f t="shared" si="469"/>
        <v>0</v>
      </c>
      <c r="BB243" s="225">
        <f t="shared" si="470"/>
        <v>0</v>
      </c>
      <c r="BC243" s="224">
        <v>0</v>
      </c>
      <c r="BD243" s="225">
        <f t="shared" si="493"/>
        <v>0</v>
      </c>
      <c r="BE243" s="225">
        <f t="shared" si="494"/>
        <v>0</v>
      </c>
      <c r="BF243" s="224">
        <v>1.6666666666666666E-2</v>
      </c>
      <c r="BG243" s="225">
        <f t="shared" si="460"/>
        <v>0</v>
      </c>
      <c r="BH243" s="225">
        <f t="shared" si="461"/>
        <v>24</v>
      </c>
      <c r="BI243" s="224">
        <v>0</v>
      </c>
      <c r="BJ243" s="226">
        <f t="shared" si="482"/>
        <v>0</v>
      </c>
      <c r="BK243" s="227">
        <f t="shared" si="483"/>
        <v>0</v>
      </c>
      <c r="BL243" s="228">
        <f>F243 + BL242</f>
        <v>859655.69999999972</v>
      </c>
      <c r="BM243" s="229">
        <f xml:space="preserve"> G243 + BM242</f>
        <v>13853</v>
      </c>
      <c r="BN243" s="38">
        <f>F243/G243</f>
        <v>62.703333333333333</v>
      </c>
      <c r="BO243" s="2"/>
      <c r="BP243" s="2"/>
      <c r="BQ243" s="2"/>
      <c r="BR243" s="2"/>
      <c r="BS243" s="2"/>
      <c r="BT243" s="2"/>
      <c r="BU243" s="2"/>
      <c r="BV243" s="2"/>
      <c r="BW243" s="2"/>
    </row>
    <row r="244" spans="1:75" s="46" customFormat="1" ht="24" customHeight="1" x14ac:dyDescent="0.25">
      <c r="A244" s="45">
        <v>41039</v>
      </c>
      <c r="B244" s="43">
        <f t="shared" si="414"/>
        <v>5</v>
      </c>
      <c r="C244" s="52">
        <v>4</v>
      </c>
      <c r="D244" s="37" t="s">
        <v>219</v>
      </c>
      <c r="E244" s="37" t="s">
        <v>216</v>
      </c>
      <c r="F244" s="43">
        <v>3657.27</v>
      </c>
      <c r="G244" s="52">
        <v>59</v>
      </c>
      <c r="H244" s="52">
        <v>0</v>
      </c>
      <c r="I244" s="34">
        <v>0.33333333333333331</v>
      </c>
      <c r="J244" s="34">
        <v>0.33333333333333331</v>
      </c>
      <c r="K244" s="34">
        <v>0.33680555555555558</v>
      </c>
      <c r="L244" s="7">
        <f>K244-J244</f>
        <v>3.4722222222222654E-3</v>
      </c>
      <c r="M244" s="34">
        <v>0.34027777777777773</v>
      </c>
      <c r="N244" s="7">
        <f>M244-K244</f>
        <v>3.4722222222221544E-3</v>
      </c>
      <c r="O244" s="34">
        <v>0.3888888888888889</v>
      </c>
      <c r="P244" s="7">
        <f>O244-M244</f>
        <v>4.861111111111116E-2</v>
      </c>
      <c r="Q244" s="34">
        <v>0.3888888888888889</v>
      </c>
      <c r="R244" s="34">
        <v>0.45833333333333331</v>
      </c>
      <c r="S244" s="7">
        <f t="shared" si="486"/>
        <v>6.944444444444442E-2</v>
      </c>
      <c r="T244" s="34">
        <v>0.3888888888888889</v>
      </c>
      <c r="U244" s="34">
        <v>0.45833333333333331</v>
      </c>
      <c r="V244" s="7">
        <f t="shared" si="487"/>
        <v>6.944444444444442E-2</v>
      </c>
      <c r="W244" s="34">
        <v>0.46875</v>
      </c>
      <c r="X244" s="7">
        <f>W244-R244</f>
        <v>1.0416666666666685E-2</v>
      </c>
      <c r="Y244" s="34">
        <v>0.42708333333333331</v>
      </c>
      <c r="Z244" s="7">
        <f>Y244-W244</f>
        <v>-4.1666666666666685E-2</v>
      </c>
      <c r="AA244" s="34">
        <v>0.54861111111111105</v>
      </c>
      <c r="AB244" s="7">
        <f>AA244-Y244</f>
        <v>0.12152777777777773</v>
      </c>
      <c r="AC244" s="34">
        <v>0.54861111111111105</v>
      </c>
      <c r="AD244" s="34">
        <v>0.54861111111111105</v>
      </c>
      <c r="AE244" s="7">
        <f t="shared" si="488"/>
        <v>0</v>
      </c>
      <c r="AF244" s="34">
        <v>0.57291666666666663</v>
      </c>
      <c r="AG244" s="7">
        <f>AF244-AD244</f>
        <v>2.430555555555558E-2</v>
      </c>
      <c r="AH244" s="34">
        <v>0.58333333333333337</v>
      </c>
      <c r="AI244" s="7">
        <f>AH244-AF244</f>
        <v>1.0416666666666741E-2</v>
      </c>
      <c r="AJ244" s="8">
        <f t="shared" si="314"/>
        <v>0</v>
      </c>
      <c r="AK244" s="8">
        <f t="shared" si="315"/>
        <v>15</v>
      </c>
      <c r="AL244" s="34">
        <v>0.58680555555555558</v>
      </c>
      <c r="AM244" s="34">
        <v>0.59027777777777779</v>
      </c>
      <c r="AN244" s="7">
        <f t="shared" si="334"/>
        <v>3.4722222222222099E-3</v>
      </c>
      <c r="AO244" s="7">
        <f>AM244-I244</f>
        <v>0.25694444444444448</v>
      </c>
      <c r="AP244" s="8">
        <f t="shared" si="335"/>
        <v>6</v>
      </c>
      <c r="AQ244" s="8">
        <f t="shared" si="336"/>
        <v>10</v>
      </c>
      <c r="AR244" s="7">
        <f>AB244-(AU244+AV244+AW244+AZ244+BC244+BF244+BI244)</f>
        <v>0</v>
      </c>
      <c r="AS244" s="8">
        <f t="shared" si="489"/>
        <v>0</v>
      </c>
      <c r="AT244" s="8">
        <f t="shared" si="490"/>
        <v>0</v>
      </c>
      <c r="AU244" s="224">
        <v>0</v>
      </c>
      <c r="AV244" s="224">
        <v>0</v>
      </c>
      <c r="AW244" s="224">
        <v>0</v>
      </c>
      <c r="AX244" s="225">
        <f t="shared" si="491"/>
        <v>0</v>
      </c>
      <c r="AY244" s="225">
        <f t="shared" si="492"/>
        <v>0</v>
      </c>
      <c r="AZ244" s="224">
        <v>0.12152777777777778</v>
      </c>
      <c r="BA244" s="225">
        <f t="shared" si="469"/>
        <v>2</v>
      </c>
      <c r="BB244" s="225">
        <f t="shared" si="470"/>
        <v>55</v>
      </c>
      <c r="BC244" s="224">
        <v>0</v>
      </c>
      <c r="BD244" s="225">
        <f t="shared" si="493"/>
        <v>0</v>
      </c>
      <c r="BE244" s="225">
        <f t="shared" si="494"/>
        <v>0</v>
      </c>
      <c r="BF244" s="224">
        <v>0</v>
      </c>
      <c r="BG244" s="225">
        <f t="shared" ref="BG244:BG291" si="495">HOUR(BF244)</f>
        <v>0</v>
      </c>
      <c r="BH244" s="225">
        <f t="shared" ref="BH244:BH291" si="496">MINUTE(BF244)</f>
        <v>0</v>
      </c>
      <c r="BI244" s="224">
        <v>0</v>
      </c>
      <c r="BJ244" s="226">
        <f t="shared" si="482"/>
        <v>0</v>
      </c>
      <c r="BK244" s="227">
        <f t="shared" si="483"/>
        <v>0</v>
      </c>
      <c r="BL244" s="228">
        <f>F244 + BL243</f>
        <v>863312.96999999974</v>
      </c>
      <c r="BM244" s="229">
        <f xml:space="preserve"> G244 + BM243</f>
        <v>13912</v>
      </c>
      <c r="BN244" s="38">
        <f>F244/G244</f>
        <v>61.98762711864407</v>
      </c>
      <c r="BO244" s="2"/>
      <c r="BP244" s="2"/>
      <c r="BQ244" s="2"/>
      <c r="BR244" s="2"/>
      <c r="BS244" s="2"/>
      <c r="BT244" s="2"/>
      <c r="BU244" s="2"/>
      <c r="BV244" s="2"/>
      <c r="BW244" s="2"/>
    </row>
    <row r="245" spans="1:75" s="46" customFormat="1" ht="24" customHeight="1" x14ac:dyDescent="0.25">
      <c r="A245" s="45">
        <v>41039</v>
      </c>
      <c r="B245" s="43">
        <f t="shared" si="414"/>
        <v>5</v>
      </c>
      <c r="C245" s="52">
        <v>4</v>
      </c>
      <c r="D245" s="37" t="s">
        <v>281</v>
      </c>
      <c r="E245" s="37" t="s">
        <v>388</v>
      </c>
      <c r="F245" s="43">
        <v>3504.02</v>
      </c>
      <c r="G245" s="52">
        <v>57</v>
      </c>
      <c r="H245" s="52">
        <v>2</v>
      </c>
      <c r="I245" s="34">
        <v>0.54166666666666663</v>
      </c>
      <c r="J245" s="34">
        <v>0.54166666666666663</v>
      </c>
      <c r="K245" s="34">
        <v>0.54513888888888895</v>
      </c>
      <c r="L245" s="7">
        <f>K245-J245</f>
        <v>3.4722222222223209E-3</v>
      </c>
      <c r="M245" s="34">
        <v>0.54861111111111105</v>
      </c>
      <c r="N245" s="7">
        <f>M245-K245</f>
        <v>3.4722222222220989E-3</v>
      </c>
      <c r="O245" s="34">
        <v>0.58680555555555558</v>
      </c>
      <c r="P245" s="7">
        <f>O245-M245</f>
        <v>3.8194444444444531E-2</v>
      </c>
      <c r="Q245" s="34">
        <v>0.59027777777777779</v>
      </c>
      <c r="R245" s="34">
        <v>0.61111111111111105</v>
      </c>
      <c r="S245" s="7">
        <f t="shared" si="486"/>
        <v>2.0833333333333259E-2</v>
      </c>
      <c r="T245" s="34">
        <v>0.59027777777777779</v>
      </c>
      <c r="U245" s="34">
        <v>0.61111111111111105</v>
      </c>
      <c r="V245" s="7">
        <f t="shared" si="487"/>
        <v>2.0833333333333259E-2</v>
      </c>
      <c r="W245" s="34">
        <v>0.62361111111111112</v>
      </c>
      <c r="X245" s="7">
        <f>W245-R245</f>
        <v>1.2500000000000067E-2</v>
      </c>
      <c r="Y245" s="34">
        <v>0.625</v>
      </c>
      <c r="Z245" s="7">
        <f>Y245-W245</f>
        <v>1.388888888888884E-3</v>
      </c>
      <c r="AA245" s="34">
        <v>0.68819444444444444</v>
      </c>
      <c r="AB245" s="7">
        <f>AA245-Y245</f>
        <v>6.3194444444444442E-2</v>
      </c>
      <c r="AC245" s="34">
        <v>0.68819444444444444</v>
      </c>
      <c r="AD245" s="34">
        <v>0.68819444444444444</v>
      </c>
      <c r="AE245" s="7">
        <f t="shared" si="488"/>
        <v>0</v>
      </c>
      <c r="AF245" s="34">
        <v>0.69791666666666663</v>
      </c>
      <c r="AG245" s="7">
        <f>AF245-AD245</f>
        <v>9.7222222222221877E-3</v>
      </c>
      <c r="AH245" s="34">
        <v>0.70833333333333337</v>
      </c>
      <c r="AI245" s="7">
        <f>AH245-AF245</f>
        <v>1.0416666666666741E-2</v>
      </c>
      <c r="AJ245" s="8">
        <f t="shared" si="314"/>
        <v>0</v>
      </c>
      <c r="AK245" s="8">
        <f t="shared" si="315"/>
        <v>15</v>
      </c>
      <c r="AL245" s="34">
        <v>0.71180555555555547</v>
      </c>
      <c r="AM245" s="34">
        <v>0.71527777777777779</v>
      </c>
      <c r="AN245" s="7">
        <f t="shared" si="334"/>
        <v>3.4722222222223209E-3</v>
      </c>
      <c r="AO245" s="7">
        <f>AM245-I245</f>
        <v>0.17361111111111116</v>
      </c>
      <c r="AP245" s="8">
        <f t="shared" si="335"/>
        <v>4</v>
      </c>
      <c r="AQ245" s="8">
        <f t="shared" si="336"/>
        <v>10</v>
      </c>
      <c r="AR245" s="7">
        <f>AB245-(AU245+AV245+AW245+AZ245+BC245+BF245+BI245)</f>
        <v>5.6249999999999994E-2</v>
      </c>
      <c r="AS245" s="8">
        <f t="shared" si="489"/>
        <v>1</v>
      </c>
      <c r="AT245" s="8">
        <f t="shared" si="490"/>
        <v>21</v>
      </c>
      <c r="AU245" s="224">
        <v>0</v>
      </c>
      <c r="AV245" s="224">
        <v>0</v>
      </c>
      <c r="AW245" s="224">
        <v>0</v>
      </c>
      <c r="AX245" s="225">
        <f t="shared" si="491"/>
        <v>0</v>
      </c>
      <c r="AY245" s="225">
        <f t="shared" si="492"/>
        <v>0</v>
      </c>
      <c r="AZ245" s="224">
        <v>0</v>
      </c>
      <c r="BA245" s="225">
        <f t="shared" si="469"/>
        <v>0</v>
      </c>
      <c r="BB245" s="225">
        <f t="shared" si="470"/>
        <v>0</v>
      </c>
      <c r="BC245" s="224">
        <v>0</v>
      </c>
      <c r="BD245" s="225">
        <f t="shared" si="493"/>
        <v>0</v>
      </c>
      <c r="BE245" s="225">
        <f t="shared" si="494"/>
        <v>0</v>
      </c>
      <c r="BF245" s="224">
        <v>6.9444444444444441E-3</v>
      </c>
      <c r="BG245" s="225">
        <f t="shared" si="495"/>
        <v>0</v>
      </c>
      <c r="BH245" s="225">
        <f t="shared" si="496"/>
        <v>10</v>
      </c>
      <c r="BI245" s="224">
        <v>0</v>
      </c>
      <c r="BJ245" s="226">
        <f t="shared" si="482"/>
        <v>0</v>
      </c>
      <c r="BK245" s="227">
        <f t="shared" si="483"/>
        <v>0</v>
      </c>
      <c r="BL245" s="228">
        <f>F245 + BL244</f>
        <v>866816.98999999976</v>
      </c>
      <c r="BM245" s="229">
        <f xml:space="preserve"> G245 + BM244</f>
        <v>13969</v>
      </c>
      <c r="BN245" s="38">
        <f>F245/G245</f>
        <v>61.474035087719301</v>
      </c>
      <c r="BO245" s="2"/>
      <c r="BP245" s="2"/>
      <c r="BQ245" s="2"/>
      <c r="BR245" s="2"/>
      <c r="BS245" s="2"/>
      <c r="BT245" s="2"/>
      <c r="BU245" s="2"/>
      <c r="BV245" s="2"/>
      <c r="BW245" s="2"/>
    </row>
    <row r="246" spans="1:75" s="46" customFormat="1" ht="24" customHeight="1" x14ac:dyDescent="0.25">
      <c r="A246" s="45">
        <v>41039</v>
      </c>
      <c r="B246" s="43">
        <f t="shared" si="414"/>
        <v>5</v>
      </c>
      <c r="C246" s="52">
        <v>2</v>
      </c>
      <c r="D246" s="37" t="s">
        <v>288</v>
      </c>
      <c r="E246" s="37" t="s">
        <v>389</v>
      </c>
      <c r="F246" s="43">
        <v>3712.03</v>
      </c>
      <c r="G246" s="52">
        <v>58</v>
      </c>
      <c r="H246" s="52">
        <v>1</v>
      </c>
      <c r="I246" s="34">
        <v>0.69791666666666663</v>
      </c>
      <c r="J246" s="34">
        <v>0.69791666666666663</v>
      </c>
      <c r="K246" s="34">
        <v>0.70486111111111116</v>
      </c>
      <c r="L246" s="7">
        <f>K246-J246</f>
        <v>6.9444444444445308E-3</v>
      </c>
      <c r="M246" s="34">
        <v>0.70833333333333337</v>
      </c>
      <c r="N246" s="7">
        <f>M246-K246</f>
        <v>3.4722222222222099E-3</v>
      </c>
      <c r="O246" s="34">
        <v>0.72916666666666663</v>
      </c>
      <c r="P246" s="7">
        <f>O246-M246</f>
        <v>2.0833333333333259E-2</v>
      </c>
      <c r="Q246" s="34">
        <v>0.73263888888888884</v>
      </c>
      <c r="R246" s="34">
        <v>0.75347222222222221</v>
      </c>
      <c r="S246" s="7">
        <f t="shared" si="486"/>
        <v>2.083333333333337E-2</v>
      </c>
      <c r="T246" s="34">
        <v>0.73263888888888884</v>
      </c>
      <c r="U246" s="34">
        <v>0.75347222222222221</v>
      </c>
      <c r="V246" s="7">
        <f t="shared" si="487"/>
        <v>2.083333333333337E-2</v>
      </c>
      <c r="W246" s="34">
        <v>0.75694444444444453</v>
      </c>
      <c r="X246" s="7">
        <f>W246-R246</f>
        <v>3.4722222222223209E-3</v>
      </c>
      <c r="Y246" s="34">
        <v>0.7583333333333333</v>
      </c>
      <c r="Z246" s="7">
        <f>Y246-W246</f>
        <v>1.3888888888887729E-3</v>
      </c>
      <c r="AA246" s="34">
        <v>0.83263888888888893</v>
      </c>
      <c r="AB246" s="7">
        <f>AA246-Y246</f>
        <v>7.4305555555555625E-2</v>
      </c>
      <c r="AC246" s="34">
        <v>0.83263888888888893</v>
      </c>
      <c r="AD246" s="34">
        <v>0.83263888888888893</v>
      </c>
      <c r="AE246" s="7">
        <f t="shared" si="488"/>
        <v>0</v>
      </c>
      <c r="AF246" s="34">
        <v>0.84722222222222221</v>
      </c>
      <c r="AG246" s="7">
        <f>AF246-AD246</f>
        <v>1.4583333333333282E-2</v>
      </c>
      <c r="AH246" s="34">
        <v>0.85416666666666663</v>
      </c>
      <c r="AI246" s="7">
        <f>AH246-AF246</f>
        <v>6.9444444444444198E-3</v>
      </c>
      <c r="AJ246" s="8">
        <f t="shared" si="314"/>
        <v>0</v>
      </c>
      <c r="AK246" s="8">
        <f t="shared" si="315"/>
        <v>10</v>
      </c>
      <c r="AL246" s="34">
        <v>0.85763888888888884</v>
      </c>
      <c r="AM246" s="34">
        <v>0.86111111111111116</v>
      </c>
      <c r="AN246" s="7">
        <f t="shared" si="334"/>
        <v>3.4722222222223209E-3</v>
      </c>
      <c r="AO246" s="7">
        <f>AM246-I246</f>
        <v>0.16319444444444453</v>
      </c>
      <c r="AP246" s="8">
        <f t="shared" si="335"/>
        <v>3</v>
      </c>
      <c r="AQ246" s="8">
        <f t="shared" si="336"/>
        <v>55</v>
      </c>
      <c r="AR246" s="7">
        <f>AB246-(AU246+AV246+AW246+AZ246+BC246+BF246+BI246)</f>
        <v>4.930555555555563E-2</v>
      </c>
      <c r="AS246" s="8">
        <f t="shared" si="489"/>
        <v>1</v>
      </c>
      <c r="AT246" s="8">
        <f t="shared" si="490"/>
        <v>11</v>
      </c>
      <c r="AU246" s="224">
        <v>0</v>
      </c>
      <c r="AV246" s="224">
        <v>0</v>
      </c>
      <c r="AW246" s="224">
        <v>0</v>
      </c>
      <c r="AX246" s="225">
        <f t="shared" si="491"/>
        <v>0</v>
      </c>
      <c r="AY246" s="225">
        <f t="shared" si="492"/>
        <v>0</v>
      </c>
      <c r="AZ246" s="224">
        <v>0</v>
      </c>
      <c r="BA246" s="225">
        <f t="shared" si="469"/>
        <v>0</v>
      </c>
      <c r="BB246" s="225">
        <f t="shared" si="470"/>
        <v>0</v>
      </c>
      <c r="BC246" s="224">
        <v>0</v>
      </c>
      <c r="BD246" s="225">
        <f t="shared" si="493"/>
        <v>0</v>
      </c>
      <c r="BE246" s="225">
        <f t="shared" si="494"/>
        <v>0</v>
      </c>
      <c r="BF246" s="224">
        <v>2.4999999999999998E-2</v>
      </c>
      <c r="BG246" s="225">
        <f t="shared" si="495"/>
        <v>0</v>
      </c>
      <c r="BH246" s="225">
        <f t="shared" si="496"/>
        <v>36</v>
      </c>
      <c r="BI246" s="224">
        <v>0</v>
      </c>
      <c r="BJ246" s="226">
        <f t="shared" si="482"/>
        <v>0</v>
      </c>
      <c r="BK246" s="227">
        <f t="shared" si="483"/>
        <v>0</v>
      </c>
      <c r="BL246" s="228">
        <f>F246 + BL245</f>
        <v>870529.01999999979</v>
      </c>
      <c r="BM246" s="229">
        <f xml:space="preserve"> G246 + BM245</f>
        <v>14027</v>
      </c>
      <c r="BN246" s="38">
        <f>F246/G246</f>
        <v>64.000517241379313</v>
      </c>
    </row>
    <row r="247" spans="1:75" s="46" customFormat="1" ht="24" customHeight="1" x14ac:dyDescent="0.25">
      <c r="A247" s="45">
        <v>41039</v>
      </c>
      <c r="B247" s="43">
        <f t="shared" si="414"/>
        <v>5</v>
      </c>
      <c r="C247" s="52">
        <v>2</v>
      </c>
      <c r="D247" s="37" t="s">
        <v>219</v>
      </c>
      <c r="E247" s="37" t="s">
        <v>216</v>
      </c>
      <c r="F247" s="43">
        <v>3510.87</v>
      </c>
      <c r="G247" s="52">
        <v>57</v>
      </c>
      <c r="H247" s="52">
        <v>2</v>
      </c>
      <c r="I247" s="34">
        <v>0.60416666666666663</v>
      </c>
      <c r="J247" s="34">
        <v>0.60416666666666663</v>
      </c>
      <c r="K247" s="34">
        <v>0.60763888888888895</v>
      </c>
      <c r="L247" s="7">
        <f>K247-J247</f>
        <v>3.4722222222223209E-3</v>
      </c>
      <c r="M247" s="34">
        <v>0.61111111111111105</v>
      </c>
      <c r="N247" s="7">
        <f>M247-K247</f>
        <v>3.4722222222220989E-3</v>
      </c>
      <c r="O247" s="34">
        <v>0.65972222222222221</v>
      </c>
      <c r="P247" s="7">
        <f>O247-M247</f>
        <v>4.861111111111116E-2</v>
      </c>
      <c r="Q247" s="34">
        <v>0.66319444444444442</v>
      </c>
      <c r="R247" s="34">
        <v>0.70486111111111116</v>
      </c>
      <c r="S247" s="7">
        <f t="shared" si="486"/>
        <v>4.1666666666666741E-2</v>
      </c>
      <c r="T247" s="34">
        <v>0.66319444444444442</v>
      </c>
      <c r="U247" s="34">
        <v>0.70486111111111116</v>
      </c>
      <c r="V247" s="7">
        <f t="shared" si="487"/>
        <v>4.1666666666666741E-2</v>
      </c>
      <c r="W247" s="34">
        <v>0.67361111111111116</v>
      </c>
      <c r="X247" s="7">
        <v>0</v>
      </c>
      <c r="Y247" s="34">
        <v>0.67361111111111116</v>
      </c>
      <c r="Z247" s="7">
        <f>Y247-W247</f>
        <v>0</v>
      </c>
      <c r="AA247" s="34">
        <v>0.85416666666666663</v>
      </c>
      <c r="AB247" s="7">
        <f>AA247-Y247</f>
        <v>0.18055555555555547</v>
      </c>
      <c r="AC247" s="34">
        <v>0.85416666666666663</v>
      </c>
      <c r="AD247" s="34">
        <v>0.85416666666666663</v>
      </c>
      <c r="AE247" s="7">
        <f t="shared" si="488"/>
        <v>0</v>
      </c>
      <c r="AF247" s="34">
        <v>0.86458333333333337</v>
      </c>
      <c r="AG247" s="7">
        <f>AF247-AD247</f>
        <v>1.0416666666666741E-2</v>
      </c>
      <c r="AH247" s="34">
        <v>0.875</v>
      </c>
      <c r="AI247" s="7">
        <f>AH247-AF247</f>
        <v>1.041666666666663E-2</v>
      </c>
      <c r="AJ247" s="8">
        <f t="shared" si="314"/>
        <v>0</v>
      </c>
      <c r="AK247" s="8">
        <f t="shared" si="315"/>
        <v>15</v>
      </c>
      <c r="AL247" s="34">
        <v>0.87847222222222221</v>
      </c>
      <c r="AM247" s="34">
        <v>0.88194444444444453</v>
      </c>
      <c r="AN247" s="7">
        <f t="shared" si="334"/>
        <v>3.4722222222223209E-3</v>
      </c>
      <c r="AO247" s="7">
        <f>AM247-I247</f>
        <v>0.2777777777777779</v>
      </c>
      <c r="AP247" s="8">
        <f t="shared" si="335"/>
        <v>6</v>
      </c>
      <c r="AQ247" s="8">
        <f t="shared" si="336"/>
        <v>40</v>
      </c>
      <c r="AR247" s="7">
        <f>AB247-(AU247+AV247+AW247+AZ247+BC247+BF247+BI247)</f>
        <v>0</v>
      </c>
      <c r="AS247" s="8">
        <f t="shared" si="489"/>
        <v>0</v>
      </c>
      <c r="AT247" s="8">
        <f t="shared" si="490"/>
        <v>0</v>
      </c>
      <c r="AU247" s="224">
        <v>0</v>
      </c>
      <c r="AV247" s="224">
        <v>0</v>
      </c>
      <c r="AW247" s="224">
        <v>0</v>
      </c>
      <c r="AX247" s="225">
        <f t="shared" si="491"/>
        <v>0</v>
      </c>
      <c r="AY247" s="225">
        <f t="shared" si="492"/>
        <v>0</v>
      </c>
      <c r="AZ247" s="224">
        <v>0.18055555555555555</v>
      </c>
      <c r="BA247" s="225">
        <f t="shared" si="469"/>
        <v>4</v>
      </c>
      <c r="BB247" s="225">
        <f t="shared" si="470"/>
        <v>20</v>
      </c>
      <c r="BC247" s="224">
        <v>0</v>
      </c>
      <c r="BD247" s="225">
        <f t="shared" si="493"/>
        <v>0</v>
      </c>
      <c r="BE247" s="225">
        <f t="shared" si="494"/>
        <v>0</v>
      </c>
      <c r="BF247" s="224">
        <v>0</v>
      </c>
      <c r="BG247" s="225">
        <f t="shared" si="495"/>
        <v>0</v>
      </c>
      <c r="BH247" s="225">
        <f t="shared" si="496"/>
        <v>0</v>
      </c>
      <c r="BI247" s="224">
        <v>0</v>
      </c>
      <c r="BJ247" s="226">
        <f t="shared" si="482"/>
        <v>0</v>
      </c>
      <c r="BK247" s="227">
        <f t="shared" si="483"/>
        <v>0</v>
      </c>
      <c r="BL247" s="228">
        <f>F247 + BL246</f>
        <v>874039.88999999978</v>
      </c>
      <c r="BM247" s="229">
        <f xml:space="preserve"> G247 + BM246</f>
        <v>14084</v>
      </c>
      <c r="BN247" s="38">
        <f>F247/G247</f>
        <v>61.594210526315784</v>
      </c>
    </row>
    <row r="248" spans="1:75" s="46" customFormat="1" ht="24" customHeight="1" x14ac:dyDescent="0.25">
      <c r="A248" s="45">
        <v>41039</v>
      </c>
      <c r="B248" s="43">
        <f t="shared" si="414"/>
        <v>5</v>
      </c>
      <c r="C248" s="52">
        <v>15</v>
      </c>
      <c r="D248" s="37" t="s">
        <v>31</v>
      </c>
      <c r="E248" s="37" t="s">
        <v>300</v>
      </c>
      <c r="F248" s="43">
        <v>2540.71</v>
      </c>
      <c r="G248" s="52">
        <v>42</v>
      </c>
      <c r="H248" s="52">
        <v>1</v>
      </c>
      <c r="I248" s="34">
        <v>0.72916666666666663</v>
      </c>
      <c r="J248" s="34">
        <v>0.72916666666666663</v>
      </c>
      <c r="K248" s="34">
        <v>0.73611111111111116</v>
      </c>
      <c r="L248" s="7">
        <f>K248-J248</f>
        <v>6.9444444444445308E-3</v>
      </c>
      <c r="M248" s="34">
        <v>0.74305555555555547</v>
      </c>
      <c r="N248" s="7">
        <f>M248-K248</f>
        <v>6.9444444444443088E-3</v>
      </c>
      <c r="O248" s="34">
        <v>0.77083333333333337</v>
      </c>
      <c r="P248" s="7">
        <f>O248-M248</f>
        <v>2.7777777777777901E-2</v>
      </c>
      <c r="Q248" s="34">
        <v>0.77430555555555547</v>
      </c>
      <c r="R248" s="34">
        <v>0.79166666666666663</v>
      </c>
      <c r="S248" s="7">
        <f t="shared" si="486"/>
        <v>1.736111111111116E-2</v>
      </c>
      <c r="T248" s="34">
        <v>0.77430555555555547</v>
      </c>
      <c r="U248" s="34">
        <v>0.79166666666666663</v>
      </c>
      <c r="V248" s="7">
        <f t="shared" si="487"/>
        <v>1.736111111111116E-2</v>
      </c>
      <c r="W248" s="34">
        <v>0.89444444444444438</v>
      </c>
      <c r="X248" s="7">
        <f>W248-R248</f>
        <v>0.10277777777777775</v>
      </c>
      <c r="Y248" s="34">
        <v>0.89583333333333337</v>
      </c>
      <c r="Z248" s="7">
        <f>Y248-W248</f>
        <v>1.388888888888995E-3</v>
      </c>
      <c r="AA248" s="34">
        <v>0.95208333333333339</v>
      </c>
      <c r="AB248" s="7">
        <f>AA248-Y248</f>
        <v>5.6250000000000022E-2</v>
      </c>
      <c r="AC248" s="34">
        <v>0.95208333333333339</v>
      </c>
      <c r="AD248" s="34">
        <v>0.95208333333333339</v>
      </c>
      <c r="AE248" s="7">
        <f t="shared" si="488"/>
        <v>0</v>
      </c>
      <c r="AF248" s="34">
        <v>0.96180555555555547</v>
      </c>
      <c r="AG248" s="7">
        <f>AF248-AD248</f>
        <v>9.7222222222220767E-3</v>
      </c>
      <c r="AH248" s="34">
        <v>0.96875</v>
      </c>
      <c r="AI248" s="7">
        <f>AH248-AF248</f>
        <v>6.9444444444445308E-3</v>
      </c>
      <c r="AJ248" s="8">
        <f t="shared" si="314"/>
        <v>0</v>
      </c>
      <c r="AK248" s="8">
        <f t="shared" si="315"/>
        <v>10</v>
      </c>
      <c r="AL248" s="34">
        <v>0.97222222222222221</v>
      </c>
      <c r="AM248" s="34">
        <v>0.97569444444444453</v>
      </c>
      <c r="AN248" s="7">
        <f t="shared" si="334"/>
        <v>3.4722222222223209E-3</v>
      </c>
      <c r="AO248" s="7">
        <f>AM248-I248</f>
        <v>0.2465277777777779</v>
      </c>
      <c r="AP248" s="8">
        <f t="shared" si="335"/>
        <v>5</v>
      </c>
      <c r="AQ248" s="8">
        <f t="shared" si="336"/>
        <v>55</v>
      </c>
      <c r="AR248" s="7">
        <f>AB248-(AU248+AV248+AW248+AZ248+BC248+BF248+BI248)</f>
        <v>3.4722222222222238E-2</v>
      </c>
      <c r="AS248" s="8">
        <f t="shared" si="489"/>
        <v>0</v>
      </c>
      <c r="AT248" s="8">
        <f t="shared" si="490"/>
        <v>50</v>
      </c>
      <c r="AU248" s="224">
        <v>0</v>
      </c>
      <c r="AV248" s="224">
        <v>0</v>
      </c>
      <c r="AW248" s="224">
        <v>0</v>
      </c>
      <c r="AX248" s="225">
        <f t="shared" si="491"/>
        <v>0</v>
      </c>
      <c r="AY248" s="225">
        <f t="shared" si="492"/>
        <v>0</v>
      </c>
      <c r="AZ248" s="224">
        <v>0</v>
      </c>
      <c r="BA248" s="225">
        <f t="shared" si="469"/>
        <v>0</v>
      </c>
      <c r="BB248" s="225">
        <f t="shared" si="470"/>
        <v>0</v>
      </c>
      <c r="BC248" s="224">
        <v>0</v>
      </c>
      <c r="BD248" s="225">
        <f t="shared" si="493"/>
        <v>0</v>
      </c>
      <c r="BE248" s="225">
        <f t="shared" si="494"/>
        <v>0</v>
      </c>
      <c r="BF248" s="224">
        <v>2.1527777777777781E-2</v>
      </c>
      <c r="BG248" s="225">
        <f t="shared" si="495"/>
        <v>0</v>
      </c>
      <c r="BH248" s="225">
        <f t="shared" si="496"/>
        <v>31</v>
      </c>
      <c r="BI248" s="224">
        <v>0</v>
      </c>
      <c r="BJ248" s="226">
        <f t="shared" si="482"/>
        <v>0</v>
      </c>
      <c r="BK248" s="227">
        <f t="shared" si="483"/>
        <v>0</v>
      </c>
      <c r="BL248" s="228">
        <f>F248 + BL247</f>
        <v>876580.59999999974</v>
      </c>
      <c r="BM248" s="229">
        <f xml:space="preserve"> G248 + BM247</f>
        <v>14126</v>
      </c>
      <c r="BN248" s="38">
        <f>F248/G248</f>
        <v>60.493095238095236</v>
      </c>
    </row>
    <row r="249" spans="1:75" s="46" customFormat="1" ht="24" customHeight="1" x14ac:dyDescent="0.25">
      <c r="A249" s="45">
        <v>41039</v>
      </c>
      <c r="B249" s="43">
        <f t="shared" si="414"/>
        <v>5</v>
      </c>
      <c r="C249" s="52">
        <v>1</v>
      </c>
      <c r="D249" s="37" t="s">
        <v>287</v>
      </c>
      <c r="E249" s="37" t="s">
        <v>307</v>
      </c>
      <c r="F249" s="43">
        <v>3143.79</v>
      </c>
      <c r="G249" s="52">
        <v>58</v>
      </c>
      <c r="H249" s="52">
        <v>1</v>
      </c>
      <c r="I249" s="34">
        <v>0.77083333333333337</v>
      </c>
      <c r="J249" s="34">
        <v>0.77083333333333337</v>
      </c>
      <c r="K249" s="34">
        <v>0.77430555555555547</v>
      </c>
      <c r="L249" s="7">
        <f>K249-J249</f>
        <v>3.4722222222220989E-3</v>
      </c>
      <c r="M249" s="34">
        <v>0.77777777777777779</v>
      </c>
      <c r="N249" s="7">
        <f>M249-K249</f>
        <v>3.4722222222223209E-3</v>
      </c>
      <c r="O249" s="34">
        <v>0.81944444444444453</v>
      </c>
      <c r="P249" s="7">
        <f>O249-M249</f>
        <v>4.1666666666666741E-2</v>
      </c>
      <c r="Q249" s="34">
        <v>0.81944444444444453</v>
      </c>
      <c r="R249" s="34">
        <v>0.86111111111111116</v>
      </c>
      <c r="S249" s="7">
        <f t="shared" si="486"/>
        <v>4.166666666666663E-2</v>
      </c>
      <c r="T249" s="34">
        <v>0.81944444444444453</v>
      </c>
      <c r="U249" s="34">
        <v>0.86111111111111116</v>
      </c>
      <c r="V249" s="7">
        <f t="shared" si="487"/>
        <v>4.166666666666663E-2</v>
      </c>
      <c r="W249" s="34">
        <v>0.88541666666666663</v>
      </c>
      <c r="X249" s="7">
        <f>W249-R249</f>
        <v>2.4305555555555469E-2</v>
      </c>
      <c r="Y249" s="34">
        <v>0.88541666666666663</v>
      </c>
      <c r="Z249" s="7">
        <f>Y249-W249</f>
        <v>0</v>
      </c>
      <c r="AA249" s="34">
        <v>1.0520833333333333</v>
      </c>
      <c r="AB249" s="7">
        <f>AA249-Y249</f>
        <v>0.16666666666666663</v>
      </c>
      <c r="AC249" s="34">
        <v>1.0520833333333333</v>
      </c>
      <c r="AD249" s="34">
        <v>1.0520833333333333</v>
      </c>
      <c r="AE249" s="7">
        <f t="shared" si="488"/>
        <v>0</v>
      </c>
      <c r="AF249" s="34">
        <v>1.0625</v>
      </c>
      <c r="AG249" s="7">
        <f>AF249-AD249</f>
        <v>1.0416666666666741E-2</v>
      </c>
      <c r="AH249" s="34">
        <v>1.0694444444444444</v>
      </c>
      <c r="AI249" s="7">
        <f>AH249-AF249</f>
        <v>6.9444444444444198E-3</v>
      </c>
      <c r="AJ249" s="8">
        <f t="shared" si="314"/>
        <v>0</v>
      </c>
      <c r="AK249" s="8">
        <f t="shared" si="315"/>
        <v>10</v>
      </c>
      <c r="AL249" s="34">
        <v>1.0729166666666667</v>
      </c>
      <c r="AM249" s="34">
        <v>1.0763888888888888</v>
      </c>
      <c r="AN249" s="7">
        <f t="shared" si="334"/>
        <v>3.4722222222220989E-3</v>
      </c>
      <c r="AO249" s="7">
        <f>AM249-I249</f>
        <v>0.30555555555555547</v>
      </c>
      <c r="AP249" s="8">
        <f t="shared" si="335"/>
        <v>7</v>
      </c>
      <c r="AQ249" s="8">
        <f t="shared" si="336"/>
        <v>20</v>
      </c>
      <c r="AR249" s="7">
        <f>AB249-(AU249+AV249+AW249+AZ249+BC249+BF249+BI249)</f>
        <v>0</v>
      </c>
      <c r="AS249" s="8">
        <f t="shared" si="489"/>
        <v>0</v>
      </c>
      <c r="AT249" s="8">
        <f t="shared" si="490"/>
        <v>0</v>
      </c>
      <c r="AU249" s="224">
        <v>0</v>
      </c>
      <c r="AV249" s="224">
        <v>0</v>
      </c>
      <c r="AW249" s="224">
        <v>0</v>
      </c>
      <c r="AX249" s="225">
        <f t="shared" si="491"/>
        <v>0</v>
      </c>
      <c r="AY249" s="225">
        <f t="shared" si="492"/>
        <v>0</v>
      </c>
      <c r="AZ249" s="224">
        <v>0.16666666666666666</v>
      </c>
      <c r="BA249" s="225">
        <f t="shared" si="469"/>
        <v>4</v>
      </c>
      <c r="BB249" s="225">
        <f t="shared" si="470"/>
        <v>0</v>
      </c>
      <c r="BC249" s="224">
        <v>0</v>
      </c>
      <c r="BD249" s="225">
        <f t="shared" si="493"/>
        <v>0</v>
      </c>
      <c r="BE249" s="225">
        <f t="shared" si="494"/>
        <v>0</v>
      </c>
      <c r="BF249" s="224">
        <v>0</v>
      </c>
      <c r="BG249" s="225">
        <f t="shared" si="495"/>
        <v>0</v>
      </c>
      <c r="BH249" s="225">
        <f t="shared" si="496"/>
        <v>0</v>
      </c>
      <c r="BI249" s="224">
        <v>0</v>
      </c>
      <c r="BJ249" s="226">
        <f t="shared" si="482"/>
        <v>0</v>
      </c>
      <c r="BK249" s="227">
        <f t="shared" si="483"/>
        <v>0</v>
      </c>
      <c r="BL249" s="228">
        <f>F249 + BL248</f>
        <v>879724.38999999978</v>
      </c>
      <c r="BM249" s="229">
        <f xml:space="preserve"> G249 + BM248</f>
        <v>14184</v>
      </c>
      <c r="BN249" s="38">
        <f>F249/G249</f>
        <v>54.203275862068963</v>
      </c>
    </row>
    <row r="250" spans="1:75" s="46" customFormat="1" ht="24" customHeight="1" x14ac:dyDescent="0.25">
      <c r="A250" s="45">
        <v>41039</v>
      </c>
      <c r="B250" s="43">
        <f t="shared" si="414"/>
        <v>5</v>
      </c>
      <c r="C250" s="52">
        <v>4</v>
      </c>
      <c r="D250" s="37" t="s">
        <v>288</v>
      </c>
      <c r="E250" s="37" t="s">
        <v>216</v>
      </c>
      <c r="F250" s="43">
        <v>3596.86</v>
      </c>
      <c r="G250" s="52">
        <v>56</v>
      </c>
      <c r="H250" s="52">
        <v>1</v>
      </c>
      <c r="I250" s="34">
        <v>0.83333333333333337</v>
      </c>
      <c r="J250" s="34">
        <v>0.83333333333333337</v>
      </c>
      <c r="K250" s="34">
        <v>0.86111111111111116</v>
      </c>
      <c r="L250" s="7">
        <f>K250-J250</f>
        <v>2.777777777777779E-2</v>
      </c>
      <c r="M250" s="34">
        <v>0.86805555555555547</v>
      </c>
      <c r="N250" s="7">
        <f>M250-K250</f>
        <v>6.9444444444443088E-3</v>
      </c>
      <c r="O250" s="34">
        <v>0.94444444444444453</v>
      </c>
      <c r="P250" s="7">
        <f>O250-M250</f>
        <v>7.6388888888889062E-2</v>
      </c>
      <c r="Q250" s="34">
        <v>0.94791666666666663</v>
      </c>
      <c r="R250" s="34">
        <v>0.98611111111111116</v>
      </c>
      <c r="S250" s="7">
        <f t="shared" si="486"/>
        <v>3.8194444444444531E-2</v>
      </c>
      <c r="T250" s="34">
        <v>0.94791666666666663</v>
      </c>
      <c r="U250" s="34">
        <v>0.98611111111111116</v>
      </c>
      <c r="V250" s="7">
        <f t="shared" si="487"/>
        <v>3.8194444444444531E-2</v>
      </c>
      <c r="W250" s="34">
        <v>1.0083333333333333</v>
      </c>
      <c r="X250" s="7">
        <f>W250-R250</f>
        <v>2.2222222222222143E-2</v>
      </c>
      <c r="Y250" s="34">
        <v>1.0097222222222222</v>
      </c>
      <c r="Z250" s="7">
        <f>Y250-W250</f>
        <v>1.388888888888884E-3</v>
      </c>
      <c r="AA250" s="34">
        <v>1.0604166666666666</v>
      </c>
      <c r="AB250" s="7">
        <f>AA250-Y250</f>
        <v>5.0694444444444375E-2</v>
      </c>
      <c r="AC250" s="34">
        <v>1.0604166666666666</v>
      </c>
      <c r="AD250" s="34">
        <v>1.0604166666666666</v>
      </c>
      <c r="AE250" s="7">
        <f t="shared" si="488"/>
        <v>0</v>
      </c>
      <c r="AF250" s="34">
        <v>1.0729166666666667</v>
      </c>
      <c r="AG250" s="7">
        <f>AF250-AD250</f>
        <v>1.2500000000000178E-2</v>
      </c>
      <c r="AH250" s="34">
        <v>1.0833333333333333</v>
      </c>
      <c r="AI250" s="7">
        <f>AH250-AF250</f>
        <v>1.0416666666666519E-2</v>
      </c>
      <c r="AJ250" s="8">
        <f t="shared" si="314"/>
        <v>0</v>
      </c>
      <c r="AK250" s="8">
        <f t="shared" si="315"/>
        <v>15</v>
      </c>
      <c r="AL250" s="34">
        <v>8.6805555555555566E-2</v>
      </c>
      <c r="AM250" s="34">
        <v>1.0902777777777779</v>
      </c>
      <c r="AN250" s="7">
        <f t="shared" si="334"/>
        <v>1.0034722222222223</v>
      </c>
      <c r="AO250" s="7">
        <f>AM250-I250</f>
        <v>0.25694444444444453</v>
      </c>
      <c r="AP250" s="8">
        <f t="shared" si="335"/>
        <v>6</v>
      </c>
      <c r="AQ250" s="8">
        <f t="shared" si="336"/>
        <v>10</v>
      </c>
      <c r="AR250" s="7">
        <f>AB250-(AU250+AV250+AW250+AZ250+BC250+BF250+BI250)</f>
        <v>5.0694444444444375E-2</v>
      </c>
      <c r="AS250" s="8">
        <f t="shared" si="489"/>
        <v>1</v>
      </c>
      <c r="AT250" s="8">
        <f t="shared" si="490"/>
        <v>13</v>
      </c>
      <c r="AU250" s="224">
        <v>0</v>
      </c>
      <c r="AV250" s="224">
        <v>0</v>
      </c>
      <c r="AW250" s="224">
        <v>0</v>
      </c>
      <c r="AX250" s="225">
        <f t="shared" si="491"/>
        <v>0</v>
      </c>
      <c r="AY250" s="225">
        <f t="shared" si="492"/>
        <v>0</v>
      </c>
      <c r="AZ250" s="224">
        <v>0</v>
      </c>
      <c r="BA250" s="225">
        <f t="shared" si="469"/>
        <v>0</v>
      </c>
      <c r="BB250" s="225">
        <f t="shared" si="470"/>
        <v>0</v>
      </c>
      <c r="BC250" s="224">
        <v>0</v>
      </c>
      <c r="BD250" s="225">
        <f t="shared" si="493"/>
        <v>0</v>
      </c>
      <c r="BE250" s="225">
        <f t="shared" si="494"/>
        <v>0</v>
      </c>
      <c r="BF250" s="224">
        <v>0</v>
      </c>
      <c r="BG250" s="225">
        <f t="shared" si="495"/>
        <v>0</v>
      </c>
      <c r="BH250" s="225">
        <f t="shared" si="496"/>
        <v>0</v>
      </c>
      <c r="BI250" s="224">
        <v>0</v>
      </c>
      <c r="BJ250" s="226">
        <f t="shared" si="482"/>
        <v>0</v>
      </c>
      <c r="BK250" s="227">
        <f t="shared" si="483"/>
        <v>0</v>
      </c>
      <c r="BL250" s="228">
        <f>F250 + BL249</f>
        <v>883321.24999999977</v>
      </c>
      <c r="BM250" s="229">
        <f xml:space="preserve"> G250 + BM249</f>
        <v>14240</v>
      </c>
      <c r="BN250" s="38">
        <f>F250/G250</f>
        <v>64.229642857142863</v>
      </c>
    </row>
    <row r="251" spans="1:75" s="46" customFormat="1" ht="24" customHeight="1" x14ac:dyDescent="0.25">
      <c r="A251" s="45">
        <v>41039</v>
      </c>
      <c r="B251" s="43">
        <f t="shared" si="414"/>
        <v>5</v>
      </c>
      <c r="C251" s="52">
        <v>2</v>
      </c>
      <c r="D251" s="37" t="s">
        <v>288</v>
      </c>
      <c r="E251" s="37" t="s">
        <v>216</v>
      </c>
      <c r="F251" s="43">
        <v>3733.85</v>
      </c>
      <c r="G251" s="52">
        <v>58</v>
      </c>
      <c r="H251" s="52">
        <v>1</v>
      </c>
      <c r="I251" s="34">
        <v>0.875</v>
      </c>
      <c r="J251" s="34">
        <v>0.875</v>
      </c>
      <c r="K251" s="34">
        <v>1.0416666666666667</v>
      </c>
      <c r="L251" s="7">
        <f>K251-J251</f>
        <v>0.16666666666666674</v>
      </c>
      <c r="M251" s="34">
        <v>1.0451388888888888</v>
      </c>
      <c r="N251" s="7">
        <f>M251-K251</f>
        <v>3.4722222222220989E-3</v>
      </c>
      <c r="O251" s="34">
        <v>1.0902777777777779</v>
      </c>
      <c r="P251" s="7">
        <f>O251-M251</f>
        <v>4.5138888888889062E-2</v>
      </c>
      <c r="Q251" s="34">
        <v>1.0902777777777779</v>
      </c>
      <c r="R251" s="34">
        <v>1.125</v>
      </c>
      <c r="S251" s="7">
        <f t="shared" si="486"/>
        <v>3.4722222222222099E-2</v>
      </c>
      <c r="T251" s="34">
        <v>1.0902777777777779</v>
      </c>
      <c r="U251" s="34">
        <v>1.125</v>
      </c>
      <c r="V251" s="7">
        <f t="shared" si="487"/>
        <v>3.4722222222222099E-2</v>
      </c>
      <c r="W251" s="34">
        <v>1.1319444444444444</v>
      </c>
      <c r="X251" s="7">
        <f>W251-R251</f>
        <v>6.9444444444444198E-3</v>
      </c>
      <c r="Y251" s="34">
        <v>1.1340277777777776</v>
      </c>
      <c r="Z251" s="7">
        <f>Y251-W251</f>
        <v>2.0833333333332149E-3</v>
      </c>
      <c r="AA251" s="34">
        <v>1.1840277777777779</v>
      </c>
      <c r="AB251" s="7">
        <f>AA251-Y251</f>
        <v>5.0000000000000266E-2</v>
      </c>
      <c r="AC251" s="34">
        <v>1.1840277777777779</v>
      </c>
      <c r="AD251" s="34">
        <v>1.1840277777777779</v>
      </c>
      <c r="AE251" s="7">
        <f t="shared" si="488"/>
        <v>0</v>
      </c>
      <c r="AF251" s="34">
        <v>1.1979166666666667</v>
      </c>
      <c r="AG251" s="7">
        <f>AF251-AD251</f>
        <v>1.388888888888884E-2</v>
      </c>
      <c r="AH251" s="34">
        <v>1.2083333333333333</v>
      </c>
      <c r="AI251" s="7">
        <f>AH251-AF251</f>
        <v>1.0416666666666519E-2</v>
      </c>
      <c r="AJ251" s="8">
        <f t="shared" si="314"/>
        <v>0</v>
      </c>
      <c r="AK251" s="8">
        <f t="shared" si="315"/>
        <v>15</v>
      </c>
      <c r="AL251" s="34">
        <v>0.21180555555555555</v>
      </c>
      <c r="AM251" s="34">
        <v>1.2152777777777779</v>
      </c>
      <c r="AN251" s="7">
        <f t="shared" si="334"/>
        <v>1.0034722222222223</v>
      </c>
      <c r="AO251" s="7">
        <f>AM251-I251</f>
        <v>0.3402777777777779</v>
      </c>
      <c r="AP251" s="8">
        <f t="shared" si="335"/>
        <v>8</v>
      </c>
      <c r="AQ251" s="8">
        <f t="shared" si="336"/>
        <v>10</v>
      </c>
      <c r="AR251" s="7">
        <f>AB251-(AU251+AV251+AW251+AZ251+BC251+BF251+BI251)</f>
        <v>4.3055555555555819E-2</v>
      </c>
      <c r="AS251" s="8">
        <f t="shared" si="489"/>
        <v>1</v>
      </c>
      <c r="AT251" s="8">
        <f t="shared" si="490"/>
        <v>2</v>
      </c>
      <c r="AU251" s="224">
        <v>0</v>
      </c>
      <c r="AV251" s="224">
        <v>0</v>
      </c>
      <c r="AW251" s="224">
        <v>0</v>
      </c>
      <c r="AX251" s="225">
        <f t="shared" si="491"/>
        <v>0</v>
      </c>
      <c r="AY251" s="225">
        <f t="shared" si="492"/>
        <v>0</v>
      </c>
      <c r="AZ251" s="224">
        <v>0</v>
      </c>
      <c r="BA251" s="225">
        <f t="shared" si="469"/>
        <v>0</v>
      </c>
      <c r="BB251" s="225">
        <f t="shared" si="470"/>
        <v>0</v>
      </c>
      <c r="BC251" s="224">
        <v>0</v>
      </c>
      <c r="BD251" s="225">
        <f t="shared" si="493"/>
        <v>0</v>
      </c>
      <c r="BE251" s="225">
        <f t="shared" si="494"/>
        <v>0</v>
      </c>
      <c r="BF251" s="224">
        <v>6.9444444444444441E-3</v>
      </c>
      <c r="BG251" s="225">
        <f t="shared" si="495"/>
        <v>0</v>
      </c>
      <c r="BH251" s="225">
        <f t="shared" si="496"/>
        <v>10</v>
      </c>
      <c r="BI251" s="224">
        <v>0</v>
      </c>
      <c r="BJ251" s="226">
        <f t="shared" si="482"/>
        <v>0</v>
      </c>
      <c r="BK251" s="227">
        <f t="shared" si="483"/>
        <v>0</v>
      </c>
      <c r="BL251" s="228">
        <f>F251 + BL250</f>
        <v>887055.09999999974</v>
      </c>
      <c r="BM251" s="229">
        <f xml:space="preserve"> G251 + BM250</f>
        <v>14298</v>
      </c>
      <c r="BN251" s="38">
        <f>F251/G251</f>
        <v>64.376724137931035</v>
      </c>
    </row>
    <row r="252" spans="1:75" s="46" customFormat="1" ht="24" customHeight="1" x14ac:dyDescent="0.25">
      <c r="A252" s="45">
        <v>41040</v>
      </c>
      <c r="B252" s="44">
        <f t="shared" si="414"/>
        <v>5</v>
      </c>
      <c r="C252" s="52">
        <v>3</v>
      </c>
      <c r="D252" s="37" t="s">
        <v>266</v>
      </c>
      <c r="E252" s="37" t="s">
        <v>273</v>
      </c>
      <c r="F252" s="43">
        <v>3678.77</v>
      </c>
      <c r="G252" s="52">
        <v>59</v>
      </c>
      <c r="H252" s="52">
        <v>0</v>
      </c>
      <c r="I252" s="34">
        <v>0.875</v>
      </c>
      <c r="J252" s="34">
        <v>0.875</v>
      </c>
      <c r="K252" s="34">
        <v>0.91666666666666663</v>
      </c>
      <c r="L252" s="7">
        <f>K252-J252</f>
        <v>4.166666666666663E-2</v>
      </c>
      <c r="M252" s="34">
        <v>0.92361111111111116</v>
      </c>
      <c r="N252" s="7">
        <f>M252-K252</f>
        <v>6.9444444444445308E-3</v>
      </c>
      <c r="O252" s="34">
        <v>0.9555555555555556</v>
      </c>
      <c r="P252" s="7">
        <f>O252-M252</f>
        <v>3.1944444444444442E-2</v>
      </c>
      <c r="Q252" s="34">
        <v>0.96527777777777779</v>
      </c>
      <c r="R252" s="34">
        <v>1.0277777777777779</v>
      </c>
      <c r="S252" s="7">
        <f t="shared" ref="S252:S258" si="497">R252-Q252</f>
        <v>6.2500000000000111E-2</v>
      </c>
      <c r="T252" s="34">
        <v>0.96527777777777779</v>
      </c>
      <c r="U252" s="34">
        <v>1.0277777777777779</v>
      </c>
      <c r="V252" s="7">
        <f t="shared" ref="V252:V258" si="498">U252-T252</f>
        <v>6.2500000000000111E-2</v>
      </c>
      <c r="W252" s="34">
        <v>0.97916666666666663</v>
      </c>
      <c r="X252" s="7">
        <v>0</v>
      </c>
      <c r="Y252" s="34">
        <v>0.97916666666666663</v>
      </c>
      <c r="Z252" s="7">
        <f>Y252-W252</f>
        <v>0</v>
      </c>
      <c r="AA252" s="34">
        <v>1.2465277777777779</v>
      </c>
      <c r="AB252" s="7">
        <f>AA252-Y252</f>
        <v>0.26736111111111127</v>
      </c>
      <c r="AC252" s="34">
        <v>1.2465277777777779</v>
      </c>
      <c r="AD252" s="34">
        <v>1.2465277777777779</v>
      </c>
      <c r="AE252" s="7">
        <f t="shared" ref="AE252:AE258" si="499">AD252-AC252</f>
        <v>0</v>
      </c>
      <c r="AF252" s="34">
        <v>1.2638888888888888</v>
      </c>
      <c r="AG252" s="7">
        <f>AF252-AD252</f>
        <v>1.7361111111110938E-2</v>
      </c>
      <c r="AH252" s="34">
        <v>1.2708333333333333</v>
      </c>
      <c r="AI252" s="7">
        <f>AH252-AF252</f>
        <v>6.9444444444444198E-3</v>
      </c>
      <c r="AJ252" s="8">
        <f t="shared" si="314"/>
        <v>0</v>
      </c>
      <c r="AK252" s="8">
        <f t="shared" si="315"/>
        <v>10</v>
      </c>
      <c r="AL252" s="34">
        <v>1.2743055555555556</v>
      </c>
      <c r="AM252" s="34">
        <v>1.2777777777777779</v>
      </c>
      <c r="AN252" s="7">
        <f t="shared" si="334"/>
        <v>3.4722222222223209E-3</v>
      </c>
      <c r="AO252" s="7">
        <f>AM252-I252</f>
        <v>0.4027777777777779</v>
      </c>
      <c r="AP252" s="8">
        <f t="shared" si="335"/>
        <v>9</v>
      </c>
      <c r="AQ252" s="8">
        <f t="shared" si="336"/>
        <v>40</v>
      </c>
      <c r="AR252" s="7">
        <f>AB252-(AU252+AV252+AW252+AZ252+BC252+BF252+BI252)</f>
        <v>0</v>
      </c>
      <c r="AS252" s="8">
        <f t="shared" ref="AS252:AS258" si="500">HOUR(AR252)</f>
        <v>0</v>
      </c>
      <c r="AT252" s="8">
        <f t="shared" ref="AT252:AT258" si="501">MINUTE(AR252)</f>
        <v>0</v>
      </c>
      <c r="AU252" s="224">
        <v>0</v>
      </c>
      <c r="AV252" s="224">
        <v>0</v>
      </c>
      <c r="AW252" s="224">
        <v>0</v>
      </c>
      <c r="AX252" s="225">
        <f t="shared" ref="AX252:AX264" si="502">HOUR(AW252)</f>
        <v>0</v>
      </c>
      <c r="AY252" s="225">
        <f t="shared" ref="AY252:AY264" si="503">MINUTE(AW252)</f>
        <v>0</v>
      </c>
      <c r="AZ252" s="224">
        <v>0.2673611111111111</v>
      </c>
      <c r="BA252" s="225">
        <f t="shared" si="469"/>
        <v>6</v>
      </c>
      <c r="BB252" s="225">
        <f t="shared" si="470"/>
        <v>25</v>
      </c>
      <c r="BC252" s="224">
        <v>0</v>
      </c>
      <c r="BD252" s="225">
        <f t="shared" ref="BD252:BD264" si="504">HOUR(BC252)</f>
        <v>0</v>
      </c>
      <c r="BE252" s="225">
        <f t="shared" ref="BE252:BE264" si="505">MINUTE(BC252)</f>
        <v>0</v>
      </c>
      <c r="BF252" s="224">
        <v>0</v>
      </c>
      <c r="BG252" s="225">
        <f t="shared" si="495"/>
        <v>0</v>
      </c>
      <c r="BH252" s="225">
        <f t="shared" si="496"/>
        <v>0</v>
      </c>
      <c r="BI252" s="224"/>
      <c r="BJ252" s="226">
        <f t="shared" ref="BJ252:BJ258" si="506">HOUR(BI252)</f>
        <v>0</v>
      </c>
      <c r="BK252" s="227">
        <f t="shared" ref="BK252:BK258" si="507">MINUTE(BI252)</f>
        <v>0</v>
      </c>
      <c r="BL252" s="228">
        <f>F252 + BL251</f>
        <v>890733.86999999976</v>
      </c>
      <c r="BM252" s="229">
        <f xml:space="preserve"> G252 + BM251</f>
        <v>14357</v>
      </c>
      <c r="BN252" s="38">
        <f>F252/G252</f>
        <v>62.352033898305088</v>
      </c>
    </row>
    <row r="253" spans="1:75" s="46" customFormat="1" ht="24" customHeight="1" x14ac:dyDescent="0.25">
      <c r="A253" s="45">
        <v>41040</v>
      </c>
      <c r="B253" s="44">
        <f t="shared" si="414"/>
        <v>5</v>
      </c>
      <c r="C253" s="52">
        <v>16</v>
      </c>
      <c r="D253" s="37" t="s">
        <v>31</v>
      </c>
      <c r="E253" s="37" t="s">
        <v>414</v>
      </c>
      <c r="F253" s="43">
        <v>3681.63</v>
      </c>
      <c r="G253" s="52">
        <v>58</v>
      </c>
      <c r="H253" s="52">
        <v>1</v>
      </c>
      <c r="I253" s="34">
        <v>0.10416666666666667</v>
      </c>
      <c r="J253" s="34">
        <v>0.10416666666666667</v>
      </c>
      <c r="K253" s="34">
        <v>0.11458333333333333</v>
      </c>
      <c r="L253" s="7">
        <f>K253-J253</f>
        <v>1.0416666666666657E-2</v>
      </c>
      <c r="M253" s="34">
        <v>0.125</v>
      </c>
      <c r="N253" s="7">
        <f>M253-K253</f>
        <v>1.0416666666666671E-2</v>
      </c>
      <c r="O253" s="34">
        <v>0.15972222222222224</v>
      </c>
      <c r="P253" s="7">
        <f>O253-M253</f>
        <v>3.4722222222222238E-2</v>
      </c>
      <c r="Q253" s="34">
        <v>0.15972222222222224</v>
      </c>
      <c r="R253" s="34">
        <v>0.19097222222222221</v>
      </c>
      <c r="S253" s="7">
        <f t="shared" si="497"/>
        <v>3.1249999999999972E-2</v>
      </c>
      <c r="T253" s="34">
        <v>0.15972222222222224</v>
      </c>
      <c r="U253" s="34">
        <v>0.19097222222222221</v>
      </c>
      <c r="V253" s="7">
        <f t="shared" si="498"/>
        <v>3.1249999999999972E-2</v>
      </c>
      <c r="W253" s="34">
        <v>0.21875</v>
      </c>
      <c r="X253" s="7">
        <f>W253-R253</f>
        <v>2.777777777777779E-2</v>
      </c>
      <c r="Y253" s="34">
        <v>0.22083333333333333</v>
      </c>
      <c r="Z253" s="7">
        <f>Y253-W253</f>
        <v>2.0833333333333259E-3</v>
      </c>
      <c r="AA253" s="34">
        <v>0.375</v>
      </c>
      <c r="AB253" s="7">
        <f>AA253-Y253</f>
        <v>0.15416666666666667</v>
      </c>
      <c r="AC253" s="34">
        <v>0.375</v>
      </c>
      <c r="AD253" s="34">
        <v>0.375</v>
      </c>
      <c r="AE253" s="7">
        <f t="shared" si="499"/>
        <v>0</v>
      </c>
      <c r="AF253" s="34">
        <v>0.3923611111111111</v>
      </c>
      <c r="AG253" s="7">
        <f>AF253-AD253</f>
        <v>1.7361111111111105E-2</v>
      </c>
      <c r="AH253" s="34">
        <v>0.39583333333333331</v>
      </c>
      <c r="AI253" s="7">
        <f>AH253-AF253</f>
        <v>3.4722222222222099E-3</v>
      </c>
      <c r="AJ253" s="8">
        <f t="shared" si="314"/>
        <v>0</v>
      </c>
      <c r="AK253" s="8">
        <f t="shared" si="315"/>
        <v>5</v>
      </c>
      <c r="AL253" s="34">
        <v>0.39930555555555558</v>
      </c>
      <c r="AM253" s="34">
        <v>0.40277777777777773</v>
      </c>
      <c r="AN253" s="7">
        <f t="shared" si="334"/>
        <v>3.4722222222221544E-3</v>
      </c>
      <c r="AO253" s="7">
        <f>AM253-I253</f>
        <v>0.29861111111111105</v>
      </c>
      <c r="AP253" s="8">
        <f t="shared" si="335"/>
        <v>7</v>
      </c>
      <c r="AQ253" s="8">
        <f t="shared" si="336"/>
        <v>10</v>
      </c>
      <c r="AR253" s="7">
        <f>AB253-(AU253+AV253+AW253+AZ253+BC253+BF253+BI253)</f>
        <v>2.777777777777779E-2</v>
      </c>
      <c r="AS253" s="8">
        <f t="shared" si="500"/>
        <v>0</v>
      </c>
      <c r="AT253" s="8">
        <f t="shared" si="501"/>
        <v>40</v>
      </c>
      <c r="AU253" s="224">
        <v>0</v>
      </c>
      <c r="AV253" s="224">
        <v>0</v>
      </c>
      <c r="AW253" s="224">
        <v>0</v>
      </c>
      <c r="AX253" s="225">
        <f t="shared" si="502"/>
        <v>0</v>
      </c>
      <c r="AY253" s="225">
        <f t="shared" si="503"/>
        <v>0</v>
      </c>
      <c r="AZ253" s="224">
        <v>9.375E-2</v>
      </c>
      <c r="BA253" s="225">
        <f t="shared" si="469"/>
        <v>2</v>
      </c>
      <c r="BB253" s="225">
        <f t="shared" si="470"/>
        <v>15</v>
      </c>
      <c r="BC253" s="224">
        <v>0</v>
      </c>
      <c r="BD253" s="225">
        <f t="shared" si="504"/>
        <v>0</v>
      </c>
      <c r="BE253" s="225">
        <f t="shared" si="505"/>
        <v>0</v>
      </c>
      <c r="BF253" s="224">
        <v>0</v>
      </c>
      <c r="BG253" s="225">
        <f t="shared" si="495"/>
        <v>0</v>
      </c>
      <c r="BH253" s="225">
        <f t="shared" si="496"/>
        <v>0</v>
      </c>
      <c r="BI253" s="224">
        <v>3.2638888888888891E-2</v>
      </c>
      <c r="BJ253" s="226">
        <f t="shared" si="506"/>
        <v>0</v>
      </c>
      <c r="BK253" s="227">
        <f t="shared" si="507"/>
        <v>47</v>
      </c>
      <c r="BL253" s="228">
        <f>F253 + BL252</f>
        <v>894415.49999999977</v>
      </c>
      <c r="BM253" s="229">
        <f xml:space="preserve"> G253 + BM252</f>
        <v>14415</v>
      </c>
      <c r="BN253" s="38">
        <f>F253/G253</f>
        <v>63.476379310344832</v>
      </c>
    </row>
    <row r="254" spans="1:75" s="46" customFormat="1" ht="24" customHeight="1" x14ac:dyDescent="0.25">
      <c r="A254" s="45">
        <v>41040</v>
      </c>
      <c r="B254" s="44">
        <f t="shared" si="414"/>
        <v>5</v>
      </c>
      <c r="C254" s="52">
        <v>4</v>
      </c>
      <c r="D254" s="37" t="s">
        <v>219</v>
      </c>
      <c r="E254" s="37" t="s">
        <v>216</v>
      </c>
      <c r="F254" s="43">
        <v>3673.65</v>
      </c>
      <c r="G254" s="52">
        <v>55</v>
      </c>
      <c r="H254" s="52">
        <v>4</v>
      </c>
      <c r="I254" s="34">
        <v>0.65625</v>
      </c>
      <c r="J254" s="34">
        <v>0.65625</v>
      </c>
      <c r="K254" s="34">
        <v>0.65972222222222221</v>
      </c>
      <c r="L254" s="7">
        <f>K254-J254</f>
        <v>3.4722222222222099E-3</v>
      </c>
      <c r="M254" s="34">
        <v>0.66666666666666663</v>
      </c>
      <c r="N254" s="7">
        <f>M254-K254</f>
        <v>6.9444444444444198E-3</v>
      </c>
      <c r="O254" s="34">
        <v>0.70833333333333337</v>
      </c>
      <c r="P254" s="7">
        <f>O254-M254</f>
        <v>4.1666666666666741E-2</v>
      </c>
      <c r="Q254" s="34">
        <v>0.70833333333333337</v>
      </c>
      <c r="R254" s="34">
        <v>0.75</v>
      </c>
      <c r="S254" s="7">
        <f t="shared" si="497"/>
        <v>4.166666666666663E-2</v>
      </c>
      <c r="T254" s="34">
        <v>0.70833333333333337</v>
      </c>
      <c r="U254" s="34">
        <v>0.75</v>
      </c>
      <c r="V254" s="7">
        <f t="shared" si="498"/>
        <v>4.166666666666663E-2</v>
      </c>
      <c r="W254" s="34">
        <v>0.76458333333333339</v>
      </c>
      <c r="X254" s="7">
        <f>W254-R254</f>
        <v>1.4583333333333393E-2</v>
      </c>
      <c r="Y254" s="34">
        <v>0.76527777777777783</v>
      </c>
      <c r="Z254" s="7">
        <f>Y254-W254</f>
        <v>6.9444444444444198E-4</v>
      </c>
      <c r="AA254" s="34">
        <v>0.84930555555555554</v>
      </c>
      <c r="AB254" s="7">
        <f>AA254-Y254</f>
        <v>8.4027777777777701E-2</v>
      </c>
      <c r="AC254" s="34">
        <v>0.84930555555555554</v>
      </c>
      <c r="AD254" s="34">
        <v>0.84930555555555554</v>
      </c>
      <c r="AE254" s="7">
        <f t="shared" si="499"/>
        <v>0</v>
      </c>
      <c r="AF254" s="34">
        <v>0.85763888888888884</v>
      </c>
      <c r="AG254" s="7">
        <f>AF254-AD254</f>
        <v>8.3333333333333037E-3</v>
      </c>
      <c r="AH254" s="34">
        <v>0.86111111111111116</v>
      </c>
      <c r="AI254" s="7">
        <f>AH254-AF254</f>
        <v>3.4722222222223209E-3</v>
      </c>
      <c r="AJ254" s="8">
        <f t="shared" si="314"/>
        <v>0</v>
      </c>
      <c r="AK254" s="8">
        <f t="shared" si="315"/>
        <v>5</v>
      </c>
      <c r="AL254" s="34">
        <v>0.86458333333333337</v>
      </c>
      <c r="AM254" s="34">
        <v>0.87152777777777779</v>
      </c>
      <c r="AN254" s="7">
        <f t="shared" si="334"/>
        <v>6.9444444444444198E-3</v>
      </c>
      <c r="AO254" s="7">
        <f>AM254-I254</f>
        <v>0.21527777777777779</v>
      </c>
      <c r="AP254" s="8">
        <f t="shared" si="335"/>
        <v>5</v>
      </c>
      <c r="AQ254" s="8">
        <f t="shared" si="336"/>
        <v>10</v>
      </c>
      <c r="AR254" s="7">
        <f>AB254-(AU254+AV254+AW254+AZ254+BC254+BF254+BI254)</f>
        <v>5.138888888888881E-2</v>
      </c>
      <c r="AS254" s="8">
        <f t="shared" si="500"/>
        <v>1</v>
      </c>
      <c r="AT254" s="8">
        <f t="shared" si="501"/>
        <v>14</v>
      </c>
      <c r="AU254" s="224">
        <v>0</v>
      </c>
      <c r="AV254" s="224">
        <v>0</v>
      </c>
      <c r="AW254" s="224">
        <v>0</v>
      </c>
      <c r="AX254" s="225">
        <f t="shared" si="502"/>
        <v>0</v>
      </c>
      <c r="AY254" s="225">
        <f t="shared" si="503"/>
        <v>0</v>
      </c>
      <c r="AZ254" s="224">
        <v>0</v>
      </c>
      <c r="BA254" s="225">
        <f t="shared" si="469"/>
        <v>0</v>
      </c>
      <c r="BB254" s="225">
        <f t="shared" si="470"/>
        <v>0</v>
      </c>
      <c r="BC254" s="224">
        <v>0</v>
      </c>
      <c r="BD254" s="225">
        <f t="shared" si="504"/>
        <v>0</v>
      </c>
      <c r="BE254" s="225">
        <f t="shared" si="505"/>
        <v>0</v>
      </c>
      <c r="BF254" s="224">
        <v>3.2638888888888891E-2</v>
      </c>
      <c r="BG254" s="225">
        <f t="shared" si="495"/>
        <v>0</v>
      </c>
      <c r="BH254" s="225">
        <f t="shared" si="496"/>
        <v>47</v>
      </c>
      <c r="BI254" s="224">
        <v>0</v>
      </c>
      <c r="BJ254" s="226">
        <f t="shared" si="506"/>
        <v>0</v>
      </c>
      <c r="BK254" s="227">
        <f t="shared" si="507"/>
        <v>0</v>
      </c>
      <c r="BL254" s="228">
        <f>F254 + BL253</f>
        <v>898089.14999999979</v>
      </c>
      <c r="BM254" s="229">
        <f xml:space="preserve"> G254 + BM253</f>
        <v>14470</v>
      </c>
      <c r="BN254" s="38">
        <f>F254/G254</f>
        <v>66.793636363636367</v>
      </c>
    </row>
    <row r="255" spans="1:75" s="46" customFormat="1" ht="30" x14ac:dyDescent="0.25">
      <c r="A255" s="45">
        <v>41040</v>
      </c>
      <c r="B255" s="44">
        <f t="shared" si="414"/>
        <v>5</v>
      </c>
      <c r="C255" s="52">
        <v>1</v>
      </c>
      <c r="D255" s="37" t="s">
        <v>326</v>
      </c>
      <c r="E255" s="37" t="s">
        <v>216</v>
      </c>
      <c r="F255" s="43">
        <v>3202</v>
      </c>
      <c r="G255" s="52">
        <v>59</v>
      </c>
      <c r="H255" s="52">
        <v>0</v>
      </c>
      <c r="I255" s="34">
        <v>0.625</v>
      </c>
      <c r="J255" s="34">
        <v>0.625</v>
      </c>
      <c r="K255" s="34">
        <v>0.63194444444444442</v>
      </c>
      <c r="L255" s="7">
        <f>K255-J255</f>
        <v>6.9444444444444198E-3</v>
      </c>
      <c r="M255" s="34">
        <v>0.63541666666666663</v>
      </c>
      <c r="N255" s="7">
        <f>M255-K255</f>
        <v>3.4722222222222099E-3</v>
      </c>
      <c r="O255" s="34">
        <v>0.65277777777777779</v>
      </c>
      <c r="P255" s="7">
        <f>O255-M255</f>
        <v>1.736111111111116E-2</v>
      </c>
      <c r="Q255" s="34">
        <v>0.65625</v>
      </c>
      <c r="R255" s="34">
        <v>0.69791666666666663</v>
      </c>
      <c r="S255" s="7">
        <f t="shared" si="497"/>
        <v>4.166666666666663E-2</v>
      </c>
      <c r="T255" s="34">
        <v>0.65625</v>
      </c>
      <c r="U255" s="34">
        <v>0.69791666666666663</v>
      </c>
      <c r="V255" s="7">
        <f t="shared" si="498"/>
        <v>4.166666666666663E-2</v>
      </c>
      <c r="W255" s="34">
        <v>0.66319444444444442</v>
      </c>
      <c r="X255" s="7">
        <v>0</v>
      </c>
      <c r="Y255" s="34">
        <v>0.66319444444444442</v>
      </c>
      <c r="Z255" s="7">
        <f>Y255-W255</f>
        <v>0</v>
      </c>
      <c r="AA255" s="34">
        <v>0.8125</v>
      </c>
      <c r="AB255" s="7">
        <f>AA255-Y255</f>
        <v>0.14930555555555558</v>
      </c>
      <c r="AC255" s="34">
        <v>0.8125</v>
      </c>
      <c r="AD255" s="34">
        <v>0.8125</v>
      </c>
      <c r="AE255" s="7">
        <f t="shared" si="499"/>
        <v>0</v>
      </c>
      <c r="AF255" s="34">
        <v>0.82291666666666663</v>
      </c>
      <c r="AG255" s="7">
        <f>AF255-AD255</f>
        <v>1.041666666666663E-2</v>
      </c>
      <c r="AH255" s="34">
        <v>0.82638888888888884</v>
      </c>
      <c r="AI255" s="7">
        <f>AH255-AF255</f>
        <v>3.4722222222222099E-3</v>
      </c>
      <c r="AJ255" s="8">
        <f t="shared" si="314"/>
        <v>0</v>
      </c>
      <c r="AK255" s="8">
        <f t="shared" si="315"/>
        <v>5</v>
      </c>
      <c r="AL255" s="34">
        <v>0.82986111111111116</v>
      </c>
      <c r="AM255" s="34">
        <v>0.83333333333333337</v>
      </c>
      <c r="AN255" s="7">
        <f t="shared" si="334"/>
        <v>3.4722222222222099E-3</v>
      </c>
      <c r="AO255" s="7">
        <f>AM255-I255</f>
        <v>0.20833333333333337</v>
      </c>
      <c r="AP255" s="8">
        <f t="shared" si="335"/>
        <v>5</v>
      </c>
      <c r="AQ255" s="8">
        <f t="shared" si="336"/>
        <v>0</v>
      </c>
      <c r="AR255" s="7">
        <f>AB255-(AU255+AV255+AW255+AZ255+BC255+BF255+BI255)</f>
        <v>0</v>
      </c>
      <c r="AS255" s="8">
        <f t="shared" si="500"/>
        <v>0</v>
      </c>
      <c r="AT255" s="8">
        <f t="shared" si="501"/>
        <v>0</v>
      </c>
      <c r="AU255" s="224">
        <v>0</v>
      </c>
      <c r="AV255" s="224">
        <v>0</v>
      </c>
      <c r="AW255" s="224">
        <v>0</v>
      </c>
      <c r="AX255" s="225">
        <f t="shared" si="502"/>
        <v>0</v>
      </c>
      <c r="AY255" s="225">
        <f t="shared" si="503"/>
        <v>0</v>
      </c>
      <c r="AZ255" s="224">
        <v>0.14930555555555555</v>
      </c>
      <c r="BA255" s="225">
        <f t="shared" si="469"/>
        <v>3</v>
      </c>
      <c r="BB255" s="225">
        <f t="shared" si="470"/>
        <v>35</v>
      </c>
      <c r="BC255" s="224">
        <v>0</v>
      </c>
      <c r="BD255" s="225">
        <f t="shared" si="504"/>
        <v>0</v>
      </c>
      <c r="BE255" s="225">
        <f t="shared" si="505"/>
        <v>0</v>
      </c>
      <c r="BF255" s="224">
        <v>0</v>
      </c>
      <c r="BG255" s="225">
        <f t="shared" si="495"/>
        <v>0</v>
      </c>
      <c r="BH255" s="225">
        <f t="shared" si="496"/>
        <v>0</v>
      </c>
      <c r="BI255" s="224">
        <v>0</v>
      </c>
      <c r="BJ255" s="226">
        <f t="shared" si="506"/>
        <v>0</v>
      </c>
      <c r="BK255" s="227">
        <f t="shared" si="507"/>
        <v>0</v>
      </c>
      <c r="BL255" s="228">
        <f>F255 + BL254</f>
        <v>901291.14999999979</v>
      </c>
      <c r="BM255" s="229">
        <f xml:space="preserve"> G255 + BM254</f>
        <v>14529</v>
      </c>
      <c r="BN255" s="38">
        <f>F255/G255</f>
        <v>54.271186440677965</v>
      </c>
    </row>
    <row r="256" spans="1:75" s="46" customFormat="1" ht="24" customHeight="1" x14ac:dyDescent="0.25">
      <c r="A256" s="45">
        <v>41040</v>
      </c>
      <c r="B256" s="44">
        <f t="shared" si="414"/>
        <v>5</v>
      </c>
      <c r="C256" s="52">
        <v>3</v>
      </c>
      <c r="D256" s="37" t="s">
        <v>261</v>
      </c>
      <c r="E256" s="37" t="s">
        <v>394</v>
      </c>
      <c r="F256" s="43">
        <v>3357.14</v>
      </c>
      <c r="G256" s="52">
        <v>53</v>
      </c>
      <c r="H256" s="52">
        <v>6</v>
      </c>
      <c r="I256" s="34">
        <v>0.71527777777777779</v>
      </c>
      <c r="J256" s="34">
        <v>0.71527777777777779</v>
      </c>
      <c r="K256" s="34">
        <v>0.71875</v>
      </c>
      <c r="L256" s="7">
        <f>K256-J256</f>
        <v>3.4722222222222099E-3</v>
      </c>
      <c r="M256" s="34">
        <v>0.72222222222222221</v>
      </c>
      <c r="N256" s="7">
        <f>M256-K256</f>
        <v>3.4722222222222099E-3</v>
      </c>
      <c r="O256" s="34">
        <v>0.76388888888888884</v>
      </c>
      <c r="P256" s="7">
        <f>O256-M256</f>
        <v>4.166666666666663E-2</v>
      </c>
      <c r="Q256" s="34">
        <v>0.76388888888888884</v>
      </c>
      <c r="R256" s="34">
        <v>0.80555555555555547</v>
      </c>
      <c r="S256" s="7">
        <f t="shared" si="497"/>
        <v>4.166666666666663E-2</v>
      </c>
      <c r="T256" s="34">
        <v>0.76388888888888884</v>
      </c>
      <c r="U256" s="34">
        <v>0.80555555555555547</v>
      </c>
      <c r="V256" s="7">
        <f t="shared" si="498"/>
        <v>4.166666666666663E-2</v>
      </c>
      <c r="W256" s="34">
        <v>0.85625000000000007</v>
      </c>
      <c r="X256" s="7">
        <f>W256-R256</f>
        <v>5.0694444444444597E-2</v>
      </c>
      <c r="Y256" s="34">
        <v>0.85763888888888884</v>
      </c>
      <c r="Z256" s="7">
        <f>Y256-W256</f>
        <v>1.3888888888887729E-3</v>
      </c>
      <c r="AA256" s="34">
        <v>0.97222222222222221</v>
      </c>
      <c r="AB256" s="7">
        <f>AA256-Y256</f>
        <v>0.11458333333333337</v>
      </c>
      <c r="AC256" s="34">
        <v>0.97222222222222221</v>
      </c>
      <c r="AD256" s="34">
        <v>0.97222222222222221</v>
      </c>
      <c r="AE256" s="7">
        <f t="shared" si="499"/>
        <v>0</v>
      </c>
      <c r="AF256" s="34">
        <v>0.98263888888888884</v>
      </c>
      <c r="AG256" s="7">
        <f>AF256-AD256</f>
        <v>1.041666666666663E-2</v>
      </c>
      <c r="AH256" s="34">
        <v>0.98611111111111116</v>
      </c>
      <c r="AI256" s="7">
        <f>AH256-AF256</f>
        <v>3.4722222222223209E-3</v>
      </c>
      <c r="AJ256" s="8">
        <f t="shared" si="314"/>
        <v>0</v>
      </c>
      <c r="AK256" s="8">
        <f t="shared" si="315"/>
        <v>5</v>
      </c>
      <c r="AL256" s="34">
        <v>0.98958333333333337</v>
      </c>
      <c r="AM256" s="34">
        <v>0.99652777777777779</v>
      </c>
      <c r="AN256" s="7">
        <f t="shared" si="334"/>
        <v>6.9444444444444198E-3</v>
      </c>
      <c r="AO256" s="7">
        <f>AM256-I256</f>
        <v>0.28125</v>
      </c>
      <c r="AP256" s="8">
        <f t="shared" si="335"/>
        <v>6</v>
      </c>
      <c r="AQ256" s="8">
        <f t="shared" si="336"/>
        <v>45</v>
      </c>
      <c r="AR256" s="7">
        <f>AB256-(AU256+AV256+AW256+AZ256+BC256+BF256+BI256)</f>
        <v>0.11458333333333337</v>
      </c>
      <c r="AS256" s="8">
        <f t="shared" si="500"/>
        <v>2</v>
      </c>
      <c r="AT256" s="8">
        <f t="shared" si="501"/>
        <v>45</v>
      </c>
      <c r="AU256" s="224">
        <v>0</v>
      </c>
      <c r="AV256" s="224">
        <v>0</v>
      </c>
      <c r="AW256" s="224">
        <v>0</v>
      </c>
      <c r="AX256" s="225">
        <f t="shared" si="502"/>
        <v>0</v>
      </c>
      <c r="AY256" s="225">
        <f t="shared" si="503"/>
        <v>0</v>
      </c>
      <c r="AZ256" s="224">
        <v>0</v>
      </c>
      <c r="BA256" s="225">
        <f t="shared" si="469"/>
        <v>0</v>
      </c>
      <c r="BB256" s="225">
        <f t="shared" si="470"/>
        <v>0</v>
      </c>
      <c r="BC256" s="224">
        <v>0</v>
      </c>
      <c r="BD256" s="225">
        <f t="shared" si="504"/>
        <v>0</v>
      </c>
      <c r="BE256" s="225">
        <f t="shared" si="505"/>
        <v>0</v>
      </c>
      <c r="BF256" s="224">
        <v>0</v>
      </c>
      <c r="BG256" s="225">
        <f t="shared" si="495"/>
        <v>0</v>
      </c>
      <c r="BH256" s="225">
        <f t="shared" si="496"/>
        <v>0</v>
      </c>
      <c r="BI256" s="224">
        <v>0</v>
      </c>
      <c r="BJ256" s="226">
        <f t="shared" si="506"/>
        <v>0</v>
      </c>
      <c r="BK256" s="227">
        <f t="shared" si="507"/>
        <v>0</v>
      </c>
      <c r="BL256" s="228">
        <f>F256 + BL255</f>
        <v>904648.2899999998</v>
      </c>
      <c r="BM256" s="229">
        <f xml:space="preserve"> G256 + BM255</f>
        <v>14582</v>
      </c>
      <c r="BN256" s="38">
        <f>F256/G256</f>
        <v>63.342264150943393</v>
      </c>
    </row>
    <row r="257" spans="1:66" s="46" customFormat="1" ht="24" customHeight="1" x14ac:dyDescent="0.25">
      <c r="A257" s="45">
        <v>41040</v>
      </c>
      <c r="B257" s="44">
        <f t="shared" si="414"/>
        <v>5</v>
      </c>
      <c r="C257" s="52">
        <v>3</v>
      </c>
      <c r="D257" s="37" t="s">
        <v>351</v>
      </c>
      <c r="E257" s="37" t="s">
        <v>216</v>
      </c>
      <c r="F257" s="43">
        <v>3294.33</v>
      </c>
      <c r="G257" s="52">
        <v>54</v>
      </c>
      <c r="H257" s="52">
        <v>5</v>
      </c>
      <c r="I257" s="34">
        <v>0.79861111111111116</v>
      </c>
      <c r="J257" s="34">
        <v>0.79861111111111116</v>
      </c>
      <c r="K257" s="34">
        <v>0.80555555555555547</v>
      </c>
      <c r="L257" s="7">
        <f>K257-J257</f>
        <v>6.9444444444443088E-3</v>
      </c>
      <c r="M257" s="34">
        <v>0.8125</v>
      </c>
      <c r="N257" s="7">
        <f>M257-K257</f>
        <v>6.9444444444445308E-3</v>
      </c>
      <c r="O257" s="34">
        <v>0.86111111111111116</v>
      </c>
      <c r="P257" s="7">
        <f>O257-M257</f>
        <v>4.861111111111116E-2</v>
      </c>
      <c r="Q257" s="34">
        <v>0.86111111111111116</v>
      </c>
      <c r="R257" s="34">
        <v>0.88888888888888884</v>
      </c>
      <c r="S257" s="7">
        <f t="shared" si="497"/>
        <v>2.7777777777777679E-2</v>
      </c>
      <c r="T257" s="34">
        <v>0.86111111111111116</v>
      </c>
      <c r="U257" s="34">
        <v>0.88888888888888884</v>
      </c>
      <c r="V257" s="7">
        <f t="shared" si="498"/>
        <v>2.7777777777777679E-2</v>
      </c>
      <c r="W257" s="34">
        <v>1.0277777777777779</v>
      </c>
      <c r="X257" s="7">
        <f>W257-R257</f>
        <v>0.13888888888888906</v>
      </c>
      <c r="Y257" s="34">
        <v>1.0291666666666666</v>
      </c>
      <c r="Z257" s="7">
        <f>Y257-W257</f>
        <v>1.3888888888886619E-3</v>
      </c>
      <c r="AA257" s="34">
        <v>1.1548611111111111</v>
      </c>
      <c r="AB257" s="7">
        <f>AA257-Y257</f>
        <v>0.12569444444444455</v>
      </c>
      <c r="AC257" s="34">
        <v>1.1548611111111111</v>
      </c>
      <c r="AD257" s="34">
        <v>1.1548611111111111</v>
      </c>
      <c r="AE257" s="7">
        <f t="shared" si="499"/>
        <v>0</v>
      </c>
      <c r="AF257" s="34">
        <v>1.1631944444444444</v>
      </c>
      <c r="AG257" s="7">
        <f>AF257-AD257</f>
        <v>8.3333333333333037E-3</v>
      </c>
      <c r="AH257" s="34">
        <v>1.1666666666666667</v>
      </c>
      <c r="AI257" s="7">
        <f>AH257-AF257</f>
        <v>3.4722222222223209E-3</v>
      </c>
      <c r="AJ257" s="8">
        <f t="shared" si="314"/>
        <v>0</v>
      </c>
      <c r="AK257" s="8">
        <f t="shared" si="315"/>
        <v>5</v>
      </c>
      <c r="AL257" s="34">
        <v>1.1701388888888888</v>
      </c>
      <c r="AM257" s="34">
        <v>1.1736111111111112</v>
      </c>
      <c r="AN257" s="7">
        <f t="shared" si="334"/>
        <v>3.4722222222223209E-3</v>
      </c>
      <c r="AO257" s="7">
        <f>AM257-I257</f>
        <v>0.375</v>
      </c>
      <c r="AP257" s="8">
        <f t="shared" si="335"/>
        <v>9</v>
      </c>
      <c r="AQ257" s="8">
        <f t="shared" si="336"/>
        <v>0</v>
      </c>
      <c r="AR257" s="7">
        <f>AB257-(AU257+AV257+AW257+AZ257+BC257+BF257+BI257)</f>
        <v>4.9305555555555658E-2</v>
      </c>
      <c r="AS257" s="8">
        <f t="shared" si="500"/>
        <v>1</v>
      </c>
      <c r="AT257" s="8">
        <f t="shared" si="501"/>
        <v>11</v>
      </c>
      <c r="AU257" s="224">
        <v>0</v>
      </c>
      <c r="AV257" s="224">
        <v>2.1527777777777781E-2</v>
      </c>
      <c r="AW257" s="224">
        <v>0</v>
      </c>
      <c r="AX257" s="225">
        <f t="shared" si="502"/>
        <v>0</v>
      </c>
      <c r="AY257" s="225">
        <f t="shared" si="503"/>
        <v>0</v>
      </c>
      <c r="AZ257" s="224">
        <v>0</v>
      </c>
      <c r="BA257" s="225">
        <f t="shared" si="469"/>
        <v>0</v>
      </c>
      <c r="BB257" s="225">
        <f t="shared" si="470"/>
        <v>0</v>
      </c>
      <c r="BC257" s="224">
        <v>4.027777777777778E-2</v>
      </c>
      <c r="BD257" s="225">
        <f t="shared" si="504"/>
        <v>0</v>
      </c>
      <c r="BE257" s="225">
        <f t="shared" si="505"/>
        <v>58</v>
      </c>
      <c r="BF257" s="224">
        <v>1.4583333333333332E-2</v>
      </c>
      <c r="BG257" s="225">
        <f t="shared" si="495"/>
        <v>0</v>
      </c>
      <c r="BH257" s="225">
        <f t="shared" si="496"/>
        <v>21</v>
      </c>
      <c r="BI257" s="224">
        <v>0</v>
      </c>
      <c r="BJ257" s="226">
        <f t="shared" si="506"/>
        <v>0</v>
      </c>
      <c r="BK257" s="227">
        <f t="shared" si="507"/>
        <v>0</v>
      </c>
      <c r="BL257" s="228">
        <f>F257 + BL256</f>
        <v>907942.61999999976</v>
      </c>
      <c r="BM257" s="229">
        <f xml:space="preserve"> G257 + BM256</f>
        <v>14636</v>
      </c>
      <c r="BN257" s="38">
        <f>F257/G257</f>
        <v>61.00611111111111</v>
      </c>
    </row>
    <row r="258" spans="1:66" s="46" customFormat="1" ht="24" customHeight="1" x14ac:dyDescent="0.25">
      <c r="A258" s="45">
        <v>41040</v>
      </c>
      <c r="B258" s="44">
        <f t="shared" ref="B258:B321" si="508">MONTH(A258)</f>
        <v>5</v>
      </c>
      <c r="C258" s="52">
        <v>4</v>
      </c>
      <c r="D258" s="37" t="s">
        <v>266</v>
      </c>
      <c r="E258" s="37" t="s">
        <v>273</v>
      </c>
      <c r="F258" s="43">
        <v>3551.61</v>
      </c>
      <c r="G258" s="52">
        <v>58</v>
      </c>
      <c r="H258" s="52">
        <v>1</v>
      </c>
      <c r="I258" s="34">
        <v>0.875</v>
      </c>
      <c r="J258" s="34">
        <v>0.875</v>
      </c>
      <c r="K258" s="34">
        <v>0.87847222222222221</v>
      </c>
      <c r="L258" s="7">
        <f>K258-J258</f>
        <v>3.4722222222222099E-3</v>
      </c>
      <c r="M258" s="34">
        <v>0.88194444444444453</v>
      </c>
      <c r="N258" s="7">
        <f>M258-K258</f>
        <v>3.4722222222223209E-3</v>
      </c>
      <c r="O258" s="34">
        <v>1.0486111111111112</v>
      </c>
      <c r="P258" s="7">
        <f>O258-M258</f>
        <v>0.16666666666666663</v>
      </c>
      <c r="Q258" s="34">
        <v>1.0486111111111112</v>
      </c>
      <c r="R258" s="34">
        <v>1.0833333333333333</v>
      </c>
      <c r="S258" s="7">
        <f t="shared" si="497"/>
        <v>3.4722222222222099E-2</v>
      </c>
      <c r="T258" s="34">
        <v>1.0486111111111112</v>
      </c>
      <c r="U258" s="34">
        <v>1.0833333333333333</v>
      </c>
      <c r="V258" s="7">
        <f t="shared" si="498"/>
        <v>3.4722222222222099E-2</v>
      </c>
      <c r="W258" s="34">
        <v>1.0555555555555556</v>
      </c>
      <c r="X258" s="7">
        <v>0</v>
      </c>
      <c r="Y258" s="34">
        <v>1.0555555555555556</v>
      </c>
      <c r="Z258" s="7">
        <f>Y258-W258</f>
        <v>0</v>
      </c>
      <c r="AA258" s="34">
        <v>1.2430555555555556</v>
      </c>
      <c r="AB258" s="7">
        <f>AA258-Y258</f>
        <v>0.1875</v>
      </c>
      <c r="AC258" s="34">
        <v>1.2430555555555556</v>
      </c>
      <c r="AD258" s="34">
        <v>1.2430555555555556</v>
      </c>
      <c r="AE258" s="7">
        <f t="shared" si="499"/>
        <v>0</v>
      </c>
      <c r="AF258" s="34">
        <v>1.2569444444444444</v>
      </c>
      <c r="AG258" s="7">
        <f>AF258-AD258</f>
        <v>1.388888888888884E-2</v>
      </c>
      <c r="AH258" s="34">
        <v>1.2604166666666667</v>
      </c>
      <c r="AI258" s="7">
        <f>AH258-AF258</f>
        <v>3.4722222222223209E-3</v>
      </c>
      <c r="AJ258" s="8">
        <f t="shared" si="314"/>
        <v>0</v>
      </c>
      <c r="AK258" s="8">
        <f t="shared" si="315"/>
        <v>5</v>
      </c>
      <c r="AL258" s="34">
        <v>1.2638888888888888</v>
      </c>
      <c r="AM258" s="34">
        <v>1.2708333333333333</v>
      </c>
      <c r="AN258" s="7">
        <f t="shared" si="334"/>
        <v>6.9444444444444198E-3</v>
      </c>
      <c r="AO258" s="7">
        <f>AM258-I258</f>
        <v>0.39583333333333326</v>
      </c>
      <c r="AP258" s="8">
        <f t="shared" si="335"/>
        <v>9</v>
      </c>
      <c r="AQ258" s="8">
        <f t="shared" si="336"/>
        <v>30</v>
      </c>
      <c r="AR258" s="7">
        <f>AB258-(AU258+AV258+AW258+AZ258+BC258+BF258+BI258)</f>
        <v>0</v>
      </c>
      <c r="AS258" s="8">
        <f t="shared" si="500"/>
        <v>0</v>
      </c>
      <c r="AT258" s="8">
        <f t="shared" si="501"/>
        <v>0</v>
      </c>
      <c r="AU258" s="224">
        <v>0</v>
      </c>
      <c r="AV258" s="224">
        <v>0</v>
      </c>
      <c r="AW258" s="224">
        <v>0</v>
      </c>
      <c r="AX258" s="225">
        <f t="shared" si="502"/>
        <v>0</v>
      </c>
      <c r="AY258" s="225">
        <f t="shared" si="503"/>
        <v>0</v>
      </c>
      <c r="AZ258" s="224">
        <v>0.1875</v>
      </c>
      <c r="BA258" s="225">
        <f t="shared" si="469"/>
        <v>4</v>
      </c>
      <c r="BB258" s="225">
        <f t="shared" si="470"/>
        <v>30</v>
      </c>
      <c r="BC258" s="224">
        <v>0</v>
      </c>
      <c r="BD258" s="225">
        <f t="shared" si="504"/>
        <v>0</v>
      </c>
      <c r="BE258" s="225">
        <f t="shared" si="505"/>
        <v>0</v>
      </c>
      <c r="BF258" s="224">
        <v>0</v>
      </c>
      <c r="BG258" s="225">
        <f t="shared" si="495"/>
        <v>0</v>
      </c>
      <c r="BH258" s="225">
        <f t="shared" si="496"/>
        <v>0</v>
      </c>
      <c r="BI258" s="224">
        <v>0</v>
      </c>
      <c r="BJ258" s="226">
        <f t="shared" si="506"/>
        <v>0</v>
      </c>
      <c r="BK258" s="227">
        <f t="shared" si="507"/>
        <v>0</v>
      </c>
      <c r="BL258" s="228">
        <f>F258 + BL257</f>
        <v>911494.22999999975</v>
      </c>
      <c r="BM258" s="229">
        <f xml:space="preserve"> G258 + BM257</f>
        <v>14694</v>
      </c>
      <c r="BN258" s="38">
        <f>F258/G258</f>
        <v>61.234655172413795</v>
      </c>
    </row>
    <row r="259" spans="1:66" s="46" customFormat="1" ht="24" customHeight="1" x14ac:dyDescent="0.25">
      <c r="A259" s="45">
        <v>41041</v>
      </c>
      <c r="B259" s="44">
        <f t="shared" si="508"/>
        <v>5</v>
      </c>
      <c r="C259" s="52">
        <v>1</v>
      </c>
      <c r="D259" s="37" t="s">
        <v>279</v>
      </c>
      <c r="E259" s="37" t="s">
        <v>363</v>
      </c>
      <c r="F259" s="43">
        <v>3465.51</v>
      </c>
      <c r="G259" s="52">
        <v>59</v>
      </c>
      <c r="H259" s="52">
        <v>0</v>
      </c>
      <c r="I259" s="34">
        <v>0.89583333333333337</v>
      </c>
      <c r="J259" s="34">
        <v>0.89583333333333337</v>
      </c>
      <c r="K259" s="34">
        <v>0.89930555555555547</v>
      </c>
      <c r="L259" s="7">
        <f>K259-J259</f>
        <v>3.4722222222220989E-3</v>
      </c>
      <c r="M259" s="34">
        <v>0.90625</v>
      </c>
      <c r="N259" s="7">
        <f>M259-K259</f>
        <v>6.9444444444445308E-3</v>
      </c>
      <c r="O259" s="34">
        <v>1.1909722222222221</v>
      </c>
      <c r="P259" s="7">
        <f>O259-M259</f>
        <v>0.2847222222222221</v>
      </c>
      <c r="Q259" s="34">
        <v>1.1909722222222221</v>
      </c>
      <c r="R259" s="34">
        <v>1.25</v>
      </c>
      <c r="S259" s="7">
        <f t="shared" ref="S259:S264" si="509">R259-Q259</f>
        <v>5.9027777777777901E-2</v>
      </c>
      <c r="T259" s="34">
        <v>1.1909722222222221</v>
      </c>
      <c r="U259" s="34">
        <v>1.25</v>
      </c>
      <c r="V259" s="7">
        <f t="shared" ref="V259:V264" si="510">U259-T259</f>
        <v>5.9027777777777901E-2</v>
      </c>
      <c r="W259" s="34">
        <v>1.1909722222222221</v>
      </c>
      <c r="X259" s="7">
        <v>0</v>
      </c>
      <c r="Y259" s="34">
        <v>1.1909722222222221</v>
      </c>
      <c r="Z259" s="7">
        <f>Y259-W259</f>
        <v>0</v>
      </c>
      <c r="AA259" s="34">
        <v>1.4166666666666667</v>
      </c>
      <c r="AB259" s="7">
        <f>AA259-Y259</f>
        <v>0.22569444444444464</v>
      </c>
      <c r="AC259" s="34">
        <v>1.4166666666666667</v>
      </c>
      <c r="AD259" s="34">
        <v>1.4166666666666667</v>
      </c>
      <c r="AE259" s="7">
        <f t="shared" ref="AE259:AE269" si="511">AD259-AC259</f>
        <v>0</v>
      </c>
      <c r="AF259" s="34">
        <v>1.4270833333333333</v>
      </c>
      <c r="AG259" s="7">
        <f>AF259-AD259</f>
        <v>1.0416666666666519E-2</v>
      </c>
      <c r="AH259" s="34">
        <v>1.4305555555555556</v>
      </c>
      <c r="AI259" s="7">
        <f>AH259-AF259</f>
        <v>3.4722222222223209E-3</v>
      </c>
      <c r="AJ259" s="8">
        <f t="shared" si="314"/>
        <v>0</v>
      </c>
      <c r="AK259" s="8">
        <f t="shared" si="315"/>
        <v>5</v>
      </c>
      <c r="AL259" s="34">
        <v>1.4340277777777777</v>
      </c>
      <c r="AM259" s="34">
        <v>1.4375</v>
      </c>
      <c r="AN259" s="7">
        <f t="shared" si="334"/>
        <v>3.4722222222223209E-3</v>
      </c>
      <c r="AO259" s="7">
        <f>AM259-I259</f>
        <v>0.54166666666666663</v>
      </c>
      <c r="AP259" s="8">
        <f t="shared" si="335"/>
        <v>13</v>
      </c>
      <c r="AQ259" s="8">
        <f t="shared" si="336"/>
        <v>0</v>
      </c>
      <c r="AR259" s="7">
        <f>AB259-(AU259+AV259+AW259+AZ259+BC259+BF259+BI259)</f>
        <v>0</v>
      </c>
      <c r="AS259" s="8">
        <f t="shared" ref="AS259:AS264" si="512">HOUR(AR259)</f>
        <v>0</v>
      </c>
      <c r="AT259" s="8">
        <f t="shared" ref="AT259:AT264" si="513">MINUTE(AR259)</f>
        <v>0</v>
      </c>
      <c r="AU259" s="224">
        <v>0</v>
      </c>
      <c r="AV259" s="224">
        <v>0</v>
      </c>
      <c r="AW259" s="224">
        <v>0</v>
      </c>
      <c r="AX259" s="225">
        <f t="shared" si="502"/>
        <v>0</v>
      </c>
      <c r="AY259" s="225">
        <f t="shared" si="503"/>
        <v>0</v>
      </c>
      <c r="AZ259" s="224">
        <v>0.22569444444444445</v>
      </c>
      <c r="BA259" s="225">
        <f t="shared" si="469"/>
        <v>5</v>
      </c>
      <c r="BB259" s="225">
        <f t="shared" si="470"/>
        <v>25</v>
      </c>
      <c r="BC259" s="224">
        <v>0</v>
      </c>
      <c r="BD259" s="225">
        <f t="shared" si="504"/>
        <v>0</v>
      </c>
      <c r="BE259" s="225">
        <f t="shared" si="505"/>
        <v>0</v>
      </c>
      <c r="BF259" s="224">
        <v>0</v>
      </c>
      <c r="BG259" s="225">
        <f t="shared" si="495"/>
        <v>0</v>
      </c>
      <c r="BH259" s="225">
        <f t="shared" si="496"/>
        <v>0</v>
      </c>
      <c r="BI259" s="224">
        <v>0</v>
      </c>
      <c r="BJ259" s="226">
        <f t="shared" ref="BJ259:BJ286" si="514">HOUR(BI259)</f>
        <v>0</v>
      </c>
      <c r="BK259" s="227">
        <f t="shared" ref="BK259:BK286" si="515">MINUTE(BI259)</f>
        <v>0</v>
      </c>
      <c r="BL259" s="228">
        <f>F259 + BL258</f>
        <v>914959.73999999976</v>
      </c>
      <c r="BM259" s="229">
        <f xml:space="preserve"> G259 + BM258</f>
        <v>14753</v>
      </c>
      <c r="BN259" s="38">
        <f>F259/G259</f>
        <v>58.737457627118651</v>
      </c>
    </row>
    <row r="260" spans="1:66" s="46" customFormat="1" ht="30" x14ac:dyDescent="0.25">
      <c r="A260" s="45">
        <v>41041</v>
      </c>
      <c r="B260" s="44">
        <f t="shared" si="508"/>
        <v>5</v>
      </c>
      <c r="C260" s="52">
        <v>3</v>
      </c>
      <c r="D260" s="37" t="s">
        <v>351</v>
      </c>
      <c r="E260" s="37" t="s">
        <v>216</v>
      </c>
      <c r="F260" s="43">
        <v>3591.61</v>
      </c>
      <c r="G260" s="52">
        <v>59</v>
      </c>
      <c r="H260" s="52">
        <v>0</v>
      </c>
      <c r="I260" s="34">
        <v>0.21875</v>
      </c>
      <c r="J260" s="34">
        <v>0.21875</v>
      </c>
      <c r="K260" s="34">
        <v>0.22222222222222221</v>
      </c>
      <c r="L260" s="7">
        <f>K260-J260</f>
        <v>3.4722222222222099E-3</v>
      </c>
      <c r="M260" s="34">
        <v>0.23958333333333334</v>
      </c>
      <c r="N260" s="7">
        <f>M260-K260</f>
        <v>1.7361111111111133E-2</v>
      </c>
      <c r="O260" s="34">
        <v>0.26041666666666669</v>
      </c>
      <c r="P260" s="7">
        <f>O260-M260</f>
        <v>2.0833333333333343E-2</v>
      </c>
      <c r="Q260" s="34">
        <v>0.2638888888888889</v>
      </c>
      <c r="R260" s="34">
        <v>0.28819444444444448</v>
      </c>
      <c r="S260" s="7">
        <f t="shared" si="509"/>
        <v>2.430555555555558E-2</v>
      </c>
      <c r="T260" s="34">
        <v>0.2638888888888889</v>
      </c>
      <c r="U260" s="34">
        <v>0.28819444444444448</v>
      </c>
      <c r="V260" s="7">
        <f t="shared" si="510"/>
        <v>2.430555555555558E-2</v>
      </c>
      <c r="W260" s="34">
        <v>0.30763888888888891</v>
      </c>
      <c r="X260" s="7">
        <f>W260-R260</f>
        <v>1.9444444444444431E-2</v>
      </c>
      <c r="Y260" s="34">
        <v>0.30833333333333335</v>
      </c>
      <c r="Z260" s="7">
        <f>Y260-W260</f>
        <v>6.9444444444444198E-4</v>
      </c>
      <c r="AA260" s="34">
        <v>0.4236111111111111</v>
      </c>
      <c r="AB260" s="7">
        <f>AA260-Y260</f>
        <v>0.11527777777777776</v>
      </c>
      <c r="AC260" s="34">
        <v>0.4236111111111111</v>
      </c>
      <c r="AD260" s="34">
        <v>0.4236111111111111</v>
      </c>
      <c r="AE260" s="7">
        <f t="shared" si="511"/>
        <v>0</v>
      </c>
      <c r="AF260" s="34">
        <v>1.4340277777777777</v>
      </c>
      <c r="AG260" s="7">
        <f>AF260-AD260</f>
        <v>1.0104166666666665</v>
      </c>
      <c r="AH260" s="34">
        <v>1.4375</v>
      </c>
      <c r="AI260" s="7">
        <f>AH260-AF260</f>
        <v>3.4722222222223209E-3</v>
      </c>
      <c r="AJ260" s="8">
        <f t="shared" si="314"/>
        <v>0</v>
      </c>
      <c r="AK260" s="8">
        <f t="shared" si="315"/>
        <v>5</v>
      </c>
      <c r="AL260" s="34">
        <v>1.4409722222222223</v>
      </c>
      <c r="AM260" s="34">
        <v>1.4444444444444444</v>
      </c>
      <c r="AN260" s="7">
        <f t="shared" si="334"/>
        <v>3.4722222222220989E-3</v>
      </c>
      <c r="AO260" s="7">
        <f>AM260-I260</f>
        <v>1.2256944444444444</v>
      </c>
      <c r="AP260" s="8">
        <f t="shared" si="335"/>
        <v>5</v>
      </c>
      <c r="AQ260" s="8">
        <f t="shared" si="336"/>
        <v>25</v>
      </c>
      <c r="AR260" s="7">
        <f>AB260-(AU260+AV260+AW260+AZ260+BC260+BF260+BI260)</f>
        <v>5.3472222222222199E-2</v>
      </c>
      <c r="AS260" s="8">
        <f t="shared" si="512"/>
        <v>1</v>
      </c>
      <c r="AT260" s="8">
        <f t="shared" si="513"/>
        <v>17</v>
      </c>
      <c r="AU260" s="224">
        <v>0</v>
      </c>
      <c r="AV260" s="224">
        <v>0</v>
      </c>
      <c r="AW260" s="224">
        <v>0</v>
      </c>
      <c r="AX260" s="225">
        <f t="shared" si="502"/>
        <v>0</v>
      </c>
      <c r="AY260" s="225">
        <f t="shared" si="503"/>
        <v>0</v>
      </c>
      <c r="AZ260" s="224">
        <v>0</v>
      </c>
      <c r="BA260" s="225">
        <f t="shared" si="469"/>
        <v>0</v>
      </c>
      <c r="BB260" s="225">
        <f t="shared" si="470"/>
        <v>0</v>
      </c>
      <c r="BC260" s="224">
        <v>0</v>
      </c>
      <c r="BD260" s="225">
        <f t="shared" si="504"/>
        <v>0</v>
      </c>
      <c r="BE260" s="225">
        <f t="shared" si="505"/>
        <v>0</v>
      </c>
      <c r="BF260" s="224">
        <v>6.1805555555555558E-2</v>
      </c>
      <c r="BG260" s="225">
        <f t="shared" si="495"/>
        <v>1</v>
      </c>
      <c r="BH260" s="225">
        <f t="shared" si="496"/>
        <v>29</v>
      </c>
      <c r="BI260" s="224">
        <v>0</v>
      </c>
      <c r="BJ260" s="226">
        <f t="shared" si="514"/>
        <v>0</v>
      </c>
      <c r="BK260" s="227">
        <f t="shared" si="515"/>
        <v>0</v>
      </c>
      <c r="BL260" s="228">
        <f>F260 + BL259</f>
        <v>918551.34999999974</v>
      </c>
      <c r="BM260" s="229">
        <f xml:space="preserve"> G260 + BM259</f>
        <v>14812</v>
      </c>
      <c r="BN260" s="38">
        <f>F260/G260</f>
        <v>60.874745762711868</v>
      </c>
    </row>
    <row r="261" spans="1:66" s="46" customFormat="1" ht="24" customHeight="1" x14ac:dyDescent="0.25">
      <c r="A261" s="45">
        <v>41041</v>
      </c>
      <c r="B261" s="44">
        <f t="shared" si="508"/>
        <v>5</v>
      </c>
      <c r="C261" s="52">
        <v>5</v>
      </c>
      <c r="D261" s="37" t="s">
        <v>281</v>
      </c>
      <c r="E261" s="37" t="s">
        <v>284</v>
      </c>
      <c r="F261" s="43">
        <v>3497.53</v>
      </c>
      <c r="G261" s="52">
        <v>58</v>
      </c>
      <c r="H261" s="52">
        <v>1</v>
      </c>
      <c r="I261" s="34">
        <v>0.47916666666666669</v>
      </c>
      <c r="J261" s="34">
        <v>0.47916666666666669</v>
      </c>
      <c r="K261" s="34">
        <v>0.4826388888888889</v>
      </c>
      <c r="L261" s="7">
        <f>K261-J261</f>
        <v>3.4722222222222099E-3</v>
      </c>
      <c r="M261" s="34">
        <v>0.49652777777777773</v>
      </c>
      <c r="N261" s="7">
        <f>M261-K261</f>
        <v>1.388888888888884E-2</v>
      </c>
      <c r="O261" s="34">
        <v>0.52083333333333337</v>
      </c>
      <c r="P261" s="7">
        <f>O261-M261</f>
        <v>2.4305555555555636E-2</v>
      </c>
      <c r="Q261" s="34">
        <v>0.52430555555555558</v>
      </c>
      <c r="R261" s="34">
        <v>0.60763888888888895</v>
      </c>
      <c r="S261" s="7">
        <f t="shared" si="509"/>
        <v>8.333333333333337E-2</v>
      </c>
      <c r="T261" s="34">
        <v>0.52430555555555558</v>
      </c>
      <c r="U261" s="34">
        <v>0.60763888888888895</v>
      </c>
      <c r="V261" s="7">
        <f t="shared" si="510"/>
        <v>8.333333333333337E-2</v>
      </c>
      <c r="W261" s="34">
        <v>0.60902777777777783</v>
      </c>
      <c r="X261" s="7">
        <f>W261-R261</f>
        <v>1.388888888888884E-3</v>
      </c>
      <c r="Y261" s="34">
        <v>0.61111111111111105</v>
      </c>
      <c r="Z261" s="7">
        <f>Y261-W261</f>
        <v>2.0833333333332149E-3</v>
      </c>
      <c r="AA261" s="34">
        <v>0.66805555555555562</v>
      </c>
      <c r="AB261" s="7">
        <f>AA261-Y261</f>
        <v>5.6944444444444575E-2</v>
      </c>
      <c r="AC261" s="34">
        <v>0.66805555555555562</v>
      </c>
      <c r="AD261" s="34">
        <v>0.66805555555555562</v>
      </c>
      <c r="AE261" s="7">
        <f t="shared" si="511"/>
        <v>0</v>
      </c>
      <c r="AF261" s="34">
        <v>0.67708333333333337</v>
      </c>
      <c r="AG261" s="7">
        <f>AF261-AD261</f>
        <v>9.0277777777777457E-3</v>
      </c>
      <c r="AH261" s="34">
        <v>0.6875</v>
      </c>
      <c r="AI261" s="7">
        <f>AH261-AF261</f>
        <v>1.041666666666663E-2</v>
      </c>
      <c r="AJ261" s="8">
        <f t="shared" si="314"/>
        <v>0</v>
      </c>
      <c r="AK261" s="8">
        <f t="shared" si="315"/>
        <v>15</v>
      </c>
      <c r="AL261" s="34">
        <v>0.69097222222222221</v>
      </c>
      <c r="AM261" s="34">
        <v>0.69444444444444453</v>
      </c>
      <c r="AN261" s="7">
        <f t="shared" si="334"/>
        <v>3.4722222222223209E-3</v>
      </c>
      <c r="AO261" s="7">
        <f>AM261-I261</f>
        <v>0.21527777777777785</v>
      </c>
      <c r="AP261" s="8">
        <f t="shared" si="335"/>
        <v>5</v>
      </c>
      <c r="AQ261" s="8">
        <f t="shared" si="336"/>
        <v>10</v>
      </c>
      <c r="AR261" s="7">
        <f>AB261-(AU261+AV261+AW261+AZ261+BC261+BF261+BI261)</f>
        <v>4.6527777777777911E-2</v>
      </c>
      <c r="AS261" s="8">
        <f t="shared" si="512"/>
        <v>1</v>
      </c>
      <c r="AT261" s="8">
        <f t="shared" si="513"/>
        <v>7</v>
      </c>
      <c r="AU261" s="224">
        <v>0</v>
      </c>
      <c r="AV261" s="224">
        <v>3.472222222222222E-3</v>
      </c>
      <c r="AW261" s="224">
        <v>0</v>
      </c>
      <c r="AX261" s="225">
        <f t="shared" si="502"/>
        <v>0</v>
      </c>
      <c r="AY261" s="225">
        <f t="shared" si="503"/>
        <v>0</v>
      </c>
      <c r="AZ261" s="224">
        <v>0</v>
      </c>
      <c r="BA261" s="225">
        <f t="shared" si="469"/>
        <v>0</v>
      </c>
      <c r="BB261" s="225">
        <f t="shared" si="470"/>
        <v>0</v>
      </c>
      <c r="BC261" s="224">
        <v>0</v>
      </c>
      <c r="BD261" s="225">
        <f t="shared" si="504"/>
        <v>0</v>
      </c>
      <c r="BE261" s="225">
        <f t="shared" si="505"/>
        <v>0</v>
      </c>
      <c r="BF261" s="224">
        <v>6.9444444444444441E-3</v>
      </c>
      <c r="BG261" s="225">
        <f t="shared" si="495"/>
        <v>0</v>
      </c>
      <c r="BH261" s="225">
        <f t="shared" si="496"/>
        <v>10</v>
      </c>
      <c r="BI261" s="224">
        <v>0</v>
      </c>
      <c r="BJ261" s="226">
        <f t="shared" si="514"/>
        <v>0</v>
      </c>
      <c r="BK261" s="227">
        <f t="shared" si="515"/>
        <v>0</v>
      </c>
      <c r="BL261" s="228">
        <f>F261 + BL260</f>
        <v>922048.87999999977</v>
      </c>
      <c r="BM261" s="229">
        <f xml:space="preserve"> G261 + BM260</f>
        <v>14870</v>
      </c>
      <c r="BN261" s="38">
        <f>F261/G261</f>
        <v>60.302241379310345</v>
      </c>
    </row>
    <row r="262" spans="1:66" s="46" customFormat="1" ht="24" customHeight="1" x14ac:dyDescent="0.25">
      <c r="A262" s="45">
        <v>41041</v>
      </c>
      <c r="B262" s="44">
        <f t="shared" si="508"/>
        <v>5</v>
      </c>
      <c r="C262" s="52">
        <v>17</v>
      </c>
      <c r="D262" s="37" t="s">
        <v>31</v>
      </c>
      <c r="E262" s="37" t="s">
        <v>399</v>
      </c>
      <c r="F262" s="43">
        <v>3541.54</v>
      </c>
      <c r="G262" s="52">
        <v>56</v>
      </c>
      <c r="H262" s="52">
        <v>3</v>
      </c>
      <c r="I262" s="34">
        <v>0.71875</v>
      </c>
      <c r="J262" s="34">
        <v>0.71875</v>
      </c>
      <c r="K262" s="34">
        <v>0.72569444444444453</v>
      </c>
      <c r="L262" s="7">
        <f>K262-J262</f>
        <v>6.9444444444445308E-3</v>
      </c>
      <c r="M262" s="34">
        <v>0.73263888888888884</v>
      </c>
      <c r="N262" s="7">
        <f>M262-K262</f>
        <v>6.9444444444443088E-3</v>
      </c>
      <c r="O262" s="34">
        <v>0.75</v>
      </c>
      <c r="P262" s="7">
        <f>O262-M262</f>
        <v>1.736111111111116E-2</v>
      </c>
      <c r="Q262" s="34">
        <v>0.75</v>
      </c>
      <c r="R262" s="34">
        <v>0.79513888888888884</v>
      </c>
      <c r="S262" s="7">
        <f t="shared" si="509"/>
        <v>4.513888888888884E-2</v>
      </c>
      <c r="T262" s="34">
        <v>0.75</v>
      </c>
      <c r="U262" s="34">
        <v>0.79513888888888884</v>
      </c>
      <c r="V262" s="7">
        <f t="shared" si="510"/>
        <v>4.513888888888884E-2</v>
      </c>
      <c r="W262" s="34">
        <v>0.79861111111111116</v>
      </c>
      <c r="X262" s="7">
        <f>W262-R262</f>
        <v>3.4722222222223209E-3</v>
      </c>
      <c r="Y262" s="34">
        <v>0.80208333333333337</v>
      </c>
      <c r="Z262" s="7">
        <f>Y262-W262</f>
        <v>3.4722222222222099E-3</v>
      </c>
      <c r="AA262" s="34">
        <v>0.90486111111111101</v>
      </c>
      <c r="AB262" s="7">
        <f>AA262-Y262</f>
        <v>0.10277777777777763</v>
      </c>
      <c r="AC262" s="34">
        <v>0.90486111111111101</v>
      </c>
      <c r="AD262" s="34">
        <v>0.90486111111111101</v>
      </c>
      <c r="AE262" s="7">
        <f t="shared" si="511"/>
        <v>0</v>
      </c>
      <c r="AF262" s="34">
        <v>0.90972222222222221</v>
      </c>
      <c r="AG262" s="7">
        <f>AF262-AD262</f>
        <v>4.8611111111112049E-3</v>
      </c>
      <c r="AH262" s="34">
        <v>0.91666666666666663</v>
      </c>
      <c r="AI262" s="7">
        <f>AH262-AF262</f>
        <v>6.9444444444444198E-3</v>
      </c>
      <c r="AJ262" s="8">
        <f t="shared" si="314"/>
        <v>0</v>
      </c>
      <c r="AK262" s="8">
        <f t="shared" si="315"/>
        <v>10</v>
      </c>
      <c r="AL262" s="34">
        <v>0.92013888888888884</v>
      </c>
      <c r="AM262" s="34">
        <v>0.92361111111111116</v>
      </c>
      <c r="AN262" s="7">
        <f t="shared" si="334"/>
        <v>3.4722222222223209E-3</v>
      </c>
      <c r="AO262" s="7">
        <f>AM262-I262</f>
        <v>0.20486111111111116</v>
      </c>
      <c r="AP262" s="8">
        <f t="shared" si="335"/>
        <v>4</v>
      </c>
      <c r="AQ262" s="8">
        <f t="shared" si="336"/>
        <v>55</v>
      </c>
      <c r="AR262" s="7">
        <f>AB262-(AU262+AV262+AW262+AZ262+BC262+BF262+BI262)</f>
        <v>4.0972222222222077E-2</v>
      </c>
      <c r="AS262" s="8">
        <f t="shared" si="512"/>
        <v>0</v>
      </c>
      <c r="AT262" s="8">
        <f t="shared" si="513"/>
        <v>59</v>
      </c>
      <c r="AU262" s="224">
        <v>0</v>
      </c>
      <c r="AV262" s="224">
        <v>0</v>
      </c>
      <c r="AW262" s="224">
        <v>0</v>
      </c>
      <c r="AX262" s="225">
        <f t="shared" si="502"/>
        <v>0</v>
      </c>
      <c r="AY262" s="225">
        <f t="shared" si="503"/>
        <v>0</v>
      </c>
      <c r="AZ262" s="224">
        <v>0</v>
      </c>
      <c r="BA262" s="225">
        <f t="shared" si="469"/>
        <v>0</v>
      </c>
      <c r="BB262" s="225">
        <f t="shared" si="470"/>
        <v>0</v>
      </c>
      <c r="BC262" s="224">
        <v>0</v>
      </c>
      <c r="BD262" s="225">
        <f t="shared" si="504"/>
        <v>0</v>
      </c>
      <c r="BE262" s="225">
        <f t="shared" si="505"/>
        <v>0</v>
      </c>
      <c r="BF262" s="224">
        <v>6.1805555555555558E-2</v>
      </c>
      <c r="BG262" s="225">
        <f t="shared" si="495"/>
        <v>1</v>
      </c>
      <c r="BH262" s="225">
        <f t="shared" si="496"/>
        <v>29</v>
      </c>
      <c r="BI262" s="224">
        <v>0</v>
      </c>
      <c r="BJ262" s="226">
        <f t="shared" si="514"/>
        <v>0</v>
      </c>
      <c r="BK262" s="227">
        <f t="shared" si="515"/>
        <v>0</v>
      </c>
      <c r="BL262" s="228">
        <f>F262 + BL261</f>
        <v>925590.41999999981</v>
      </c>
      <c r="BM262" s="229">
        <f xml:space="preserve"> G262 + BM261</f>
        <v>14926</v>
      </c>
      <c r="BN262" s="38">
        <f>F262/G262</f>
        <v>63.241785714285712</v>
      </c>
    </row>
    <row r="263" spans="1:66" s="46" customFormat="1" ht="21.75" customHeight="1" x14ac:dyDescent="0.25">
      <c r="A263" s="45">
        <v>41041</v>
      </c>
      <c r="B263" s="44">
        <f t="shared" si="508"/>
        <v>5</v>
      </c>
      <c r="C263" s="52">
        <v>1</v>
      </c>
      <c r="D263" s="37" t="s">
        <v>288</v>
      </c>
      <c r="E263" s="37" t="s">
        <v>216</v>
      </c>
      <c r="F263" s="43">
        <v>3823.07</v>
      </c>
      <c r="G263" s="52">
        <v>59</v>
      </c>
      <c r="H263" s="52">
        <v>0</v>
      </c>
      <c r="I263" s="34">
        <v>0.84027777777777779</v>
      </c>
      <c r="J263" s="34">
        <v>0.84027777777777779</v>
      </c>
      <c r="K263" s="34">
        <v>0.84722222222222221</v>
      </c>
      <c r="L263" s="7">
        <f>K263-J263</f>
        <v>6.9444444444444198E-3</v>
      </c>
      <c r="M263" s="34">
        <v>0.84722222222222221</v>
      </c>
      <c r="N263" s="7">
        <f>M263-K263</f>
        <v>0</v>
      </c>
      <c r="O263" s="34">
        <v>0.96875</v>
      </c>
      <c r="P263" s="7">
        <f>O263-M263</f>
        <v>0.12152777777777779</v>
      </c>
      <c r="Q263" s="34">
        <v>0.97222222222222221</v>
      </c>
      <c r="R263" s="34">
        <v>0.98958333333333337</v>
      </c>
      <c r="S263" s="7">
        <f t="shared" si="509"/>
        <v>1.736111111111116E-2</v>
      </c>
      <c r="T263" s="34">
        <v>0.97222222222222221</v>
      </c>
      <c r="U263" s="34">
        <v>0.98958333333333337</v>
      </c>
      <c r="V263" s="7">
        <f t="shared" si="510"/>
        <v>1.736111111111116E-2</v>
      </c>
      <c r="W263" s="34">
        <v>1</v>
      </c>
      <c r="X263" s="7">
        <f>W263-R263</f>
        <v>1.041666666666663E-2</v>
      </c>
      <c r="Y263" s="34">
        <v>1.0034722222222221</v>
      </c>
      <c r="Z263" s="7">
        <f>Y263-W263</f>
        <v>3.4722222222220989E-3</v>
      </c>
      <c r="AA263" s="34">
        <v>1.0736111111111111</v>
      </c>
      <c r="AB263" s="7">
        <f>AA263-Y263</f>
        <v>7.0138888888888973E-2</v>
      </c>
      <c r="AC263" s="34">
        <v>1.0736111111111111</v>
      </c>
      <c r="AD263" s="34">
        <v>1.0736111111111111</v>
      </c>
      <c r="AE263" s="7">
        <f t="shared" si="511"/>
        <v>0</v>
      </c>
      <c r="AF263" s="34">
        <v>1.0833333333333333</v>
      </c>
      <c r="AG263" s="7">
        <f>AF263-AD263</f>
        <v>9.7222222222221877E-3</v>
      </c>
      <c r="AH263" s="34">
        <v>1.0902777777777779</v>
      </c>
      <c r="AI263" s="7">
        <f>AH263-AF263</f>
        <v>6.9444444444446418E-3</v>
      </c>
      <c r="AJ263" s="8">
        <f t="shared" si="314"/>
        <v>0</v>
      </c>
      <c r="AK263" s="8">
        <f t="shared" si="315"/>
        <v>10</v>
      </c>
      <c r="AL263" s="34">
        <v>1.09375</v>
      </c>
      <c r="AM263" s="34">
        <v>1.0972222222222221</v>
      </c>
      <c r="AN263" s="7">
        <f t="shared" si="334"/>
        <v>3.4722222222220989E-3</v>
      </c>
      <c r="AO263" s="7">
        <f>AM263-I263</f>
        <v>0.25694444444444431</v>
      </c>
      <c r="AP263" s="8">
        <f t="shared" si="335"/>
        <v>6</v>
      </c>
      <c r="AQ263" s="8">
        <f t="shared" si="336"/>
        <v>10</v>
      </c>
      <c r="AR263" s="7">
        <f>AB263-(AU263+AV263+AW263+AZ263+BC263+BF263+BI263)</f>
        <v>4.6527777777777862E-2</v>
      </c>
      <c r="AS263" s="8">
        <f t="shared" si="512"/>
        <v>1</v>
      </c>
      <c r="AT263" s="8">
        <f t="shared" si="513"/>
        <v>7</v>
      </c>
      <c r="AU263" s="224">
        <v>0</v>
      </c>
      <c r="AV263" s="224">
        <v>0</v>
      </c>
      <c r="AW263" s="224">
        <v>0</v>
      </c>
      <c r="AX263" s="225">
        <f t="shared" si="502"/>
        <v>0</v>
      </c>
      <c r="AY263" s="225">
        <f t="shared" si="503"/>
        <v>0</v>
      </c>
      <c r="AZ263" s="224">
        <v>0</v>
      </c>
      <c r="BA263" s="225">
        <f t="shared" si="469"/>
        <v>0</v>
      </c>
      <c r="BB263" s="225">
        <f t="shared" si="470"/>
        <v>0</v>
      </c>
      <c r="BC263" s="224">
        <v>0</v>
      </c>
      <c r="BD263" s="225">
        <f t="shared" si="504"/>
        <v>0</v>
      </c>
      <c r="BE263" s="225">
        <f t="shared" si="505"/>
        <v>0</v>
      </c>
      <c r="BF263" s="224">
        <v>2.361111111111111E-2</v>
      </c>
      <c r="BG263" s="225">
        <f t="shared" si="495"/>
        <v>0</v>
      </c>
      <c r="BH263" s="225">
        <f t="shared" si="496"/>
        <v>34</v>
      </c>
      <c r="BI263" s="224">
        <v>0</v>
      </c>
      <c r="BJ263" s="226">
        <f t="shared" si="514"/>
        <v>0</v>
      </c>
      <c r="BK263" s="227">
        <f t="shared" si="515"/>
        <v>0</v>
      </c>
      <c r="BL263" s="228">
        <f>F263 + BL262</f>
        <v>929413.48999999976</v>
      </c>
      <c r="BM263" s="229">
        <f xml:space="preserve"> G263 + BM262</f>
        <v>14985</v>
      </c>
      <c r="BN263" s="38">
        <f>F263/G263</f>
        <v>64.797796610169499</v>
      </c>
    </row>
    <row r="264" spans="1:66" s="46" customFormat="1" ht="30" x14ac:dyDescent="0.25">
      <c r="A264" s="45">
        <v>41041</v>
      </c>
      <c r="B264" s="44">
        <f t="shared" si="508"/>
        <v>5</v>
      </c>
      <c r="C264" s="52">
        <v>1</v>
      </c>
      <c r="D264" s="37" t="s">
        <v>286</v>
      </c>
      <c r="E264" s="37" t="s">
        <v>216</v>
      </c>
      <c r="F264" s="43">
        <v>3743.81</v>
      </c>
      <c r="G264" s="52">
        <v>59</v>
      </c>
      <c r="H264" s="52">
        <v>0</v>
      </c>
      <c r="I264" s="34">
        <v>2.7777777777777776E-2</v>
      </c>
      <c r="J264" s="34">
        <v>2.7777777777777776E-2</v>
      </c>
      <c r="K264" s="34">
        <v>1.03125</v>
      </c>
      <c r="L264" s="7">
        <f>K264-J264</f>
        <v>1.0034722222222223</v>
      </c>
      <c r="M264" s="34">
        <v>1.0520833333333333</v>
      </c>
      <c r="N264" s="7">
        <f>M264-K264</f>
        <v>2.0833333333333259E-2</v>
      </c>
      <c r="O264" s="34">
        <v>1.0659722222222221</v>
      </c>
      <c r="P264" s="7">
        <f>O264-M264</f>
        <v>1.388888888888884E-2</v>
      </c>
      <c r="Q264" s="34">
        <v>6.9444444444444434E-2</v>
      </c>
      <c r="R264" s="34">
        <v>9.7222222222222224E-2</v>
      </c>
      <c r="S264" s="7">
        <f t="shared" si="509"/>
        <v>2.777777777777779E-2</v>
      </c>
      <c r="T264" s="34">
        <v>6.9444444444444434E-2</v>
      </c>
      <c r="U264" s="34">
        <v>9.7222222222222224E-2</v>
      </c>
      <c r="V264" s="7">
        <f t="shared" si="510"/>
        <v>2.777777777777779E-2</v>
      </c>
      <c r="W264" s="34">
        <v>0.10902777777777778</v>
      </c>
      <c r="X264" s="7">
        <f>W264-R264</f>
        <v>1.1805555555555555E-2</v>
      </c>
      <c r="Y264" s="34">
        <v>0.10972222222222222</v>
      </c>
      <c r="Z264" s="7">
        <f>Y264-W264</f>
        <v>6.9444444444444198E-4</v>
      </c>
      <c r="AA264" s="34">
        <v>0.15833333333333333</v>
      </c>
      <c r="AB264" s="7">
        <f>AA264-Y264</f>
        <v>4.8611111111111105E-2</v>
      </c>
      <c r="AC264" s="34">
        <v>0.15833333333333333</v>
      </c>
      <c r="AD264" s="34">
        <v>0.15833333333333333</v>
      </c>
      <c r="AE264" s="7">
        <f t="shared" si="511"/>
        <v>0</v>
      </c>
      <c r="AF264" s="34">
        <v>0.18055555555555555</v>
      </c>
      <c r="AG264" s="7">
        <f>AF264-AD264</f>
        <v>2.2222222222222227E-2</v>
      </c>
      <c r="AH264" s="34">
        <v>0.1875</v>
      </c>
      <c r="AI264" s="7">
        <f>AH264-AF264</f>
        <v>6.9444444444444475E-3</v>
      </c>
      <c r="AJ264" s="8">
        <f t="shared" si="314"/>
        <v>0</v>
      </c>
      <c r="AK264" s="8">
        <f t="shared" si="315"/>
        <v>10</v>
      </c>
      <c r="AL264" s="34">
        <v>0.19097222222222221</v>
      </c>
      <c r="AM264" s="34">
        <v>0.19444444444444445</v>
      </c>
      <c r="AN264" s="7">
        <f t="shared" si="334"/>
        <v>3.4722222222222376E-3</v>
      </c>
      <c r="AO264" s="7">
        <f>AM264-I264</f>
        <v>0.16666666666666669</v>
      </c>
      <c r="AP264" s="8">
        <f t="shared" si="335"/>
        <v>4</v>
      </c>
      <c r="AQ264" s="8">
        <f t="shared" si="336"/>
        <v>0</v>
      </c>
      <c r="AR264" s="7">
        <f>AB264-(AU264+AV264+AW264+AZ264+BC264+BF264+BI264)</f>
        <v>3.8194444444444441E-2</v>
      </c>
      <c r="AS264" s="8">
        <f t="shared" si="512"/>
        <v>0</v>
      </c>
      <c r="AT264" s="8">
        <f t="shared" si="513"/>
        <v>55</v>
      </c>
      <c r="AU264" s="224">
        <v>0</v>
      </c>
      <c r="AV264" s="224">
        <v>0</v>
      </c>
      <c r="AW264" s="224">
        <v>0</v>
      </c>
      <c r="AX264" s="225">
        <f t="shared" si="502"/>
        <v>0</v>
      </c>
      <c r="AY264" s="225">
        <f t="shared" si="503"/>
        <v>0</v>
      </c>
      <c r="AZ264" s="224">
        <v>0</v>
      </c>
      <c r="BA264" s="225">
        <f t="shared" si="469"/>
        <v>0</v>
      </c>
      <c r="BB264" s="225">
        <f t="shared" si="470"/>
        <v>0</v>
      </c>
      <c r="BC264" s="224">
        <v>0</v>
      </c>
      <c r="BD264" s="225">
        <f t="shared" si="504"/>
        <v>0</v>
      </c>
      <c r="BE264" s="225">
        <f t="shared" si="505"/>
        <v>0</v>
      </c>
      <c r="BF264" s="224">
        <v>1.0416666666666666E-2</v>
      </c>
      <c r="BG264" s="225">
        <f t="shared" si="495"/>
        <v>0</v>
      </c>
      <c r="BH264" s="225">
        <f t="shared" si="496"/>
        <v>15</v>
      </c>
      <c r="BI264" s="224">
        <v>0</v>
      </c>
      <c r="BJ264" s="226">
        <f t="shared" si="514"/>
        <v>0</v>
      </c>
      <c r="BK264" s="227">
        <f t="shared" si="515"/>
        <v>0</v>
      </c>
      <c r="BL264" s="228">
        <f>F264 + BL263</f>
        <v>933157.29999999981</v>
      </c>
      <c r="BM264" s="229">
        <f xml:space="preserve"> G264 + BM263</f>
        <v>15044</v>
      </c>
      <c r="BN264" s="38">
        <f>F264/G264</f>
        <v>63.454406779661014</v>
      </c>
    </row>
    <row r="265" spans="1:66" s="46" customFormat="1" ht="21.75" customHeight="1" x14ac:dyDescent="0.25">
      <c r="A265" s="45">
        <v>41042</v>
      </c>
      <c r="B265" s="44">
        <f t="shared" si="508"/>
        <v>5</v>
      </c>
      <c r="C265" s="52">
        <v>3</v>
      </c>
      <c r="D265" s="37" t="s">
        <v>288</v>
      </c>
      <c r="E265" s="37" t="s">
        <v>216</v>
      </c>
      <c r="F265" s="43">
        <v>3382.85</v>
      </c>
      <c r="G265" s="52">
        <v>58</v>
      </c>
      <c r="H265" s="52">
        <v>1</v>
      </c>
      <c r="I265" s="34">
        <v>0.85416666666666663</v>
      </c>
      <c r="J265" s="34">
        <v>0.85416666666666663</v>
      </c>
      <c r="K265" s="34">
        <v>0.85763888888888884</v>
      </c>
      <c r="L265" s="7">
        <f>K265-J265</f>
        <v>3.4722222222222099E-3</v>
      </c>
      <c r="M265" s="34">
        <v>0.875</v>
      </c>
      <c r="N265" s="7">
        <f>M265-K265</f>
        <v>1.736111111111116E-2</v>
      </c>
      <c r="O265" s="34">
        <v>1.0347222222222221</v>
      </c>
      <c r="P265" s="7">
        <f>O265-M265</f>
        <v>0.1597222222222221</v>
      </c>
      <c r="Q265" s="34">
        <v>1.0347222222222221</v>
      </c>
      <c r="R265" s="34">
        <v>1.1458333333333333</v>
      </c>
      <c r="S265" s="7">
        <f t="shared" ref="S265:S269" si="516">R265-Q265</f>
        <v>0.11111111111111116</v>
      </c>
      <c r="T265" s="34">
        <v>1.0347222222222221</v>
      </c>
      <c r="U265" s="34">
        <v>1.1458333333333333</v>
      </c>
      <c r="V265" s="7">
        <f t="shared" ref="V265:V269" si="517">U265-T265</f>
        <v>0.11111111111111116</v>
      </c>
      <c r="W265" s="34">
        <v>1.0347222222222221</v>
      </c>
      <c r="X265" s="7">
        <v>0</v>
      </c>
      <c r="Y265" s="34">
        <v>1.0347222222222221</v>
      </c>
      <c r="Z265" s="7">
        <f>Y265-W265</f>
        <v>0</v>
      </c>
      <c r="AA265" s="34">
        <v>1.5694444444444444</v>
      </c>
      <c r="AB265" s="7">
        <f>AA265-Y265</f>
        <v>0.53472222222222232</v>
      </c>
      <c r="AC265" s="34">
        <v>1.5694444444444444</v>
      </c>
      <c r="AD265" s="34">
        <v>1.5694444444444444</v>
      </c>
      <c r="AE265" s="7">
        <f t="shared" si="511"/>
        <v>0</v>
      </c>
      <c r="AF265" s="34">
        <v>1.5763888888888891</v>
      </c>
      <c r="AG265" s="7">
        <f>AF265-AD265</f>
        <v>6.9444444444446418E-3</v>
      </c>
      <c r="AH265" s="34">
        <v>1.5833333333333333</v>
      </c>
      <c r="AI265" s="7">
        <f>AH265-AF265</f>
        <v>6.9444444444441977E-3</v>
      </c>
      <c r="AJ265" s="8">
        <f t="shared" si="314"/>
        <v>0</v>
      </c>
      <c r="AK265" s="8">
        <f t="shared" si="315"/>
        <v>10</v>
      </c>
      <c r="AL265" s="34">
        <v>0.58680555555555558</v>
      </c>
      <c r="AM265" s="34">
        <v>1.5902777777777777</v>
      </c>
      <c r="AN265" s="7">
        <f t="shared" si="334"/>
        <v>1.0034722222222221</v>
      </c>
      <c r="AO265" s="7">
        <f>AM265-I265</f>
        <v>0.73611111111111105</v>
      </c>
      <c r="AP265" s="8">
        <f t="shared" si="335"/>
        <v>17</v>
      </c>
      <c r="AQ265" s="8">
        <f t="shared" si="336"/>
        <v>40</v>
      </c>
      <c r="AR265" s="7">
        <f>AB265-(AU265+AV265+AW265+AZ265+BC265+BF265+BI265)</f>
        <v>0</v>
      </c>
      <c r="AS265" s="8">
        <f t="shared" ref="AS265:AS269" si="518">HOUR(AR265)</f>
        <v>0</v>
      </c>
      <c r="AT265" s="8">
        <f t="shared" ref="AT265:AT269" si="519">MINUTE(AR265)</f>
        <v>0</v>
      </c>
      <c r="AU265" s="224">
        <v>0</v>
      </c>
      <c r="AV265" s="224">
        <v>0</v>
      </c>
      <c r="AW265" s="224">
        <v>0</v>
      </c>
      <c r="AX265" s="225">
        <f t="shared" ref="AX265:AX269" si="520">HOUR(AW265)</f>
        <v>0</v>
      </c>
      <c r="AY265" s="225">
        <f t="shared" ref="AY265:AY269" si="521">MINUTE(AW265)</f>
        <v>0</v>
      </c>
      <c r="AZ265" s="224">
        <v>0.3298611111111111</v>
      </c>
      <c r="BA265" s="225">
        <f t="shared" si="469"/>
        <v>7</v>
      </c>
      <c r="BB265" s="225">
        <f t="shared" si="470"/>
        <v>55</v>
      </c>
      <c r="BC265" s="224">
        <v>0</v>
      </c>
      <c r="BD265" s="225">
        <f t="shared" ref="BD265:BD281" si="522">HOUR(BC265)</f>
        <v>0</v>
      </c>
      <c r="BE265" s="225">
        <f t="shared" ref="BE265:BE281" si="523">MINUTE(BC265)</f>
        <v>0</v>
      </c>
      <c r="BF265" s="224">
        <v>0</v>
      </c>
      <c r="BG265" s="225">
        <f t="shared" si="495"/>
        <v>0</v>
      </c>
      <c r="BH265" s="225">
        <f t="shared" si="496"/>
        <v>0</v>
      </c>
      <c r="BI265" s="224">
        <v>0.20486111111111113</v>
      </c>
      <c r="BJ265" s="226">
        <f t="shared" si="514"/>
        <v>4</v>
      </c>
      <c r="BK265" s="227">
        <f t="shared" si="515"/>
        <v>55</v>
      </c>
      <c r="BL265" s="228">
        <f>F265 + BL264</f>
        <v>936540.14999999979</v>
      </c>
      <c r="BM265" s="229">
        <f xml:space="preserve"> G265 + BM264</f>
        <v>15102</v>
      </c>
      <c r="BN265" s="38">
        <f>F265/G265</f>
        <v>58.324999999999996</v>
      </c>
    </row>
    <row r="266" spans="1:66" s="46" customFormat="1" ht="30" x14ac:dyDescent="0.25">
      <c r="A266" s="45">
        <v>41042</v>
      </c>
      <c r="B266" s="44">
        <f t="shared" si="508"/>
        <v>5</v>
      </c>
      <c r="C266" s="52">
        <v>4</v>
      </c>
      <c r="D266" s="37" t="s">
        <v>351</v>
      </c>
      <c r="E266" s="37" t="s">
        <v>216</v>
      </c>
      <c r="F266" s="43">
        <v>3171.98</v>
      </c>
      <c r="G266" s="52">
        <v>50</v>
      </c>
      <c r="H266" s="52">
        <v>9</v>
      </c>
      <c r="I266" s="34">
        <v>0.66666666666666663</v>
      </c>
      <c r="J266" s="34">
        <v>0.66666666666666663</v>
      </c>
      <c r="K266" s="34">
        <v>0.67013888888888884</v>
      </c>
      <c r="L266" s="7">
        <f>K266-J266</f>
        <v>3.4722222222222099E-3</v>
      </c>
      <c r="M266" s="34">
        <v>0.67708333333333337</v>
      </c>
      <c r="N266" s="7">
        <f>M266-K266</f>
        <v>6.9444444444445308E-3</v>
      </c>
      <c r="O266" s="34">
        <v>0.70833333333333337</v>
      </c>
      <c r="P266" s="7">
        <f>O266-M266</f>
        <v>3.125E-2</v>
      </c>
      <c r="Q266" s="34">
        <v>0.71527777777777779</v>
      </c>
      <c r="R266" s="34">
        <v>0.75694444444444453</v>
      </c>
      <c r="S266" s="7">
        <f t="shared" si="516"/>
        <v>4.1666666666666741E-2</v>
      </c>
      <c r="T266" s="34">
        <v>0.71527777777777779</v>
      </c>
      <c r="U266" s="34">
        <v>0.75694444444444453</v>
      </c>
      <c r="V266" s="7">
        <f t="shared" si="517"/>
        <v>4.1666666666666741E-2</v>
      </c>
      <c r="W266" s="34">
        <v>0.7680555555555556</v>
      </c>
      <c r="X266" s="7">
        <f>W266-R266</f>
        <v>1.1111111111111072E-2</v>
      </c>
      <c r="Y266" s="34">
        <v>0.76874999999999993</v>
      </c>
      <c r="Z266" s="7">
        <f>Y266-W266</f>
        <v>6.9444444444433095E-4</v>
      </c>
      <c r="AA266" s="34">
        <v>0.8569444444444444</v>
      </c>
      <c r="AB266" s="7">
        <f>AA266-Y266</f>
        <v>8.8194444444444464E-2</v>
      </c>
      <c r="AC266" s="34">
        <v>0.8569444444444444</v>
      </c>
      <c r="AD266" s="34">
        <v>0.8569444444444444</v>
      </c>
      <c r="AE266" s="7">
        <f t="shared" si="511"/>
        <v>0</v>
      </c>
      <c r="AF266" s="34">
        <v>0.875</v>
      </c>
      <c r="AG266" s="7">
        <f>AF266-AD266</f>
        <v>1.8055555555555602E-2</v>
      </c>
      <c r="AH266" s="34">
        <v>0.88194444444444453</v>
      </c>
      <c r="AI266" s="7">
        <f>AH266-AF266</f>
        <v>6.9444444444445308E-3</v>
      </c>
      <c r="AJ266" s="8">
        <f t="shared" si="314"/>
        <v>0</v>
      </c>
      <c r="AK266" s="8">
        <f t="shared" si="315"/>
        <v>10</v>
      </c>
      <c r="AL266" s="34">
        <v>0.88541666666666663</v>
      </c>
      <c r="AM266" s="34">
        <v>0.88888888888888884</v>
      </c>
      <c r="AN266" s="7">
        <f t="shared" si="334"/>
        <v>3.4722222222222099E-3</v>
      </c>
      <c r="AO266" s="7">
        <f>AM266-I266</f>
        <v>0.22222222222222221</v>
      </c>
      <c r="AP266" s="8">
        <f t="shared" si="335"/>
        <v>5</v>
      </c>
      <c r="AQ266" s="8">
        <f t="shared" si="336"/>
        <v>20</v>
      </c>
      <c r="AR266" s="7">
        <f>AB266-(AU266+AV266+AW266+AZ266+BC266+BF266+BI266)</f>
        <v>5.8333333333333348E-2</v>
      </c>
      <c r="AS266" s="8">
        <f t="shared" si="518"/>
        <v>1</v>
      </c>
      <c r="AT266" s="8">
        <f t="shared" si="519"/>
        <v>24</v>
      </c>
      <c r="AU266" s="224">
        <v>0</v>
      </c>
      <c r="AV266" s="224">
        <v>0</v>
      </c>
      <c r="AW266" s="224">
        <v>0</v>
      </c>
      <c r="AX266" s="225">
        <f t="shared" si="520"/>
        <v>0</v>
      </c>
      <c r="AY266" s="225">
        <f t="shared" si="521"/>
        <v>0</v>
      </c>
      <c r="AZ266" s="224">
        <v>0</v>
      </c>
      <c r="BA266" s="225">
        <f t="shared" si="469"/>
        <v>0</v>
      </c>
      <c r="BB266" s="225">
        <f t="shared" si="470"/>
        <v>0</v>
      </c>
      <c r="BC266" s="224">
        <v>0</v>
      </c>
      <c r="BD266" s="225">
        <f t="shared" si="522"/>
        <v>0</v>
      </c>
      <c r="BE266" s="225">
        <f t="shared" si="523"/>
        <v>0</v>
      </c>
      <c r="BF266" s="224">
        <v>1.3888888888888888E-2</v>
      </c>
      <c r="BG266" s="225">
        <f t="shared" si="495"/>
        <v>0</v>
      </c>
      <c r="BH266" s="225">
        <f t="shared" si="496"/>
        <v>20</v>
      </c>
      <c r="BI266" s="224">
        <v>1.5972222222222224E-2</v>
      </c>
      <c r="BJ266" s="226">
        <f t="shared" si="514"/>
        <v>0</v>
      </c>
      <c r="BK266" s="227">
        <f t="shared" si="515"/>
        <v>23</v>
      </c>
      <c r="BL266" s="228">
        <f>F266 + BL265</f>
        <v>939712.12999999977</v>
      </c>
      <c r="BM266" s="229">
        <f xml:space="preserve"> G266 + BM265</f>
        <v>15152</v>
      </c>
      <c r="BN266" s="38">
        <f>F266/G266</f>
        <v>63.439599999999999</v>
      </c>
    </row>
    <row r="267" spans="1:66" s="46" customFormat="1" ht="21.75" customHeight="1" x14ac:dyDescent="0.25">
      <c r="A267" s="45">
        <v>41042</v>
      </c>
      <c r="B267" s="44">
        <f t="shared" si="508"/>
        <v>5</v>
      </c>
      <c r="C267" s="52">
        <v>1</v>
      </c>
      <c r="D267" s="37" t="s">
        <v>400</v>
      </c>
      <c r="E267" s="37" t="s">
        <v>216</v>
      </c>
      <c r="F267" s="43">
        <v>3607.53</v>
      </c>
      <c r="G267" s="52">
        <v>58</v>
      </c>
      <c r="H267" s="52">
        <v>1</v>
      </c>
      <c r="I267" s="34">
        <v>0.83333333333333337</v>
      </c>
      <c r="J267" s="34">
        <v>0.83333333333333337</v>
      </c>
      <c r="K267" s="34">
        <v>0.83680555555555547</v>
      </c>
      <c r="L267" s="7">
        <f>K267-J267</f>
        <v>3.4722222222220989E-3</v>
      </c>
      <c r="M267" s="34">
        <v>0.84027777777777779</v>
      </c>
      <c r="N267" s="7">
        <f>M267-K267</f>
        <v>3.4722222222223209E-3</v>
      </c>
      <c r="O267" s="34">
        <v>1.0104166666666667</v>
      </c>
      <c r="P267" s="7">
        <f>O267-M267</f>
        <v>0.17013888888888895</v>
      </c>
      <c r="Q267" s="34">
        <v>1.0104166666666667</v>
      </c>
      <c r="R267" s="34">
        <v>1.03125</v>
      </c>
      <c r="S267" s="7">
        <f t="shared" si="516"/>
        <v>2.0833333333333259E-2</v>
      </c>
      <c r="T267" s="34">
        <v>1.0104166666666667</v>
      </c>
      <c r="U267" s="34">
        <v>1.03125</v>
      </c>
      <c r="V267" s="7">
        <f t="shared" si="517"/>
        <v>2.0833333333333259E-2</v>
      </c>
      <c r="W267" s="34">
        <v>1.08125</v>
      </c>
      <c r="X267" s="7">
        <f>W267-R267</f>
        <v>5.0000000000000044E-2</v>
      </c>
      <c r="Y267" s="34">
        <v>1.0819444444444444</v>
      </c>
      <c r="Z267" s="7">
        <f>Y267-W267</f>
        <v>6.9444444444433095E-4</v>
      </c>
      <c r="AA267" s="34">
        <v>1.1423611111111112</v>
      </c>
      <c r="AB267" s="7">
        <f>AA267-Y267</f>
        <v>6.0416666666666785E-2</v>
      </c>
      <c r="AC267" s="34">
        <v>1.1423611111111112</v>
      </c>
      <c r="AD267" s="34">
        <v>1.1423611111111112</v>
      </c>
      <c r="AE267" s="7">
        <f t="shared" si="511"/>
        <v>0</v>
      </c>
      <c r="AF267" s="34">
        <v>1.1493055555555556</v>
      </c>
      <c r="AG267" s="7">
        <f>AF267-AD267</f>
        <v>6.9444444444444198E-3</v>
      </c>
      <c r="AH267" s="34">
        <v>1.15625</v>
      </c>
      <c r="AI267" s="7">
        <f>AH267-AF267</f>
        <v>6.9444444444444198E-3</v>
      </c>
      <c r="AJ267" s="8">
        <f t="shared" si="314"/>
        <v>0</v>
      </c>
      <c r="AK267" s="8">
        <f t="shared" si="315"/>
        <v>10</v>
      </c>
      <c r="AL267" s="34">
        <v>1.1597222222222221</v>
      </c>
      <c r="AM267" s="34">
        <v>1.1631944444444444</v>
      </c>
      <c r="AN267" s="7">
        <f t="shared" si="334"/>
        <v>3.4722222222223209E-3</v>
      </c>
      <c r="AO267" s="7">
        <f>AM267-I267</f>
        <v>0.32986111111111105</v>
      </c>
      <c r="AP267" s="8">
        <f t="shared" si="335"/>
        <v>7</v>
      </c>
      <c r="AQ267" s="8">
        <f t="shared" si="336"/>
        <v>55</v>
      </c>
      <c r="AR267" s="7">
        <f>AB267-(AU267+AV267+AW267+AZ267+BC267+BF267+BI267)</f>
        <v>9.7222222222223334E-3</v>
      </c>
      <c r="AS267" s="8">
        <f t="shared" si="518"/>
        <v>0</v>
      </c>
      <c r="AT267" s="8">
        <f t="shared" si="519"/>
        <v>14</v>
      </c>
      <c r="AU267" s="224">
        <v>0</v>
      </c>
      <c r="AV267" s="224">
        <v>0</v>
      </c>
      <c r="AW267" s="224">
        <v>0</v>
      </c>
      <c r="AX267" s="225">
        <f t="shared" si="520"/>
        <v>0</v>
      </c>
      <c r="AY267" s="225">
        <f t="shared" si="521"/>
        <v>0</v>
      </c>
      <c r="AZ267" s="224">
        <v>0</v>
      </c>
      <c r="BA267" s="225">
        <f t="shared" si="469"/>
        <v>0</v>
      </c>
      <c r="BB267" s="225">
        <f t="shared" si="470"/>
        <v>0</v>
      </c>
      <c r="BC267" s="224">
        <v>0</v>
      </c>
      <c r="BD267" s="225">
        <f t="shared" si="522"/>
        <v>0</v>
      </c>
      <c r="BE267" s="225">
        <f t="shared" si="523"/>
        <v>0</v>
      </c>
      <c r="BF267" s="224">
        <v>0</v>
      </c>
      <c r="BG267" s="225">
        <f t="shared" si="495"/>
        <v>0</v>
      </c>
      <c r="BH267" s="225">
        <f t="shared" si="496"/>
        <v>0</v>
      </c>
      <c r="BI267" s="224">
        <v>5.0694444444444452E-2</v>
      </c>
      <c r="BJ267" s="226">
        <f t="shared" si="514"/>
        <v>1</v>
      </c>
      <c r="BK267" s="227">
        <f t="shared" si="515"/>
        <v>13</v>
      </c>
      <c r="BL267" s="228">
        <f>F267 + BL266</f>
        <v>943319.6599999998</v>
      </c>
      <c r="BM267" s="229">
        <f xml:space="preserve"> G267 + BM266</f>
        <v>15210</v>
      </c>
      <c r="BN267" s="38">
        <f>F267/G267</f>
        <v>62.198793103448281</v>
      </c>
    </row>
    <row r="268" spans="1:66" s="46" customFormat="1" ht="21.75" customHeight="1" x14ac:dyDescent="0.25">
      <c r="A268" s="45">
        <v>41042</v>
      </c>
      <c r="B268" s="44">
        <f t="shared" si="508"/>
        <v>5</v>
      </c>
      <c r="C268" s="52">
        <v>3</v>
      </c>
      <c r="D268" s="37" t="s">
        <v>265</v>
      </c>
      <c r="E268" s="37" t="s">
        <v>216</v>
      </c>
      <c r="F268" s="43">
        <v>3297.15</v>
      </c>
      <c r="G268" s="52">
        <v>57</v>
      </c>
      <c r="H268" s="52">
        <v>2</v>
      </c>
      <c r="I268" s="34">
        <v>0.80208333333333337</v>
      </c>
      <c r="J268" s="34">
        <v>0.80208333333333337</v>
      </c>
      <c r="K268" s="34">
        <v>0.80555555555555547</v>
      </c>
      <c r="L268" s="7">
        <f>K268-J268</f>
        <v>3.4722222222220989E-3</v>
      </c>
      <c r="M268" s="34">
        <v>0.8125</v>
      </c>
      <c r="N268" s="7">
        <f>M268-K268</f>
        <v>6.9444444444445308E-3</v>
      </c>
      <c r="O268" s="34">
        <v>0.84375</v>
      </c>
      <c r="P268" s="7">
        <f>O268-M268</f>
        <v>3.125E-2</v>
      </c>
      <c r="Q268" s="34">
        <v>0.84375</v>
      </c>
      <c r="R268" s="34">
        <v>0.88194444444444453</v>
      </c>
      <c r="S268" s="7">
        <f t="shared" si="516"/>
        <v>3.8194444444444531E-2</v>
      </c>
      <c r="T268" s="34">
        <v>0.84375</v>
      </c>
      <c r="U268" s="34">
        <v>0.88194444444444453</v>
      </c>
      <c r="V268" s="7">
        <f t="shared" si="517"/>
        <v>3.8194444444444531E-2</v>
      </c>
      <c r="W268" s="34">
        <v>0.86458333333333337</v>
      </c>
      <c r="X268" s="7">
        <v>0</v>
      </c>
      <c r="Y268" s="34">
        <v>0.86458333333333337</v>
      </c>
      <c r="Z268" s="7">
        <f>Y268-W268</f>
        <v>0</v>
      </c>
      <c r="AA268" s="34">
        <v>1.1666666666666667</v>
      </c>
      <c r="AB268" s="7">
        <f>AA268-Y268</f>
        <v>0.30208333333333337</v>
      </c>
      <c r="AC268" s="34">
        <v>1.1666666666666667</v>
      </c>
      <c r="AD268" s="34">
        <v>1.1666666666666667</v>
      </c>
      <c r="AE268" s="7">
        <f t="shared" si="511"/>
        <v>0</v>
      </c>
      <c r="AF268" s="34">
        <v>1.1736111111111112</v>
      </c>
      <c r="AG268" s="7">
        <f>AF268-AD268</f>
        <v>6.9444444444444198E-3</v>
      </c>
      <c r="AH268" s="34">
        <v>1.1805555555555556</v>
      </c>
      <c r="AI268" s="7">
        <f>AH268-AF268</f>
        <v>6.9444444444444198E-3</v>
      </c>
      <c r="AJ268" s="8">
        <f t="shared" si="314"/>
        <v>0</v>
      </c>
      <c r="AK268" s="8">
        <f t="shared" si="315"/>
        <v>10</v>
      </c>
      <c r="AL268" s="34">
        <v>1.1840277777777779</v>
      </c>
      <c r="AM268" s="34">
        <v>1.1875</v>
      </c>
      <c r="AN268" s="7">
        <f t="shared" si="334"/>
        <v>3.4722222222220989E-3</v>
      </c>
      <c r="AO268" s="7">
        <f>AM268-I268</f>
        <v>0.38541666666666663</v>
      </c>
      <c r="AP268" s="8">
        <f t="shared" si="335"/>
        <v>9</v>
      </c>
      <c r="AQ268" s="8">
        <f t="shared" si="336"/>
        <v>15</v>
      </c>
      <c r="AR268" s="7">
        <f>AB268-(AU268+AV268+AW268+AZ268+BC268+BF268+BI268)</f>
        <v>0</v>
      </c>
      <c r="AS268" s="8">
        <f t="shared" si="518"/>
        <v>0</v>
      </c>
      <c r="AT268" s="8">
        <f t="shared" si="519"/>
        <v>0</v>
      </c>
      <c r="AU268" s="224">
        <v>0</v>
      </c>
      <c r="AV268" s="224">
        <v>0</v>
      </c>
      <c r="AW268" s="224">
        <v>0</v>
      </c>
      <c r="AX268" s="225">
        <f t="shared" si="520"/>
        <v>0</v>
      </c>
      <c r="AY268" s="225">
        <f t="shared" si="521"/>
        <v>0</v>
      </c>
      <c r="AZ268" s="224">
        <v>0.27430555555555552</v>
      </c>
      <c r="BA268" s="225">
        <f t="shared" si="469"/>
        <v>6</v>
      </c>
      <c r="BB268" s="225">
        <f t="shared" si="470"/>
        <v>35</v>
      </c>
      <c r="BC268" s="224">
        <v>0</v>
      </c>
      <c r="BD268" s="225">
        <f t="shared" si="522"/>
        <v>0</v>
      </c>
      <c r="BE268" s="225">
        <f t="shared" si="523"/>
        <v>0</v>
      </c>
      <c r="BF268" s="224">
        <v>0</v>
      </c>
      <c r="BG268" s="225">
        <f t="shared" si="495"/>
        <v>0</v>
      </c>
      <c r="BH268" s="225">
        <f t="shared" si="496"/>
        <v>0</v>
      </c>
      <c r="BI268" s="224">
        <v>2.7777777777777776E-2</v>
      </c>
      <c r="BJ268" s="226">
        <f t="shared" si="514"/>
        <v>0</v>
      </c>
      <c r="BK268" s="227">
        <f t="shared" si="515"/>
        <v>40</v>
      </c>
      <c r="BL268" s="228">
        <f>F268 + BL267</f>
        <v>946616.80999999982</v>
      </c>
      <c r="BM268" s="229">
        <f xml:space="preserve"> G268 + BM267</f>
        <v>15267</v>
      </c>
      <c r="BN268" s="38">
        <f>F268/G268</f>
        <v>57.844736842105263</v>
      </c>
    </row>
    <row r="269" spans="1:66" s="46" customFormat="1" ht="21.75" customHeight="1" x14ac:dyDescent="0.25">
      <c r="A269" s="45">
        <v>41042</v>
      </c>
      <c r="B269" s="44">
        <f t="shared" si="508"/>
        <v>5</v>
      </c>
      <c r="C269" s="52">
        <v>4</v>
      </c>
      <c r="D269" s="37" t="s">
        <v>288</v>
      </c>
      <c r="E269" s="37" t="s">
        <v>216</v>
      </c>
      <c r="F269" s="43">
        <v>3410.36</v>
      </c>
      <c r="G269" s="52">
        <v>54</v>
      </c>
      <c r="H269" s="52">
        <v>5</v>
      </c>
      <c r="I269" s="34">
        <v>0.77083333333333337</v>
      </c>
      <c r="J269" s="34">
        <v>0.77083333333333337</v>
      </c>
      <c r="K269" s="34">
        <v>0.77430555555555547</v>
      </c>
      <c r="L269" s="7">
        <f>K269-J269</f>
        <v>3.4722222222220989E-3</v>
      </c>
      <c r="M269" s="34">
        <v>0.78125</v>
      </c>
      <c r="N269" s="7">
        <f>M269-K269</f>
        <v>6.9444444444445308E-3</v>
      </c>
      <c r="O269" s="34">
        <v>0.89583333333333337</v>
      </c>
      <c r="P269" s="7">
        <f>O269-M269</f>
        <v>0.11458333333333337</v>
      </c>
      <c r="Q269" s="34">
        <v>0.89930555555555547</v>
      </c>
      <c r="R269" s="34">
        <v>1.125</v>
      </c>
      <c r="S269" s="7">
        <f t="shared" si="516"/>
        <v>0.22569444444444453</v>
      </c>
      <c r="T269" s="34">
        <v>0.89930555555555547</v>
      </c>
      <c r="U269" s="34">
        <v>1.125</v>
      </c>
      <c r="V269" s="7">
        <f t="shared" si="517"/>
        <v>0.22569444444444453</v>
      </c>
      <c r="W269" s="34">
        <v>1.1506944444444445</v>
      </c>
      <c r="X269" s="7">
        <f>W269-R269</f>
        <v>2.5694444444444464E-2</v>
      </c>
      <c r="Y269" s="34">
        <v>1.1513888888888888</v>
      </c>
      <c r="Z269" s="7">
        <f>Y269-W269</f>
        <v>6.9444444444433095E-4</v>
      </c>
      <c r="AA269" s="34">
        <v>1.1972222222222222</v>
      </c>
      <c r="AB269" s="7">
        <f>AA269-Y269</f>
        <v>4.5833333333333393E-2</v>
      </c>
      <c r="AC269" s="34">
        <v>1.1972222222222222</v>
      </c>
      <c r="AD269" s="34">
        <v>1.1972222222222222</v>
      </c>
      <c r="AE269" s="7">
        <f t="shared" si="511"/>
        <v>0</v>
      </c>
      <c r="AF269" s="34">
        <v>1.2222222222222221</v>
      </c>
      <c r="AG269" s="7">
        <f>AF269-AD269</f>
        <v>2.4999999999999911E-2</v>
      </c>
      <c r="AH269" s="34">
        <v>1.2291666666666667</v>
      </c>
      <c r="AI269" s="7">
        <f>AH269-AF269</f>
        <v>6.9444444444446418E-3</v>
      </c>
      <c r="AJ269" s="8">
        <f t="shared" si="314"/>
        <v>0</v>
      </c>
      <c r="AK269" s="8">
        <f t="shared" si="315"/>
        <v>10</v>
      </c>
      <c r="AL269" s="34">
        <v>1.2326388888888888</v>
      </c>
      <c r="AM269" s="34">
        <v>1.2361111111111112</v>
      </c>
      <c r="AN269" s="7">
        <f t="shared" si="334"/>
        <v>3.4722222222223209E-3</v>
      </c>
      <c r="AO269" s="7">
        <f>AM269-I269</f>
        <v>0.46527777777777779</v>
      </c>
      <c r="AP269" s="8">
        <f t="shared" si="335"/>
        <v>11</v>
      </c>
      <c r="AQ269" s="8">
        <f t="shared" si="336"/>
        <v>10</v>
      </c>
      <c r="AR269" s="7">
        <f>AB269-(AU269+AV269+AW269+AZ269+BC269+BF269+BI269)</f>
        <v>4.5833333333333393E-2</v>
      </c>
      <c r="AS269" s="8">
        <f t="shared" si="518"/>
        <v>1</v>
      </c>
      <c r="AT269" s="8">
        <f t="shared" si="519"/>
        <v>6</v>
      </c>
      <c r="AU269" s="224">
        <v>0</v>
      </c>
      <c r="AV269" s="224">
        <v>0</v>
      </c>
      <c r="AW269" s="224">
        <v>0</v>
      </c>
      <c r="AX269" s="225">
        <f t="shared" si="520"/>
        <v>0</v>
      </c>
      <c r="AY269" s="225">
        <f t="shared" si="521"/>
        <v>0</v>
      </c>
      <c r="AZ269" s="224">
        <v>0</v>
      </c>
      <c r="BA269" s="225">
        <f t="shared" si="469"/>
        <v>0</v>
      </c>
      <c r="BB269" s="225">
        <f t="shared" si="470"/>
        <v>0</v>
      </c>
      <c r="BC269" s="224">
        <v>0</v>
      </c>
      <c r="BD269" s="225">
        <f t="shared" si="522"/>
        <v>0</v>
      </c>
      <c r="BE269" s="225">
        <f t="shared" si="523"/>
        <v>0</v>
      </c>
      <c r="BF269" s="224">
        <v>0</v>
      </c>
      <c r="BG269" s="225">
        <f t="shared" si="495"/>
        <v>0</v>
      </c>
      <c r="BH269" s="225">
        <f t="shared" si="496"/>
        <v>0</v>
      </c>
      <c r="BI269" s="224">
        <v>0</v>
      </c>
      <c r="BJ269" s="226">
        <f t="shared" si="514"/>
        <v>0</v>
      </c>
      <c r="BK269" s="227">
        <f t="shared" si="515"/>
        <v>0</v>
      </c>
      <c r="BL269" s="228">
        <f>F269 + BL268</f>
        <v>950027.16999999981</v>
      </c>
      <c r="BM269" s="229">
        <f xml:space="preserve"> G269 + BM268</f>
        <v>15321</v>
      </c>
      <c r="BN269" s="38">
        <f>F269/G269</f>
        <v>63.15481481481482</v>
      </c>
    </row>
    <row r="270" spans="1:66" s="46" customFormat="1" ht="21.75" customHeight="1" x14ac:dyDescent="0.25">
      <c r="A270" s="45">
        <v>41043</v>
      </c>
      <c r="B270" s="44">
        <f t="shared" si="508"/>
        <v>5</v>
      </c>
      <c r="C270" s="52">
        <v>1</v>
      </c>
      <c r="D270" s="37" t="s">
        <v>287</v>
      </c>
      <c r="E270" s="37" t="s">
        <v>216</v>
      </c>
      <c r="F270" s="43">
        <v>3619.85</v>
      </c>
      <c r="G270" s="52">
        <v>58</v>
      </c>
      <c r="H270" s="52">
        <v>1</v>
      </c>
      <c r="I270" s="34">
        <v>0.85416666666666663</v>
      </c>
      <c r="J270" s="34">
        <v>0.85416666666666663</v>
      </c>
      <c r="K270" s="34">
        <v>0.85763888888888884</v>
      </c>
      <c r="L270" s="7">
        <f>K270-J270</f>
        <v>3.4722222222222099E-3</v>
      </c>
      <c r="M270" s="34">
        <v>0.875</v>
      </c>
      <c r="N270" s="7">
        <f>M270-K270</f>
        <v>1.736111111111116E-2</v>
      </c>
      <c r="O270" s="34">
        <v>1.125</v>
      </c>
      <c r="P270" s="7">
        <f>O270-M270</f>
        <v>0.25</v>
      </c>
      <c r="Q270" s="34">
        <v>1.1284722222222221</v>
      </c>
      <c r="R270" s="34">
        <v>1.1666666666666667</v>
      </c>
      <c r="S270" s="7">
        <f t="shared" ref="S270:S276" si="524">R270-Q270</f>
        <v>3.8194444444444642E-2</v>
      </c>
      <c r="T270" s="34">
        <v>1.1284722222222221</v>
      </c>
      <c r="U270" s="34">
        <v>1.1666666666666667</v>
      </c>
      <c r="V270" s="7">
        <f t="shared" ref="V270:V276" si="525">U270-T270</f>
        <v>3.8194444444444642E-2</v>
      </c>
      <c r="W270" s="34">
        <v>1.2430555555555556</v>
      </c>
      <c r="X270" s="7">
        <f>W270-R270</f>
        <v>7.638888888888884E-2</v>
      </c>
      <c r="Y270" s="34">
        <v>1.2430555555555556</v>
      </c>
      <c r="Z270" s="7">
        <f>Y270-W270</f>
        <v>0</v>
      </c>
      <c r="AA270" s="34">
        <v>1.4375</v>
      </c>
      <c r="AB270" s="7">
        <f>AA270-Y270</f>
        <v>0.19444444444444442</v>
      </c>
      <c r="AC270" s="34">
        <v>1.4375</v>
      </c>
      <c r="AD270" s="34">
        <v>1.4375</v>
      </c>
      <c r="AE270" s="7">
        <f t="shared" ref="AE270:AE276" si="526">AD270-AC270</f>
        <v>0</v>
      </c>
      <c r="AF270" s="34">
        <v>1.4444444444444444</v>
      </c>
      <c r="AG270" s="7">
        <f>AF270-AD270</f>
        <v>6.9444444444444198E-3</v>
      </c>
      <c r="AH270" s="34">
        <v>1.4513888888888891</v>
      </c>
      <c r="AI270" s="7">
        <f>AH270-AF270</f>
        <v>6.9444444444446418E-3</v>
      </c>
      <c r="AJ270" s="8">
        <f t="shared" si="314"/>
        <v>0</v>
      </c>
      <c r="AK270" s="8">
        <f t="shared" si="315"/>
        <v>10</v>
      </c>
      <c r="AL270" s="34">
        <v>0.4548611111111111</v>
      </c>
      <c r="AM270" s="34">
        <v>1.4583333333333333</v>
      </c>
      <c r="AN270" s="7">
        <f t="shared" si="334"/>
        <v>1.0034722222222221</v>
      </c>
      <c r="AO270" s="7">
        <f>AM270-I270</f>
        <v>0.60416666666666663</v>
      </c>
      <c r="AP270" s="8">
        <f t="shared" si="335"/>
        <v>14</v>
      </c>
      <c r="AQ270" s="8">
        <f t="shared" si="336"/>
        <v>30</v>
      </c>
      <c r="AR270" s="7">
        <f>AB270-(AU270+AV270+AW270+AZ270+BC270+BF270+BI270)</f>
        <v>0</v>
      </c>
      <c r="AS270" s="8">
        <f t="shared" ref="AS270:AS276" si="527">HOUR(AR270)</f>
        <v>0</v>
      </c>
      <c r="AT270" s="8">
        <f t="shared" ref="AT270:AT276" si="528">MINUTE(AR270)</f>
        <v>0</v>
      </c>
      <c r="AU270" s="224">
        <v>0</v>
      </c>
      <c r="AV270" s="224">
        <v>0</v>
      </c>
      <c r="AW270" s="224">
        <v>0</v>
      </c>
      <c r="AX270" s="225">
        <f t="shared" ref="AX270:AX281" si="529">HOUR(AW270)</f>
        <v>0</v>
      </c>
      <c r="AY270" s="225">
        <f t="shared" ref="AY270:AY281" si="530">MINUTE(AW270)</f>
        <v>0</v>
      </c>
      <c r="AZ270" s="224">
        <v>0.19444444444444445</v>
      </c>
      <c r="BA270" s="225">
        <f t="shared" si="469"/>
        <v>4</v>
      </c>
      <c r="BB270" s="225">
        <f t="shared" si="470"/>
        <v>40</v>
      </c>
      <c r="BC270" s="224">
        <v>0</v>
      </c>
      <c r="BD270" s="225">
        <f t="shared" si="522"/>
        <v>0</v>
      </c>
      <c r="BE270" s="225">
        <f t="shared" si="523"/>
        <v>0</v>
      </c>
      <c r="BF270" s="224">
        <v>0</v>
      </c>
      <c r="BG270" s="225">
        <f t="shared" si="495"/>
        <v>0</v>
      </c>
      <c r="BH270" s="225">
        <f t="shared" si="496"/>
        <v>0</v>
      </c>
      <c r="BI270" s="224">
        <v>0</v>
      </c>
      <c r="BJ270" s="226">
        <f t="shared" si="514"/>
        <v>0</v>
      </c>
      <c r="BK270" s="227">
        <f t="shared" si="515"/>
        <v>0</v>
      </c>
      <c r="BL270" s="228">
        <f>F270 + BL269</f>
        <v>953647.01999999979</v>
      </c>
      <c r="BM270" s="229">
        <f xml:space="preserve"> G270 + BM269</f>
        <v>15379</v>
      </c>
      <c r="BN270" s="38">
        <f>F270/G270</f>
        <v>62.411206896551725</v>
      </c>
    </row>
    <row r="271" spans="1:66" s="46" customFormat="1" ht="30" x14ac:dyDescent="0.25">
      <c r="A271" s="45">
        <v>41043</v>
      </c>
      <c r="B271" s="44">
        <f t="shared" si="508"/>
        <v>5</v>
      </c>
      <c r="C271" s="52">
        <v>4</v>
      </c>
      <c r="D271" s="37" t="s">
        <v>351</v>
      </c>
      <c r="E271" s="37" t="s">
        <v>216</v>
      </c>
      <c r="F271" s="43">
        <v>3440.11</v>
      </c>
      <c r="G271" s="52">
        <v>56</v>
      </c>
      <c r="H271" s="52">
        <v>3</v>
      </c>
      <c r="I271" s="34">
        <v>0.54166666666666663</v>
      </c>
      <c r="J271" s="34">
        <v>0.54166666666666663</v>
      </c>
      <c r="K271" s="34">
        <v>0.54861111111111105</v>
      </c>
      <c r="L271" s="7">
        <f>K271-J271</f>
        <v>6.9444444444444198E-3</v>
      </c>
      <c r="M271" s="34">
        <v>0.54861111111111105</v>
      </c>
      <c r="N271" s="7">
        <f>M271-K271</f>
        <v>0</v>
      </c>
      <c r="O271" s="34">
        <v>0.5625</v>
      </c>
      <c r="P271" s="7">
        <f>O271-M271</f>
        <v>1.3888888888888951E-2</v>
      </c>
      <c r="Q271" s="34">
        <v>0.59027777777777779</v>
      </c>
      <c r="R271" s="34">
        <v>0.63194444444444442</v>
      </c>
      <c r="S271" s="7">
        <f t="shared" si="524"/>
        <v>4.166666666666663E-2</v>
      </c>
      <c r="T271" s="34">
        <v>0.59027777777777779</v>
      </c>
      <c r="U271" s="34">
        <v>0.63194444444444442</v>
      </c>
      <c r="V271" s="7">
        <f t="shared" si="525"/>
        <v>4.166666666666663E-2</v>
      </c>
      <c r="W271" s="34">
        <v>0.63472222222222219</v>
      </c>
      <c r="X271" s="7">
        <f>W271-R271</f>
        <v>2.7777777777777679E-3</v>
      </c>
      <c r="Y271" s="34">
        <v>0.63541666666666663</v>
      </c>
      <c r="Z271" s="7">
        <f>Y271-W271</f>
        <v>6.9444444444444198E-4</v>
      </c>
      <c r="AA271" s="34">
        <v>0.72361111111111109</v>
      </c>
      <c r="AB271" s="7">
        <f>AA271-Y271</f>
        <v>8.8194444444444464E-2</v>
      </c>
      <c r="AC271" s="34">
        <v>0.72361111111111109</v>
      </c>
      <c r="AD271" s="34">
        <v>0.72361111111111109</v>
      </c>
      <c r="AE271" s="7">
        <f t="shared" si="526"/>
        <v>0</v>
      </c>
      <c r="AF271" s="34">
        <v>0.72916666666666663</v>
      </c>
      <c r="AG271" s="7">
        <f>AF271-AD271</f>
        <v>5.5555555555555358E-3</v>
      </c>
      <c r="AH271" s="34">
        <v>0.73611111111111116</v>
      </c>
      <c r="AI271" s="7">
        <f>AH271-AF271</f>
        <v>6.9444444444445308E-3</v>
      </c>
      <c r="AJ271" s="8">
        <f t="shared" si="314"/>
        <v>0</v>
      </c>
      <c r="AK271" s="8">
        <f t="shared" si="315"/>
        <v>10</v>
      </c>
      <c r="AL271" s="34">
        <v>0.73958333333333337</v>
      </c>
      <c r="AM271" s="34">
        <v>0.74305555555555547</v>
      </c>
      <c r="AN271" s="7">
        <f t="shared" si="334"/>
        <v>3.4722222222220989E-3</v>
      </c>
      <c r="AO271" s="7">
        <f>AM271-I271</f>
        <v>0.20138888888888884</v>
      </c>
      <c r="AP271" s="8">
        <f t="shared" si="335"/>
        <v>4</v>
      </c>
      <c r="AQ271" s="8">
        <f t="shared" si="336"/>
        <v>50</v>
      </c>
      <c r="AR271" s="7">
        <f>AB271-(AU271+AV271+AW271+AZ271+BC271+BF271+BI271)</f>
        <v>7.0833333333333359E-2</v>
      </c>
      <c r="AS271" s="8">
        <f t="shared" si="527"/>
        <v>1</v>
      </c>
      <c r="AT271" s="8">
        <f t="shared" si="528"/>
        <v>42</v>
      </c>
      <c r="AU271" s="224">
        <v>0</v>
      </c>
      <c r="AV271" s="224">
        <v>3.472222222222222E-3</v>
      </c>
      <c r="AW271" s="224">
        <v>0</v>
      </c>
      <c r="AX271" s="225">
        <f t="shared" si="529"/>
        <v>0</v>
      </c>
      <c r="AY271" s="225">
        <f t="shared" si="530"/>
        <v>0</v>
      </c>
      <c r="AZ271" s="224">
        <v>0</v>
      </c>
      <c r="BA271" s="225">
        <f t="shared" si="469"/>
        <v>0</v>
      </c>
      <c r="BB271" s="225">
        <f t="shared" si="470"/>
        <v>0</v>
      </c>
      <c r="BC271" s="224">
        <v>1.3888888888888888E-2</v>
      </c>
      <c r="BD271" s="225">
        <f t="shared" si="522"/>
        <v>0</v>
      </c>
      <c r="BE271" s="225">
        <f t="shared" si="523"/>
        <v>20</v>
      </c>
      <c r="BF271" s="224">
        <v>0</v>
      </c>
      <c r="BG271" s="225">
        <f t="shared" si="495"/>
        <v>0</v>
      </c>
      <c r="BH271" s="225">
        <f t="shared" si="496"/>
        <v>0</v>
      </c>
      <c r="BI271" s="224">
        <v>0</v>
      </c>
      <c r="BJ271" s="226">
        <f t="shared" si="514"/>
        <v>0</v>
      </c>
      <c r="BK271" s="227">
        <f t="shared" si="515"/>
        <v>0</v>
      </c>
      <c r="BL271" s="228">
        <f>F271 + BL270</f>
        <v>957087.12999999977</v>
      </c>
      <c r="BM271" s="229">
        <f xml:space="preserve"> G271 + BM270</f>
        <v>15435</v>
      </c>
      <c r="BN271" s="38">
        <f>F271/G271</f>
        <v>61.430535714285718</v>
      </c>
    </row>
    <row r="272" spans="1:66" s="46" customFormat="1" ht="30" x14ac:dyDescent="0.25">
      <c r="A272" s="45">
        <v>41043</v>
      </c>
      <c r="B272" s="44">
        <f t="shared" si="508"/>
        <v>5</v>
      </c>
      <c r="C272" s="52">
        <v>4</v>
      </c>
      <c r="D272" s="37" t="s">
        <v>264</v>
      </c>
      <c r="E272" s="37" t="s">
        <v>359</v>
      </c>
      <c r="F272" s="43">
        <v>3647.71</v>
      </c>
      <c r="G272" s="52">
        <v>59</v>
      </c>
      <c r="H272" s="52">
        <v>0</v>
      </c>
      <c r="I272" s="34">
        <v>0.49652777777777773</v>
      </c>
      <c r="J272" s="34">
        <v>0.49652777777777773</v>
      </c>
      <c r="K272" s="34">
        <v>0.5</v>
      </c>
      <c r="L272" s="7">
        <f>K272-J272</f>
        <v>3.4722222222222654E-3</v>
      </c>
      <c r="M272" s="34">
        <v>0.5</v>
      </c>
      <c r="N272" s="7">
        <f>M272-K272</f>
        <v>0</v>
      </c>
      <c r="O272" s="34">
        <v>0.53819444444444442</v>
      </c>
      <c r="P272" s="7">
        <f>O272-M272</f>
        <v>3.819444444444442E-2</v>
      </c>
      <c r="Q272" s="34">
        <v>0.53819444444444442</v>
      </c>
      <c r="R272" s="34">
        <v>0.57986111111111105</v>
      </c>
      <c r="S272" s="7">
        <f t="shared" si="524"/>
        <v>4.166666666666663E-2</v>
      </c>
      <c r="T272" s="34">
        <v>0.53819444444444442</v>
      </c>
      <c r="U272" s="34">
        <v>0.57986111111111105</v>
      </c>
      <c r="V272" s="7">
        <f t="shared" si="525"/>
        <v>4.166666666666663E-2</v>
      </c>
      <c r="W272" s="34">
        <v>0.54861111111111105</v>
      </c>
      <c r="X272" s="7">
        <v>0</v>
      </c>
      <c r="Y272" s="34">
        <v>0.54861111111111105</v>
      </c>
      <c r="Z272" s="7">
        <f>Y272-W272</f>
        <v>0</v>
      </c>
      <c r="AA272" s="34">
        <v>0.79166666666666663</v>
      </c>
      <c r="AB272" s="7">
        <f>AA272-Y272</f>
        <v>0.24305555555555558</v>
      </c>
      <c r="AC272" s="34">
        <v>0.79166666666666663</v>
      </c>
      <c r="AD272" s="34">
        <v>0.79166666666666663</v>
      </c>
      <c r="AE272" s="7">
        <f t="shared" si="526"/>
        <v>0</v>
      </c>
      <c r="AF272" s="34">
        <v>0.80208333333333337</v>
      </c>
      <c r="AG272" s="7">
        <f>AF272-AD272</f>
        <v>1.0416666666666741E-2</v>
      </c>
      <c r="AH272" s="34">
        <v>0.8125</v>
      </c>
      <c r="AI272" s="7">
        <f>AH272-AF272</f>
        <v>1.041666666666663E-2</v>
      </c>
      <c r="AJ272" s="8">
        <f t="shared" si="314"/>
        <v>0</v>
      </c>
      <c r="AK272" s="8">
        <f t="shared" si="315"/>
        <v>15</v>
      </c>
      <c r="AL272" s="34">
        <v>0.81597222222222221</v>
      </c>
      <c r="AM272" s="34">
        <v>0.81944444444444453</v>
      </c>
      <c r="AN272" s="7">
        <f t="shared" si="334"/>
        <v>3.4722222222223209E-3</v>
      </c>
      <c r="AO272" s="7">
        <f>AM272-I272</f>
        <v>0.3229166666666668</v>
      </c>
      <c r="AP272" s="8">
        <f t="shared" si="335"/>
        <v>7</v>
      </c>
      <c r="AQ272" s="8">
        <f t="shared" si="336"/>
        <v>45</v>
      </c>
      <c r="AR272" s="7">
        <f>AB272-(AU272+AV272+AW272+AZ272+BC272+BF272+BI272)</f>
        <v>0</v>
      </c>
      <c r="AS272" s="8">
        <f t="shared" si="527"/>
        <v>0</v>
      </c>
      <c r="AT272" s="8">
        <f t="shared" si="528"/>
        <v>0</v>
      </c>
      <c r="AU272" s="224">
        <v>0</v>
      </c>
      <c r="AV272" s="224">
        <v>0</v>
      </c>
      <c r="AW272" s="224">
        <v>0</v>
      </c>
      <c r="AX272" s="225">
        <f t="shared" si="529"/>
        <v>0</v>
      </c>
      <c r="AY272" s="225">
        <f t="shared" si="530"/>
        <v>0</v>
      </c>
      <c r="AZ272" s="224">
        <v>0.24305555555555555</v>
      </c>
      <c r="BA272" s="225">
        <f t="shared" si="469"/>
        <v>5</v>
      </c>
      <c r="BB272" s="225">
        <f t="shared" si="470"/>
        <v>50</v>
      </c>
      <c r="BC272" s="224">
        <v>0</v>
      </c>
      <c r="BD272" s="225">
        <f t="shared" si="522"/>
        <v>0</v>
      </c>
      <c r="BE272" s="225">
        <f t="shared" si="523"/>
        <v>0</v>
      </c>
      <c r="BF272" s="224">
        <v>0</v>
      </c>
      <c r="BG272" s="225">
        <f t="shared" si="495"/>
        <v>0</v>
      </c>
      <c r="BH272" s="225">
        <f t="shared" si="496"/>
        <v>0</v>
      </c>
      <c r="BI272" s="224">
        <v>0</v>
      </c>
      <c r="BJ272" s="226">
        <f t="shared" si="514"/>
        <v>0</v>
      </c>
      <c r="BK272" s="227">
        <f t="shared" si="515"/>
        <v>0</v>
      </c>
      <c r="BL272" s="228">
        <f>F272 + BL271</f>
        <v>960734.83999999973</v>
      </c>
      <c r="BM272" s="229">
        <f xml:space="preserve"> G272 + BM271</f>
        <v>15494</v>
      </c>
      <c r="BN272" s="38">
        <f>F272/G272</f>
        <v>61.82559322033898</v>
      </c>
    </row>
    <row r="273" spans="1:66" s="46" customFormat="1" x14ac:dyDescent="0.25">
      <c r="A273" s="45">
        <v>41043</v>
      </c>
      <c r="B273" s="44">
        <f t="shared" si="508"/>
        <v>5</v>
      </c>
      <c r="C273" s="52">
        <v>2</v>
      </c>
      <c r="D273" s="37" t="s">
        <v>288</v>
      </c>
      <c r="E273" s="37" t="s">
        <v>216</v>
      </c>
      <c r="F273" s="43">
        <v>3676.28</v>
      </c>
      <c r="G273" s="52">
        <v>58</v>
      </c>
      <c r="H273" s="52">
        <v>1</v>
      </c>
      <c r="I273" s="34">
        <v>0.70833333333333337</v>
      </c>
      <c r="J273" s="34">
        <v>0.70833333333333337</v>
      </c>
      <c r="K273" s="34">
        <v>0.71527777777777779</v>
      </c>
      <c r="L273" s="7">
        <f>K273-J273</f>
        <v>6.9444444444444198E-3</v>
      </c>
      <c r="M273" s="34">
        <v>0.71875</v>
      </c>
      <c r="N273" s="7">
        <f>M273-K273</f>
        <v>3.4722222222222099E-3</v>
      </c>
      <c r="O273" s="34">
        <v>0.75</v>
      </c>
      <c r="P273" s="7">
        <f>O273-M273</f>
        <v>3.125E-2</v>
      </c>
      <c r="Q273" s="34">
        <v>0.75347222222222221</v>
      </c>
      <c r="R273" s="34">
        <v>0.79513888888888884</v>
      </c>
      <c r="S273" s="7">
        <f t="shared" si="524"/>
        <v>4.166666666666663E-2</v>
      </c>
      <c r="T273" s="34">
        <v>0.75347222222222221</v>
      </c>
      <c r="U273" s="34">
        <v>0.79513888888888884</v>
      </c>
      <c r="V273" s="7">
        <f t="shared" si="525"/>
        <v>4.166666666666663E-2</v>
      </c>
      <c r="W273" s="34">
        <v>0.8256944444444444</v>
      </c>
      <c r="X273" s="7">
        <f>W273-R273</f>
        <v>3.0555555555555558E-2</v>
      </c>
      <c r="Y273" s="34">
        <v>0.82638888888888884</v>
      </c>
      <c r="Z273" s="7">
        <f>Y273-W273</f>
        <v>6.9444444444444198E-4</v>
      </c>
      <c r="AA273" s="34">
        <v>0.87291666666666667</v>
      </c>
      <c r="AB273" s="7">
        <f>AA273-Y273</f>
        <v>4.6527777777777835E-2</v>
      </c>
      <c r="AC273" s="34">
        <v>0.87291666666666667</v>
      </c>
      <c r="AD273" s="34">
        <v>0.87291666666666667</v>
      </c>
      <c r="AE273" s="7">
        <f t="shared" si="526"/>
        <v>0</v>
      </c>
      <c r="AF273" s="34">
        <v>0.88194444444444453</v>
      </c>
      <c r="AG273" s="7">
        <f>AF273-AD273</f>
        <v>9.0277777777778567E-3</v>
      </c>
      <c r="AH273" s="34">
        <v>0.88888888888888884</v>
      </c>
      <c r="AI273" s="7">
        <f>AH273-AF273</f>
        <v>6.9444444444443088E-3</v>
      </c>
      <c r="AJ273" s="8">
        <f t="shared" si="314"/>
        <v>0</v>
      </c>
      <c r="AK273" s="8">
        <f t="shared" si="315"/>
        <v>10</v>
      </c>
      <c r="AL273" s="34">
        <v>0.89236111111111116</v>
      </c>
      <c r="AM273" s="34">
        <v>0.89583333333333337</v>
      </c>
      <c r="AN273" s="7">
        <f t="shared" si="334"/>
        <v>3.4722222222222099E-3</v>
      </c>
      <c r="AO273" s="7">
        <f>AM273-I273</f>
        <v>0.1875</v>
      </c>
      <c r="AP273" s="8">
        <f t="shared" si="335"/>
        <v>4</v>
      </c>
      <c r="AQ273" s="8">
        <f t="shared" si="336"/>
        <v>30</v>
      </c>
      <c r="AR273" s="7">
        <f>AB273-(AU273+AV273+AW273+AZ273+BC273+BF273+BI273)</f>
        <v>4.6527777777777835E-2</v>
      </c>
      <c r="AS273" s="8">
        <f t="shared" si="527"/>
        <v>1</v>
      </c>
      <c r="AT273" s="8">
        <f t="shared" si="528"/>
        <v>7</v>
      </c>
      <c r="AU273" s="224">
        <v>0</v>
      </c>
      <c r="AV273" s="224">
        <v>0</v>
      </c>
      <c r="AW273" s="224">
        <v>0</v>
      </c>
      <c r="AX273" s="225">
        <f t="shared" si="529"/>
        <v>0</v>
      </c>
      <c r="AY273" s="225">
        <f t="shared" si="530"/>
        <v>0</v>
      </c>
      <c r="AZ273" s="224">
        <v>0</v>
      </c>
      <c r="BA273" s="225">
        <f t="shared" si="469"/>
        <v>0</v>
      </c>
      <c r="BB273" s="225">
        <f t="shared" si="470"/>
        <v>0</v>
      </c>
      <c r="BC273" s="224">
        <v>0</v>
      </c>
      <c r="BD273" s="225">
        <f t="shared" si="522"/>
        <v>0</v>
      </c>
      <c r="BE273" s="225">
        <f t="shared" si="523"/>
        <v>0</v>
      </c>
      <c r="BF273" s="224">
        <v>0</v>
      </c>
      <c r="BG273" s="225">
        <f t="shared" si="495"/>
        <v>0</v>
      </c>
      <c r="BH273" s="225">
        <f t="shared" si="496"/>
        <v>0</v>
      </c>
      <c r="BI273" s="224">
        <v>0</v>
      </c>
      <c r="BJ273" s="226">
        <f t="shared" si="514"/>
        <v>0</v>
      </c>
      <c r="BK273" s="227">
        <f t="shared" si="515"/>
        <v>0</v>
      </c>
      <c r="BL273" s="228">
        <f>F273 + BL272</f>
        <v>964411.11999999976</v>
      </c>
      <c r="BM273" s="229">
        <f xml:space="preserve"> G273 + BM272</f>
        <v>15552</v>
      </c>
      <c r="BN273" s="38">
        <f>F273/G273</f>
        <v>63.384137931034488</v>
      </c>
    </row>
    <row r="274" spans="1:66" s="46" customFormat="1" x14ac:dyDescent="0.25">
      <c r="A274" s="45">
        <v>41043</v>
      </c>
      <c r="B274" s="44">
        <f t="shared" si="508"/>
        <v>5</v>
      </c>
      <c r="C274" s="52">
        <v>18</v>
      </c>
      <c r="D274" s="37" t="s">
        <v>31</v>
      </c>
      <c r="E274" s="37" t="s">
        <v>399</v>
      </c>
      <c r="F274" s="43">
        <v>3718.84</v>
      </c>
      <c r="G274" s="52">
        <v>59</v>
      </c>
      <c r="H274" s="52">
        <v>0</v>
      </c>
      <c r="I274" s="34">
        <v>0.75</v>
      </c>
      <c r="J274" s="34">
        <v>0.75</v>
      </c>
      <c r="K274" s="34">
        <v>0.75694444444444453</v>
      </c>
      <c r="L274" s="7">
        <f>K274-J274</f>
        <v>6.9444444444445308E-3</v>
      </c>
      <c r="M274" s="34">
        <v>0.76041666666666663</v>
      </c>
      <c r="N274" s="7">
        <f>M274-K274</f>
        <v>3.4722222222220989E-3</v>
      </c>
      <c r="O274" s="34">
        <v>0.89583333333333337</v>
      </c>
      <c r="P274" s="7">
        <f>O274-M274</f>
        <v>0.13541666666666674</v>
      </c>
      <c r="Q274" s="34">
        <v>0.90277777777777779</v>
      </c>
      <c r="R274" s="34">
        <v>0.91666666666666663</v>
      </c>
      <c r="S274" s="7">
        <f t="shared" si="524"/>
        <v>1.388888888888884E-2</v>
      </c>
      <c r="T274" s="34">
        <v>0.90277777777777779</v>
      </c>
      <c r="U274" s="34">
        <v>0.91666666666666663</v>
      </c>
      <c r="V274" s="7">
        <f t="shared" si="525"/>
        <v>1.388888888888884E-2</v>
      </c>
      <c r="W274" s="34">
        <v>0.95486111111111116</v>
      </c>
      <c r="X274" s="7">
        <f>W274-R274</f>
        <v>3.8194444444444531E-2</v>
      </c>
      <c r="Y274" s="34">
        <v>0.95833333333333337</v>
      </c>
      <c r="Z274" s="7">
        <f>Y274-W274</f>
        <v>3.4722222222222099E-3</v>
      </c>
      <c r="AA274" s="34">
        <v>1.0159722222222223</v>
      </c>
      <c r="AB274" s="7">
        <f>AA274-Y274</f>
        <v>5.7638888888888906E-2</v>
      </c>
      <c r="AC274" s="34">
        <v>1.0159722222222223</v>
      </c>
      <c r="AD274" s="34">
        <v>1.0159722222222223</v>
      </c>
      <c r="AE274" s="7">
        <f t="shared" si="526"/>
        <v>0</v>
      </c>
      <c r="AF274" s="34">
        <v>1.0208333333333333</v>
      </c>
      <c r="AG274" s="7">
        <f>AF274-AD274</f>
        <v>4.8611111111109828E-3</v>
      </c>
      <c r="AH274" s="34">
        <v>1.0277777777777779</v>
      </c>
      <c r="AI274" s="7">
        <f>AH274-AF274</f>
        <v>6.9444444444446418E-3</v>
      </c>
      <c r="AJ274" s="8">
        <f t="shared" si="314"/>
        <v>0</v>
      </c>
      <c r="AK274" s="8">
        <f t="shared" si="315"/>
        <v>10</v>
      </c>
      <c r="AL274" s="34">
        <v>1.03125</v>
      </c>
      <c r="AM274" s="34">
        <v>1.0381944444444444</v>
      </c>
      <c r="AN274" s="7">
        <f t="shared" si="334"/>
        <v>6.9444444444444198E-3</v>
      </c>
      <c r="AO274" s="7">
        <f>AM274-I274</f>
        <v>0.28819444444444442</v>
      </c>
      <c r="AP274" s="8">
        <f t="shared" si="335"/>
        <v>6</v>
      </c>
      <c r="AQ274" s="8">
        <f t="shared" si="336"/>
        <v>55</v>
      </c>
      <c r="AR274" s="7">
        <f>AB274-(AU274+AV274+AW274+AZ274+BC274+BF274+BI274)</f>
        <v>3.8194444444444461E-2</v>
      </c>
      <c r="AS274" s="8">
        <f t="shared" si="527"/>
        <v>0</v>
      </c>
      <c r="AT274" s="8">
        <f t="shared" si="528"/>
        <v>55</v>
      </c>
      <c r="AU274" s="224">
        <v>0</v>
      </c>
      <c r="AV274" s="224">
        <v>0</v>
      </c>
      <c r="AW274" s="224">
        <v>0</v>
      </c>
      <c r="AX274" s="225">
        <f t="shared" si="529"/>
        <v>0</v>
      </c>
      <c r="AY274" s="225">
        <f t="shared" si="530"/>
        <v>0</v>
      </c>
      <c r="AZ274" s="224">
        <v>0</v>
      </c>
      <c r="BA274" s="225">
        <f t="shared" si="469"/>
        <v>0</v>
      </c>
      <c r="BB274" s="225">
        <f t="shared" si="470"/>
        <v>0</v>
      </c>
      <c r="BC274" s="224">
        <v>0</v>
      </c>
      <c r="BD274" s="225">
        <f t="shared" si="522"/>
        <v>0</v>
      </c>
      <c r="BE274" s="225">
        <f t="shared" si="523"/>
        <v>0</v>
      </c>
      <c r="BF274" s="224">
        <v>1.9444444444444445E-2</v>
      </c>
      <c r="BG274" s="225">
        <f t="shared" si="495"/>
        <v>0</v>
      </c>
      <c r="BH274" s="225">
        <f t="shared" si="496"/>
        <v>28</v>
      </c>
      <c r="BI274" s="224">
        <v>0</v>
      </c>
      <c r="BJ274" s="226">
        <f t="shared" si="514"/>
        <v>0</v>
      </c>
      <c r="BK274" s="227">
        <f t="shared" si="515"/>
        <v>0</v>
      </c>
      <c r="BL274" s="228">
        <f>F274 + BL273</f>
        <v>968129.95999999973</v>
      </c>
      <c r="BM274" s="229">
        <f xml:space="preserve"> G274 + BM273</f>
        <v>15611</v>
      </c>
      <c r="BN274" s="38">
        <f>F274/G274</f>
        <v>63.03118644067797</v>
      </c>
    </row>
    <row r="275" spans="1:66" s="46" customFormat="1" ht="30" x14ac:dyDescent="0.25">
      <c r="A275" s="45">
        <v>41043</v>
      </c>
      <c r="B275" s="44">
        <f t="shared" si="508"/>
        <v>5</v>
      </c>
      <c r="C275" s="52">
        <v>19</v>
      </c>
      <c r="D275" s="37" t="s">
        <v>31</v>
      </c>
      <c r="E275" s="37" t="s">
        <v>360</v>
      </c>
      <c r="F275" s="43">
        <v>3690.32</v>
      </c>
      <c r="G275" s="52">
        <v>59</v>
      </c>
      <c r="H275" s="52">
        <v>0</v>
      </c>
      <c r="I275" s="34">
        <v>0.86458333333333337</v>
      </c>
      <c r="J275" s="34">
        <v>0.86458333333333337</v>
      </c>
      <c r="K275" s="34">
        <v>0.86805555555555547</v>
      </c>
      <c r="L275" s="7">
        <f>K275-J275</f>
        <v>3.4722222222220989E-3</v>
      </c>
      <c r="M275" s="34">
        <v>0.875</v>
      </c>
      <c r="N275" s="7">
        <f>M275-K275</f>
        <v>6.9444444444445308E-3</v>
      </c>
      <c r="O275" s="34">
        <v>0.91666666666666663</v>
      </c>
      <c r="P275" s="7">
        <f>O275-M275</f>
        <v>4.166666666666663E-2</v>
      </c>
      <c r="Q275" s="34">
        <v>0.92361111111111116</v>
      </c>
      <c r="R275" s="34">
        <v>0.95138888888888884</v>
      </c>
      <c r="S275" s="7">
        <f t="shared" si="524"/>
        <v>2.7777777777777679E-2</v>
      </c>
      <c r="T275" s="34">
        <v>0.92361111111111116</v>
      </c>
      <c r="U275" s="34">
        <v>0.95138888888888884</v>
      </c>
      <c r="V275" s="7">
        <f t="shared" si="525"/>
        <v>2.7777777777777679E-2</v>
      </c>
      <c r="W275" s="34">
        <v>1.0597222222222222</v>
      </c>
      <c r="X275" s="7">
        <f>W275-R275</f>
        <v>0.10833333333333339</v>
      </c>
      <c r="Y275" s="34">
        <v>1.0604166666666666</v>
      </c>
      <c r="Z275" s="7">
        <f>Y275-W275</f>
        <v>6.9444444444433095E-4</v>
      </c>
      <c r="AA275" s="34">
        <v>1.1569444444444443</v>
      </c>
      <c r="AB275" s="7">
        <f>AA275-Y275</f>
        <v>9.6527777777777768E-2</v>
      </c>
      <c r="AC275" s="34">
        <v>1.1569444444444443</v>
      </c>
      <c r="AD275" s="34">
        <v>1.1569444444444443</v>
      </c>
      <c r="AE275" s="7">
        <f t="shared" si="526"/>
        <v>0</v>
      </c>
      <c r="AF275" s="34">
        <v>1.1631944444444444</v>
      </c>
      <c r="AG275" s="7">
        <f>AF275-AD275</f>
        <v>6.2500000000000888E-3</v>
      </c>
      <c r="AH275" s="34">
        <v>1.1770833333333333</v>
      </c>
      <c r="AI275" s="7">
        <f>AH275-AF275</f>
        <v>1.388888888888884E-2</v>
      </c>
      <c r="AJ275" s="8">
        <f t="shared" si="314"/>
        <v>0</v>
      </c>
      <c r="AK275" s="8">
        <f t="shared" si="315"/>
        <v>20</v>
      </c>
      <c r="AL275" s="34">
        <v>1.1805555555555556</v>
      </c>
      <c r="AM275" s="34">
        <v>1.1875</v>
      </c>
      <c r="AN275" s="7">
        <f t="shared" si="334"/>
        <v>6.9444444444444198E-3</v>
      </c>
      <c r="AO275" s="7">
        <f>AM275-I275</f>
        <v>0.32291666666666663</v>
      </c>
      <c r="AP275" s="8">
        <f t="shared" si="335"/>
        <v>7</v>
      </c>
      <c r="AQ275" s="8">
        <f t="shared" si="336"/>
        <v>45</v>
      </c>
      <c r="AR275" s="7">
        <f>AB275-(AU275+AV275+AW275+AZ275+BC275+BF275+BI275)</f>
        <v>5.3472222222222206E-2</v>
      </c>
      <c r="AS275" s="8">
        <f t="shared" si="527"/>
        <v>1</v>
      </c>
      <c r="AT275" s="8">
        <f t="shared" si="528"/>
        <v>17</v>
      </c>
      <c r="AU275" s="224">
        <v>0</v>
      </c>
      <c r="AV275" s="224">
        <v>0</v>
      </c>
      <c r="AW275" s="224">
        <v>0</v>
      </c>
      <c r="AX275" s="225">
        <f t="shared" si="529"/>
        <v>0</v>
      </c>
      <c r="AY275" s="225">
        <f t="shared" si="530"/>
        <v>0</v>
      </c>
      <c r="AZ275" s="224">
        <v>0</v>
      </c>
      <c r="BA275" s="225">
        <f t="shared" si="469"/>
        <v>0</v>
      </c>
      <c r="BB275" s="225">
        <f t="shared" si="470"/>
        <v>0</v>
      </c>
      <c r="BC275" s="224">
        <v>0</v>
      </c>
      <c r="BD275" s="225">
        <f t="shared" si="522"/>
        <v>0</v>
      </c>
      <c r="BE275" s="225">
        <f t="shared" si="523"/>
        <v>0</v>
      </c>
      <c r="BF275" s="224">
        <v>4.3055555555555562E-2</v>
      </c>
      <c r="BG275" s="225">
        <f t="shared" si="495"/>
        <v>1</v>
      </c>
      <c r="BH275" s="225">
        <f t="shared" si="496"/>
        <v>2</v>
      </c>
      <c r="BI275" s="224">
        <v>0</v>
      </c>
      <c r="BJ275" s="226">
        <f t="shared" si="514"/>
        <v>0</v>
      </c>
      <c r="BK275" s="227">
        <f t="shared" si="515"/>
        <v>0</v>
      </c>
      <c r="BL275" s="228">
        <f>F275 + BL274</f>
        <v>971820.27999999968</v>
      </c>
      <c r="BM275" s="229">
        <f xml:space="preserve"> G275 + BM274</f>
        <v>15670</v>
      </c>
      <c r="BN275" s="38">
        <f>F275/G275</f>
        <v>62.547796610169492</v>
      </c>
    </row>
    <row r="276" spans="1:66" s="46" customFormat="1" ht="30" x14ac:dyDescent="0.25">
      <c r="A276" s="45">
        <v>41044</v>
      </c>
      <c r="B276" s="44">
        <f t="shared" si="508"/>
        <v>5</v>
      </c>
      <c r="C276" s="52">
        <v>5</v>
      </c>
      <c r="D276" s="37" t="s">
        <v>351</v>
      </c>
      <c r="E276" s="37" t="s">
        <v>216</v>
      </c>
      <c r="F276" s="43">
        <v>3571.37</v>
      </c>
      <c r="G276" s="52">
        <v>59</v>
      </c>
      <c r="H276" s="52">
        <v>0</v>
      </c>
      <c r="I276" s="34">
        <v>7.2916666666666671E-2</v>
      </c>
      <c r="J276" s="34">
        <v>7.2916666666666671E-2</v>
      </c>
      <c r="K276" s="34">
        <v>7.9861111111111105E-2</v>
      </c>
      <c r="L276" s="7">
        <f>K276-J276</f>
        <v>6.9444444444444337E-3</v>
      </c>
      <c r="M276" s="34">
        <v>8.3333333333333329E-2</v>
      </c>
      <c r="N276" s="7">
        <f>M276-K276</f>
        <v>3.4722222222222238E-3</v>
      </c>
      <c r="O276" s="34">
        <v>0.1076388888888889</v>
      </c>
      <c r="P276" s="7">
        <f>O276-M276</f>
        <v>2.4305555555555566E-2</v>
      </c>
      <c r="Q276" s="34">
        <v>0.1111111111111111</v>
      </c>
      <c r="R276" s="34">
        <v>0.1423611111111111</v>
      </c>
      <c r="S276" s="7">
        <f t="shared" si="524"/>
        <v>3.125E-2</v>
      </c>
      <c r="T276" s="34">
        <v>0.1111111111111111</v>
      </c>
      <c r="U276" s="34">
        <v>0.1423611111111111</v>
      </c>
      <c r="V276" s="7">
        <f t="shared" si="525"/>
        <v>3.125E-2</v>
      </c>
      <c r="W276" s="34">
        <v>0.19305555555555554</v>
      </c>
      <c r="X276" s="7">
        <f>W276-R276</f>
        <v>5.0694444444444431E-2</v>
      </c>
      <c r="Y276" s="34">
        <v>0.19375000000000001</v>
      </c>
      <c r="Z276" s="7">
        <f>Y276-W276</f>
        <v>6.9444444444446973E-4</v>
      </c>
      <c r="AA276" s="34">
        <v>0.2638888888888889</v>
      </c>
      <c r="AB276" s="7">
        <f>AA276-Y276</f>
        <v>7.013888888888889E-2</v>
      </c>
      <c r="AC276" s="34">
        <v>0.2638888888888889</v>
      </c>
      <c r="AD276" s="34">
        <v>0.2638888888888889</v>
      </c>
      <c r="AE276" s="7">
        <f t="shared" si="526"/>
        <v>0</v>
      </c>
      <c r="AF276" s="34">
        <v>0.27430555555555552</v>
      </c>
      <c r="AG276" s="7">
        <f>AF276-AD276</f>
        <v>1.041666666666663E-2</v>
      </c>
      <c r="AH276" s="34">
        <v>0.28125</v>
      </c>
      <c r="AI276" s="7">
        <f>AH276-AF276</f>
        <v>6.9444444444444753E-3</v>
      </c>
      <c r="AJ276" s="8">
        <f t="shared" si="314"/>
        <v>0</v>
      </c>
      <c r="AK276" s="8">
        <f t="shared" si="315"/>
        <v>10</v>
      </c>
      <c r="AL276" s="34">
        <v>0.28472222222222221</v>
      </c>
      <c r="AM276" s="34">
        <v>0.29166666666666669</v>
      </c>
      <c r="AN276" s="7">
        <f t="shared" si="334"/>
        <v>6.9444444444444753E-3</v>
      </c>
      <c r="AO276" s="7">
        <f>AM276-I276</f>
        <v>0.21875</v>
      </c>
      <c r="AP276" s="8">
        <f t="shared" si="335"/>
        <v>5</v>
      </c>
      <c r="AQ276" s="8">
        <f t="shared" si="336"/>
        <v>15</v>
      </c>
      <c r="AR276" s="7">
        <f>AB276-(AU276+AV276+AW276+AZ276+BC276+BF276+BI276)</f>
        <v>5.8333333333333334E-2</v>
      </c>
      <c r="AS276" s="8">
        <f t="shared" si="527"/>
        <v>1</v>
      </c>
      <c r="AT276" s="8">
        <f t="shared" si="528"/>
        <v>24</v>
      </c>
      <c r="AU276" s="224">
        <v>0</v>
      </c>
      <c r="AV276" s="224">
        <v>6.2499999999999995E-3</v>
      </c>
      <c r="AW276" s="224">
        <v>0</v>
      </c>
      <c r="AX276" s="225">
        <f t="shared" si="529"/>
        <v>0</v>
      </c>
      <c r="AY276" s="225">
        <f t="shared" si="530"/>
        <v>0</v>
      </c>
      <c r="AZ276" s="224">
        <v>0</v>
      </c>
      <c r="BA276" s="225">
        <f t="shared" si="469"/>
        <v>0</v>
      </c>
      <c r="BB276" s="225">
        <f t="shared" si="470"/>
        <v>0</v>
      </c>
      <c r="BC276" s="224">
        <v>0</v>
      </c>
      <c r="BD276" s="225">
        <f t="shared" si="522"/>
        <v>0</v>
      </c>
      <c r="BE276" s="225">
        <f t="shared" si="523"/>
        <v>0</v>
      </c>
      <c r="BF276" s="224">
        <v>5.5555555555555558E-3</v>
      </c>
      <c r="BG276" s="225">
        <f t="shared" si="495"/>
        <v>0</v>
      </c>
      <c r="BH276" s="225">
        <f t="shared" si="496"/>
        <v>8</v>
      </c>
      <c r="BI276" s="224">
        <v>0</v>
      </c>
      <c r="BJ276" s="226">
        <f t="shared" si="514"/>
        <v>0</v>
      </c>
      <c r="BK276" s="227">
        <f t="shared" si="515"/>
        <v>0</v>
      </c>
      <c r="BL276" s="228">
        <f>F276 + BL275</f>
        <v>975391.64999999967</v>
      </c>
      <c r="BM276" s="229">
        <f xml:space="preserve"> G276 + BM275</f>
        <v>15729</v>
      </c>
      <c r="BN276" s="38">
        <f>F276/G276</f>
        <v>60.531694915254235</v>
      </c>
    </row>
    <row r="277" spans="1:66" s="46" customFormat="1" ht="30" x14ac:dyDescent="0.25">
      <c r="A277" s="45">
        <v>41044</v>
      </c>
      <c r="B277" s="44">
        <f t="shared" si="508"/>
        <v>5</v>
      </c>
      <c r="C277" s="52">
        <v>20</v>
      </c>
      <c r="D277" s="37" t="s">
        <v>31</v>
      </c>
      <c r="E277" s="37" t="s">
        <v>387</v>
      </c>
      <c r="F277" s="43">
        <v>3627.87</v>
      </c>
      <c r="G277" s="52">
        <v>58</v>
      </c>
      <c r="H277" s="52">
        <v>1</v>
      </c>
      <c r="I277" s="34">
        <v>0.61458333333333337</v>
      </c>
      <c r="J277" s="34">
        <v>0.61458333333333337</v>
      </c>
      <c r="K277" s="34">
        <v>0.62152777777777779</v>
      </c>
      <c r="L277" s="7">
        <f>K277-J277</f>
        <v>6.9444444444444198E-3</v>
      </c>
      <c r="M277" s="34">
        <v>0.625</v>
      </c>
      <c r="N277" s="7">
        <f>M277-K277</f>
        <v>3.4722222222222099E-3</v>
      </c>
      <c r="O277" s="34">
        <v>0.625</v>
      </c>
      <c r="P277" s="7">
        <f>O277-M277</f>
        <v>0</v>
      </c>
      <c r="Q277" s="34">
        <v>0.62847222222222221</v>
      </c>
      <c r="R277" s="34">
        <v>0.65625</v>
      </c>
      <c r="S277" s="7">
        <f t="shared" ref="S277:S281" si="531">R277-Q277</f>
        <v>2.777777777777779E-2</v>
      </c>
      <c r="T277" s="34">
        <v>0.62847222222222221</v>
      </c>
      <c r="U277" s="34">
        <v>0.65625</v>
      </c>
      <c r="V277" s="7">
        <f t="shared" ref="V277:V281" si="532">U277-T277</f>
        <v>2.777777777777779E-2</v>
      </c>
      <c r="W277" s="34">
        <v>0.67847222222222225</v>
      </c>
      <c r="X277" s="7">
        <f>W277-R277</f>
        <v>2.2222222222222254E-2</v>
      </c>
      <c r="Y277" s="34">
        <v>0.6791666666666667</v>
      </c>
      <c r="Z277" s="7">
        <f>Y277-W277</f>
        <v>6.9444444444444198E-4</v>
      </c>
      <c r="AA277" s="34">
        <v>0.77013888888888893</v>
      </c>
      <c r="AB277" s="7">
        <f>AA277-Y277</f>
        <v>9.0972222222222232E-2</v>
      </c>
      <c r="AC277" s="34">
        <v>0.77013888888888893</v>
      </c>
      <c r="AD277" s="34">
        <v>0.77013888888888893</v>
      </c>
      <c r="AE277" s="7">
        <f t="shared" ref="AE277:AE281" si="533">AD277-AC277</f>
        <v>0</v>
      </c>
      <c r="AF277" s="34">
        <v>0.78125</v>
      </c>
      <c r="AG277" s="7">
        <f>AF277-AD277</f>
        <v>1.1111111111111072E-2</v>
      </c>
      <c r="AH277" s="34">
        <v>0.79166666666666663</v>
      </c>
      <c r="AI277" s="7">
        <f>AH277-AF277</f>
        <v>1.041666666666663E-2</v>
      </c>
      <c r="AJ277" s="8">
        <f t="shared" si="314"/>
        <v>0</v>
      </c>
      <c r="AK277" s="8">
        <f t="shared" si="315"/>
        <v>15</v>
      </c>
      <c r="AL277" s="34">
        <v>0.79513888888888884</v>
      </c>
      <c r="AM277" s="34">
        <v>0.79861111111111116</v>
      </c>
      <c r="AN277" s="7">
        <f t="shared" si="334"/>
        <v>3.4722222222223209E-3</v>
      </c>
      <c r="AO277" s="7">
        <f>AM277-I277</f>
        <v>0.18402777777777779</v>
      </c>
      <c r="AP277" s="8">
        <f t="shared" si="335"/>
        <v>4</v>
      </c>
      <c r="AQ277" s="8">
        <f t="shared" si="336"/>
        <v>25</v>
      </c>
      <c r="AR277" s="7">
        <f>AB277-(AU277+AV277+AW277+AZ277+BC277+BF277+BI277)</f>
        <v>7.2916666666666685E-2</v>
      </c>
      <c r="AS277" s="8">
        <f t="shared" ref="AS277:AS281" si="534">HOUR(AR277)</f>
        <v>1</v>
      </c>
      <c r="AT277" s="8">
        <f t="shared" ref="AT277:AT281" si="535">MINUTE(AR277)</f>
        <v>45</v>
      </c>
      <c r="AU277" s="224">
        <v>0</v>
      </c>
      <c r="AV277" s="224">
        <v>0</v>
      </c>
      <c r="AW277" s="224">
        <v>1.0416666666666666E-2</v>
      </c>
      <c r="AX277" s="225">
        <f t="shared" si="529"/>
        <v>0</v>
      </c>
      <c r="AY277" s="225">
        <f t="shared" si="530"/>
        <v>15</v>
      </c>
      <c r="AZ277" s="224">
        <v>0</v>
      </c>
      <c r="BA277" s="225">
        <f t="shared" si="469"/>
        <v>0</v>
      </c>
      <c r="BB277" s="225">
        <f t="shared" si="470"/>
        <v>0</v>
      </c>
      <c r="BC277" s="224">
        <v>0</v>
      </c>
      <c r="BD277" s="225">
        <f t="shared" si="522"/>
        <v>0</v>
      </c>
      <c r="BE277" s="225">
        <f t="shared" si="523"/>
        <v>0</v>
      </c>
      <c r="BF277" s="224">
        <v>7.6388888888888886E-3</v>
      </c>
      <c r="BG277" s="225">
        <f t="shared" si="495"/>
        <v>0</v>
      </c>
      <c r="BH277" s="225">
        <f t="shared" si="496"/>
        <v>11</v>
      </c>
      <c r="BI277" s="224">
        <v>0</v>
      </c>
      <c r="BJ277" s="226">
        <f t="shared" si="514"/>
        <v>0</v>
      </c>
      <c r="BK277" s="227">
        <f t="shared" si="515"/>
        <v>0</v>
      </c>
      <c r="BL277" s="228">
        <f>F277 + BL276</f>
        <v>979019.51999999967</v>
      </c>
      <c r="BM277" s="229">
        <f xml:space="preserve"> G277 + BM276</f>
        <v>15787</v>
      </c>
      <c r="BN277" s="38">
        <f>F277/G277</f>
        <v>62.549482758620691</v>
      </c>
    </row>
    <row r="278" spans="1:66" s="46" customFormat="1" x14ac:dyDescent="0.25">
      <c r="A278" s="45">
        <v>41044</v>
      </c>
      <c r="B278" s="44">
        <f t="shared" si="508"/>
        <v>5</v>
      </c>
      <c r="C278" s="52">
        <v>2</v>
      </c>
      <c r="D278" s="37" t="s">
        <v>400</v>
      </c>
      <c r="E278" s="37" t="s">
        <v>216</v>
      </c>
      <c r="F278" s="43">
        <v>3641.3</v>
      </c>
      <c r="G278" s="52">
        <v>59</v>
      </c>
      <c r="H278" s="52">
        <v>0</v>
      </c>
      <c r="I278" s="34">
        <v>0.70833333333333337</v>
      </c>
      <c r="J278" s="34">
        <v>0.70833333333333337</v>
      </c>
      <c r="K278" s="34">
        <v>0.71527777777777779</v>
      </c>
      <c r="L278" s="7">
        <f>K278-J278</f>
        <v>6.9444444444444198E-3</v>
      </c>
      <c r="M278" s="34">
        <v>0.71875</v>
      </c>
      <c r="N278" s="7">
        <f>M278-K278</f>
        <v>3.4722222222222099E-3</v>
      </c>
      <c r="O278" s="34">
        <v>0.74305555555555547</v>
      </c>
      <c r="P278" s="7">
        <f>O278-M278</f>
        <v>2.4305555555555469E-2</v>
      </c>
      <c r="Q278" s="34">
        <v>0.75</v>
      </c>
      <c r="R278" s="34">
        <v>0.82638888888888884</v>
      </c>
      <c r="S278" s="7">
        <f t="shared" si="531"/>
        <v>7.638888888888884E-2</v>
      </c>
      <c r="T278" s="34">
        <v>0.75</v>
      </c>
      <c r="U278" s="34">
        <v>0.82638888888888884</v>
      </c>
      <c r="V278" s="7">
        <f t="shared" si="532"/>
        <v>7.638888888888884E-2</v>
      </c>
      <c r="W278" s="34">
        <v>0.83333333333333337</v>
      </c>
      <c r="X278" s="7">
        <f>W278-R278</f>
        <v>6.9444444444445308E-3</v>
      </c>
      <c r="Y278" s="34">
        <v>0.83333333333333337</v>
      </c>
      <c r="Z278" s="7">
        <f>Y278-W278</f>
        <v>0</v>
      </c>
      <c r="AA278" s="34">
        <v>0.89374999999999993</v>
      </c>
      <c r="AB278" s="7">
        <f>AA278-Y278</f>
        <v>6.0416666666666563E-2</v>
      </c>
      <c r="AC278" s="34">
        <v>0.89374999999999993</v>
      </c>
      <c r="AD278" s="34">
        <v>0.89374999999999993</v>
      </c>
      <c r="AE278" s="7">
        <f t="shared" si="533"/>
        <v>0</v>
      </c>
      <c r="AF278" s="34">
        <v>0.90277777777777779</v>
      </c>
      <c r="AG278" s="7">
        <f>AF278-AD278</f>
        <v>9.0277777777778567E-3</v>
      </c>
      <c r="AH278" s="34">
        <v>0.90972222222222221</v>
      </c>
      <c r="AI278" s="7">
        <f>AH278-AF278</f>
        <v>6.9444444444444198E-3</v>
      </c>
      <c r="AJ278" s="8">
        <f t="shared" si="314"/>
        <v>0</v>
      </c>
      <c r="AK278" s="8">
        <f t="shared" si="315"/>
        <v>10</v>
      </c>
      <c r="AL278" s="34">
        <v>0.91666666666666663</v>
      </c>
      <c r="AM278" s="34">
        <v>0.92361111111111116</v>
      </c>
      <c r="AN278" s="7">
        <f t="shared" si="334"/>
        <v>6.9444444444445308E-3</v>
      </c>
      <c r="AO278" s="7">
        <f>AM278-I278</f>
        <v>0.21527777777777779</v>
      </c>
      <c r="AP278" s="8">
        <f t="shared" si="335"/>
        <v>5</v>
      </c>
      <c r="AQ278" s="8">
        <f t="shared" si="336"/>
        <v>10</v>
      </c>
      <c r="AR278" s="7">
        <f>AB278-(AU278+AV278+AW278+AZ278+BC278+BF278+BI278)</f>
        <v>5.0694444444444341E-2</v>
      </c>
      <c r="AS278" s="8">
        <f t="shared" si="534"/>
        <v>1</v>
      </c>
      <c r="AT278" s="8">
        <f t="shared" si="535"/>
        <v>13</v>
      </c>
      <c r="AU278" s="224">
        <v>0</v>
      </c>
      <c r="AV278" s="224">
        <v>0</v>
      </c>
      <c r="AW278" s="224">
        <v>0</v>
      </c>
      <c r="AX278" s="225">
        <f t="shared" si="529"/>
        <v>0</v>
      </c>
      <c r="AY278" s="225">
        <f t="shared" si="530"/>
        <v>0</v>
      </c>
      <c r="AZ278" s="224">
        <v>0</v>
      </c>
      <c r="BA278" s="225">
        <f t="shared" si="469"/>
        <v>0</v>
      </c>
      <c r="BB278" s="225">
        <f t="shared" si="470"/>
        <v>0</v>
      </c>
      <c r="BC278" s="224">
        <v>0</v>
      </c>
      <c r="BD278" s="225">
        <f t="shared" si="522"/>
        <v>0</v>
      </c>
      <c r="BE278" s="225">
        <f t="shared" si="523"/>
        <v>0</v>
      </c>
      <c r="BF278" s="224">
        <v>9.7222222222222224E-3</v>
      </c>
      <c r="BG278" s="225">
        <f t="shared" si="495"/>
        <v>0</v>
      </c>
      <c r="BH278" s="225">
        <f t="shared" si="496"/>
        <v>14</v>
      </c>
      <c r="BI278" s="224">
        <v>0</v>
      </c>
      <c r="BJ278" s="226">
        <f t="shared" si="514"/>
        <v>0</v>
      </c>
      <c r="BK278" s="227">
        <f t="shared" si="515"/>
        <v>0</v>
      </c>
      <c r="BL278" s="228">
        <f>F278 + BL277</f>
        <v>982660.81999999972</v>
      </c>
      <c r="BM278" s="229">
        <f xml:space="preserve"> G278 + BM277</f>
        <v>15846</v>
      </c>
      <c r="BN278" s="38">
        <f>F278/G278</f>
        <v>61.716949152542377</v>
      </c>
    </row>
    <row r="279" spans="1:66" s="46" customFormat="1" x14ac:dyDescent="0.25">
      <c r="A279" s="45">
        <v>41044</v>
      </c>
      <c r="B279" s="44">
        <f t="shared" si="508"/>
        <v>5</v>
      </c>
      <c r="C279" s="52">
        <v>5</v>
      </c>
      <c r="D279" s="37" t="s">
        <v>266</v>
      </c>
      <c r="E279" s="37" t="s">
        <v>273</v>
      </c>
      <c r="F279" s="43">
        <v>3338.75</v>
      </c>
      <c r="G279" s="52">
        <v>56</v>
      </c>
      <c r="H279" s="52">
        <v>3</v>
      </c>
      <c r="I279" s="34">
        <v>0.66666666666666663</v>
      </c>
      <c r="J279" s="34">
        <v>0.66666666666666663</v>
      </c>
      <c r="K279" s="34">
        <v>0.67361111111111116</v>
      </c>
      <c r="L279" s="7">
        <f>K279-J279</f>
        <v>6.9444444444445308E-3</v>
      </c>
      <c r="M279" s="34">
        <v>0.67708333333333337</v>
      </c>
      <c r="N279" s="7">
        <f>M279-K279</f>
        <v>3.4722222222222099E-3</v>
      </c>
      <c r="O279" s="34">
        <v>0.71527777777777779</v>
      </c>
      <c r="P279" s="7">
        <f>O279-M279</f>
        <v>3.819444444444442E-2</v>
      </c>
      <c r="Q279" s="34">
        <v>0.71666666666666667</v>
      </c>
      <c r="R279" s="34">
        <v>0.77083333333333337</v>
      </c>
      <c r="S279" s="7">
        <f t="shared" si="531"/>
        <v>5.4166666666666696E-2</v>
      </c>
      <c r="T279" s="34">
        <v>0.71666666666666667</v>
      </c>
      <c r="U279" s="34">
        <v>0.77083333333333337</v>
      </c>
      <c r="V279" s="7">
        <f t="shared" si="532"/>
        <v>5.4166666666666696E-2</v>
      </c>
      <c r="W279" s="34">
        <v>0.73958333333333337</v>
      </c>
      <c r="X279" s="7">
        <v>0</v>
      </c>
      <c r="Y279" s="34">
        <v>0.73958333333333337</v>
      </c>
      <c r="Z279" s="7">
        <f>Y279-W279</f>
        <v>0</v>
      </c>
      <c r="AA279" s="34">
        <v>0.98611111111111116</v>
      </c>
      <c r="AB279" s="7">
        <f>AA279-Y279</f>
        <v>0.24652777777777779</v>
      </c>
      <c r="AC279" s="34">
        <v>0.98611111111111116</v>
      </c>
      <c r="AD279" s="34">
        <v>0.98611111111111116</v>
      </c>
      <c r="AE279" s="7">
        <f t="shared" si="533"/>
        <v>0</v>
      </c>
      <c r="AF279" s="34">
        <v>0.99305555555555547</v>
      </c>
      <c r="AG279" s="7">
        <f>AF279-AD279</f>
        <v>6.9444444444443088E-3</v>
      </c>
      <c r="AH279" s="34">
        <v>1</v>
      </c>
      <c r="AI279" s="7">
        <f>AH279-AF279</f>
        <v>6.9444444444445308E-3</v>
      </c>
      <c r="AJ279" s="8">
        <f t="shared" si="314"/>
        <v>0</v>
      </c>
      <c r="AK279" s="8">
        <f t="shared" si="315"/>
        <v>10</v>
      </c>
      <c r="AL279" s="34">
        <v>1.0034722222222221</v>
      </c>
      <c r="AM279" s="34">
        <v>1.0104166666666667</v>
      </c>
      <c r="AN279" s="7">
        <f t="shared" si="334"/>
        <v>6.9444444444446418E-3</v>
      </c>
      <c r="AO279" s="7">
        <f>AM279-I279</f>
        <v>0.34375000000000011</v>
      </c>
      <c r="AP279" s="8">
        <f t="shared" si="335"/>
        <v>8</v>
      </c>
      <c r="AQ279" s="8">
        <f t="shared" si="336"/>
        <v>15</v>
      </c>
      <c r="AR279" s="7">
        <f>AB279-(AU279+AV279+AW279+AZ279+BC279+BF279+BI279)</f>
        <v>0</v>
      </c>
      <c r="AS279" s="8">
        <f t="shared" si="534"/>
        <v>0</v>
      </c>
      <c r="AT279" s="8">
        <f t="shared" si="535"/>
        <v>0</v>
      </c>
      <c r="AU279" s="224">
        <v>0</v>
      </c>
      <c r="AV279" s="224">
        <v>0</v>
      </c>
      <c r="AW279" s="224">
        <v>0</v>
      </c>
      <c r="AX279" s="225">
        <f t="shared" si="529"/>
        <v>0</v>
      </c>
      <c r="AY279" s="225">
        <f t="shared" si="530"/>
        <v>0</v>
      </c>
      <c r="AZ279" s="224">
        <v>0.19444444444444445</v>
      </c>
      <c r="BA279" s="225">
        <f t="shared" ref="BA279:BA285" si="536">HOUR(AZ279)</f>
        <v>4</v>
      </c>
      <c r="BB279" s="225">
        <f t="shared" ref="BB279:BB285" si="537">MINUTE(AZ279)</f>
        <v>40</v>
      </c>
      <c r="BC279" s="224">
        <v>0</v>
      </c>
      <c r="BD279" s="225">
        <f t="shared" si="522"/>
        <v>0</v>
      </c>
      <c r="BE279" s="225">
        <f t="shared" si="523"/>
        <v>0</v>
      </c>
      <c r="BF279" s="224">
        <v>0</v>
      </c>
      <c r="BG279" s="225">
        <f t="shared" si="495"/>
        <v>0</v>
      </c>
      <c r="BH279" s="225">
        <f t="shared" si="496"/>
        <v>0</v>
      </c>
      <c r="BI279" s="224">
        <v>5.2083333333333336E-2</v>
      </c>
      <c r="BJ279" s="226">
        <f t="shared" si="514"/>
        <v>1</v>
      </c>
      <c r="BK279" s="227">
        <f t="shared" si="515"/>
        <v>15</v>
      </c>
      <c r="BL279" s="228">
        <f>F279 + BL278</f>
        <v>985999.56999999972</v>
      </c>
      <c r="BM279" s="229">
        <f xml:space="preserve"> G279 + BM278</f>
        <v>15902</v>
      </c>
      <c r="BN279" s="38">
        <f>F279/G279</f>
        <v>59.620535714285715</v>
      </c>
    </row>
    <row r="280" spans="1:66" s="46" customFormat="1" x14ac:dyDescent="0.25">
      <c r="A280" s="45">
        <v>41044</v>
      </c>
      <c r="B280" s="44">
        <f t="shared" si="508"/>
        <v>5</v>
      </c>
      <c r="C280" s="52">
        <v>1</v>
      </c>
      <c r="D280" s="37" t="s">
        <v>288</v>
      </c>
      <c r="E280" s="37" t="s">
        <v>216</v>
      </c>
      <c r="F280" s="43">
        <v>3741.64</v>
      </c>
      <c r="G280" s="52">
        <v>59</v>
      </c>
      <c r="H280" s="52">
        <v>0</v>
      </c>
      <c r="I280" s="34">
        <v>0.73958333333333337</v>
      </c>
      <c r="J280" s="34">
        <v>0.73958333333333337</v>
      </c>
      <c r="K280" s="34">
        <v>0.74652777777777779</v>
      </c>
      <c r="L280" s="7">
        <f>K280-J280</f>
        <v>6.9444444444444198E-3</v>
      </c>
      <c r="M280" s="34">
        <v>0.75</v>
      </c>
      <c r="N280" s="7">
        <f>M280-K280</f>
        <v>3.4722222222222099E-3</v>
      </c>
      <c r="O280" s="34">
        <v>0.79166666666666663</v>
      </c>
      <c r="P280" s="7">
        <f>O280-M280</f>
        <v>4.166666666666663E-2</v>
      </c>
      <c r="Q280" s="34">
        <v>0.83333333333333337</v>
      </c>
      <c r="R280" s="34">
        <v>0.875</v>
      </c>
      <c r="S280" s="7">
        <f t="shared" si="531"/>
        <v>4.166666666666663E-2</v>
      </c>
      <c r="T280" s="34">
        <v>0.83333333333333337</v>
      </c>
      <c r="U280" s="34">
        <v>0.875</v>
      </c>
      <c r="V280" s="7">
        <f t="shared" si="532"/>
        <v>4.166666666666663E-2</v>
      </c>
      <c r="W280" s="34">
        <v>0.92847222222222225</v>
      </c>
      <c r="X280" s="7">
        <f>W280-R280</f>
        <v>5.3472222222222254E-2</v>
      </c>
      <c r="Y280" s="34">
        <v>0.9291666666666667</v>
      </c>
      <c r="Z280" s="7">
        <f>Y280-W280</f>
        <v>6.9444444444444198E-4</v>
      </c>
      <c r="AA280" s="34">
        <v>0.99236111111111114</v>
      </c>
      <c r="AB280" s="7">
        <f>AA280-Y280</f>
        <v>6.3194444444444442E-2</v>
      </c>
      <c r="AC280" s="34">
        <v>0.99236111111111114</v>
      </c>
      <c r="AD280" s="34">
        <v>0.99236111111111114</v>
      </c>
      <c r="AE280" s="7">
        <f t="shared" si="533"/>
        <v>0</v>
      </c>
      <c r="AF280" s="34">
        <v>1.0104166666666667</v>
      </c>
      <c r="AG280" s="7">
        <f>AF280-AD280</f>
        <v>1.8055555555555602E-2</v>
      </c>
      <c r="AH280" s="34">
        <v>1.0173611111111112</v>
      </c>
      <c r="AI280" s="7">
        <f>AH280-AF280</f>
        <v>6.9444444444444198E-3</v>
      </c>
      <c r="AJ280" s="8">
        <f t="shared" si="314"/>
        <v>0</v>
      </c>
      <c r="AK280" s="8">
        <f t="shared" si="315"/>
        <v>10</v>
      </c>
      <c r="AL280" s="34">
        <v>1.0243055555555556</v>
      </c>
      <c r="AM280" s="34">
        <v>1.0243055555555556</v>
      </c>
      <c r="AN280" s="7">
        <f t="shared" ref="AN280:AN371" si="538">AM280-AL280</f>
        <v>0</v>
      </c>
      <c r="AO280" s="7">
        <f>AM280-I280</f>
        <v>0.28472222222222221</v>
      </c>
      <c r="AP280" s="8">
        <f t="shared" si="335"/>
        <v>6</v>
      </c>
      <c r="AQ280" s="8">
        <f t="shared" si="336"/>
        <v>50</v>
      </c>
      <c r="AR280" s="7">
        <f>AB280-(AU280+AV280+AW280+AZ280+BC280+BF280+BI280)</f>
        <v>4.7916666666666663E-2</v>
      </c>
      <c r="AS280" s="8">
        <f t="shared" si="534"/>
        <v>1</v>
      </c>
      <c r="AT280" s="8">
        <f t="shared" si="535"/>
        <v>9</v>
      </c>
      <c r="AU280" s="224">
        <v>0</v>
      </c>
      <c r="AV280" s="224">
        <v>0</v>
      </c>
      <c r="AW280" s="224">
        <v>0</v>
      </c>
      <c r="AX280" s="225">
        <f t="shared" si="529"/>
        <v>0</v>
      </c>
      <c r="AY280" s="225">
        <f t="shared" si="530"/>
        <v>0</v>
      </c>
      <c r="AZ280" s="224">
        <v>0</v>
      </c>
      <c r="BA280" s="225">
        <f t="shared" si="536"/>
        <v>0</v>
      </c>
      <c r="BB280" s="225">
        <f t="shared" si="537"/>
        <v>0</v>
      </c>
      <c r="BC280" s="224">
        <v>0</v>
      </c>
      <c r="BD280" s="225">
        <f t="shared" si="522"/>
        <v>0</v>
      </c>
      <c r="BE280" s="225">
        <f t="shared" si="523"/>
        <v>0</v>
      </c>
      <c r="BF280" s="224">
        <v>0</v>
      </c>
      <c r="BG280" s="225">
        <f t="shared" si="495"/>
        <v>0</v>
      </c>
      <c r="BH280" s="225">
        <f t="shared" si="496"/>
        <v>0</v>
      </c>
      <c r="BI280" s="224">
        <v>1.5277777777777777E-2</v>
      </c>
      <c r="BJ280" s="226">
        <f t="shared" si="514"/>
        <v>0</v>
      </c>
      <c r="BK280" s="227">
        <f t="shared" si="515"/>
        <v>22</v>
      </c>
      <c r="BL280" s="228">
        <f>F280 + BL279</f>
        <v>989741.20999999973</v>
      </c>
      <c r="BM280" s="229">
        <f xml:space="preserve"> G280 + BM279</f>
        <v>15961</v>
      </c>
      <c r="BN280" s="38">
        <f>F280/G280</f>
        <v>63.417627118644063</v>
      </c>
    </row>
    <row r="281" spans="1:66" s="46" customFormat="1" x14ac:dyDescent="0.25">
      <c r="A281" s="45">
        <v>41044</v>
      </c>
      <c r="B281" s="44">
        <f t="shared" si="508"/>
        <v>5</v>
      </c>
      <c r="C281" s="52">
        <v>4</v>
      </c>
      <c r="D281" s="37" t="s">
        <v>261</v>
      </c>
      <c r="E281" s="37" t="s">
        <v>214</v>
      </c>
      <c r="F281" s="43">
        <v>3544.27</v>
      </c>
      <c r="G281" s="52">
        <v>56</v>
      </c>
      <c r="H281" s="52">
        <v>3</v>
      </c>
      <c r="I281" s="34">
        <v>0.875</v>
      </c>
      <c r="J281" s="34">
        <v>0.875</v>
      </c>
      <c r="K281" s="34">
        <v>0.99305555555555547</v>
      </c>
      <c r="L281" s="7">
        <f>K281-J281</f>
        <v>0.11805555555555547</v>
      </c>
      <c r="M281" s="34">
        <v>1</v>
      </c>
      <c r="N281" s="7">
        <f>M281-K281</f>
        <v>6.9444444444445308E-3</v>
      </c>
      <c r="O281" s="34">
        <v>1.03125</v>
      </c>
      <c r="P281" s="7">
        <f>O281-M281</f>
        <v>3.125E-2</v>
      </c>
      <c r="Q281" s="34">
        <v>1.03125</v>
      </c>
      <c r="R281" s="34">
        <v>1.0833333333333333</v>
      </c>
      <c r="S281" s="7">
        <f t="shared" si="531"/>
        <v>5.2083333333333259E-2</v>
      </c>
      <c r="T281" s="34">
        <v>1.03125</v>
      </c>
      <c r="U281" s="34">
        <v>1.0833333333333333</v>
      </c>
      <c r="V281" s="7">
        <f t="shared" si="532"/>
        <v>5.2083333333333259E-2</v>
      </c>
      <c r="W281" s="34">
        <v>1.0854166666666667</v>
      </c>
      <c r="X281" s="7">
        <f>W281-R281</f>
        <v>2.083333333333437E-3</v>
      </c>
      <c r="Y281" s="34">
        <v>1.0868055555555556</v>
      </c>
      <c r="Z281" s="7">
        <f>Y281-W281</f>
        <v>1.388888888888884E-3</v>
      </c>
      <c r="AA281" s="34">
        <v>1.1569444444444443</v>
      </c>
      <c r="AB281" s="7">
        <f>AA281-Y281</f>
        <v>7.0138888888888751E-2</v>
      </c>
      <c r="AC281" s="34">
        <v>1.1569444444444443</v>
      </c>
      <c r="AD281" s="34">
        <v>1.1569444444444443</v>
      </c>
      <c r="AE281" s="7">
        <f t="shared" si="533"/>
        <v>0</v>
      </c>
      <c r="AF281" s="34">
        <v>1.1701388888888888</v>
      </c>
      <c r="AG281" s="7">
        <f>AF281-AD281</f>
        <v>1.3194444444444509E-2</v>
      </c>
      <c r="AH281" s="34">
        <v>1.1770833333333333</v>
      </c>
      <c r="AI281" s="7">
        <f>AH281-AF281</f>
        <v>6.9444444444444198E-3</v>
      </c>
      <c r="AJ281" s="8">
        <f t="shared" si="314"/>
        <v>0</v>
      </c>
      <c r="AK281" s="8">
        <f t="shared" si="315"/>
        <v>10</v>
      </c>
      <c r="AL281" s="34">
        <v>1.1840277777777779</v>
      </c>
      <c r="AM281" s="34">
        <v>1.1875</v>
      </c>
      <c r="AN281" s="7">
        <f t="shared" si="538"/>
        <v>3.4722222222220989E-3</v>
      </c>
      <c r="AO281" s="7">
        <f>AM281-I281</f>
        <v>0.3125</v>
      </c>
      <c r="AP281" s="8">
        <f t="shared" si="335"/>
        <v>7</v>
      </c>
      <c r="AQ281" s="8">
        <f t="shared" si="336"/>
        <v>30</v>
      </c>
      <c r="AR281" s="7">
        <f>AB281-(AU281+AV281+AW281+AZ281+BC281+BF281+BI281)</f>
        <v>5.9722222222222086E-2</v>
      </c>
      <c r="AS281" s="8">
        <f t="shared" si="534"/>
        <v>1</v>
      </c>
      <c r="AT281" s="8">
        <f t="shared" si="535"/>
        <v>26</v>
      </c>
      <c r="AU281" s="224">
        <v>0</v>
      </c>
      <c r="AV281" s="224">
        <v>0</v>
      </c>
      <c r="AW281" s="224">
        <v>0</v>
      </c>
      <c r="AX281" s="225">
        <f t="shared" si="529"/>
        <v>0</v>
      </c>
      <c r="AY281" s="225">
        <f t="shared" si="530"/>
        <v>0</v>
      </c>
      <c r="AZ281" s="224">
        <v>0</v>
      </c>
      <c r="BA281" s="225">
        <f t="shared" si="536"/>
        <v>0</v>
      </c>
      <c r="BB281" s="225">
        <f t="shared" si="537"/>
        <v>0</v>
      </c>
      <c r="BC281" s="224">
        <v>0</v>
      </c>
      <c r="BD281" s="225">
        <f t="shared" si="522"/>
        <v>0</v>
      </c>
      <c r="BE281" s="225">
        <f t="shared" si="523"/>
        <v>0</v>
      </c>
      <c r="BF281" s="224">
        <v>1.0416666666666666E-2</v>
      </c>
      <c r="BG281" s="225">
        <f t="shared" si="495"/>
        <v>0</v>
      </c>
      <c r="BH281" s="225">
        <f t="shared" si="496"/>
        <v>15</v>
      </c>
      <c r="BI281" s="224">
        <v>0</v>
      </c>
      <c r="BJ281" s="226">
        <f t="shared" si="514"/>
        <v>0</v>
      </c>
      <c r="BK281" s="227">
        <f t="shared" si="515"/>
        <v>0</v>
      </c>
      <c r="BL281" s="228">
        <f>F281 + BL280</f>
        <v>993285.47999999975</v>
      </c>
      <c r="BM281" s="229">
        <f xml:space="preserve"> G281 + BM280</f>
        <v>16017</v>
      </c>
      <c r="BN281" s="38">
        <f>F281/G281</f>
        <v>63.290535714285717</v>
      </c>
    </row>
    <row r="282" spans="1:66" s="46" customFormat="1" x14ac:dyDescent="0.25">
      <c r="A282" s="45">
        <v>41045</v>
      </c>
      <c r="B282" s="44">
        <f t="shared" si="508"/>
        <v>5</v>
      </c>
      <c r="C282" s="52">
        <v>1</v>
      </c>
      <c r="D282" s="37" t="s">
        <v>287</v>
      </c>
      <c r="E282" s="37" t="s">
        <v>216</v>
      </c>
      <c r="F282" s="43">
        <v>3613.73</v>
      </c>
      <c r="G282" s="52">
        <v>59</v>
      </c>
      <c r="H282" s="52">
        <v>0</v>
      </c>
      <c r="I282" s="34">
        <v>0.79166666666666663</v>
      </c>
      <c r="J282" s="34">
        <v>0.79166666666666663</v>
      </c>
      <c r="K282" s="34">
        <v>0.80555555555555547</v>
      </c>
      <c r="L282" s="7">
        <f>K282-J282</f>
        <v>1.388888888888884E-2</v>
      </c>
      <c r="M282" s="34">
        <v>0.8125</v>
      </c>
      <c r="N282" s="7">
        <f>M282-K282</f>
        <v>6.9444444444445308E-3</v>
      </c>
      <c r="O282" s="34">
        <v>0.93402777777777779</v>
      </c>
      <c r="P282" s="7">
        <f>O282-M282</f>
        <v>0.12152777777777779</v>
      </c>
      <c r="Q282" s="34">
        <v>0.9375</v>
      </c>
      <c r="R282" s="34">
        <v>0.97916666666666663</v>
      </c>
      <c r="S282" s="7">
        <f t="shared" ref="S282:S287" si="539">R282-Q282</f>
        <v>4.166666666666663E-2</v>
      </c>
      <c r="T282" s="34">
        <v>0.9375</v>
      </c>
      <c r="U282" s="34">
        <v>0.97916666666666663</v>
      </c>
      <c r="V282" s="7">
        <f t="shared" ref="V282:V287" si="540">U282-T282</f>
        <v>4.166666666666663E-2</v>
      </c>
      <c r="W282" s="34">
        <v>1</v>
      </c>
      <c r="X282" s="7">
        <f>W282-R282</f>
        <v>2.083333333333337E-2</v>
      </c>
      <c r="Y282" s="34">
        <v>1.0006944444444443</v>
      </c>
      <c r="Z282" s="7">
        <f>Y282-W282</f>
        <v>6.9444444444433095E-4</v>
      </c>
      <c r="AA282" s="34">
        <v>1.3541666666666667</v>
      </c>
      <c r="AB282" s="7">
        <f>AA282-Y282</f>
        <v>0.35347222222222241</v>
      </c>
      <c r="AC282" s="34">
        <v>1.3541666666666667</v>
      </c>
      <c r="AD282" s="34">
        <v>1.3541666666666667</v>
      </c>
      <c r="AE282" s="7">
        <f t="shared" ref="AE282:AE287" si="541">AD282-AC282</f>
        <v>0</v>
      </c>
      <c r="AF282" s="34">
        <v>1.3611111111111109</v>
      </c>
      <c r="AG282" s="7">
        <f>AF282-AD282</f>
        <v>6.9444444444441977E-3</v>
      </c>
      <c r="AH282" s="34">
        <v>1.3680555555555556</v>
      </c>
      <c r="AI282" s="7">
        <f>AH282-AF282</f>
        <v>6.9444444444446418E-3</v>
      </c>
      <c r="AJ282" s="8">
        <f t="shared" si="314"/>
        <v>0</v>
      </c>
      <c r="AK282" s="8">
        <f t="shared" si="315"/>
        <v>10</v>
      </c>
      <c r="AL282" s="34">
        <v>1.3715277777777777</v>
      </c>
      <c r="AM282" s="34">
        <v>1.375</v>
      </c>
      <c r="AN282" s="7">
        <f t="shared" si="538"/>
        <v>3.4722222222223209E-3</v>
      </c>
      <c r="AO282" s="7">
        <f>AM282-I282</f>
        <v>0.58333333333333337</v>
      </c>
      <c r="AP282" s="8">
        <f t="shared" ref="AP282:AP371" si="542">HOUR(AO282)</f>
        <v>14</v>
      </c>
      <c r="AQ282" s="8">
        <f t="shared" ref="AQ282:AQ371" si="543">MINUTE(AO282)</f>
        <v>0</v>
      </c>
      <c r="AR282" s="7">
        <f>AB282-(AU282+AV282+AW282+AZ282+BC282+BF282+BI282)</f>
        <v>0</v>
      </c>
      <c r="AS282" s="8">
        <f t="shared" ref="AS282:AS289" si="544">HOUR(AR282)</f>
        <v>0</v>
      </c>
      <c r="AT282" s="8">
        <f t="shared" ref="AT282:AT289" si="545">MINUTE(AR282)</f>
        <v>0</v>
      </c>
      <c r="AU282" s="224">
        <v>0</v>
      </c>
      <c r="AV282" s="224">
        <v>0</v>
      </c>
      <c r="AW282" s="224">
        <v>0</v>
      </c>
      <c r="AX282" s="225">
        <f t="shared" ref="AX282:AX308" si="546">HOUR(AW282)</f>
        <v>0</v>
      </c>
      <c r="AY282" s="225">
        <f t="shared" ref="AY282:AY308" si="547">MINUTE(AW282)</f>
        <v>0</v>
      </c>
      <c r="AZ282" s="224">
        <v>0.31875000000000003</v>
      </c>
      <c r="BA282" s="225">
        <f t="shared" si="536"/>
        <v>7</v>
      </c>
      <c r="BB282" s="225">
        <f t="shared" si="537"/>
        <v>39</v>
      </c>
      <c r="BC282" s="224">
        <v>0</v>
      </c>
      <c r="BD282" s="225">
        <f t="shared" ref="BD282:BD287" si="548">HOUR(BC282)</f>
        <v>0</v>
      </c>
      <c r="BE282" s="225">
        <f t="shared" ref="BE282:BE287" si="549">MINUTE(BC282)</f>
        <v>0</v>
      </c>
      <c r="BF282" s="224">
        <v>0</v>
      </c>
      <c r="BG282" s="225">
        <f t="shared" si="495"/>
        <v>0</v>
      </c>
      <c r="BH282" s="225">
        <f t="shared" si="496"/>
        <v>0</v>
      </c>
      <c r="BI282" s="224">
        <v>3.4722222222222224E-2</v>
      </c>
      <c r="BJ282" s="226">
        <f t="shared" si="514"/>
        <v>0</v>
      </c>
      <c r="BK282" s="227">
        <f t="shared" si="515"/>
        <v>50</v>
      </c>
      <c r="BL282" s="228">
        <f>F282 + BL281</f>
        <v>996899.20999999973</v>
      </c>
      <c r="BM282" s="229">
        <f xml:space="preserve"> G282 + BM281</f>
        <v>16076</v>
      </c>
      <c r="BN282" s="38">
        <f>F282/G282</f>
        <v>61.249661016949155</v>
      </c>
    </row>
    <row r="283" spans="1:66" s="46" customFormat="1" x14ac:dyDescent="0.25">
      <c r="A283" s="45">
        <v>41045</v>
      </c>
      <c r="B283" s="44">
        <f t="shared" si="508"/>
        <v>5</v>
      </c>
      <c r="C283" s="52">
        <v>21</v>
      </c>
      <c r="D283" s="37" t="s">
        <v>31</v>
      </c>
      <c r="E283" s="37" t="s">
        <v>413</v>
      </c>
      <c r="F283" s="43">
        <v>3641.3</v>
      </c>
      <c r="G283" s="52">
        <v>58</v>
      </c>
      <c r="H283" s="52">
        <v>1</v>
      </c>
      <c r="I283" s="34">
        <v>0.45833333333333331</v>
      </c>
      <c r="J283" s="34">
        <v>0.45833333333333331</v>
      </c>
      <c r="K283" s="34">
        <v>0.46527777777777773</v>
      </c>
      <c r="L283" s="7">
        <f>K283-J283</f>
        <v>6.9444444444444198E-3</v>
      </c>
      <c r="M283" s="34">
        <v>0.46875</v>
      </c>
      <c r="N283" s="7">
        <f>M283-K283</f>
        <v>3.4722222222222654E-3</v>
      </c>
      <c r="O283" s="34">
        <v>0.47916666666666669</v>
      </c>
      <c r="P283" s="7">
        <f>O283-M283</f>
        <v>1.0416666666666685E-2</v>
      </c>
      <c r="Q283" s="34">
        <v>0.4826388888888889</v>
      </c>
      <c r="R283" s="34">
        <v>0.50694444444444442</v>
      </c>
      <c r="S283" s="7">
        <f t="shared" si="539"/>
        <v>2.4305555555555525E-2</v>
      </c>
      <c r="T283" s="34">
        <v>0.4826388888888889</v>
      </c>
      <c r="U283" s="34">
        <v>0.50694444444444442</v>
      </c>
      <c r="V283" s="7">
        <f t="shared" si="540"/>
        <v>2.4305555555555525E-2</v>
      </c>
      <c r="W283" s="34">
        <v>0.51388888888888895</v>
      </c>
      <c r="X283" s="7">
        <f>W283-R283</f>
        <v>6.9444444444445308E-3</v>
      </c>
      <c r="Y283" s="34">
        <v>0.5708333333333333</v>
      </c>
      <c r="Z283" s="7">
        <f>Y283-W283</f>
        <v>5.6944444444444353E-2</v>
      </c>
      <c r="AA283" s="34">
        <v>0.67569444444444438</v>
      </c>
      <c r="AB283" s="7">
        <f>AA283-Y283</f>
        <v>0.10486111111111107</v>
      </c>
      <c r="AC283" s="34">
        <v>0.67569444444444438</v>
      </c>
      <c r="AD283" s="34">
        <v>0.67569444444444438</v>
      </c>
      <c r="AE283" s="7">
        <f t="shared" si="541"/>
        <v>0</v>
      </c>
      <c r="AF283" s="34">
        <v>0.68194444444444446</v>
      </c>
      <c r="AG283" s="7">
        <f>AF283-AD283</f>
        <v>6.2500000000000888E-3</v>
      </c>
      <c r="AH283" s="34">
        <v>0.6875</v>
      </c>
      <c r="AI283" s="7">
        <f>AH283-AF283</f>
        <v>5.5555555555555358E-3</v>
      </c>
      <c r="AJ283" s="8">
        <f t="shared" si="314"/>
        <v>0</v>
      </c>
      <c r="AK283" s="8">
        <f t="shared" si="315"/>
        <v>8</v>
      </c>
      <c r="AL283" s="34">
        <v>0.69097222222222221</v>
      </c>
      <c r="AM283" s="34">
        <v>0.69444444444444453</v>
      </c>
      <c r="AN283" s="7">
        <f t="shared" si="538"/>
        <v>3.4722222222223209E-3</v>
      </c>
      <c r="AO283" s="7">
        <f>AM283-I283</f>
        <v>0.23611111111111122</v>
      </c>
      <c r="AP283" s="8">
        <f t="shared" si="542"/>
        <v>5</v>
      </c>
      <c r="AQ283" s="8">
        <f t="shared" si="543"/>
        <v>40</v>
      </c>
      <c r="AR283" s="7">
        <f>AB283-(AU283+AV283+AW283+AZ283+BC283+BF283+BI283)</f>
        <v>5.1388888888888852E-2</v>
      </c>
      <c r="AS283" s="8">
        <f t="shared" si="544"/>
        <v>1</v>
      </c>
      <c r="AT283" s="8">
        <f t="shared" si="545"/>
        <v>14</v>
      </c>
      <c r="AU283" s="224">
        <v>0</v>
      </c>
      <c r="AV283" s="224">
        <v>0</v>
      </c>
      <c r="AW283" s="224">
        <v>0</v>
      </c>
      <c r="AX283" s="225">
        <f t="shared" si="546"/>
        <v>0</v>
      </c>
      <c r="AY283" s="225">
        <f t="shared" si="547"/>
        <v>0</v>
      </c>
      <c r="AZ283" s="224">
        <v>0</v>
      </c>
      <c r="BA283" s="225">
        <f t="shared" si="536"/>
        <v>0</v>
      </c>
      <c r="BB283" s="225">
        <f t="shared" si="537"/>
        <v>0</v>
      </c>
      <c r="BC283" s="224">
        <v>0</v>
      </c>
      <c r="BD283" s="225">
        <f t="shared" si="548"/>
        <v>0</v>
      </c>
      <c r="BE283" s="225">
        <f t="shared" si="549"/>
        <v>0</v>
      </c>
      <c r="BF283" s="224">
        <v>5.347222222222222E-2</v>
      </c>
      <c r="BG283" s="225">
        <f t="shared" si="495"/>
        <v>1</v>
      </c>
      <c r="BH283" s="225">
        <f t="shared" si="496"/>
        <v>17</v>
      </c>
      <c r="BI283" s="224">
        <v>0</v>
      </c>
      <c r="BJ283" s="226">
        <f t="shared" si="514"/>
        <v>0</v>
      </c>
      <c r="BK283" s="227">
        <f t="shared" si="515"/>
        <v>0</v>
      </c>
      <c r="BL283" s="228">
        <f>F283 + BL282</f>
        <v>1000540.5099999998</v>
      </c>
      <c r="BM283" s="229">
        <f xml:space="preserve"> G283 + BM282</f>
        <v>16134</v>
      </c>
      <c r="BN283" s="38">
        <f>F283/G283</f>
        <v>62.781034482758621</v>
      </c>
    </row>
    <row r="284" spans="1:66" s="46" customFormat="1" x14ac:dyDescent="0.25">
      <c r="A284" s="45">
        <v>41045</v>
      </c>
      <c r="B284" s="44">
        <f t="shared" si="508"/>
        <v>5</v>
      </c>
      <c r="C284" s="52">
        <v>3</v>
      </c>
      <c r="D284" s="37" t="s">
        <v>288</v>
      </c>
      <c r="E284" s="37" t="s">
        <v>216</v>
      </c>
      <c r="F284" s="43">
        <v>3445.09</v>
      </c>
      <c r="G284" s="52">
        <v>54</v>
      </c>
      <c r="H284" s="52">
        <v>5</v>
      </c>
      <c r="I284" s="34">
        <v>0.61111111111111105</v>
      </c>
      <c r="J284" s="34">
        <v>0.61111111111111105</v>
      </c>
      <c r="K284" s="34">
        <v>0.61805555555555558</v>
      </c>
      <c r="L284" s="7">
        <f>K284-J284</f>
        <v>6.9444444444445308E-3</v>
      </c>
      <c r="M284" s="34">
        <v>0.62152777777777779</v>
      </c>
      <c r="N284" s="7">
        <f>M284-K284</f>
        <v>3.4722222222222099E-3</v>
      </c>
      <c r="O284" s="34">
        <v>0.64236111111111105</v>
      </c>
      <c r="P284" s="7">
        <f>O284-M284</f>
        <v>2.0833333333333259E-2</v>
      </c>
      <c r="Q284" s="34">
        <v>0.64583333333333337</v>
      </c>
      <c r="R284" s="34">
        <v>0.66666666666666663</v>
      </c>
      <c r="S284" s="7">
        <f t="shared" si="539"/>
        <v>2.0833333333333259E-2</v>
      </c>
      <c r="T284" s="34">
        <v>0.64583333333333337</v>
      </c>
      <c r="U284" s="34">
        <v>0.66666666666666663</v>
      </c>
      <c r="V284" s="7">
        <f t="shared" si="540"/>
        <v>2.0833333333333259E-2</v>
      </c>
      <c r="W284" s="34">
        <v>0.70347222222222217</v>
      </c>
      <c r="X284" s="7">
        <f>W284-R284</f>
        <v>3.6805555555555536E-2</v>
      </c>
      <c r="Y284" s="34">
        <v>0.70416666666666661</v>
      </c>
      <c r="Z284" s="7">
        <f>Y284-W284</f>
        <v>6.9444444444444198E-4</v>
      </c>
      <c r="AA284" s="34">
        <v>0.74444444444444446</v>
      </c>
      <c r="AB284" s="7">
        <f>AA284-Y284</f>
        <v>4.0277777777777857E-2</v>
      </c>
      <c r="AC284" s="34">
        <v>0.74444444444444446</v>
      </c>
      <c r="AD284" s="34">
        <v>0.74444444444444446</v>
      </c>
      <c r="AE284" s="7">
        <f t="shared" si="541"/>
        <v>0</v>
      </c>
      <c r="AF284" s="34">
        <v>0.75347222222222221</v>
      </c>
      <c r="AG284" s="7">
        <f>AF284-AD284</f>
        <v>9.0277777777777457E-3</v>
      </c>
      <c r="AH284" s="34">
        <v>0.76388888888888884</v>
      </c>
      <c r="AI284" s="7">
        <f>AH284-AF284</f>
        <v>1.041666666666663E-2</v>
      </c>
      <c r="AJ284" s="8">
        <f t="shared" si="314"/>
        <v>0</v>
      </c>
      <c r="AK284" s="8">
        <f t="shared" si="315"/>
        <v>15</v>
      </c>
      <c r="AL284" s="34">
        <v>0.76736111111111116</v>
      </c>
      <c r="AM284" s="34">
        <v>0.77083333333333337</v>
      </c>
      <c r="AN284" s="7">
        <f t="shared" si="538"/>
        <v>3.4722222222222099E-3</v>
      </c>
      <c r="AO284" s="7">
        <f>AM284-I284</f>
        <v>0.15972222222222232</v>
      </c>
      <c r="AP284" s="8">
        <f t="shared" si="542"/>
        <v>3</v>
      </c>
      <c r="AQ284" s="8">
        <f t="shared" si="543"/>
        <v>50</v>
      </c>
      <c r="AR284" s="7">
        <f>AB284-(AU284+AV284+AW284+AZ284+BC284+BF284+BI284)</f>
        <v>4.0277777777777857E-2</v>
      </c>
      <c r="AS284" s="8">
        <f t="shared" si="544"/>
        <v>0</v>
      </c>
      <c r="AT284" s="8">
        <f t="shared" si="545"/>
        <v>58</v>
      </c>
      <c r="AU284" s="224">
        <v>0</v>
      </c>
      <c r="AV284" s="224">
        <v>0</v>
      </c>
      <c r="AW284" s="224">
        <v>0</v>
      </c>
      <c r="AX284" s="225">
        <f t="shared" si="546"/>
        <v>0</v>
      </c>
      <c r="AY284" s="225">
        <f t="shared" si="547"/>
        <v>0</v>
      </c>
      <c r="AZ284" s="224">
        <v>0</v>
      </c>
      <c r="BA284" s="225">
        <f t="shared" si="536"/>
        <v>0</v>
      </c>
      <c r="BB284" s="225">
        <f t="shared" si="537"/>
        <v>0</v>
      </c>
      <c r="BC284" s="224">
        <v>0</v>
      </c>
      <c r="BD284" s="225">
        <f t="shared" si="548"/>
        <v>0</v>
      </c>
      <c r="BE284" s="225">
        <f t="shared" si="549"/>
        <v>0</v>
      </c>
      <c r="BF284" s="224">
        <v>0</v>
      </c>
      <c r="BG284" s="225">
        <f t="shared" si="495"/>
        <v>0</v>
      </c>
      <c r="BH284" s="225">
        <f t="shared" si="496"/>
        <v>0</v>
      </c>
      <c r="BI284" s="224">
        <v>0</v>
      </c>
      <c r="BJ284" s="226">
        <f t="shared" si="514"/>
        <v>0</v>
      </c>
      <c r="BK284" s="227">
        <f t="shared" si="515"/>
        <v>0</v>
      </c>
      <c r="BL284" s="228">
        <f>F284 + BL283</f>
        <v>1003985.5999999997</v>
      </c>
      <c r="BM284" s="229">
        <f xml:space="preserve"> G284 + BM283</f>
        <v>16188</v>
      </c>
      <c r="BN284" s="38">
        <f>F284/G284</f>
        <v>63.797962962962963</v>
      </c>
    </row>
    <row r="285" spans="1:66" s="46" customFormat="1" ht="30" x14ac:dyDescent="0.25">
      <c r="A285" s="45">
        <v>41045</v>
      </c>
      <c r="B285" s="44">
        <f t="shared" si="508"/>
        <v>5</v>
      </c>
      <c r="C285" s="52">
        <v>5</v>
      </c>
      <c r="D285" s="37" t="s">
        <v>351</v>
      </c>
      <c r="E285" s="37" t="s">
        <v>216</v>
      </c>
      <c r="F285" s="43">
        <v>3506.41</v>
      </c>
      <c r="G285" s="52">
        <v>57</v>
      </c>
      <c r="H285" s="52">
        <v>2</v>
      </c>
      <c r="I285" s="34">
        <v>0.75</v>
      </c>
      <c r="J285" s="34">
        <v>0.75</v>
      </c>
      <c r="K285" s="34">
        <v>0.76041666666666663</v>
      </c>
      <c r="L285" s="7">
        <f>K285-J285</f>
        <v>1.041666666666663E-2</v>
      </c>
      <c r="M285" s="34">
        <v>0.76736111111111116</v>
      </c>
      <c r="N285" s="7">
        <f>M285-K285</f>
        <v>6.9444444444445308E-3</v>
      </c>
      <c r="O285" s="34">
        <v>0.79166666666666663</v>
      </c>
      <c r="P285" s="7">
        <f>O285-M285</f>
        <v>2.4305555555555469E-2</v>
      </c>
      <c r="Q285" s="34">
        <v>0.79513888888888884</v>
      </c>
      <c r="R285" s="34">
        <v>0.82638888888888884</v>
      </c>
      <c r="S285" s="7">
        <f t="shared" si="539"/>
        <v>3.125E-2</v>
      </c>
      <c r="T285" s="34">
        <v>0.79513888888888884</v>
      </c>
      <c r="U285" s="34">
        <v>0.82638888888888884</v>
      </c>
      <c r="V285" s="7">
        <f t="shared" si="540"/>
        <v>3.125E-2</v>
      </c>
      <c r="W285" s="34">
        <v>0.8354166666666667</v>
      </c>
      <c r="X285" s="7">
        <f>W285-R285</f>
        <v>9.0277777777778567E-3</v>
      </c>
      <c r="Y285" s="34">
        <v>0.83611111111111114</v>
      </c>
      <c r="Z285" s="7">
        <f>Y285-W285</f>
        <v>6.9444444444444198E-4</v>
      </c>
      <c r="AA285" s="34">
        <v>0.89513888888888893</v>
      </c>
      <c r="AB285" s="7">
        <f>AA285-Y285</f>
        <v>5.902777777777779E-2</v>
      </c>
      <c r="AC285" s="34">
        <v>0.89513888888888893</v>
      </c>
      <c r="AD285" s="34">
        <v>0.89513888888888893</v>
      </c>
      <c r="AE285" s="7">
        <f t="shared" si="541"/>
        <v>0</v>
      </c>
      <c r="AF285" s="34">
        <v>0.90972222222222221</v>
      </c>
      <c r="AG285" s="7">
        <f>AF285-AD285</f>
        <v>1.4583333333333282E-2</v>
      </c>
      <c r="AH285" s="34">
        <v>0.91666666666666663</v>
      </c>
      <c r="AI285" s="7">
        <f>AH285-AF285</f>
        <v>6.9444444444444198E-3</v>
      </c>
      <c r="AJ285" s="8">
        <f t="shared" si="314"/>
        <v>0</v>
      </c>
      <c r="AK285" s="8">
        <f t="shared" si="315"/>
        <v>10</v>
      </c>
      <c r="AL285" s="34">
        <v>0.92013888888888884</v>
      </c>
      <c r="AM285" s="34">
        <v>0.92361111111111116</v>
      </c>
      <c r="AN285" s="7">
        <f t="shared" si="538"/>
        <v>3.4722222222223209E-3</v>
      </c>
      <c r="AO285" s="7">
        <f>AM285-I285</f>
        <v>0.17361111111111116</v>
      </c>
      <c r="AP285" s="8">
        <f t="shared" si="542"/>
        <v>4</v>
      </c>
      <c r="AQ285" s="8">
        <f t="shared" si="543"/>
        <v>10</v>
      </c>
      <c r="AR285" s="7">
        <f>AB285-(AU285+AV285+AW285+AZ285+BC285+BF285+BI285)</f>
        <v>5.902777777777779E-2</v>
      </c>
      <c r="AS285" s="8">
        <f t="shared" si="544"/>
        <v>1</v>
      </c>
      <c r="AT285" s="8">
        <f t="shared" si="545"/>
        <v>25</v>
      </c>
      <c r="AU285" s="224">
        <v>0</v>
      </c>
      <c r="AV285" s="224">
        <v>0</v>
      </c>
      <c r="AW285" s="224">
        <v>0</v>
      </c>
      <c r="AX285" s="225">
        <f t="shared" si="546"/>
        <v>0</v>
      </c>
      <c r="AY285" s="225">
        <f t="shared" si="547"/>
        <v>0</v>
      </c>
      <c r="AZ285" s="224">
        <v>0</v>
      </c>
      <c r="BA285" s="225">
        <f t="shared" si="536"/>
        <v>0</v>
      </c>
      <c r="BB285" s="225">
        <f t="shared" si="537"/>
        <v>0</v>
      </c>
      <c r="BC285" s="224">
        <v>0</v>
      </c>
      <c r="BD285" s="225">
        <f t="shared" si="548"/>
        <v>0</v>
      </c>
      <c r="BE285" s="225">
        <f t="shared" si="549"/>
        <v>0</v>
      </c>
      <c r="BF285" s="224">
        <v>0</v>
      </c>
      <c r="BG285" s="225">
        <f t="shared" si="495"/>
        <v>0</v>
      </c>
      <c r="BH285" s="225">
        <f t="shared" si="496"/>
        <v>0</v>
      </c>
      <c r="BI285" s="224">
        <v>0</v>
      </c>
      <c r="BJ285" s="226">
        <f t="shared" si="514"/>
        <v>0</v>
      </c>
      <c r="BK285" s="227">
        <f t="shared" si="515"/>
        <v>0</v>
      </c>
      <c r="BL285" s="228">
        <f>F285 + BL284</f>
        <v>1007492.0099999998</v>
      </c>
      <c r="BM285" s="229">
        <f xml:space="preserve"> G285 + BM284</f>
        <v>16245</v>
      </c>
      <c r="BN285" s="38">
        <f>F285/G285</f>
        <v>61.515964912280701</v>
      </c>
    </row>
    <row r="286" spans="1:66" s="46" customFormat="1" x14ac:dyDescent="0.25">
      <c r="A286" s="45">
        <v>41045</v>
      </c>
      <c r="B286" s="44">
        <f t="shared" si="508"/>
        <v>5</v>
      </c>
      <c r="C286" s="52">
        <v>6</v>
      </c>
      <c r="D286" s="37" t="s">
        <v>266</v>
      </c>
      <c r="E286" s="37" t="s">
        <v>362</v>
      </c>
      <c r="F286" s="43">
        <v>3783.69</v>
      </c>
      <c r="G286" s="52">
        <v>59</v>
      </c>
      <c r="H286" s="52">
        <v>0</v>
      </c>
      <c r="I286" s="34">
        <v>0.64583333333333337</v>
      </c>
      <c r="J286" s="34">
        <v>0.64583333333333337</v>
      </c>
      <c r="K286" s="34">
        <v>0.64930555555555558</v>
      </c>
      <c r="L286" s="7">
        <f>K286-J286</f>
        <v>3.4722222222222099E-3</v>
      </c>
      <c r="M286" s="34">
        <v>0.65625</v>
      </c>
      <c r="N286" s="7">
        <f>M286-K286</f>
        <v>6.9444444444444198E-3</v>
      </c>
      <c r="O286" s="34">
        <v>0.74305555555555547</v>
      </c>
      <c r="P286" s="7">
        <f>O286-M286</f>
        <v>8.6805555555555469E-2</v>
      </c>
      <c r="Q286" s="34">
        <v>0.74305555555555547</v>
      </c>
      <c r="R286" s="34">
        <v>0.78472222222222221</v>
      </c>
      <c r="S286" s="7">
        <f t="shared" si="539"/>
        <v>4.1666666666666741E-2</v>
      </c>
      <c r="T286" s="34">
        <v>0.74305555555555547</v>
      </c>
      <c r="U286" s="34">
        <v>0.78472222222222221</v>
      </c>
      <c r="V286" s="7">
        <f t="shared" si="540"/>
        <v>4.1666666666666741E-2</v>
      </c>
      <c r="W286" s="34">
        <v>0.75694444444444453</v>
      </c>
      <c r="X286" s="7">
        <v>0</v>
      </c>
      <c r="Y286" s="34">
        <v>0.75694444444444453</v>
      </c>
      <c r="Z286" s="7">
        <f>Y286-W286</f>
        <v>0</v>
      </c>
      <c r="AA286" s="34">
        <v>0.98611111111111116</v>
      </c>
      <c r="AB286" s="7">
        <f>AA286-Y286</f>
        <v>0.22916666666666663</v>
      </c>
      <c r="AC286" s="34">
        <v>0.98611111111111116</v>
      </c>
      <c r="AD286" s="34">
        <v>0.98611111111111116</v>
      </c>
      <c r="AE286" s="7">
        <f t="shared" si="541"/>
        <v>0</v>
      </c>
      <c r="AF286" s="34">
        <v>0.99305555555555547</v>
      </c>
      <c r="AG286" s="7">
        <f>AF286-AD286</f>
        <v>6.9444444444443088E-3</v>
      </c>
      <c r="AH286" s="34">
        <v>1</v>
      </c>
      <c r="AI286" s="7">
        <f>AH286-AF286</f>
        <v>6.9444444444445308E-3</v>
      </c>
      <c r="AJ286" s="8">
        <f t="shared" si="314"/>
        <v>0</v>
      </c>
      <c r="AK286" s="8">
        <f t="shared" si="315"/>
        <v>10</v>
      </c>
      <c r="AL286" s="34">
        <v>1.0034722222222221</v>
      </c>
      <c r="AM286" s="34">
        <v>1.0069444444444444</v>
      </c>
      <c r="AN286" s="7">
        <f t="shared" si="538"/>
        <v>3.4722222222223209E-3</v>
      </c>
      <c r="AO286" s="7">
        <f>AM286-I286</f>
        <v>0.36111111111111105</v>
      </c>
      <c r="AP286" s="8">
        <f t="shared" si="542"/>
        <v>8</v>
      </c>
      <c r="AQ286" s="8">
        <f t="shared" si="543"/>
        <v>40</v>
      </c>
      <c r="AR286" s="7">
        <f>AB286-(AU286+AV286+AW286+AZ286+BC286+BF286+BI286)</f>
        <v>0</v>
      </c>
      <c r="AS286" s="8">
        <f t="shared" si="544"/>
        <v>0</v>
      </c>
      <c r="AT286" s="8">
        <f t="shared" si="545"/>
        <v>0</v>
      </c>
      <c r="AU286" s="224">
        <v>0</v>
      </c>
      <c r="AV286" s="224">
        <v>0</v>
      </c>
      <c r="AW286" s="224">
        <v>0</v>
      </c>
      <c r="AX286" s="225">
        <f t="shared" si="546"/>
        <v>0</v>
      </c>
      <c r="AY286" s="225">
        <f t="shared" si="547"/>
        <v>0</v>
      </c>
      <c r="AZ286" s="224">
        <v>0.22916666666666666</v>
      </c>
      <c r="BA286" s="225">
        <f t="shared" ref="BA286:BA290" si="550">HOUR(AZ286)</f>
        <v>5</v>
      </c>
      <c r="BB286" s="225">
        <f t="shared" ref="BB286:BB290" si="551">MINUTE(AZ286)</f>
        <v>30</v>
      </c>
      <c r="BC286" s="224">
        <v>0</v>
      </c>
      <c r="BD286" s="225">
        <f t="shared" si="548"/>
        <v>0</v>
      </c>
      <c r="BE286" s="225">
        <f t="shared" si="549"/>
        <v>0</v>
      </c>
      <c r="BF286" s="224">
        <v>0</v>
      </c>
      <c r="BG286" s="225">
        <f t="shared" si="495"/>
        <v>0</v>
      </c>
      <c r="BH286" s="225">
        <f t="shared" si="496"/>
        <v>0</v>
      </c>
      <c r="BI286" s="224">
        <v>0</v>
      </c>
      <c r="BJ286" s="226">
        <f t="shared" si="514"/>
        <v>0</v>
      </c>
      <c r="BK286" s="227">
        <f t="shared" si="515"/>
        <v>0</v>
      </c>
      <c r="BL286" s="228">
        <f>F286 + BL285</f>
        <v>1011275.6999999997</v>
      </c>
      <c r="BM286" s="229">
        <f xml:space="preserve"> G286 + BM285</f>
        <v>16304</v>
      </c>
      <c r="BN286" s="38">
        <f>F286/G286</f>
        <v>64.130338983050848</v>
      </c>
    </row>
    <row r="287" spans="1:66" s="46" customFormat="1" x14ac:dyDescent="0.25">
      <c r="A287" s="45">
        <v>41045</v>
      </c>
      <c r="B287" s="44">
        <f t="shared" si="508"/>
        <v>5</v>
      </c>
      <c r="C287" s="52">
        <v>1</v>
      </c>
      <c r="D287" s="37" t="s">
        <v>219</v>
      </c>
      <c r="E287" s="37" t="s">
        <v>216</v>
      </c>
      <c r="F287" s="43">
        <v>3284.74</v>
      </c>
      <c r="G287" s="52">
        <v>51</v>
      </c>
      <c r="H287" s="52">
        <v>8</v>
      </c>
      <c r="I287" s="34">
        <v>0.83333333333333337</v>
      </c>
      <c r="J287" s="34">
        <v>0.83333333333333337</v>
      </c>
      <c r="K287" s="34">
        <v>0.84027777777777779</v>
      </c>
      <c r="L287" s="7">
        <f>K287-J287</f>
        <v>6.9444444444444198E-3</v>
      </c>
      <c r="M287" s="34">
        <v>0.84722222222222221</v>
      </c>
      <c r="N287" s="7">
        <f>M287-K287</f>
        <v>6.9444444444444198E-3</v>
      </c>
      <c r="O287" s="34">
        <v>0.95833333333333337</v>
      </c>
      <c r="P287" s="7">
        <f>O287-M287</f>
        <v>0.11111111111111116</v>
      </c>
      <c r="Q287" s="34">
        <v>0.95833333333333337</v>
      </c>
      <c r="R287" s="34">
        <v>1</v>
      </c>
      <c r="S287" s="7">
        <f t="shared" si="539"/>
        <v>4.166666666666663E-2</v>
      </c>
      <c r="T287" s="34">
        <v>0.95833333333333337</v>
      </c>
      <c r="U287" s="34">
        <v>1</v>
      </c>
      <c r="V287" s="7">
        <f t="shared" si="540"/>
        <v>4.166666666666663E-2</v>
      </c>
      <c r="W287" s="34">
        <v>1.0062499999999999</v>
      </c>
      <c r="X287" s="7">
        <f>W287-R287</f>
        <v>6.2499999999998668E-3</v>
      </c>
      <c r="Y287" s="34">
        <v>1.007638888888889</v>
      </c>
      <c r="Z287" s="7">
        <f>Y287-W287</f>
        <v>1.388888888889106E-3</v>
      </c>
      <c r="AA287" s="34">
        <v>1.0736111111111111</v>
      </c>
      <c r="AB287" s="7">
        <f>AA287-Y287</f>
        <v>6.5972222222222099E-2</v>
      </c>
      <c r="AC287" s="34">
        <v>1.0736111111111111</v>
      </c>
      <c r="AD287" s="34">
        <v>1.0736111111111111</v>
      </c>
      <c r="AE287" s="7">
        <f t="shared" si="541"/>
        <v>0</v>
      </c>
      <c r="AF287" s="34">
        <v>1.0833333333333333</v>
      </c>
      <c r="AG287" s="7">
        <f>AF287-AD287</f>
        <v>9.7222222222221877E-3</v>
      </c>
      <c r="AH287" s="34">
        <v>1.09375</v>
      </c>
      <c r="AI287" s="7">
        <f>AH287-AF287</f>
        <v>1.0416666666666741E-2</v>
      </c>
      <c r="AJ287" s="8">
        <f t="shared" si="314"/>
        <v>0</v>
      </c>
      <c r="AK287" s="8">
        <f t="shared" si="315"/>
        <v>15</v>
      </c>
      <c r="AL287" s="34">
        <v>1.0972222222222221</v>
      </c>
      <c r="AM287" s="34">
        <v>1.1006944444444444</v>
      </c>
      <c r="AN287" s="7">
        <f t="shared" si="538"/>
        <v>3.4722222222223209E-3</v>
      </c>
      <c r="AO287" s="7">
        <f>AM287-I287</f>
        <v>0.26736111111111105</v>
      </c>
      <c r="AP287" s="8">
        <f t="shared" si="542"/>
        <v>6</v>
      </c>
      <c r="AQ287" s="8">
        <f t="shared" si="543"/>
        <v>25</v>
      </c>
      <c r="AR287" s="7">
        <f>AB287-(AU287+AV287+AW287+AZ287+BC287+BF287+BI287)</f>
        <v>6.5972222222222099E-2</v>
      </c>
      <c r="AS287" s="8">
        <f t="shared" si="544"/>
        <v>1</v>
      </c>
      <c r="AT287" s="8">
        <f t="shared" si="545"/>
        <v>35</v>
      </c>
      <c r="AU287" s="224">
        <v>0</v>
      </c>
      <c r="AV287" s="224">
        <v>0</v>
      </c>
      <c r="AW287" s="224">
        <v>0</v>
      </c>
      <c r="AX287" s="225">
        <f t="shared" si="546"/>
        <v>0</v>
      </c>
      <c r="AY287" s="225">
        <f t="shared" si="547"/>
        <v>0</v>
      </c>
      <c r="AZ287" s="224">
        <v>0</v>
      </c>
      <c r="BA287" s="225">
        <f t="shared" si="550"/>
        <v>0</v>
      </c>
      <c r="BB287" s="225">
        <f t="shared" si="551"/>
        <v>0</v>
      </c>
      <c r="BC287" s="224">
        <v>0</v>
      </c>
      <c r="BD287" s="225">
        <f t="shared" si="548"/>
        <v>0</v>
      </c>
      <c r="BE287" s="225">
        <f t="shared" si="549"/>
        <v>0</v>
      </c>
      <c r="BF287" s="224">
        <v>0</v>
      </c>
      <c r="BG287" s="225">
        <f t="shared" si="495"/>
        <v>0</v>
      </c>
      <c r="BH287" s="225">
        <f t="shared" si="496"/>
        <v>0</v>
      </c>
      <c r="BI287" s="224">
        <v>0</v>
      </c>
      <c r="BJ287" s="226">
        <f t="shared" ref="BJ287:BJ299" si="552">HOUR(BI287)</f>
        <v>0</v>
      </c>
      <c r="BK287" s="227">
        <f t="shared" ref="BK287:BK299" si="553">MINUTE(BI287)</f>
        <v>0</v>
      </c>
      <c r="BL287" s="228">
        <f>F287 + BL286</f>
        <v>1014560.4399999997</v>
      </c>
      <c r="BM287" s="229">
        <f xml:space="preserve"> G287 + BM286</f>
        <v>16355</v>
      </c>
      <c r="BN287" s="38">
        <f>F287/G287</f>
        <v>64.406666666666666</v>
      </c>
    </row>
    <row r="288" spans="1:66" s="46" customFormat="1" x14ac:dyDescent="0.25">
      <c r="A288" s="45">
        <v>41046</v>
      </c>
      <c r="B288" s="43">
        <f t="shared" si="508"/>
        <v>5</v>
      </c>
      <c r="C288" s="52">
        <v>2</v>
      </c>
      <c r="D288" s="37" t="s">
        <v>279</v>
      </c>
      <c r="E288" s="37" t="s">
        <v>285</v>
      </c>
      <c r="F288" s="43">
        <v>3478.43</v>
      </c>
      <c r="G288" s="52">
        <v>58</v>
      </c>
      <c r="H288" s="52">
        <v>1</v>
      </c>
      <c r="I288" s="34">
        <v>0.89583333333333337</v>
      </c>
      <c r="J288" s="34">
        <v>0.89583333333333337</v>
      </c>
      <c r="K288" s="34">
        <v>0.93402777777777779</v>
      </c>
      <c r="L288" s="7">
        <f>K288-J288</f>
        <v>3.819444444444442E-2</v>
      </c>
      <c r="M288" s="34">
        <v>0.94097222222222221</v>
      </c>
      <c r="N288" s="7">
        <f>M288-K288</f>
        <v>6.9444444444444198E-3</v>
      </c>
      <c r="O288" s="34">
        <v>0.97916666666666663</v>
      </c>
      <c r="P288" s="7">
        <f>O288-M288</f>
        <v>3.819444444444442E-2</v>
      </c>
      <c r="Q288" s="34">
        <v>0.97916666666666663</v>
      </c>
      <c r="R288" s="34">
        <v>1.0208333333333333</v>
      </c>
      <c r="S288" s="7">
        <f t="shared" ref="S288:S294" si="554">R288-Q288</f>
        <v>4.166666666666663E-2</v>
      </c>
      <c r="T288" s="34">
        <v>0.97916666666666663</v>
      </c>
      <c r="U288" s="34">
        <v>1.0208333333333333</v>
      </c>
      <c r="V288" s="7">
        <f t="shared" ref="V288:V294" si="555">U288-T288</f>
        <v>4.166666666666663E-2</v>
      </c>
      <c r="W288" s="34">
        <v>1.0625</v>
      </c>
      <c r="X288" s="7">
        <f>W288-R288</f>
        <v>4.1666666666666741E-2</v>
      </c>
      <c r="Y288" s="34">
        <v>1.0659722222222221</v>
      </c>
      <c r="Z288" s="7">
        <f>Y288-W288</f>
        <v>3.4722222222220989E-3</v>
      </c>
      <c r="AA288" s="34">
        <v>1.3923611111111109</v>
      </c>
      <c r="AB288" s="7">
        <f>AA288-Y288</f>
        <v>0.32638888888888884</v>
      </c>
      <c r="AC288" s="34">
        <v>1.3923611111111109</v>
      </c>
      <c r="AD288" s="34">
        <v>1.3923611111111109</v>
      </c>
      <c r="AE288" s="7">
        <f t="shared" ref="AE288:AE294" si="556">AD288-AC288</f>
        <v>0</v>
      </c>
      <c r="AF288" s="34">
        <v>1.3993055555555556</v>
      </c>
      <c r="AG288" s="7">
        <f>AF288-AD288</f>
        <v>6.9444444444446418E-3</v>
      </c>
      <c r="AH288" s="34">
        <v>1.40625</v>
      </c>
      <c r="AI288" s="7">
        <f>AH288-AF288</f>
        <v>6.9444444444444198E-3</v>
      </c>
      <c r="AJ288" s="8">
        <f t="shared" si="314"/>
        <v>0</v>
      </c>
      <c r="AK288" s="8">
        <f t="shared" si="315"/>
        <v>10</v>
      </c>
      <c r="AL288" s="34">
        <v>1.4097222222222223</v>
      </c>
      <c r="AM288" s="34">
        <v>1.4166666666666667</v>
      </c>
      <c r="AN288" s="7">
        <f t="shared" si="538"/>
        <v>6.9444444444444198E-3</v>
      </c>
      <c r="AO288" s="7">
        <f>AM288-I288</f>
        <v>0.52083333333333337</v>
      </c>
      <c r="AP288" s="8">
        <f t="shared" si="542"/>
        <v>12</v>
      </c>
      <c r="AQ288" s="8">
        <f t="shared" si="543"/>
        <v>30</v>
      </c>
      <c r="AR288" s="7">
        <f>AB288-(AU288+AV288+AW288+AZ288+BC288+BF288+BI288)</f>
        <v>0</v>
      </c>
      <c r="AS288" s="8">
        <f t="shared" si="544"/>
        <v>0</v>
      </c>
      <c r="AT288" s="8">
        <f t="shared" si="545"/>
        <v>0</v>
      </c>
      <c r="AU288" s="224">
        <v>0</v>
      </c>
      <c r="AV288" s="224">
        <v>0</v>
      </c>
      <c r="AW288" s="224">
        <v>0</v>
      </c>
      <c r="AX288" s="225">
        <f t="shared" si="546"/>
        <v>0</v>
      </c>
      <c r="AY288" s="225">
        <f t="shared" si="547"/>
        <v>0</v>
      </c>
      <c r="AZ288" s="224">
        <v>0.3263888888888889</v>
      </c>
      <c r="BA288" s="225">
        <f t="shared" si="550"/>
        <v>7</v>
      </c>
      <c r="BB288" s="225">
        <f t="shared" si="551"/>
        <v>50</v>
      </c>
      <c r="BC288" s="224">
        <v>0</v>
      </c>
      <c r="BD288" s="225">
        <f t="shared" ref="BD288:BD300" si="557">HOUR(BC288)</f>
        <v>0</v>
      </c>
      <c r="BE288" s="225">
        <f t="shared" ref="BE288:BE300" si="558">MINUTE(BC288)</f>
        <v>0</v>
      </c>
      <c r="BF288" s="224">
        <v>0</v>
      </c>
      <c r="BG288" s="225">
        <f t="shared" si="495"/>
        <v>0</v>
      </c>
      <c r="BH288" s="225">
        <f t="shared" si="496"/>
        <v>0</v>
      </c>
      <c r="BI288" s="224">
        <v>0</v>
      </c>
      <c r="BJ288" s="226">
        <f t="shared" si="552"/>
        <v>0</v>
      </c>
      <c r="BK288" s="227">
        <f t="shared" si="553"/>
        <v>0</v>
      </c>
      <c r="BL288" s="228">
        <f>F288 + BL287</f>
        <v>1018038.8699999998</v>
      </c>
      <c r="BM288" s="229">
        <f xml:space="preserve"> G288 + BM287</f>
        <v>16413</v>
      </c>
      <c r="BN288" s="38">
        <f>F288/G288</f>
        <v>59.972931034482755</v>
      </c>
    </row>
    <row r="289" spans="1:66" s="46" customFormat="1" x14ac:dyDescent="0.25">
      <c r="A289" s="45">
        <v>41046</v>
      </c>
      <c r="B289" s="43">
        <f t="shared" si="508"/>
        <v>5</v>
      </c>
      <c r="C289" s="52">
        <v>2</v>
      </c>
      <c r="D289" s="37" t="s">
        <v>287</v>
      </c>
      <c r="E289" s="37" t="s">
        <v>216</v>
      </c>
      <c r="F289" s="43">
        <v>3613.73</v>
      </c>
      <c r="G289" s="52">
        <v>58</v>
      </c>
      <c r="H289" s="52">
        <v>1</v>
      </c>
      <c r="I289" s="34">
        <v>0.98611111111111116</v>
      </c>
      <c r="J289" s="34">
        <v>0.98611111111111116</v>
      </c>
      <c r="K289" s="34">
        <v>0.99305555555555547</v>
      </c>
      <c r="L289" s="7">
        <f>K289-J289</f>
        <v>6.9444444444443088E-3</v>
      </c>
      <c r="M289" s="34">
        <v>1</v>
      </c>
      <c r="N289" s="7">
        <f>M289-K289</f>
        <v>6.9444444444445308E-3</v>
      </c>
      <c r="O289" s="34">
        <v>1.0277777777777779</v>
      </c>
      <c r="P289" s="7">
        <f>O289-M289</f>
        <v>2.7777777777777901E-2</v>
      </c>
      <c r="Q289" s="34">
        <v>1.0277777777777779</v>
      </c>
      <c r="R289" s="34">
        <v>1.0833333333333333</v>
      </c>
      <c r="S289" s="7">
        <f t="shared" si="554"/>
        <v>5.5555555555555358E-2</v>
      </c>
      <c r="T289" s="34">
        <v>1.0277777777777779</v>
      </c>
      <c r="U289" s="34">
        <v>1.0833333333333333</v>
      </c>
      <c r="V289" s="7">
        <f t="shared" si="555"/>
        <v>5.5555555555555358E-2</v>
      </c>
      <c r="W289" s="34">
        <v>1.0902777777777779</v>
      </c>
      <c r="X289" s="7">
        <f>W289-R289</f>
        <v>6.9444444444446418E-3</v>
      </c>
      <c r="Y289" s="34">
        <v>1.0902777777777779</v>
      </c>
      <c r="Z289" s="7">
        <f>Y289-W289</f>
        <v>0</v>
      </c>
      <c r="AA289" s="34">
        <v>1.4097222222222223</v>
      </c>
      <c r="AB289" s="7">
        <f>AA289-Y289</f>
        <v>0.31944444444444442</v>
      </c>
      <c r="AC289" s="34">
        <v>1.4097222222222223</v>
      </c>
      <c r="AD289" s="34">
        <v>1.4097222222222223</v>
      </c>
      <c r="AE289" s="7">
        <f t="shared" si="556"/>
        <v>0</v>
      </c>
      <c r="AF289" s="34">
        <v>1.4236111111111109</v>
      </c>
      <c r="AG289" s="7">
        <f>AF289-AD289</f>
        <v>1.3888888888888618E-2</v>
      </c>
      <c r="AH289" s="34">
        <v>1.4305555555555556</v>
      </c>
      <c r="AI289" s="7">
        <f>AH289-AF289</f>
        <v>6.9444444444446418E-3</v>
      </c>
      <c r="AJ289" s="8">
        <f t="shared" si="314"/>
        <v>0</v>
      </c>
      <c r="AK289" s="8">
        <f t="shared" si="315"/>
        <v>10</v>
      </c>
      <c r="AL289" s="34">
        <v>1.4340277777777777</v>
      </c>
      <c r="AM289" s="34">
        <v>1.4375</v>
      </c>
      <c r="AN289" s="7">
        <f t="shared" si="538"/>
        <v>3.4722222222223209E-3</v>
      </c>
      <c r="AO289" s="7">
        <f>AM289-I289</f>
        <v>0.45138888888888884</v>
      </c>
      <c r="AP289" s="8">
        <f t="shared" si="542"/>
        <v>10</v>
      </c>
      <c r="AQ289" s="8">
        <f t="shared" si="543"/>
        <v>50</v>
      </c>
      <c r="AR289" s="7">
        <v>0</v>
      </c>
      <c r="AS289" s="8">
        <f t="shared" si="544"/>
        <v>0</v>
      </c>
      <c r="AT289" s="8">
        <f t="shared" si="545"/>
        <v>0</v>
      </c>
      <c r="AU289" s="224">
        <v>0</v>
      </c>
      <c r="AV289" s="224">
        <v>0</v>
      </c>
      <c r="AW289" s="224">
        <v>0</v>
      </c>
      <c r="AX289" s="225">
        <f t="shared" si="546"/>
        <v>0</v>
      </c>
      <c r="AY289" s="225">
        <f t="shared" si="547"/>
        <v>0</v>
      </c>
      <c r="AZ289" s="224">
        <v>0.31944444444444448</v>
      </c>
      <c r="BA289" s="225">
        <f t="shared" si="550"/>
        <v>7</v>
      </c>
      <c r="BB289" s="225">
        <f t="shared" si="551"/>
        <v>40</v>
      </c>
      <c r="BC289" s="224">
        <v>0</v>
      </c>
      <c r="BD289" s="225">
        <f t="shared" si="557"/>
        <v>0</v>
      </c>
      <c r="BE289" s="225">
        <f t="shared" si="558"/>
        <v>0</v>
      </c>
      <c r="BF289" s="224">
        <v>0</v>
      </c>
      <c r="BG289" s="225">
        <f t="shared" si="495"/>
        <v>0</v>
      </c>
      <c r="BH289" s="225">
        <f t="shared" si="496"/>
        <v>0</v>
      </c>
      <c r="BI289" s="224">
        <v>4.8611111111111112E-2</v>
      </c>
      <c r="BJ289" s="226">
        <f t="shared" si="552"/>
        <v>1</v>
      </c>
      <c r="BK289" s="227">
        <f t="shared" si="553"/>
        <v>10</v>
      </c>
      <c r="BL289" s="228">
        <f>F289 + BL288</f>
        <v>1021652.5999999997</v>
      </c>
      <c r="BM289" s="229">
        <f xml:space="preserve"> G289 + BM288</f>
        <v>16471</v>
      </c>
      <c r="BN289" s="38">
        <f>F289/G289</f>
        <v>62.305689655172415</v>
      </c>
    </row>
    <row r="290" spans="1:66" s="46" customFormat="1" x14ac:dyDescent="0.25">
      <c r="A290" s="45">
        <v>41046</v>
      </c>
      <c r="B290" s="43">
        <f t="shared" si="508"/>
        <v>5</v>
      </c>
      <c r="C290" s="52">
        <v>3</v>
      </c>
      <c r="D290" s="37" t="s">
        <v>400</v>
      </c>
      <c r="E290" s="37" t="s">
        <v>216</v>
      </c>
      <c r="F290" s="43">
        <v>3728.09</v>
      </c>
      <c r="G290" s="52">
        <v>59</v>
      </c>
      <c r="H290" s="52">
        <v>0</v>
      </c>
      <c r="I290" s="34">
        <v>0.64583333333333337</v>
      </c>
      <c r="J290" s="34">
        <v>0.64583333333333337</v>
      </c>
      <c r="K290" s="34">
        <v>0.64930555555555558</v>
      </c>
      <c r="L290" s="7">
        <f>K290-J290</f>
        <v>3.4722222222222099E-3</v>
      </c>
      <c r="M290" s="34">
        <v>0.65277777777777779</v>
      </c>
      <c r="N290" s="7">
        <f>M290-K290</f>
        <v>3.4722222222222099E-3</v>
      </c>
      <c r="O290" s="34">
        <v>0.67361111111111116</v>
      </c>
      <c r="P290" s="7">
        <f>O290-M290</f>
        <v>2.083333333333337E-2</v>
      </c>
      <c r="Q290" s="34">
        <v>0.67708333333333337</v>
      </c>
      <c r="R290" s="34">
        <v>0.71875</v>
      </c>
      <c r="S290" s="7">
        <f t="shared" si="554"/>
        <v>4.166666666666663E-2</v>
      </c>
      <c r="T290" s="34">
        <v>0.67708333333333337</v>
      </c>
      <c r="U290" s="34">
        <v>0.71875</v>
      </c>
      <c r="V290" s="7">
        <f t="shared" si="555"/>
        <v>4.166666666666663E-2</v>
      </c>
      <c r="W290" s="34">
        <v>0.72916666666666663</v>
      </c>
      <c r="X290" s="7">
        <f>W290-R290</f>
        <v>1.041666666666663E-2</v>
      </c>
      <c r="Y290" s="34">
        <v>0.72986111111111107</v>
      </c>
      <c r="Z290" s="7">
        <f>Y290-W290</f>
        <v>6.9444444444444198E-4</v>
      </c>
      <c r="AA290" s="34">
        <v>0.79583333333333339</v>
      </c>
      <c r="AB290" s="7">
        <f>AA290-Y290</f>
        <v>6.5972222222222321E-2</v>
      </c>
      <c r="AC290" s="34">
        <v>0.79583333333333339</v>
      </c>
      <c r="AD290" s="34">
        <v>0.79583333333333339</v>
      </c>
      <c r="AE290" s="7">
        <f t="shared" si="556"/>
        <v>0</v>
      </c>
      <c r="AF290" s="34">
        <v>0.80555555555555547</v>
      </c>
      <c r="AG290" s="7">
        <f>AF290-AD290</f>
        <v>9.7222222222220767E-3</v>
      </c>
      <c r="AH290" s="34">
        <v>0.8125</v>
      </c>
      <c r="AI290" s="7">
        <f>AH290-AF290</f>
        <v>6.9444444444445308E-3</v>
      </c>
      <c r="AJ290" s="8">
        <f t="shared" si="314"/>
        <v>0</v>
      </c>
      <c r="AK290" s="8">
        <f t="shared" si="315"/>
        <v>10</v>
      </c>
      <c r="AL290" s="34">
        <v>0.81597222222222221</v>
      </c>
      <c r="AM290" s="34">
        <v>0.81944444444444453</v>
      </c>
      <c r="AN290" s="7">
        <f t="shared" si="538"/>
        <v>3.4722222222223209E-3</v>
      </c>
      <c r="AO290" s="7">
        <f>AM290-I290</f>
        <v>0.17361111111111116</v>
      </c>
      <c r="AP290" s="8">
        <f t="shared" si="542"/>
        <v>4</v>
      </c>
      <c r="AQ290" s="8">
        <f t="shared" si="543"/>
        <v>10</v>
      </c>
      <c r="AR290" s="7">
        <f>AB290-(AU290+AV290+AW290+AZ290+BC290+BF290+BI290)</f>
        <v>5.7638888888888989E-2</v>
      </c>
      <c r="AS290" s="8">
        <f t="shared" ref="AS290:AS294" si="559">HOUR(AR290)</f>
        <v>1</v>
      </c>
      <c r="AT290" s="8">
        <f t="shared" ref="AT290:AT294" si="560">MINUTE(AR290)</f>
        <v>23</v>
      </c>
      <c r="AU290" s="224">
        <v>0</v>
      </c>
      <c r="AV290" s="224">
        <v>0</v>
      </c>
      <c r="AW290" s="224">
        <v>0</v>
      </c>
      <c r="AX290" s="225">
        <f t="shared" si="546"/>
        <v>0</v>
      </c>
      <c r="AY290" s="225">
        <f t="shared" si="547"/>
        <v>0</v>
      </c>
      <c r="AZ290" s="224">
        <v>0</v>
      </c>
      <c r="BA290" s="225">
        <f t="shared" si="550"/>
        <v>0</v>
      </c>
      <c r="BB290" s="225">
        <f t="shared" si="551"/>
        <v>0</v>
      </c>
      <c r="BC290" s="224">
        <v>0</v>
      </c>
      <c r="BD290" s="225">
        <f t="shared" si="557"/>
        <v>0</v>
      </c>
      <c r="BE290" s="225">
        <f t="shared" si="558"/>
        <v>0</v>
      </c>
      <c r="BF290" s="224">
        <v>8.3333333333333332E-3</v>
      </c>
      <c r="BG290" s="225">
        <f t="shared" si="495"/>
        <v>0</v>
      </c>
      <c r="BH290" s="225">
        <f t="shared" si="496"/>
        <v>12</v>
      </c>
      <c r="BI290" s="224">
        <v>0</v>
      </c>
      <c r="BJ290" s="226">
        <f t="shared" si="552"/>
        <v>0</v>
      </c>
      <c r="BK290" s="227">
        <f t="shared" si="553"/>
        <v>0</v>
      </c>
      <c r="BL290" s="228">
        <f>F290 + BL289</f>
        <v>1025380.6899999997</v>
      </c>
      <c r="BM290" s="229">
        <f xml:space="preserve"> G290 + BM289</f>
        <v>16530</v>
      </c>
      <c r="BN290" s="38">
        <f>F290/G290</f>
        <v>63.187966101694919</v>
      </c>
    </row>
    <row r="291" spans="1:66" s="46" customFormat="1" ht="30" x14ac:dyDescent="0.25">
      <c r="A291" s="45">
        <v>41046</v>
      </c>
      <c r="B291" s="43">
        <f t="shared" si="508"/>
        <v>5</v>
      </c>
      <c r="C291" s="52">
        <v>2</v>
      </c>
      <c r="D291" s="37" t="s">
        <v>361</v>
      </c>
      <c r="E291" s="37" t="s">
        <v>216</v>
      </c>
      <c r="F291" s="43">
        <v>3445.09</v>
      </c>
      <c r="G291" s="52">
        <v>57</v>
      </c>
      <c r="H291" s="52">
        <v>2</v>
      </c>
      <c r="I291" s="34">
        <v>0.67708333333333337</v>
      </c>
      <c r="J291" s="34">
        <v>0.67708333333333337</v>
      </c>
      <c r="K291" s="34">
        <v>0.68402777777777779</v>
      </c>
      <c r="L291" s="7">
        <f>K291-J291</f>
        <v>6.9444444444444198E-3</v>
      </c>
      <c r="M291" s="34">
        <v>0.6875</v>
      </c>
      <c r="N291" s="7">
        <f>M291-K291</f>
        <v>3.4722222222222099E-3</v>
      </c>
      <c r="O291" s="34">
        <v>0.70486111111111116</v>
      </c>
      <c r="P291" s="7">
        <f>O291-M291</f>
        <v>1.736111111111116E-2</v>
      </c>
      <c r="Q291" s="34">
        <v>0.72222222222222221</v>
      </c>
      <c r="R291" s="34">
        <v>0.75</v>
      </c>
      <c r="S291" s="7">
        <f t="shared" si="554"/>
        <v>2.777777777777779E-2</v>
      </c>
      <c r="T291" s="34">
        <v>0.72222222222222221</v>
      </c>
      <c r="U291" s="34">
        <v>0.75</v>
      </c>
      <c r="V291" s="7">
        <f t="shared" si="555"/>
        <v>2.777777777777779E-2</v>
      </c>
      <c r="W291" s="34">
        <v>0.82847222222222217</v>
      </c>
      <c r="X291" s="7">
        <f>W291-R291</f>
        <v>7.8472222222222165E-2</v>
      </c>
      <c r="Y291" s="34">
        <v>0.82986111111111116</v>
      </c>
      <c r="Z291" s="7">
        <f>Y291-W291</f>
        <v>1.388888888888995E-3</v>
      </c>
      <c r="AA291" s="34">
        <v>0.89513888888888893</v>
      </c>
      <c r="AB291" s="7">
        <f>AA291-Y291</f>
        <v>6.5277777777777768E-2</v>
      </c>
      <c r="AC291" s="34">
        <v>0.89513888888888893</v>
      </c>
      <c r="AD291" s="34">
        <v>0.89513888888888893</v>
      </c>
      <c r="AE291" s="7">
        <f t="shared" si="556"/>
        <v>0</v>
      </c>
      <c r="AF291" s="34">
        <v>0.90625</v>
      </c>
      <c r="AG291" s="7">
        <f>AF291-AD291</f>
        <v>1.1111111111111072E-2</v>
      </c>
      <c r="AH291" s="34">
        <v>0.91666666666666663</v>
      </c>
      <c r="AI291" s="7">
        <f>AH291-AF291</f>
        <v>1.041666666666663E-2</v>
      </c>
      <c r="AJ291" s="8">
        <f t="shared" si="314"/>
        <v>0</v>
      </c>
      <c r="AK291" s="8">
        <f t="shared" si="315"/>
        <v>15</v>
      </c>
      <c r="AL291" s="34">
        <v>0.92361111111111116</v>
      </c>
      <c r="AM291" s="34">
        <v>0.92708333333333337</v>
      </c>
      <c r="AN291" s="7">
        <f t="shared" si="538"/>
        <v>3.4722222222222099E-3</v>
      </c>
      <c r="AO291" s="7">
        <f>AM291-I291</f>
        <v>0.25</v>
      </c>
      <c r="AP291" s="8">
        <f t="shared" si="542"/>
        <v>6</v>
      </c>
      <c r="AQ291" s="8">
        <f t="shared" si="543"/>
        <v>0</v>
      </c>
      <c r="AR291" s="7">
        <f>AB291-(AU291+AV291+AW291+AZ291+BC291+BF291+BI291)</f>
        <v>4.2361111111111099E-2</v>
      </c>
      <c r="AS291" s="8">
        <f t="shared" si="559"/>
        <v>1</v>
      </c>
      <c r="AT291" s="8">
        <f t="shared" si="560"/>
        <v>1</v>
      </c>
      <c r="AU291" s="224">
        <v>0</v>
      </c>
      <c r="AV291" s="224">
        <v>0</v>
      </c>
      <c r="AW291" s="224">
        <v>0</v>
      </c>
      <c r="AX291" s="225">
        <f t="shared" si="546"/>
        <v>0</v>
      </c>
      <c r="AY291" s="225">
        <f t="shared" si="547"/>
        <v>0</v>
      </c>
      <c r="AZ291" s="224">
        <v>0</v>
      </c>
      <c r="BA291" s="225">
        <f t="shared" ref="BA291:BA293" si="561">HOUR(AZ291)</f>
        <v>0</v>
      </c>
      <c r="BB291" s="225">
        <f t="shared" ref="BB291:BB293" si="562">MINUTE(AZ291)</f>
        <v>0</v>
      </c>
      <c r="BC291" s="224">
        <v>0</v>
      </c>
      <c r="BD291" s="225">
        <f t="shared" si="557"/>
        <v>0</v>
      </c>
      <c r="BE291" s="225">
        <f t="shared" si="558"/>
        <v>0</v>
      </c>
      <c r="BF291" s="224">
        <v>2.2916666666666669E-2</v>
      </c>
      <c r="BG291" s="225">
        <f t="shared" si="495"/>
        <v>0</v>
      </c>
      <c r="BH291" s="225">
        <f t="shared" si="496"/>
        <v>33</v>
      </c>
      <c r="BI291" s="224">
        <v>0</v>
      </c>
      <c r="BJ291" s="226">
        <f t="shared" si="552"/>
        <v>0</v>
      </c>
      <c r="BK291" s="227">
        <f t="shared" si="553"/>
        <v>0</v>
      </c>
      <c r="BL291" s="228">
        <f>F291 + BL290</f>
        <v>1028825.7799999997</v>
      </c>
      <c r="BM291" s="229">
        <f xml:space="preserve"> G291 + BM290</f>
        <v>16587</v>
      </c>
      <c r="BN291" s="38">
        <f>F291/G291</f>
        <v>60.440175438596491</v>
      </c>
    </row>
    <row r="292" spans="1:66" s="46" customFormat="1" ht="30" x14ac:dyDescent="0.25">
      <c r="A292" s="45">
        <v>41046</v>
      </c>
      <c r="B292" s="43">
        <f t="shared" si="508"/>
        <v>5</v>
      </c>
      <c r="C292" s="52">
        <v>1</v>
      </c>
      <c r="D292" s="37" t="s">
        <v>417</v>
      </c>
      <c r="E292" s="37" t="s">
        <v>216</v>
      </c>
      <c r="F292" s="43">
        <v>3370.18</v>
      </c>
      <c r="G292" s="52">
        <v>53</v>
      </c>
      <c r="H292" s="52">
        <v>6</v>
      </c>
      <c r="I292" s="34">
        <v>0.85416666666666663</v>
      </c>
      <c r="J292" s="34">
        <v>0.85416666666666663</v>
      </c>
      <c r="K292" s="34">
        <v>0.85763888888888884</v>
      </c>
      <c r="L292" s="7">
        <f>K292-J292</f>
        <v>3.4722222222222099E-3</v>
      </c>
      <c r="M292" s="34">
        <v>0.86111111111111116</v>
      </c>
      <c r="N292" s="7">
        <f>M292-K292</f>
        <v>3.4722222222223209E-3</v>
      </c>
      <c r="O292" s="34">
        <v>0.96527777777777779</v>
      </c>
      <c r="P292" s="7">
        <f>O292-M292</f>
        <v>0.10416666666666663</v>
      </c>
      <c r="Q292" s="34">
        <v>0.96875</v>
      </c>
      <c r="R292" s="34">
        <v>1</v>
      </c>
      <c r="S292" s="7">
        <f t="shared" si="554"/>
        <v>3.125E-2</v>
      </c>
      <c r="T292" s="34">
        <v>0.96875</v>
      </c>
      <c r="U292" s="34">
        <v>1</v>
      </c>
      <c r="V292" s="7">
        <f t="shared" si="555"/>
        <v>3.125E-2</v>
      </c>
      <c r="W292" s="34">
        <v>1.0013888888888889</v>
      </c>
      <c r="X292" s="7">
        <f>W292-R292</f>
        <v>1.388888888888884E-3</v>
      </c>
      <c r="Y292" s="34">
        <v>1.0027777777777778</v>
      </c>
      <c r="Z292" s="7">
        <f>Y292-W292</f>
        <v>1.388888888888884E-3</v>
      </c>
      <c r="AA292" s="34">
        <v>1.0756944444444445</v>
      </c>
      <c r="AB292" s="7">
        <f>AA292-Y292</f>
        <v>7.2916666666666741E-2</v>
      </c>
      <c r="AC292" s="34">
        <v>1.0756944444444445</v>
      </c>
      <c r="AD292" s="34">
        <v>1.0756944444444445</v>
      </c>
      <c r="AE292" s="7">
        <f t="shared" si="556"/>
        <v>0</v>
      </c>
      <c r="AF292" s="34">
        <v>1.0833333333333333</v>
      </c>
      <c r="AG292" s="7">
        <f>AF292-AD292</f>
        <v>7.6388888888887507E-3</v>
      </c>
      <c r="AH292" s="34">
        <v>1.09375</v>
      </c>
      <c r="AI292" s="7">
        <f>AH292-AF292</f>
        <v>1.0416666666666741E-2</v>
      </c>
      <c r="AJ292" s="8">
        <f t="shared" si="314"/>
        <v>0</v>
      </c>
      <c r="AK292" s="8">
        <f t="shared" si="315"/>
        <v>15</v>
      </c>
      <c r="AL292" s="34">
        <v>1.0972222222222221</v>
      </c>
      <c r="AM292" s="34">
        <v>1.1041666666666667</v>
      </c>
      <c r="AN292" s="7">
        <f t="shared" si="538"/>
        <v>6.9444444444446418E-3</v>
      </c>
      <c r="AO292" s="7">
        <f>AM292-I292</f>
        <v>0.25000000000000011</v>
      </c>
      <c r="AP292" s="8">
        <f t="shared" si="542"/>
        <v>6</v>
      </c>
      <c r="AQ292" s="8">
        <f t="shared" si="543"/>
        <v>0</v>
      </c>
      <c r="AR292" s="7">
        <f>AB292-(AU292+AV292+AW292+AZ292+BC292+BF292+BI292)</f>
        <v>5.5555555555555629E-2</v>
      </c>
      <c r="AS292" s="8">
        <f t="shared" si="559"/>
        <v>1</v>
      </c>
      <c r="AT292" s="8">
        <f t="shared" si="560"/>
        <v>20</v>
      </c>
      <c r="AU292" s="224">
        <v>0</v>
      </c>
      <c r="AV292" s="224">
        <v>1.7361111111111112E-2</v>
      </c>
      <c r="AW292" s="224">
        <v>0</v>
      </c>
      <c r="AX292" s="225">
        <f t="shared" si="546"/>
        <v>0</v>
      </c>
      <c r="AY292" s="225">
        <f t="shared" si="547"/>
        <v>0</v>
      </c>
      <c r="AZ292" s="224">
        <v>0</v>
      </c>
      <c r="BA292" s="225">
        <f t="shared" si="561"/>
        <v>0</v>
      </c>
      <c r="BB292" s="225">
        <f t="shared" si="562"/>
        <v>0</v>
      </c>
      <c r="BC292" s="224">
        <v>0</v>
      </c>
      <c r="BD292" s="225">
        <f t="shared" si="557"/>
        <v>0</v>
      </c>
      <c r="BE292" s="225">
        <f t="shared" si="558"/>
        <v>0</v>
      </c>
      <c r="BF292" s="224">
        <v>0</v>
      </c>
      <c r="BG292" s="225">
        <f t="shared" ref="BG292:BG298" si="563">HOUR(BF292)</f>
        <v>0</v>
      </c>
      <c r="BH292" s="225">
        <f t="shared" ref="BH292:BH298" si="564">MINUTE(BF292)</f>
        <v>0</v>
      </c>
      <c r="BI292" s="224">
        <v>0</v>
      </c>
      <c r="BJ292" s="226">
        <f t="shared" si="552"/>
        <v>0</v>
      </c>
      <c r="BK292" s="227">
        <f t="shared" si="553"/>
        <v>0</v>
      </c>
      <c r="BL292" s="228">
        <f>F292 + BL291</f>
        <v>1032195.9599999997</v>
      </c>
      <c r="BM292" s="229">
        <f xml:space="preserve"> G292 + BM291</f>
        <v>16640</v>
      </c>
      <c r="BN292" s="38">
        <f>F292/G292</f>
        <v>63.588301886792451</v>
      </c>
    </row>
    <row r="293" spans="1:66" s="46" customFormat="1" x14ac:dyDescent="0.25">
      <c r="A293" s="45">
        <v>41046</v>
      </c>
      <c r="B293" s="43">
        <f t="shared" si="508"/>
        <v>5</v>
      </c>
      <c r="C293" s="52">
        <v>1</v>
      </c>
      <c r="D293" s="37" t="s">
        <v>264</v>
      </c>
      <c r="E293" s="37" t="s">
        <v>268</v>
      </c>
      <c r="F293" s="43">
        <v>3683.25</v>
      </c>
      <c r="G293" s="52">
        <v>59</v>
      </c>
      <c r="H293" s="52">
        <v>0</v>
      </c>
      <c r="I293" s="34">
        <v>0.875</v>
      </c>
      <c r="J293" s="34">
        <v>0.875</v>
      </c>
      <c r="K293" s="34">
        <v>0.88194444444444453</v>
      </c>
      <c r="L293" s="7">
        <f>K293-J293</f>
        <v>6.9444444444445308E-3</v>
      </c>
      <c r="M293" s="34">
        <v>0.88888888888888884</v>
      </c>
      <c r="N293" s="7">
        <f>M293-K293</f>
        <v>6.9444444444443088E-3</v>
      </c>
      <c r="O293" s="34">
        <v>0.97569444444444453</v>
      </c>
      <c r="P293" s="7">
        <f>O293-M293</f>
        <v>8.6805555555555691E-2</v>
      </c>
      <c r="Q293" s="34">
        <v>0.97916666666666663</v>
      </c>
      <c r="R293" s="34">
        <v>1.0138888888888888</v>
      </c>
      <c r="S293" s="7">
        <f t="shared" si="554"/>
        <v>3.472222222222221E-2</v>
      </c>
      <c r="T293" s="34">
        <v>0.97916666666666663</v>
      </c>
      <c r="U293" s="34">
        <v>1.0138888888888888</v>
      </c>
      <c r="V293" s="7">
        <f t="shared" si="555"/>
        <v>3.472222222222221E-2</v>
      </c>
      <c r="W293" s="34">
        <v>0.97916666666666663</v>
      </c>
      <c r="X293" s="7">
        <v>0</v>
      </c>
      <c r="Y293" s="34">
        <v>1.0034722222222221</v>
      </c>
      <c r="Z293" s="7">
        <f>Y293-W293</f>
        <v>2.4305555555555469E-2</v>
      </c>
      <c r="AA293" s="34">
        <v>1.1909722222222221</v>
      </c>
      <c r="AB293" s="7">
        <f>AA293-Y293</f>
        <v>0.1875</v>
      </c>
      <c r="AC293" s="34">
        <v>1.1909722222222221</v>
      </c>
      <c r="AD293" s="34">
        <v>1.1909722222222221</v>
      </c>
      <c r="AE293" s="7">
        <f t="shared" si="556"/>
        <v>0</v>
      </c>
      <c r="AF293" s="34">
        <v>1.1979166666666667</v>
      </c>
      <c r="AG293" s="7">
        <f>AF293-AD293</f>
        <v>6.9444444444446418E-3</v>
      </c>
      <c r="AH293" s="34">
        <v>1.2083333333333333</v>
      </c>
      <c r="AI293" s="7">
        <f>AH293-AF293</f>
        <v>1.0416666666666519E-2</v>
      </c>
      <c r="AJ293" s="8">
        <f t="shared" si="314"/>
        <v>0</v>
      </c>
      <c r="AK293" s="8">
        <f t="shared" si="315"/>
        <v>15</v>
      </c>
      <c r="AL293" s="34">
        <v>1.2118055555555556</v>
      </c>
      <c r="AM293" s="34">
        <v>1.2152777777777779</v>
      </c>
      <c r="AN293" s="7">
        <f t="shared" si="538"/>
        <v>3.4722222222223209E-3</v>
      </c>
      <c r="AO293" s="7">
        <f>AM293-I293</f>
        <v>0.3402777777777779</v>
      </c>
      <c r="AP293" s="8">
        <f t="shared" si="542"/>
        <v>8</v>
      </c>
      <c r="AQ293" s="8">
        <f t="shared" si="543"/>
        <v>10</v>
      </c>
      <c r="AR293" s="7">
        <f>AB293-(AU293+AV293+AW293+AZ293+BC293+BF293+BI293)</f>
        <v>0</v>
      </c>
      <c r="AS293" s="8">
        <f t="shared" si="559"/>
        <v>0</v>
      </c>
      <c r="AT293" s="8">
        <f t="shared" si="560"/>
        <v>0</v>
      </c>
      <c r="AU293" s="224">
        <v>0</v>
      </c>
      <c r="AV293" s="224">
        <v>0</v>
      </c>
      <c r="AW293" s="224">
        <v>0</v>
      </c>
      <c r="AX293" s="225">
        <f t="shared" si="546"/>
        <v>0</v>
      </c>
      <c r="AY293" s="225">
        <f t="shared" si="547"/>
        <v>0</v>
      </c>
      <c r="AZ293" s="224">
        <v>0.1875</v>
      </c>
      <c r="BA293" s="225">
        <f t="shared" si="561"/>
        <v>4</v>
      </c>
      <c r="BB293" s="225">
        <f t="shared" si="562"/>
        <v>30</v>
      </c>
      <c r="BC293" s="224">
        <v>0</v>
      </c>
      <c r="BD293" s="225">
        <f t="shared" si="557"/>
        <v>0</v>
      </c>
      <c r="BE293" s="225">
        <f t="shared" si="558"/>
        <v>0</v>
      </c>
      <c r="BF293" s="224">
        <v>0</v>
      </c>
      <c r="BG293" s="225">
        <f t="shared" si="563"/>
        <v>0</v>
      </c>
      <c r="BH293" s="225">
        <f t="shared" si="564"/>
        <v>0</v>
      </c>
      <c r="BI293" s="224">
        <v>0</v>
      </c>
      <c r="BJ293" s="226">
        <f t="shared" si="552"/>
        <v>0</v>
      </c>
      <c r="BK293" s="227">
        <f t="shared" si="553"/>
        <v>0</v>
      </c>
      <c r="BL293" s="228">
        <f>F293 + BL292</f>
        <v>1035879.2099999997</v>
      </c>
      <c r="BM293" s="229">
        <f xml:space="preserve"> G293 + BM292</f>
        <v>16699</v>
      </c>
      <c r="BN293" s="38">
        <f>F293/G293</f>
        <v>62.427966101694913</v>
      </c>
    </row>
    <row r="294" spans="1:66" s="46" customFormat="1" ht="30" x14ac:dyDescent="0.25">
      <c r="A294" s="45">
        <v>41046</v>
      </c>
      <c r="B294" s="43">
        <f t="shared" si="508"/>
        <v>5</v>
      </c>
      <c r="C294" s="52">
        <v>6</v>
      </c>
      <c r="D294" s="37" t="s">
        <v>351</v>
      </c>
      <c r="E294" s="37" t="s">
        <v>216</v>
      </c>
      <c r="F294" s="43">
        <v>3474.62</v>
      </c>
      <c r="G294" s="52">
        <v>56</v>
      </c>
      <c r="H294" s="52">
        <v>3</v>
      </c>
      <c r="I294" s="34">
        <v>0.94444444444444453</v>
      </c>
      <c r="J294" s="34">
        <v>0.94444444444444453</v>
      </c>
      <c r="K294" s="34">
        <v>0.94791666666666663</v>
      </c>
      <c r="L294" s="7">
        <f>K294-J294</f>
        <v>3.4722222222220989E-3</v>
      </c>
      <c r="M294" s="34">
        <v>0.95486111111111116</v>
      </c>
      <c r="N294" s="7">
        <f>M294-K294</f>
        <v>6.9444444444445308E-3</v>
      </c>
      <c r="O294" s="34">
        <v>0.99305555555555547</v>
      </c>
      <c r="P294" s="7">
        <f>O294-M294</f>
        <v>3.8194444444444309E-2</v>
      </c>
      <c r="Q294" s="34">
        <v>1</v>
      </c>
      <c r="R294" s="34">
        <v>1.0555555555555556</v>
      </c>
      <c r="S294" s="7">
        <f t="shared" si="554"/>
        <v>5.555555555555558E-2</v>
      </c>
      <c r="T294" s="34">
        <v>1</v>
      </c>
      <c r="U294" s="34">
        <v>1.0555555555555556</v>
      </c>
      <c r="V294" s="7">
        <f t="shared" si="555"/>
        <v>5.555555555555558E-2</v>
      </c>
      <c r="W294" s="34">
        <v>1.125</v>
      </c>
      <c r="X294" s="7">
        <f>W294-R294</f>
        <v>6.944444444444442E-2</v>
      </c>
      <c r="Y294" s="34">
        <v>1.1270833333333334</v>
      </c>
      <c r="Z294" s="7">
        <f>Y294-W294</f>
        <v>2.083333333333437E-3</v>
      </c>
      <c r="AA294" s="34">
        <v>1.1875</v>
      </c>
      <c r="AB294" s="7">
        <f>AA294-Y294</f>
        <v>6.0416666666666563E-2</v>
      </c>
      <c r="AC294" s="34">
        <v>1.1875</v>
      </c>
      <c r="AD294" s="34">
        <v>1.1875</v>
      </c>
      <c r="AE294" s="7">
        <f t="shared" si="556"/>
        <v>0</v>
      </c>
      <c r="AF294" s="34">
        <v>1.2083333333333333</v>
      </c>
      <c r="AG294" s="7">
        <f>AF294-AD294</f>
        <v>2.0833333333333259E-2</v>
      </c>
      <c r="AH294" s="34">
        <v>1.2152777777777779</v>
      </c>
      <c r="AI294" s="7">
        <f>AH294-AF294</f>
        <v>6.9444444444446418E-3</v>
      </c>
      <c r="AJ294" s="8">
        <f t="shared" si="314"/>
        <v>0</v>
      </c>
      <c r="AK294" s="8">
        <f t="shared" si="315"/>
        <v>10</v>
      </c>
      <c r="AL294" s="34">
        <v>1.21875</v>
      </c>
      <c r="AM294" s="34">
        <v>1.2256944444444444</v>
      </c>
      <c r="AN294" s="7">
        <f t="shared" si="538"/>
        <v>6.9444444444444198E-3</v>
      </c>
      <c r="AO294" s="7">
        <f>AM294-I294</f>
        <v>0.28124999999999989</v>
      </c>
      <c r="AP294" s="8">
        <f t="shared" si="542"/>
        <v>6</v>
      </c>
      <c r="AQ294" s="8">
        <f t="shared" si="543"/>
        <v>45</v>
      </c>
      <c r="AR294" s="7">
        <f>AB294-(AU294+AV294+AW294+AZ294+BC294+BF294+BI294)</f>
        <v>4.9999999999999899E-2</v>
      </c>
      <c r="AS294" s="8">
        <f t="shared" si="559"/>
        <v>1</v>
      </c>
      <c r="AT294" s="8">
        <f t="shared" si="560"/>
        <v>12</v>
      </c>
      <c r="AU294" s="224">
        <v>0</v>
      </c>
      <c r="AV294" s="224">
        <v>1.0416666666666666E-2</v>
      </c>
      <c r="AW294" s="224">
        <v>0</v>
      </c>
      <c r="AX294" s="225">
        <f t="shared" si="546"/>
        <v>0</v>
      </c>
      <c r="AY294" s="225">
        <f t="shared" si="547"/>
        <v>0</v>
      </c>
      <c r="AZ294" s="224">
        <v>0</v>
      </c>
      <c r="BA294" s="225">
        <f t="shared" ref="BA294:BA301" si="565">HOUR(AZ294)</f>
        <v>0</v>
      </c>
      <c r="BB294" s="225">
        <f t="shared" ref="BB294:BB301" si="566">MINUTE(AZ294)</f>
        <v>0</v>
      </c>
      <c r="BC294" s="224">
        <v>0</v>
      </c>
      <c r="BD294" s="225">
        <f t="shared" si="557"/>
        <v>0</v>
      </c>
      <c r="BE294" s="225">
        <f t="shared" si="558"/>
        <v>0</v>
      </c>
      <c r="BF294" s="224">
        <v>0</v>
      </c>
      <c r="BG294" s="225">
        <f t="shared" si="563"/>
        <v>0</v>
      </c>
      <c r="BH294" s="225">
        <f t="shared" si="564"/>
        <v>0</v>
      </c>
      <c r="BI294" s="224">
        <v>0</v>
      </c>
      <c r="BJ294" s="226">
        <f t="shared" si="552"/>
        <v>0</v>
      </c>
      <c r="BK294" s="227">
        <f t="shared" si="553"/>
        <v>0</v>
      </c>
      <c r="BL294" s="228">
        <f>F294 + BL293</f>
        <v>1039353.8299999997</v>
      </c>
      <c r="BM294" s="229">
        <f xml:space="preserve"> G294 + BM293</f>
        <v>16755</v>
      </c>
      <c r="BN294" s="38">
        <f>F294/G294</f>
        <v>62.046785714285711</v>
      </c>
    </row>
    <row r="295" spans="1:66" s="46" customFormat="1" ht="30" x14ac:dyDescent="0.25">
      <c r="A295" s="45">
        <v>41047</v>
      </c>
      <c r="B295" s="43">
        <f t="shared" si="508"/>
        <v>5</v>
      </c>
      <c r="C295" s="52">
        <v>1</v>
      </c>
      <c r="D295" s="37" t="s">
        <v>417</v>
      </c>
      <c r="E295" s="37" t="s">
        <v>216</v>
      </c>
      <c r="F295" s="43">
        <v>3611.22</v>
      </c>
      <c r="G295" s="52">
        <v>59</v>
      </c>
      <c r="H295" s="52">
        <v>0</v>
      </c>
      <c r="I295" s="34">
        <v>0.16319444444444445</v>
      </c>
      <c r="J295" s="34">
        <v>0.16319444444444445</v>
      </c>
      <c r="K295" s="34">
        <v>0.17013888888888887</v>
      </c>
      <c r="L295" s="7">
        <f>K295-J295</f>
        <v>6.9444444444444198E-3</v>
      </c>
      <c r="M295" s="34">
        <v>0.17708333333333334</v>
      </c>
      <c r="N295" s="7">
        <f>M295-K295</f>
        <v>6.9444444444444753E-3</v>
      </c>
      <c r="O295" s="34">
        <v>0.21527777777777779</v>
      </c>
      <c r="P295" s="7">
        <f>O295-M295</f>
        <v>3.8194444444444448E-2</v>
      </c>
      <c r="Q295" s="34">
        <v>0.21875</v>
      </c>
      <c r="R295" s="34">
        <v>0.2986111111111111</v>
      </c>
      <c r="S295" s="7">
        <f t="shared" ref="S295:S300" si="567">R295-Q295</f>
        <v>7.9861111111111105E-2</v>
      </c>
      <c r="T295" s="34">
        <v>0.21875</v>
      </c>
      <c r="U295" s="34">
        <v>0.2986111111111111</v>
      </c>
      <c r="V295" s="7">
        <f t="shared" ref="V295:V300" si="568">U295-T295</f>
        <v>7.9861111111111105E-2</v>
      </c>
      <c r="W295" s="34">
        <v>0.32430555555555557</v>
      </c>
      <c r="X295" s="7">
        <f>W295-R295</f>
        <v>2.5694444444444464E-2</v>
      </c>
      <c r="Y295" s="34">
        <v>0.32500000000000001</v>
      </c>
      <c r="Z295" s="7">
        <f>Y295-W295</f>
        <v>6.9444444444444198E-4</v>
      </c>
      <c r="AA295" s="34">
        <v>0.41180555555555554</v>
      </c>
      <c r="AB295" s="7">
        <f>AA295-Y295</f>
        <v>8.6805555555555525E-2</v>
      </c>
      <c r="AC295" s="34">
        <v>0.41180555555555554</v>
      </c>
      <c r="AD295" s="34">
        <v>0.41180555555555554</v>
      </c>
      <c r="AE295" s="7">
        <f t="shared" ref="AE295:AE300" si="569">AD295-AC295</f>
        <v>0</v>
      </c>
      <c r="AF295" s="34">
        <v>0.41666666666666669</v>
      </c>
      <c r="AG295" s="7">
        <f>AF295-AD295</f>
        <v>4.8611111111111494E-3</v>
      </c>
      <c r="AH295" s="34">
        <v>0.42708333333333331</v>
      </c>
      <c r="AI295" s="7">
        <f>AH295-AF295</f>
        <v>1.041666666666663E-2</v>
      </c>
      <c r="AJ295" s="8">
        <f t="shared" si="314"/>
        <v>0</v>
      </c>
      <c r="AK295" s="8">
        <f t="shared" si="315"/>
        <v>15</v>
      </c>
      <c r="AL295" s="34">
        <v>1.4305555555555556</v>
      </c>
      <c r="AM295" s="34">
        <v>1.4340277777777777</v>
      </c>
      <c r="AN295" s="7">
        <f t="shared" si="538"/>
        <v>3.4722222222220989E-3</v>
      </c>
      <c r="AO295" s="7">
        <f>AM295-I295</f>
        <v>1.2708333333333333</v>
      </c>
      <c r="AP295" s="8">
        <f t="shared" si="542"/>
        <v>6</v>
      </c>
      <c r="AQ295" s="8">
        <f t="shared" si="543"/>
        <v>30</v>
      </c>
      <c r="AR295" s="7">
        <f>AB295-(AU295+AV295+AW295+AZ295+BC295+BF295+BI295)</f>
        <v>6.1805555555555523E-2</v>
      </c>
      <c r="AS295" s="8">
        <f t="shared" ref="AS295:AS300" si="570">HOUR(AR295)</f>
        <v>1</v>
      </c>
      <c r="AT295" s="8">
        <f t="shared" ref="AT295:AT300" si="571">MINUTE(AR295)</f>
        <v>29</v>
      </c>
      <c r="AU295" s="224">
        <v>0</v>
      </c>
      <c r="AV295" s="224">
        <v>9.0277777777777787E-3</v>
      </c>
      <c r="AW295" s="224">
        <v>0</v>
      </c>
      <c r="AX295" s="225">
        <f t="shared" si="546"/>
        <v>0</v>
      </c>
      <c r="AY295" s="225">
        <f t="shared" si="547"/>
        <v>0</v>
      </c>
      <c r="AZ295" s="224">
        <v>0</v>
      </c>
      <c r="BA295" s="225">
        <f t="shared" si="565"/>
        <v>0</v>
      </c>
      <c r="BB295" s="225">
        <f t="shared" si="566"/>
        <v>0</v>
      </c>
      <c r="BC295" s="224">
        <v>0</v>
      </c>
      <c r="BD295" s="225">
        <f t="shared" si="557"/>
        <v>0</v>
      </c>
      <c r="BE295" s="225">
        <f t="shared" si="558"/>
        <v>0</v>
      </c>
      <c r="BF295" s="224">
        <v>1.5972222222222224E-2</v>
      </c>
      <c r="BG295" s="225">
        <f t="shared" si="563"/>
        <v>0</v>
      </c>
      <c r="BH295" s="225">
        <f t="shared" si="564"/>
        <v>23</v>
      </c>
      <c r="BI295" s="224">
        <v>0</v>
      </c>
      <c r="BJ295" s="226">
        <f t="shared" si="552"/>
        <v>0</v>
      </c>
      <c r="BK295" s="227">
        <f t="shared" si="553"/>
        <v>0</v>
      </c>
      <c r="BL295" s="228">
        <f>F295 + BL294</f>
        <v>1042965.0499999997</v>
      </c>
      <c r="BM295" s="229">
        <f xml:space="preserve"> G295 + BM294</f>
        <v>16814</v>
      </c>
      <c r="BN295" s="38">
        <f>F295/G295</f>
        <v>61.207118644067791</v>
      </c>
    </row>
    <row r="296" spans="1:66" s="46" customFormat="1" x14ac:dyDescent="0.25">
      <c r="A296" s="45">
        <v>41047</v>
      </c>
      <c r="B296" s="43">
        <f t="shared" si="508"/>
        <v>5</v>
      </c>
      <c r="C296" s="52">
        <v>22</v>
      </c>
      <c r="D296" s="37" t="s">
        <v>31</v>
      </c>
      <c r="E296" s="37" t="s">
        <v>431</v>
      </c>
      <c r="F296" s="43">
        <v>3677.29</v>
      </c>
      <c r="G296" s="52">
        <v>59</v>
      </c>
      <c r="H296" s="52">
        <v>0</v>
      </c>
      <c r="I296" s="34">
        <v>0.875</v>
      </c>
      <c r="J296" s="34">
        <v>0.875</v>
      </c>
      <c r="K296" s="34">
        <v>0.88194444444444453</v>
      </c>
      <c r="L296" s="7">
        <f>K296-J296</f>
        <v>6.9444444444445308E-3</v>
      </c>
      <c r="M296" s="34">
        <v>0.88888888888888884</v>
      </c>
      <c r="N296" s="7">
        <f>M296-K296</f>
        <v>6.9444444444443088E-3</v>
      </c>
      <c r="O296" s="34">
        <v>1.1180555555555556</v>
      </c>
      <c r="P296" s="7">
        <f>O296-M296</f>
        <v>0.22916666666666674</v>
      </c>
      <c r="Q296" s="34">
        <v>1.1215277777777779</v>
      </c>
      <c r="R296" s="34">
        <v>1.1666666666666667</v>
      </c>
      <c r="S296" s="7">
        <f t="shared" si="567"/>
        <v>4.513888888888884E-2</v>
      </c>
      <c r="T296" s="34">
        <v>1.1215277777777779</v>
      </c>
      <c r="U296" s="34">
        <v>1.1666666666666667</v>
      </c>
      <c r="V296" s="7">
        <f t="shared" si="568"/>
        <v>4.513888888888884E-2</v>
      </c>
      <c r="W296" s="34">
        <v>1.2222222222222221</v>
      </c>
      <c r="X296" s="7">
        <f>W296-R296</f>
        <v>5.5555555555555358E-2</v>
      </c>
      <c r="Y296" s="34">
        <v>1.2222222222222221</v>
      </c>
      <c r="Z296" s="7">
        <f>Y296-W296</f>
        <v>0</v>
      </c>
      <c r="AA296" s="34">
        <v>1.4652777777777777</v>
      </c>
      <c r="AB296" s="7">
        <f>AA296-Y296</f>
        <v>0.24305555555555558</v>
      </c>
      <c r="AC296" s="34">
        <v>1.4652777777777777</v>
      </c>
      <c r="AD296" s="34">
        <v>1.4652777777777777</v>
      </c>
      <c r="AE296" s="7">
        <f t="shared" si="569"/>
        <v>0</v>
      </c>
      <c r="AF296" s="34">
        <v>1.4791666666666667</v>
      </c>
      <c r="AG296" s="7">
        <f>AF296-AD296</f>
        <v>1.3888888888889062E-2</v>
      </c>
      <c r="AH296" s="34">
        <v>1.4861111111111109</v>
      </c>
      <c r="AI296" s="7">
        <f>AH296-AF296</f>
        <v>6.9444444444441977E-3</v>
      </c>
      <c r="AJ296" s="8">
        <f t="shared" si="314"/>
        <v>0</v>
      </c>
      <c r="AK296" s="8">
        <f t="shared" si="315"/>
        <v>10</v>
      </c>
      <c r="AL296" s="34">
        <v>0.48958333333333331</v>
      </c>
      <c r="AM296" s="34">
        <v>1.4930555555555556</v>
      </c>
      <c r="AN296" s="7">
        <f t="shared" si="538"/>
        <v>1.0034722222222223</v>
      </c>
      <c r="AO296" s="7">
        <f>AM296-I296</f>
        <v>0.61805555555555558</v>
      </c>
      <c r="AP296" s="8">
        <f t="shared" si="542"/>
        <v>14</v>
      </c>
      <c r="AQ296" s="8">
        <f t="shared" si="543"/>
        <v>50</v>
      </c>
      <c r="AR296" s="7">
        <f>AB296-(AU296+AV296+AW296+AZ296+BC296+BF296+BI296)</f>
        <v>0</v>
      </c>
      <c r="AS296" s="8">
        <f t="shared" si="570"/>
        <v>0</v>
      </c>
      <c r="AT296" s="8">
        <f t="shared" si="571"/>
        <v>0</v>
      </c>
      <c r="AU296" s="224">
        <v>0</v>
      </c>
      <c r="AV296" s="224">
        <v>0</v>
      </c>
      <c r="AW296" s="224">
        <v>0</v>
      </c>
      <c r="AX296" s="225">
        <f t="shared" si="546"/>
        <v>0</v>
      </c>
      <c r="AY296" s="225">
        <f t="shared" si="547"/>
        <v>0</v>
      </c>
      <c r="AZ296" s="224">
        <v>0.21180555555555555</v>
      </c>
      <c r="BA296" s="225">
        <f t="shared" si="565"/>
        <v>5</v>
      </c>
      <c r="BB296" s="225">
        <f t="shared" si="566"/>
        <v>5</v>
      </c>
      <c r="BC296" s="224">
        <v>0</v>
      </c>
      <c r="BD296" s="225">
        <f t="shared" si="557"/>
        <v>0</v>
      </c>
      <c r="BE296" s="225">
        <f t="shared" si="558"/>
        <v>0</v>
      </c>
      <c r="BF296" s="224">
        <v>0</v>
      </c>
      <c r="BG296" s="225">
        <f t="shared" si="563"/>
        <v>0</v>
      </c>
      <c r="BH296" s="225">
        <f t="shared" si="564"/>
        <v>0</v>
      </c>
      <c r="BI296" s="224">
        <v>3.125E-2</v>
      </c>
      <c r="BJ296" s="226">
        <f t="shared" si="552"/>
        <v>0</v>
      </c>
      <c r="BK296" s="227">
        <f t="shared" si="553"/>
        <v>45</v>
      </c>
      <c r="BL296" s="228">
        <f>F296 + BL295</f>
        <v>1046642.3399999997</v>
      </c>
      <c r="BM296" s="229">
        <f xml:space="preserve"> G296 + BM295</f>
        <v>16873</v>
      </c>
      <c r="BN296" s="38">
        <f>F296/G296</f>
        <v>62.326949152542369</v>
      </c>
    </row>
    <row r="297" spans="1:66" s="46" customFormat="1" ht="30" x14ac:dyDescent="0.25">
      <c r="A297" s="45">
        <v>41047</v>
      </c>
      <c r="B297" s="43">
        <f t="shared" si="508"/>
        <v>5</v>
      </c>
      <c r="C297" s="52">
        <v>6</v>
      </c>
      <c r="D297" s="37" t="s">
        <v>351</v>
      </c>
      <c r="E297" s="37" t="s">
        <v>216</v>
      </c>
      <c r="F297" s="43">
        <v>3658.07</v>
      </c>
      <c r="G297" s="52">
        <v>59</v>
      </c>
      <c r="H297" s="52">
        <v>0</v>
      </c>
      <c r="I297" s="34">
        <v>0.35416666666666669</v>
      </c>
      <c r="J297" s="34">
        <v>0.35416666666666669</v>
      </c>
      <c r="K297" s="34">
        <v>0.3576388888888889</v>
      </c>
      <c r="L297" s="7">
        <f>K297-J297</f>
        <v>3.4722222222222099E-3</v>
      </c>
      <c r="M297" s="34">
        <v>0.3611111111111111</v>
      </c>
      <c r="N297" s="7">
        <f>M297-K297</f>
        <v>3.4722222222222099E-3</v>
      </c>
      <c r="O297" s="34">
        <v>0.36805555555555558</v>
      </c>
      <c r="P297" s="7">
        <f>O297-M297</f>
        <v>6.9444444444444753E-3</v>
      </c>
      <c r="Q297" s="34">
        <v>0.37152777777777773</v>
      </c>
      <c r="R297" s="34">
        <v>0.40625</v>
      </c>
      <c r="S297" s="7">
        <f t="shared" si="567"/>
        <v>3.4722222222222265E-2</v>
      </c>
      <c r="T297" s="34">
        <v>0.37152777777777773</v>
      </c>
      <c r="U297" s="34">
        <v>0.40625</v>
      </c>
      <c r="V297" s="7">
        <f t="shared" si="568"/>
        <v>3.4722222222222265E-2</v>
      </c>
      <c r="W297" s="34">
        <v>0.44444444444444442</v>
      </c>
      <c r="X297" s="7">
        <f>W297-R297</f>
        <v>3.819444444444442E-2</v>
      </c>
      <c r="Y297" s="34">
        <v>0.4458333333333333</v>
      </c>
      <c r="Z297" s="7">
        <f>Y297-W297</f>
        <v>1.388888888888884E-3</v>
      </c>
      <c r="AA297" s="34">
        <v>0.51666666666666672</v>
      </c>
      <c r="AB297" s="7">
        <f>AA297-Y297</f>
        <v>7.0833333333333415E-2</v>
      </c>
      <c r="AC297" s="34">
        <v>0.51666666666666672</v>
      </c>
      <c r="AD297" s="34">
        <v>0.51666666666666672</v>
      </c>
      <c r="AE297" s="7">
        <f t="shared" si="569"/>
        <v>0</v>
      </c>
      <c r="AF297" s="34">
        <v>0.52777777777777779</v>
      </c>
      <c r="AG297" s="7">
        <f>AF297-AD297</f>
        <v>1.1111111111111072E-2</v>
      </c>
      <c r="AH297" s="34">
        <v>0.53819444444444442</v>
      </c>
      <c r="AI297" s="7">
        <f>AH297-AF297</f>
        <v>1.041666666666663E-2</v>
      </c>
      <c r="AJ297" s="8">
        <f t="shared" si="314"/>
        <v>0</v>
      </c>
      <c r="AK297" s="8">
        <f t="shared" si="315"/>
        <v>15</v>
      </c>
      <c r="AL297" s="34">
        <v>0.54166666666666663</v>
      </c>
      <c r="AM297" s="34">
        <v>0.54513888888888895</v>
      </c>
      <c r="AN297" s="7">
        <f t="shared" si="538"/>
        <v>3.4722222222223209E-3</v>
      </c>
      <c r="AO297" s="7">
        <f>AM297-I297</f>
        <v>0.19097222222222227</v>
      </c>
      <c r="AP297" s="8">
        <f t="shared" si="542"/>
        <v>4</v>
      </c>
      <c r="AQ297" s="8">
        <f t="shared" si="543"/>
        <v>35</v>
      </c>
      <c r="AR297" s="7">
        <f>AB297-(AU297+AV297+AW297+AZ297+BC297+BF297+BI297)</f>
        <v>5.902777777777786E-2</v>
      </c>
      <c r="AS297" s="8">
        <f t="shared" si="570"/>
        <v>1</v>
      </c>
      <c r="AT297" s="8">
        <f t="shared" si="571"/>
        <v>25</v>
      </c>
      <c r="AU297" s="224">
        <v>0</v>
      </c>
      <c r="AV297" s="224">
        <v>0</v>
      </c>
      <c r="AW297" s="224">
        <v>0</v>
      </c>
      <c r="AX297" s="225">
        <f t="shared" si="546"/>
        <v>0</v>
      </c>
      <c r="AY297" s="225">
        <f t="shared" si="547"/>
        <v>0</v>
      </c>
      <c r="AZ297" s="224">
        <v>0</v>
      </c>
      <c r="BA297" s="225">
        <f t="shared" si="565"/>
        <v>0</v>
      </c>
      <c r="BB297" s="225">
        <f t="shared" si="566"/>
        <v>0</v>
      </c>
      <c r="BC297" s="224">
        <v>0</v>
      </c>
      <c r="BD297" s="225">
        <f t="shared" si="557"/>
        <v>0</v>
      </c>
      <c r="BE297" s="225">
        <f t="shared" si="558"/>
        <v>0</v>
      </c>
      <c r="BF297" s="224">
        <v>1.1805555555555555E-2</v>
      </c>
      <c r="BG297" s="225">
        <f t="shared" si="563"/>
        <v>0</v>
      </c>
      <c r="BH297" s="225">
        <f t="shared" si="564"/>
        <v>17</v>
      </c>
      <c r="BI297" s="224">
        <v>0</v>
      </c>
      <c r="BJ297" s="226">
        <f t="shared" si="552"/>
        <v>0</v>
      </c>
      <c r="BK297" s="227">
        <f t="shared" si="553"/>
        <v>0</v>
      </c>
      <c r="BL297" s="228">
        <f>F297 + BL296</f>
        <v>1050300.4099999997</v>
      </c>
      <c r="BM297" s="229">
        <f xml:space="preserve"> G297 + BM296</f>
        <v>16932</v>
      </c>
      <c r="BN297" s="38">
        <f>F297/G297</f>
        <v>62.001186440677969</v>
      </c>
    </row>
    <row r="298" spans="1:66" s="46" customFormat="1" x14ac:dyDescent="0.25">
      <c r="A298" s="45">
        <v>41047</v>
      </c>
      <c r="B298" s="43">
        <f t="shared" si="508"/>
        <v>5</v>
      </c>
      <c r="C298" s="52">
        <v>6</v>
      </c>
      <c r="D298" s="37" t="s">
        <v>281</v>
      </c>
      <c r="E298" s="37" t="s">
        <v>305</v>
      </c>
      <c r="F298" s="43">
        <v>3557.15</v>
      </c>
      <c r="G298" s="52">
        <v>56</v>
      </c>
      <c r="H298" s="52">
        <v>3</v>
      </c>
      <c r="I298" s="34">
        <v>0.59375</v>
      </c>
      <c r="J298" s="34">
        <v>0.59375</v>
      </c>
      <c r="K298" s="34">
        <v>0.59722222222222221</v>
      </c>
      <c r="L298" s="7">
        <f>K298-J298</f>
        <v>3.4722222222222099E-3</v>
      </c>
      <c r="M298" s="34">
        <v>0.60069444444444442</v>
      </c>
      <c r="N298" s="7">
        <f>M298-K298</f>
        <v>3.4722222222222099E-3</v>
      </c>
      <c r="O298" s="34">
        <v>0.61458333333333337</v>
      </c>
      <c r="P298" s="7">
        <f>O298-M298</f>
        <v>1.3888888888888951E-2</v>
      </c>
      <c r="Q298" s="34">
        <v>0.61805555555555558</v>
      </c>
      <c r="R298" s="34">
        <v>0.65972222222222221</v>
      </c>
      <c r="S298" s="7">
        <f t="shared" si="567"/>
        <v>4.166666666666663E-2</v>
      </c>
      <c r="T298" s="34">
        <v>0.61805555555555558</v>
      </c>
      <c r="U298" s="34">
        <v>0.65972222222222221</v>
      </c>
      <c r="V298" s="7">
        <f t="shared" si="568"/>
        <v>4.166666666666663E-2</v>
      </c>
      <c r="W298" s="34">
        <v>0.65972222222222221</v>
      </c>
      <c r="X298" s="7">
        <f>W298-R298</f>
        <v>0</v>
      </c>
      <c r="Y298" s="34">
        <v>0.66041666666666665</v>
      </c>
      <c r="Z298" s="7">
        <f>Y298-W298</f>
        <v>6.9444444444444198E-4</v>
      </c>
      <c r="AA298" s="34">
        <v>0.72291666666666676</v>
      </c>
      <c r="AB298" s="7">
        <f>AA298-Y298</f>
        <v>6.2500000000000111E-2</v>
      </c>
      <c r="AC298" s="34">
        <v>0.72291666666666676</v>
      </c>
      <c r="AD298" s="34">
        <v>0.72291666666666676</v>
      </c>
      <c r="AE298" s="7">
        <f t="shared" si="569"/>
        <v>0</v>
      </c>
      <c r="AF298" s="34">
        <v>0.75</v>
      </c>
      <c r="AG298" s="7">
        <f>AF298-AD298</f>
        <v>2.7083333333333237E-2</v>
      </c>
      <c r="AH298" s="34">
        <v>0.76041666666666663</v>
      </c>
      <c r="AI298" s="7">
        <f>AH298-AF298</f>
        <v>1.041666666666663E-2</v>
      </c>
      <c r="AJ298" s="8">
        <f t="shared" si="314"/>
        <v>0</v>
      </c>
      <c r="AK298" s="8">
        <f t="shared" si="315"/>
        <v>15</v>
      </c>
      <c r="AL298" s="34">
        <v>0.76388888888888884</v>
      </c>
      <c r="AM298" s="34">
        <v>0.77083333333333337</v>
      </c>
      <c r="AN298" s="7">
        <f t="shared" si="538"/>
        <v>6.9444444444445308E-3</v>
      </c>
      <c r="AO298" s="7">
        <f>AM298-I298</f>
        <v>0.17708333333333337</v>
      </c>
      <c r="AP298" s="8">
        <f t="shared" si="542"/>
        <v>4</v>
      </c>
      <c r="AQ298" s="8">
        <f t="shared" si="543"/>
        <v>15</v>
      </c>
      <c r="AR298" s="7">
        <f>AB298-(AU298+AV298+AW298+AZ298+BC298+BF298+BI298)</f>
        <v>5.2777777777777889E-2</v>
      </c>
      <c r="AS298" s="8">
        <f t="shared" si="570"/>
        <v>1</v>
      </c>
      <c r="AT298" s="8">
        <f t="shared" si="571"/>
        <v>16</v>
      </c>
      <c r="AU298" s="224">
        <v>0</v>
      </c>
      <c r="AV298" s="224">
        <v>0</v>
      </c>
      <c r="AW298" s="224">
        <v>0</v>
      </c>
      <c r="AX298" s="225">
        <f t="shared" si="546"/>
        <v>0</v>
      </c>
      <c r="AY298" s="225">
        <f t="shared" si="547"/>
        <v>0</v>
      </c>
      <c r="AZ298" s="224">
        <v>0</v>
      </c>
      <c r="BA298" s="225">
        <f t="shared" si="565"/>
        <v>0</v>
      </c>
      <c r="BB298" s="225">
        <f t="shared" si="566"/>
        <v>0</v>
      </c>
      <c r="BC298" s="224">
        <v>0</v>
      </c>
      <c r="BD298" s="225">
        <f t="shared" si="557"/>
        <v>0</v>
      </c>
      <c r="BE298" s="225">
        <f t="shared" si="558"/>
        <v>0</v>
      </c>
      <c r="BF298" s="224">
        <v>9.7222222222222224E-3</v>
      </c>
      <c r="BG298" s="225">
        <f t="shared" si="563"/>
        <v>0</v>
      </c>
      <c r="BH298" s="225">
        <f t="shared" si="564"/>
        <v>14</v>
      </c>
      <c r="BI298" s="224">
        <v>0</v>
      </c>
      <c r="BJ298" s="226">
        <f t="shared" si="552"/>
        <v>0</v>
      </c>
      <c r="BK298" s="227">
        <f t="shared" si="553"/>
        <v>0</v>
      </c>
      <c r="BL298" s="228">
        <f>F298 + BL297</f>
        <v>1053857.5599999996</v>
      </c>
      <c r="BM298" s="229">
        <f xml:space="preserve"> G298 + BM297</f>
        <v>16988</v>
      </c>
      <c r="BN298" s="38">
        <f>F298/G298</f>
        <v>63.520535714285714</v>
      </c>
    </row>
    <row r="299" spans="1:66" s="46" customFormat="1" x14ac:dyDescent="0.25">
      <c r="A299" s="45">
        <v>41047</v>
      </c>
      <c r="B299" s="43">
        <f t="shared" si="508"/>
        <v>5</v>
      </c>
      <c r="C299" s="52">
        <v>1</v>
      </c>
      <c r="D299" s="37" t="s">
        <v>287</v>
      </c>
      <c r="E299" s="37" t="s">
        <v>216</v>
      </c>
      <c r="F299" s="43">
        <v>3288.26</v>
      </c>
      <c r="G299" s="52">
        <v>56</v>
      </c>
      <c r="H299" s="52">
        <v>3</v>
      </c>
      <c r="I299" s="34">
        <v>0.75</v>
      </c>
      <c r="J299" s="34">
        <v>0.75</v>
      </c>
      <c r="K299" s="34">
        <v>0.75694444444444453</v>
      </c>
      <c r="L299" s="7">
        <f>K299-J299</f>
        <v>6.9444444444445308E-3</v>
      </c>
      <c r="M299" s="34">
        <v>0.76041666666666663</v>
      </c>
      <c r="N299" s="7">
        <f>M299-K299</f>
        <v>3.4722222222220989E-3</v>
      </c>
      <c r="O299" s="34">
        <v>0.78472222222222221</v>
      </c>
      <c r="P299" s="7">
        <f>O299-M299</f>
        <v>2.430555555555558E-2</v>
      </c>
      <c r="Q299" s="34">
        <v>0.78819444444444453</v>
      </c>
      <c r="R299" s="34">
        <v>0.82291666666666663</v>
      </c>
      <c r="S299" s="7">
        <f t="shared" si="567"/>
        <v>3.4722222222222099E-2</v>
      </c>
      <c r="T299" s="34">
        <v>0.78819444444444453</v>
      </c>
      <c r="U299" s="34">
        <v>0.82291666666666663</v>
      </c>
      <c r="V299" s="7">
        <f t="shared" si="568"/>
        <v>3.4722222222222099E-2</v>
      </c>
      <c r="W299" s="34">
        <v>0.80208333333333337</v>
      </c>
      <c r="X299" s="7">
        <v>0</v>
      </c>
      <c r="Y299" s="34">
        <v>0.80208333333333337</v>
      </c>
      <c r="Z299" s="7">
        <f>Y299-W299</f>
        <v>0</v>
      </c>
      <c r="AA299" s="34">
        <v>0.97916666666666663</v>
      </c>
      <c r="AB299" s="7">
        <f>AA299-Y299</f>
        <v>0.17708333333333326</v>
      </c>
      <c r="AC299" s="34">
        <v>0.97916666666666663</v>
      </c>
      <c r="AD299" s="34">
        <v>0.97916666666666663</v>
      </c>
      <c r="AE299" s="7">
        <f t="shared" si="569"/>
        <v>0</v>
      </c>
      <c r="AF299" s="34">
        <v>0.99305555555555547</v>
      </c>
      <c r="AG299" s="7">
        <f>AF299-AD299</f>
        <v>1.388888888888884E-2</v>
      </c>
      <c r="AH299" s="34">
        <v>1</v>
      </c>
      <c r="AI299" s="7">
        <f>AH299-AF299</f>
        <v>6.9444444444445308E-3</v>
      </c>
      <c r="AJ299" s="8">
        <f t="shared" si="314"/>
        <v>0</v>
      </c>
      <c r="AK299" s="8">
        <f t="shared" si="315"/>
        <v>10</v>
      </c>
      <c r="AL299" s="34">
        <v>1.0034722222222221</v>
      </c>
      <c r="AM299" s="34">
        <v>1.0069444444444444</v>
      </c>
      <c r="AN299" s="7">
        <f t="shared" si="538"/>
        <v>3.4722222222223209E-3</v>
      </c>
      <c r="AO299" s="7">
        <f>AM299-I299</f>
        <v>0.25694444444444442</v>
      </c>
      <c r="AP299" s="8">
        <f t="shared" si="542"/>
        <v>6</v>
      </c>
      <c r="AQ299" s="8">
        <f t="shared" si="543"/>
        <v>10</v>
      </c>
      <c r="AR299" s="7">
        <f>AB299-(AU299+AV299+AW299+AZ299+BC299+BF299+BI299)</f>
        <v>0</v>
      </c>
      <c r="AS299" s="8">
        <f t="shared" si="570"/>
        <v>0</v>
      </c>
      <c r="AT299" s="8">
        <f t="shared" si="571"/>
        <v>0</v>
      </c>
      <c r="AU299" s="224">
        <v>0</v>
      </c>
      <c r="AV299" s="224">
        <v>0</v>
      </c>
      <c r="AW299" s="224">
        <v>0</v>
      </c>
      <c r="AX299" s="225">
        <f t="shared" si="546"/>
        <v>0</v>
      </c>
      <c r="AY299" s="225">
        <f t="shared" si="547"/>
        <v>0</v>
      </c>
      <c r="AZ299" s="224">
        <v>0.17708333333333334</v>
      </c>
      <c r="BA299" s="225">
        <f t="shared" si="565"/>
        <v>4</v>
      </c>
      <c r="BB299" s="225">
        <f t="shared" si="566"/>
        <v>15</v>
      </c>
      <c r="BC299" s="224">
        <v>0</v>
      </c>
      <c r="BD299" s="225">
        <f t="shared" si="557"/>
        <v>0</v>
      </c>
      <c r="BE299" s="225">
        <f t="shared" si="558"/>
        <v>0</v>
      </c>
      <c r="BF299" s="224">
        <v>0</v>
      </c>
      <c r="BG299" s="225">
        <f t="shared" ref="BG299:BG319" si="572">HOUR(BF299)</f>
        <v>0</v>
      </c>
      <c r="BH299" s="225">
        <f t="shared" ref="BH299:BH319" si="573">MINUTE(BF299)</f>
        <v>0</v>
      </c>
      <c r="BI299" s="224">
        <v>0</v>
      </c>
      <c r="BJ299" s="226">
        <f t="shared" si="552"/>
        <v>0</v>
      </c>
      <c r="BK299" s="227">
        <f t="shared" si="553"/>
        <v>0</v>
      </c>
      <c r="BL299" s="228">
        <f>F299 + BL298</f>
        <v>1057145.8199999996</v>
      </c>
      <c r="BM299" s="229">
        <f xml:space="preserve"> G299 + BM298</f>
        <v>17044</v>
      </c>
      <c r="BN299" s="38">
        <f>F299/G299</f>
        <v>58.718928571428577</v>
      </c>
    </row>
    <row r="300" spans="1:66" s="46" customFormat="1" ht="30" x14ac:dyDescent="0.25">
      <c r="A300" s="45">
        <v>41047</v>
      </c>
      <c r="B300" s="43">
        <f t="shared" si="508"/>
        <v>5</v>
      </c>
      <c r="C300" s="52">
        <v>1</v>
      </c>
      <c r="D300" s="37" t="s">
        <v>418</v>
      </c>
      <c r="E300" s="37" t="s">
        <v>216</v>
      </c>
      <c r="F300" s="43">
        <v>3730.88</v>
      </c>
      <c r="G300" s="52">
        <v>58</v>
      </c>
      <c r="H300" s="52">
        <v>1</v>
      </c>
      <c r="I300" s="34">
        <v>0.78125</v>
      </c>
      <c r="J300" s="34">
        <v>0.78125</v>
      </c>
      <c r="K300" s="34">
        <v>0.79166666666666663</v>
      </c>
      <c r="L300" s="7">
        <f>K300-J300</f>
        <v>1.041666666666663E-2</v>
      </c>
      <c r="M300" s="34">
        <v>0.79861111111111116</v>
      </c>
      <c r="N300" s="7">
        <f>M300-K300</f>
        <v>6.9444444444445308E-3</v>
      </c>
      <c r="O300" s="34">
        <v>0.85416666666666663</v>
      </c>
      <c r="P300" s="7">
        <f>O300-M300</f>
        <v>5.5555555555555469E-2</v>
      </c>
      <c r="Q300" s="34">
        <v>0.85416666666666663</v>
      </c>
      <c r="R300" s="34">
        <v>0.88888888888888884</v>
      </c>
      <c r="S300" s="7">
        <f t="shared" si="567"/>
        <v>3.472222222222221E-2</v>
      </c>
      <c r="T300" s="34">
        <v>0.85416666666666663</v>
      </c>
      <c r="U300" s="34">
        <v>0.88888888888888884</v>
      </c>
      <c r="V300" s="7">
        <f t="shared" si="568"/>
        <v>3.472222222222221E-2</v>
      </c>
      <c r="W300" s="34">
        <v>0.9916666666666667</v>
      </c>
      <c r="X300" s="7">
        <f>W300-R300</f>
        <v>0.10277777777777786</v>
      </c>
      <c r="Y300" s="34">
        <v>0.99375000000000002</v>
      </c>
      <c r="Z300" s="7">
        <f>Y300-W300</f>
        <v>2.0833333333333259E-3</v>
      </c>
      <c r="AA300" s="34">
        <v>1.0659722222222221</v>
      </c>
      <c r="AB300" s="7">
        <f>AA300-Y300</f>
        <v>7.2222222222222077E-2</v>
      </c>
      <c r="AC300" s="34">
        <v>1.0659722222222221</v>
      </c>
      <c r="AD300" s="34">
        <v>1.0659722222222221</v>
      </c>
      <c r="AE300" s="7">
        <f t="shared" si="569"/>
        <v>0</v>
      </c>
      <c r="AF300" s="34">
        <v>1.0729166666666667</v>
      </c>
      <c r="AG300" s="7">
        <f>AF300-AD300</f>
        <v>6.9444444444446418E-3</v>
      </c>
      <c r="AH300" s="34">
        <v>1.0833333333333333</v>
      </c>
      <c r="AI300" s="7">
        <f>AH300-AF300</f>
        <v>1.0416666666666519E-2</v>
      </c>
      <c r="AJ300" s="8">
        <f t="shared" si="314"/>
        <v>0</v>
      </c>
      <c r="AK300" s="8">
        <f t="shared" si="315"/>
        <v>15</v>
      </c>
      <c r="AL300" s="34">
        <v>1.0868055555555556</v>
      </c>
      <c r="AM300" s="34">
        <v>1.09375</v>
      </c>
      <c r="AN300" s="7">
        <f t="shared" si="538"/>
        <v>6.9444444444444198E-3</v>
      </c>
      <c r="AO300" s="7">
        <f>AM300-I300</f>
        <v>0.3125</v>
      </c>
      <c r="AP300" s="8">
        <f t="shared" si="542"/>
        <v>7</v>
      </c>
      <c r="AQ300" s="8">
        <f t="shared" si="543"/>
        <v>30</v>
      </c>
      <c r="AR300" s="7">
        <f>AB300-(AU300+AV300+AW300+AZ300+BC300+BF300+BI300)</f>
        <v>6.1111111111110963E-2</v>
      </c>
      <c r="AS300" s="8">
        <f t="shared" si="570"/>
        <v>1</v>
      </c>
      <c r="AT300" s="8">
        <f t="shared" si="571"/>
        <v>28</v>
      </c>
      <c r="AU300" s="224">
        <v>0</v>
      </c>
      <c r="AV300" s="224">
        <v>0</v>
      </c>
      <c r="AW300" s="224">
        <v>0</v>
      </c>
      <c r="AX300" s="225">
        <f t="shared" si="546"/>
        <v>0</v>
      </c>
      <c r="AY300" s="225">
        <f t="shared" si="547"/>
        <v>0</v>
      </c>
      <c r="AZ300" s="224">
        <v>0</v>
      </c>
      <c r="BA300" s="225">
        <f t="shared" si="565"/>
        <v>0</v>
      </c>
      <c r="BB300" s="225">
        <f t="shared" si="566"/>
        <v>0</v>
      </c>
      <c r="BC300" s="224">
        <v>0</v>
      </c>
      <c r="BD300" s="225">
        <f t="shared" si="557"/>
        <v>0</v>
      </c>
      <c r="BE300" s="225">
        <f t="shared" si="558"/>
        <v>0</v>
      </c>
      <c r="BF300" s="224">
        <v>1.1111111111111112E-2</v>
      </c>
      <c r="BG300" s="225">
        <f t="shared" si="572"/>
        <v>0</v>
      </c>
      <c r="BH300" s="225">
        <f t="shared" si="573"/>
        <v>16</v>
      </c>
      <c r="BI300" s="224">
        <v>0</v>
      </c>
      <c r="BJ300" s="226">
        <f t="shared" ref="BJ300" si="574">HOUR(BI300)</f>
        <v>0</v>
      </c>
      <c r="BK300" s="227">
        <f t="shared" ref="BK300" si="575">MINUTE(BI300)</f>
        <v>0</v>
      </c>
      <c r="BL300" s="228">
        <f>F300 + BL299</f>
        <v>1060876.6999999995</v>
      </c>
      <c r="BM300" s="229">
        <f xml:space="preserve"> G300 + BM299</f>
        <v>17102</v>
      </c>
      <c r="BN300" s="38">
        <f>F300/G300</f>
        <v>64.325517241379316</v>
      </c>
    </row>
    <row r="301" spans="1:66" s="46" customFormat="1" ht="30" x14ac:dyDescent="0.25">
      <c r="A301" s="45">
        <v>41048</v>
      </c>
      <c r="B301" s="43">
        <f t="shared" si="508"/>
        <v>5</v>
      </c>
      <c r="C301" s="52">
        <v>2</v>
      </c>
      <c r="D301" s="37" t="s">
        <v>419</v>
      </c>
      <c r="E301" s="37" t="s">
        <v>216</v>
      </c>
      <c r="F301" s="43">
        <v>3493.26</v>
      </c>
      <c r="G301" s="52">
        <v>55</v>
      </c>
      <c r="H301" s="52">
        <v>4</v>
      </c>
      <c r="I301" s="34">
        <v>0.875</v>
      </c>
      <c r="J301" s="34">
        <v>0.875</v>
      </c>
      <c r="K301" s="34">
        <v>0.88194444444444453</v>
      </c>
      <c r="L301" s="7">
        <f>K301-J301</f>
        <v>6.9444444444445308E-3</v>
      </c>
      <c r="M301" s="34">
        <v>0.88888888888888884</v>
      </c>
      <c r="N301" s="7">
        <f>M301-K301</f>
        <v>6.9444444444443088E-3</v>
      </c>
      <c r="O301" s="34">
        <v>1.0659722222222221</v>
      </c>
      <c r="P301" s="7">
        <f>O301-M301</f>
        <v>0.17708333333333326</v>
      </c>
      <c r="Q301" s="34">
        <v>1.0694444444444444</v>
      </c>
      <c r="R301" s="34">
        <v>1.1180555555555556</v>
      </c>
      <c r="S301" s="7">
        <f t="shared" ref="S301:S308" si="576">R301-Q301</f>
        <v>4.861111111111116E-2</v>
      </c>
      <c r="T301" s="34">
        <v>1.0694444444444444</v>
      </c>
      <c r="U301" s="34">
        <v>1.1180555555555556</v>
      </c>
      <c r="V301" s="7">
        <f t="shared" ref="V301:V308" si="577">U301-T301</f>
        <v>4.861111111111116E-2</v>
      </c>
      <c r="W301" s="34">
        <v>1.2451388888888888</v>
      </c>
      <c r="X301" s="7">
        <f>W301-R301</f>
        <v>0.12708333333333321</v>
      </c>
      <c r="Y301" s="34">
        <v>1.2465277777777779</v>
      </c>
      <c r="Z301" s="7">
        <f>Y301-W301</f>
        <v>1.388888888889106E-3</v>
      </c>
      <c r="AA301" s="34">
        <v>1.320138888888889</v>
      </c>
      <c r="AB301" s="7">
        <f>AA301-Y301</f>
        <v>7.3611111111111072E-2</v>
      </c>
      <c r="AC301" s="34">
        <v>1.320138888888889</v>
      </c>
      <c r="AD301" s="34">
        <v>1.320138888888889</v>
      </c>
      <c r="AE301" s="7">
        <f t="shared" ref="AE301:AE308" si="578">AD301-AC301</f>
        <v>0</v>
      </c>
      <c r="AF301" s="34">
        <v>1.3333333333333333</v>
      </c>
      <c r="AG301" s="7">
        <f>AF301-AD301</f>
        <v>1.3194444444444287E-2</v>
      </c>
      <c r="AH301" s="34">
        <v>1.3402777777777777</v>
      </c>
      <c r="AI301" s="7">
        <f>AH301-AF301</f>
        <v>6.9444444444444198E-3</v>
      </c>
      <c r="AJ301" s="8">
        <f t="shared" ref="AJ301:AJ320" si="579">HOUR(AI301)</f>
        <v>0</v>
      </c>
      <c r="AK301" s="8">
        <f t="shared" ref="AK301:AK320" si="580">MINUTE(AI301)</f>
        <v>10</v>
      </c>
      <c r="AL301" s="34">
        <v>0.34375</v>
      </c>
      <c r="AM301" s="34">
        <v>1.2638888888888888</v>
      </c>
      <c r="AN301" s="7">
        <f t="shared" si="538"/>
        <v>0.92013888888888884</v>
      </c>
      <c r="AO301" s="7">
        <f>AM301-I301</f>
        <v>0.38888888888888884</v>
      </c>
      <c r="AP301" s="8">
        <f t="shared" si="542"/>
        <v>9</v>
      </c>
      <c r="AQ301" s="8">
        <f t="shared" si="543"/>
        <v>20</v>
      </c>
      <c r="AR301" s="7">
        <f>AB301-(AU301+AV301+AW301+AZ301+BC301+BF301+BI301)</f>
        <v>4.8611111111111077E-2</v>
      </c>
      <c r="AS301" s="8">
        <f t="shared" ref="AS301:AS308" si="581">HOUR(AR301)</f>
        <v>1</v>
      </c>
      <c r="AT301" s="8">
        <f t="shared" ref="AT301:AT308" si="582">MINUTE(AR301)</f>
        <v>10</v>
      </c>
      <c r="AU301" s="224">
        <v>0</v>
      </c>
      <c r="AV301" s="224">
        <v>0</v>
      </c>
      <c r="AW301" s="224">
        <v>0</v>
      </c>
      <c r="AX301" s="225">
        <f t="shared" si="546"/>
        <v>0</v>
      </c>
      <c r="AY301" s="225">
        <f t="shared" si="547"/>
        <v>0</v>
      </c>
      <c r="AZ301" s="224">
        <v>0</v>
      </c>
      <c r="BA301" s="225">
        <f t="shared" si="565"/>
        <v>0</v>
      </c>
      <c r="BB301" s="225">
        <f t="shared" si="566"/>
        <v>0</v>
      </c>
      <c r="BC301" s="224">
        <v>0</v>
      </c>
      <c r="BD301" s="225">
        <f t="shared" ref="BD301:BD313" si="583">HOUR(BC301)</f>
        <v>0</v>
      </c>
      <c r="BE301" s="225">
        <f t="shared" ref="BE301:BE313" si="584">MINUTE(BC301)</f>
        <v>0</v>
      </c>
      <c r="BF301" s="224">
        <v>2.4999999999999998E-2</v>
      </c>
      <c r="BG301" s="225">
        <f t="shared" si="572"/>
        <v>0</v>
      </c>
      <c r="BH301" s="225">
        <f t="shared" si="573"/>
        <v>36</v>
      </c>
      <c r="BI301" s="224">
        <v>0</v>
      </c>
      <c r="BJ301" s="226">
        <f t="shared" ref="BJ301:BJ313" si="585">HOUR(BI301)</f>
        <v>0</v>
      </c>
      <c r="BK301" s="227">
        <f t="shared" ref="BK301:BK313" si="586">MINUTE(BI301)</f>
        <v>0</v>
      </c>
      <c r="BL301" s="228">
        <f>F301 + BL300</f>
        <v>1064369.9599999995</v>
      </c>
      <c r="BM301" s="229">
        <f xml:space="preserve"> G301 + BM300</f>
        <v>17157</v>
      </c>
      <c r="BN301" s="38">
        <f>F301/G301</f>
        <v>63.513818181818188</v>
      </c>
    </row>
    <row r="302" spans="1:66" s="46" customFormat="1" x14ac:dyDescent="0.25">
      <c r="A302" s="45">
        <v>41048</v>
      </c>
      <c r="B302" s="43">
        <f t="shared" si="508"/>
        <v>5</v>
      </c>
      <c r="C302" s="52">
        <v>3</v>
      </c>
      <c r="D302" s="37" t="s">
        <v>279</v>
      </c>
      <c r="E302" s="37" t="s">
        <v>363</v>
      </c>
      <c r="F302" s="43">
        <v>3367.14</v>
      </c>
      <c r="G302" s="52">
        <v>59</v>
      </c>
      <c r="H302" s="52">
        <v>0</v>
      </c>
      <c r="I302" s="34">
        <v>6.9444444444444434E-2</v>
      </c>
      <c r="J302" s="34">
        <v>6.9444444444444434E-2</v>
      </c>
      <c r="K302" s="34">
        <v>8.6805555555555566E-2</v>
      </c>
      <c r="L302" s="7">
        <f>K302-J302</f>
        <v>1.7361111111111133E-2</v>
      </c>
      <c r="M302" s="34">
        <v>9.375E-2</v>
      </c>
      <c r="N302" s="7">
        <f>M302-K302</f>
        <v>6.9444444444444337E-3</v>
      </c>
      <c r="O302" s="34">
        <v>0.1111111111111111</v>
      </c>
      <c r="P302" s="7">
        <f>O302-M302</f>
        <v>1.7361111111111105E-2</v>
      </c>
      <c r="Q302" s="34">
        <v>0.11805555555555557</v>
      </c>
      <c r="R302" s="34">
        <v>0.15625</v>
      </c>
      <c r="S302" s="7">
        <f t="shared" si="576"/>
        <v>3.8194444444444434E-2</v>
      </c>
      <c r="T302" s="34">
        <v>0.11805555555555557</v>
      </c>
      <c r="U302" s="34">
        <v>0.15625</v>
      </c>
      <c r="V302" s="7">
        <f t="shared" si="577"/>
        <v>3.8194444444444434E-2</v>
      </c>
      <c r="W302" s="34">
        <v>0.13194444444444445</v>
      </c>
      <c r="X302" s="7">
        <v>0</v>
      </c>
      <c r="Y302" s="34">
        <v>0.13194444444444445</v>
      </c>
      <c r="Z302" s="7">
        <f>Y302-W302</f>
        <v>0</v>
      </c>
      <c r="AA302" s="34">
        <v>0.33333333333333331</v>
      </c>
      <c r="AB302" s="7">
        <f>AA302-Y302</f>
        <v>0.20138888888888887</v>
      </c>
      <c r="AC302" s="34">
        <v>0.33333333333333331</v>
      </c>
      <c r="AD302" s="34">
        <v>0.33333333333333331</v>
      </c>
      <c r="AE302" s="7">
        <f t="shared" si="578"/>
        <v>0</v>
      </c>
      <c r="AF302" s="34">
        <v>0.34722222222222227</v>
      </c>
      <c r="AG302" s="7">
        <f>AF302-AD302</f>
        <v>1.3888888888888951E-2</v>
      </c>
      <c r="AH302" s="34">
        <v>0.35416666666666669</v>
      </c>
      <c r="AI302" s="7">
        <f>AH302-AF302</f>
        <v>6.9444444444444198E-3</v>
      </c>
      <c r="AJ302" s="8">
        <f t="shared" si="579"/>
        <v>0</v>
      </c>
      <c r="AK302" s="8">
        <f t="shared" si="580"/>
        <v>10</v>
      </c>
      <c r="AL302" s="34">
        <v>0.3576388888888889</v>
      </c>
      <c r="AM302" s="34">
        <v>0.36458333333333331</v>
      </c>
      <c r="AN302" s="7">
        <f t="shared" si="538"/>
        <v>6.9444444444444198E-3</v>
      </c>
      <c r="AO302" s="7">
        <f>AM302-I302</f>
        <v>0.2951388888888889</v>
      </c>
      <c r="AP302" s="8">
        <f t="shared" si="542"/>
        <v>7</v>
      </c>
      <c r="AQ302" s="8">
        <f t="shared" si="543"/>
        <v>5</v>
      </c>
      <c r="AR302" s="7">
        <f>AB302-(AU302+AV302+AW302+AZ302+BC302+BF302+BI302)</f>
        <v>0</v>
      </c>
      <c r="AS302" s="8">
        <f t="shared" si="581"/>
        <v>0</v>
      </c>
      <c r="AT302" s="8">
        <f t="shared" si="582"/>
        <v>0</v>
      </c>
      <c r="AU302" s="224">
        <v>0</v>
      </c>
      <c r="AV302" s="224">
        <v>0</v>
      </c>
      <c r="AW302" s="224">
        <v>0</v>
      </c>
      <c r="AX302" s="225">
        <f t="shared" si="546"/>
        <v>0</v>
      </c>
      <c r="AY302" s="225">
        <f t="shared" si="547"/>
        <v>0</v>
      </c>
      <c r="AZ302" s="224">
        <v>0.20138888888888887</v>
      </c>
      <c r="BA302" s="225">
        <f t="shared" ref="BA302:BA313" si="587">HOUR(AZ302)</f>
        <v>4</v>
      </c>
      <c r="BB302" s="225">
        <f t="shared" ref="BB302:BB313" si="588">MINUTE(AZ302)</f>
        <v>50</v>
      </c>
      <c r="BC302" s="224">
        <v>0</v>
      </c>
      <c r="BD302" s="225">
        <f t="shared" si="583"/>
        <v>0</v>
      </c>
      <c r="BE302" s="225">
        <f t="shared" si="584"/>
        <v>0</v>
      </c>
      <c r="BF302" s="224">
        <v>0</v>
      </c>
      <c r="BG302" s="225">
        <f t="shared" si="572"/>
        <v>0</v>
      </c>
      <c r="BH302" s="225">
        <f t="shared" si="573"/>
        <v>0</v>
      </c>
      <c r="BI302" s="224">
        <v>0</v>
      </c>
      <c r="BJ302" s="226">
        <f t="shared" si="585"/>
        <v>0</v>
      </c>
      <c r="BK302" s="227">
        <f t="shared" si="586"/>
        <v>0</v>
      </c>
      <c r="BL302" s="228">
        <f>F302 + BL301</f>
        <v>1067737.0999999994</v>
      </c>
      <c r="BM302" s="229">
        <f xml:space="preserve"> G302 + BM301</f>
        <v>17216</v>
      </c>
      <c r="BN302" s="38">
        <f>F302/G302</f>
        <v>57.070169491525419</v>
      </c>
    </row>
    <row r="303" spans="1:66" s="46" customFormat="1" ht="30" x14ac:dyDescent="0.25">
      <c r="A303" s="45">
        <v>41048</v>
      </c>
      <c r="B303" s="43">
        <f t="shared" si="508"/>
        <v>5</v>
      </c>
      <c r="C303" s="52">
        <v>2</v>
      </c>
      <c r="D303" s="37" t="s">
        <v>417</v>
      </c>
      <c r="E303" s="37" t="s">
        <v>216</v>
      </c>
      <c r="F303" s="43">
        <v>3656.38</v>
      </c>
      <c r="G303" s="52">
        <v>58</v>
      </c>
      <c r="H303" s="52">
        <v>1</v>
      </c>
      <c r="I303" s="34">
        <v>0.85416666666666663</v>
      </c>
      <c r="J303" s="34">
        <v>0.85416666666666663</v>
      </c>
      <c r="K303" s="34">
        <v>0.85763888888888884</v>
      </c>
      <c r="L303" s="7">
        <f>K303-J303</f>
        <v>3.4722222222222099E-3</v>
      </c>
      <c r="M303" s="34">
        <v>0.86458333333333337</v>
      </c>
      <c r="N303" s="7">
        <f>M303-K303</f>
        <v>6.9444444444445308E-3</v>
      </c>
      <c r="O303" s="34">
        <v>1.0069444444444444</v>
      </c>
      <c r="P303" s="7">
        <f>O303-M303</f>
        <v>0.14236111111111105</v>
      </c>
      <c r="Q303" s="34">
        <v>1.0138888888888888</v>
      </c>
      <c r="R303" s="34">
        <v>1.0486111111111112</v>
      </c>
      <c r="S303" s="7">
        <f t="shared" si="576"/>
        <v>3.4722222222222321E-2</v>
      </c>
      <c r="T303" s="34">
        <v>1.0138888888888888</v>
      </c>
      <c r="U303" s="34">
        <v>1.0486111111111112</v>
      </c>
      <c r="V303" s="7">
        <f t="shared" si="577"/>
        <v>3.4722222222222321E-2</v>
      </c>
      <c r="W303" s="34">
        <v>1.0972222222222221</v>
      </c>
      <c r="X303" s="7">
        <f>W303-R303</f>
        <v>4.8611111111110938E-2</v>
      </c>
      <c r="Y303" s="34">
        <v>1.0972222222222221</v>
      </c>
      <c r="Z303" s="7">
        <f>Y303-W303</f>
        <v>0</v>
      </c>
      <c r="AA303" s="34">
        <v>1.4006944444444445</v>
      </c>
      <c r="AB303" s="7">
        <f>AA303-Y303</f>
        <v>0.30347222222222237</v>
      </c>
      <c r="AC303" s="34">
        <v>1.4006944444444445</v>
      </c>
      <c r="AD303" s="34">
        <v>1.4006944444444445</v>
      </c>
      <c r="AE303" s="7">
        <f t="shared" si="578"/>
        <v>0</v>
      </c>
      <c r="AF303" s="34">
        <v>1.4097222222222223</v>
      </c>
      <c r="AG303" s="7">
        <f>AF303-AD303</f>
        <v>9.0277777777778567E-3</v>
      </c>
      <c r="AH303" s="34">
        <v>1.4166666666666667</v>
      </c>
      <c r="AI303" s="7">
        <f>AH303-AF303</f>
        <v>6.9444444444444198E-3</v>
      </c>
      <c r="AJ303" s="8">
        <f t="shared" si="579"/>
        <v>0</v>
      </c>
      <c r="AK303" s="8">
        <f t="shared" si="580"/>
        <v>10</v>
      </c>
      <c r="AL303" s="34">
        <v>0.4201388888888889</v>
      </c>
      <c r="AM303" s="34">
        <v>1.4270833333333333</v>
      </c>
      <c r="AN303" s="7">
        <f t="shared" si="538"/>
        <v>1.0069444444444444</v>
      </c>
      <c r="AO303" s="7">
        <f>AM303-I303</f>
        <v>0.57291666666666663</v>
      </c>
      <c r="AP303" s="8">
        <f t="shared" si="542"/>
        <v>13</v>
      </c>
      <c r="AQ303" s="8">
        <f t="shared" si="543"/>
        <v>45</v>
      </c>
      <c r="AR303" s="7">
        <f>AB303-(AU303+AV303+AW303+AZ303+BC303+BF303+BI303)</f>
        <v>0.28055555555555567</v>
      </c>
      <c r="AS303" s="8">
        <f t="shared" si="581"/>
        <v>6</v>
      </c>
      <c r="AT303" s="8">
        <f t="shared" si="582"/>
        <v>44</v>
      </c>
      <c r="AU303" s="224">
        <v>0</v>
      </c>
      <c r="AV303" s="224">
        <v>3.472222222222222E-3</v>
      </c>
      <c r="AW303" s="224">
        <v>0</v>
      </c>
      <c r="AX303" s="225">
        <f t="shared" si="546"/>
        <v>0</v>
      </c>
      <c r="AY303" s="225">
        <f t="shared" si="547"/>
        <v>0</v>
      </c>
      <c r="AZ303" s="224">
        <v>0</v>
      </c>
      <c r="BA303" s="225">
        <f t="shared" si="587"/>
        <v>0</v>
      </c>
      <c r="BB303" s="225">
        <f t="shared" si="588"/>
        <v>0</v>
      </c>
      <c r="BC303" s="224">
        <v>0</v>
      </c>
      <c r="BD303" s="225">
        <f t="shared" si="583"/>
        <v>0</v>
      </c>
      <c r="BE303" s="225">
        <f t="shared" si="584"/>
        <v>0</v>
      </c>
      <c r="BF303" s="224">
        <v>1.9444444444444445E-2</v>
      </c>
      <c r="BG303" s="225">
        <f t="shared" si="572"/>
        <v>0</v>
      </c>
      <c r="BH303" s="225">
        <f t="shared" si="573"/>
        <v>28</v>
      </c>
      <c r="BI303" s="224">
        <v>0</v>
      </c>
      <c r="BJ303" s="226">
        <f t="shared" si="585"/>
        <v>0</v>
      </c>
      <c r="BK303" s="227">
        <f t="shared" si="586"/>
        <v>0</v>
      </c>
      <c r="BL303" s="228">
        <f>F303 + BL302</f>
        <v>1071393.4799999993</v>
      </c>
      <c r="BM303" s="229">
        <f xml:space="preserve"> G303 + BM302</f>
        <v>17274</v>
      </c>
      <c r="BN303" s="38">
        <f>F303/G303</f>
        <v>63.041034482758626</v>
      </c>
    </row>
    <row r="304" spans="1:66" s="46" customFormat="1" x14ac:dyDescent="0.25">
      <c r="A304" s="45">
        <v>41048</v>
      </c>
      <c r="B304" s="43">
        <f t="shared" si="508"/>
        <v>5</v>
      </c>
      <c r="C304" s="52">
        <v>5</v>
      </c>
      <c r="D304" s="37" t="s">
        <v>261</v>
      </c>
      <c r="E304" s="37" t="s">
        <v>214</v>
      </c>
      <c r="F304" s="43">
        <v>3690.04</v>
      </c>
      <c r="G304" s="52">
        <v>58</v>
      </c>
      <c r="H304" s="52">
        <v>1</v>
      </c>
      <c r="I304" s="34">
        <v>0.95833333333333337</v>
      </c>
      <c r="J304" s="34">
        <v>0.95833333333333337</v>
      </c>
      <c r="K304" s="34">
        <v>1.125</v>
      </c>
      <c r="L304" s="7">
        <f>K304-J304</f>
        <v>0.16666666666666663</v>
      </c>
      <c r="M304" s="34">
        <v>1.1284722222222221</v>
      </c>
      <c r="N304" s="7">
        <f>M304-K304</f>
        <v>3.4722222222220989E-3</v>
      </c>
      <c r="O304" s="34">
        <v>1.3194444444444444</v>
      </c>
      <c r="P304" s="7">
        <f>O304-M304</f>
        <v>0.19097222222222232</v>
      </c>
      <c r="Q304" s="34">
        <v>1.3229166666666667</v>
      </c>
      <c r="R304" s="34">
        <v>1.34375</v>
      </c>
      <c r="S304" s="7">
        <f t="shared" si="576"/>
        <v>2.0833333333333259E-2</v>
      </c>
      <c r="T304" s="34">
        <v>1.3229166666666667</v>
      </c>
      <c r="U304" s="34">
        <v>1.34375</v>
      </c>
      <c r="V304" s="7">
        <f t="shared" si="577"/>
        <v>2.0833333333333259E-2</v>
      </c>
      <c r="W304" s="34">
        <v>1.4131944444444444</v>
      </c>
      <c r="X304" s="7">
        <f>W304-R304</f>
        <v>6.944444444444442E-2</v>
      </c>
      <c r="Y304" s="34">
        <v>1.4166666666666667</v>
      </c>
      <c r="Z304" s="7">
        <f>Y304-W304</f>
        <v>3.4722222222223209E-3</v>
      </c>
      <c r="AA304" s="34">
        <v>1.4951388888888888</v>
      </c>
      <c r="AB304" s="7">
        <f>AA304-Y304</f>
        <v>7.8472222222222054E-2</v>
      </c>
      <c r="AC304" s="34">
        <v>1.4951388888888888</v>
      </c>
      <c r="AD304" s="34">
        <v>1.4951388888888888</v>
      </c>
      <c r="AE304" s="7">
        <f t="shared" si="578"/>
        <v>0</v>
      </c>
      <c r="AF304" s="34">
        <v>1.4965277777777777</v>
      </c>
      <c r="AG304" s="7">
        <f>AF304-AD304</f>
        <v>1.388888888888884E-3</v>
      </c>
      <c r="AH304" s="34">
        <v>1.5</v>
      </c>
      <c r="AI304" s="7">
        <f>AH304-AF304</f>
        <v>3.4722222222223209E-3</v>
      </c>
      <c r="AJ304" s="8">
        <f t="shared" si="579"/>
        <v>0</v>
      </c>
      <c r="AK304" s="8">
        <f t="shared" si="580"/>
        <v>5</v>
      </c>
      <c r="AL304" s="34">
        <v>0.50347222222222221</v>
      </c>
      <c r="AM304" s="34">
        <v>1.5104166666666667</v>
      </c>
      <c r="AN304" s="7">
        <f t="shared" si="538"/>
        <v>1.0069444444444446</v>
      </c>
      <c r="AO304" s="7">
        <f>AM304-I304</f>
        <v>0.55208333333333337</v>
      </c>
      <c r="AP304" s="8">
        <f t="shared" si="542"/>
        <v>13</v>
      </c>
      <c r="AQ304" s="8">
        <f t="shared" si="543"/>
        <v>15</v>
      </c>
      <c r="AR304" s="7">
        <f>AB304-(AU304+AV304+AW304+AZ304+BC304+BF304+BI304)</f>
        <v>4.5138888888888722E-2</v>
      </c>
      <c r="AS304" s="8">
        <f t="shared" si="581"/>
        <v>1</v>
      </c>
      <c r="AT304" s="8">
        <f t="shared" si="582"/>
        <v>5</v>
      </c>
      <c r="AU304" s="224">
        <v>0</v>
      </c>
      <c r="AV304" s="224">
        <v>0</v>
      </c>
      <c r="AW304" s="224">
        <v>0</v>
      </c>
      <c r="AX304" s="225">
        <f t="shared" si="546"/>
        <v>0</v>
      </c>
      <c r="AY304" s="225">
        <f t="shared" si="547"/>
        <v>0</v>
      </c>
      <c r="AZ304" s="224">
        <v>0</v>
      </c>
      <c r="BA304" s="225">
        <f t="shared" si="587"/>
        <v>0</v>
      </c>
      <c r="BB304" s="225">
        <f t="shared" si="588"/>
        <v>0</v>
      </c>
      <c r="BC304" s="224">
        <v>0</v>
      </c>
      <c r="BD304" s="225">
        <f t="shared" si="583"/>
        <v>0</v>
      </c>
      <c r="BE304" s="225">
        <f t="shared" si="584"/>
        <v>0</v>
      </c>
      <c r="BF304" s="224">
        <v>3.3333333333333333E-2</v>
      </c>
      <c r="BG304" s="225">
        <f t="shared" si="572"/>
        <v>0</v>
      </c>
      <c r="BH304" s="225">
        <f t="shared" si="573"/>
        <v>48</v>
      </c>
      <c r="BI304" s="224">
        <v>0</v>
      </c>
      <c r="BJ304" s="226">
        <f t="shared" si="585"/>
        <v>0</v>
      </c>
      <c r="BK304" s="227">
        <f t="shared" si="586"/>
        <v>0</v>
      </c>
      <c r="BL304" s="228">
        <f>F304 + BL303</f>
        <v>1075083.5199999993</v>
      </c>
      <c r="BM304" s="229">
        <f xml:space="preserve"> G304 + BM303</f>
        <v>17332</v>
      </c>
      <c r="BN304" s="38">
        <f>F304/G304</f>
        <v>63.621379310344828</v>
      </c>
    </row>
    <row r="305" spans="1:66" s="46" customFormat="1" x14ac:dyDescent="0.25">
      <c r="A305" s="45">
        <v>41048</v>
      </c>
      <c r="B305" s="43">
        <f t="shared" si="508"/>
        <v>5</v>
      </c>
      <c r="C305" s="52">
        <v>2</v>
      </c>
      <c r="D305" s="37" t="s">
        <v>288</v>
      </c>
      <c r="E305" s="37" t="s">
        <v>216</v>
      </c>
      <c r="F305" s="43">
        <v>3554.18</v>
      </c>
      <c r="G305" s="52">
        <v>58</v>
      </c>
      <c r="H305" s="52">
        <v>1</v>
      </c>
      <c r="I305" s="34">
        <v>0.64583333333333337</v>
      </c>
      <c r="J305" s="34">
        <v>0.64583333333333337</v>
      </c>
      <c r="K305" s="34">
        <v>0.64930555555555558</v>
      </c>
      <c r="L305" s="7">
        <f>K305-J305</f>
        <v>3.4722222222222099E-3</v>
      </c>
      <c r="M305" s="34">
        <v>0.65625</v>
      </c>
      <c r="N305" s="7">
        <f>M305-K305</f>
        <v>6.9444444444444198E-3</v>
      </c>
      <c r="O305" s="34">
        <v>0.67708333333333337</v>
      </c>
      <c r="P305" s="7">
        <f>O305-M305</f>
        <v>2.083333333333337E-2</v>
      </c>
      <c r="Q305" s="34">
        <v>0.67708333333333337</v>
      </c>
      <c r="R305" s="34">
        <v>0.71527777777777779</v>
      </c>
      <c r="S305" s="7">
        <f t="shared" si="576"/>
        <v>3.819444444444442E-2</v>
      </c>
      <c r="T305" s="34">
        <v>0.67708333333333337</v>
      </c>
      <c r="U305" s="34">
        <v>0.71527777777777779</v>
      </c>
      <c r="V305" s="7">
        <f t="shared" si="577"/>
        <v>3.819444444444442E-2</v>
      </c>
      <c r="W305" s="34">
        <v>0.67708333333333337</v>
      </c>
      <c r="X305" s="7">
        <v>0</v>
      </c>
      <c r="Y305" s="34">
        <v>0.72986111111111107</v>
      </c>
      <c r="Z305" s="7">
        <f>Y305-W305</f>
        <v>5.2777777777777701E-2</v>
      </c>
      <c r="AA305" s="34">
        <v>0.80763888888888891</v>
      </c>
      <c r="AB305" s="7">
        <f>AA305-Y305</f>
        <v>7.7777777777777835E-2</v>
      </c>
      <c r="AC305" s="34">
        <v>0.80763888888888891</v>
      </c>
      <c r="AD305" s="34">
        <v>0.80763888888888891</v>
      </c>
      <c r="AE305" s="7">
        <f t="shared" si="578"/>
        <v>0</v>
      </c>
      <c r="AF305" s="34">
        <v>0.81944444444444453</v>
      </c>
      <c r="AG305" s="7">
        <f>AF305-AD305</f>
        <v>1.1805555555555625E-2</v>
      </c>
      <c r="AH305" s="34">
        <v>0.82986111111111116</v>
      </c>
      <c r="AI305" s="7">
        <f>AH305-AF305</f>
        <v>1.041666666666663E-2</v>
      </c>
      <c r="AJ305" s="8">
        <f t="shared" si="579"/>
        <v>0</v>
      </c>
      <c r="AK305" s="8">
        <f t="shared" si="580"/>
        <v>15</v>
      </c>
      <c r="AL305" s="34">
        <v>0.83333333333333337</v>
      </c>
      <c r="AM305" s="34">
        <v>0.84027777777777779</v>
      </c>
      <c r="AN305" s="7">
        <f t="shared" si="538"/>
        <v>6.9444444444444198E-3</v>
      </c>
      <c r="AO305" s="7">
        <f>AM305-I305</f>
        <v>0.19444444444444442</v>
      </c>
      <c r="AP305" s="8">
        <f t="shared" si="542"/>
        <v>4</v>
      </c>
      <c r="AQ305" s="8">
        <f t="shared" si="543"/>
        <v>40</v>
      </c>
      <c r="AR305" s="7">
        <f>AB305-(AU305+AV305+AW305+AZ305+BC305+BF305+BI305)</f>
        <v>4.166666666666672E-2</v>
      </c>
      <c r="AS305" s="8">
        <f t="shared" si="581"/>
        <v>1</v>
      </c>
      <c r="AT305" s="8">
        <f t="shared" si="582"/>
        <v>0</v>
      </c>
      <c r="AU305" s="224">
        <v>0</v>
      </c>
      <c r="AV305" s="224">
        <v>0</v>
      </c>
      <c r="AW305" s="224">
        <v>0</v>
      </c>
      <c r="AX305" s="225">
        <f t="shared" si="546"/>
        <v>0</v>
      </c>
      <c r="AY305" s="225">
        <f t="shared" si="547"/>
        <v>0</v>
      </c>
      <c r="AZ305" s="224">
        <v>0</v>
      </c>
      <c r="BA305" s="225">
        <f t="shared" si="587"/>
        <v>0</v>
      </c>
      <c r="BB305" s="225">
        <f t="shared" si="588"/>
        <v>0</v>
      </c>
      <c r="BC305" s="224">
        <v>0</v>
      </c>
      <c r="BD305" s="225">
        <f t="shared" si="583"/>
        <v>0</v>
      </c>
      <c r="BE305" s="225">
        <f t="shared" si="584"/>
        <v>0</v>
      </c>
      <c r="BF305" s="224">
        <v>3.6111111111111115E-2</v>
      </c>
      <c r="BG305" s="225">
        <f t="shared" si="572"/>
        <v>0</v>
      </c>
      <c r="BH305" s="225">
        <f t="shared" si="573"/>
        <v>52</v>
      </c>
      <c r="BI305" s="224">
        <v>0</v>
      </c>
      <c r="BJ305" s="226">
        <f t="shared" si="585"/>
        <v>0</v>
      </c>
      <c r="BK305" s="227">
        <f t="shared" si="586"/>
        <v>0</v>
      </c>
      <c r="BL305" s="228">
        <f>F305 + BL304</f>
        <v>1078637.6999999993</v>
      </c>
      <c r="BM305" s="229">
        <f xml:space="preserve"> G305 + BM304</f>
        <v>17390</v>
      </c>
      <c r="BN305" s="38">
        <f>F305/G305</f>
        <v>61.278965517241375</v>
      </c>
    </row>
    <row r="306" spans="1:66" s="46" customFormat="1" x14ac:dyDescent="0.25">
      <c r="A306" s="45">
        <v>41048</v>
      </c>
      <c r="B306" s="43">
        <f t="shared" si="508"/>
        <v>5</v>
      </c>
      <c r="C306" s="52">
        <v>5</v>
      </c>
      <c r="D306" s="37" t="s">
        <v>264</v>
      </c>
      <c r="E306" s="37" t="s">
        <v>216</v>
      </c>
      <c r="F306" s="43">
        <v>3559.21</v>
      </c>
      <c r="G306" s="52">
        <v>59</v>
      </c>
      <c r="H306" s="52">
        <v>0</v>
      </c>
      <c r="I306" s="34">
        <v>0.66319444444444442</v>
      </c>
      <c r="J306" s="34">
        <v>0.66319444444444442</v>
      </c>
      <c r="K306" s="34">
        <v>0.66319444444444442</v>
      </c>
      <c r="L306" s="7">
        <f>K306-J306</f>
        <v>0</v>
      </c>
      <c r="M306" s="34">
        <v>0.66666666666666663</v>
      </c>
      <c r="N306" s="7">
        <f>M306-K306</f>
        <v>3.4722222222222099E-3</v>
      </c>
      <c r="O306" s="34">
        <v>0.67361111111111116</v>
      </c>
      <c r="P306" s="7">
        <f>O306-M306</f>
        <v>6.9444444444445308E-3</v>
      </c>
      <c r="Q306" s="34">
        <v>0.70833333333333337</v>
      </c>
      <c r="R306" s="34">
        <v>0.75</v>
      </c>
      <c r="S306" s="7">
        <f t="shared" si="576"/>
        <v>4.166666666666663E-2</v>
      </c>
      <c r="T306" s="34">
        <v>0.70833333333333337</v>
      </c>
      <c r="U306" s="34">
        <v>0.75</v>
      </c>
      <c r="V306" s="7">
        <f t="shared" si="577"/>
        <v>4.166666666666663E-2</v>
      </c>
      <c r="W306" s="34">
        <v>0.75</v>
      </c>
      <c r="X306" s="7">
        <f>W306-R306</f>
        <v>0</v>
      </c>
      <c r="Y306" s="34">
        <v>0.75</v>
      </c>
      <c r="Z306" s="7">
        <f>Y306-W306</f>
        <v>0</v>
      </c>
      <c r="AA306" s="34">
        <v>0.98611111111111116</v>
      </c>
      <c r="AB306" s="7">
        <f>AA306-Y306</f>
        <v>0.23611111111111116</v>
      </c>
      <c r="AC306" s="34">
        <v>0.98611111111111116</v>
      </c>
      <c r="AD306" s="34">
        <v>0.98611111111111116</v>
      </c>
      <c r="AE306" s="7">
        <f t="shared" si="578"/>
        <v>0</v>
      </c>
      <c r="AF306" s="34">
        <v>0.99305555555555547</v>
      </c>
      <c r="AG306" s="7">
        <f>AF306-AD306</f>
        <v>6.9444444444443088E-3</v>
      </c>
      <c r="AH306" s="34">
        <v>1</v>
      </c>
      <c r="AI306" s="7">
        <f>AH306-AF306</f>
        <v>6.9444444444445308E-3</v>
      </c>
      <c r="AJ306" s="8">
        <f t="shared" si="579"/>
        <v>0</v>
      </c>
      <c r="AK306" s="8">
        <f t="shared" si="580"/>
        <v>10</v>
      </c>
      <c r="AL306" s="34">
        <v>1.0034722222222221</v>
      </c>
      <c r="AM306" s="34">
        <v>1.0104166666666667</v>
      </c>
      <c r="AN306" s="7">
        <f t="shared" si="538"/>
        <v>6.9444444444446418E-3</v>
      </c>
      <c r="AO306" s="7">
        <f>AM306-I306</f>
        <v>0.34722222222222232</v>
      </c>
      <c r="AP306" s="8">
        <f t="shared" si="542"/>
        <v>8</v>
      </c>
      <c r="AQ306" s="8">
        <f t="shared" si="543"/>
        <v>20</v>
      </c>
      <c r="AR306" s="7">
        <f>AB306-(AU306+AV306+AW306+AZ306+BC306+BF306+BI306)</f>
        <v>0</v>
      </c>
      <c r="AS306" s="8">
        <f t="shared" si="581"/>
        <v>0</v>
      </c>
      <c r="AT306" s="8">
        <f t="shared" si="582"/>
        <v>0</v>
      </c>
      <c r="AU306" s="224">
        <v>0</v>
      </c>
      <c r="AV306" s="224">
        <v>0</v>
      </c>
      <c r="AW306" s="224">
        <v>0</v>
      </c>
      <c r="AX306" s="225">
        <f t="shared" si="546"/>
        <v>0</v>
      </c>
      <c r="AY306" s="225">
        <f t="shared" si="547"/>
        <v>0</v>
      </c>
      <c r="AZ306" s="224">
        <v>0.23611111111111113</v>
      </c>
      <c r="BA306" s="225">
        <f t="shared" si="587"/>
        <v>5</v>
      </c>
      <c r="BB306" s="225">
        <f t="shared" si="588"/>
        <v>40</v>
      </c>
      <c r="BC306" s="224">
        <v>0</v>
      </c>
      <c r="BD306" s="225">
        <f t="shared" si="583"/>
        <v>0</v>
      </c>
      <c r="BE306" s="225">
        <f t="shared" si="584"/>
        <v>0</v>
      </c>
      <c r="BF306" s="224">
        <v>0</v>
      </c>
      <c r="BG306" s="225">
        <f t="shared" si="572"/>
        <v>0</v>
      </c>
      <c r="BH306" s="225">
        <f t="shared" si="573"/>
        <v>0</v>
      </c>
      <c r="BI306" s="224">
        <v>0</v>
      </c>
      <c r="BJ306" s="226">
        <f t="shared" si="585"/>
        <v>0</v>
      </c>
      <c r="BK306" s="227">
        <f t="shared" si="586"/>
        <v>0</v>
      </c>
      <c r="BL306" s="228">
        <f>F306 + BL305</f>
        <v>1082196.9099999992</v>
      </c>
      <c r="BM306" s="229">
        <f xml:space="preserve"> G306 + BM305</f>
        <v>17449</v>
      </c>
      <c r="BN306" s="38">
        <f>F306/G306</f>
        <v>60.32559322033898</v>
      </c>
    </row>
    <row r="307" spans="1:66" s="46" customFormat="1" ht="30" x14ac:dyDescent="0.25">
      <c r="A307" s="45">
        <v>41048</v>
      </c>
      <c r="B307" s="43">
        <f t="shared" si="508"/>
        <v>5</v>
      </c>
      <c r="C307" s="52">
        <v>7</v>
      </c>
      <c r="D307" s="37" t="s">
        <v>351</v>
      </c>
      <c r="E307" s="37" t="s">
        <v>216</v>
      </c>
      <c r="F307" s="43">
        <v>3330.06</v>
      </c>
      <c r="G307" s="52">
        <v>58</v>
      </c>
      <c r="H307" s="52">
        <v>1</v>
      </c>
      <c r="I307" s="34">
        <v>0.76041666666666663</v>
      </c>
      <c r="J307" s="34">
        <v>0.76041666666666663</v>
      </c>
      <c r="K307" s="34">
        <v>0.78472222222222221</v>
      </c>
      <c r="L307" s="7">
        <f>K307-J307</f>
        <v>2.430555555555558E-2</v>
      </c>
      <c r="M307" s="34">
        <v>0.79166666666666663</v>
      </c>
      <c r="N307" s="7">
        <f>M307-K307</f>
        <v>6.9444444444444198E-3</v>
      </c>
      <c r="O307" s="34">
        <v>0.83680555555555547</v>
      </c>
      <c r="P307" s="7">
        <f>O307-M307</f>
        <v>4.513888888888884E-2</v>
      </c>
      <c r="Q307" s="34">
        <v>0.84027777777777779</v>
      </c>
      <c r="R307" s="34">
        <v>0.86111111111111116</v>
      </c>
      <c r="S307" s="7">
        <f t="shared" si="576"/>
        <v>2.083333333333337E-2</v>
      </c>
      <c r="T307" s="34">
        <v>0.84027777777777779</v>
      </c>
      <c r="U307" s="34">
        <v>0.86111111111111116</v>
      </c>
      <c r="V307" s="7">
        <f t="shared" si="577"/>
        <v>2.083333333333337E-2</v>
      </c>
      <c r="W307" s="34">
        <v>0.87916666666666676</v>
      </c>
      <c r="X307" s="7">
        <f>W307-R307</f>
        <v>1.8055555555555602E-2</v>
      </c>
      <c r="Y307" s="34">
        <v>0.87986111111111109</v>
      </c>
      <c r="Z307" s="7">
        <f>Y307-W307</f>
        <v>6.9444444444433095E-4</v>
      </c>
      <c r="AA307" s="34">
        <v>0.96944444444444444</v>
      </c>
      <c r="AB307" s="7">
        <f>AA307-Y307</f>
        <v>8.9583333333333348E-2</v>
      </c>
      <c r="AC307" s="34">
        <v>0.96944444444444444</v>
      </c>
      <c r="AD307" s="34">
        <v>0.96944444444444444</v>
      </c>
      <c r="AE307" s="7">
        <f t="shared" si="578"/>
        <v>0</v>
      </c>
      <c r="AF307" s="34">
        <v>0.97916666666666663</v>
      </c>
      <c r="AG307" s="7">
        <f>AF307-AD307</f>
        <v>9.7222222222221877E-3</v>
      </c>
      <c r="AH307" s="34">
        <v>0.98611111111111116</v>
      </c>
      <c r="AI307" s="7">
        <f>AH307-AF307</f>
        <v>6.9444444444445308E-3</v>
      </c>
      <c r="AJ307" s="8">
        <f t="shared" si="579"/>
        <v>0</v>
      </c>
      <c r="AK307" s="8">
        <f t="shared" si="580"/>
        <v>10</v>
      </c>
      <c r="AL307" s="34">
        <v>0.98958333333333337</v>
      </c>
      <c r="AM307" s="34">
        <v>0.99652777777777779</v>
      </c>
      <c r="AN307" s="7">
        <f t="shared" si="538"/>
        <v>6.9444444444444198E-3</v>
      </c>
      <c r="AO307" s="7">
        <f>AM307-I307</f>
        <v>0.23611111111111116</v>
      </c>
      <c r="AP307" s="8">
        <f t="shared" si="542"/>
        <v>5</v>
      </c>
      <c r="AQ307" s="8">
        <f t="shared" si="543"/>
        <v>40</v>
      </c>
      <c r="AR307" s="7">
        <f>AB307-(AU307+AV307+AW307+AZ307+BC307+BF307+BI307)</f>
        <v>1.0416666666666685E-2</v>
      </c>
      <c r="AS307" s="8">
        <f t="shared" si="581"/>
        <v>0</v>
      </c>
      <c r="AT307" s="8">
        <f t="shared" si="582"/>
        <v>15</v>
      </c>
      <c r="AU307" s="224">
        <v>0</v>
      </c>
      <c r="AV307" s="224">
        <v>4.6527777777777779E-2</v>
      </c>
      <c r="AW307" s="224">
        <v>3.2638888888888891E-2</v>
      </c>
      <c r="AX307" s="225">
        <f t="shared" si="546"/>
        <v>0</v>
      </c>
      <c r="AY307" s="225">
        <f t="shared" si="547"/>
        <v>47</v>
      </c>
      <c r="AZ307" s="224">
        <v>0</v>
      </c>
      <c r="BA307" s="225">
        <f t="shared" si="587"/>
        <v>0</v>
      </c>
      <c r="BB307" s="225">
        <f t="shared" si="588"/>
        <v>0</v>
      </c>
      <c r="BC307" s="224">
        <v>0</v>
      </c>
      <c r="BD307" s="225">
        <f t="shared" si="583"/>
        <v>0</v>
      </c>
      <c r="BE307" s="225">
        <f t="shared" si="584"/>
        <v>0</v>
      </c>
      <c r="BF307" s="224">
        <v>0</v>
      </c>
      <c r="BG307" s="225">
        <f t="shared" si="572"/>
        <v>0</v>
      </c>
      <c r="BH307" s="225">
        <f t="shared" si="573"/>
        <v>0</v>
      </c>
      <c r="BI307" s="224">
        <v>0</v>
      </c>
      <c r="BJ307" s="226">
        <f t="shared" si="585"/>
        <v>0</v>
      </c>
      <c r="BK307" s="227">
        <f t="shared" si="586"/>
        <v>0</v>
      </c>
      <c r="BL307" s="228">
        <f>F307 + BL306</f>
        <v>1085526.9699999993</v>
      </c>
      <c r="BM307" s="229">
        <f xml:space="preserve"> G307 + BM306</f>
        <v>17507</v>
      </c>
      <c r="BN307" s="38">
        <f>F307/G307</f>
        <v>57.414827586206897</v>
      </c>
    </row>
    <row r="308" spans="1:66" s="46" customFormat="1" ht="30" x14ac:dyDescent="0.25">
      <c r="A308" s="45">
        <v>41048</v>
      </c>
      <c r="B308" s="43">
        <f t="shared" si="508"/>
        <v>5</v>
      </c>
      <c r="C308" s="52">
        <v>5</v>
      </c>
      <c r="D308" s="37" t="s">
        <v>419</v>
      </c>
      <c r="E308" s="37" t="s">
        <v>216</v>
      </c>
      <c r="F308" s="43">
        <v>3599.11</v>
      </c>
      <c r="G308" s="52">
        <v>58</v>
      </c>
      <c r="H308" s="52">
        <v>1</v>
      </c>
      <c r="I308" s="34">
        <v>6.9444444444444434E-2</v>
      </c>
      <c r="J308" s="34">
        <v>6.9444444444444434E-2</v>
      </c>
      <c r="K308" s="34">
        <v>1.0763888888888888</v>
      </c>
      <c r="L308" s="7">
        <f>K308-J308</f>
        <v>1.0069444444444444</v>
      </c>
      <c r="M308" s="34">
        <v>1.0833333333333333</v>
      </c>
      <c r="N308" s="7">
        <f>M308-K308</f>
        <v>6.9444444444444198E-3</v>
      </c>
      <c r="O308" s="34">
        <v>1.1111111111111112</v>
      </c>
      <c r="P308" s="7">
        <f>O308-M308</f>
        <v>2.7777777777777901E-2</v>
      </c>
      <c r="Q308" s="34">
        <v>0.1111111111111111</v>
      </c>
      <c r="R308" s="34">
        <v>0.15277777777777776</v>
      </c>
      <c r="S308" s="7">
        <f t="shared" si="576"/>
        <v>4.1666666666666657E-2</v>
      </c>
      <c r="T308" s="34">
        <v>0.1111111111111111</v>
      </c>
      <c r="U308" s="34">
        <v>0.15277777777777776</v>
      </c>
      <c r="V308" s="7">
        <f t="shared" si="577"/>
        <v>4.1666666666666657E-2</v>
      </c>
      <c r="W308" s="34">
        <v>0.15625</v>
      </c>
      <c r="X308" s="7">
        <f>W308-R308</f>
        <v>3.4722222222222376E-3</v>
      </c>
      <c r="Y308" s="34">
        <v>0.15902777777777777</v>
      </c>
      <c r="Z308" s="7">
        <f>Y308-W308</f>
        <v>2.7777777777777679E-3</v>
      </c>
      <c r="AA308" s="34">
        <v>0.21527777777777779</v>
      </c>
      <c r="AB308" s="7">
        <f>AA308-Y308</f>
        <v>5.6250000000000022E-2</v>
      </c>
      <c r="AC308" s="34">
        <v>0.21527777777777779</v>
      </c>
      <c r="AD308" s="34">
        <v>0.21527777777777779</v>
      </c>
      <c r="AE308" s="7">
        <f t="shared" si="578"/>
        <v>0</v>
      </c>
      <c r="AF308" s="34">
        <v>1.2291666666666667</v>
      </c>
      <c r="AG308" s="7">
        <f>AF308-AD308</f>
        <v>1.0138888888888888</v>
      </c>
      <c r="AH308" s="34">
        <v>1.2361111111111112</v>
      </c>
      <c r="AI308" s="7">
        <f>AH308-AF308</f>
        <v>6.9444444444444198E-3</v>
      </c>
      <c r="AJ308" s="8">
        <f t="shared" si="579"/>
        <v>0</v>
      </c>
      <c r="AK308" s="8">
        <f t="shared" si="580"/>
        <v>10</v>
      </c>
      <c r="AL308" s="34">
        <v>0.23958333333333334</v>
      </c>
      <c r="AM308" s="34">
        <v>0.24652777777777779</v>
      </c>
      <c r="AN308" s="7">
        <f t="shared" si="538"/>
        <v>6.9444444444444475E-3</v>
      </c>
      <c r="AO308" s="7">
        <f>AM308-I308</f>
        <v>0.17708333333333337</v>
      </c>
      <c r="AP308" s="8">
        <f t="shared" si="542"/>
        <v>4</v>
      </c>
      <c r="AQ308" s="8">
        <f t="shared" si="543"/>
        <v>15</v>
      </c>
      <c r="AR308" s="7">
        <f>AB308-(AU308+AV308+AW308+AZ308+BC308+BF308+BI308)</f>
        <v>5.0000000000000024E-2</v>
      </c>
      <c r="AS308" s="8">
        <f t="shared" si="581"/>
        <v>1</v>
      </c>
      <c r="AT308" s="8">
        <f t="shared" si="582"/>
        <v>12</v>
      </c>
      <c r="AU308" s="224">
        <v>0</v>
      </c>
      <c r="AV308" s="224">
        <v>0</v>
      </c>
      <c r="AW308" s="224">
        <v>0</v>
      </c>
      <c r="AX308" s="225">
        <f t="shared" si="546"/>
        <v>0</v>
      </c>
      <c r="AY308" s="225">
        <f t="shared" si="547"/>
        <v>0</v>
      </c>
      <c r="AZ308" s="224">
        <v>0</v>
      </c>
      <c r="BA308" s="225">
        <f t="shared" si="587"/>
        <v>0</v>
      </c>
      <c r="BB308" s="225">
        <f t="shared" si="588"/>
        <v>0</v>
      </c>
      <c r="BC308" s="224">
        <v>0</v>
      </c>
      <c r="BD308" s="225">
        <f t="shared" si="583"/>
        <v>0</v>
      </c>
      <c r="BE308" s="225">
        <f t="shared" si="584"/>
        <v>0</v>
      </c>
      <c r="BF308" s="224">
        <v>6.2499999999999995E-3</v>
      </c>
      <c r="BG308" s="225">
        <f t="shared" si="572"/>
        <v>0</v>
      </c>
      <c r="BH308" s="225">
        <f t="shared" si="573"/>
        <v>9</v>
      </c>
      <c r="BI308" s="224">
        <v>0</v>
      </c>
      <c r="BJ308" s="226">
        <f t="shared" si="585"/>
        <v>0</v>
      </c>
      <c r="BK308" s="227">
        <f t="shared" si="586"/>
        <v>0</v>
      </c>
      <c r="BL308" s="228">
        <f>F308 + BL307</f>
        <v>1089126.0799999994</v>
      </c>
      <c r="BM308" s="229">
        <f xml:space="preserve"> G308 + BM307</f>
        <v>17565</v>
      </c>
      <c r="BN308" s="38">
        <f>F308/G308</f>
        <v>62.053620689655176</v>
      </c>
    </row>
    <row r="309" spans="1:66" s="46" customFormat="1" ht="45" x14ac:dyDescent="0.25">
      <c r="A309" s="45">
        <v>41049</v>
      </c>
      <c r="B309" s="43">
        <f t="shared" si="508"/>
        <v>5</v>
      </c>
      <c r="C309" s="52">
        <v>23</v>
      </c>
      <c r="D309" s="37" t="s">
        <v>31</v>
      </c>
      <c r="E309" s="37" t="s">
        <v>432</v>
      </c>
      <c r="F309" s="43">
        <v>3741.49</v>
      </c>
      <c r="G309" s="52">
        <v>59</v>
      </c>
      <c r="H309" s="52">
        <v>0</v>
      </c>
      <c r="I309" s="34">
        <v>0.17361111111111113</v>
      </c>
      <c r="J309" s="34">
        <v>0.17361111111111113</v>
      </c>
      <c r="K309" s="34">
        <v>0.18055555555555555</v>
      </c>
      <c r="L309" s="7">
        <f>K309-J309</f>
        <v>6.9444444444444198E-3</v>
      </c>
      <c r="M309" s="34">
        <v>0.1875</v>
      </c>
      <c r="N309" s="7">
        <f>M309-K309</f>
        <v>6.9444444444444475E-3</v>
      </c>
      <c r="O309" s="34">
        <v>0.21180555555555555</v>
      </c>
      <c r="P309" s="7">
        <f>O309-M309</f>
        <v>2.4305555555555552E-2</v>
      </c>
      <c r="Q309" s="34">
        <v>0.21527777777777779</v>
      </c>
      <c r="R309" s="34">
        <v>0.31597222222222221</v>
      </c>
      <c r="S309" s="7">
        <f t="shared" ref="S309:S313" si="589">R309-Q309</f>
        <v>0.10069444444444442</v>
      </c>
      <c r="T309" s="34">
        <v>0.21527777777777779</v>
      </c>
      <c r="U309" s="34">
        <v>0.31597222222222221</v>
      </c>
      <c r="V309" s="7">
        <f t="shared" ref="V309:V313" si="590">U309-T309</f>
        <v>0.10069444444444442</v>
      </c>
      <c r="W309" s="34">
        <v>0.31736111111111115</v>
      </c>
      <c r="X309" s="7">
        <f>W309-R309</f>
        <v>1.3888888888889395E-3</v>
      </c>
      <c r="Y309" s="34">
        <v>0.31805555555555554</v>
      </c>
      <c r="Z309" s="7">
        <f>Y309-W309</f>
        <v>6.9444444444438647E-4</v>
      </c>
      <c r="AA309" s="34">
        <v>0.48749999999999999</v>
      </c>
      <c r="AB309" s="7">
        <f>AA309-Y309</f>
        <v>0.16944444444444445</v>
      </c>
      <c r="AC309" s="34">
        <v>0.48749999999999999</v>
      </c>
      <c r="AD309" s="34">
        <v>0.48749999999999999</v>
      </c>
      <c r="AE309" s="7">
        <f t="shared" ref="AE309:AE313" si="591">AD309-AC309</f>
        <v>0</v>
      </c>
      <c r="AF309" s="34">
        <v>0.5</v>
      </c>
      <c r="AG309" s="7">
        <f>AF309-AD309</f>
        <v>1.2500000000000011E-2</v>
      </c>
      <c r="AH309" s="34">
        <v>0.50694444444444442</v>
      </c>
      <c r="AI309" s="7">
        <f>AH309-AF309</f>
        <v>6.9444444444444198E-3</v>
      </c>
      <c r="AJ309" s="8">
        <f t="shared" si="579"/>
        <v>0</v>
      </c>
      <c r="AK309" s="8">
        <f t="shared" si="580"/>
        <v>10</v>
      </c>
      <c r="AL309" s="34">
        <v>0.51041666666666663</v>
      </c>
      <c r="AM309" s="34">
        <v>0.51388888888888895</v>
      </c>
      <c r="AN309" s="7">
        <f t="shared" si="538"/>
        <v>3.4722222222223209E-3</v>
      </c>
      <c r="AO309" s="7">
        <f>AM309-I309</f>
        <v>0.34027777777777779</v>
      </c>
      <c r="AP309" s="8">
        <f t="shared" si="542"/>
        <v>8</v>
      </c>
      <c r="AQ309" s="8">
        <f t="shared" si="543"/>
        <v>10</v>
      </c>
      <c r="AR309" s="7">
        <f>AB309-(AU309+AV309+AW309+AZ309+BC309+BF309+BI309)</f>
        <v>7.2916666666666685E-2</v>
      </c>
      <c r="AS309" s="8">
        <f t="shared" ref="AS309:AS313" si="592">HOUR(AR309)</f>
        <v>1</v>
      </c>
      <c r="AT309" s="8">
        <f t="shared" ref="AT309:AT313" si="593">MINUTE(AR309)</f>
        <v>45</v>
      </c>
      <c r="AU309" s="224">
        <v>0</v>
      </c>
      <c r="AV309" s="224">
        <v>1.8055555555555557E-2</v>
      </c>
      <c r="AW309" s="224">
        <v>0</v>
      </c>
      <c r="AX309" s="225">
        <f t="shared" ref="AX309:AX313" si="594">HOUR(AW309)</f>
        <v>0</v>
      </c>
      <c r="AY309" s="225">
        <f t="shared" ref="AY309:AY313" si="595">MINUTE(AW309)</f>
        <v>0</v>
      </c>
      <c r="AZ309" s="224">
        <v>0</v>
      </c>
      <c r="BA309" s="225">
        <f t="shared" si="587"/>
        <v>0</v>
      </c>
      <c r="BB309" s="225">
        <f t="shared" si="588"/>
        <v>0</v>
      </c>
      <c r="BC309" s="224">
        <v>0</v>
      </c>
      <c r="BD309" s="225">
        <f t="shared" si="583"/>
        <v>0</v>
      </c>
      <c r="BE309" s="225">
        <f t="shared" si="584"/>
        <v>0</v>
      </c>
      <c r="BF309" s="224">
        <v>4.027777777777778E-2</v>
      </c>
      <c r="BG309" s="225">
        <f t="shared" si="572"/>
        <v>0</v>
      </c>
      <c r="BH309" s="225">
        <f t="shared" si="573"/>
        <v>58</v>
      </c>
      <c r="BI309" s="224">
        <v>3.8194444444444441E-2</v>
      </c>
      <c r="BJ309" s="226">
        <f t="shared" si="585"/>
        <v>0</v>
      </c>
      <c r="BK309" s="227">
        <f t="shared" si="586"/>
        <v>55</v>
      </c>
      <c r="BL309" s="228">
        <f>F309 + BL308</f>
        <v>1092867.5699999994</v>
      </c>
      <c r="BM309" s="229">
        <f xml:space="preserve"> G309 + BM308</f>
        <v>17624</v>
      </c>
      <c r="BN309" s="38">
        <f>F309/G309</f>
        <v>63.415084745762705</v>
      </c>
    </row>
    <row r="310" spans="1:66" s="46" customFormat="1" ht="30" x14ac:dyDescent="0.25">
      <c r="A310" s="45">
        <v>41049</v>
      </c>
      <c r="B310" s="43">
        <f t="shared" si="508"/>
        <v>5</v>
      </c>
      <c r="C310" s="52">
        <v>2</v>
      </c>
      <c r="D310" s="37" t="s">
        <v>418</v>
      </c>
      <c r="E310" s="37" t="s">
        <v>216</v>
      </c>
      <c r="F310" s="43">
        <v>3461.41</v>
      </c>
      <c r="G310" s="52">
        <v>56</v>
      </c>
      <c r="H310" s="52">
        <v>3</v>
      </c>
      <c r="I310" s="34">
        <v>0.69791666666666663</v>
      </c>
      <c r="J310" s="34">
        <v>0.69791666666666663</v>
      </c>
      <c r="K310" s="34">
        <v>0.70138888888888884</v>
      </c>
      <c r="L310" s="7">
        <f>K310-J310</f>
        <v>3.4722222222222099E-3</v>
      </c>
      <c r="M310" s="34">
        <v>0.71180555555555547</v>
      </c>
      <c r="N310" s="7">
        <f>M310-K310</f>
        <v>1.041666666666663E-2</v>
      </c>
      <c r="O310" s="34">
        <v>0.73958333333333337</v>
      </c>
      <c r="P310" s="7">
        <f>O310-M310</f>
        <v>2.7777777777777901E-2</v>
      </c>
      <c r="Q310" s="34">
        <v>0.73958333333333337</v>
      </c>
      <c r="R310" s="34">
        <v>0.78125</v>
      </c>
      <c r="S310" s="7">
        <f t="shared" si="589"/>
        <v>4.166666666666663E-2</v>
      </c>
      <c r="T310" s="34">
        <v>0.73958333333333337</v>
      </c>
      <c r="U310" s="34">
        <v>0.78125</v>
      </c>
      <c r="V310" s="7">
        <f t="shared" si="590"/>
        <v>4.166666666666663E-2</v>
      </c>
      <c r="W310" s="34">
        <v>0.78541666666666676</v>
      </c>
      <c r="X310" s="7">
        <f>W310-R310</f>
        <v>4.1666666666667629E-3</v>
      </c>
      <c r="Y310" s="34">
        <v>0.78611111111111109</v>
      </c>
      <c r="Z310" s="7">
        <f>Y310-W310</f>
        <v>6.9444444444433095E-4</v>
      </c>
      <c r="AA310" s="34">
        <v>0.85</v>
      </c>
      <c r="AB310" s="7">
        <f>AA310-Y310</f>
        <v>6.3888888888888884E-2</v>
      </c>
      <c r="AC310" s="34">
        <v>0.85</v>
      </c>
      <c r="AD310" s="34">
        <v>0.85</v>
      </c>
      <c r="AE310" s="7">
        <f t="shared" si="591"/>
        <v>0</v>
      </c>
      <c r="AF310" s="34">
        <v>0.85763888888888884</v>
      </c>
      <c r="AG310" s="7">
        <f>AF310-AD310</f>
        <v>7.6388888888888618E-3</v>
      </c>
      <c r="AH310" s="34">
        <v>0.86458333333333337</v>
      </c>
      <c r="AI310" s="7">
        <f>AH310-AF310</f>
        <v>6.9444444444445308E-3</v>
      </c>
      <c r="AJ310" s="8">
        <f t="shared" si="579"/>
        <v>0</v>
      </c>
      <c r="AK310" s="8">
        <f t="shared" si="580"/>
        <v>10</v>
      </c>
      <c r="AL310" s="34">
        <v>0.87152777777777779</v>
      </c>
      <c r="AM310" s="34">
        <v>0.875</v>
      </c>
      <c r="AN310" s="7">
        <f t="shared" si="538"/>
        <v>3.4722222222222099E-3</v>
      </c>
      <c r="AO310" s="7">
        <f>AM310-I310</f>
        <v>0.17708333333333337</v>
      </c>
      <c r="AP310" s="8">
        <f t="shared" si="542"/>
        <v>4</v>
      </c>
      <c r="AQ310" s="8">
        <f t="shared" si="543"/>
        <v>15</v>
      </c>
      <c r="AR310" s="7">
        <f>AB310-(AU310+AV310+AW310+AZ310+BC310+BF310+BI310)</f>
        <v>6.3888888888888884E-2</v>
      </c>
      <c r="AS310" s="8">
        <f t="shared" si="592"/>
        <v>1</v>
      </c>
      <c r="AT310" s="8">
        <f t="shared" si="593"/>
        <v>32</v>
      </c>
      <c r="AU310" s="224">
        <v>0</v>
      </c>
      <c r="AV310" s="224">
        <v>0</v>
      </c>
      <c r="AW310" s="224">
        <v>0</v>
      </c>
      <c r="AX310" s="225">
        <f t="shared" si="594"/>
        <v>0</v>
      </c>
      <c r="AY310" s="225">
        <f t="shared" si="595"/>
        <v>0</v>
      </c>
      <c r="AZ310" s="224">
        <v>0</v>
      </c>
      <c r="BA310" s="225">
        <f t="shared" si="587"/>
        <v>0</v>
      </c>
      <c r="BB310" s="225">
        <f t="shared" si="588"/>
        <v>0</v>
      </c>
      <c r="BC310" s="224">
        <v>0</v>
      </c>
      <c r="BD310" s="225">
        <f t="shared" si="583"/>
        <v>0</v>
      </c>
      <c r="BE310" s="225">
        <f t="shared" si="584"/>
        <v>0</v>
      </c>
      <c r="BF310" s="224">
        <v>0</v>
      </c>
      <c r="BG310" s="225">
        <f t="shared" si="572"/>
        <v>0</v>
      </c>
      <c r="BH310" s="225">
        <f t="shared" si="573"/>
        <v>0</v>
      </c>
      <c r="BI310" s="224">
        <v>0</v>
      </c>
      <c r="BJ310" s="226">
        <f t="shared" si="585"/>
        <v>0</v>
      </c>
      <c r="BK310" s="227">
        <f t="shared" si="586"/>
        <v>0</v>
      </c>
      <c r="BL310" s="228">
        <f>F310 + BL309</f>
        <v>1096328.9799999993</v>
      </c>
      <c r="BM310" s="229">
        <f xml:space="preserve"> G310 + BM309</f>
        <v>17680</v>
      </c>
      <c r="BN310" s="38">
        <f>F310/G310</f>
        <v>61.810892857142854</v>
      </c>
    </row>
    <row r="311" spans="1:66" s="46" customFormat="1" x14ac:dyDescent="0.25">
      <c r="A311" s="45">
        <v>41049</v>
      </c>
      <c r="B311" s="43">
        <f t="shared" si="508"/>
        <v>5</v>
      </c>
      <c r="C311" s="52">
        <v>1</v>
      </c>
      <c r="D311" s="37" t="s">
        <v>264</v>
      </c>
      <c r="E311" s="37" t="s">
        <v>267</v>
      </c>
      <c r="F311" s="43">
        <v>3723.89</v>
      </c>
      <c r="G311" s="52">
        <v>59</v>
      </c>
      <c r="H311" s="52">
        <v>0</v>
      </c>
      <c r="I311" s="34">
        <v>0.59027777777777779</v>
      </c>
      <c r="J311" s="34">
        <v>0.59027777777777779</v>
      </c>
      <c r="K311" s="34">
        <v>0.59027777777777779</v>
      </c>
      <c r="L311" s="7">
        <f>K311-J311</f>
        <v>0</v>
      </c>
      <c r="M311" s="34">
        <v>0.59375</v>
      </c>
      <c r="N311" s="7">
        <f>M311-K311</f>
        <v>3.4722222222222099E-3</v>
      </c>
      <c r="O311" s="34">
        <v>0.625</v>
      </c>
      <c r="P311" s="7">
        <f>O311-M311</f>
        <v>3.125E-2</v>
      </c>
      <c r="Q311" s="34">
        <v>0.625</v>
      </c>
      <c r="R311" s="34">
        <v>0.65277777777777779</v>
      </c>
      <c r="S311" s="7">
        <f t="shared" si="589"/>
        <v>2.777777777777779E-2</v>
      </c>
      <c r="T311" s="34">
        <v>0.625</v>
      </c>
      <c r="U311" s="34">
        <v>0.65277777777777779</v>
      </c>
      <c r="V311" s="7">
        <f t="shared" si="590"/>
        <v>2.777777777777779E-2</v>
      </c>
      <c r="W311" s="34">
        <v>0.625</v>
      </c>
      <c r="X311" s="7">
        <v>0</v>
      </c>
      <c r="Y311" s="34">
        <v>0.62847222222222221</v>
      </c>
      <c r="Z311" s="7">
        <f>Y311-W311</f>
        <v>3.4722222222222099E-3</v>
      </c>
      <c r="AA311" s="34">
        <v>0.86458333333333337</v>
      </c>
      <c r="AB311" s="7">
        <f>AA311-Y311</f>
        <v>0.23611111111111116</v>
      </c>
      <c r="AC311" s="34">
        <v>0.86458333333333337</v>
      </c>
      <c r="AD311" s="34">
        <v>0.86458333333333337</v>
      </c>
      <c r="AE311" s="7">
        <f t="shared" si="591"/>
        <v>0</v>
      </c>
      <c r="AF311" s="34">
        <v>0.875</v>
      </c>
      <c r="AG311" s="7">
        <f>AF311-AD311</f>
        <v>1.041666666666663E-2</v>
      </c>
      <c r="AH311" s="34">
        <v>0.88194444444444453</v>
      </c>
      <c r="AI311" s="7">
        <f>AH311-AF311</f>
        <v>6.9444444444445308E-3</v>
      </c>
      <c r="AJ311" s="8">
        <f t="shared" si="579"/>
        <v>0</v>
      </c>
      <c r="AK311" s="8">
        <f t="shared" si="580"/>
        <v>10</v>
      </c>
      <c r="AL311" s="34">
        <v>0.88541666666666663</v>
      </c>
      <c r="AM311" s="34">
        <v>0.88888888888888884</v>
      </c>
      <c r="AN311" s="7">
        <f t="shared" si="538"/>
        <v>3.4722222222222099E-3</v>
      </c>
      <c r="AO311" s="7">
        <f>AM311-I311</f>
        <v>0.29861111111111105</v>
      </c>
      <c r="AP311" s="8">
        <f t="shared" si="542"/>
        <v>7</v>
      </c>
      <c r="AQ311" s="8">
        <f t="shared" si="543"/>
        <v>10</v>
      </c>
      <c r="AR311" s="7">
        <f>AB311-(AU311+AV311+AW311+AZ311+BC311+BF311+BI311)</f>
        <v>0</v>
      </c>
      <c r="AS311" s="8">
        <f t="shared" si="592"/>
        <v>0</v>
      </c>
      <c r="AT311" s="8">
        <f t="shared" si="593"/>
        <v>0</v>
      </c>
      <c r="AU311" s="224">
        <v>0</v>
      </c>
      <c r="AV311" s="224">
        <v>0</v>
      </c>
      <c r="AW311" s="224">
        <v>0</v>
      </c>
      <c r="AX311" s="225">
        <f t="shared" si="594"/>
        <v>0</v>
      </c>
      <c r="AY311" s="225">
        <f t="shared" si="595"/>
        <v>0</v>
      </c>
      <c r="AZ311" s="224">
        <v>0.23611111111111113</v>
      </c>
      <c r="BA311" s="225">
        <f t="shared" si="587"/>
        <v>5</v>
      </c>
      <c r="BB311" s="225">
        <f t="shared" si="588"/>
        <v>40</v>
      </c>
      <c r="BC311" s="224">
        <v>0</v>
      </c>
      <c r="BD311" s="225">
        <f t="shared" si="583"/>
        <v>0</v>
      </c>
      <c r="BE311" s="225">
        <f t="shared" si="584"/>
        <v>0</v>
      </c>
      <c r="BF311" s="224">
        <v>0</v>
      </c>
      <c r="BG311" s="225">
        <f t="shared" si="572"/>
        <v>0</v>
      </c>
      <c r="BH311" s="225">
        <f t="shared" si="573"/>
        <v>0</v>
      </c>
      <c r="BI311" s="224">
        <v>0</v>
      </c>
      <c r="BJ311" s="226">
        <f t="shared" si="585"/>
        <v>0</v>
      </c>
      <c r="BK311" s="227">
        <f t="shared" si="586"/>
        <v>0</v>
      </c>
      <c r="BL311" s="228">
        <f>F311 + BL310</f>
        <v>1100052.8699999992</v>
      </c>
      <c r="BM311" s="229">
        <f xml:space="preserve"> G311 + BM310</f>
        <v>17739</v>
      </c>
      <c r="BN311" s="38">
        <f>F311/G311</f>
        <v>63.116779661016949</v>
      </c>
    </row>
    <row r="312" spans="1:66" s="46" customFormat="1" ht="30" x14ac:dyDescent="0.25">
      <c r="A312" s="45">
        <v>41049</v>
      </c>
      <c r="B312" s="43">
        <f t="shared" si="508"/>
        <v>5</v>
      </c>
      <c r="C312" s="52">
        <v>7</v>
      </c>
      <c r="D312" s="37" t="s">
        <v>351</v>
      </c>
      <c r="E312" s="37" t="s">
        <v>216</v>
      </c>
      <c r="F312" s="43">
        <v>3398.65</v>
      </c>
      <c r="G312" s="52">
        <v>57</v>
      </c>
      <c r="H312" s="52">
        <v>2</v>
      </c>
      <c r="I312" s="34">
        <v>0.90625</v>
      </c>
      <c r="J312" s="34">
        <v>0.90625</v>
      </c>
      <c r="K312" s="34">
        <v>0.92361111111111116</v>
      </c>
      <c r="L312" s="7">
        <f>K312-J312</f>
        <v>1.736111111111116E-2</v>
      </c>
      <c r="M312" s="34">
        <v>0.93055555555555547</v>
      </c>
      <c r="N312" s="7">
        <f>M312-K312</f>
        <v>6.9444444444443088E-3</v>
      </c>
      <c r="O312" s="34">
        <v>0.95138888888888884</v>
      </c>
      <c r="P312" s="7">
        <f>O312-M312</f>
        <v>2.083333333333337E-2</v>
      </c>
      <c r="Q312" s="34">
        <v>0.95138888888888884</v>
      </c>
      <c r="R312" s="34">
        <v>0.96527777777777779</v>
      </c>
      <c r="S312" s="7">
        <f t="shared" si="589"/>
        <v>1.3888888888888951E-2</v>
      </c>
      <c r="T312" s="34">
        <v>0.95138888888888884</v>
      </c>
      <c r="U312" s="34">
        <v>0.96527777777777779</v>
      </c>
      <c r="V312" s="7">
        <f t="shared" si="590"/>
        <v>1.3888888888888951E-2</v>
      </c>
      <c r="W312" s="34">
        <v>0.96666666666666667</v>
      </c>
      <c r="X312" s="7">
        <f>W312-R312</f>
        <v>1.388888888888884E-3</v>
      </c>
      <c r="Y312" s="34">
        <v>0.96736111111111101</v>
      </c>
      <c r="Z312" s="7">
        <f>Y312-W312</f>
        <v>6.9444444444433095E-4</v>
      </c>
      <c r="AA312" s="34">
        <v>1.0729166666666667</v>
      </c>
      <c r="AB312" s="7">
        <f>AA312-Y312</f>
        <v>0.10555555555555574</v>
      </c>
      <c r="AC312" s="34">
        <v>1.0729166666666667</v>
      </c>
      <c r="AD312" s="34">
        <v>1.0729166666666667</v>
      </c>
      <c r="AE312" s="7">
        <f t="shared" si="591"/>
        <v>0</v>
      </c>
      <c r="AF312" s="34">
        <v>1.0902777777777779</v>
      </c>
      <c r="AG312" s="7">
        <f>AF312-AD312</f>
        <v>1.736111111111116E-2</v>
      </c>
      <c r="AH312" s="34">
        <v>1.09375</v>
      </c>
      <c r="AI312" s="7">
        <f>AH312-AF312</f>
        <v>3.4722222222220989E-3</v>
      </c>
      <c r="AJ312" s="8">
        <f t="shared" si="579"/>
        <v>0</v>
      </c>
      <c r="AK312" s="8">
        <f t="shared" si="580"/>
        <v>5</v>
      </c>
      <c r="AL312" s="34">
        <v>1.1006944444444444</v>
      </c>
      <c r="AM312" s="34">
        <v>1.1041666666666667</v>
      </c>
      <c r="AN312" s="7">
        <f t="shared" si="538"/>
        <v>3.4722222222223209E-3</v>
      </c>
      <c r="AO312" s="7">
        <f>AM312-I312</f>
        <v>0.19791666666666674</v>
      </c>
      <c r="AP312" s="8">
        <f t="shared" si="542"/>
        <v>4</v>
      </c>
      <c r="AQ312" s="8">
        <f t="shared" si="543"/>
        <v>45</v>
      </c>
      <c r="AR312" s="7">
        <f>AB312-(AU312+AV312+AW312+AZ312+BC312+BF312+BI312)</f>
        <v>6.3888888888889078E-2</v>
      </c>
      <c r="AS312" s="8">
        <f t="shared" si="592"/>
        <v>1</v>
      </c>
      <c r="AT312" s="8">
        <f t="shared" si="593"/>
        <v>32</v>
      </c>
      <c r="AU312" s="224">
        <v>0</v>
      </c>
      <c r="AV312" s="224">
        <v>6.2499999999999995E-3</v>
      </c>
      <c r="AW312" s="224">
        <v>0</v>
      </c>
      <c r="AX312" s="225">
        <f t="shared" si="594"/>
        <v>0</v>
      </c>
      <c r="AY312" s="225">
        <f t="shared" si="595"/>
        <v>0</v>
      </c>
      <c r="AZ312" s="224">
        <v>0</v>
      </c>
      <c r="BA312" s="225">
        <f t="shared" si="587"/>
        <v>0</v>
      </c>
      <c r="BB312" s="225">
        <f t="shared" si="588"/>
        <v>0</v>
      </c>
      <c r="BC312" s="224">
        <v>0</v>
      </c>
      <c r="BD312" s="225">
        <f t="shared" si="583"/>
        <v>0</v>
      </c>
      <c r="BE312" s="225">
        <f t="shared" si="584"/>
        <v>0</v>
      </c>
      <c r="BF312" s="224">
        <v>3.5416666666666666E-2</v>
      </c>
      <c r="BG312" s="225">
        <f t="shared" si="572"/>
        <v>0</v>
      </c>
      <c r="BH312" s="225">
        <f t="shared" si="573"/>
        <v>51</v>
      </c>
      <c r="BI312" s="224">
        <v>0</v>
      </c>
      <c r="BJ312" s="226">
        <f t="shared" si="585"/>
        <v>0</v>
      </c>
      <c r="BK312" s="227">
        <f t="shared" si="586"/>
        <v>0</v>
      </c>
      <c r="BL312" s="228">
        <f>F312 + BL311</f>
        <v>1103451.5199999991</v>
      </c>
      <c r="BM312" s="229">
        <f xml:space="preserve"> G312 + BM311</f>
        <v>17796</v>
      </c>
      <c r="BN312" s="38">
        <f>F312/G312</f>
        <v>59.625438596491229</v>
      </c>
    </row>
    <row r="313" spans="1:66" s="46" customFormat="1" ht="30" x14ac:dyDescent="0.25">
      <c r="A313" s="45">
        <v>41049</v>
      </c>
      <c r="B313" s="43">
        <f t="shared" si="508"/>
        <v>5</v>
      </c>
      <c r="C313" s="52">
        <v>3</v>
      </c>
      <c r="D313" s="37" t="s">
        <v>419</v>
      </c>
      <c r="E313" s="37" t="s">
        <v>216</v>
      </c>
      <c r="F313" s="43">
        <v>3433.62</v>
      </c>
      <c r="G313" s="52">
        <v>56</v>
      </c>
      <c r="H313" s="52">
        <v>3</v>
      </c>
      <c r="I313" s="34">
        <v>0.66319444444444442</v>
      </c>
      <c r="J313" s="34">
        <v>0.66319444444444442</v>
      </c>
      <c r="K313" s="34">
        <v>0.71527777777777779</v>
      </c>
      <c r="L313" s="7">
        <f>K313-J313</f>
        <v>5.208333333333337E-2</v>
      </c>
      <c r="M313" s="34">
        <v>0.72222222222222221</v>
      </c>
      <c r="N313" s="7">
        <f>M313-K313</f>
        <v>6.9444444444444198E-3</v>
      </c>
      <c r="O313" s="34">
        <v>0.89583333333333337</v>
      </c>
      <c r="P313" s="7">
        <f>O313-M313</f>
        <v>0.17361111111111116</v>
      </c>
      <c r="Q313" s="34">
        <v>0.89583333333333337</v>
      </c>
      <c r="R313" s="34">
        <v>0.9375</v>
      </c>
      <c r="S313" s="7">
        <f t="shared" si="589"/>
        <v>4.166666666666663E-2</v>
      </c>
      <c r="T313" s="34">
        <v>0.89583333333333337</v>
      </c>
      <c r="U313" s="34">
        <v>0.9375</v>
      </c>
      <c r="V313" s="7">
        <f t="shared" si="590"/>
        <v>4.166666666666663E-2</v>
      </c>
      <c r="W313" s="34">
        <v>0.89583333333333337</v>
      </c>
      <c r="X313" s="7">
        <v>0</v>
      </c>
      <c r="Y313" s="34">
        <v>0.89583333333333337</v>
      </c>
      <c r="Z313" s="7">
        <f>Y313-W313</f>
        <v>0</v>
      </c>
      <c r="AA313" s="34">
        <v>1.125</v>
      </c>
      <c r="AB313" s="7">
        <f>AA313-Y313</f>
        <v>0.22916666666666663</v>
      </c>
      <c r="AC313" s="34">
        <v>1.125</v>
      </c>
      <c r="AD313" s="34">
        <v>1.125</v>
      </c>
      <c r="AE313" s="7">
        <f t="shared" si="591"/>
        <v>0</v>
      </c>
      <c r="AF313" s="34">
        <v>1.1354166666666667</v>
      </c>
      <c r="AG313" s="7">
        <f>AF313-AD313</f>
        <v>1.0416666666666741E-2</v>
      </c>
      <c r="AH313" s="34">
        <v>1.1458333333333333</v>
      </c>
      <c r="AI313" s="7">
        <f>AH313-AF313</f>
        <v>1.0416666666666519E-2</v>
      </c>
      <c r="AJ313" s="8">
        <f t="shared" si="579"/>
        <v>0</v>
      </c>
      <c r="AK313" s="8">
        <f t="shared" si="580"/>
        <v>15</v>
      </c>
      <c r="AL313" s="34">
        <v>0.14930555555555555</v>
      </c>
      <c r="AM313" s="34">
        <v>1.1527777777777779</v>
      </c>
      <c r="AN313" s="7">
        <f t="shared" si="538"/>
        <v>1.0034722222222223</v>
      </c>
      <c r="AO313" s="7">
        <f>AM313-I313</f>
        <v>0.48958333333333348</v>
      </c>
      <c r="AP313" s="8">
        <f t="shared" si="542"/>
        <v>11</v>
      </c>
      <c r="AQ313" s="8">
        <f t="shared" si="543"/>
        <v>45</v>
      </c>
      <c r="AR313" s="7">
        <f>AB313-(AU313+AV313+AW313+AZ313+BC313+BF313+BI313)</f>
        <v>0</v>
      </c>
      <c r="AS313" s="8">
        <f t="shared" si="592"/>
        <v>0</v>
      </c>
      <c r="AT313" s="8">
        <f t="shared" si="593"/>
        <v>0</v>
      </c>
      <c r="AU313" s="224">
        <v>0</v>
      </c>
      <c r="AV313" s="224">
        <v>0</v>
      </c>
      <c r="AW313" s="224">
        <v>0</v>
      </c>
      <c r="AX313" s="225">
        <f t="shared" si="594"/>
        <v>0</v>
      </c>
      <c r="AY313" s="225">
        <f t="shared" si="595"/>
        <v>0</v>
      </c>
      <c r="AZ313" s="224">
        <v>0.22916666666666666</v>
      </c>
      <c r="BA313" s="225">
        <f t="shared" si="587"/>
        <v>5</v>
      </c>
      <c r="BB313" s="225">
        <f t="shared" si="588"/>
        <v>30</v>
      </c>
      <c r="BC313" s="224">
        <v>0</v>
      </c>
      <c r="BD313" s="225">
        <f t="shared" si="583"/>
        <v>0</v>
      </c>
      <c r="BE313" s="225">
        <f t="shared" si="584"/>
        <v>0</v>
      </c>
      <c r="BF313" s="224">
        <v>0</v>
      </c>
      <c r="BG313" s="225">
        <f t="shared" si="572"/>
        <v>0</v>
      </c>
      <c r="BH313" s="225">
        <f t="shared" si="573"/>
        <v>0</v>
      </c>
      <c r="BI313" s="224">
        <v>0</v>
      </c>
      <c r="BJ313" s="226">
        <f t="shared" si="585"/>
        <v>0</v>
      </c>
      <c r="BK313" s="227">
        <f t="shared" si="586"/>
        <v>0</v>
      </c>
      <c r="BL313" s="228">
        <f>F313 + BL312</f>
        <v>1106885.1399999992</v>
      </c>
      <c r="BM313" s="229">
        <f xml:space="preserve"> G313 + BM312</f>
        <v>17852</v>
      </c>
      <c r="BN313" s="38">
        <f>F313/G313</f>
        <v>61.314642857142857</v>
      </c>
    </row>
    <row r="314" spans="1:66" s="46" customFormat="1" ht="30" x14ac:dyDescent="0.25">
      <c r="A314" s="45">
        <v>41050</v>
      </c>
      <c r="B314" s="43">
        <f t="shared" si="508"/>
        <v>5</v>
      </c>
      <c r="C314" s="52">
        <v>2</v>
      </c>
      <c r="D314" s="37" t="s">
        <v>275</v>
      </c>
      <c r="E314" s="37" t="s">
        <v>216</v>
      </c>
      <c r="F314" s="43">
        <v>3493.3</v>
      </c>
      <c r="G314" s="52">
        <v>55</v>
      </c>
      <c r="H314" s="52">
        <v>4</v>
      </c>
      <c r="I314" s="34">
        <v>0.11458333333333333</v>
      </c>
      <c r="J314" s="34">
        <v>0.11458333333333333</v>
      </c>
      <c r="K314" s="34">
        <v>0.11805555555555557</v>
      </c>
      <c r="L314" s="7">
        <f>K314-J314</f>
        <v>3.4722222222222376E-3</v>
      </c>
      <c r="M314" s="34">
        <v>0.125</v>
      </c>
      <c r="N314" s="7">
        <f>M314-K314</f>
        <v>6.9444444444444337E-3</v>
      </c>
      <c r="O314" s="34">
        <v>0.17708333333333334</v>
      </c>
      <c r="P314" s="7">
        <f>O314-M314</f>
        <v>5.2083333333333343E-2</v>
      </c>
      <c r="Q314" s="34">
        <v>0.18055555555555555</v>
      </c>
      <c r="R314" s="34">
        <v>0.23958333333333334</v>
      </c>
      <c r="S314" s="7">
        <f t="shared" ref="S314:S318" si="596">R314-Q314</f>
        <v>5.902777777777779E-2</v>
      </c>
      <c r="T314" s="34">
        <v>0.18055555555555555</v>
      </c>
      <c r="U314" s="34">
        <v>0.23958333333333334</v>
      </c>
      <c r="V314" s="7">
        <f t="shared" ref="V314:V318" si="597">U314-T314</f>
        <v>5.902777777777779E-2</v>
      </c>
      <c r="W314" s="34">
        <v>0.23958333333333334</v>
      </c>
      <c r="X314" s="7">
        <f>W314-R314</f>
        <v>0</v>
      </c>
      <c r="Y314" s="34">
        <v>0.23958333333333334</v>
      </c>
      <c r="Z314" s="7">
        <f>Y314-W314</f>
        <v>0</v>
      </c>
      <c r="AA314" s="34">
        <v>0.28888888888888892</v>
      </c>
      <c r="AB314" s="7">
        <f>AA314-Y314</f>
        <v>4.9305555555555575E-2</v>
      </c>
      <c r="AC314" s="34">
        <v>0.28888888888888892</v>
      </c>
      <c r="AD314" s="34">
        <v>0.28888888888888892</v>
      </c>
      <c r="AE314" s="7">
        <f t="shared" ref="AE314:AE318" si="598">AD314-AC314</f>
        <v>0</v>
      </c>
      <c r="AF314" s="34">
        <v>0.2986111111111111</v>
      </c>
      <c r="AG314" s="7">
        <f>AF314-AD314</f>
        <v>9.7222222222221877E-3</v>
      </c>
      <c r="AH314" s="34">
        <v>0.30555555555555552</v>
      </c>
      <c r="AI314" s="7">
        <f>AH314-AF314</f>
        <v>6.9444444444444198E-3</v>
      </c>
      <c r="AJ314" s="8">
        <f t="shared" si="579"/>
        <v>0</v>
      </c>
      <c r="AK314" s="8">
        <f t="shared" si="580"/>
        <v>10</v>
      </c>
      <c r="AL314" s="34">
        <v>0.30902777777777779</v>
      </c>
      <c r="AM314" s="34">
        <v>0.3125</v>
      </c>
      <c r="AN314" s="7">
        <f t="shared" si="538"/>
        <v>3.4722222222222099E-3</v>
      </c>
      <c r="AO314" s="7">
        <f>AM314-I314</f>
        <v>0.19791666666666669</v>
      </c>
      <c r="AP314" s="8">
        <f t="shared" si="542"/>
        <v>4</v>
      </c>
      <c r="AQ314" s="8">
        <f t="shared" si="543"/>
        <v>45</v>
      </c>
      <c r="AR314" s="7">
        <f>AB314-(AU314+AV314+AW314+AZ314+BC314+BF314+BI314)</f>
        <v>4.0277777777777794E-2</v>
      </c>
      <c r="AS314" s="8">
        <f t="shared" ref="AS314:AS318" si="599">HOUR(AR314)</f>
        <v>0</v>
      </c>
      <c r="AT314" s="8">
        <f t="shared" ref="AT314:AT318" si="600">MINUTE(AR314)</f>
        <v>58</v>
      </c>
      <c r="AU314" s="224">
        <v>0</v>
      </c>
      <c r="AV314" s="224">
        <v>0</v>
      </c>
      <c r="AW314" s="224">
        <v>0</v>
      </c>
      <c r="AX314" s="225">
        <f t="shared" ref="AX314:AX325" si="601">HOUR(AW314)</f>
        <v>0</v>
      </c>
      <c r="AY314" s="225">
        <f t="shared" ref="AY314:AY325" si="602">MINUTE(AW314)</f>
        <v>0</v>
      </c>
      <c r="AZ314" s="224">
        <v>0</v>
      </c>
      <c r="BA314" s="225">
        <f t="shared" ref="BA314:BA319" si="603">HOUR(AZ314)</f>
        <v>0</v>
      </c>
      <c r="BB314" s="225">
        <f t="shared" ref="BB314:BB319" si="604">MINUTE(AZ314)</f>
        <v>0</v>
      </c>
      <c r="BC314" s="224">
        <v>0</v>
      </c>
      <c r="BD314" s="225">
        <f t="shared" ref="BD314:BD318" si="605">HOUR(BC314)</f>
        <v>0</v>
      </c>
      <c r="BE314" s="225">
        <f t="shared" ref="BE314:BE318" si="606">MINUTE(BC314)</f>
        <v>0</v>
      </c>
      <c r="BF314" s="224">
        <v>9.0277777777777787E-3</v>
      </c>
      <c r="BG314" s="225">
        <f t="shared" si="572"/>
        <v>0</v>
      </c>
      <c r="BH314" s="225">
        <f t="shared" si="573"/>
        <v>13</v>
      </c>
      <c r="BI314" s="224">
        <v>0</v>
      </c>
      <c r="BJ314" s="226">
        <f t="shared" ref="BJ314:BJ318" si="607">HOUR(BI314)</f>
        <v>0</v>
      </c>
      <c r="BK314" s="227">
        <f t="shared" ref="BK314:BK318" si="608">MINUTE(BI314)</f>
        <v>0</v>
      </c>
      <c r="BL314" s="228">
        <f>F314 + BL313</f>
        <v>1110378.4399999992</v>
      </c>
      <c r="BM314" s="229">
        <f xml:space="preserve"> G314 + BM313</f>
        <v>17907</v>
      </c>
      <c r="BN314" s="38">
        <f>F314/G314</f>
        <v>63.514545454545456</v>
      </c>
    </row>
    <row r="315" spans="1:66" s="46" customFormat="1" x14ac:dyDescent="0.25">
      <c r="A315" s="45">
        <v>41050</v>
      </c>
      <c r="B315" s="43">
        <f t="shared" si="508"/>
        <v>5</v>
      </c>
      <c r="C315" s="52">
        <v>7</v>
      </c>
      <c r="D315" s="37" t="s">
        <v>281</v>
      </c>
      <c r="E315" s="37" t="s">
        <v>284</v>
      </c>
      <c r="F315" s="43">
        <v>3646.87</v>
      </c>
      <c r="G315" s="52">
        <v>58</v>
      </c>
      <c r="H315" s="52">
        <v>1</v>
      </c>
      <c r="I315" s="34">
        <v>0.63541666666666663</v>
      </c>
      <c r="J315" s="34">
        <v>0.63541666666666663</v>
      </c>
      <c r="K315" s="34">
        <v>0.63888888888888895</v>
      </c>
      <c r="L315" s="7">
        <f>K315-J315</f>
        <v>3.4722222222223209E-3</v>
      </c>
      <c r="M315" s="34">
        <v>0.64583333333333337</v>
      </c>
      <c r="N315" s="7">
        <f>M315-K315</f>
        <v>6.9444444444444198E-3</v>
      </c>
      <c r="O315" s="34">
        <v>0.66666666666666663</v>
      </c>
      <c r="P315" s="7">
        <f>O315-M315</f>
        <v>2.0833333333333259E-2</v>
      </c>
      <c r="Q315" s="34">
        <v>0.66666666666666663</v>
      </c>
      <c r="R315" s="34">
        <v>0.68680555555555556</v>
      </c>
      <c r="S315" s="7">
        <f t="shared" si="596"/>
        <v>2.0138888888888928E-2</v>
      </c>
      <c r="T315" s="34">
        <v>0.66666666666666663</v>
      </c>
      <c r="U315" s="34">
        <v>0.68680555555555556</v>
      </c>
      <c r="V315" s="7">
        <f t="shared" si="597"/>
        <v>2.0138888888888928E-2</v>
      </c>
      <c r="W315" s="34">
        <v>0.6875</v>
      </c>
      <c r="X315" s="7">
        <f>W315-R315</f>
        <v>6.9444444444444198E-4</v>
      </c>
      <c r="Y315" s="34">
        <v>0.6875</v>
      </c>
      <c r="Z315" s="7">
        <f>Y315-W315</f>
        <v>0</v>
      </c>
      <c r="AA315" s="34">
        <v>0.74791666666666667</v>
      </c>
      <c r="AB315" s="7">
        <f>AA315-Y315</f>
        <v>6.0416666666666674E-2</v>
      </c>
      <c r="AC315" s="34">
        <v>0.74791666666666667</v>
      </c>
      <c r="AD315" s="34">
        <v>0.74791666666666667</v>
      </c>
      <c r="AE315" s="7">
        <f t="shared" si="598"/>
        <v>0</v>
      </c>
      <c r="AF315" s="34">
        <v>0.76388888888888884</v>
      </c>
      <c r="AG315" s="7">
        <f>AF315-AD315</f>
        <v>1.5972222222222165E-2</v>
      </c>
      <c r="AH315" s="34">
        <v>0.77083333333333337</v>
      </c>
      <c r="AI315" s="7">
        <f>AH315-AF315</f>
        <v>6.9444444444445308E-3</v>
      </c>
      <c r="AJ315" s="8">
        <f t="shared" si="579"/>
        <v>0</v>
      </c>
      <c r="AK315" s="8">
        <f t="shared" si="580"/>
        <v>10</v>
      </c>
      <c r="AL315" s="34">
        <v>0.77430555555555547</v>
      </c>
      <c r="AM315" s="34">
        <v>0.77777777777777779</v>
      </c>
      <c r="AN315" s="7">
        <f t="shared" si="538"/>
        <v>3.4722222222223209E-3</v>
      </c>
      <c r="AO315" s="67">
        <f>AM315-I315</f>
        <v>0.14236111111111116</v>
      </c>
      <c r="AP315" s="8">
        <f t="shared" si="542"/>
        <v>3</v>
      </c>
      <c r="AQ315" s="8">
        <f t="shared" si="543"/>
        <v>25</v>
      </c>
      <c r="AR315" s="7">
        <f>AB315-(AU315+AV315+AW315+AZ315+BC315+BF315+BI315)</f>
        <v>4.8611111111111119E-2</v>
      </c>
      <c r="AS315" s="8">
        <f t="shared" si="599"/>
        <v>1</v>
      </c>
      <c r="AT315" s="8">
        <f t="shared" si="600"/>
        <v>10</v>
      </c>
      <c r="AU315" s="224">
        <v>0</v>
      </c>
      <c r="AV315" s="224">
        <v>0</v>
      </c>
      <c r="AW315" s="224">
        <v>0</v>
      </c>
      <c r="AX315" s="225">
        <f t="shared" si="601"/>
        <v>0</v>
      </c>
      <c r="AY315" s="225">
        <f t="shared" si="602"/>
        <v>0</v>
      </c>
      <c r="AZ315" s="224">
        <v>0</v>
      </c>
      <c r="BA315" s="225">
        <f t="shared" si="603"/>
        <v>0</v>
      </c>
      <c r="BB315" s="225">
        <f t="shared" si="604"/>
        <v>0</v>
      </c>
      <c r="BC315" s="224">
        <v>0</v>
      </c>
      <c r="BD315" s="225">
        <f t="shared" si="605"/>
        <v>0</v>
      </c>
      <c r="BE315" s="225">
        <f t="shared" si="606"/>
        <v>0</v>
      </c>
      <c r="BF315" s="224">
        <v>9.0277777777777787E-3</v>
      </c>
      <c r="BG315" s="225">
        <f t="shared" si="572"/>
        <v>0</v>
      </c>
      <c r="BH315" s="225">
        <f t="shared" si="573"/>
        <v>13</v>
      </c>
      <c r="BI315" s="224">
        <v>2.7777777777777779E-3</v>
      </c>
      <c r="BJ315" s="226">
        <f t="shared" si="607"/>
        <v>0</v>
      </c>
      <c r="BK315" s="227">
        <f t="shared" si="608"/>
        <v>4</v>
      </c>
      <c r="BL315" s="228">
        <f>F315 + BL314</f>
        <v>1114025.3099999994</v>
      </c>
      <c r="BM315" s="229">
        <f xml:space="preserve"> G315 + BM314</f>
        <v>17965</v>
      </c>
      <c r="BN315" s="38">
        <f>F315/G315</f>
        <v>62.877068965517239</v>
      </c>
    </row>
    <row r="316" spans="1:66" s="46" customFormat="1" ht="30" x14ac:dyDescent="0.25">
      <c r="A316" s="45">
        <v>41050</v>
      </c>
      <c r="B316" s="43">
        <f t="shared" si="508"/>
        <v>5</v>
      </c>
      <c r="C316" s="52">
        <v>24</v>
      </c>
      <c r="D316" s="37" t="s">
        <v>31</v>
      </c>
      <c r="E316" s="37" t="s">
        <v>420</v>
      </c>
      <c r="F316" s="43">
        <v>3704.73</v>
      </c>
      <c r="G316" s="52">
        <v>59</v>
      </c>
      <c r="H316" s="52">
        <v>0</v>
      </c>
      <c r="I316" s="34">
        <v>0.77083333333333337</v>
      </c>
      <c r="J316" s="34">
        <v>0.77083333333333337</v>
      </c>
      <c r="K316" s="34">
        <v>0.77430555555555547</v>
      </c>
      <c r="L316" s="7">
        <f>K316-J316</f>
        <v>3.4722222222220989E-3</v>
      </c>
      <c r="M316" s="34">
        <v>0.78125</v>
      </c>
      <c r="N316" s="7">
        <f>M316-K316</f>
        <v>6.9444444444445308E-3</v>
      </c>
      <c r="O316" s="34">
        <v>0.80694444444444446</v>
      </c>
      <c r="P316" s="7">
        <f>O316-M316</f>
        <v>2.5694444444444464E-2</v>
      </c>
      <c r="Q316" s="34">
        <v>0.80902777777777779</v>
      </c>
      <c r="R316" s="34">
        <v>0.82986111111111116</v>
      </c>
      <c r="S316" s="7">
        <f t="shared" si="596"/>
        <v>2.083333333333337E-2</v>
      </c>
      <c r="T316" s="34">
        <v>0.80902777777777779</v>
      </c>
      <c r="U316" s="34">
        <v>0.82986111111111116</v>
      </c>
      <c r="V316" s="7">
        <f t="shared" si="597"/>
        <v>2.083333333333337E-2</v>
      </c>
      <c r="W316" s="34">
        <v>0.83194444444444438</v>
      </c>
      <c r="X316" s="7">
        <f>W316-R316</f>
        <v>2.0833333333332149E-3</v>
      </c>
      <c r="Y316" s="34">
        <v>0.83263888888888893</v>
      </c>
      <c r="Z316" s="7">
        <f>Y316-W316</f>
        <v>6.94444444444553E-4</v>
      </c>
      <c r="AA316" s="34">
        <v>0.93611111111111101</v>
      </c>
      <c r="AB316" s="7">
        <f>AA316-Y316</f>
        <v>0.10347222222222208</v>
      </c>
      <c r="AC316" s="34">
        <v>0.93611111111111101</v>
      </c>
      <c r="AD316" s="34">
        <v>0.93611111111111101</v>
      </c>
      <c r="AE316" s="7">
        <f t="shared" si="598"/>
        <v>0</v>
      </c>
      <c r="AF316" s="34">
        <v>0.95138888888888884</v>
      </c>
      <c r="AG316" s="7">
        <f>AF316-AD316</f>
        <v>1.5277777777777835E-2</v>
      </c>
      <c r="AH316" s="34">
        <v>0.95833333333333337</v>
      </c>
      <c r="AI316" s="7">
        <f>AH316-AF316</f>
        <v>6.9444444444445308E-3</v>
      </c>
      <c r="AJ316" s="8">
        <f t="shared" si="579"/>
        <v>0</v>
      </c>
      <c r="AK316" s="8">
        <f t="shared" si="580"/>
        <v>10</v>
      </c>
      <c r="AL316" s="34">
        <v>0.96180555555555547</v>
      </c>
      <c r="AM316" s="34">
        <v>0.96527777777777779</v>
      </c>
      <c r="AN316" s="7">
        <f t="shared" si="538"/>
        <v>3.4722222222223209E-3</v>
      </c>
      <c r="AO316" s="67">
        <f>AM316-I316</f>
        <v>0.19444444444444442</v>
      </c>
      <c r="AP316" s="8">
        <f t="shared" si="542"/>
        <v>4</v>
      </c>
      <c r="AQ316" s="8">
        <f t="shared" si="543"/>
        <v>40</v>
      </c>
      <c r="AR316" s="7">
        <f>AB316-(AU316+AV316+AW316+AZ316+BC316+BF316+BI316)</f>
        <v>7.4999999999999858E-2</v>
      </c>
      <c r="AS316" s="8">
        <f t="shared" si="599"/>
        <v>1</v>
      </c>
      <c r="AT316" s="8">
        <f t="shared" si="600"/>
        <v>48</v>
      </c>
      <c r="AU316" s="224">
        <v>0</v>
      </c>
      <c r="AV316" s="224">
        <v>0</v>
      </c>
      <c r="AW316" s="224">
        <v>0</v>
      </c>
      <c r="AX316" s="225">
        <f t="shared" si="601"/>
        <v>0</v>
      </c>
      <c r="AY316" s="225">
        <f t="shared" si="602"/>
        <v>0</v>
      </c>
      <c r="AZ316" s="224">
        <v>0</v>
      </c>
      <c r="BA316" s="225">
        <f t="shared" si="603"/>
        <v>0</v>
      </c>
      <c r="BB316" s="225">
        <f t="shared" si="604"/>
        <v>0</v>
      </c>
      <c r="BC316" s="224">
        <v>0</v>
      </c>
      <c r="BD316" s="225">
        <f t="shared" si="605"/>
        <v>0</v>
      </c>
      <c r="BE316" s="225">
        <f t="shared" si="606"/>
        <v>0</v>
      </c>
      <c r="BF316" s="224">
        <v>2.8472222222222222E-2</v>
      </c>
      <c r="BG316" s="225">
        <f t="shared" si="572"/>
        <v>0</v>
      </c>
      <c r="BH316" s="225">
        <f t="shared" si="573"/>
        <v>41</v>
      </c>
      <c r="BI316" s="224">
        <v>0</v>
      </c>
      <c r="BJ316" s="226">
        <f t="shared" si="607"/>
        <v>0</v>
      </c>
      <c r="BK316" s="227">
        <f t="shared" si="608"/>
        <v>0</v>
      </c>
      <c r="BL316" s="228">
        <f>F316 + BL315</f>
        <v>1117730.0399999993</v>
      </c>
      <c r="BM316" s="229">
        <f xml:space="preserve"> G316 + BM315</f>
        <v>18024</v>
      </c>
      <c r="BN316" s="38">
        <f>F316/G316</f>
        <v>62.792033898305085</v>
      </c>
    </row>
    <row r="317" spans="1:66" s="46" customFormat="1" ht="30" x14ac:dyDescent="0.25">
      <c r="A317" s="45">
        <v>41050</v>
      </c>
      <c r="B317" s="43">
        <f t="shared" si="508"/>
        <v>5</v>
      </c>
      <c r="C317" s="52">
        <v>2</v>
      </c>
      <c r="D317" s="37" t="s">
        <v>275</v>
      </c>
      <c r="E317" s="37" t="s">
        <v>216</v>
      </c>
      <c r="F317" s="43">
        <v>3310.51</v>
      </c>
      <c r="G317" s="52">
        <v>52</v>
      </c>
      <c r="H317" s="52">
        <v>7</v>
      </c>
      <c r="I317" s="34">
        <v>0.86111111111111116</v>
      </c>
      <c r="J317" s="34">
        <v>0.86111111111111116</v>
      </c>
      <c r="K317" s="34">
        <v>0.86458333333333337</v>
      </c>
      <c r="L317" s="7">
        <f>K317-J317</f>
        <v>3.4722222222222099E-3</v>
      </c>
      <c r="M317" s="34">
        <v>0.875</v>
      </c>
      <c r="N317" s="7">
        <f>M317-K317</f>
        <v>1.041666666666663E-2</v>
      </c>
      <c r="O317" s="34">
        <v>0.93055555555555547</v>
      </c>
      <c r="P317" s="7">
        <f>O317-M317</f>
        <v>5.5555555555555469E-2</v>
      </c>
      <c r="Q317" s="34">
        <v>0.93402777777777779</v>
      </c>
      <c r="R317" s="34">
        <v>0.97916666666666663</v>
      </c>
      <c r="S317" s="7">
        <f t="shared" si="596"/>
        <v>4.513888888888884E-2</v>
      </c>
      <c r="T317" s="34">
        <v>0.93402777777777779</v>
      </c>
      <c r="U317" s="34">
        <v>0.97916666666666663</v>
      </c>
      <c r="V317" s="7">
        <f t="shared" si="597"/>
        <v>4.513888888888884E-2</v>
      </c>
      <c r="W317" s="34">
        <v>0.99791666666666667</v>
      </c>
      <c r="X317" s="7">
        <f>W317-R317</f>
        <v>1.8750000000000044E-2</v>
      </c>
      <c r="Y317" s="34">
        <v>0.99861111111111101</v>
      </c>
      <c r="Z317" s="7">
        <f>Y317-W317</f>
        <v>6.9444444444433095E-4</v>
      </c>
      <c r="AA317" s="34">
        <v>1.0569444444444445</v>
      </c>
      <c r="AB317" s="7">
        <f>AA317-Y317</f>
        <v>5.8333333333333459E-2</v>
      </c>
      <c r="AC317" s="34">
        <v>1.0569444444444445</v>
      </c>
      <c r="AD317" s="34">
        <v>1.0569444444444445</v>
      </c>
      <c r="AE317" s="7">
        <f t="shared" si="598"/>
        <v>0</v>
      </c>
      <c r="AF317" s="34">
        <v>1.0694444444444444</v>
      </c>
      <c r="AG317" s="7">
        <f>AF317-AD317</f>
        <v>1.2499999999999956E-2</v>
      </c>
      <c r="AH317" s="34">
        <v>1.0763888888888888</v>
      </c>
      <c r="AI317" s="7">
        <f>AH317-AF317</f>
        <v>6.9444444444444198E-3</v>
      </c>
      <c r="AJ317" s="8">
        <f t="shared" si="579"/>
        <v>0</v>
      </c>
      <c r="AK317" s="8">
        <f t="shared" si="580"/>
        <v>10</v>
      </c>
      <c r="AL317" s="34">
        <v>1.0798611111111112</v>
      </c>
      <c r="AM317" s="34">
        <v>1.0833333333333333</v>
      </c>
      <c r="AN317" s="7">
        <f t="shared" si="538"/>
        <v>3.4722222222220989E-3</v>
      </c>
      <c r="AO317" s="67">
        <f>AM317-I317</f>
        <v>0.2222222222222221</v>
      </c>
      <c r="AP317" s="8">
        <f t="shared" si="542"/>
        <v>5</v>
      </c>
      <c r="AQ317" s="8">
        <f t="shared" si="543"/>
        <v>20</v>
      </c>
      <c r="AR317" s="7">
        <f>AB317-(AU317+AV317+AW317+AZ317+BC317+BF317+BI317)</f>
        <v>5.2777777777777903E-2</v>
      </c>
      <c r="AS317" s="8">
        <f t="shared" si="599"/>
        <v>1</v>
      </c>
      <c r="AT317" s="8">
        <f t="shared" si="600"/>
        <v>16</v>
      </c>
      <c r="AU317" s="224">
        <v>0</v>
      </c>
      <c r="AV317" s="224">
        <v>0</v>
      </c>
      <c r="AW317" s="224">
        <v>0</v>
      </c>
      <c r="AX317" s="225">
        <f t="shared" si="601"/>
        <v>0</v>
      </c>
      <c r="AY317" s="225">
        <f t="shared" si="602"/>
        <v>0</v>
      </c>
      <c r="AZ317" s="224">
        <v>0</v>
      </c>
      <c r="BA317" s="225">
        <f t="shared" si="603"/>
        <v>0</v>
      </c>
      <c r="BB317" s="225">
        <f t="shared" si="604"/>
        <v>0</v>
      </c>
      <c r="BC317" s="224">
        <v>0</v>
      </c>
      <c r="BD317" s="225">
        <f t="shared" si="605"/>
        <v>0</v>
      </c>
      <c r="BE317" s="225">
        <f t="shared" si="606"/>
        <v>0</v>
      </c>
      <c r="BF317" s="224">
        <v>5.5555555555555558E-3</v>
      </c>
      <c r="BG317" s="225">
        <f t="shared" si="572"/>
        <v>0</v>
      </c>
      <c r="BH317" s="225">
        <f t="shared" si="573"/>
        <v>8</v>
      </c>
      <c r="BI317" s="224">
        <v>0</v>
      </c>
      <c r="BJ317" s="226">
        <f t="shared" si="607"/>
        <v>0</v>
      </c>
      <c r="BK317" s="227">
        <f t="shared" si="608"/>
        <v>0</v>
      </c>
      <c r="BL317" s="228">
        <f>F317 + BL316</f>
        <v>1121040.5499999993</v>
      </c>
      <c r="BM317" s="229">
        <f xml:space="preserve"> G317 + BM316</f>
        <v>18076</v>
      </c>
      <c r="BN317" s="38">
        <f>F317/G317</f>
        <v>63.663653846153849</v>
      </c>
    </row>
    <row r="318" spans="1:66" s="46" customFormat="1" x14ac:dyDescent="0.25">
      <c r="A318" s="45">
        <v>41050</v>
      </c>
      <c r="B318" s="43">
        <f t="shared" si="508"/>
        <v>5</v>
      </c>
      <c r="C318" s="52">
        <v>1</v>
      </c>
      <c r="D318" s="37" t="s">
        <v>306</v>
      </c>
      <c r="E318" s="37" t="s">
        <v>307</v>
      </c>
      <c r="F318" s="43">
        <v>3783.2</v>
      </c>
      <c r="G318" s="52">
        <v>58</v>
      </c>
      <c r="H318" s="52">
        <v>1</v>
      </c>
      <c r="I318" s="34">
        <v>0.83333333333333337</v>
      </c>
      <c r="J318" s="34">
        <v>0.83333333333333337</v>
      </c>
      <c r="K318" s="34">
        <v>0.83680555555555547</v>
      </c>
      <c r="L318" s="7">
        <f>K318-J318</f>
        <v>3.4722222222220989E-3</v>
      </c>
      <c r="M318" s="34">
        <v>0.83680555555555547</v>
      </c>
      <c r="N318" s="7">
        <f>M318-K318</f>
        <v>0</v>
      </c>
      <c r="O318" s="34">
        <v>0.86805555555555547</v>
      </c>
      <c r="P318" s="7">
        <f>O318-M318</f>
        <v>3.125E-2</v>
      </c>
      <c r="Q318" s="34">
        <v>0.86805555555555547</v>
      </c>
      <c r="R318" s="34">
        <v>0.88888888888888884</v>
      </c>
      <c r="S318" s="7">
        <f t="shared" si="596"/>
        <v>2.083333333333337E-2</v>
      </c>
      <c r="T318" s="34">
        <v>0.86805555555555547</v>
      </c>
      <c r="U318" s="34">
        <v>0.88888888888888884</v>
      </c>
      <c r="V318" s="7">
        <f t="shared" si="597"/>
        <v>2.083333333333337E-2</v>
      </c>
      <c r="W318" s="34">
        <v>0.89583333333333337</v>
      </c>
      <c r="X318" s="7">
        <f>W318-R318</f>
        <v>6.9444444444445308E-3</v>
      </c>
      <c r="Y318" s="34">
        <v>0.89583333333333337</v>
      </c>
      <c r="Z318" s="7">
        <f>Y318-W318</f>
        <v>0</v>
      </c>
      <c r="AA318" s="34">
        <v>1.2083333333333333</v>
      </c>
      <c r="AB318" s="7">
        <f>AA318-Y318</f>
        <v>0.31249999999999989</v>
      </c>
      <c r="AC318" s="34">
        <v>1.2083333333333333</v>
      </c>
      <c r="AD318" s="34">
        <v>1.2083333333333333</v>
      </c>
      <c r="AE318" s="7">
        <f t="shared" si="598"/>
        <v>0</v>
      </c>
      <c r="AF318" s="34">
        <v>1.2291666666666667</v>
      </c>
      <c r="AG318" s="7">
        <f>AF318-AD318</f>
        <v>2.0833333333333481E-2</v>
      </c>
      <c r="AH318" s="34">
        <v>1.2395833333333333</v>
      </c>
      <c r="AI318" s="7">
        <f>AH318-AF318</f>
        <v>1.0416666666666519E-2</v>
      </c>
      <c r="AJ318" s="8">
        <f t="shared" si="579"/>
        <v>0</v>
      </c>
      <c r="AK318" s="8">
        <f t="shared" si="580"/>
        <v>15</v>
      </c>
      <c r="AL318" s="34">
        <v>1.2430555555555556</v>
      </c>
      <c r="AM318" s="34">
        <v>1.2465277777777779</v>
      </c>
      <c r="AN318" s="7">
        <f t="shared" si="538"/>
        <v>3.4722222222223209E-3</v>
      </c>
      <c r="AO318" s="67">
        <f>AM318-I318</f>
        <v>0.41319444444444453</v>
      </c>
      <c r="AP318" s="8">
        <f t="shared" si="542"/>
        <v>9</v>
      </c>
      <c r="AQ318" s="8">
        <f t="shared" si="543"/>
        <v>55</v>
      </c>
      <c r="AR318" s="7">
        <f>AB318-(AU318+AV318+AW318+AZ318+BC318+BF318+BI318)</f>
        <v>0</v>
      </c>
      <c r="AS318" s="8">
        <f t="shared" si="599"/>
        <v>0</v>
      </c>
      <c r="AT318" s="8">
        <f t="shared" si="600"/>
        <v>0</v>
      </c>
      <c r="AU318" s="224">
        <v>0</v>
      </c>
      <c r="AV318" s="224">
        <v>0</v>
      </c>
      <c r="AW318" s="224">
        <v>0</v>
      </c>
      <c r="AX318" s="225">
        <f t="shared" si="601"/>
        <v>0</v>
      </c>
      <c r="AY318" s="225">
        <f t="shared" si="602"/>
        <v>0</v>
      </c>
      <c r="AZ318" s="224">
        <v>0.3125</v>
      </c>
      <c r="BA318" s="225">
        <f t="shared" si="603"/>
        <v>7</v>
      </c>
      <c r="BB318" s="225">
        <f t="shared" si="604"/>
        <v>30</v>
      </c>
      <c r="BC318" s="224">
        <v>0</v>
      </c>
      <c r="BD318" s="225">
        <f t="shared" si="605"/>
        <v>0</v>
      </c>
      <c r="BE318" s="225">
        <f t="shared" si="606"/>
        <v>0</v>
      </c>
      <c r="BF318" s="224">
        <v>0</v>
      </c>
      <c r="BG318" s="225">
        <f t="shared" si="572"/>
        <v>0</v>
      </c>
      <c r="BH318" s="225">
        <f t="shared" si="573"/>
        <v>0</v>
      </c>
      <c r="BI318" s="224">
        <v>0</v>
      </c>
      <c r="BJ318" s="226">
        <f t="shared" si="607"/>
        <v>0</v>
      </c>
      <c r="BK318" s="227">
        <f t="shared" si="608"/>
        <v>0</v>
      </c>
      <c r="BL318" s="228">
        <f>F318 + BL317</f>
        <v>1124823.7499999993</v>
      </c>
      <c r="BM318" s="229">
        <f xml:space="preserve"> G318 + BM317</f>
        <v>18134</v>
      </c>
      <c r="BN318" s="38">
        <f>F318/G318</f>
        <v>65.227586206896547</v>
      </c>
    </row>
    <row r="319" spans="1:66" s="46" customFormat="1" x14ac:dyDescent="0.25">
      <c r="A319" s="45">
        <v>41051</v>
      </c>
      <c r="B319" s="43">
        <f t="shared" si="508"/>
        <v>5</v>
      </c>
      <c r="C319" s="52">
        <v>4</v>
      </c>
      <c r="D319" s="37" t="s">
        <v>400</v>
      </c>
      <c r="E319" s="37" t="s">
        <v>216</v>
      </c>
      <c r="F319" s="43">
        <v>3605.67</v>
      </c>
      <c r="G319" s="52">
        <v>58</v>
      </c>
      <c r="H319" s="52">
        <v>1</v>
      </c>
      <c r="I319" s="34">
        <v>2.7777777777777776E-2</v>
      </c>
      <c r="J319" s="34">
        <v>2.7777777777777776E-2</v>
      </c>
      <c r="K319" s="34">
        <v>3.125E-2</v>
      </c>
      <c r="L319" s="7">
        <f>K319-J319</f>
        <v>3.4722222222222238E-3</v>
      </c>
      <c r="M319" s="34">
        <v>4.1666666666666664E-2</v>
      </c>
      <c r="N319" s="7">
        <f>M319-K319</f>
        <v>1.0416666666666664E-2</v>
      </c>
      <c r="O319" s="34">
        <v>5.9027777777777783E-2</v>
      </c>
      <c r="P319" s="7">
        <f>O319-M319</f>
        <v>1.7361111111111119E-2</v>
      </c>
      <c r="Q319" s="34">
        <v>6.25E-2</v>
      </c>
      <c r="R319" s="34">
        <v>0.10416666666666667</v>
      </c>
      <c r="S319" s="7">
        <f t="shared" ref="S319:S325" si="609">R319-Q319</f>
        <v>4.1666666666666671E-2</v>
      </c>
      <c r="T319" s="34">
        <v>6.25E-2</v>
      </c>
      <c r="U319" s="34">
        <v>0.10416666666666667</v>
      </c>
      <c r="V319" s="7">
        <f t="shared" ref="V319:V325" si="610">U319-T319</f>
        <v>4.1666666666666671E-2</v>
      </c>
      <c r="W319" s="34">
        <v>0.13333333333333333</v>
      </c>
      <c r="X319" s="7">
        <f>W319-R319</f>
        <v>2.916666666666666E-2</v>
      </c>
      <c r="Y319" s="34">
        <v>0.13402777777777777</v>
      </c>
      <c r="Z319" s="7">
        <f>Y319-W319</f>
        <v>6.9444444444444198E-4</v>
      </c>
      <c r="AA319" s="34">
        <v>0.24097222222222223</v>
      </c>
      <c r="AB319" s="7">
        <f>AA319-Y319</f>
        <v>0.10694444444444445</v>
      </c>
      <c r="AC319" s="34">
        <v>0.24097222222222223</v>
      </c>
      <c r="AD319" s="34">
        <v>0.24097222222222223</v>
      </c>
      <c r="AE319" s="7">
        <f t="shared" ref="AE319:AE325" si="611">AD319-AC319</f>
        <v>0</v>
      </c>
      <c r="AF319" s="34">
        <v>0.26041666666666669</v>
      </c>
      <c r="AG319" s="7">
        <f>AF319-AD319</f>
        <v>1.9444444444444459E-2</v>
      </c>
      <c r="AH319" s="34">
        <v>0.2673611111111111</v>
      </c>
      <c r="AI319" s="7">
        <f>AH319-AF319</f>
        <v>6.9444444444444198E-3</v>
      </c>
      <c r="AJ319" s="8">
        <f t="shared" si="579"/>
        <v>0</v>
      </c>
      <c r="AK319" s="8">
        <f t="shared" si="580"/>
        <v>10</v>
      </c>
      <c r="AL319" s="34">
        <v>0.27083333333333331</v>
      </c>
      <c r="AM319" s="34">
        <v>0.27430555555555552</v>
      </c>
      <c r="AN319" s="7">
        <f t="shared" si="538"/>
        <v>3.4722222222222099E-3</v>
      </c>
      <c r="AO319" s="67">
        <f>AM319-I319</f>
        <v>0.24652777777777773</v>
      </c>
      <c r="AP319" s="8">
        <f t="shared" si="542"/>
        <v>5</v>
      </c>
      <c r="AQ319" s="8">
        <f t="shared" si="543"/>
        <v>55</v>
      </c>
      <c r="AR319" s="7">
        <f>AB319-(AU319+AV319+AW319+AZ319+BC319+BF319+BI319)</f>
        <v>7.7777777777777779E-2</v>
      </c>
      <c r="AS319" s="8">
        <f t="shared" ref="AS319:AS325" si="612">HOUR(AR319)</f>
        <v>1</v>
      </c>
      <c r="AT319" s="8">
        <f t="shared" ref="AT319:AT325" si="613">MINUTE(AR319)</f>
        <v>52</v>
      </c>
      <c r="AU319" s="224">
        <v>0</v>
      </c>
      <c r="AV319" s="224">
        <v>0</v>
      </c>
      <c r="AW319" s="224">
        <v>2.2222222222222223E-2</v>
      </c>
      <c r="AX319" s="225">
        <f t="shared" si="601"/>
        <v>0</v>
      </c>
      <c r="AY319" s="225">
        <f t="shared" si="602"/>
        <v>32</v>
      </c>
      <c r="AZ319" s="224">
        <v>0</v>
      </c>
      <c r="BA319" s="225">
        <f t="shared" si="603"/>
        <v>0</v>
      </c>
      <c r="BB319" s="225">
        <f t="shared" si="604"/>
        <v>0</v>
      </c>
      <c r="BC319" s="224">
        <v>0</v>
      </c>
      <c r="BD319" s="225">
        <f t="shared" ref="BD319:BD325" si="614">HOUR(BC319)</f>
        <v>0</v>
      </c>
      <c r="BE319" s="225">
        <f t="shared" ref="BE319:BE325" si="615">MINUTE(BC319)</f>
        <v>0</v>
      </c>
      <c r="BF319" s="224">
        <v>6.9444444444444441E-3</v>
      </c>
      <c r="BG319" s="225">
        <f t="shared" si="572"/>
        <v>0</v>
      </c>
      <c r="BH319" s="225">
        <f t="shared" si="573"/>
        <v>10</v>
      </c>
      <c r="BI319" s="224">
        <v>0</v>
      </c>
      <c r="BJ319" s="226">
        <f t="shared" ref="BJ319:BJ325" si="616">HOUR(BI319)</f>
        <v>0</v>
      </c>
      <c r="BK319" s="227">
        <f t="shared" ref="BK319:BK325" si="617">MINUTE(BI319)</f>
        <v>0</v>
      </c>
      <c r="BL319" s="228">
        <f>F319 + BL318</f>
        <v>1128429.4199999992</v>
      </c>
      <c r="BM319" s="229">
        <f xml:space="preserve"> G319 + BM318</f>
        <v>18192</v>
      </c>
      <c r="BN319" s="38">
        <f>F319/G319</f>
        <v>62.166724137931034</v>
      </c>
    </row>
    <row r="320" spans="1:66" s="46" customFormat="1" x14ac:dyDescent="0.25">
      <c r="A320" s="45">
        <v>41051</v>
      </c>
      <c r="B320" s="43">
        <f t="shared" si="508"/>
        <v>5</v>
      </c>
      <c r="C320" s="52">
        <v>2</v>
      </c>
      <c r="D320" s="37" t="s">
        <v>287</v>
      </c>
      <c r="E320" s="37" t="s">
        <v>216</v>
      </c>
      <c r="F320" s="43">
        <v>3464.52</v>
      </c>
      <c r="G320" s="52">
        <v>56</v>
      </c>
      <c r="H320" s="52">
        <v>3</v>
      </c>
      <c r="I320" s="34">
        <v>0.2951388888888889</v>
      </c>
      <c r="J320" s="34">
        <v>0.2951388888888889</v>
      </c>
      <c r="K320" s="34">
        <v>0.2986111111111111</v>
      </c>
      <c r="L320" s="7">
        <f>K320-J320</f>
        <v>3.4722222222222099E-3</v>
      </c>
      <c r="M320" s="34">
        <v>0.2986111111111111</v>
      </c>
      <c r="N320" s="7">
        <f>M320-K320</f>
        <v>0</v>
      </c>
      <c r="O320" s="34">
        <v>0.33333333333333331</v>
      </c>
      <c r="P320" s="7">
        <f>O320-M320</f>
        <v>3.472222222222221E-2</v>
      </c>
      <c r="Q320" s="34">
        <v>0.33333333333333331</v>
      </c>
      <c r="R320" s="34">
        <v>0.3611111111111111</v>
      </c>
      <c r="S320" s="7">
        <f t="shared" si="609"/>
        <v>2.777777777777779E-2</v>
      </c>
      <c r="T320" s="34">
        <v>0.33333333333333331</v>
      </c>
      <c r="U320" s="34">
        <v>0.3611111111111111</v>
      </c>
      <c r="V320" s="7">
        <f t="shared" si="610"/>
        <v>2.777777777777779E-2</v>
      </c>
      <c r="W320" s="34">
        <v>0.33333333333333331</v>
      </c>
      <c r="X320" s="7">
        <v>0</v>
      </c>
      <c r="Y320" s="34">
        <v>0.34027777777777773</v>
      </c>
      <c r="Z320" s="7">
        <f>Y320-W320</f>
        <v>6.9444444444444198E-3</v>
      </c>
      <c r="AA320" s="34">
        <v>0.49305555555555558</v>
      </c>
      <c r="AB320" s="7">
        <f>AA320-Y320</f>
        <v>0.15277777777777785</v>
      </c>
      <c r="AC320" s="34">
        <v>0.49305555555555558</v>
      </c>
      <c r="AD320" s="34">
        <v>0.49305555555555558</v>
      </c>
      <c r="AE320" s="7">
        <f t="shared" si="611"/>
        <v>0</v>
      </c>
      <c r="AF320" s="34">
        <v>0.5</v>
      </c>
      <c r="AG320" s="7">
        <f>AF320-AD320</f>
        <v>6.9444444444444198E-3</v>
      </c>
      <c r="AH320" s="34">
        <v>0.50694444444444442</v>
      </c>
      <c r="AI320" s="7">
        <f>AH320-AF320</f>
        <v>6.9444444444444198E-3</v>
      </c>
      <c r="AJ320" s="8">
        <f t="shared" si="579"/>
        <v>0</v>
      </c>
      <c r="AK320" s="8">
        <f t="shared" si="580"/>
        <v>10</v>
      </c>
      <c r="AL320" s="34">
        <v>0.51041666666666663</v>
      </c>
      <c r="AM320" s="34">
        <v>0.51388888888888895</v>
      </c>
      <c r="AN320" s="7">
        <f t="shared" si="538"/>
        <v>3.4722222222223209E-3</v>
      </c>
      <c r="AO320" s="67">
        <f>AM320-I320</f>
        <v>0.21875000000000006</v>
      </c>
      <c r="AP320" s="8">
        <f t="shared" si="542"/>
        <v>5</v>
      </c>
      <c r="AQ320" s="8">
        <f t="shared" si="543"/>
        <v>15</v>
      </c>
      <c r="AR320" s="7">
        <f>AB320-(AU320+AV320+AW320+AZ320+BC320+BF320+BI320)</f>
        <v>0</v>
      </c>
      <c r="AS320" s="8">
        <f t="shared" si="612"/>
        <v>0</v>
      </c>
      <c r="AT320" s="8">
        <f t="shared" si="613"/>
        <v>0</v>
      </c>
      <c r="AU320" s="224">
        <v>0</v>
      </c>
      <c r="AV320" s="224">
        <v>0</v>
      </c>
      <c r="AW320" s="224">
        <v>0</v>
      </c>
      <c r="AX320" s="225">
        <f t="shared" si="601"/>
        <v>0</v>
      </c>
      <c r="AY320" s="225">
        <f t="shared" si="602"/>
        <v>0</v>
      </c>
      <c r="AZ320" s="224">
        <v>0.15277777777777776</v>
      </c>
      <c r="BA320" s="225">
        <f t="shared" ref="BA320:BA335" si="618">HOUR(AZ320)</f>
        <v>3</v>
      </c>
      <c r="BB320" s="225">
        <f t="shared" ref="BB320:BB335" si="619">MINUTE(AZ320)</f>
        <v>40</v>
      </c>
      <c r="BC320" s="224">
        <v>0</v>
      </c>
      <c r="BD320" s="225">
        <f t="shared" si="614"/>
        <v>0</v>
      </c>
      <c r="BE320" s="225">
        <f t="shared" si="615"/>
        <v>0</v>
      </c>
      <c r="BF320" s="224">
        <v>0</v>
      </c>
      <c r="BG320" s="225">
        <f t="shared" ref="BG320:BG371" si="620">HOUR(BF320)</f>
        <v>0</v>
      </c>
      <c r="BH320" s="225">
        <f t="shared" ref="BH320:BH371" si="621">MINUTE(BF320)</f>
        <v>0</v>
      </c>
      <c r="BI320" s="224">
        <v>0</v>
      </c>
      <c r="BJ320" s="226">
        <f t="shared" si="616"/>
        <v>0</v>
      </c>
      <c r="BK320" s="227">
        <f t="shared" si="617"/>
        <v>0</v>
      </c>
      <c r="BL320" s="228">
        <f>F320 + BL319</f>
        <v>1131893.9399999992</v>
      </c>
      <c r="BM320" s="229">
        <f xml:space="preserve"> G320 + BM319</f>
        <v>18248</v>
      </c>
      <c r="BN320" s="38">
        <f>F320/G320</f>
        <v>61.866428571428571</v>
      </c>
    </row>
    <row r="321" spans="1:66" s="46" customFormat="1" ht="30" x14ac:dyDescent="0.25">
      <c r="A321" s="45">
        <v>41051</v>
      </c>
      <c r="B321" s="43">
        <f t="shared" si="508"/>
        <v>5</v>
      </c>
      <c r="C321" s="52">
        <v>8</v>
      </c>
      <c r="D321" s="37" t="s">
        <v>351</v>
      </c>
      <c r="E321" s="37" t="s">
        <v>307</v>
      </c>
      <c r="F321" s="43">
        <v>3470.68</v>
      </c>
      <c r="G321" s="52">
        <v>56</v>
      </c>
      <c r="H321" s="52">
        <v>3</v>
      </c>
      <c r="I321" s="34">
        <v>0.5625</v>
      </c>
      <c r="J321" s="34">
        <v>0.5625</v>
      </c>
      <c r="K321" s="34">
        <v>0.56597222222222221</v>
      </c>
      <c r="L321" s="7">
        <f>K321-J321</f>
        <v>3.4722222222222099E-3</v>
      </c>
      <c r="M321" s="34">
        <v>0.57291666666666663</v>
      </c>
      <c r="N321" s="7">
        <f>M321-K321</f>
        <v>6.9444444444444198E-3</v>
      </c>
      <c r="O321" s="34">
        <v>0.6069444444444444</v>
      </c>
      <c r="P321" s="7">
        <f>O321-M321</f>
        <v>3.4027777777777768E-2</v>
      </c>
      <c r="Q321" s="34">
        <v>0.60763888888888895</v>
      </c>
      <c r="R321" s="34">
        <v>0.63888888888888895</v>
      </c>
      <c r="S321" s="7">
        <f t="shared" si="609"/>
        <v>3.125E-2</v>
      </c>
      <c r="T321" s="34">
        <v>0.60763888888888895</v>
      </c>
      <c r="U321" s="34">
        <v>0.63888888888888895</v>
      </c>
      <c r="V321" s="7">
        <f t="shared" si="610"/>
        <v>3.125E-2</v>
      </c>
      <c r="W321" s="34">
        <v>0.64652777777777781</v>
      </c>
      <c r="X321" s="7">
        <f>W321-R321</f>
        <v>7.6388888888888618E-3</v>
      </c>
      <c r="Y321" s="34">
        <v>0.64722222222222225</v>
      </c>
      <c r="Z321" s="7">
        <f>Y321-W321</f>
        <v>6.9444444444444198E-4</v>
      </c>
      <c r="AA321" s="34">
        <v>0.70972222222222225</v>
      </c>
      <c r="AB321" s="7">
        <f>AA321-Y321</f>
        <v>6.25E-2</v>
      </c>
      <c r="AC321" s="34">
        <v>0.70972222222222225</v>
      </c>
      <c r="AD321" s="34">
        <v>0.70972222222222225</v>
      </c>
      <c r="AE321" s="7">
        <f t="shared" si="611"/>
        <v>0</v>
      </c>
      <c r="AF321" s="34">
        <v>0.72222222222222221</v>
      </c>
      <c r="AG321" s="7">
        <f>AF321-AD321</f>
        <v>1.2499999999999956E-2</v>
      </c>
      <c r="AH321" s="34">
        <v>0.72916666666666663</v>
      </c>
      <c r="AI321" s="7">
        <f>AH321-AF321</f>
        <v>6.9444444444444198E-3</v>
      </c>
      <c r="AJ321" s="8">
        <f t="shared" ref="AJ321:AJ326" si="622">HOUR(AI321)</f>
        <v>0</v>
      </c>
      <c r="AK321" s="8">
        <f t="shared" ref="AK321:AK326" si="623">MINUTE(AI321)</f>
        <v>10</v>
      </c>
      <c r="AL321" s="34">
        <v>0.73263888888888884</v>
      </c>
      <c r="AM321" s="34">
        <v>0.73611111111111116</v>
      </c>
      <c r="AN321" s="7">
        <f t="shared" si="538"/>
        <v>3.4722222222223209E-3</v>
      </c>
      <c r="AO321" s="67">
        <f>AM321-I321</f>
        <v>0.17361111111111116</v>
      </c>
      <c r="AP321" s="8">
        <f t="shared" si="542"/>
        <v>4</v>
      </c>
      <c r="AQ321" s="8">
        <f t="shared" si="543"/>
        <v>10</v>
      </c>
      <c r="AR321" s="7">
        <f>AB321-(AU321+AV321+AW321+AZ321+BC321+BF321+BI321)</f>
        <v>6.25E-2</v>
      </c>
      <c r="AS321" s="8">
        <f t="shared" si="612"/>
        <v>1</v>
      </c>
      <c r="AT321" s="8">
        <f t="shared" si="613"/>
        <v>30</v>
      </c>
      <c r="AU321" s="224">
        <v>0</v>
      </c>
      <c r="AV321" s="224">
        <v>0</v>
      </c>
      <c r="AW321" s="224">
        <v>0</v>
      </c>
      <c r="AX321" s="225">
        <f t="shared" si="601"/>
        <v>0</v>
      </c>
      <c r="AY321" s="225">
        <f t="shared" si="602"/>
        <v>0</v>
      </c>
      <c r="AZ321" s="224">
        <v>0</v>
      </c>
      <c r="BA321" s="225">
        <f t="shared" si="618"/>
        <v>0</v>
      </c>
      <c r="BB321" s="225">
        <f t="shared" si="619"/>
        <v>0</v>
      </c>
      <c r="BC321" s="224">
        <v>0</v>
      </c>
      <c r="BD321" s="225">
        <f t="shared" si="614"/>
        <v>0</v>
      </c>
      <c r="BE321" s="225">
        <f t="shared" si="615"/>
        <v>0</v>
      </c>
      <c r="BF321" s="224">
        <v>0</v>
      </c>
      <c r="BG321" s="225">
        <f t="shared" si="620"/>
        <v>0</v>
      </c>
      <c r="BH321" s="225">
        <f t="shared" si="621"/>
        <v>0</v>
      </c>
      <c r="BI321" s="224">
        <v>0</v>
      </c>
      <c r="BJ321" s="226">
        <f t="shared" si="616"/>
        <v>0</v>
      </c>
      <c r="BK321" s="227">
        <f t="shared" si="617"/>
        <v>0</v>
      </c>
      <c r="BL321" s="228">
        <f>F321 + BL320</f>
        <v>1135364.6199999992</v>
      </c>
      <c r="BM321" s="229">
        <f xml:space="preserve"> G321 + BM320</f>
        <v>18304</v>
      </c>
      <c r="BN321" s="38">
        <f>F321/G321</f>
        <v>61.976428571428571</v>
      </c>
    </row>
    <row r="322" spans="1:66" s="46" customFormat="1" ht="30" x14ac:dyDescent="0.25">
      <c r="A322" s="45">
        <v>41051</v>
      </c>
      <c r="B322" s="43">
        <f t="shared" ref="B322:B371" si="624">MONTH(A322)</f>
        <v>5</v>
      </c>
      <c r="C322" s="52">
        <v>3</v>
      </c>
      <c r="D322" s="37" t="s">
        <v>379</v>
      </c>
      <c r="E322" s="37" t="s">
        <v>307</v>
      </c>
      <c r="F322" s="43">
        <v>3432.15</v>
      </c>
      <c r="G322" s="52">
        <v>54</v>
      </c>
      <c r="H322" s="52">
        <v>5</v>
      </c>
      <c r="I322" s="34">
        <v>0.63888888888888895</v>
      </c>
      <c r="J322" s="34">
        <v>0.63888888888888895</v>
      </c>
      <c r="K322" s="34">
        <v>0.64236111111111105</v>
      </c>
      <c r="L322" s="7">
        <f>K322-J322</f>
        <v>3.4722222222220989E-3</v>
      </c>
      <c r="M322" s="34">
        <v>0.64583333333333337</v>
      </c>
      <c r="N322" s="7">
        <f>M322-K322</f>
        <v>3.4722222222223209E-3</v>
      </c>
      <c r="O322" s="34">
        <v>0.67361111111111116</v>
      </c>
      <c r="P322" s="7">
        <f>O322-M322</f>
        <v>2.777777777777779E-2</v>
      </c>
      <c r="Q322" s="34">
        <v>0.67708333333333337</v>
      </c>
      <c r="R322" s="34">
        <v>0.69791666666666663</v>
      </c>
      <c r="S322" s="7">
        <f t="shared" si="609"/>
        <v>2.0833333333333259E-2</v>
      </c>
      <c r="T322" s="34">
        <v>0.67708333333333337</v>
      </c>
      <c r="U322" s="34">
        <v>0.69791666666666663</v>
      </c>
      <c r="V322" s="7">
        <f t="shared" si="610"/>
        <v>2.0833333333333259E-2</v>
      </c>
      <c r="W322" s="34">
        <v>0.76111111111111107</v>
      </c>
      <c r="X322" s="7">
        <f>W322-R322</f>
        <v>6.3194444444444442E-2</v>
      </c>
      <c r="Y322" s="34">
        <v>0.76180555555555562</v>
      </c>
      <c r="Z322" s="7">
        <f>Y322-W322</f>
        <v>6.94444444444553E-4</v>
      </c>
      <c r="AA322" s="34">
        <v>0.82291666666666663</v>
      </c>
      <c r="AB322" s="7">
        <f>AA322-Y322</f>
        <v>6.1111111111111005E-2</v>
      </c>
      <c r="AC322" s="34">
        <v>0.82291666666666663</v>
      </c>
      <c r="AD322" s="34">
        <v>0.82291666666666663</v>
      </c>
      <c r="AE322" s="7">
        <f t="shared" si="611"/>
        <v>0</v>
      </c>
      <c r="AF322" s="34">
        <v>0.83333333333333337</v>
      </c>
      <c r="AG322" s="7">
        <f>AF322-AD322</f>
        <v>1.0416666666666741E-2</v>
      </c>
      <c r="AH322" s="34">
        <v>0.84027777777777779</v>
      </c>
      <c r="AI322" s="7">
        <f>AH322-AF322</f>
        <v>6.9444444444444198E-3</v>
      </c>
      <c r="AJ322" s="8">
        <f t="shared" si="622"/>
        <v>0</v>
      </c>
      <c r="AK322" s="8">
        <f t="shared" si="623"/>
        <v>10</v>
      </c>
      <c r="AL322" s="34">
        <v>0.84375</v>
      </c>
      <c r="AM322" s="34">
        <v>0.84722222222222221</v>
      </c>
      <c r="AN322" s="7">
        <f t="shared" si="538"/>
        <v>3.4722222222222099E-3</v>
      </c>
      <c r="AO322" s="67">
        <f>AM322-I322</f>
        <v>0.20833333333333326</v>
      </c>
      <c r="AP322" s="8">
        <f t="shared" si="542"/>
        <v>5</v>
      </c>
      <c r="AQ322" s="8">
        <f t="shared" si="543"/>
        <v>0</v>
      </c>
      <c r="AR322" s="7">
        <f>AB322-(AU322+AV322+AW322+AZ322+BC322+BF322+BI322)</f>
        <v>4.0972222222222118E-2</v>
      </c>
      <c r="AS322" s="8">
        <f t="shared" si="612"/>
        <v>0</v>
      </c>
      <c r="AT322" s="8">
        <f t="shared" si="613"/>
        <v>59</v>
      </c>
      <c r="AU322" s="224">
        <v>0</v>
      </c>
      <c r="AV322" s="224">
        <v>0</v>
      </c>
      <c r="AW322" s="224">
        <v>0</v>
      </c>
      <c r="AX322" s="225">
        <f t="shared" si="601"/>
        <v>0</v>
      </c>
      <c r="AY322" s="225">
        <f t="shared" si="602"/>
        <v>0</v>
      </c>
      <c r="AZ322" s="224">
        <v>0</v>
      </c>
      <c r="BA322" s="225">
        <f t="shared" si="618"/>
        <v>0</v>
      </c>
      <c r="BB322" s="225">
        <f t="shared" si="619"/>
        <v>0</v>
      </c>
      <c r="BC322" s="224">
        <v>0</v>
      </c>
      <c r="BD322" s="225">
        <f t="shared" si="614"/>
        <v>0</v>
      </c>
      <c r="BE322" s="225">
        <f t="shared" si="615"/>
        <v>0</v>
      </c>
      <c r="BF322" s="224">
        <v>2.013888888888889E-2</v>
      </c>
      <c r="BG322" s="225">
        <f t="shared" si="620"/>
        <v>0</v>
      </c>
      <c r="BH322" s="225">
        <f t="shared" si="621"/>
        <v>29</v>
      </c>
      <c r="BI322" s="224">
        <v>0</v>
      </c>
      <c r="BJ322" s="226">
        <f t="shared" si="616"/>
        <v>0</v>
      </c>
      <c r="BK322" s="227">
        <f t="shared" si="617"/>
        <v>0</v>
      </c>
      <c r="BL322" s="228">
        <f>F322 + BL321</f>
        <v>1138796.7699999991</v>
      </c>
      <c r="BM322" s="229">
        <f xml:space="preserve"> G322 + BM321</f>
        <v>18358</v>
      </c>
      <c r="BN322" s="38">
        <f>F322/G322</f>
        <v>63.558333333333337</v>
      </c>
    </row>
    <row r="323" spans="1:66" s="46" customFormat="1" ht="45" x14ac:dyDescent="0.25">
      <c r="A323" s="45">
        <v>41051</v>
      </c>
      <c r="B323" s="43">
        <f t="shared" si="624"/>
        <v>5</v>
      </c>
      <c r="C323" s="52">
        <v>25</v>
      </c>
      <c r="D323" s="37" t="s">
        <v>31</v>
      </c>
      <c r="E323" s="37" t="s">
        <v>368</v>
      </c>
      <c r="F323" s="43">
        <v>3655.41</v>
      </c>
      <c r="G323" s="52">
        <v>60</v>
      </c>
      <c r="H323" s="52">
        <v>0</v>
      </c>
      <c r="I323" s="34">
        <v>0.67361111111111116</v>
      </c>
      <c r="J323" s="34">
        <v>0.67361111111111116</v>
      </c>
      <c r="K323" s="34">
        <v>0.67708333333333337</v>
      </c>
      <c r="L323" s="7">
        <f>K323-J323</f>
        <v>3.4722222222222099E-3</v>
      </c>
      <c r="M323" s="34">
        <v>0.68402777777777779</v>
      </c>
      <c r="N323" s="7">
        <f>M323-K323</f>
        <v>6.9444444444444198E-3</v>
      </c>
      <c r="O323" s="34">
        <v>0.75</v>
      </c>
      <c r="P323" s="7">
        <f>O323-M323</f>
        <v>6.597222222222221E-2</v>
      </c>
      <c r="Q323" s="34">
        <v>0.75</v>
      </c>
      <c r="R323" s="34">
        <v>0.79166666666666663</v>
      </c>
      <c r="S323" s="7">
        <f t="shared" si="609"/>
        <v>4.166666666666663E-2</v>
      </c>
      <c r="T323" s="34">
        <v>0.75</v>
      </c>
      <c r="U323" s="34">
        <v>0.79166666666666663</v>
      </c>
      <c r="V323" s="7">
        <f t="shared" si="610"/>
        <v>4.166666666666663E-2</v>
      </c>
      <c r="W323" s="34">
        <v>0.75</v>
      </c>
      <c r="X323" s="7">
        <v>0</v>
      </c>
      <c r="Y323" s="34">
        <v>0.77083333333333337</v>
      </c>
      <c r="Z323" s="7">
        <f>Y323-W323</f>
        <v>2.083333333333337E-2</v>
      </c>
      <c r="AA323" s="34">
        <v>1.0208333333333333</v>
      </c>
      <c r="AB323" s="7">
        <f>AA323-Y323</f>
        <v>0.24999999999999989</v>
      </c>
      <c r="AC323" s="34">
        <v>1.0208333333333333</v>
      </c>
      <c r="AD323" s="34">
        <v>1.0208333333333333</v>
      </c>
      <c r="AE323" s="7">
        <f t="shared" si="611"/>
        <v>0</v>
      </c>
      <c r="AF323" s="34">
        <v>1.0347222222222221</v>
      </c>
      <c r="AG323" s="7">
        <f>AF323-AD323</f>
        <v>1.388888888888884E-2</v>
      </c>
      <c r="AH323" s="34">
        <v>1.0416666666666667</v>
      </c>
      <c r="AI323" s="7">
        <f>AH323-AF323</f>
        <v>6.9444444444446418E-3</v>
      </c>
      <c r="AJ323" s="8">
        <f t="shared" si="622"/>
        <v>0</v>
      </c>
      <c r="AK323" s="8">
        <f t="shared" si="623"/>
        <v>10</v>
      </c>
      <c r="AL323" s="34">
        <v>1.0451388888888888</v>
      </c>
      <c r="AM323" s="34">
        <v>1.0486111111111112</v>
      </c>
      <c r="AN323" s="7">
        <f t="shared" si="538"/>
        <v>3.4722222222223209E-3</v>
      </c>
      <c r="AO323" s="67">
        <f>AM323-I323</f>
        <v>0.375</v>
      </c>
      <c r="AP323" s="8">
        <f t="shared" si="542"/>
        <v>9</v>
      </c>
      <c r="AQ323" s="8">
        <f t="shared" si="543"/>
        <v>0</v>
      </c>
      <c r="AR323" s="7">
        <f>AB323-(AU323+AV323+AW323+AZ323+BC323+BF323+BI323)</f>
        <v>0</v>
      </c>
      <c r="AS323" s="8">
        <f t="shared" si="612"/>
        <v>0</v>
      </c>
      <c r="AT323" s="8">
        <f t="shared" si="613"/>
        <v>0</v>
      </c>
      <c r="AU323" s="224">
        <v>0</v>
      </c>
      <c r="AV323" s="224">
        <v>0</v>
      </c>
      <c r="AW323" s="224">
        <v>0</v>
      </c>
      <c r="AX323" s="225">
        <f t="shared" si="601"/>
        <v>0</v>
      </c>
      <c r="AY323" s="225">
        <f t="shared" si="602"/>
        <v>0</v>
      </c>
      <c r="AZ323" s="224">
        <v>0.23958333333333334</v>
      </c>
      <c r="BA323" s="225">
        <f t="shared" si="618"/>
        <v>5</v>
      </c>
      <c r="BB323" s="225">
        <f t="shared" si="619"/>
        <v>45</v>
      </c>
      <c r="BC323" s="224">
        <v>0</v>
      </c>
      <c r="BD323" s="225">
        <f t="shared" si="614"/>
        <v>0</v>
      </c>
      <c r="BE323" s="225">
        <f t="shared" si="615"/>
        <v>0</v>
      </c>
      <c r="BF323" s="224">
        <v>0</v>
      </c>
      <c r="BG323" s="225">
        <f t="shared" si="620"/>
        <v>0</v>
      </c>
      <c r="BH323" s="225">
        <f t="shared" si="621"/>
        <v>0</v>
      </c>
      <c r="BI323" s="224">
        <v>1.0416666666666666E-2</v>
      </c>
      <c r="BJ323" s="226">
        <f t="shared" si="616"/>
        <v>0</v>
      </c>
      <c r="BK323" s="227">
        <f t="shared" si="617"/>
        <v>15</v>
      </c>
      <c r="BL323" s="228">
        <f>F323 + BL322</f>
        <v>1142452.179999999</v>
      </c>
      <c r="BM323" s="229">
        <f xml:space="preserve"> G323 + BM322</f>
        <v>18418</v>
      </c>
      <c r="BN323" s="38">
        <f>F323/G323</f>
        <v>60.923499999999997</v>
      </c>
    </row>
    <row r="324" spans="1:66" s="46" customFormat="1" ht="30" x14ac:dyDescent="0.25">
      <c r="A324" s="45">
        <v>41051</v>
      </c>
      <c r="B324" s="43">
        <f t="shared" si="624"/>
        <v>5</v>
      </c>
      <c r="C324" s="52">
        <v>8</v>
      </c>
      <c r="D324" s="37" t="s">
        <v>351</v>
      </c>
      <c r="E324" s="37" t="s">
        <v>307</v>
      </c>
      <c r="F324" s="43">
        <v>3455.37</v>
      </c>
      <c r="G324" s="52">
        <v>58</v>
      </c>
      <c r="H324" s="52">
        <v>1</v>
      </c>
      <c r="I324" s="34">
        <v>0.77777777777777779</v>
      </c>
      <c r="J324" s="34">
        <v>0.77777777777777779</v>
      </c>
      <c r="K324" s="34">
        <v>0.78125</v>
      </c>
      <c r="L324" s="7">
        <f>K324-J324</f>
        <v>3.4722222222222099E-3</v>
      </c>
      <c r="M324" s="34">
        <v>0.79166666666666663</v>
      </c>
      <c r="N324" s="7">
        <f>M324-K324</f>
        <v>1.041666666666663E-2</v>
      </c>
      <c r="O324" s="34">
        <v>0.8125</v>
      </c>
      <c r="P324" s="7">
        <f>O324-M324</f>
        <v>2.083333333333337E-2</v>
      </c>
      <c r="Q324" s="34">
        <v>0.8125</v>
      </c>
      <c r="R324" s="34">
        <v>0.85416666666666663</v>
      </c>
      <c r="S324" s="7">
        <f t="shared" si="609"/>
        <v>4.166666666666663E-2</v>
      </c>
      <c r="T324" s="34">
        <v>0.8125</v>
      </c>
      <c r="U324" s="34">
        <v>0.85416666666666663</v>
      </c>
      <c r="V324" s="7">
        <f t="shared" si="610"/>
        <v>4.166666666666663E-2</v>
      </c>
      <c r="W324" s="34">
        <v>0.93958333333333333</v>
      </c>
      <c r="X324" s="7">
        <f>W324-R324</f>
        <v>8.5416666666666696E-2</v>
      </c>
      <c r="Y324" s="34">
        <v>0.94027777777777777</v>
      </c>
      <c r="Z324" s="7">
        <f>Y324-W324</f>
        <v>6.9444444444444198E-4</v>
      </c>
      <c r="AA324" s="34">
        <v>1.038888888888889</v>
      </c>
      <c r="AB324" s="7">
        <f>AA324-Y324</f>
        <v>9.8611111111111205E-2</v>
      </c>
      <c r="AC324" s="34">
        <v>1.038888888888889</v>
      </c>
      <c r="AD324" s="34">
        <v>1.038888888888889</v>
      </c>
      <c r="AE324" s="7">
        <f t="shared" si="611"/>
        <v>0</v>
      </c>
      <c r="AF324" s="34">
        <v>1.0555555555555556</v>
      </c>
      <c r="AG324" s="7">
        <f>AF324-AD324</f>
        <v>1.6666666666666607E-2</v>
      </c>
      <c r="AH324" s="34">
        <v>1.0625</v>
      </c>
      <c r="AI324" s="7">
        <f>AH324-AF324</f>
        <v>6.9444444444444198E-3</v>
      </c>
      <c r="AJ324" s="8">
        <f t="shared" si="622"/>
        <v>0</v>
      </c>
      <c r="AK324" s="8">
        <f t="shared" si="623"/>
        <v>10</v>
      </c>
      <c r="AL324" s="34">
        <v>1.0659722222222221</v>
      </c>
      <c r="AM324" s="34">
        <v>1.0694444444444444</v>
      </c>
      <c r="AN324" s="7">
        <f t="shared" si="538"/>
        <v>3.4722222222223209E-3</v>
      </c>
      <c r="AO324" s="67">
        <f>AM324-I324</f>
        <v>0.29166666666666663</v>
      </c>
      <c r="AP324" s="8">
        <f t="shared" si="542"/>
        <v>7</v>
      </c>
      <c r="AQ324" s="8">
        <f t="shared" si="543"/>
        <v>0</v>
      </c>
      <c r="AR324" s="7">
        <f>AB324-(AU324+AV324+AW324+AZ324+BC324+BF324+BI324)</f>
        <v>3.6111111111111205E-2</v>
      </c>
      <c r="AS324" s="8">
        <f t="shared" si="612"/>
        <v>0</v>
      </c>
      <c r="AT324" s="8">
        <f t="shared" si="613"/>
        <v>52</v>
      </c>
      <c r="AU324" s="224">
        <v>0</v>
      </c>
      <c r="AV324" s="224">
        <v>0</v>
      </c>
      <c r="AW324" s="224">
        <v>0</v>
      </c>
      <c r="AX324" s="225">
        <f t="shared" si="601"/>
        <v>0</v>
      </c>
      <c r="AY324" s="225">
        <f t="shared" si="602"/>
        <v>0</v>
      </c>
      <c r="AZ324" s="224">
        <v>0</v>
      </c>
      <c r="BA324" s="225">
        <f t="shared" si="618"/>
        <v>0</v>
      </c>
      <c r="BB324" s="225">
        <f t="shared" si="619"/>
        <v>0</v>
      </c>
      <c r="BC324" s="224">
        <v>0</v>
      </c>
      <c r="BD324" s="225">
        <f t="shared" si="614"/>
        <v>0</v>
      </c>
      <c r="BE324" s="225">
        <f t="shared" si="615"/>
        <v>0</v>
      </c>
      <c r="BF324" s="224">
        <v>6.25E-2</v>
      </c>
      <c r="BG324" s="225">
        <f t="shared" si="620"/>
        <v>1</v>
      </c>
      <c r="BH324" s="225">
        <f t="shared" si="621"/>
        <v>30</v>
      </c>
      <c r="BI324" s="224">
        <v>0</v>
      </c>
      <c r="BJ324" s="226">
        <f t="shared" si="616"/>
        <v>0</v>
      </c>
      <c r="BK324" s="227">
        <f t="shared" si="617"/>
        <v>0</v>
      </c>
      <c r="BL324" s="228">
        <f>F324 + BL323</f>
        <v>1145907.5499999991</v>
      </c>
      <c r="BM324" s="229">
        <f xml:space="preserve"> G324 + BM323</f>
        <v>18476</v>
      </c>
      <c r="BN324" s="38">
        <f>F324/G324</f>
        <v>59.575344827586207</v>
      </c>
    </row>
    <row r="325" spans="1:66" s="46" customFormat="1" ht="30" x14ac:dyDescent="0.25">
      <c r="A325" s="45">
        <v>41051</v>
      </c>
      <c r="B325" s="43">
        <f t="shared" si="624"/>
        <v>5</v>
      </c>
      <c r="C325" s="52">
        <v>3</v>
      </c>
      <c r="D325" s="37" t="s">
        <v>418</v>
      </c>
      <c r="E325" s="37" t="s">
        <v>216</v>
      </c>
      <c r="F325" s="43">
        <v>3644.64</v>
      </c>
      <c r="G325" s="52">
        <v>57</v>
      </c>
      <c r="H325" s="52">
        <v>2</v>
      </c>
      <c r="I325" s="34">
        <v>0.83333333333333337</v>
      </c>
      <c r="J325" s="34">
        <v>0.83333333333333337</v>
      </c>
      <c r="K325" s="34">
        <v>0.84027777777777779</v>
      </c>
      <c r="L325" s="7">
        <f>K325-J325</f>
        <v>6.9444444444444198E-3</v>
      </c>
      <c r="M325" s="34">
        <v>0.84722222222222221</v>
      </c>
      <c r="N325" s="7">
        <f>M325-K325</f>
        <v>6.9444444444444198E-3</v>
      </c>
      <c r="O325" s="34">
        <v>0.95138888888888884</v>
      </c>
      <c r="P325" s="7">
        <f>O325-M325</f>
        <v>0.10416666666666663</v>
      </c>
      <c r="Q325" s="34">
        <v>0.95486111111111116</v>
      </c>
      <c r="R325" s="34">
        <v>1</v>
      </c>
      <c r="S325" s="7">
        <f t="shared" si="609"/>
        <v>4.513888888888884E-2</v>
      </c>
      <c r="T325" s="34">
        <v>0.95486111111111116</v>
      </c>
      <c r="U325" s="34">
        <v>1</v>
      </c>
      <c r="V325" s="7">
        <f t="shared" si="610"/>
        <v>4.513888888888884E-2</v>
      </c>
      <c r="W325" s="34">
        <v>1.0659722222222221</v>
      </c>
      <c r="X325" s="7">
        <f>W325-R325</f>
        <v>6.5972222222222099E-2</v>
      </c>
      <c r="Y325" s="34">
        <v>1.0673611111111112</v>
      </c>
      <c r="Z325" s="7">
        <f>Y325-W325</f>
        <v>1.388888888889106E-3</v>
      </c>
      <c r="AA325" s="34">
        <v>1.1534722222222222</v>
      </c>
      <c r="AB325" s="7">
        <f>AA325-Y325</f>
        <v>8.6111111111111027E-2</v>
      </c>
      <c r="AC325" s="34">
        <v>1.1534722222222222</v>
      </c>
      <c r="AD325" s="34">
        <v>1.1534722222222222</v>
      </c>
      <c r="AE325" s="7">
        <f t="shared" si="611"/>
        <v>0</v>
      </c>
      <c r="AF325" s="34">
        <v>1.1597222222222221</v>
      </c>
      <c r="AG325" s="7">
        <f>AF325-AD325</f>
        <v>6.2499999999998668E-3</v>
      </c>
      <c r="AH325" s="34">
        <v>1.1666666666666667</v>
      </c>
      <c r="AI325" s="7">
        <f>AH325-AF325</f>
        <v>6.9444444444446418E-3</v>
      </c>
      <c r="AJ325" s="8">
        <f t="shared" si="622"/>
        <v>0</v>
      </c>
      <c r="AK325" s="8">
        <f t="shared" si="623"/>
        <v>10</v>
      </c>
      <c r="AL325" s="34">
        <v>1.1701388888888888</v>
      </c>
      <c r="AM325" s="34">
        <v>1.1736111111111112</v>
      </c>
      <c r="AN325" s="7">
        <f t="shared" si="538"/>
        <v>3.4722222222223209E-3</v>
      </c>
      <c r="AO325" s="67">
        <f>AM325-I325</f>
        <v>0.34027777777777779</v>
      </c>
      <c r="AP325" s="8">
        <f t="shared" si="542"/>
        <v>8</v>
      </c>
      <c r="AQ325" s="8">
        <f t="shared" si="543"/>
        <v>10</v>
      </c>
      <c r="AR325" s="7">
        <f>AB325-(AU325+AV325+AW325+AZ325+BC325+BF325+BI325)</f>
        <v>5.5555555555555469E-2</v>
      </c>
      <c r="AS325" s="8">
        <f t="shared" si="612"/>
        <v>1</v>
      </c>
      <c r="AT325" s="8">
        <f t="shared" si="613"/>
        <v>20</v>
      </c>
      <c r="AU325" s="224">
        <v>0</v>
      </c>
      <c r="AV325" s="224">
        <v>0</v>
      </c>
      <c r="AW325" s="224">
        <v>0</v>
      </c>
      <c r="AX325" s="225">
        <f t="shared" si="601"/>
        <v>0</v>
      </c>
      <c r="AY325" s="225">
        <f t="shared" si="602"/>
        <v>0</v>
      </c>
      <c r="AZ325" s="224">
        <v>0</v>
      </c>
      <c r="BA325" s="225">
        <f t="shared" si="618"/>
        <v>0</v>
      </c>
      <c r="BB325" s="225">
        <f t="shared" si="619"/>
        <v>0</v>
      </c>
      <c r="BC325" s="224">
        <v>0</v>
      </c>
      <c r="BD325" s="225">
        <f t="shared" si="614"/>
        <v>0</v>
      </c>
      <c r="BE325" s="225">
        <f t="shared" si="615"/>
        <v>0</v>
      </c>
      <c r="BF325" s="224">
        <v>3.0555555555555555E-2</v>
      </c>
      <c r="BG325" s="225">
        <f t="shared" si="620"/>
        <v>0</v>
      </c>
      <c r="BH325" s="225">
        <f t="shared" si="621"/>
        <v>44</v>
      </c>
      <c r="BI325" s="224">
        <v>0</v>
      </c>
      <c r="BJ325" s="226">
        <f t="shared" si="616"/>
        <v>0</v>
      </c>
      <c r="BK325" s="227">
        <f t="shared" si="617"/>
        <v>0</v>
      </c>
      <c r="BL325" s="228">
        <f>F325 + BL324</f>
        <v>1149552.189999999</v>
      </c>
      <c r="BM325" s="229">
        <f xml:space="preserve"> G325 + BM324</f>
        <v>18533</v>
      </c>
      <c r="BN325" s="38">
        <f>F325/G325</f>
        <v>63.941052631578948</v>
      </c>
    </row>
    <row r="326" spans="1:66" s="46" customFormat="1" x14ac:dyDescent="0.25">
      <c r="A326" s="45">
        <v>41052</v>
      </c>
      <c r="B326" s="43">
        <f t="shared" si="624"/>
        <v>5</v>
      </c>
      <c r="C326" s="52">
        <v>6</v>
      </c>
      <c r="D326" s="37" t="s">
        <v>261</v>
      </c>
      <c r="E326" s="37" t="s">
        <v>394</v>
      </c>
      <c r="F326" s="43">
        <v>3605.67</v>
      </c>
      <c r="G326" s="52">
        <v>59</v>
      </c>
      <c r="H326" s="52">
        <v>0</v>
      </c>
      <c r="I326" s="34">
        <v>9.375E-2</v>
      </c>
      <c r="J326" s="34">
        <v>9.375E-2</v>
      </c>
      <c r="K326" s="34">
        <v>0.10069444444444443</v>
      </c>
      <c r="L326" s="7">
        <f>K326-J326</f>
        <v>6.9444444444444337E-3</v>
      </c>
      <c r="M326" s="34">
        <v>0.10416666666666667</v>
      </c>
      <c r="N326" s="7">
        <f>M326-K326</f>
        <v>3.4722222222222376E-3</v>
      </c>
      <c r="O326" s="34">
        <v>0.14583333333333334</v>
      </c>
      <c r="P326" s="7">
        <f>O326-M326</f>
        <v>4.1666666666666671E-2</v>
      </c>
      <c r="Q326" s="34">
        <v>0.14930555555555555</v>
      </c>
      <c r="R326" s="34">
        <v>0.19097222222222221</v>
      </c>
      <c r="S326" s="7">
        <f t="shared" ref="S326:S332" si="625">R326-Q326</f>
        <v>4.1666666666666657E-2</v>
      </c>
      <c r="T326" s="34">
        <v>0.14930555555555555</v>
      </c>
      <c r="U326" s="34">
        <v>0.19097222222222221</v>
      </c>
      <c r="V326" s="7">
        <f t="shared" ref="V326:V332" si="626">U326-T326</f>
        <v>4.1666666666666657E-2</v>
      </c>
      <c r="W326" s="34">
        <v>0.14583333333333334</v>
      </c>
      <c r="X326" s="7">
        <v>0</v>
      </c>
      <c r="Y326" s="34">
        <v>0.15972222222222224</v>
      </c>
      <c r="Z326" s="7">
        <f>Y326-W326</f>
        <v>1.3888888888888895E-2</v>
      </c>
      <c r="AA326" s="34">
        <v>0.30416666666666664</v>
      </c>
      <c r="AB326" s="7">
        <f>AA326-Y326</f>
        <v>0.1444444444444444</v>
      </c>
      <c r="AC326" s="34">
        <v>0.30416666666666664</v>
      </c>
      <c r="AD326" s="34">
        <v>0.30416666666666664</v>
      </c>
      <c r="AE326" s="7">
        <f t="shared" ref="AE326:AE332" si="627">AD326-AC326</f>
        <v>0</v>
      </c>
      <c r="AF326" s="34">
        <v>0.3125</v>
      </c>
      <c r="AG326" s="7">
        <f>AF326-AD326</f>
        <v>8.3333333333333592E-3</v>
      </c>
      <c r="AH326" s="34">
        <v>0.32291666666666669</v>
      </c>
      <c r="AI326" s="7">
        <f>AH326-AF326</f>
        <v>1.0416666666666685E-2</v>
      </c>
      <c r="AJ326" s="66">
        <f t="shared" si="622"/>
        <v>0</v>
      </c>
      <c r="AK326" s="66">
        <f t="shared" si="623"/>
        <v>15</v>
      </c>
      <c r="AL326" s="34">
        <v>0.3263888888888889</v>
      </c>
      <c r="AM326" s="34">
        <v>0.33333333333333331</v>
      </c>
      <c r="AN326" s="7">
        <f t="shared" si="538"/>
        <v>6.9444444444444198E-3</v>
      </c>
      <c r="AO326" s="67">
        <f>AM326-I326</f>
        <v>0.23958333333333331</v>
      </c>
      <c r="AP326" s="8">
        <f t="shared" si="542"/>
        <v>5</v>
      </c>
      <c r="AQ326" s="8">
        <f t="shared" si="543"/>
        <v>45</v>
      </c>
      <c r="AR326" s="7">
        <f>AB326-(AU326+AV326+AW326+AZ326+BC326+BF326+BI326)</f>
        <v>5.4861111111111083E-2</v>
      </c>
      <c r="AS326" s="8">
        <f t="shared" ref="AS326:AS332" si="628">HOUR(AR326)</f>
        <v>1</v>
      </c>
      <c r="AT326" s="8">
        <f t="shared" ref="AT326:AT332" si="629">MINUTE(AR326)</f>
        <v>19</v>
      </c>
      <c r="AU326" s="224">
        <v>0</v>
      </c>
      <c r="AV326" s="224">
        <v>0</v>
      </c>
      <c r="AW326" s="224">
        <v>0</v>
      </c>
      <c r="AX326" s="225">
        <f t="shared" ref="AX326:AX332" si="630">HOUR(AW326)</f>
        <v>0</v>
      </c>
      <c r="AY326" s="225">
        <f t="shared" ref="AY326:AY332" si="631">MINUTE(AW326)</f>
        <v>0</v>
      </c>
      <c r="AZ326" s="224">
        <v>6.8749999999999992E-2</v>
      </c>
      <c r="BA326" s="225">
        <f t="shared" si="618"/>
        <v>1</v>
      </c>
      <c r="BB326" s="225">
        <f t="shared" si="619"/>
        <v>39</v>
      </c>
      <c r="BC326" s="224">
        <v>0</v>
      </c>
      <c r="BD326" s="225">
        <f t="shared" ref="BD326:BD332" si="632">HOUR(BC326)</f>
        <v>0</v>
      </c>
      <c r="BE326" s="225">
        <f t="shared" ref="BE326:BE332" si="633">MINUTE(BC326)</f>
        <v>0</v>
      </c>
      <c r="BF326" s="224">
        <v>2.0833333333333332E-2</v>
      </c>
      <c r="BG326" s="225">
        <f t="shared" si="620"/>
        <v>0</v>
      </c>
      <c r="BH326" s="225">
        <f t="shared" si="621"/>
        <v>30</v>
      </c>
      <c r="BI326" s="224">
        <v>0</v>
      </c>
      <c r="BJ326" s="226">
        <f t="shared" ref="BJ326:BJ338" si="634">HOUR(BI326)</f>
        <v>0</v>
      </c>
      <c r="BK326" s="227">
        <f t="shared" ref="BK326:BK338" si="635">MINUTE(BI326)</f>
        <v>0</v>
      </c>
      <c r="BL326" s="228">
        <f>F326 + BL325</f>
        <v>1153157.8599999989</v>
      </c>
      <c r="BM326" s="229">
        <f xml:space="preserve"> G326 + BM325</f>
        <v>18592</v>
      </c>
      <c r="BN326" s="38">
        <f>F326/G326</f>
        <v>61.113050847457629</v>
      </c>
    </row>
    <row r="327" spans="1:66" s="46" customFormat="1" ht="30" x14ac:dyDescent="0.25">
      <c r="A327" s="45">
        <v>41052</v>
      </c>
      <c r="B327" s="43">
        <f t="shared" si="624"/>
        <v>5</v>
      </c>
      <c r="C327" s="52">
        <v>3</v>
      </c>
      <c r="D327" s="37" t="s">
        <v>275</v>
      </c>
      <c r="E327" s="37" t="s">
        <v>216</v>
      </c>
      <c r="F327" s="43">
        <v>3464.52</v>
      </c>
      <c r="G327" s="52">
        <v>59</v>
      </c>
      <c r="H327" s="52">
        <v>0</v>
      </c>
      <c r="I327" s="34">
        <v>0.37847222222222227</v>
      </c>
      <c r="J327" s="34">
        <v>0.37847222222222227</v>
      </c>
      <c r="K327" s="34">
        <v>0.37847222222222227</v>
      </c>
      <c r="L327" s="7">
        <f>K327-J327</f>
        <v>0</v>
      </c>
      <c r="M327" s="34">
        <v>0.38194444444444442</v>
      </c>
      <c r="N327" s="7">
        <f>M327-K327</f>
        <v>3.4722222222221544E-3</v>
      </c>
      <c r="O327" s="34">
        <v>0.40902777777777777</v>
      </c>
      <c r="P327" s="7">
        <f>O327-M327</f>
        <v>2.7083333333333348E-2</v>
      </c>
      <c r="Q327" s="34">
        <v>0.33333333333333331</v>
      </c>
      <c r="R327" s="34">
        <v>0.375</v>
      </c>
      <c r="S327" s="7">
        <f t="shared" si="625"/>
        <v>4.1666666666666685E-2</v>
      </c>
      <c r="T327" s="34">
        <v>0.33333333333333331</v>
      </c>
      <c r="U327" s="34">
        <v>0.375</v>
      </c>
      <c r="V327" s="7">
        <f t="shared" si="626"/>
        <v>4.1666666666666685E-2</v>
      </c>
      <c r="W327" s="34">
        <v>0.41111111111111115</v>
      </c>
      <c r="X327" s="7">
        <f>W327-R327</f>
        <v>3.6111111111111149E-2</v>
      </c>
      <c r="Y327" s="34">
        <v>0.41250000000000003</v>
      </c>
      <c r="Z327" s="7">
        <f>Y327-W327</f>
        <v>1.388888888888884E-3</v>
      </c>
      <c r="AA327" s="34">
        <v>0.47013888888888888</v>
      </c>
      <c r="AB327" s="7">
        <f>AA327-Y327</f>
        <v>5.7638888888888851E-2</v>
      </c>
      <c r="AC327" s="34">
        <v>0.47013888888888888</v>
      </c>
      <c r="AD327" s="34">
        <v>0.47013888888888888</v>
      </c>
      <c r="AE327" s="7">
        <f t="shared" si="627"/>
        <v>0</v>
      </c>
      <c r="AF327" s="34">
        <v>0.47916666666666669</v>
      </c>
      <c r="AG327" s="7">
        <f>AF327-AD327</f>
        <v>9.0277777777778012E-3</v>
      </c>
      <c r="AH327" s="34">
        <v>0.4861111111111111</v>
      </c>
      <c r="AI327" s="7">
        <f>AH327-AF327</f>
        <v>6.9444444444444198E-3</v>
      </c>
      <c r="AJ327" s="66">
        <f t="shared" ref="AJ327:AJ332" si="636">HOUR(AI327)</f>
        <v>0</v>
      </c>
      <c r="AK327" s="66">
        <f t="shared" ref="AK327:AK332" si="637">MINUTE(AI327)</f>
        <v>10</v>
      </c>
      <c r="AL327" s="34">
        <v>0.48958333333333331</v>
      </c>
      <c r="AM327" s="34">
        <v>0.49305555555555558</v>
      </c>
      <c r="AN327" s="7">
        <f t="shared" si="538"/>
        <v>3.4722222222222654E-3</v>
      </c>
      <c r="AO327" s="67">
        <f>AM327-I327</f>
        <v>0.11458333333333331</v>
      </c>
      <c r="AP327" s="8">
        <f t="shared" si="542"/>
        <v>2</v>
      </c>
      <c r="AQ327" s="8">
        <f t="shared" si="543"/>
        <v>45</v>
      </c>
      <c r="AR327" s="7">
        <f>AB327-(AU327+AV327+AW327+AZ327+BC327+BF327+BI327)</f>
        <v>4.0277777777777739E-2</v>
      </c>
      <c r="AS327" s="8">
        <f t="shared" si="628"/>
        <v>0</v>
      </c>
      <c r="AT327" s="8">
        <f t="shared" si="629"/>
        <v>58</v>
      </c>
      <c r="AU327" s="224">
        <v>0</v>
      </c>
      <c r="AV327" s="224">
        <v>0</v>
      </c>
      <c r="AW327" s="224">
        <v>0</v>
      </c>
      <c r="AX327" s="225">
        <f t="shared" si="630"/>
        <v>0</v>
      </c>
      <c r="AY327" s="225">
        <f t="shared" si="631"/>
        <v>0</v>
      </c>
      <c r="AZ327" s="224">
        <v>0</v>
      </c>
      <c r="BA327" s="225">
        <f t="shared" si="618"/>
        <v>0</v>
      </c>
      <c r="BB327" s="225">
        <f t="shared" si="619"/>
        <v>0</v>
      </c>
      <c r="BC327" s="224">
        <v>0</v>
      </c>
      <c r="BD327" s="225">
        <f t="shared" si="632"/>
        <v>0</v>
      </c>
      <c r="BE327" s="225">
        <f t="shared" si="633"/>
        <v>0</v>
      </c>
      <c r="BF327" s="224">
        <v>1.7361111111111112E-2</v>
      </c>
      <c r="BG327" s="225">
        <f t="shared" si="620"/>
        <v>0</v>
      </c>
      <c r="BH327" s="225">
        <f t="shared" si="621"/>
        <v>25</v>
      </c>
      <c r="BI327" s="224">
        <v>0</v>
      </c>
      <c r="BJ327" s="226">
        <f t="shared" si="634"/>
        <v>0</v>
      </c>
      <c r="BK327" s="227">
        <f t="shared" si="635"/>
        <v>0</v>
      </c>
      <c r="BL327" s="228">
        <f>F327 + BL326</f>
        <v>1156622.379999999</v>
      </c>
      <c r="BM327" s="229">
        <f xml:space="preserve"> G327 + BM326</f>
        <v>18651</v>
      </c>
      <c r="BN327" s="38">
        <f>F327/G327</f>
        <v>58.720677966101697</v>
      </c>
    </row>
    <row r="328" spans="1:66" s="46" customFormat="1" ht="30" x14ac:dyDescent="0.25">
      <c r="A328" s="45">
        <v>41052</v>
      </c>
      <c r="B328" s="43">
        <f t="shared" si="624"/>
        <v>5</v>
      </c>
      <c r="C328" s="52">
        <v>26</v>
      </c>
      <c r="D328" s="37" t="s">
        <v>31</v>
      </c>
      <c r="E328" s="37" t="s">
        <v>426</v>
      </c>
      <c r="F328" s="43">
        <v>3470.68</v>
      </c>
      <c r="G328" s="52">
        <v>59</v>
      </c>
      <c r="H328" s="52">
        <v>0</v>
      </c>
      <c r="I328" s="34">
        <v>0.59375</v>
      </c>
      <c r="J328" s="34">
        <v>0.59375</v>
      </c>
      <c r="K328" s="34">
        <v>0.60069444444444442</v>
      </c>
      <c r="L328" s="7">
        <f>K328-J328</f>
        <v>6.9444444444444198E-3</v>
      </c>
      <c r="M328" s="34">
        <v>0.60416666666666663</v>
      </c>
      <c r="N328" s="7">
        <f>M328-K328</f>
        <v>3.4722222222222099E-3</v>
      </c>
      <c r="O328" s="34">
        <v>0.61805555555555558</v>
      </c>
      <c r="P328" s="7">
        <f>O328-M328</f>
        <v>1.3888888888888951E-2</v>
      </c>
      <c r="Q328" s="34">
        <v>0.625</v>
      </c>
      <c r="R328" s="34">
        <v>0.65277777777777779</v>
      </c>
      <c r="S328" s="7">
        <f t="shared" si="625"/>
        <v>2.777777777777779E-2</v>
      </c>
      <c r="T328" s="34">
        <v>0.625</v>
      </c>
      <c r="U328" s="34">
        <v>0.65277777777777779</v>
      </c>
      <c r="V328" s="7">
        <f t="shared" si="626"/>
        <v>2.777777777777779E-2</v>
      </c>
      <c r="W328" s="34">
        <v>0.64861111111111114</v>
      </c>
      <c r="X328" s="7">
        <v>0</v>
      </c>
      <c r="Y328" s="34">
        <v>0.64930555555555558</v>
      </c>
      <c r="Z328" s="7">
        <f>Y328-W328</f>
        <v>6.9444444444444198E-4</v>
      </c>
      <c r="AA328" s="34">
        <v>0.74305555555555547</v>
      </c>
      <c r="AB328" s="7">
        <f>AA328-Y328</f>
        <v>9.3749999999999889E-2</v>
      </c>
      <c r="AC328" s="34">
        <v>0.74305555555555547</v>
      </c>
      <c r="AD328" s="34">
        <v>0.74305555555555547</v>
      </c>
      <c r="AE328" s="7">
        <f t="shared" si="627"/>
        <v>0</v>
      </c>
      <c r="AF328" s="34">
        <v>0.75347222222222221</v>
      </c>
      <c r="AG328" s="7">
        <f>AF328-AD328</f>
        <v>1.0416666666666741E-2</v>
      </c>
      <c r="AH328" s="34">
        <v>0.76041666666666663</v>
      </c>
      <c r="AI328" s="7">
        <f>AH328-AF328</f>
        <v>6.9444444444444198E-3</v>
      </c>
      <c r="AJ328" s="66">
        <f t="shared" si="636"/>
        <v>0</v>
      </c>
      <c r="AK328" s="66">
        <f t="shared" si="637"/>
        <v>10</v>
      </c>
      <c r="AL328" s="34">
        <v>0.76388888888888884</v>
      </c>
      <c r="AM328" s="34">
        <v>0.77083333333333337</v>
      </c>
      <c r="AN328" s="7">
        <f t="shared" si="538"/>
        <v>6.9444444444445308E-3</v>
      </c>
      <c r="AO328" s="67">
        <f>AM328-I328</f>
        <v>0.17708333333333337</v>
      </c>
      <c r="AP328" s="8">
        <f t="shared" si="542"/>
        <v>4</v>
      </c>
      <c r="AQ328" s="8">
        <f t="shared" si="543"/>
        <v>15</v>
      </c>
      <c r="AR328" s="7">
        <f>AB328-(AU328+AV328+AW328+AZ328+BC328+BF328+BI328)</f>
        <v>5.8333333333333223E-2</v>
      </c>
      <c r="AS328" s="8">
        <f t="shared" si="628"/>
        <v>1</v>
      </c>
      <c r="AT328" s="8">
        <f t="shared" si="629"/>
        <v>24</v>
      </c>
      <c r="AU328" s="224">
        <v>0</v>
      </c>
      <c r="AV328" s="224">
        <v>0</v>
      </c>
      <c r="AW328" s="224">
        <v>0</v>
      </c>
      <c r="AX328" s="225">
        <f t="shared" si="630"/>
        <v>0</v>
      </c>
      <c r="AY328" s="225">
        <f t="shared" si="631"/>
        <v>0</v>
      </c>
      <c r="AZ328" s="224">
        <v>0</v>
      </c>
      <c r="BA328" s="225">
        <f t="shared" si="618"/>
        <v>0</v>
      </c>
      <c r="BB328" s="225">
        <f t="shared" si="619"/>
        <v>0</v>
      </c>
      <c r="BC328" s="224">
        <v>0</v>
      </c>
      <c r="BD328" s="225">
        <f t="shared" si="632"/>
        <v>0</v>
      </c>
      <c r="BE328" s="225">
        <f t="shared" si="633"/>
        <v>0</v>
      </c>
      <c r="BF328" s="224">
        <v>3.5416666666666666E-2</v>
      </c>
      <c r="BG328" s="225">
        <f t="shared" si="620"/>
        <v>0</v>
      </c>
      <c r="BH328" s="225">
        <f t="shared" si="621"/>
        <v>51</v>
      </c>
      <c r="BI328" s="224">
        <v>0</v>
      </c>
      <c r="BJ328" s="226">
        <f t="shared" si="634"/>
        <v>0</v>
      </c>
      <c r="BK328" s="227">
        <f t="shared" si="635"/>
        <v>0</v>
      </c>
      <c r="BL328" s="228">
        <f>F328 + BL327</f>
        <v>1160093.0599999989</v>
      </c>
      <c r="BM328" s="229">
        <f xml:space="preserve"> G328 + BM327</f>
        <v>18710</v>
      </c>
      <c r="BN328" s="38">
        <f>F328/G328</f>
        <v>58.825084745762709</v>
      </c>
    </row>
    <row r="329" spans="1:66" s="46" customFormat="1" ht="30" x14ac:dyDescent="0.25">
      <c r="A329" s="45">
        <v>41052</v>
      </c>
      <c r="B329" s="43">
        <f t="shared" si="624"/>
        <v>5</v>
      </c>
      <c r="C329" s="52">
        <v>4</v>
      </c>
      <c r="D329" s="37" t="s">
        <v>379</v>
      </c>
      <c r="E329" s="37" t="s">
        <v>307</v>
      </c>
      <c r="F329" s="43">
        <v>3432.15</v>
      </c>
      <c r="G329" s="52">
        <v>59</v>
      </c>
      <c r="H329" s="52">
        <v>0</v>
      </c>
      <c r="I329" s="34">
        <v>0.63194444444444442</v>
      </c>
      <c r="J329" s="34">
        <v>0.63194444444444442</v>
      </c>
      <c r="K329" s="34">
        <v>0.63888888888888895</v>
      </c>
      <c r="L329" s="7">
        <f>K329-J329</f>
        <v>6.9444444444445308E-3</v>
      </c>
      <c r="M329" s="34">
        <v>0.64583333333333337</v>
      </c>
      <c r="N329" s="7">
        <f>M329-K329</f>
        <v>6.9444444444444198E-3</v>
      </c>
      <c r="O329" s="34">
        <v>0.70138888888888884</v>
      </c>
      <c r="P329" s="7">
        <f>O329-M329</f>
        <v>5.5555555555555469E-2</v>
      </c>
      <c r="Q329" s="34">
        <v>0.70833333333333337</v>
      </c>
      <c r="R329" s="34">
        <v>0.73611111111111116</v>
      </c>
      <c r="S329" s="7">
        <f t="shared" si="625"/>
        <v>2.777777777777779E-2</v>
      </c>
      <c r="T329" s="34">
        <v>0.70833333333333337</v>
      </c>
      <c r="U329" s="34">
        <v>0.73611111111111116</v>
      </c>
      <c r="V329" s="7">
        <f t="shared" si="626"/>
        <v>2.777777777777779E-2</v>
      </c>
      <c r="W329" s="34">
        <v>0.75486111111111109</v>
      </c>
      <c r="X329" s="7">
        <f>W329-R329</f>
        <v>1.8749999999999933E-2</v>
      </c>
      <c r="Y329" s="34">
        <v>0.75624999999999998</v>
      </c>
      <c r="Z329" s="7">
        <f>Y329-W329</f>
        <v>1.388888888888884E-3</v>
      </c>
      <c r="AA329" s="34">
        <v>0.85277777777777775</v>
      </c>
      <c r="AB329" s="7">
        <f>AA329-Y329</f>
        <v>9.6527777777777768E-2</v>
      </c>
      <c r="AC329" s="34">
        <v>0.85277777777777775</v>
      </c>
      <c r="AD329" s="34">
        <v>0.85277777777777775</v>
      </c>
      <c r="AE329" s="7">
        <f t="shared" si="627"/>
        <v>0</v>
      </c>
      <c r="AF329" s="34">
        <v>0.86458333333333337</v>
      </c>
      <c r="AG329" s="7">
        <f>AF329-AD329</f>
        <v>1.1805555555555625E-2</v>
      </c>
      <c r="AH329" s="34">
        <v>0.875</v>
      </c>
      <c r="AI329" s="7">
        <f>AH329-AF329</f>
        <v>1.041666666666663E-2</v>
      </c>
      <c r="AJ329" s="66">
        <f t="shared" si="636"/>
        <v>0</v>
      </c>
      <c r="AK329" s="66">
        <f t="shared" si="637"/>
        <v>15</v>
      </c>
      <c r="AL329" s="34">
        <v>0.87847222222222221</v>
      </c>
      <c r="AM329" s="34">
        <v>0.88194444444444453</v>
      </c>
      <c r="AN329" s="7">
        <f t="shared" si="538"/>
        <v>3.4722222222223209E-3</v>
      </c>
      <c r="AO329" s="67">
        <f>AM329-I329</f>
        <v>0.25000000000000011</v>
      </c>
      <c r="AP329" s="8">
        <f t="shared" si="542"/>
        <v>6</v>
      </c>
      <c r="AQ329" s="8">
        <f t="shared" si="543"/>
        <v>0</v>
      </c>
      <c r="AR329" s="7">
        <f>AB329-(AU329+AV329+AW329+AZ329+BC329+BF329+BI329)</f>
        <v>3.7499999999999985E-2</v>
      </c>
      <c r="AS329" s="8">
        <f t="shared" si="628"/>
        <v>0</v>
      </c>
      <c r="AT329" s="8">
        <f t="shared" si="629"/>
        <v>54</v>
      </c>
      <c r="AU329" s="224">
        <v>0</v>
      </c>
      <c r="AV329" s="224">
        <v>0</v>
      </c>
      <c r="AW329" s="224">
        <v>0</v>
      </c>
      <c r="AX329" s="225">
        <f t="shared" si="630"/>
        <v>0</v>
      </c>
      <c r="AY329" s="225">
        <f t="shared" si="631"/>
        <v>0</v>
      </c>
      <c r="AZ329" s="224">
        <v>0</v>
      </c>
      <c r="BA329" s="225">
        <f t="shared" si="618"/>
        <v>0</v>
      </c>
      <c r="BB329" s="225">
        <f t="shared" si="619"/>
        <v>0</v>
      </c>
      <c r="BC329" s="224">
        <v>0</v>
      </c>
      <c r="BD329" s="225">
        <f t="shared" si="632"/>
        <v>0</v>
      </c>
      <c r="BE329" s="225">
        <f t="shared" si="633"/>
        <v>0</v>
      </c>
      <c r="BF329" s="224">
        <v>5.9027777777777783E-2</v>
      </c>
      <c r="BG329" s="225">
        <f t="shared" si="620"/>
        <v>1</v>
      </c>
      <c r="BH329" s="225">
        <f t="shared" si="621"/>
        <v>25</v>
      </c>
      <c r="BI329" s="224">
        <v>0</v>
      </c>
      <c r="BJ329" s="226">
        <f t="shared" si="634"/>
        <v>0</v>
      </c>
      <c r="BK329" s="227">
        <f t="shared" si="635"/>
        <v>0</v>
      </c>
      <c r="BL329" s="228">
        <f>F329 + BL328</f>
        <v>1163525.2099999988</v>
      </c>
      <c r="BM329" s="229">
        <f xml:space="preserve"> G329 + BM328</f>
        <v>18769</v>
      </c>
      <c r="BN329" s="38">
        <f>F329/G329</f>
        <v>58.172033898305088</v>
      </c>
    </row>
    <row r="330" spans="1:66" s="46" customFormat="1" ht="30" x14ac:dyDescent="0.25">
      <c r="A330" s="45">
        <v>41052</v>
      </c>
      <c r="B330" s="43">
        <f t="shared" si="624"/>
        <v>5</v>
      </c>
      <c r="C330" s="52">
        <v>9</v>
      </c>
      <c r="D330" s="37" t="s">
        <v>351</v>
      </c>
      <c r="E330" s="37" t="s">
        <v>307</v>
      </c>
      <c r="F330" s="43">
        <v>3655.41</v>
      </c>
      <c r="G330" s="52">
        <v>59</v>
      </c>
      <c r="H330" s="52">
        <v>0</v>
      </c>
      <c r="I330" s="34">
        <v>0.83333333333333337</v>
      </c>
      <c r="J330" s="34">
        <v>0.83333333333333337</v>
      </c>
      <c r="K330" s="34">
        <v>0.83680555555555547</v>
      </c>
      <c r="L330" s="7">
        <f>K330-J330</f>
        <v>3.4722222222220989E-3</v>
      </c>
      <c r="M330" s="34">
        <v>0.84027777777777779</v>
      </c>
      <c r="N330" s="7">
        <f>M330-K330</f>
        <v>3.4722222222223209E-3</v>
      </c>
      <c r="O330" s="34">
        <v>0.85763888888888884</v>
      </c>
      <c r="P330" s="7">
        <f>O330-M330</f>
        <v>1.7361111111111049E-2</v>
      </c>
      <c r="Q330" s="34">
        <v>0.86111111111111116</v>
      </c>
      <c r="R330" s="34">
        <v>0.88541666666666663</v>
      </c>
      <c r="S330" s="7">
        <f t="shared" si="625"/>
        <v>2.4305555555555469E-2</v>
      </c>
      <c r="T330" s="34">
        <v>0.86111111111111116</v>
      </c>
      <c r="U330" s="34">
        <v>0.88541666666666663</v>
      </c>
      <c r="V330" s="7">
        <f t="shared" si="626"/>
        <v>2.4305555555555469E-2</v>
      </c>
      <c r="W330" s="34">
        <v>0.90763888888888899</v>
      </c>
      <c r="X330" s="7">
        <f>W330-R330</f>
        <v>2.2222222222222365E-2</v>
      </c>
      <c r="Y330" s="34">
        <v>0.90902777777777777</v>
      </c>
      <c r="Z330" s="7">
        <f>Y330-W330</f>
        <v>1.3888888888887729E-3</v>
      </c>
      <c r="AA330" s="34">
        <v>1.0145833333333334</v>
      </c>
      <c r="AB330" s="7">
        <f>AA330-Y330</f>
        <v>0.10555555555555562</v>
      </c>
      <c r="AC330" s="34">
        <v>1.0145833333333334</v>
      </c>
      <c r="AD330" s="34">
        <v>1.0145833333333334</v>
      </c>
      <c r="AE330" s="7">
        <f t="shared" si="627"/>
        <v>0</v>
      </c>
      <c r="AF330" s="34">
        <v>1.0347222222222221</v>
      </c>
      <c r="AG330" s="7">
        <f>AF330-AD330</f>
        <v>2.0138888888888706E-2</v>
      </c>
      <c r="AH330" s="34">
        <v>1.0416666666666667</v>
      </c>
      <c r="AI330" s="7">
        <f>AH330-AF330</f>
        <v>6.9444444444446418E-3</v>
      </c>
      <c r="AJ330" s="66">
        <f t="shared" si="636"/>
        <v>0</v>
      </c>
      <c r="AK330" s="66">
        <f t="shared" si="637"/>
        <v>10</v>
      </c>
      <c r="AL330" s="34">
        <v>1.0451388888888888</v>
      </c>
      <c r="AM330" s="34">
        <v>1.0486111111111112</v>
      </c>
      <c r="AN330" s="7">
        <f t="shared" si="538"/>
        <v>3.4722222222223209E-3</v>
      </c>
      <c r="AO330" s="67">
        <f>AM330-I330</f>
        <v>0.21527777777777779</v>
      </c>
      <c r="AP330" s="8">
        <f t="shared" si="542"/>
        <v>5</v>
      </c>
      <c r="AQ330" s="8">
        <f t="shared" si="543"/>
        <v>10</v>
      </c>
      <c r="AR330" s="7">
        <f>AB330-(AU330+AV330+AW330+AZ330+BC330+BF330+BI330)</f>
        <v>9.7916666666666735E-2</v>
      </c>
      <c r="AS330" s="8">
        <f t="shared" si="628"/>
        <v>2</v>
      </c>
      <c r="AT330" s="8">
        <f t="shared" si="629"/>
        <v>21</v>
      </c>
      <c r="AU330" s="224">
        <v>0</v>
      </c>
      <c r="AV330" s="224">
        <v>0</v>
      </c>
      <c r="AW330" s="224">
        <v>0</v>
      </c>
      <c r="AX330" s="225">
        <f t="shared" si="630"/>
        <v>0</v>
      </c>
      <c r="AY330" s="225">
        <f t="shared" si="631"/>
        <v>0</v>
      </c>
      <c r="AZ330" s="224">
        <v>0</v>
      </c>
      <c r="BA330" s="225">
        <f t="shared" si="618"/>
        <v>0</v>
      </c>
      <c r="BB330" s="225">
        <f t="shared" si="619"/>
        <v>0</v>
      </c>
      <c r="BC330" s="224">
        <v>0</v>
      </c>
      <c r="BD330" s="225">
        <f t="shared" si="632"/>
        <v>0</v>
      </c>
      <c r="BE330" s="225">
        <f t="shared" si="633"/>
        <v>0</v>
      </c>
      <c r="BF330" s="224">
        <v>7.6388888888888886E-3</v>
      </c>
      <c r="BG330" s="225">
        <f t="shared" si="620"/>
        <v>0</v>
      </c>
      <c r="BH330" s="225">
        <f t="shared" si="621"/>
        <v>11</v>
      </c>
      <c r="BI330" s="224">
        <v>0</v>
      </c>
      <c r="BJ330" s="226">
        <f t="shared" si="634"/>
        <v>0</v>
      </c>
      <c r="BK330" s="227">
        <f t="shared" si="635"/>
        <v>0</v>
      </c>
      <c r="BL330" s="228">
        <f>F330 + BL329</f>
        <v>1167180.6199999987</v>
      </c>
      <c r="BM330" s="229">
        <f xml:space="preserve"> G330 + BM329</f>
        <v>18828</v>
      </c>
      <c r="BN330" s="38">
        <f>F330/G330</f>
        <v>61.956101694915255</v>
      </c>
    </row>
    <row r="331" spans="1:66" s="41" customFormat="1" x14ac:dyDescent="0.25">
      <c r="A331" s="45">
        <v>41052</v>
      </c>
      <c r="B331" s="43">
        <f t="shared" si="624"/>
        <v>5</v>
      </c>
      <c r="C331" s="154">
        <v>2</v>
      </c>
      <c r="D331" s="156" t="s">
        <v>288</v>
      </c>
      <c r="E331" s="156" t="s">
        <v>216</v>
      </c>
      <c r="F331" s="158">
        <v>3455.37</v>
      </c>
      <c r="G331" s="154">
        <v>58</v>
      </c>
      <c r="H331" s="154">
        <v>1</v>
      </c>
      <c r="I331" s="157">
        <v>0.72916666666666663</v>
      </c>
      <c r="J331" s="157">
        <v>0.72916666666666663</v>
      </c>
      <c r="K331" s="157">
        <v>0.74305555555555547</v>
      </c>
      <c r="L331" s="68">
        <f>K331-J331</f>
        <v>1.388888888888884E-2</v>
      </c>
      <c r="M331" s="157">
        <v>0.75</v>
      </c>
      <c r="N331" s="7">
        <f>M331-K331</f>
        <v>6.9444444444445308E-3</v>
      </c>
      <c r="O331" s="157">
        <v>0.88541666666666663</v>
      </c>
      <c r="P331" s="7">
        <f>O331-M331</f>
        <v>0.13541666666666663</v>
      </c>
      <c r="Q331" s="157">
        <v>0.88888888888888884</v>
      </c>
      <c r="R331" s="157">
        <v>0.95138888888888884</v>
      </c>
      <c r="S331" s="7">
        <f t="shared" si="625"/>
        <v>6.25E-2</v>
      </c>
      <c r="T331" s="157">
        <v>0.88888888888888884</v>
      </c>
      <c r="U331" s="157">
        <v>0.95138888888888884</v>
      </c>
      <c r="V331" s="7">
        <f t="shared" si="626"/>
        <v>6.25E-2</v>
      </c>
      <c r="W331" s="157">
        <v>1.0347222222222221</v>
      </c>
      <c r="X331" s="7">
        <f>W331-R331</f>
        <v>8.3333333333333259E-2</v>
      </c>
      <c r="Y331" s="157">
        <v>1.0395833333333333</v>
      </c>
      <c r="Z331" s="7">
        <f>Y331-W331</f>
        <v>4.8611111111112049E-3</v>
      </c>
      <c r="AA331" s="157">
        <v>1.1104166666666666</v>
      </c>
      <c r="AB331" s="7">
        <f>AA331-Y331</f>
        <v>7.0833333333333304E-2</v>
      </c>
      <c r="AC331" s="157">
        <v>1.1104166666666666</v>
      </c>
      <c r="AD331" s="157">
        <v>1.1104166666666666</v>
      </c>
      <c r="AE331" s="7">
        <f t="shared" si="627"/>
        <v>0</v>
      </c>
      <c r="AF331" s="157">
        <v>1.125</v>
      </c>
      <c r="AG331" s="68">
        <f>AF331-AD331</f>
        <v>1.4583333333333393E-2</v>
      </c>
      <c r="AH331" s="157">
        <v>1.1319444444444444</v>
      </c>
      <c r="AI331" s="7">
        <f>AH331-AF331</f>
        <v>6.9444444444444198E-3</v>
      </c>
      <c r="AJ331" s="66">
        <f t="shared" si="636"/>
        <v>0</v>
      </c>
      <c r="AK331" s="66">
        <f t="shared" si="637"/>
        <v>10</v>
      </c>
      <c r="AL331" s="157">
        <v>1.1354166666666667</v>
      </c>
      <c r="AM331" s="157">
        <v>1.1388888888888888</v>
      </c>
      <c r="AN331" s="68">
        <f t="shared" si="538"/>
        <v>3.4722222222220989E-3</v>
      </c>
      <c r="AO331" s="70">
        <f>AM331-I331</f>
        <v>0.40972222222222221</v>
      </c>
      <c r="AP331" s="69">
        <f t="shared" si="542"/>
        <v>9</v>
      </c>
      <c r="AQ331" s="69">
        <f t="shared" si="543"/>
        <v>50</v>
      </c>
      <c r="AR331" s="7">
        <f>AB331-(AU331+AV331+AW331+AZ331+BC331+BF331+BI331)</f>
        <v>3.1944444444444414E-2</v>
      </c>
      <c r="AS331" s="8">
        <f t="shared" si="628"/>
        <v>0</v>
      </c>
      <c r="AT331" s="8">
        <f t="shared" si="629"/>
        <v>46</v>
      </c>
      <c r="AU331" s="224">
        <v>0</v>
      </c>
      <c r="AV331" s="224">
        <v>1.5972222222222224E-2</v>
      </c>
      <c r="AW331" s="224">
        <v>0</v>
      </c>
      <c r="AX331" s="225">
        <f t="shared" si="630"/>
        <v>0</v>
      </c>
      <c r="AY331" s="225">
        <f t="shared" si="631"/>
        <v>0</v>
      </c>
      <c r="AZ331" s="224">
        <v>0</v>
      </c>
      <c r="BA331" s="225">
        <f t="shared" si="618"/>
        <v>0</v>
      </c>
      <c r="BB331" s="225">
        <f t="shared" si="619"/>
        <v>0</v>
      </c>
      <c r="BC331" s="224">
        <v>0</v>
      </c>
      <c r="BD331" s="225">
        <f t="shared" si="632"/>
        <v>0</v>
      </c>
      <c r="BE331" s="225">
        <f t="shared" si="633"/>
        <v>0</v>
      </c>
      <c r="BF331" s="224">
        <v>0</v>
      </c>
      <c r="BG331" s="225">
        <f t="shared" si="620"/>
        <v>0</v>
      </c>
      <c r="BH331" s="225">
        <f t="shared" si="621"/>
        <v>0</v>
      </c>
      <c r="BI331" s="224">
        <v>2.2916666666666669E-2</v>
      </c>
      <c r="BJ331" s="226">
        <f t="shared" si="634"/>
        <v>0</v>
      </c>
      <c r="BK331" s="227">
        <f t="shared" si="635"/>
        <v>33</v>
      </c>
      <c r="BL331" s="228">
        <f>F331 + BL330</f>
        <v>1170635.9899999988</v>
      </c>
      <c r="BM331" s="229">
        <f xml:space="preserve"> G331 + BM330</f>
        <v>18886</v>
      </c>
      <c r="BN331" s="38">
        <f>F331/G331</f>
        <v>59.575344827586207</v>
      </c>
    </row>
    <row r="332" spans="1:66" s="72" customFormat="1" x14ac:dyDescent="0.25">
      <c r="A332" s="45">
        <v>41052</v>
      </c>
      <c r="B332" s="43">
        <f t="shared" si="624"/>
        <v>5</v>
      </c>
      <c r="C332" s="52">
        <v>3</v>
      </c>
      <c r="D332" s="37" t="s">
        <v>287</v>
      </c>
      <c r="E332" s="37" t="s">
        <v>307</v>
      </c>
      <c r="F332" s="43">
        <v>3644.64</v>
      </c>
      <c r="G332" s="52">
        <v>56</v>
      </c>
      <c r="H332" s="52">
        <v>3</v>
      </c>
      <c r="I332" s="34">
        <v>0.65277777777777779</v>
      </c>
      <c r="J332" s="34">
        <v>0.65277777777777779</v>
      </c>
      <c r="K332" s="34">
        <v>0.65625</v>
      </c>
      <c r="L332" s="7">
        <f>K332-J332</f>
        <v>3.4722222222222099E-3</v>
      </c>
      <c r="M332" s="34">
        <v>0.66666666666666663</v>
      </c>
      <c r="N332" s="7">
        <f>M332-K332</f>
        <v>1.041666666666663E-2</v>
      </c>
      <c r="O332" s="34">
        <v>0.77083333333333337</v>
      </c>
      <c r="P332" s="7">
        <f>O332-M332</f>
        <v>0.10416666666666674</v>
      </c>
      <c r="Q332" s="34">
        <v>0.77430555555555547</v>
      </c>
      <c r="R332" s="34">
        <v>0.80208333333333337</v>
      </c>
      <c r="S332" s="7">
        <f t="shared" si="625"/>
        <v>2.7777777777777901E-2</v>
      </c>
      <c r="T332" s="34">
        <v>0.77430555555555547</v>
      </c>
      <c r="U332" s="34">
        <v>0.80208333333333337</v>
      </c>
      <c r="V332" s="7">
        <f t="shared" si="626"/>
        <v>2.7777777777777901E-2</v>
      </c>
      <c r="W332" s="34">
        <v>0.77083333333333337</v>
      </c>
      <c r="X332" s="7">
        <v>0</v>
      </c>
      <c r="Y332" s="34">
        <v>0.79166666666666663</v>
      </c>
      <c r="Z332" s="7">
        <f>Y332-W332</f>
        <v>2.0833333333333259E-2</v>
      </c>
      <c r="AA332" s="34">
        <v>1.1319444444444444</v>
      </c>
      <c r="AB332" s="7">
        <f>AA332-Y332</f>
        <v>0.34027777777777779</v>
      </c>
      <c r="AC332" s="34">
        <v>1.1319444444444444</v>
      </c>
      <c r="AD332" s="34">
        <v>1.1319444444444444</v>
      </c>
      <c r="AE332" s="7">
        <f t="shared" si="627"/>
        <v>0</v>
      </c>
      <c r="AF332" s="34">
        <v>1.1423611111111112</v>
      </c>
      <c r="AG332" s="7">
        <f>AF332-AD332</f>
        <v>1.0416666666666741E-2</v>
      </c>
      <c r="AH332" s="34">
        <v>1.1527777777777779</v>
      </c>
      <c r="AI332" s="7">
        <f>AH332-AF332</f>
        <v>1.0416666666666741E-2</v>
      </c>
      <c r="AJ332" s="66">
        <f t="shared" si="636"/>
        <v>0</v>
      </c>
      <c r="AK332" s="66">
        <f t="shared" si="637"/>
        <v>15</v>
      </c>
      <c r="AL332" s="34">
        <v>1.15625</v>
      </c>
      <c r="AM332" s="34">
        <v>1.1597222222222221</v>
      </c>
      <c r="AN332" s="7">
        <f t="shared" si="538"/>
        <v>3.4722222222220989E-3</v>
      </c>
      <c r="AO332" s="67">
        <f>AM332-I332</f>
        <v>0.50694444444444431</v>
      </c>
      <c r="AP332" s="8">
        <f t="shared" si="542"/>
        <v>12</v>
      </c>
      <c r="AQ332" s="8">
        <f t="shared" si="543"/>
        <v>10</v>
      </c>
      <c r="AR332" s="7">
        <f>AB332-(AU332+AV332+AW332+AZ332+BC332+BF332+BI332)</f>
        <v>0</v>
      </c>
      <c r="AS332" s="8">
        <f t="shared" si="628"/>
        <v>0</v>
      </c>
      <c r="AT332" s="8">
        <f t="shared" si="629"/>
        <v>0</v>
      </c>
      <c r="AU332" s="224">
        <v>0</v>
      </c>
      <c r="AV332" s="224">
        <v>0</v>
      </c>
      <c r="AW332" s="224">
        <v>0</v>
      </c>
      <c r="AX332" s="225">
        <f t="shared" si="630"/>
        <v>0</v>
      </c>
      <c r="AY332" s="225">
        <f t="shared" si="631"/>
        <v>0</v>
      </c>
      <c r="AZ332" s="224">
        <v>0.2673611111111111</v>
      </c>
      <c r="BA332" s="225">
        <f t="shared" si="618"/>
        <v>6</v>
      </c>
      <c r="BB332" s="225">
        <f t="shared" si="619"/>
        <v>25</v>
      </c>
      <c r="BC332" s="224">
        <v>0</v>
      </c>
      <c r="BD332" s="225">
        <f t="shared" si="632"/>
        <v>0</v>
      </c>
      <c r="BE332" s="225">
        <f t="shared" si="633"/>
        <v>0</v>
      </c>
      <c r="BF332" s="224">
        <v>0</v>
      </c>
      <c r="BG332" s="225">
        <f t="shared" si="620"/>
        <v>0</v>
      </c>
      <c r="BH332" s="225">
        <f t="shared" si="621"/>
        <v>0</v>
      </c>
      <c r="BI332" s="224">
        <v>7.2916666666666671E-2</v>
      </c>
      <c r="BJ332" s="226">
        <f t="shared" si="634"/>
        <v>1</v>
      </c>
      <c r="BK332" s="227">
        <f t="shared" si="635"/>
        <v>45</v>
      </c>
      <c r="BL332" s="228">
        <f>F332 + BL331</f>
        <v>1174280.6299999987</v>
      </c>
      <c r="BM332" s="229">
        <f xml:space="preserve"> G332 + BM331</f>
        <v>18942</v>
      </c>
      <c r="BN332" s="38">
        <f>F332/G332</f>
        <v>65.082857142857137</v>
      </c>
    </row>
    <row r="333" spans="1:66" s="72" customFormat="1" ht="30" x14ac:dyDescent="0.25">
      <c r="A333" s="45">
        <v>41053</v>
      </c>
      <c r="B333" s="43">
        <f t="shared" si="624"/>
        <v>5</v>
      </c>
      <c r="C333" s="52">
        <v>9</v>
      </c>
      <c r="D333" s="37" t="s">
        <v>351</v>
      </c>
      <c r="E333" s="37" t="s">
        <v>307</v>
      </c>
      <c r="F333" s="43">
        <v>3490.74</v>
      </c>
      <c r="G333" s="52">
        <v>55</v>
      </c>
      <c r="H333" s="52">
        <v>3</v>
      </c>
      <c r="I333" s="34">
        <v>0.81597222222222221</v>
      </c>
      <c r="J333" s="34">
        <v>0.81597222222222221</v>
      </c>
      <c r="K333" s="34">
        <v>0.94097222222222221</v>
      </c>
      <c r="L333" s="7">
        <f>K333-J333</f>
        <v>0.125</v>
      </c>
      <c r="M333" s="34">
        <v>0.95833333333333337</v>
      </c>
      <c r="N333" s="7">
        <f>M333-K333</f>
        <v>1.736111111111116E-2</v>
      </c>
      <c r="O333" s="34">
        <v>1.0243055555555556</v>
      </c>
      <c r="P333" s="7">
        <f>O333-M333</f>
        <v>6.597222222222221E-2</v>
      </c>
      <c r="Q333" s="34">
        <v>1.0277777777777779</v>
      </c>
      <c r="R333" s="34">
        <v>1.0625</v>
      </c>
      <c r="S333" s="7">
        <f t="shared" ref="S333:S338" si="638">R333-Q333</f>
        <v>3.4722222222222099E-2</v>
      </c>
      <c r="T333" s="34">
        <v>1.0277777777777779</v>
      </c>
      <c r="U333" s="34">
        <v>1.0625</v>
      </c>
      <c r="V333" s="7">
        <f t="shared" ref="V333:V338" si="639">U333-T333</f>
        <v>3.4722222222222099E-2</v>
      </c>
      <c r="W333" s="34">
        <v>1.1458333333333333</v>
      </c>
      <c r="X333" s="7">
        <f>W333-R333</f>
        <v>8.3333333333333259E-2</v>
      </c>
      <c r="Y333" s="34">
        <v>1.1465277777777778</v>
      </c>
      <c r="Z333" s="7">
        <f>Y333-W333</f>
        <v>6.94444444444553E-4</v>
      </c>
      <c r="AA333" s="34">
        <v>1.25</v>
      </c>
      <c r="AB333" s="7">
        <f>AA333-Y333</f>
        <v>0.10347222222222219</v>
      </c>
      <c r="AC333" s="34">
        <v>1.25</v>
      </c>
      <c r="AD333" s="34">
        <v>1.25</v>
      </c>
      <c r="AE333" s="7">
        <f t="shared" ref="AE333:AE338" si="640">AD333-AC333</f>
        <v>0</v>
      </c>
      <c r="AF333" s="34">
        <v>1.2743055555555556</v>
      </c>
      <c r="AG333" s="7">
        <f>AF333-AD333</f>
        <v>2.430555555555558E-2</v>
      </c>
      <c r="AH333" s="34">
        <v>1.28125</v>
      </c>
      <c r="AI333" s="7">
        <f>AH333-AF333</f>
        <v>6.9444444444444198E-3</v>
      </c>
      <c r="AJ333" s="66">
        <f t="shared" ref="AJ333:AJ344" si="641">HOUR(AI333)</f>
        <v>0</v>
      </c>
      <c r="AK333" s="66">
        <f t="shared" ref="AK333:AK344" si="642">MINUTE(AI333)</f>
        <v>10</v>
      </c>
      <c r="AL333" s="34">
        <v>1.2847222222222221</v>
      </c>
      <c r="AM333" s="34">
        <v>1.2916666666666667</v>
      </c>
      <c r="AN333" s="7">
        <f t="shared" si="538"/>
        <v>6.9444444444446418E-3</v>
      </c>
      <c r="AO333" s="67">
        <f>AM333-I333</f>
        <v>0.47569444444444453</v>
      </c>
      <c r="AP333" s="8">
        <f t="shared" si="542"/>
        <v>11</v>
      </c>
      <c r="AQ333" s="8">
        <f t="shared" si="543"/>
        <v>25</v>
      </c>
      <c r="AR333" s="7">
        <f>AB333-(AU333+AV333+AW333+AZ333+BC333+BF333+BI333)</f>
        <v>5.83333333333333E-2</v>
      </c>
      <c r="AS333" s="8">
        <f t="shared" ref="AS333:AS338" si="643">HOUR(AR333)</f>
        <v>1</v>
      </c>
      <c r="AT333" s="8">
        <f t="shared" ref="AT333:AT338" si="644">MINUTE(AR333)</f>
        <v>24</v>
      </c>
      <c r="AU333" s="224">
        <v>0</v>
      </c>
      <c r="AV333" s="224">
        <v>3.4722222222222224E-2</v>
      </c>
      <c r="AW333" s="224">
        <v>0</v>
      </c>
      <c r="AX333" s="225">
        <f t="shared" ref="AX333:AX338" si="645">HOUR(AW333)</f>
        <v>0</v>
      </c>
      <c r="AY333" s="225">
        <f t="shared" ref="AY333:AY338" si="646">MINUTE(AW333)</f>
        <v>0</v>
      </c>
      <c r="AZ333" s="224">
        <v>0</v>
      </c>
      <c r="BA333" s="225">
        <f t="shared" si="618"/>
        <v>0</v>
      </c>
      <c r="BB333" s="225">
        <f t="shared" si="619"/>
        <v>0</v>
      </c>
      <c r="BC333" s="224">
        <v>0</v>
      </c>
      <c r="BD333" s="225">
        <f t="shared" ref="BD333:BD339" si="647">HOUR(BC333)</f>
        <v>0</v>
      </c>
      <c r="BE333" s="225">
        <f t="shared" ref="BE333:BE339" si="648">MINUTE(BC333)</f>
        <v>0</v>
      </c>
      <c r="BF333" s="224">
        <v>1.0416666666666666E-2</v>
      </c>
      <c r="BG333" s="225">
        <f t="shared" si="620"/>
        <v>0</v>
      </c>
      <c r="BH333" s="225">
        <f t="shared" si="621"/>
        <v>15</v>
      </c>
      <c r="BI333" s="224">
        <v>0</v>
      </c>
      <c r="BJ333" s="226">
        <f t="shared" si="634"/>
        <v>0</v>
      </c>
      <c r="BK333" s="227">
        <f t="shared" si="635"/>
        <v>0</v>
      </c>
      <c r="BL333" s="228">
        <f>F333 + BL332</f>
        <v>1177771.3699999987</v>
      </c>
      <c r="BM333" s="229">
        <f xml:space="preserve"> G333 + BM332</f>
        <v>18997</v>
      </c>
      <c r="BN333" s="38">
        <f>F333/G333</f>
        <v>63.467999999999996</v>
      </c>
    </row>
    <row r="334" spans="1:66" s="72" customFormat="1" x14ac:dyDescent="0.25">
      <c r="A334" s="45">
        <v>41053</v>
      </c>
      <c r="B334" s="43">
        <f t="shared" si="624"/>
        <v>5</v>
      </c>
      <c r="C334" s="52">
        <v>27</v>
      </c>
      <c r="D334" s="37" t="s">
        <v>31</v>
      </c>
      <c r="E334" s="37" t="s">
        <v>427</v>
      </c>
      <c r="F334" s="43">
        <v>3714.51</v>
      </c>
      <c r="G334" s="52">
        <v>58</v>
      </c>
      <c r="H334" s="52">
        <v>1</v>
      </c>
      <c r="I334" s="34">
        <v>7.2916666666666671E-2</v>
      </c>
      <c r="J334" s="34">
        <v>7.2916666666666671E-2</v>
      </c>
      <c r="K334" s="34">
        <v>0.10416666666666667</v>
      </c>
      <c r="L334" s="7">
        <f>K334-J334</f>
        <v>3.125E-2</v>
      </c>
      <c r="M334" s="34">
        <v>0.12152777777777778</v>
      </c>
      <c r="N334" s="7">
        <f>M334-K334</f>
        <v>1.7361111111111105E-2</v>
      </c>
      <c r="O334" s="34">
        <v>0.17013888888888887</v>
      </c>
      <c r="P334" s="7">
        <f>O334-M334</f>
        <v>4.8611111111111091E-2</v>
      </c>
      <c r="Q334" s="34">
        <v>0.17361111111111113</v>
      </c>
      <c r="R334" s="34">
        <v>0.21527777777777779</v>
      </c>
      <c r="S334" s="7">
        <f t="shared" si="638"/>
        <v>4.1666666666666657E-2</v>
      </c>
      <c r="T334" s="34">
        <v>0.17361111111111113</v>
      </c>
      <c r="U334" s="34">
        <v>0.21527777777777779</v>
      </c>
      <c r="V334" s="7">
        <f t="shared" si="639"/>
        <v>4.1666666666666657E-2</v>
      </c>
      <c r="W334" s="34">
        <v>0.32013888888888892</v>
      </c>
      <c r="X334" s="7">
        <f>W334-R334</f>
        <v>0.10486111111111113</v>
      </c>
      <c r="Y334" s="34">
        <v>0.32083333333333336</v>
      </c>
      <c r="Z334" s="7">
        <f>Y334-W334</f>
        <v>6.9444444444444198E-4</v>
      </c>
      <c r="AA334" s="34">
        <v>0.39444444444444443</v>
      </c>
      <c r="AB334" s="7">
        <f>AA334-Y334</f>
        <v>7.3611111111111072E-2</v>
      </c>
      <c r="AC334" s="34">
        <v>0.39444444444444443</v>
      </c>
      <c r="AD334" s="34">
        <v>0.39444444444444443</v>
      </c>
      <c r="AE334" s="7">
        <f t="shared" si="640"/>
        <v>0</v>
      </c>
      <c r="AF334" s="34">
        <v>0.40277777777777773</v>
      </c>
      <c r="AG334" s="7">
        <f>AF334-AD334</f>
        <v>8.3333333333333037E-3</v>
      </c>
      <c r="AH334" s="34">
        <v>0.40625</v>
      </c>
      <c r="AI334" s="7">
        <f>AH334-AF334</f>
        <v>3.4722222222222654E-3</v>
      </c>
      <c r="AJ334" s="66">
        <f t="shared" si="641"/>
        <v>0</v>
      </c>
      <c r="AK334" s="66">
        <f t="shared" si="642"/>
        <v>5</v>
      </c>
      <c r="AL334" s="34">
        <v>0.40972222222222227</v>
      </c>
      <c r="AM334" s="34">
        <v>0.41666666666666669</v>
      </c>
      <c r="AN334" s="7">
        <f t="shared" si="538"/>
        <v>6.9444444444444198E-3</v>
      </c>
      <c r="AO334" s="67">
        <f>AM334-I334</f>
        <v>0.34375</v>
      </c>
      <c r="AP334" s="8">
        <f t="shared" si="542"/>
        <v>8</v>
      </c>
      <c r="AQ334" s="8">
        <f t="shared" si="543"/>
        <v>15</v>
      </c>
      <c r="AR334" s="7">
        <f>AB334-(AU334+AV334+AW334+AZ334+BC334+BF334+BI334)</f>
        <v>4.9305555555555519E-2</v>
      </c>
      <c r="AS334" s="8">
        <f t="shared" si="643"/>
        <v>1</v>
      </c>
      <c r="AT334" s="8">
        <f t="shared" si="644"/>
        <v>11</v>
      </c>
      <c r="AU334" s="224">
        <v>0</v>
      </c>
      <c r="AV334" s="224">
        <v>0</v>
      </c>
      <c r="AW334" s="224">
        <v>0</v>
      </c>
      <c r="AX334" s="225">
        <f t="shared" si="645"/>
        <v>0</v>
      </c>
      <c r="AY334" s="225">
        <f t="shared" si="646"/>
        <v>0</v>
      </c>
      <c r="AZ334" s="224">
        <v>0</v>
      </c>
      <c r="BA334" s="225">
        <f t="shared" si="618"/>
        <v>0</v>
      </c>
      <c r="BB334" s="225">
        <f t="shared" si="619"/>
        <v>0</v>
      </c>
      <c r="BC334" s="224">
        <v>0</v>
      </c>
      <c r="BD334" s="225">
        <f t="shared" si="647"/>
        <v>0</v>
      </c>
      <c r="BE334" s="225">
        <f t="shared" si="648"/>
        <v>0</v>
      </c>
      <c r="BF334" s="224">
        <v>1.3888888888888888E-2</v>
      </c>
      <c r="BG334" s="225">
        <f t="shared" si="620"/>
        <v>0</v>
      </c>
      <c r="BH334" s="225">
        <f t="shared" si="621"/>
        <v>20</v>
      </c>
      <c r="BI334" s="224">
        <v>1.0416666666666666E-2</v>
      </c>
      <c r="BJ334" s="226">
        <f t="shared" si="634"/>
        <v>0</v>
      </c>
      <c r="BK334" s="227">
        <f t="shared" si="635"/>
        <v>15</v>
      </c>
      <c r="BL334" s="228">
        <f>F334 + BL333</f>
        <v>1181485.8799999987</v>
      </c>
      <c r="BM334" s="229">
        <f xml:space="preserve"> G334 + BM333</f>
        <v>19055</v>
      </c>
      <c r="BN334" s="38">
        <f>F334/G334</f>
        <v>64.043275862068967</v>
      </c>
    </row>
    <row r="335" spans="1:66" s="72" customFormat="1" ht="30" x14ac:dyDescent="0.25">
      <c r="A335" s="45">
        <v>41053</v>
      </c>
      <c r="B335" s="43">
        <f t="shared" si="624"/>
        <v>5</v>
      </c>
      <c r="C335" s="52">
        <v>28</v>
      </c>
      <c r="D335" s="37" t="s">
        <v>31</v>
      </c>
      <c r="E335" s="37" t="s">
        <v>428</v>
      </c>
      <c r="F335" s="43">
        <v>3683.06</v>
      </c>
      <c r="G335" s="52">
        <v>59</v>
      </c>
      <c r="H335" s="52">
        <v>0</v>
      </c>
      <c r="I335" s="34">
        <v>0.45833333333333331</v>
      </c>
      <c r="J335" s="34">
        <v>0.45833333333333331</v>
      </c>
      <c r="K335" s="34">
        <v>0.46180555555555558</v>
      </c>
      <c r="L335" s="7">
        <f>K335-J335</f>
        <v>3.4722222222222654E-3</v>
      </c>
      <c r="M335" s="34">
        <v>0.47222222222222227</v>
      </c>
      <c r="N335" s="7">
        <f>M335-K335</f>
        <v>1.0416666666666685E-2</v>
      </c>
      <c r="O335" s="34">
        <v>0.5</v>
      </c>
      <c r="P335" s="7">
        <f>O335-M335</f>
        <v>2.7777777777777735E-2</v>
      </c>
      <c r="Q335" s="34">
        <v>0.5</v>
      </c>
      <c r="R335" s="34">
        <v>0.51388888888888895</v>
      </c>
      <c r="S335" s="7">
        <f t="shared" si="638"/>
        <v>1.3888888888888951E-2</v>
      </c>
      <c r="T335" s="34">
        <v>0.5</v>
      </c>
      <c r="U335" s="34">
        <v>0.51388888888888895</v>
      </c>
      <c r="V335" s="7">
        <f t="shared" si="639"/>
        <v>1.3888888888888951E-2</v>
      </c>
      <c r="W335" s="34">
        <v>0.51527777777777783</v>
      </c>
      <c r="X335" s="7">
        <f>W335-R335</f>
        <v>1.388888888888884E-3</v>
      </c>
      <c r="Y335" s="34">
        <v>0.51666666666666672</v>
      </c>
      <c r="Z335" s="7">
        <f>Y335-W335</f>
        <v>1.388888888888884E-3</v>
      </c>
      <c r="AA335" s="34">
        <v>0.64236111111111105</v>
      </c>
      <c r="AB335" s="7">
        <f>AA335-Y335</f>
        <v>0.12569444444444433</v>
      </c>
      <c r="AC335" s="34">
        <v>0.64236111111111105</v>
      </c>
      <c r="AD335" s="34">
        <v>0.64236111111111105</v>
      </c>
      <c r="AE335" s="7">
        <f t="shared" si="640"/>
        <v>0</v>
      </c>
      <c r="AF335" s="34">
        <v>0.67361111111111116</v>
      </c>
      <c r="AG335" s="7">
        <f>AF335-AD335</f>
        <v>3.1250000000000111E-2</v>
      </c>
      <c r="AH335" s="34">
        <v>0.6875</v>
      </c>
      <c r="AI335" s="7">
        <f>AH335-AF335</f>
        <v>1.388888888888884E-2</v>
      </c>
      <c r="AJ335" s="66">
        <f t="shared" si="641"/>
        <v>0</v>
      </c>
      <c r="AK335" s="66">
        <f t="shared" si="642"/>
        <v>20</v>
      </c>
      <c r="AL335" s="34">
        <v>0.69097222222222221</v>
      </c>
      <c r="AM335" s="34">
        <v>0.69444444444444453</v>
      </c>
      <c r="AN335" s="7">
        <f t="shared" si="538"/>
        <v>3.4722222222223209E-3</v>
      </c>
      <c r="AO335" s="67">
        <f>AM335-I335</f>
        <v>0.23611111111111122</v>
      </c>
      <c r="AP335" s="8">
        <f t="shared" si="542"/>
        <v>5</v>
      </c>
      <c r="AQ335" s="8">
        <f t="shared" si="543"/>
        <v>40</v>
      </c>
      <c r="AR335" s="7">
        <f>AB335-(AU335+AV335+AW335+AZ335+BC335+BF335+BI335)</f>
        <v>3.0555555555555447E-2</v>
      </c>
      <c r="AS335" s="8">
        <f t="shared" si="643"/>
        <v>0</v>
      </c>
      <c r="AT335" s="8">
        <f t="shared" si="644"/>
        <v>44</v>
      </c>
      <c r="AU335" s="224">
        <v>0</v>
      </c>
      <c r="AV335" s="224">
        <v>0</v>
      </c>
      <c r="AW335" s="224">
        <v>0</v>
      </c>
      <c r="AX335" s="225">
        <f t="shared" si="645"/>
        <v>0</v>
      </c>
      <c r="AY335" s="225">
        <f t="shared" si="646"/>
        <v>0</v>
      </c>
      <c r="AZ335" s="224">
        <v>6.25E-2</v>
      </c>
      <c r="BA335" s="225">
        <f t="shared" si="618"/>
        <v>1</v>
      </c>
      <c r="BB335" s="225">
        <f t="shared" si="619"/>
        <v>30</v>
      </c>
      <c r="BC335" s="224">
        <v>0</v>
      </c>
      <c r="BD335" s="225">
        <f t="shared" si="647"/>
        <v>0</v>
      </c>
      <c r="BE335" s="225">
        <f t="shared" si="648"/>
        <v>0</v>
      </c>
      <c r="BF335" s="224">
        <v>1.1805555555555555E-2</v>
      </c>
      <c r="BG335" s="225">
        <f t="shared" si="620"/>
        <v>0</v>
      </c>
      <c r="BH335" s="225">
        <f t="shared" si="621"/>
        <v>17</v>
      </c>
      <c r="BI335" s="224">
        <v>2.0833333333333332E-2</v>
      </c>
      <c r="BJ335" s="226">
        <f t="shared" si="634"/>
        <v>0</v>
      </c>
      <c r="BK335" s="227">
        <f t="shared" si="635"/>
        <v>30</v>
      </c>
      <c r="BL335" s="228">
        <f>F335 + BL334</f>
        <v>1185168.9399999988</v>
      </c>
      <c r="BM335" s="229">
        <f xml:space="preserve"> G335 + BM334</f>
        <v>19114</v>
      </c>
      <c r="BN335" s="38">
        <f>F335/G335</f>
        <v>62.424745762711865</v>
      </c>
    </row>
    <row r="336" spans="1:66" s="72" customFormat="1" ht="30" x14ac:dyDescent="0.25">
      <c r="A336" s="45">
        <v>41053</v>
      </c>
      <c r="B336" s="43">
        <f t="shared" si="624"/>
        <v>5</v>
      </c>
      <c r="C336" s="52">
        <v>10</v>
      </c>
      <c r="D336" s="37" t="s">
        <v>351</v>
      </c>
      <c r="E336" s="37" t="s">
        <v>307</v>
      </c>
      <c r="F336" s="43">
        <v>3259.62</v>
      </c>
      <c r="G336" s="52">
        <v>58</v>
      </c>
      <c r="H336" s="52">
        <v>1</v>
      </c>
      <c r="I336" s="34">
        <v>0.48958333333333331</v>
      </c>
      <c r="J336" s="34">
        <v>0.48958333333333331</v>
      </c>
      <c r="K336" s="34">
        <v>0.49652777777777773</v>
      </c>
      <c r="L336" s="7">
        <f>K336-J336</f>
        <v>6.9444444444444198E-3</v>
      </c>
      <c r="M336" s="34">
        <v>0.50694444444444442</v>
      </c>
      <c r="N336" s="7">
        <f>M336-K336</f>
        <v>1.0416666666666685E-2</v>
      </c>
      <c r="O336" s="34">
        <v>0.53819444444444442</v>
      </c>
      <c r="P336" s="7">
        <f>O336-M336</f>
        <v>3.125E-2</v>
      </c>
      <c r="Q336" s="34">
        <v>0.53819444444444442</v>
      </c>
      <c r="R336" s="34">
        <v>0.55555555555555558</v>
      </c>
      <c r="S336" s="7">
        <f t="shared" si="638"/>
        <v>1.736111111111116E-2</v>
      </c>
      <c r="T336" s="34">
        <v>0.53819444444444442</v>
      </c>
      <c r="U336" s="34">
        <v>0.55555555555555558</v>
      </c>
      <c r="V336" s="7">
        <f t="shared" si="639"/>
        <v>1.736111111111116E-2</v>
      </c>
      <c r="W336" s="34">
        <v>0.66805555555555562</v>
      </c>
      <c r="X336" s="7">
        <f>W336-R336</f>
        <v>0.11250000000000004</v>
      </c>
      <c r="Y336" s="34">
        <v>0.66875000000000007</v>
      </c>
      <c r="Z336" s="7">
        <f>Y336-W336</f>
        <v>6.9444444444444198E-4</v>
      </c>
      <c r="AA336" s="34">
        <v>0.78194444444444444</v>
      </c>
      <c r="AB336" s="7">
        <f>AA336-Y336</f>
        <v>0.11319444444444438</v>
      </c>
      <c r="AC336" s="34">
        <v>0.78194444444444444</v>
      </c>
      <c r="AD336" s="34">
        <v>0.78194444444444444</v>
      </c>
      <c r="AE336" s="7">
        <f t="shared" si="640"/>
        <v>0</v>
      </c>
      <c r="AF336" s="34">
        <v>0.79166666666666663</v>
      </c>
      <c r="AG336" s="7">
        <f>AF336-AD336</f>
        <v>9.7222222222221877E-3</v>
      </c>
      <c r="AH336" s="34">
        <v>0.80208333333333337</v>
      </c>
      <c r="AI336" s="7">
        <f>AH336-AF336</f>
        <v>1.0416666666666741E-2</v>
      </c>
      <c r="AJ336" s="66">
        <f t="shared" si="641"/>
        <v>0</v>
      </c>
      <c r="AK336" s="66">
        <f t="shared" si="642"/>
        <v>15</v>
      </c>
      <c r="AL336" s="34">
        <v>0.80555555555555547</v>
      </c>
      <c r="AM336" s="34">
        <v>0.80902777777777779</v>
      </c>
      <c r="AN336" s="7">
        <f t="shared" si="538"/>
        <v>3.4722222222223209E-3</v>
      </c>
      <c r="AO336" s="67">
        <f>AM336-I336</f>
        <v>0.31944444444444448</v>
      </c>
      <c r="AP336" s="8">
        <f t="shared" si="542"/>
        <v>7</v>
      </c>
      <c r="AQ336" s="8">
        <f t="shared" si="543"/>
        <v>40</v>
      </c>
      <c r="AR336" s="7">
        <f>AB336-(AU336+AV336+AW336+AZ336+BC336+BF336+BI336)</f>
        <v>5.6249999999999932E-2</v>
      </c>
      <c r="AS336" s="8">
        <f t="shared" si="643"/>
        <v>1</v>
      </c>
      <c r="AT336" s="8">
        <f t="shared" si="644"/>
        <v>21</v>
      </c>
      <c r="AU336" s="224">
        <v>0</v>
      </c>
      <c r="AV336" s="224">
        <v>4.8611111111111112E-2</v>
      </c>
      <c r="AW336" s="224">
        <v>0</v>
      </c>
      <c r="AX336" s="225">
        <f t="shared" si="645"/>
        <v>0</v>
      </c>
      <c r="AY336" s="225">
        <f t="shared" si="646"/>
        <v>0</v>
      </c>
      <c r="AZ336" s="224">
        <v>0</v>
      </c>
      <c r="BA336" s="225">
        <f t="shared" ref="BA336:BA338" si="649">HOUR(AZ336)</f>
        <v>0</v>
      </c>
      <c r="BB336" s="225">
        <f t="shared" ref="BB336:BB338" si="650">MINUTE(AZ336)</f>
        <v>0</v>
      </c>
      <c r="BC336" s="224">
        <v>0</v>
      </c>
      <c r="BD336" s="225">
        <f t="shared" si="647"/>
        <v>0</v>
      </c>
      <c r="BE336" s="225">
        <f t="shared" si="648"/>
        <v>0</v>
      </c>
      <c r="BF336" s="224">
        <v>8.3333333333333332E-3</v>
      </c>
      <c r="BG336" s="225">
        <f t="shared" si="620"/>
        <v>0</v>
      </c>
      <c r="BH336" s="225">
        <f t="shared" si="621"/>
        <v>12</v>
      </c>
      <c r="BI336" s="224">
        <v>0</v>
      </c>
      <c r="BJ336" s="226">
        <f t="shared" si="634"/>
        <v>0</v>
      </c>
      <c r="BK336" s="227">
        <f t="shared" si="635"/>
        <v>0</v>
      </c>
      <c r="BL336" s="228">
        <f>F336 + BL335</f>
        <v>1188428.5599999989</v>
      </c>
      <c r="BM336" s="229">
        <f xml:space="preserve"> G336 + BM335</f>
        <v>19172</v>
      </c>
      <c r="BN336" s="38">
        <f>F336/G336</f>
        <v>56.200344827586207</v>
      </c>
    </row>
    <row r="337" spans="1:66" s="72" customFormat="1" ht="30" x14ac:dyDescent="0.25">
      <c r="A337" s="45">
        <v>41053</v>
      </c>
      <c r="B337" s="43">
        <f t="shared" si="624"/>
        <v>5</v>
      </c>
      <c r="C337" s="52">
        <v>5</v>
      </c>
      <c r="D337" s="37" t="s">
        <v>419</v>
      </c>
      <c r="E337" s="37" t="s">
        <v>216</v>
      </c>
      <c r="F337" s="43">
        <v>2018.75</v>
      </c>
      <c r="G337" s="52">
        <v>32</v>
      </c>
      <c r="H337" s="52">
        <v>26</v>
      </c>
      <c r="I337" s="34">
        <v>0.6875</v>
      </c>
      <c r="J337" s="34">
        <v>0.6875</v>
      </c>
      <c r="K337" s="34">
        <v>0.70138888888888884</v>
      </c>
      <c r="L337" s="7">
        <f>K337-J337</f>
        <v>1.388888888888884E-2</v>
      </c>
      <c r="M337" s="34">
        <v>0.71180555555555547</v>
      </c>
      <c r="N337" s="7">
        <f>M337-K337</f>
        <v>1.041666666666663E-2</v>
      </c>
      <c r="O337" s="34">
        <v>0.73611111111111116</v>
      </c>
      <c r="P337" s="7">
        <f>O337-M337</f>
        <v>2.4305555555555691E-2</v>
      </c>
      <c r="Q337" s="34">
        <v>0.73958333333333337</v>
      </c>
      <c r="R337" s="34">
        <v>0.77430555555555547</v>
      </c>
      <c r="S337" s="7">
        <f t="shared" si="638"/>
        <v>3.4722222222222099E-2</v>
      </c>
      <c r="T337" s="34">
        <v>0.73958333333333337</v>
      </c>
      <c r="U337" s="34">
        <v>0.77430555555555547</v>
      </c>
      <c r="V337" s="7">
        <f t="shared" si="639"/>
        <v>3.4722222222222099E-2</v>
      </c>
      <c r="W337" s="34">
        <v>0.88055555555555554</v>
      </c>
      <c r="X337" s="7">
        <f>W337-R337</f>
        <v>0.10625000000000007</v>
      </c>
      <c r="Y337" s="34">
        <v>0.88124999999999998</v>
      </c>
      <c r="Z337" s="7">
        <f>Y337-W337</f>
        <v>6.9444444444444198E-4</v>
      </c>
      <c r="AA337" s="34">
        <v>0.9291666666666667</v>
      </c>
      <c r="AB337" s="7">
        <f>AA337-Y337</f>
        <v>4.7916666666666718E-2</v>
      </c>
      <c r="AC337" s="34">
        <v>0.9291666666666667</v>
      </c>
      <c r="AD337" s="34">
        <v>0.9291666666666667</v>
      </c>
      <c r="AE337" s="7">
        <f t="shared" si="640"/>
        <v>0</v>
      </c>
      <c r="AF337" s="34">
        <v>0.9375</v>
      </c>
      <c r="AG337" s="7">
        <f>AF337-AD337</f>
        <v>8.3333333333333037E-3</v>
      </c>
      <c r="AH337" s="34">
        <v>0.94791666666666663</v>
      </c>
      <c r="AI337" s="7">
        <f>AH337-AF337</f>
        <v>1.041666666666663E-2</v>
      </c>
      <c r="AJ337" s="66">
        <f t="shared" si="641"/>
        <v>0</v>
      </c>
      <c r="AK337" s="66">
        <f t="shared" si="642"/>
        <v>15</v>
      </c>
      <c r="AL337" s="34">
        <v>0.95138888888888884</v>
      </c>
      <c r="AM337" s="34">
        <v>0.95833333333333337</v>
      </c>
      <c r="AN337" s="7">
        <f t="shared" si="538"/>
        <v>6.9444444444445308E-3</v>
      </c>
      <c r="AO337" s="67">
        <f>AM337-I337</f>
        <v>0.27083333333333337</v>
      </c>
      <c r="AP337" s="8">
        <f t="shared" si="542"/>
        <v>6</v>
      </c>
      <c r="AQ337" s="8">
        <f t="shared" si="543"/>
        <v>30</v>
      </c>
      <c r="AR337" s="7">
        <f>AB337-(AU337+AV337+AW337+AZ337+BC337+BF337+BI337)</f>
        <v>2.7083333333333386E-2</v>
      </c>
      <c r="AS337" s="8">
        <f t="shared" si="643"/>
        <v>0</v>
      </c>
      <c r="AT337" s="8">
        <f t="shared" si="644"/>
        <v>39</v>
      </c>
      <c r="AU337" s="224">
        <v>0</v>
      </c>
      <c r="AV337" s="224">
        <v>1.0416666666666666E-2</v>
      </c>
      <c r="AW337" s="224">
        <v>0</v>
      </c>
      <c r="AX337" s="225">
        <f t="shared" si="645"/>
        <v>0</v>
      </c>
      <c r="AY337" s="225">
        <f t="shared" si="646"/>
        <v>0</v>
      </c>
      <c r="AZ337" s="224">
        <v>0</v>
      </c>
      <c r="BA337" s="225">
        <f t="shared" si="649"/>
        <v>0</v>
      </c>
      <c r="BB337" s="225">
        <f t="shared" si="650"/>
        <v>0</v>
      </c>
      <c r="BC337" s="224">
        <v>0</v>
      </c>
      <c r="BD337" s="225">
        <f t="shared" si="647"/>
        <v>0</v>
      </c>
      <c r="BE337" s="225">
        <f t="shared" si="648"/>
        <v>0</v>
      </c>
      <c r="BF337" s="224">
        <v>1.0416666666666666E-2</v>
      </c>
      <c r="BG337" s="225">
        <f t="shared" si="620"/>
        <v>0</v>
      </c>
      <c r="BH337" s="225">
        <f t="shared" si="621"/>
        <v>15</v>
      </c>
      <c r="BI337" s="224">
        <v>0</v>
      </c>
      <c r="BJ337" s="226">
        <f t="shared" si="634"/>
        <v>0</v>
      </c>
      <c r="BK337" s="227">
        <f t="shared" si="635"/>
        <v>0</v>
      </c>
      <c r="BL337" s="228">
        <f>F337 + BL336</f>
        <v>1190447.3099999989</v>
      </c>
      <c r="BM337" s="229">
        <f xml:space="preserve"> G337 + BM336</f>
        <v>19204</v>
      </c>
      <c r="BN337" s="38">
        <f>F337/G337</f>
        <v>63.0859375</v>
      </c>
    </row>
    <row r="338" spans="1:66" s="72" customFormat="1" ht="30" x14ac:dyDescent="0.25">
      <c r="A338" s="45">
        <v>41053</v>
      </c>
      <c r="B338" s="43">
        <f t="shared" si="624"/>
        <v>5</v>
      </c>
      <c r="C338" s="52">
        <v>10</v>
      </c>
      <c r="D338" s="37" t="s">
        <v>351</v>
      </c>
      <c r="E338" s="37" t="s">
        <v>307</v>
      </c>
      <c r="F338" s="43">
        <v>3708.54</v>
      </c>
      <c r="G338" s="52">
        <v>59</v>
      </c>
      <c r="H338" s="52">
        <v>0</v>
      </c>
      <c r="I338" s="34">
        <v>0.87847222222222221</v>
      </c>
      <c r="J338" s="34">
        <v>0.87847222222222221</v>
      </c>
      <c r="K338" s="34">
        <v>0.88194444444444453</v>
      </c>
      <c r="L338" s="7">
        <f>K338-J338</f>
        <v>3.4722222222223209E-3</v>
      </c>
      <c r="M338" s="34">
        <v>0.88194444444444453</v>
      </c>
      <c r="N338" s="7">
        <f>M338-K338</f>
        <v>0</v>
      </c>
      <c r="O338" s="34">
        <v>0.90972222222222221</v>
      </c>
      <c r="P338" s="7">
        <f>O338-M338</f>
        <v>2.7777777777777679E-2</v>
      </c>
      <c r="Q338" s="34">
        <v>0.91666666666666663</v>
      </c>
      <c r="R338" s="34">
        <v>0.95833333333333337</v>
      </c>
      <c r="S338" s="7">
        <f t="shared" si="638"/>
        <v>4.1666666666666741E-2</v>
      </c>
      <c r="T338" s="34">
        <v>0.91666666666666663</v>
      </c>
      <c r="U338" s="34">
        <v>0.95833333333333337</v>
      </c>
      <c r="V338" s="7">
        <f t="shared" si="639"/>
        <v>4.1666666666666741E-2</v>
      </c>
      <c r="W338" s="34">
        <v>0.97916666666666663</v>
      </c>
      <c r="X338" s="7">
        <f>W338-R338</f>
        <v>2.0833333333333259E-2</v>
      </c>
      <c r="Y338" s="34">
        <v>0.98125000000000007</v>
      </c>
      <c r="Z338" s="7">
        <f>Y338-W338</f>
        <v>2.083333333333437E-3</v>
      </c>
      <c r="AA338" s="34">
        <v>1.0770833333333334</v>
      </c>
      <c r="AB338" s="7">
        <f>AA338-Y338</f>
        <v>9.5833333333333326E-2</v>
      </c>
      <c r="AC338" s="34">
        <v>1.0770833333333334</v>
      </c>
      <c r="AD338" s="34">
        <v>1.0770833333333334</v>
      </c>
      <c r="AE338" s="7">
        <f t="shared" si="640"/>
        <v>0</v>
      </c>
      <c r="AF338" s="34">
        <v>1.09375</v>
      </c>
      <c r="AG338" s="7">
        <f>AF338-AD338</f>
        <v>1.6666666666666607E-2</v>
      </c>
      <c r="AH338" s="34">
        <v>1.1041666666666667</v>
      </c>
      <c r="AI338" s="7">
        <f>AH338-AF338</f>
        <v>1.0416666666666741E-2</v>
      </c>
      <c r="AJ338" s="66">
        <f t="shared" si="641"/>
        <v>0</v>
      </c>
      <c r="AK338" s="66">
        <f t="shared" si="642"/>
        <v>15</v>
      </c>
      <c r="AL338" s="34">
        <v>1.1076388888888888</v>
      </c>
      <c r="AM338" s="34">
        <v>1.1111111111111112</v>
      </c>
      <c r="AN338" s="7">
        <f t="shared" si="538"/>
        <v>3.4722222222223209E-3</v>
      </c>
      <c r="AO338" s="67">
        <f>AM338-I338</f>
        <v>0.23263888888888895</v>
      </c>
      <c r="AP338" s="8">
        <f t="shared" si="542"/>
        <v>5</v>
      </c>
      <c r="AQ338" s="8">
        <f t="shared" si="543"/>
        <v>35</v>
      </c>
      <c r="AR338" s="7">
        <f>AB338-(AU338+AV338+AW338+AZ338+BC338+BF338+BI338)</f>
        <v>3.0555555555555544E-2</v>
      </c>
      <c r="AS338" s="8">
        <f t="shared" si="643"/>
        <v>0</v>
      </c>
      <c r="AT338" s="8">
        <f t="shared" si="644"/>
        <v>44</v>
      </c>
      <c r="AU338" s="224">
        <v>0</v>
      </c>
      <c r="AV338" s="224">
        <v>2.9166666666666664E-2</v>
      </c>
      <c r="AW338" s="224">
        <v>0</v>
      </c>
      <c r="AX338" s="225">
        <f t="shared" si="645"/>
        <v>0</v>
      </c>
      <c r="AY338" s="225">
        <f t="shared" si="646"/>
        <v>0</v>
      </c>
      <c r="AZ338" s="224">
        <v>0</v>
      </c>
      <c r="BA338" s="225">
        <f t="shared" si="649"/>
        <v>0</v>
      </c>
      <c r="BB338" s="225">
        <f t="shared" si="650"/>
        <v>0</v>
      </c>
      <c r="BC338" s="224">
        <v>0</v>
      </c>
      <c r="BD338" s="225">
        <f t="shared" si="647"/>
        <v>0</v>
      </c>
      <c r="BE338" s="225">
        <f t="shared" si="648"/>
        <v>0</v>
      </c>
      <c r="BF338" s="224">
        <v>3.6111111111111115E-2</v>
      </c>
      <c r="BG338" s="225">
        <f t="shared" si="620"/>
        <v>0</v>
      </c>
      <c r="BH338" s="225">
        <f t="shared" si="621"/>
        <v>52</v>
      </c>
      <c r="BI338" s="224">
        <v>0</v>
      </c>
      <c r="BJ338" s="226">
        <f t="shared" si="634"/>
        <v>0</v>
      </c>
      <c r="BK338" s="227">
        <f t="shared" si="635"/>
        <v>0</v>
      </c>
      <c r="BL338" s="228">
        <f>F338 + BL337</f>
        <v>1194155.8499999989</v>
      </c>
      <c r="BM338" s="229">
        <f xml:space="preserve"> G338 + BM337</f>
        <v>19263</v>
      </c>
      <c r="BN338" s="38">
        <f>F338/G338</f>
        <v>62.856610169491525</v>
      </c>
    </row>
    <row r="339" spans="1:66" s="72" customFormat="1" ht="30" x14ac:dyDescent="0.25">
      <c r="A339" s="45">
        <v>41054</v>
      </c>
      <c r="B339" s="43">
        <f t="shared" si="624"/>
        <v>5</v>
      </c>
      <c r="C339" s="52">
        <v>2</v>
      </c>
      <c r="D339" s="37" t="s">
        <v>361</v>
      </c>
      <c r="E339" s="37" t="s">
        <v>216</v>
      </c>
      <c r="F339" s="43">
        <v>3590.53</v>
      </c>
      <c r="G339" s="52">
        <v>57</v>
      </c>
      <c r="H339" s="52">
        <v>2</v>
      </c>
      <c r="I339" s="34">
        <v>0.83333333333333337</v>
      </c>
      <c r="J339" s="34">
        <v>0.83333333333333337</v>
      </c>
      <c r="K339" s="34">
        <v>0.83680555555555547</v>
      </c>
      <c r="L339" s="7">
        <f>K339-J339</f>
        <v>3.4722222222220989E-3</v>
      </c>
      <c r="M339" s="34">
        <v>0.85416666666666663</v>
      </c>
      <c r="N339" s="7">
        <f>M339-K339</f>
        <v>1.736111111111116E-2</v>
      </c>
      <c r="O339" s="34">
        <v>1.1284722222222221</v>
      </c>
      <c r="P339" s="7">
        <f>O339-M339</f>
        <v>0.27430555555555547</v>
      </c>
      <c r="Q339" s="34">
        <v>1.1284722222222221</v>
      </c>
      <c r="R339" s="34">
        <v>1.15625</v>
      </c>
      <c r="S339" s="7">
        <f t="shared" ref="S339:S344" si="651">R339-Q339</f>
        <v>2.7777777777777901E-2</v>
      </c>
      <c r="T339" s="34">
        <v>1.1284722222222221</v>
      </c>
      <c r="U339" s="34">
        <v>1.15625</v>
      </c>
      <c r="V339" s="7">
        <f t="shared" ref="V339:V344" si="652">U339-T339</f>
        <v>2.7777777777777901E-2</v>
      </c>
      <c r="W339" s="34">
        <v>1.1597222222222221</v>
      </c>
      <c r="X339" s="7">
        <f>W339-R339</f>
        <v>3.4722222222220989E-3</v>
      </c>
      <c r="Y339" s="34">
        <v>1.1652777777777776</v>
      </c>
      <c r="Z339" s="7">
        <f>Y339-W339</f>
        <v>5.5555555555555358E-3</v>
      </c>
      <c r="AA339" s="34">
        <v>1.2784722222222222</v>
      </c>
      <c r="AB339" s="7">
        <f>AA339-Y339</f>
        <v>0.1131944444444446</v>
      </c>
      <c r="AC339" s="34">
        <v>1.2784722222222222</v>
      </c>
      <c r="AD339" s="34">
        <v>1.2784722222222222</v>
      </c>
      <c r="AE339" s="7">
        <f t="shared" ref="AE339:AE344" si="653">AD339-AC339</f>
        <v>0</v>
      </c>
      <c r="AF339" s="34">
        <v>1.2847222222222221</v>
      </c>
      <c r="AG339" s="7">
        <f>AF339-AD339</f>
        <v>6.2499999999998668E-3</v>
      </c>
      <c r="AH339" s="34">
        <v>1.2916666666666667</v>
      </c>
      <c r="AI339" s="7">
        <f>AH339-AF339</f>
        <v>6.9444444444446418E-3</v>
      </c>
      <c r="AJ339" s="66">
        <f t="shared" si="641"/>
        <v>0</v>
      </c>
      <c r="AK339" s="66">
        <f t="shared" si="642"/>
        <v>10</v>
      </c>
      <c r="AL339" s="34">
        <v>1.2951388888888888</v>
      </c>
      <c r="AM339" s="34">
        <v>1.2986111111111112</v>
      </c>
      <c r="AN339" s="7">
        <f t="shared" si="538"/>
        <v>3.4722222222223209E-3</v>
      </c>
      <c r="AO339" s="67">
        <f>AM339-I339</f>
        <v>0.46527777777777779</v>
      </c>
      <c r="AP339" s="8">
        <f t="shared" si="542"/>
        <v>11</v>
      </c>
      <c r="AQ339" s="8">
        <f t="shared" si="543"/>
        <v>10</v>
      </c>
      <c r="AR339" s="7">
        <f>AB339-(AU339+AV339+AW339+AZ339+BC339+BF339+BI339)</f>
        <v>5.0000000000000142E-2</v>
      </c>
      <c r="AS339" s="8">
        <f t="shared" ref="AS339:AS344" si="654">HOUR(AR339)</f>
        <v>1</v>
      </c>
      <c r="AT339" s="8">
        <f t="shared" ref="AT339:AT344" si="655">MINUTE(AR339)</f>
        <v>12</v>
      </c>
      <c r="AU339" s="224">
        <v>0</v>
      </c>
      <c r="AV339" s="224">
        <v>0</v>
      </c>
      <c r="AW339" s="224">
        <v>0</v>
      </c>
      <c r="AX339" s="225">
        <f t="shared" ref="AX339:AX351" si="656">HOUR(AW339)</f>
        <v>0</v>
      </c>
      <c r="AY339" s="225">
        <f t="shared" ref="AY339:AY351" si="657">MINUTE(AW339)</f>
        <v>0</v>
      </c>
      <c r="AZ339" s="224">
        <v>0</v>
      </c>
      <c r="BA339" s="225">
        <f t="shared" ref="BA339:BA354" si="658">HOUR(AZ339)</f>
        <v>0</v>
      </c>
      <c r="BB339" s="225">
        <f t="shared" ref="BB339:BB354" si="659">MINUTE(AZ339)</f>
        <v>0</v>
      </c>
      <c r="BC339" s="224">
        <v>1.2499999999999999E-2</v>
      </c>
      <c r="BD339" s="225">
        <f t="shared" si="647"/>
        <v>0</v>
      </c>
      <c r="BE339" s="225">
        <f t="shared" si="648"/>
        <v>18</v>
      </c>
      <c r="BF339" s="224">
        <v>5.0694444444444452E-2</v>
      </c>
      <c r="BG339" s="225">
        <f t="shared" si="620"/>
        <v>1</v>
      </c>
      <c r="BH339" s="225">
        <f t="shared" si="621"/>
        <v>13</v>
      </c>
      <c r="BI339" s="224">
        <v>0</v>
      </c>
      <c r="BJ339" s="226">
        <f t="shared" ref="BJ339:BJ344" si="660">HOUR(BI339)</f>
        <v>0</v>
      </c>
      <c r="BK339" s="227">
        <f t="shared" ref="BK339:BK344" si="661">MINUTE(BI339)</f>
        <v>0</v>
      </c>
      <c r="BL339" s="228">
        <f>F339 + BL338</f>
        <v>1197746.379999999</v>
      </c>
      <c r="BM339" s="229">
        <f xml:space="preserve"> G339 + BM338</f>
        <v>19320</v>
      </c>
      <c r="BN339" s="38">
        <f>F339/G339</f>
        <v>62.991754385964917</v>
      </c>
    </row>
    <row r="340" spans="1:66" s="72" customFormat="1" ht="30" x14ac:dyDescent="0.25">
      <c r="A340" s="45">
        <v>41054</v>
      </c>
      <c r="B340" s="43">
        <f t="shared" si="624"/>
        <v>5</v>
      </c>
      <c r="C340" s="52">
        <v>1</v>
      </c>
      <c r="D340" s="37" t="s">
        <v>429</v>
      </c>
      <c r="E340" s="37" t="s">
        <v>216</v>
      </c>
      <c r="F340" s="43">
        <v>3539.57</v>
      </c>
      <c r="G340" s="52">
        <v>57</v>
      </c>
      <c r="H340" s="52">
        <v>2</v>
      </c>
      <c r="I340" s="34">
        <v>9.0277777777777776E-2</v>
      </c>
      <c r="J340" s="34">
        <v>9.0277777777777776E-2</v>
      </c>
      <c r="K340" s="34">
        <v>9.375E-2</v>
      </c>
      <c r="L340" s="7">
        <f>K340-J340</f>
        <v>3.4722222222222238E-3</v>
      </c>
      <c r="M340" s="34">
        <v>0.11458333333333333</v>
      </c>
      <c r="N340" s="7">
        <f>M340-K340</f>
        <v>2.0833333333333329E-2</v>
      </c>
      <c r="O340" s="34">
        <v>0.15972222222222224</v>
      </c>
      <c r="P340" s="7">
        <f>O340-M340</f>
        <v>4.5138888888888909E-2</v>
      </c>
      <c r="Q340" s="34">
        <v>0.16319444444444445</v>
      </c>
      <c r="R340" s="34">
        <v>0.20138888888888887</v>
      </c>
      <c r="S340" s="7">
        <f t="shared" si="651"/>
        <v>3.819444444444442E-2</v>
      </c>
      <c r="T340" s="34">
        <v>0.16319444444444445</v>
      </c>
      <c r="U340" s="34">
        <v>0.20138888888888887</v>
      </c>
      <c r="V340" s="7">
        <f t="shared" si="652"/>
        <v>3.819444444444442E-2</v>
      </c>
      <c r="W340" s="34">
        <v>0.20347222222222219</v>
      </c>
      <c r="X340" s="7">
        <f>W340-R340</f>
        <v>2.0833333333333259E-3</v>
      </c>
      <c r="Y340" s="34">
        <v>0.20416666666666669</v>
      </c>
      <c r="Z340" s="7">
        <f>Y340-W340</f>
        <v>6.9444444444449749E-4</v>
      </c>
      <c r="AA340" s="34">
        <v>0.36388888888888887</v>
      </c>
      <c r="AB340" s="7">
        <f>AA340-Y340</f>
        <v>0.15972222222222218</v>
      </c>
      <c r="AC340" s="34">
        <v>0.36388888888888887</v>
      </c>
      <c r="AD340" s="34">
        <v>0.36388888888888887</v>
      </c>
      <c r="AE340" s="7">
        <f t="shared" si="653"/>
        <v>0</v>
      </c>
      <c r="AF340" s="34">
        <v>0.375</v>
      </c>
      <c r="AG340" s="7">
        <f>AF340-AD340</f>
        <v>1.1111111111111127E-2</v>
      </c>
      <c r="AH340" s="34">
        <v>0.38194444444444442</v>
      </c>
      <c r="AI340" s="7">
        <f>AH340-AF340</f>
        <v>6.9444444444444198E-3</v>
      </c>
      <c r="AJ340" s="66">
        <f t="shared" si="641"/>
        <v>0</v>
      </c>
      <c r="AK340" s="66">
        <f t="shared" si="642"/>
        <v>10</v>
      </c>
      <c r="AL340" s="34">
        <v>0.38541666666666669</v>
      </c>
      <c r="AM340" s="34">
        <v>0.3888888888888889</v>
      </c>
      <c r="AN340" s="7">
        <f t="shared" si="538"/>
        <v>3.4722222222222099E-3</v>
      </c>
      <c r="AO340" s="67">
        <f>AM340-I340</f>
        <v>0.2986111111111111</v>
      </c>
      <c r="AP340" s="8">
        <f t="shared" si="542"/>
        <v>7</v>
      </c>
      <c r="AQ340" s="8">
        <f t="shared" si="543"/>
        <v>10</v>
      </c>
      <c r="AR340" s="7">
        <f>AB340-(AU340+AV340+AW340+AZ340+BC340+BF340+BI340)</f>
        <v>4.7916666666666621E-2</v>
      </c>
      <c r="AS340" s="8">
        <f t="shared" si="654"/>
        <v>1</v>
      </c>
      <c r="AT340" s="8">
        <f t="shared" si="655"/>
        <v>9</v>
      </c>
      <c r="AU340" s="224">
        <v>0</v>
      </c>
      <c r="AV340" s="224">
        <v>0</v>
      </c>
      <c r="AW340" s="224">
        <v>0</v>
      </c>
      <c r="AX340" s="225">
        <f t="shared" si="656"/>
        <v>0</v>
      </c>
      <c r="AY340" s="225">
        <f t="shared" si="657"/>
        <v>0</v>
      </c>
      <c r="AZ340" s="224">
        <v>0</v>
      </c>
      <c r="BA340" s="225">
        <f t="shared" si="658"/>
        <v>0</v>
      </c>
      <c r="BB340" s="225">
        <f t="shared" si="659"/>
        <v>0</v>
      </c>
      <c r="BC340" s="224">
        <v>0</v>
      </c>
      <c r="BD340" s="225">
        <f t="shared" ref="BD340:BD351" si="662">HOUR(BC340)</f>
        <v>0</v>
      </c>
      <c r="BE340" s="225">
        <f t="shared" ref="BE340:BE351" si="663">MINUTE(BC340)</f>
        <v>0</v>
      </c>
      <c r="BF340" s="224">
        <v>0.11180555555555556</v>
      </c>
      <c r="BG340" s="225">
        <f t="shared" si="620"/>
        <v>2</v>
      </c>
      <c r="BH340" s="225">
        <f t="shared" si="621"/>
        <v>41</v>
      </c>
      <c r="BI340" s="224">
        <v>0</v>
      </c>
      <c r="BJ340" s="226">
        <f t="shared" si="660"/>
        <v>0</v>
      </c>
      <c r="BK340" s="227">
        <f t="shared" si="661"/>
        <v>0</v>
      </c>
      <c r="BL340" s="228">
        <f>F340 + BL339</f>
        <v>1201285.949999999</v>
      </c>
      <c r="BM340" s="229">
        <f xml:space="preserve"> G340 + BM339</f>
        <v>19377</v>
      </c>
      <c r="BN340" s="38">
        <f>F340/G340</f>
        <v>62.097719298245615</v>
      </c>
    </row>
    <row r="341" spans="1:66" s="72" customFormat="1" ht="30" x14ac:dyDescent="0.25">
      <c r="A341" s="45">
        <v>41054</v>
      </c>
      <c r="B341" s="43">
        <f t="shared" si="624"/>
        <v>5</v>
      </c>
      <c r="C341" s="52">
        <v>29</v>
      </c>
      <c r="D341" s="37" t="s">
        <v>31</v>
      </c>
      <c r="E341" s="37" t="s">
        <v>426</v>
      </c>
      <c r="F341" s="43">
        <v>3682.16</v>
      </c>
      <c r="G341" s="52">
        <v>59</v>
      </c>
      <c r="H341" s="52">
        <v>0</v>
      </c>
      <c r="I341" s="34">
        <v>0.64583333333333337</v>
      </c>
      <c r="J341" s="34">
        <v>0.64583333333333337</v>
      </c>
      <c r="K341" s="34">
        <v>0.65277777777777779</v>
      </c>
      <c r="L341" s="7">
        <f>K341-J341</f>
        <v>6.9444444444444198E-3</v>
      </c>
      <c r="M341" s="34">
        <v>0.66319444444444442</v>
      </c>
      <c r="N341" s="7">
        <f>M341-K341</f>
        <v>1.041666666666663E-2</v>
      </c>
      <c r="O341" s="34">
        <v>0.67708333333333337</v>
      </c>
      <c r="P341" s="7">
        <f>O341-M341</f>
        <v>1.3888888888888951E-2</v>
      </c>
      <c r="Q341" s="34">
        <v>0.68055555555555547</v>
      </c>
      <c r="R341" s="34">
        <v>0.72222222222222221</v>
      </c>
      <c r="S341" s="7">
        <f t="shared" si="651"/>
        <v>4.1666666666666741E-2</v>
      </c>
      <c r="T341" s="34">
        <v>0.68055555555555547</v>
      </c>
      <c r="U341" s="34">
        <v>0.72222222222222221</v>
      </c>
      <c r="V341" s="7">
        <f t="shared" si="652"/>
        <v>4.1666666666666741E-2</v>
      </c>
      <c r="W341" s="34">
        <v>0.72222222222222221</v>
      </c>
      <c r="X341" s="7">
        <f>W341-R341</f>
        <v>0</v>
      </c>
      <c r="Y341" s="34">
        <v>0.72291666666666676</v>
      </c>
      <c r="Z341" s="7">
        <f>Y341-W341</f>
        <v>6.94444444444553E-4</v>
      </c>
      <c r="AA341" s="34">
        <v>0.8222222222222223</v>
      </c>
      <c r="AB341" s="7">
        <f>AA341-Y341</f>
        <v>9.9305555555555536E-2</v>
      </c>
      <c r="AC341" s="34">
        <v>0.8222222222222223</v>
      </c>
      <c r="AD341" s="34">
        <v>0.8222222222222223</v>
      </c>
      <c r="AE341" s="7">
        <f t="shared" si="653"/>
        <v>0</v>
      </c>
      <c r="AF341" s="34">
        <v>0.83333333333333337</v>
      </c>
      <c r="AG341" s="7">
        <f>AF341-AD341</f>
        <v>1.1111111111111072E-2</v>
      </c>
      <c r="AH341" s="34">
        <v>0.84027777777777779</v>
      </c>
      <c r="AI341" s="7">
        <f>AH341-AF341</f>
        <v>6.9444444444444198E-3</v>
      </c>
      <c r="AJ341" s="66">
        <f t="shared" si="641"/>
        <v>0</v>
      </c>
      <c r="AK341" s="66">
        <f t="shared" si="642"/>
        <v>10</v>
      </c>
      <c r="AL341" s="34">
        <v>0.84375</v>
      </c>
      <c r="AM341" s="34">
        <v>0.84722222222222221</v>
      </c>
      <c r="AN341" s="7">
        <f t="shared" si="538"/>
        <v>3.4722222222222099E-3</v>
      </c>
      <c r="AO341" s="67">
        <f>AM341-I341</f>
        <v>0.20138888888888884</v>
      </c>
      <c r="AP341" s="8">
        <f t="shared" si="542"/>
        <v>4</v>
      </c>
      <c r="AQ341" s="8">
        <f t="shared" si="543"/>
        <v>50</v>
      </c>
      <c r="AR341" s="7">
        <f>AB341-(AU341+AV341+AW341+AZ341+BC341+BF341+BI341)</f>
        <v>7.7083333333333309E-2</v>
      </c>
      <c r="AS341" s="8">
        <f t="shared" si="654"/>
        <v>1</v>
      </c>
      <c r="AT341" s="8">
        <f t="shared" si="655"/>
        <v>51</v>
      </c>
      <c r="AU341" s="224">
        <v>0</v>
      </c>
      <c r="AV341" s="224">
        <v>0</v>
      </c>
      <c r="AW341" s="224">
        <v>0</v>
      </c>
      <c r="AX341" s="225">
        <f t="shared" si="656"/>
        <v>0</v>
      </c>
      <c r="AY341" s="225">
        <f t="shared" si="657"/>
        <v>0</v>
      </c>
      <c r="AZ341" s="224">
        <v>0</v>
      </c>
      <c r="BA341" s="225">
        <f t="shared" si="658"/>
        <v>0</v>
      </c>
      <c r="BB341" s="225">
        <f t="shared" si="659"/>
        <v>0</v>
      </c>
      <c r="BC341" s="224">
        <v>0</v>
      </c>
      <c r="BD341" s="225">
        <f t="shared" si="662"/>
        <v>0</v>
      </c>
      <c r="BE341" s="225">
        <f t="shared" si="663"/>
        <v>0</v>
      </c>
      <c r="BF341" s="224">
        <v>2.2222222222222223E-2</v>
      </c>
      <c r="BG341" s="225">
        <f t="shared" si="620"/>
        <v>0</v>
      </c>
      <c r="BH341" s="225">
        <f t="shared" si="621"/>
        <v>32</v>
      </c>
      <c r="BI341" s="224">
        <v>0</v>
      </c>
      <c r="BJ341" s="226">
        <f t="shared" si="660"/>
        <v>0</v>
      </c>
      <c r="BK341" s="227">
        <f t="shared" si="661"/>
        <v>0</v>
      </c>
      <c r="BL341" s="228">
        <f>F341 + BL340</f>
        <v>1204968.1099999989</v>
      </c>
      <c r="BM341" s="229">
        <f xml:space="preserve"> G341 + BM340</f>
        <v>19436</v>
      </c>
      <c r="BN341" s="38">
        <f>F341/G341</f>
        <v>62.409491525423725</v>
      </c>
    </row>
    <row r="342" spans="1:66" s="72" customFormat="1" ht="30" x14ac:dyDescent="0.25">
      <c r="A342" s="45">
        <v>41054</v>
      </c>
      <c r="B342" s="43">
        <f t="shared" si="624"/>
        <v>5</v>
      </c>
      <c r="C342" s="52">
        <v>11</v>
      </c>
      <c r="D342" s="37" t="s">
        <v>351</v>
      </c>
      <c r="E342" s="37" t="s">
        <v>307</v>
      </c>
      <c r="F342" s="43">
        <v>3377.89</v>
      </c>
      <c r="G342" s="52">
        <v>58</v>
      </c>
      <c r="H342" s="52">
        <v>1</v>
      </c>
      <c r="I342" s="34">
        <v>0.72222222222222221</v>
      </c>
      <c r="J342" s="34">
        <v>0.72222222222222221</v>
      </c>
      <c r="K342" s="34">
        <v>0.73263888888888884</v>
      </c>
      <c r="L342" s="7">
        <f>K342-J342</f>
        <v>1.041666666666663E-2</v>
      </c>
      <c r="M342" s="34">
        <v>0.74305555555555547</v>
      </c>
      <c r="N342" s="7">
        <f>M342-K342</f>
        <v>1.041666666666663E-2</v>
      </c>
      <c r="O342" s="34">
        <v>0.75694444444444453</v>
      </c>
      <c r="P342" s="7">
        <f>O342-M342</f>
        <v>1.3888888888889062E-2</v>
      </c>
      <c r="Q342" s="34">
        <v>0.75694444444444453</v>
      </c>
      <c r="R342" s="34">
        <v>0.78472222222222221</v>
      </c>
      <c r="S342" s="7">
        <f t="shared" si="651"/>
        <v>2.7777777777777679E-2</v>
      </c>
      <c r="T342" s="34">
        <v>0.75694444444444453</v>
      </c>
      <c r="U342" s="34">
        <v>0.78472222222222221</v>
      </c>
      <c r="V342" s="7">
        <f t="shared" si="652"/>
        <v>2.7777777777777679E-2</v>
      </c>
      <c r="W342" s="34">
        <v>0.79375000000000007</v>
      </c>
      <c r="X342" s="7">
        <f>W342-R342</f>
        <v>9.0277777777778567E-3</v>
      </c>
      <c r="Y342" s="34">
        <v>0.79513888888888884</v>
      </c>
      <c r="Z342" s="7">
        <f>Y342-W342</f>
        <v>1.3888888888887729E-3</v>
      </c>
      <c r="AA342" s="34">
        <v>0.91736111111111107</v>
      </c>
      <c r="AB342" s="7">
        <f>AA342-Y342</f>
        <v>0.12222222222222223</v>
      </c>
      <c r="AC342" s="34">
        <v>0.91736111111111107</v>
      </c>
      <c r="AD342" s="34">
        <v>0.91736111111111107</v>
      </c>
      <c r="AE342" s="7">
        <f t="shared" si="653"/>
        <v>0</v>
      </c>
      <c r="AF342" s="34">
        <v>0.95833333333333337</v>
      </c>
      <c r="AG342" s="7">
        <f>AF342-AD342</f>
        <v>4.0972222222222299E-2</v>
      </c>
      <c r="AH342" s="34">
        <v>0.96875</v>
      </c>
      <c r="AI342" s="7">
        <f>AH342-AF342</f>
        <v>1.041666666666663E-2</v>
      </c>
      <c r="AJ342" s="66">
        <f t="shared" si="641"/>
        <v>0</v>
      </c>
      <c r="AK342" s="66">
        <f t="shared" si="642"/>
        <v>15</v>
      </c>
      <c r="AL342" s="34">
        <v>0.97222222222222221</v>
      </c>
      <c r="AM342" s="34">
        <v>0.97916666666666663</v>
      </c>
      <c r="AN342" s="7">
        <f t="shared" si="538"/>
        <v>6.9444444444444198E-3</v>
      </c>
      <c r="AO342" s="67">
        <f>AM342-I342</f>
        <v>0.25694444444444442</v>
      </c>
      <c r="AP342" s="8">
        <f t="shared" si="542"/>
        <v>6</v>
      </c>
      <c r="AQ342" s="8">
        <f t="shared" si="543"/>
        <v>10</v>
      </c>
      <c r="AR342" s="7">
        <f>AB342-(AU342+AV342+AW342+AZ342+BC342+BF342+BI342)</f>
        <v>5.694444444444445E-2</v>
      </c>
      <c r="AS342" s="8">
        <f t="shared" si="654"/>
        <v>1</v>
      </c>
      <c r="AT342" s="8">
        <f t="shared" si="655"/>
        <v>22</v>
      </c>
      <c r="AU342" s="224">
        <v>0</v>
      </c>
      <c r="AV342" s="224">
        <v>1.0416666666666666E-2</v>
      </c>
      <c r="AW342" s="224">
        <v>0</v>
      </c>
      <c r="AX342" s="225">
        <f t="shared" si="656"/>
        <v>0</v>
      </c>
      <c r="AY342" s="225">
        <f t="shared" si="657"/>
        <v>0</v>
      </c>
      <c r="AZ342" s="224">
        <v>0</v>
      </c>
      <c r="BA342" s="225">
        <f t="shared" si="658"/>
        <v>0</v>
      </c>
      <c r="BB342" s="225">
        <f t="shared" si="659"/>
        <v>0</v>
      </c>
      <c r="BC342" s="224">
        <v>0</v>
      </c>
      <c r="BD342" s="225">
        <f t="shared" si="662"/>
        <v>0</v>
      </c>
      <c r="BE342" s="225">
        <f t="shared" si="663"/>
        <v>0</v>
      </c>
      <c r="BF342" s="224">
        <v>1.0416666666666666E-2</v>
      </c>
      <c r="BG342" s="225">
        <f t="shared" si="620"/>
        <v>0</v>
      </c>
      <c r="BH342" s="225">
        <f t="shared" si="621"/>
        <v>15</v>
      </c>
      <c r="BI342" s="224">
        <v>4.4444444444444446E-2</v>
      </c>
      <c r="BJ342" s="226">
        <f t="shared" si="660"/>
        <v>1</v>
      </c>
      <c r="BK342" s="227">
        <f t="shared" si="661"/>
        <v>4</v>
      </c>
      <c r="BL342" s="228">
        <f>F342 + BL341</f>
        <v>1208345.9999999988</v>
      </c>
      <c r="BM342" s="229">
        <f xml:space="preserve"> G342 + BM341</f>
        <v>19494</v>
      </c>
      <c r="BN342" s="38">
        <f>F342/G342</f>
        <v>58.239482758620689</v>
      </c>
    </row>
    <row r="343" spans="1:66" s="72" customFormat="1" ht="30" x14ac:dyDescent="0.25">
      <c r="A343" s="45">
        <v>41054</v>
      </c>
      <c r="B343" s="43">
        <f t="shared" si="624"/>
        <v>5</v>
      </c>
      <c r="C343" s="52">
        <v>2</v>
      </c>
      <c r="D343" s="37" t="s">
        <v>419</v>
      </c>
      <c r="E343" s="37" t="s">
        <v>216</v>
      </c>
      <c r="F343" s="43">
        <v>3505.1</v>
      </c>
      <c r="G343" s="52">
        <v>59</v>
      </c>
      <c r="H343" s="52">
        <v>0</v>
      </c>
      <c r="I343" s="34">
        <v>0.81597222222222221</v>
      </c>
      <c r="J343" s="34">
        <v>0.81597222222222221</v>
      </c>
      <c r="K343" s="34">
        <v>0.85416666666666663</v>
      </c>
      <c r="L343" s="7">
        <f>K343-J343</f>
        <v>3.819444444444442E-2</v>
      </c>
      <c r="M343" s="34">
        <v>0.86805555555555547</v>
      </c>
      <c r="N343" s="7">
        <f>M343-K343</f>
        <v>1.388888888888884E-2</v>
      </c>
      <c r="O343" s="34">
        <v>0.96527777777777779</v>
      </c>
      <c r="P343" s="7">
        <f>O343-M343</f>
        <v>9.7222222222222321E-2</v>
      </c>
      <c r="Q343" s="34">
        <v>0.97222222222222221</v>
      </c>
      <c r="R343" s="34">
        <v>1.0138888888888888</v>
      </c>
      <c r="S343" s="7">
        <f t="shared" si="651"/>
        <v>4.166666666666663E-2</v>
      </c>
      <c r="T343" s="34">
        <v>0.97222222222222221</v>
      </c>
      <c r="U343" s="34">
        <v>1.0138888888888888</v>
      </c>
      <c r="V343" s="7">
        <f t="shared" si="652"/>
        <v>4.166666666666663E-2</v>
      </c>
      <c r="W343" s="34">
        <v>1.0590277777777779</v>
      </c>
      <c r="X343" s="7">
        <f>W343-R343</f>
        <v>4.5138888888889062E-2</v>
      </c>
      <c r="Y343" s="34">
        <v>0.99652777777777779</v>
      </c>
      <c r="Z343" s="7">
        <v>0</v>
      </c>
      <c r="AA343" s="34">
        <v>1.1118055555555555</v>
      </c>
      <c r="AB343" s="7">
        <f>AA343-Y343</f>
        <v>0.1152777777777777</v>
      </c>
      <c r="AC343" s="34">
        <v>1.1118055555555555</v>
      </c>
      <c r="AD343" s="34">
        <v>1.1118055555555555</v>
      </c>
      <c r="AE343" s="7">
        <f t="shared" si="653"/>
        <v>0</v>
      </c>
      <c r="AF343" s="34">
        <v>1.125</v>
      </c>
      <c r="AG343" s="7">
        <f>AF343-AD343</f>
        <v>1.3194444444444509E-2</v>
      </c>
      <c r="AH343" s="34">
        <v>1.1354166666666667</v>
      </c>
      <c r="AI343" s="7">
        <f>AH343-AF343</f>
        <v>1.0416666666666741E-2</v>
      </c>
      <c r="AJ343" s="66">
        <f t="shared" si="641"/>
        <v>0</v>
      </c>
      <c r="AK343" s="66">
        <f t="shared" si="642"/>
        <v>15</v>
      </c>
      <c r="AL343" s="34">
        <v>1.1388888888888888</v>
      </c>
      <c r="AM343" s="34">
        <v>1.1458333333333333</v>
      </c>
      <c r="AN343" s="7">
        <f t="shared" si="538"/>
        <v>6.9444444444444198E-3</v>
      </c>
      <c r="AO343" s="67">
        <f>AM343-I343</f>
        <v>0.32986111111111105</v>
      </c>
      <c r="AP343" s="8">
        <f t="shared" si="542"/>
        <v>7</v>
      </c>
      <c r="AQ343" s="8">
        <f t="shared" si="543"/>
        <v>55</v>
      </c>
      <c r="AR343" s="7">
        <f>AB343-(AU343+AV343+AW343+AZ343+BC343+BF343+BI343)</f>
        <v>4.0972222222222146E-2</v>
      </c>
      <c r="AS343" s="8">
        <f t="shared" si="654"/>
        <v>0</v>
      </c>
      <c r="AT343" s="8">
        <f t="shared" si="655"/>
        <v>59</v>
      </c>
      <c r="AU343" s="224">
        <v>0</v>
      </c>
      <c r="AV343" s="224">
        <v>0</v>
      </c>
      <c r="AW343" s="224">
        <v>0</v>
      </c>
      <c r="AX343" s="225">
        <f t="shared" si="656"/>
        <v>0</v>
      </c>
      <c r="AY343" s="225">
        <f t="shared" si="657"/>
        <v>0</v>
      </c>
      <c r="AZ343" s="224">
        <v>4.8611111111111112E-2</v>
      </c>
      <c r="BA343" s="225">
        <f t="shared" si="658"/>
        <v>1</v>
      </c>
      <c r="BB343" s="225">
        <f t="shared" si="659"/>
        <v>10</v>
      </c>
      <c r="BC343" s="224">
        <v>0</v>
      </c>
      <c r="BD343" s="225">
        <f t="shared" si="662"/>
        <v>0</v>
      </c>
      <c r="BE343" s="225">
        <f t="shared" si="663"/>
        <v>0</v>
      </c>
      <c r="BF343" s="224">
        <v>1.0416666666666666E-2</v>
      </c>
      <c r="BG343" s="225">
        <f t="shared" si="620"/>
        <v>0</v>
      </c>
      <c r="BH343" s="225">
        <f t="shared" si="621"/>
        <v>15</v>
      </c>
      <c r="BI343" s="224">
        <v>1.5277777777777777E-2</v>
      </c>
      <c r="BJ343" s="226">
        <f t="shared" si="660"/>
        <v>0</v>
      </c>
      <c r="BK343" s="227">
        <f t="shared" si="661"/>
        <v>22</v>
      </c>
      <c r="BL343" s="228">
        <f>F343 + BL342</f>
        <v>1211851.0999999989</v>
      </c>
      <c r="BM343" s="229">
        <f xml:space="preserve"> G343 + BM342</f>
        <v>19553</v>
      </c>
      <c r="BN343" s="38">
        <f>F343/G343</f>
        <v>59.408474576271182</v>
      </c>
    </row>
    <row r="344" spans="1:66" s="72" customFormat="1" x14ac:dyDescent="0.25">
      <c r="A344" s="45">
        <v>41054</v>
      </c>
      <c r="B344" s="43">
        <f t="shared" si="624"/>
        <v>5</v>
      </c>
      <c r="C344" s="52">
        <v>5</v>
      </c>
      <c r="D344" s="37" t="s">
        <v>265</v>
      </c>
      <c r="E344" s="37" t="s">
        <v>216</v>
      </c>
      <c r="F344" s="43">
        <v>3550.08</v>
      </c>
      <c r="G344" s="52">
        <v>59</v>
      </c>
      <c r="H344" s="52">
        <v>0</v>
      </c>
      <c r="I344" s="34">
        <v>0.70138888888888884</v>
      </c>
      <c r="J344" s="34">
        <v>0.70138888888888884</v>
      </c>
      <c r="K344" s="34">
        <v>0.70486111111111116</v>
      </c>
      <c r="L344" s="7">
        <f>K344-J344</f>
        <v>3.4722222222223209E-3</v>
      </c>
      <c r="M344" s="34">
        <v>0.71875</v>
      </c>
      <c r="N344" s="7">
        <f>M344-K344</f>
        <v>1.388888888888884E-2</v>
      </c>
      <c r="O344" s="34">
        <v>0.75</v>
      </c>
      <c r="P344" s="7">
        <f>O344-M344</f>
        <v>3.125E-2</v>
      </c>
      <c r="Q344" s="34">
        <v>0.75347222222222221</v>
      </c>
      <c r="R344" s="34">
        <v>0.77777777777777779</v>
      </c>
      <c r="S344" s="7">
        <f t="shared" si="651"/>
        <v>2.430555555555558E-2</v>
      </c>
      <c r="T344" s="34">
        <v>0.75347222222222221</v>
      </c>
      <c r="U344" s="34">
        <v>0.77777777777777779</v>
      </c>
      <c r="V344" s="7">
        <f t="shared" si="652"/>
        <v>2.430555555555558E-2</v>
      </c>
      <c r="W344" s="34">
        <v>0.75347222222222221</v>
      </c>
      <c r="X344" s="7">
        <v>0</v>
      </c>
      <c r="Y344" s="34">
        <v>0.77083333333333337</v>
      </c>
      <c r="Z344" s="7">
        <f>Y344-W344</f>
        <v>1.736111111111116E-2</v>
      </c>
      <c r="AA344" s="34">
        <v>1.0902777777777779</v>
      </c>
      <c r="AB344" s="7">
        <f>AA344-Y344</f>
        <v>0.31944444444444453</v>
      </c>
      <c r="AC344" s="34">
        <v>1.0902777777777779</v>
      </c>
      <c r="AD344" s="34">
        <v>1.0902777777777779</v>
      </c>
      <c r="AE344" s="7">
        <f t="shared" si="653"/>
        <v>0</v>
      </c>
      <c r="AF344" s="34">
        <v>1.1076388888888888</v>
      </c>
      <c r="AG344" s="7">
        <f>AF344-AD344</f>
        <v>1.7361111111110938E-2</v>
      </c>
      <c r="AH344" s="34">
        <v>1.1180555555555556</v>
      </c>
      <c r="AI344" s="7">
        <f>AH344-AF344</f>
        <v>1.0416666666666741E-2</v>
      </c>
      <c r="AJ344" s="66">
        <f t="shared" si="641"/>
        <v>0</v>
      </c>
      <c r="AK344" s="66">
        <f t="shared" si="642"/>
        <v>15</v>
      </c>
      <c r="AL344" s="34">
        <v>1.1215277777777779</v>
      </c>
      <c r="AM344" s="34">
        <v>1.125</v>
      </c>
      <c r="AN344" s="7">
        <f t="shared" si="538"/>
        <v>3.4722222222220989E-3</v>
      </c>
      <c r="AO344" s="67">
        <f>AM344-I344</f>
        <v>0.42361111111111116</v>
      </c>
      <c r="AP344" s="8">
        <f t="shared" si="542"/>
        <v>10</v>
      </c>
      <c r="AQ344" s="8">
        <f t="shared" si="543"/>
        <v>10</v>
      </c>
      <c r="AR344" s="7">
        <f>AB344-(AU344+AV344+AW344+AZ344+BC344+BF344+BI344)</f>
        <v>0</v>
      </c>
      <c r="AS344" s="8">
        <f t="shared" si="654"/>
        <v>0</v>
      </c>
      <c r="AT344" s="8">
        <f t="shared" si="655"/>
        <v>0</v>
      </c>
      <c r="AU344" s="224">
        <v>0</v>
      </c>
      <c r="AV344" s="224">
        <v>0</v>
      </c>
      <c r="AW344" s="224">
        <v>0</v>
      </c>
      <c r="AX344" s="225">
        <f t="shared" si="656"/>
        <v>0</v>
      </c>
      <c r="AY344" s="225">
        <f t="shared" si="657"/>
        <v>0</v>
      </c>
      <c r="AZ344" s="224">
        <v>0.2986111111111111</v>
      </c>
      <c r="BA344" s="225">
        <f t="shared" si="658"/>
        <v>7</v>
      </c>
      <c r="BB344" s="225">
        <f t="shared" si="659"/>
        <v>10</v>
      </c>
      <c r="BC344" s="224">
        <v>0</v>
      </c>
      <c r="BD344" s="225">
        <f t="shared" si="662"/>
        <v>0</v>
      </c>
      <c r="BE344" s="225">
        <f t="shared" si="663"/>
        <v>0</v>
      </c>
      <c r="BF344" s="224">
        <v>0</v>
      </c>
      <c r="BG344" s="225">
        <f t="shared" si="620"/>
        <v>0</v>
      </c>
      <c r="BH344" s="225">
        <f t="shared" si="621"/>
        <v>0</v>
      </c>
      <c r="BI344" s="224">
        <v>2.0833333333333332E-2</v>
      </c>
      <c r="BJ344" s="226">
        <f t="shared" si="660"/>
        <v>0</v>
      </c>
      <c r="BK344" s="227">
        <f t="shared" si="661"/>
        <v>30</v>
      </c>
      <c r="BL344" s="228">
        <f>F344 + BL343</f>
        <v>1215401.179999999</v>
      </c>
      <c r="BM344" s="229">
        <f xml:space="preserve"> G344 + BM343</f>
        <v>19612</v>
      </c>
      <c r="BN344" s="38">
        <f>F344/G344</f>
        <v>60.170847457627119</v>
      </c>
    </row>
    <row r="345" spans="1:66" s="72" customFormat="1" x14ac:dyDescent="0.25">
      <c r="A345" s="45">
        <v>41055</v>
      </c>
      <c r="B345" s="43">
        <f t="shared" si="624"/>
        <v>5</v>
      </c>
      <c r="C345" s="52">
        <v>30</v>
      </c>
      <c r="D345" s="37" t="s">
        <v>31</v>
      </c>
      <c r="E345" s="37" t="s">
        <v>427</v>
      </c>
      <c r="F345" s="43">
        <v>3824.13</v>
      </c>
      <c r="G345" s="52">
        <v>58</v>
      </c>
      <c r="H345" s="52">
        <v>1</v>
      </c>
      <c r="I345" s="34">
        <v>0.15208333333333332</v>
      </c>
      <c r="J345" s="34">
        <v>0.15208333333333332</v>
      </c>
      <c r="K345" s="34">
        <v>0.15625</v>
      </c>
      <c r="L345" s="7">
        <f>K345-J345</f>
        <v>4.1666666666666796E-3</v>
      </c>
      <c r="M345" s="34">
        <v>0.15972222222222224</v>
      </c>
      <c r="N345" s="7">
        <f>M345-K345</f>
        <v>3.4722222222222376E-3</v>
      </c>
      <c r="O345" s="34">
        <v>0.20138888888888887</v>
      </c>
      <c r="P345" s="7">
        <f>O345-M345</f>
        <v>4.166666666666663E-2</v>
      </c>
      <c r="Q345" s="34">
        <v>0.20486111111111113</v>
      </c>
      <c r="R345" s="34">
        <v>0.24305555555555555</v>
      </c>
      <c r="S345" s="7">
        <f t="shared" ref="S345:S351" si="664">R345-Q345</f>
        <v>3.819444444444442E-2</v>
      </c>
      <c r="T345" s="34">
        <v>0.20486111111111113</v>
      </c>
      <c r="U345" s="34">
        <v>0.24305555555555555</v>
      </c>
      <c r="V345" s="7">
        <f t="shared" ref="V345:V351" si="665">U345-T345</f>
        <v>3.819444444444442E-2</v>
      </c>
      <c r="W345" s="34">
        <v>0.21527777777777779</v>
      </c>
      <c r="X345" s="7">
        <v>0</v>
      </c>
      <c r="Y345" s="34">
        <v>0.21805555555555556</v>
      </c>
      <c r="Z345" s="7">
        <f>Y345-W345</f>
        <v>2.7777777777777679E-3</v>
      </c>
      <c r="AA345" s="34">
        <v>0.30486111111111108</v>
      </c>
      <c r="AB345" s="7">
        <f>AA345-Y345</f>
        <v>8.6805555555555525E-2</v>
      </c>
      <c r="AC345" s="34">
        <v>0.30486111111111108</v>
      </c>
      <c r="AD345" s="34">
        <v>0.30486111111111108</v>
      </c>
      <c r="AE345" s="7">
        <f t="shared" ref="AE345:AE351" si="666">AD345-AC345</f>
        <v>0</v>
      </c>
      <c r="AF345" s="34">
        <v>0.38194444444444442</v>
      </c>
      <c r="AG345" s="7">
        <f>AF345-AD345</f>
        <v>7.7083333333333337E-2</v>
      </c>
      <c r="AH345" s="34">
        <v>0.3888888888888889</v>
      </c>
      <c r="AI345" s="7">
        <f>AH345-AF345</f>
        <v>6.9444444444444753E-3</v>
      </c>
      <c r="AJ345" s="66">
        <f t="shared" ref="AJ345:AJ351" si="667">HOUR(AI345)</f>
        <v>0</v>
      </c>
      <c r="AK345" s="66">
        <f t="shared" ref="AK345:AK351" si="668">MINUTE(AI345)</f>
        <v>10</v>
      </c>
      <c r="AL345" s="34">
        <v>0.3923611111111111</v>
      </c>
      <c r="AM345" s="34">
        <v>0.39583333333333331</v>
      </c>
      <c r="AN345" s="7">
        <f t="shared" si="538"/>
        <v>3.4722222222222099E-3</v>
      </c>
      <c r="AO345" s="67">
        <f>AM345-I345</f>
        <v>0.24374999999999999</v>
      </c>
      <c r="AP345" s="8">
        <f t="shared" si="542"/>
        <v>5</v>
      </c>
      <c r="AQ345" s="8">
        <f t="shared" si="543"/>
        <v>51</v>
      </c>
      <c r="AR345" s="7">
        <f>AB345-(AU345+AV345+AW345+AZ345+BC345+BF345+BI345)</f>
        <v>6.8055555555555522E-2</v>
      </c>
      <c r="AS345" s="8">
        <f t="shared" ref="AS345:AS351" si="669">HOUR(AR345)</f>
        <v>1</v>
      </c>
      <c r="AT345" s="8">
        <f t="shared" ref="AT345:AT351" si="670">MINUTE(AR345)</f>
        <v>38</v>
      </c>
      <c r="AU345" s="224">
        <v>0</v>
      </c>
      <c r="AV345" s="224">
        <v>0</v>
      </c>
      <c r="AW345" s="224">
        <v>0</v>
      </c>
      <c r="AX345" s="225">
        <f t="shared" si="656"/>
        <v>0</v>
      </c>
      <c r="AY345" s="225">
        <f t="shared" si="657"/>
        <v>0</v>
      </c>
      <c r="AZ345" s="224">
        <v>0</v>
      </c>
      <c r="BA345" s="225">
        <f t="shared" si="658"/>
        <v>0</v>
      </c>
      <c r="BB345" s="225">
        <f t="shared" si="659"/>
        <v>0</v>
      </c>
      <c r="BC345" s="224">
        <v>0</v>
      </c>
      <c r="BD345" s="225">
        <f t="shared" si="662"/>
        <v>0</v>
      </c>
      <c r="BE345" s="225">
        <f t="shared" si="663"/>
        <v>0</v>
      </c>
      <c r="BF345" s="224">
        <v>1.8749999999999999E-2</v>
      </c>
      <c r="BG345" s="225">
        <f t="shared" si="620"/>
        <v>0</v>
      </c>
      <c r="BH345" s="225">
        <f t="shared" si="621"/>
        <v>27</v>
      </c>
      <c r="BI345" s="224">
        <v>0</v>
      </c>
      <c r="BJ345" s="226">
        <f t="shared" ref="BJ345:BJ371" si="671">HOUR(BI345)</f>
        <v>0</v>
      </c>
      <c r="BK345" s="227">
        <f t="shared" ref="BK345:BK371" si="672">MINUTE(BI345)</f>
        <v>0</v>
      </c>
      <c r="BL345" s="228">
        <f>F345 + BL344</f>
        <v>1219225.3099999989</v>
      </c>
      <c r="BM345" s="229">
        <f xml:space="preserve"> G345 + BM344</f>
        <v>19670</v>
      </c>
      <c r="BN345" s="38">
        <f>F345/G345</f>
        <v>65.933275862068967</v>
      </c>
    </row>
    <row r="346" spans="1:66" s="72" customFormat="1" ht="30" x14ac:dyDescent="0.25">
      <c r="A346" s="45">
        <v>41055</v>
      </c>
      <c r="B346" s="43">
        <f t="shared" si="624"/>
        <v>5</v>
      </c>
      <c r="C346" s="52">
        <v>3</v>
      </c>
      <c r="D346" s="37" t="s">
        <v>361</v>
      </c>
      <c r="E346" s="37" t="s">
        <v>216</v>
      </c>
      <c r="F346" s="43">
        <v>3680.06</v>
      </c>
      <c r="G346" s="52">
        <v>58</v>
      </c>
      <c r="H346" s="52">
        <v>1</v>
      </c>
      <c r="I346" s="34">
        <v>0.38541666666666669</v>
      </c>
      <c r="J346" s="34">
        <v>0.38541666666666669</v>
      </c>
      <c r="K346" s="34">
        <v>0.3923611111111111</v>
      </c>
      <c r="L346" s="7">
        <f>K346-J346</f>
        <v>6.9444444444444198E-3</v>
      </c>
      <c r="M346" s="34">
        <v>0.39583333333333331</v>
      </c>
      <c r="N346" s="7">
        <f>M346-K346</f>
        <v>3.4722222222222099E-3</v>
      </c>
      <c r="O346" s="34">
        <v>0.4201388888888889</v>
      </c>
      <c r="P346" s="7">
        <f>O346-M346</f>
        <v>2.430555555555558E-2</v>
      </c>
      <c r="Q346" s="34">
        <v>0.35416666666666669</v>
      </c>
      <c r="R346" s="34">
        <v>0.39583333333333331</v>
      </c>
      <c r="S346" s="7">
        <f t="shared" si="664"/>
        <v>4.166666666666663E-2</v>
      </c>
      <c r="T346" s="34">
        <v>0.35416666666666669</v>
      </c>
      <c r="U346" s="34">
        <v>0.39583333333333331</v>
      </c>
      <c r="V346" s="7">
        <f t="shared" si="665"/>
        <v>4.166666666666663E-2</v>
      </c>
      <c r="W346" s="34">
        <v>0.44791666666666669</v>
      </c>
      <c r="X346" s="7">
        <f>W346-R346</f>
        <v>5.208333333333337E-2</v>
      </c>
      <c r="Y346" s="34">
        <v>0.44861111111111113</v>
      </c>
      <c r="Z346" s="7">
        <f>Y346-W346</f>
        <v>6.9444444444444198E-4</v>
      </c>
      <c r="AA346" s="34">
        <v>0.49583333333333335</v>
      </c>
      <c r="AB346" s="7">
        <f>AA346-Y346</f>
        <v>4.7222222222222221E-2</v>
      </c>
      <c r="AC346" s="34">
        <v>0.49583333333333335</v>
      </c>
      <c r="AD346" s="34">
        <v>0.49583333333333335</v>
      </c>
      <c r="AE346" s="7">
        <f t="shared" si="666"/>
        <v>0</v>
      </c>
      <c r="AF346" s="34">
        <v>0.51041666666666663</v>
      </c>
      <c r="AG346" s="7">
        <f>AF346-AD346</f>
        <v>1.4583333333333282E-2</v>
      </c>
      <c r="AH346" s="34">
        <v>0.51736111111111105</v>
      </c>
      <c r="AI346" s="7">
        <f>AH346-AF346</f>
        <v>6.9444444444444198E-3</v>
      </c>
      <c r="AJ346" s="66">
        <f t="shared" si="667"/>
        <v>0</v>
      </c>
      <c r="AK346" s="66">
        <f t="shared" si="668"/>
        <v>10</v>
      </c>
      <c r="AL346" s="34">
        <v>0.52083333333333337</v>
      </c>
      <c r="AM346" s="34">
        <v>0.52777777777777779</v>
      </c>
      <c r="AN346" s="7">
        <f t="shared" si="538"/>
        <v>6.9444444444444198E-3</v>
      </c>
      <c r="AO346" s="67">
        <f>AM346-I346</f>
        <v>0.1423611111111111</v>
      </c>
      <c r="AP346" s="8">
        <f t="shared" si="542"/>
        <v>3</v>
      </c>
      <c r="AQ346" s="8">
        <f t="shared" si="543"/>
        <v>25</v>
      </c>
      <c r="AR346" s="7">
        <f>AB346-(AU346+AV346+AW346+AZ346+BC346+BF346+BI346)</f>
        <v>4.7222222222222221E-2</v>
      </c>
      <c r="AS346" s="8">
        <f t="shared" si="669"/>
        <v>1</v>
      </c>
      <c r="AT346" s="8">
        <f t="shared" si="670"/>
        <v>8</v>
      </c>
      <c r="AU346" s="224">
        <v>0</v>
      </c>
      <c r="AV346" s="224">
        <v>0</v>
      </c>
      <c r="AW346" s="224">
        <v>0</v>
      </c>
      <c r="AX346" s="225">
        <f t="shared" si="656"/>
        <v>0</v>
      </c>
      <c r="AY346" s="225">
        <f t="shared" si="657"/>
        <v>0</v>
      </c>
      <c r="AZ346" s="224">
        <v>0</v>
      </c>
      <c r="BA346" s="225">
        <f t="shared" si="658"/>
        <v>0</v>
      </c>
      <c r="BB346" s="225">
        <f t="shared" si="659"/>
        <v>0</v>
      </c>
      <c r="BC346" s="224">
        <v>0</v>
      </c>
      <c r="BD346" s="225">
        <f t="shared" si="662"/>
        <v>0</v>
      </c>
      <c r="BE346" s="225">
        <f t="shared" si="663"/>
        <v>0</v>
      </c>
      <c r="BF346" s="224">
        <v>0</v>
      </c>
      <c r="BG346" s="225">
        <f t="shared" si="620"/>
        <v>0</v>
      </c>
      <c r="BH346" s="225">
        <f t="shared" si="621"/>
        <v>0</v>
      </c>
      <c r="BI346" s="224">
        <v>0</v>
      </c>
      <c r="BJ346" s="226">
        <f t="shared" si="671"/>
        <v>0</v>
      </c>
      <c r="BK346" s="227">
        <f t="shared" si="672"/>
        <v>0</v>
      </c>
      <c r="BL346" s="228">
        <f>F346 + BL345</f>
        <v>1222905.3699999989</v>
      </c>
      <c r="BM346" s="229">
        <f xml:space="preserve"> G346 + BM345</f>
        <v>19728</v>
      </c>
      <c r="BN346" s="38">
        <f>F346/G346</f>
        <v>63.449310344827587</v>
      </c>
    </row>
    <row r="347" spans="1:66" s="72" customFormat="1" ht="30" x14ac:dyDescent="0.25">
      <c r="A347" s="45">
        <v>41055</v>
      </c>
      <c r="B347" s="43">
        <f t="shared" si="624"/>
        <v>5</v>
      </c>
      <c r="C347" s="52">
        <v>2</v>
      </c>
      <c r="D347" s="37" t="s">
        <v>429</v>
      </c>
      <c r="E347" s="37" t="s">
        <v>216</v>
      </c>
      <c r="F347" s="43">
        <v>3754.56</v>
      </c>
      <c r="G347" s="52">
        <v>59</v>
      </c>
      <c r="H347" s="52">
        <v>0</v>
      </c>
      <c r="I347" s="34">
        <v>0.47222222222222227</v>
      </c>
      <c r="J347" s="34">
        <v>0.47222222222222227</v>
      </c>
      <c r="K347" s="34">
        <v>0.47916666666666669</v>
      </c>
      <c r="L347" s="7">
        <f>K347-J347</f>
        <v>6.9444444444444198E-3</v>
      </c>
      <c r="M347" s="34">
        <v>0.50694444444444442</v>
      </c>
      <c r="N347" s="7">
        <f>M347-K347</f>
        <v>2.7777777777777735E-2</v>
      </c>
      <c r="O347" s="34">
        <v>0.51736111111111105</v>
      </c>
      <c r="P347" s="7">
        <f>O347-M347</f>
        <v>1.041666666666663E-2</v>
      </c>
      <c r="Q347" s="34">
        <v>0.51736111111111105</v>
      </c>
      <c r="R347" s="34">
        <v>0.54166666666666663</v>
      </c>
      <c r="S347" s="7">
        <f t="shared" si="664"/>
        <v>2.430555555555558E-2</v>
      </c>
      <c r="T347" s="34">
        <v>0.51736111111111105</v>
      </c>
      <c r="U347" s="34">
        <v>0.54166666666666663</v>
      </c>
      <c r="V347" s="7">
        <f t="shared" si="665"/>
        <v>2.430555555555558E-2</v>
      </c>
      <c r="W347" s="34">
        <v>0.63888888888888895</v>
      </c>
      <c r="X347" s="7">
        <f>W347-R347</f>
        <v>9.7222222222222321E-2</v>
      </c>
      <c r="Y347" s="34">
        <v>0.64097222222222217</v>
      </c>
      <c r="Z347" s="7">
        <f>Y347-W347</f>
        <v>2.0833333333332149E-3</v>
      </c>
      <c r="AA347" s="34">
        <v>0.7270833333333333</v>
      </c>
      <c r="AB347" s="7">
        <f>AA347-Y347</f>
        <v>8.6111111111111138E-2</v>
      </c>
      <c r="AC347" s="34">
        <v>0.7270833333333333</v>
      </c>
      <c r="AD347" s="34">
        <v>0.7270833333333333</v>
      </c>
      <c r="AE347" s="7">
        <f t="shared" si="666"/>
        <v>0</v>
      </c>
      <c r="AF347" s="34">
        <v>0.74305555555555547</v>
      </c>
      <c r="AG347" s="7">
        <f>AF347-AD347</f>
        <v>1.5972222222222165E-2</v>
      </c>
      <c r="AH347" s="34">
        <v>0.75</v>
      </c>
      <c r="AI347" s="7">
        <f>AH347-AF347</f>
        <v>6.9444444444445308E-3</v>
      </c>
      <c r="AJ347" s="66">
        <f t="shared" si="667"/>
        <v>0</v>
      </c>
      <c r="AK347" s="66">
        <f t="shared" si="668"/>
        <v>10</v>
      </c>
      <c r="AL347" s="34">
        <v>0.75347222222222221</v>
      </c>
      <c r="AM347" s="34">
        <v>0.76041666666666663</v>
      </c>
      <c r="AN347" s="7">
        <f t="shared" si="538"/>
        <v>6.9444444444444198E-3</v>
      </c>
      <c r="AO347" s="67">
        <f>AM347-I347</f>
        <v>0.28819444444444436</v>
      </c>
      <c r="AP347" s="8">
        <f t="shared" si="542"/>
        <v>6</v>
      </c>
      <c r="AQ347" s="8">
        <f t="shared" si="543"/>
        <v>55</v>
      </c>
      <c r="AR347" s="7">
        <f>AB347-(AU347+AV347+AW347+AZ347+BC347+BF347+BI347)</f>
        <v>3.6111111111111135E-2</v>
      </c>
      <c r="AS347" s="8">
        <f t="shared" si="669"/>
        <v>0</v>
      </c>
      <c r="AT347" s="8">
        <f t="shared" si="670"/>
        <v>52</v>
      </c>
      <c r="AU347" s="224">
        <v>0</v>
      </c>
      <c r="AV347" s="224">
        <v>4.8611111111111112E-3</v>
      </c>
      <c r="AW347" s="224">
        <v>0</v>
      </c>
      <c r="AX347" s="225">
        <f t="shared" si="656"/>
        <v>0</v>
      </c>
      <c r="AY347" s="225">
        <f t="shared" si="657"/>
        <v>0</v>
      </c>
      <c r="AZ347" s="224">
        <v>0</v>
      </c>
      <c r="BA347" s="225">
        <f t="shared" si="658"/>
        <v>0</v>
      </c>
      <c r="BB347" s="225">
        <f t="shared" si="659"/>
        <v>0</v>
      </c>
      <c r="BC347" s="224">
        <v>0</v>
      </c>
      <c r="BD347" s="225">
        <f t="shared" si="662"/>
        <v>0</v>
      </c>
      <c r="BE347" s="225">
        <f t="shared" si="663"/>
        <v>0</v>
      </c>
      <c r="BF347" s="224">
        <v>4.5138888888888888E-2</v>
      </c>
      <c r="BG347" s="225">
        <f t="shared" si="620"/>
        <v>1</v>
      </c>
      <c r="BH347" s="225">
        <f t="shared" si="621"/>
        <v>5</v>
      </c>
      <c r="BI347" s="224">
        <v>0</v>
      </c>
      <c r="BJ347" s="226">
        <f t="shared" si="671"/>
        <v>0</v>
      </c>
      <c r="BK347" s="227">
        <f t="shared" si="672"/>
        <v>0</v>
      </c>
      <c r="BL347" s="228">
        <f>F347 + BL346</f>
        <v>1226659.929999999</v>
      </c>
      <c r="BM347" s="229">
        <f xml:space="preserve"> G347 + BM346</f>
        <v>19787</v>
      </c>
      <c r="BN347" s="38">
        <f>F347/G347</f>
        <v>63.636610169491526</v>
      </c>
    </row>
    <row r="348" spans="1:66" s="72" customFormat="1" ht="30" x14ac:dyDescent="0.25">
      <c r="A348" s="45">
        <v>41055</v>
      </c>
      <c r="B348" s="43">
        <f t="shared" si="624"/>
        <v>5</v>
      </c>
      <c r="C348" s="52">
        <v>11</v>
      </c>
      <c r="D348" s="37" t="s">
        <v>351</v>
      </c>
      <c r="E348" s="37" t="s">
        <v>307</v>
      </c>
      <c r="F348" s="43">
        <v>3381.4</v>
      </c>
      <c r="G348" s="52">
        <v>57</v>
      </c>
      <c r="H348" s="52">
        <v>3</v>
      </c>
      <c r="I348" s="34">
        <v>0.4826388888888889</v>
      </c>
      <c r="J348" s="34">
        <v>0.4826388888888889</v>
      </c>
      <c r="K348" s="34">
        <v>0.4861111111111111</v>
      </c>
      <c r="L348" s="7">
        <f>K348-J348</f>
        <v>3.4722222222222099E-3</v>
      </c>
      <c r="M348" s="34">
        <v>0.51388888888888895</v>
      </c>
      <c r="N348" s="7">
        <f>M348-K348</f>
        <v>2.7777777777777846E-2</v>
      </c>
      <c r="O348" s="34">
        <v>0.54166666666666663</v>
      </c>
      <c r="P348" s="7">
        <f>O348-M348</f>
        <v>2.7777777777777679E-2</v>
      </c>
      <c r="Q348" s="34">
        <v>0.54166666666666663</v>
      </c>
      <c r="R348" s="34">
        <v>0.56805555555555554</v>
      </c>
      <c r="S348" s="7">
        <f t="shared" si="664"/>
        <v>2.6388888888888906E-2</v>
      </c>
      <c r="T348" s="34">
        <v>0.54166666666666663</v>
      </c>
      <c r="U348" s="34">
        <v>0.56805555555555554</v>
      </c>
      <c r="V348" s="7">
        <f t="shared" si="665"/>
        <v>2.6388888888888906E-2</v>
      </c>
      <c r="W348" s="34">
        <v>0.56874999999999998</v>
      </c>
      <c r="X348" s="7">
        <f>W348-R348</f>
        <v>6.9444444444444198E-4</v>
      </c>
      <c r="Y348" s="34">
        <v>0.56874999999999998</v>
      </c>
      <c r="Z348" s="7">
        <f>Y348-W348</f>
        <v>0</v>
      </c>
      <c r="AA348" s="34">
        <v>0.82986111111111116</v>
      </c>
      <c r="AB348" s="7">
        <f>AA348-Y348</f>
        <v>0.26111111111111118</v>
      </c>
      <c r="AC348" s="34">
        <v>0.82986111111111116</v>
      </c>
      <c r="AD348" s="34">
        <v>0.82986111111111116</v>
      </c>
      <c r="AE348" s="7">
        <f t="shared" si="666"/>
        <v>0</v>
      </c>
      <c r="AF348" s="34">
        <v>0.88888888888888884</v>
      </c>
      <c r="AG348" s="7">
        <f>AF348-AD348</f>
        <v>5.9027777777777679E-2</v>
      </c>
      <c r="AH348" s="34">
        <v>0.89930555555555547</v>
      </c>
      <c r="AI348" s="7">
        <f>AH348-AF348</f>
        <v>1.041666666666663E-2</v>
      </c>
      <c r="AJ348" s="66">
        <f t="shared" si="667"/>
        <v>0</v>
      </c>
      <c r="AK348" s="66">
        <f t="shared" si="668"/>
        <v>15</v>
      </c>
      <c r="AL348" s="34">
        <v>0.90277777777777779</v>
      </c>
      <c r="AM348" s="34">
        <v>0.90625</v>
      </c>
      <c r="AN348" s="7">
        <f t="shared" si="538"/>
        <v>3.4722222222222099E-3</v>
      </c>
      <c r="AO348" s="67">
        <f>AM348-I348</f>
        <v>0.4236111111111111</v>
      </c>
      <c r="AP348" s="8">
        <f t="shared" si="542"/>
        <v>10</v>
      </c>
      <c r="AQ348" s="8">
        <f t="shared" si="543"/>
        <v>10</v>
      </c>
      <c r="AR348" s="7">
        <f>AB348-(AU348+AV348+AW348+AZ348+BC348+BF348+BI348)</f>
        <v>0.10277777777777786</v>
      </c>
      <c r="AS348" s="8">
        <f t="shared" si="669"/>
        <v>2</v>
      </c>
      <c r="AT348" s="8">
        <f t="shared" si="670"/>
        <v>28</v>
      </c>
      <c r="AU348" s="224">
        <v>0</v>
      </c>
      <c r="AV348" s="224">
        <v>0</v>
      </c>
      <c r="AW348" s="224">
        <v>0</v>
      </c>
      <c r="AX348" s="225">
        <f t="shared" si="656"/>
        <v>0</v>
      </c>
      <c r="AY348" s="225">
        <f t="shared" si="657"/>
        <v>0</v>
      </c>
      <c r="AZ348" s="224">
        <v>0</v>
      </c>
      <c r="BA348" s="225">
        <f t="shared" si="658"/>
        <v>0</v>
      </c>
      <c r="BB348" s="225">
        <f t="shared" si="659"/>
        <v>0</v>
      </c>
      <c r="BC348" s="224">
        <v>0</v>
      </c>
      <c r="BD348" s="225">
        <f t="shared" si="662"/>
        <v>0</v>
      </c>
      <c r="BE348" s="225">
        <f t="shared" si="663"/>
        <v>0</v>
      </c>
      <c r="BF348" s="224">
        <v>0.15833333333333333</v>
      </c>
      <c r="BG348" s="225">
        <f t="shared" si="620"/>
        <v>3</v>
      </c>
      <c r="BH348" s="225">
        <f t="shared" si="621"/>
        <v>48</v>
      </c>
      <c r="BI348" s="224">
        <v>0</v>
      </c>
      <c r="BJ348" s="226">
        <f t="shared" si="671"/>
        <v>0</v>
      </c>
      <c r="BK348" s="227">
        <f t="shared" si="672"/>
        <v>0</v>
      </c>
      <c r="BL348" s="228">
        <f>F348 + BL347</f>
        <v>1230041.3299999989</v>
      </c>
      <c r="BM348" s="229">
        <f xml:space="preserve"> G348 + BM347</f>
        <v>19844</v>
      </c>
      <c r="BN348" s="38">
        <f>F348/G348</f>
        <v>59.322807017543859</v>
      </c>
    </row>
    <row r="349" spans="1:66" s="72" customFormat="1" x14ac:dyDescent="0.25">
      <c r="A349" s="45">
        <v>41055</v>
      </c>
      <c r="B349" s="43">
        <f t="shared" si="624"/>
        <v>5</v>
      </c>
      <c r="C349" s="52">
        <v>5</v>
      </c>
      <c r="D349" s="37" t="s">
        <v>400</v>
      </c>
      <c r="E349" s="37" t="s">
        <v>216</v>
      </c>
      <c r="F349" s="43">
        <v>3508.66</v>
      </c>
      <c r="G349" s="52">
        <v>56</v>
      </c>
      <c r="H349" s="52">
        <v>3</v>
      </c>
      <c r="I349" s="34">
        <v>0.66666666666666663</v>
      </c>
      <c r="J349" s="34">
        <v>0.66666666666666663</v>
      </c>
      <c r="K349" s="34">
        <v>0.73263888888888884</v>
      </c>
      <c r="L349" s="7">
        <f>K349-J349</f>
        <v>6.597222222222221E-2</v>
      </c>
      <c r="M349" s="34">
        <v>0.73958333333333337</v>
      </c>
      <c r="N349" s="7">
        <f>M349-K349</f>
        <v>6.9444444444445308E-3</v>
      </c>
      <c r="O349" s="34">
        <v>0.81597222222222221</v>
      </c>
      <c r="P349" s="7">
        <f>O349-M349</f>
        <v>7.638888888888884E-2</v>
      </c>
      <c r="Q349" s="34">
        <v>0.81597222222222221</v>
      </c>
      <c r="R349" s="34">
        <v>0.85763888888888884</v>
      </c>
      <c r="S349" s="7">
        <f t="shared" si="664"/>
        <v>4.166666666666663E-2</v>
      </c>
      <c r="T349" s="34">
        <v>0.81597222222222221</v>
      </c>
      <c r="U349" s="34">
        <v>0.85763888888888884</v>
      </c>
      <c r="V349" s="7">
        <f t="shared" si="665"/>
        <v>4.166666666666663E-2</v>
      </c>
      <c r="W349" s="34">
        <v>0.90069444444444446</v>
      </c>
      <c r="X349" s="7">
        <f>W349-R349</f>
        <v>4.3055555555555625E-2</v>
      </c>
      <c r="Y349" s="34">
        <v>0.90208333333333324</v>
      </c>
      <c r="Z349" s="7">
        <f>Y349-W349</f>
        <v>1.3888888888887729E-3</v>
      </c>
      <c r="AA349" s="34">
        <v>1.0083333333333333</v>
      </c>
      <c r="AB349" s="7">
        <f>AA349-Y349</f>
        <v>0.10625000000000007</v>
      </c>
      <c r="AC349" s="34">
        <v>1.0083333333333333</v>
      </c>
      <c r="AD349" s="34">
        <v>1.0083333333333333</v>
      </c>
      <c r="AE349" s="7">
        <f t="shared" si="666"/>
        <v>0</v>
      </c>
      <c r="AF349" s="34">
        <v>1.0208333333333333</v>
      </c>
      <c r="AG349" s="7">
        <f>AF349-AD349</f>
        <v>1.2499999999999956E-2</v>
      </c>
      <c r="AH349" s="34">
        <v>1.03125</v>
      </c>
      <c r="AI349" s="7">
        <f>AH349-AF349</f>
        <v>1.0416666666666741E-2</v>
      </c>
      <c r="AJ349" s="66">
        <f t="shared" si="667"/>
        <v>0</v>
      </c>
      <c r="AK349" s="66">
        <f t="shared" si="668"/>
        <v>15</v>
      </c>
      <c r="AL349" s="34">
        <v>1.0347222222222221</v>
      </c>
      <c r="AM349" s="34">
        <v>1.0416666666666667</v>
      </c>
      <c r="AN349" s="7">
        <f t="shared" si="538"/>
        <v>6.9444444444446418E-3</v>
      </c>
      <c r="AO349" s="67">
        <f>AM349-I349</f>
        <v>0.37500000000000011</v>
      </c>
      <c r="AP349" s="8">
        <f t="shared" si="542"/>
        <v>9</v>
      </c>
      <c r="AQ349" s="8">
        <f t="shared" si="543"/>
        <v>0</v>
      </c>
      <c r="AR349" s="7">
        <f>AB349-(AU349+AV349+AW349+AZ349+BC349+BF349+BI349)</f>
        <v>5.4166666666666731E-2</v>
      </c>
      <c r="AS349" s="8">
        <f t="shared" si="669"/>
        <v>1</v>
      </c>
      <c r="AT349" s="8">
        <f t="shared" si="670"/>
        <v>18</v>
      </c>
      <c r="AU349" s="224">
        <v>0</v>
      </c>
      <c r="AV349" s="224">
        <v>0</v>
      </c>
      <c r="AW349" s="224">
        <v>0</v>
      </c>
      <c r="AX349" s="225">
        <f t="shared" si="656"/>
        <v>0</v>
      </c>
      <c r="AY349" s="225">
        <f t="shared" si="657"/>
        <v>0</v>
      </c>
      <c r="AZ349" s="224">
        <v>0</v>
      </c>
      <c r="BA349" s="225">
        <f t="shared" si="658"/>
        <v>0</v>
      </c>
      <c r="BB349" s="225">
        <f t="shared" si="659"/>
        <v>0</v>
      </c>
      <c r="BC349" s="224">
        <v>0</v>
      </c>
      <c r="BD349" s="225">
        <f t="shared" si="662"/>
        <v>0</v>
      </c>
      <c r="BE349" s="225">
        <f t="shared" si="663"/>
        <v>0</v>
      </c>
      <c r="BF349" s="224">
        <v>5.2083333333333336E-2</v>
      </c>
      <c r="BG349" s="225">
        <f t="shared" si="620"/>
        <v>1</v>
      </c>
      <c r="BH349" s="225">
        <f t="shared" si="621"/>
        <v>15</v>
      </c>
      <c r="BI349" s="224">
        <v>0</v>
      </c>
      <c r="BJ349" s="226">
        <f t="shared" si="671"/>
        <v>0</v>
      </c>
      <c r="BK349" s="227">
        <f t="shared" si="672"/>
        <v>0</v>
      </c>
      <c r="BL349" s="228">
        <f>F349 + BL348</f>
        <v>1233549.9899999988</v>
      </c>
      <c r="BM349" s="229">
        <f xml:space="preserve"> G349 + BM348</f>
        <v>19900</v>
      </c>
      <c r="BN349" s="38">
        <f>F349/G349</f>
        <v>62.654642857142854</v>
      </c>
    </row>
    <row r="350" spans="1:66" s="72" customFormat="1" ht="30" x14ac:dyDescent="0.25">
      <c r="A350" s="45">
        <v>41055</v>
      </c>
      <c r="B350" s="43">
        <f t="shared" si="624"/>
        <v>5</v>
      </c>
      <c r="C350" s="52">
        <v>3</v>
      </c>
      <c r="D350" s="37" t="s">
        <v>309</v>
      </c>
      <c r="E350" s="37" t="s">
        <v>216</v>
      </c>
      <c r="F350" s="43">
        <v>3412.43</v>
      </c>
      <c r="G350" s="52">
        <v>59</v>
      </c>
      <c r="H350" s="52">
        <v>0</v>
      </c>
      <c r="I350" s="34">
        <v>0.64583333333333337</v>
      </c>
      <c r="J350" s="34">
        <v>0.64583333333333337</v>
      </c>
      <c r="K350" s="34">
        <v>0.65277777777777779</v>
      </c>
      <c r="L350" s="7">
        <f>K350-J350</f>
        <v>6.9444444444444198E-3</v>
      </c>
      <c r="M350" s="34">
        <v>0.67361111111111116</v>
      </c>
      <c r="N350" s="7">
        <f>M350-K350</f>
        <v>2.083333333333337E-2</v>
      </c>
      <c r="O350" s="34">
        <v>0.70486111111111116</v>
      </c>
      <c r="P350" s="7">
        <f>O350-M350</f>
        <v>3.125E-2</v>
      </c>
      <c r="Q350" s="34">
        <v>0.70486111111111116</v>
      </c>
      <c r="R350" s="34">
        <v>0.74652777777777779</v>
      </c>
      <c r="S350" s="7">
        <f t="shared" si="664"/>
        <v>4.166666666666663E-2</v>
      </c>
      <c r="T350" s="34">
        <v>0.70486111111111116</v>
      </c>
      <c r="U350" s="34">
        <v>0.74652777777777779</v>
      </c>
      <c r="V350" s="7">
        <f t="shared" si="665"/>
        <v>4.166666666666663E-2</v>
      </c>
      <c r="W350" s="34">
        <v>0.79166666666666663</v>
      </c>
      <c r="X350" s="7">
        <f>W350-R350</f>
        <v>4.513888888888884E-2</v>
      </c>
      <c r="Y350" s="34">
        <v>0.79513888888888884</v>
      </c>
      <c r="Z350" s="7">
        <f>Y350-W350</f>
        <v>3.4722222222222099E-3</v>
      </c>
      <c r="AA350" s="34">
        <v>1.0520833333333333</v>
      </c>
      <c r="AB350" s="7">
        <f>AA350-Y350</f>
        <v>0.25694444444444442</v>
      </c>
      <c r="AC350" s="34">
        <v>1.0520833333333333</v>
      </c>
      <c r="AD350" s="34">
        <v>1.0520833333333333</v>
      </c>
      <c r="AE350" s="7">
        <f t="shared" si="666"/>
        <v>0</v>
      </c>
      <c r="AF350" s="34">
        <v>1.0729166666666667</v>
      </c>
      <c r="AG350" s="7">
        <f>AF350-AD350</f>
        <v>2.0833333333333481E-2</v>
      </c>
      <c r="AH350" s="34">
        <v>1.0833333333333333</v>
      </c>
      <c r="AI350" s="7">
        <f>AH350-AF350</f>
        <v>1.0416666666666519E-2</v>
      </c>
      <c r="AJ350" s="66">
        <f t="shared" si="667"/>
        <v>0</v>
      </c>
      <c r="AK350" s="66">
        <f t="shared" si="668"/>
        <v>15</v>
      </c>
      <c r="AL350" s="34">
        <v>1.0868055555555556</v>
      </c>
      <c r="AM350" s="34">
        <v>1.0902777777777779</v>
      </c>
      <c r="AN350" s="7">
        <f t="shared" si="538"/>
        <v>3.4722222222223209E-3</v>
      </c>
      <c r="AO350" s="67">
        <f>AM350-I350</f>
        <v>0.44444444444444453</v>
      </c>
      <c r="AP350" s="8">
        <f t="shared" si="542"/>
        <v>10</v>
      </c>
      <c r="AQ350" s="8">
        <f t="shared" si="543"/>
        <v>40</v>
      </c>
      <c r="AR350" s="7">
        <f>AB350-(AU350+AV350+AW350+AZ350+BC350+BF350+BI350)</f>
        <v>0.10416666666666663</v>
      </c>
      <c r="AS350" s="8">
        <f t="shared" si="669"/>
        <v>2</v>
      </c>
      <c r="AT350" s="8">
        <f t="shared" si="670"/>
        <v>30</v>
      </c>
      <c r="AU350" s="224">
        <v>0</v>
      </c>
      <c r="AV350" s="224">
        <v>0</v>
      </c>
      <c r="AW350" s="224">
        <v>0</v>
      </c>
      <c r="AX350" s="225">
        <f t="shared" si="656"/>
        <v>0</v>
      </c>
      <c r="AY350" s="225">
        <f t="shared" si="657"/>
        <v>0</v>
      </c>
      <c r="AZ350" s="224">
        <v>0.13194444444444445</v>
      </c>
      <c r="BA350" s="225">
        <f t="shared" si="658"/>
        <v>3</v>
      </c>
      <c r="BB350" s="225">
        <f t="shared" si="659"/>
        <v>10</v>
      </c>
      <c r="BC350" s="224">
        <v>0</v>
      </c>
      <c r="BD350" s="225">
        <f t="shared" si="662"/>
        <v>0</v>
      </c>
      <c r="BE350" s="225">
        <f t="shared" si="663"/>
        <v>0</v>
      </c>
      <c r="BF350" s="224">
        <v>0</v>
      </c>
      <c r="BG350" s="225">
        <f t="shared" si="620"/>
        <v>0</v>
      </c>
      <c r="BH350" s="225">
        <f t="shared" si="621"/>
        <v>0</v>
      </c>
      <c r="BI350" s="224">
        <v>2.0833333333333332E-2</v>
      </c>
      <c r="BJ350" s="226">
        <f t="shared" si="671"/>
        <v>0</v>
      </c>
      <c r="BK350" s="227">
        <f t="shared" si="672"/>
        <v>30</v>
      </c>
      <c r="BL350" s="228">
        <f>F350 + BL349</f>
        <v>1236962.4199999988</v>
      </c>
      <c r="BM350" s="229">
        <f xml:space="preserve"> G350 + BM349</f>
        <v>19959</v>
      </c>
      <c r="BN350" s="38">
        <f>F350/G350</f>
        <v>57.837796610169491</v>
      </c>
    </row>
    <row r="351" spans="1:66" s="72" customFormat="1" ht="30" x14ac:dyDescent="0.25">
      <c r="A351" s="45">
        <v>41055</v>
      </c>
      <c r="B351" s="43">
        <f t="shared" si="624"/>
        <v>5</v>
      </c>
      <c r="C351" s="52">
        <v>31</v>
      </c>
      <c r="D351" s="37" t="s">
        <v>31</v>
      </c>
      <c r="E351" s="37" t="s">
        <v>426</v>
      </c>
      <c r="F351" s="43">
        <v>3776.29</v>
      </c>
      <c r="G351" s="52">
        <v>59</v>
      </c>
      <c r="H351" s="52">
        <v>0</v>
      </c>
      <c r="I351" s="34">
        <v>0.83333333333333337</v>
      </c>
      <c r="J351" s="34">
        <v>0.83333333333333337</v>
      </c>
      <c r="K351" s="34">
        <v>0.83680555555555547</v>
      </c>
      <c r="L351" s="7">
        <f>K351-J351</f>
        <v>3.4722222222220989E-3</v>
      </c>
      <c r="M351" s="34">
        <v>0.84027777777777779</v>
      </c>
      <c r="N351" s="7">
        <f>M351-K351</f>
        <v>3.4722222222223209E-3</v>
      </c>
      <c r="O351" s="34">
        <v>0.90277777777777779</v>
      </c>
      <c r="P351" s="7">
        <f>O351-M351</f>
        <v>6.25E-2</v>
      </c>
      <c r="Q351" s="34">
        <v>0.90277777777777779</v>
      </c>
      <c r="R351" s="34">
        <v>0.94444444444444453</v>
      </c>
      <c r="S351" s="7">
        <f t="shared" si="664"/>
        <v>4.1666666666666741E-2</v>
      </c>
      <c r="T351" s="34">
        <v>0.90277777777777779</v>
      </c>
      <c r="U351" s="34">
        <v>0.94444444444444453</v>
      </c>
      <c r="V351" s="7">
        <f t="shared" si="665"/>
        <v>4.1666666666666741E-2</v>
      </c>
      <c r="W351" s="34">
        <v>1.0416666666666667</v>
      </c>
      <c r="X351" s="7">
        <f>W351-R351</f>
        <v>9.722222222222221E-2</v>
      </c>
      <c r="Y351" s="34">
        <v>1.0423611111111111</v>
      </c>
      <c r="Z351" s="7">
        <f>Y351-W351</f>
        <v>6.9444444444433095E-4</v>
      </c>
      <c r="AA351" s="34">
        <v>1.1722222222222223</v>
      </c>
      <c r="AB351" s="7">
        <f>AA351-Y351</f>
        <v>0.1298611111111112</v>
      </c>
      <c r="AC351" s="34">
        <v>1.1722222222222223</v>
      </c>
      <c r="AD351" s="34">
        <v>1.1722222222222223</v>
      </c>
      <c r="AE351" s="7">
        <f t="shared" si="666"/>
        <v>0</v>
      </c>
      <c r="AF351" s="34">
        <v>1.1840277777777779</v>
      </c>
      <c r="AG351" s="7">
        <f>AF351-AD351</f>
        <v>1.1805555555555625E-2</v>
      </c>
      <c r="AH351" s="34">
        <v>1.1909722222222221</v>
      </c>
      <c r="AI351" s="7">
        <f>AH351-AF351</f>
        <v>6.9444444444441977E-3</v>
      </c>
      <c r="AJ351" s="66">
        <f t="shared" si="667"/>
        <v>0</v>
      </c>
      <c r="AK351" s="66">
        <f t="shared" si="668"/>
        <v>10</v>
      </c>
      <c r="AL351" s="34">
        <v>1.1944444444444444</v>
      </c>
      <c r="AM351" s="34">
        <v>1.1979166666666667</v>
      </c>
      <c r="AN351" s="7">
        <f t="shared" si="538"/>
        <v>3.4722222222223209E-3</v>
      </c>
      <c r="AO351" s="67">
        <f>AM351-I351</f>
        <v>0.36458333333333337</v>
      </c>
      <c r="AP351" s="8">
        <f t="shared" si="542"/>
        <v>8</v>
      </c>
      <c r="AQ351" s="8">
        <f t="shared" si="543"/>
        <v>45</v>
      </c>
      <c r="AR351" s="7">
        <f>AB351-(AU351+AV351+AW351+AZ351+BC351+BF351+BI351)</f>
        <v>6.4583333333333423E-2</v>
      </c>
      <c r="AS351" s="8">
        <f t="shared" si="669"/>
        <v>1</v>
      </c>
      <c r="AT351" s="8">
        <f t="shared" si="670"/>
        <v>33</v>
      </c>
      <c r="AU351" s="224">
        <v>0</v>
      </c>
      <c r="AV351" s="224">
        <v>0</v>
      </c>
      <c r="AW351" s="224">
        <v>0</v>
      </c>
      <c r="AX351" s="225">
        <f t="shared" si="656"/>
        <v>0</v>
      </c>
      <c r="AY351" s="225">
        <f t="shared" si="657"/>
        <v>0</v>
      </c>
      <c r="AZ351" s="224">
        <v>0</v>
      </c>
      <c r="BA351" s="225">
        <f t="shared" si="658"/>
        <v>0</v>
      </c>
      <c r="BB351" s="225">
        <f t="shared" si="659"/>
        <v>0</v>
      </c>
      <c r="BC351" s="224">
        <v>0</v>
      </c>
      <c r="BD351" s="225">
        <f t="shared" si="662"/>
        <v>0</v>
      </c>
      <c r="BE351" s="225">
        <f t="shared" si="663"/>
        <v>0</v>
      </c>
      <c r="BF351" s="224">
        <v>6.5277777777777782E-2</v>
      </c>
      <c r="BG351" s="225">
        <f t="shared" si="620"/>
        <v>1</v>
      </c>
      <c r="BH351" s="225">
        <f t="shared" si="621"/>
        <v>34</v>
      </c>
      <c r="BI351" s="224">
        <v>0</v>
      </c>
      <c r="BJ351" s="226">
        <f t="shared" si="671"/>
        <v>0</v>
      </c>
      <c r="BK351" s="227">
        <f t="shared" si="672"/>
        <v>0</v>
      </c>
      <c r="BL351" s="228">
        <f>F351 + BL350</f>
        <v>1240738.7099999988</v>
      </c>
      <c r="BM351" s="229">
        <f xml:space="preserve"> G351 + BM350</f>
        <v>20018</v>
      </c>
      <c r="BN351" s="38">
        <f>F351/G351</f>
        <v>64.004915254237289</v>
      </c>
    </row>
    <row r="352" spans="1:66" s="72" customFormat="1" x14ac:dyDescent="0.25">
      <c r="A352" s="45">
        <v>41056</v>
      </c>
      <c r="B352" s="43">
        <f t="shared" si="624"/>
        <v>5</v>
      </c>
      <c r="C352" s="52">
        <v>32</v>
      </c>
      <c r="D352" s="37" t="s">
        <v>31</v>
      </c>
      <c r="E352" s="37" t="s">
        <v>214</v>
      </c>
      <c r="F352" s="43">
        <v>3660.24</v>
      </c>
      <c r="G352" s="52">
        <v>58</v>
      </c>
      <c r="H352" s="52">
        <v>1</v>
      </c>
      <c r="I352" s="34">
        <v>0.85416666666666663</v>
      </c>
      <c r="J352" s="34">
        <v>0.85416666666666663</v>
      </c>
      <c r="K352" s="34">
        <v>0.86111111111111116</v>
      </c>
      <c r="L352" s="7">
        <f>K352-J352</f>
        <v>6.9444444444445308E-3</v>
      </c>
      <c r="M352" s="34">
        <v>0.88194444444444453</v>
      </c>
      <c r="N352" s="7">
        <f>M352-K352</f>
        <v>2.083333333333337E-2</v>
      </c>
      <c r="O352" s="34">
        <v>0.98958333333333337</v>
      </c>
      <c r="P352" s="7">
        <f>O352-M352</f>
        <v>0.10763888888888884</v>
      </c>
      <c r="Q352" s="34">
        <v>0.99305555555555547</v>
      </c>
      <c r="R352" s="34">
        <v>1.0347222222222221</v>
      </c>
      <c r="S352" s="7">
        <f t="shared" ref="S352:S357" si="673">R352-Q352</f>
        <v>4.166666666666663E-2</v>
      </c>
      <c r="T352" s="34">
        <v>0.99305555555555547</v>
      </c>
      <c r="U352" s="34">
        <v>1.0347222222222221</v>
      </c>
      <c r="V352" s="7">
        <f t="shared" ref="V352:V357" si="674">U352-T352</f>
        <v>4.166666666666663E-2</v>
      </c>
      <c r="W352" s="34">
        <v>1.1979166666666667</v>
      </c>
      <c r="X352" s="7">
        <f>W352-R352</f>
        <v>0.16319444444444464</v>
      </c>
      <c r="Y352" s="34">
        <v>1.1993055555555556</v>
      </c>
      <c r="Z352" s="7">
        <f>Y352-W352</f>
        <v>1.388888888888884E-3</v>
      </c>
      <c r="AA352" s="34">
        <v>1.2791666666666666</v>
      </c>
      <c r="AB352" s="7">
        <f>AA352-Y352</f>
        <v>7.9861111111110938E-2</v>
      </c>
      <c r="AC352" s="34">
        <v>1.2791666666666666</v>
      </c>
      <c r="AD352" s="34">
        <v>1.2791666666666666</v>
      </c>
      <c r="AE352" s="7">
        <f t="shared" ref="AE352:AE357" si="675">AD352-AC352</f>
        <v>0</v>
      </c>
      <c r="AF352" s="34">
        <v>1.3020833333333333</v>
      </c>
      <c r="AG352" s="7">
        <f>AF352-AD352</f>
        <v>2.2916666666666696E-2</v>
      </c>
      <c r="AH352" s="34">
        <v>1.3125</v>
      </c>
      <c r="AI352" s="7">
        <f>AH352-AF352</f>
        <v>1.0416666666666741E-2</v>
      </c>
      <c r="AJ352" s="66">
        <f t="shared" ref="AJ352:AJ371" si="676">HOUR(AI352)</f>
        <v>0</v>
      </c>
      <c r="AK352" s="66">
        <f t="shared" ref="AK352:AK371" si="677">MINUTE(AI352)</f>
        <v>15</v>
      </c>
      <c r="AL352" s="34">
        <v>1.3159722222222221</v>
      </c>
      <c r="AM352" s="34">
        <v>1.3194444444444444</v>
      </c>
      <c r="AN352" s="7">
        <f t="shared" si="538"/>
        <v>3.4722222222223209E-3</v>
      </c>
      <c r="AO352" s="67">
        <f>AM352-I352</f>
        <v>0.46527777777777779</v>
      </c>
      <c r="AP352" s="8">
        <f t="shared" si="542"/>
        <v>11</v>
      </c>
      <c r="AQ352" s="8">
        <f t="shared" si="543"/>
        <v>10</v>
      </c>
      <c r="AR352" s="7">
        <f>AB352-(AU352+AV352+AW352+AZ352+BC352+BF352+BI352)</f>
        <v>4.9999999999999822E-2</v>
      </c>
      <c r="AS352" s="8">
        <f t="shared" ref="AS352:AS357" si="678">HOUR(AR352)</f>
        <v>1</v>
      </c>
      <c r="AT352" s="8">
        <f t="shared" ref="AT352:AT357" si="679">MINUTE(AR352)</f>
        <v>12</v>
      </c>
      <c r="AU352" s="224">
        <v>0</v>
      </c>
      <c r="AV352" s="224">
        <v>0</v>
      </c>
      <c r="AW352" s="224">
        <v>0</v>
      </c>
      <c r="AX352" s="225">
        <f t="shared" ref="AX352:AX371" si="680">HOUR(AW352)</f>
        <v>0</v>
      </c>
      <c r="AY352" s="225">
        <f t="shared" ref="AY352:AY371" si="681">MINUTE(AW352)</f>
        <v>0</v>
      </c>
      <c r="AZ352" s="224">
        <v>0</v>
      </c>
      <c r="BA352" s="225">
        <f t="shared" si="658"/>
        <v>0</v>
      </c>
      <c r="BB352" s="225">
        <f t="shared" si="659"/>
        <v>0</v>
      </c>
      <c r="BC352" s="224">
        <v>0</v>
      </c>
      <c r="BD352" s="225">
        <f t="shared" ref="BD352:BD368" si="682">HOUR(BC352)</f>
        <v>0</v>
      </c>
      <c r="BE352" s="225">
        <f t="shared" ref="BE352:BE368" si="683">MINUTE(BC352)</f>
        <v>0</v>
      </c>
      <c r="BF352" s="224">
        <v>2.9861111111111113E-2</v>
      </c>
      <c r="BG352" s="225">
        <f t="shared" si="620"/>
        <v>0</v>
      </c>
      <c r="BH352" s="225">
        <f t="shared" si="621"/>
        <v>43</v>
      </c>
      <c r="BI352" s="224">
        <v>0</v>
      </c>
      <c r="BJ352" s="226">
        <f t="shared" si="671"/>
        <v>0</v>
      </c>
      <c r="BK352" s="227">
        <f t="shared" si="672"/>
        <v>0</v>
      </c>
      <c r="BL352" s="228">
        <f>F352 + BL351</f>
        <v>1244398.9499999988</v>
      </c>
      <c r="BM352" s="229">
        <f xml:space="preserve"> G352 + BM351</f>
        <v>20076</v>
      </c>
      <c r="BN352" s="38">
        <f>F352/G352</f>
        <v>63.107586206896549</v>
      </c>
    </row>
    <row r="353" spans="1:66" s="72" customFormat="1" x14ac:dyDescent="0.25">
      <c r="A353" s="45">
        <v>41056</v>
      </c>
      <c r="B353" s="43">
        <f t="shared" si="624"/>
        <v>5</v>
      </c>
      <c r="C353" s="52">
        <v>6</v>
      </c>
      <c r="D353" s="37" t="s">
        <v>264</v>
      </c>
      <c r="E353" s="37" t="s">
        <v>333</v>
      </c>
      <c r="F353" s="43">
        <v>3212.83</v>
      </c>
      <c r="G353" s="52">
        <v>59</v>
      </c>
      <c r="H353" s="52">
        <v>0</v>
      </c>
      <c r="I353" s="34">
        <v>0.98263888888888884</v>
      </c>
      <c r="J353" s="34">
        <v>0.98263888888888884</v>
      </c>
      <c r="K353" s="34">
        <v>0.99652777777777779</v>
      </c>
      <c r="L353" s="7">
        <f>K353-J353</f>
        <v>1.3888888888888951E-2</v>
      </c>
      <c r="M353" s="34">
        <v>1.0972222222222221</v>
      </c>
      <c r="N353" s="7">
        <f>M353-K353</f>
        <v>0.10069444444444431</v>
      </c>
      <c r="O353" s="34">
        <v>1.1111111111111112</v>
      </c>
      <c r="P353" s="7">
        <f>O353-M353</f>
        <v>1.3888888888889062E-2</v>
      </c>
      <c r="Q353" s="34">
        <v>1.1111111111111112</v>
      </c>
      <c r="R353" s="34">
        <v>1.1458333333333333</v>
      </c>
      <c r="S353" s="7">
        <f t="shared" si="673"/>
        <v>3.4722222222222099E-2</v>
      </c>
      <c r="T353" s="34">
        <v>1.1111111111111112</v>
      </c>
      <c r="U353" s="34">
        <v>1.1458333333333333</v>
      </c>
      <c r="V353" s="7">
        <f t="shared" si="674"/>
        <v>3.4722222222222099E-2</v>
      </c>
      <c r="W353" s="34">
        <v>1.1111111111111112</v>
      </c>
      <c r="X353" s="7">
        <v>0</v>
      </c>
      <c r="Y353" s="34">
        <v>1.125</v>
      </c>
      <c r="Z353" s="7">
        <f>Y353-W353</f>
        <v>1.388888888888884E-2</v>
      </c>
      <c r="AA353" s="34">
        <v>1.3819444444444444</v>
      </c>
      <c r="AB353" s="7">
        <f>AA353-Y353</f>
        <v>0.25694444444444442</v>
      </c>
      <c r="AC353" s="34">
        <v>1.3819444444444444</v>
      </c>
      <c r="AD353" s="34">
        <v>1.3819444444444444</v>
      </c>
      <c r="AE353" s="7">
        <f t="shared" si="675"/>
        <v>0</v>
      </c>
      <c r="AF353" s="34">
        <v>1.40625</v>
      </c>
      <c r="AG353" s="7">
        <f>AF353-AD353</f>
        <v>2.430555555555558E-2</v>
      </c>
      <c r="AH353" s="34">
        <v>1.4166666666666667</v>
      </c>
      <c r="AI353" s="7">
        <f>AH353-AF353</f>
        <v>1.0416666666666741E-2</v>
      </c>
      <c r="AJ353" s="66">
        <f t="shared" si="676"/>
        <v>0</v>
      </c>
      <c r="AK353" s="66">
        <f t="shared" si="677"/>
        <v>15</v>
      </c>
      <c r="AL353" s="34">
        <v>1.4201388888888891</v>
      </c>
      <c r="AM353" s="34">
        <v>1.4270833333333333</v>
      </c>
      <c r="AN353" s="7">
        <f t="shared" si="538"/>
        <v>6.9444444444441977E-3</v>
      </c>
      <c r="AO353" s="67">
        <f>AM353-I353</f>
        <v>0.44444444444444442</v>
      </c>
      <c r="AP353" s="8">
        <f t="shared" si="542"/>
        <v>10</v>
      </c>
      <c r="AQ353" s="8">
        <f t="shared" si="543"/>
        <v>40</v>
      </c>
      <c r="AR353" s="7">
        <f>AB353-(AU353+AV353+AW353+AZ353+BC353+BF353+BI353)</f>
        <v>0</v>
      </c>
      <c r="AS353" s="8">
        <f t="shared" si="678"/>
        <v>0</v>
      </c>
      <c r="AT353" s="8">
        <f t="shared" si="679"/>
        <v>0</v>
      </c>
      <c r="AU353" s="224">
        <v>0</v>
      </c>
      <c r="AV353" s="224">
        <v>0</v>
      </c>
      <c r="AW353" s="224">
        <v>0</v>
      </c>
      <c r="AX353" s="225">
        <f t="shared" si="680"/>
        <v>0</v>
      </c>
      <c r="AY353" s="225">
        <f t="shared" si="681"/>
        <v>0</v>
      </c>
      <c r="AZ353" s="224">
        <v>0.25694444444444448</v>
      </c>
      <c r="BA353" s="225">
        <f t="shared" si="658"/>
        <v>6</v>
      </c>
      <c r="BB353" s="225">
        <f t="shared" si="659"/>
        <v>10</v>
      </c>
      <c r="BC353" s="224">
        <v>0</v>
      </c>
      <c r="BD353" s="225">
        <f t="shared" si="682"/>
        <v>0</v>
      </c>
      <c r="BE353" s="225">
        <f t="shared" si="683"/>
        <v>0</v>
      </c>
      <c r="BF353" s="224">
        <v>0</v>
      </c>
      <c r="BG353" s="225">
        <f t="shared" si="620"/>
        <v>0</v>
      </c>
      <c r="BH353" s="225">
        <f t="shared" si="621"/>
        <v>0</v>
      </c>
      <c r="BI353" s="224">
        <v>0</v>
      </c>
      <c r="BJ353" s="226">
        <f t="shared" si="671"/>
        <v>0</v>
      </c>
      <c r="BK353" s="227">
        <f t="shared" si="672"/>
        <v>0</v>
      </c>
      <c r="BL353" s="228">
        <f>F353 + BL352</f>
        <v>1247611.7799999989</v>
      </c>
      <c r="BM353" s="229">
        <f xml:space="preserve"> G353 + BM352</f>
        <v>20135</v>
      </c>
      <c r="BN353" s="38">
        <f>F353/G353</f>
        <v>54.454745762711866</v>
      </c>
    </row>
    <row r="354" spans="1:66" s="72" customFormat="1" ht="30" x14ac:dyDescent="0.25">
      <c r="A354" s="45">
        <v>41056</v>
      </c>
      <c r="B354" s="43">
        <f t="shared" si="624"/>
        <v>5</v>
      </c>
      <c r="C354" s="52">
        <v>1</v>
      </c>
      <c r="D354" s="37" t="s">
        <v>286</v>
      </c>
      <c r="E354" s="37" t="s">
        <v>307</v>
      </c>
      <c r="F354" s="43">
        <v>3458.44</v>
      </c>
      <c r="G354" s="52">
        <v>57</v>
      </c>
      <c r="H354" s="52">
        <v>2</v>
      </c>
      <c r="I354" s="34">
        <v>0.63541666666666663</v>
      </c>
      <c r="J354" s="34">
        <v>0.63541666666666663</v>
      </c>
      <c r="K354" s="34">
        <v>0.63888888888888895</v>
      </c>
      <c r="L354" s="7">
        <f>K354-J354</f>
        <v>3.4722222222223209E-3</v>
      </c>
      <c r="M354" s="34">
        <v>0.64583333333333337</v>
      </c>
      <c r="N354" s="7">
        <f>M354-K354</f>
        <v>6.9444444444444198E-3</v>
      </c>
      <c r="O354" s="34">
        <v>0.65277777777777779</v>
      </c>
      <c r="P354" s="7">
        <f>O354-M354</f>
        <v>6.9444444444444198E-3</v>
      </c>
      <c r="Q354" s="34">
        <v>0.65625</v>
      </c>
      <c r="R354" s="34">
        <v>0.68055555555555547</v>
      </c>
      <c r="S354" s="7">
        <f t="shared" si="673"/>
        <v>2.4305555555555469E-2</v>
      </c>
      <c r="T354" s="34">
        <v>0.65625</v>
      </c>
      <c r="U354" s="34">
        <v>0.68055555555555547</v>
      </c>
      <c r="V354" s="7">
        <f t="shared" si="674"/>
        <v>2.4305555555555469E-2</v>
      </c>
      <c r="W354" s="34">
        <v>0.68055555555555547</v>
      </c>
      <c r="X354" s="7">
        <f>W354-R354</f>
        <v>0</v>
      </c>
      <c r="Y354" s="34">
        <v>0.68194444444444446</v>
      </c>
      <c r="Z354" s="7">
        <f>Y354-W354</f>
        <v>1.388888888888995E-3</v>
      </c>
      <c r="AA354" s="34">
        <v>0.74791666666666667</v>
      </c>
      <c r="AB354" s="7">
        <f>AA354-Y354</f>
        <v>6.597222222222221E-2</v>
      </c>
      <c r="AC354" s="34">
        <v>0.74791666666666667</v>
      </c>
      <c r="AD354" s="34">
        <v>0.74791666666666667</v>
      </c>
      <c r="AE354" s="7">
        <f t="shared" si="675"/>
        <v>0</v>
      </c>
      <c r="AF354" s="34">
        <v>0.76388888888888884</v>
      </c>
      <c r="AG354" s="7">
        <f>AF354-AD354</f>
        <v>1.5972222222222165E-2</v>
      </c>
      <c r="AH354" s="34">
        <v>0.77083333333333337</v>
      </c>
      <c r="AI354" s="7">
        <f>AH354-AF354</f>
        <v>6.9444444444445308E-3</v>
      </c>
      <c r="AJ354" s="66">
        <f t="shared" si="676"/>
        <v>0</v>
      </c>
      <c r="AK354" s="66">
        <f t="shared" si="677"/>
        <v>10</v>
      </c>
      <c r="AL354" s="34">
        <v>0.77430555555555547</v>
      </c>
      <c r="AM354" s="34">
        <v>0.78125</v>
      </c>
      <c r="AN354" s="7">
        <f t="shared" si="538"/>
        <v>6.9444444444445308E-3</v>
      </c>
      <c r="AO354" s="67">
        <f>AM354-I354</f>
        <v>0.14583333333333337</v>
      </c>
      <c r="AP354" s="8">
        <f t="shared" si="542"/>
        <v>3</v>
      </c>
      <c r="AQ354" s="8">
        <f t="shared" si="543"/>
        <v>30</v>
      </c>
      <c r="AR354" s="7">
        <f>AB354-(AU354+AV354+AW354+AZ354+BC354+BF354+BI354)</f>
        <v>4.7222222222222207E-2</v>
      </c>
      <c r="AS354" s="8">
        <f t="shared" si="678"/>
        <v>1</v>
      </c>
      <c r="AT354" s="8">
        <f t="shared" si="679"/>
        <v>8</v>
      </c>
      <c r="AU354" s="224">
        <v>0</v>
      </c>
      <c r="AV354" s="224">
        <v>0</v>
      </c>
      <c r="AW354" s="224">
        <v>0</v>
      </c>
      <c r="AX354" s="225">
        <f t="shared" si="680"/>
        <v>0</v>
      </c>
      <c r="AY354" s="225">
        <f t="shared" si="681"/>
        <v>0</v>
      </c>
      <c r="AZ354" s="224">
        <v>0</v>
      </c>
      <c r="BA354" s="225">
        <f t="shared" si="658"/>
        <v>0</v>
      </c>
      <c r="BB354" s="225">
        <f t="shared" si="659"/>
        <v>0</v>
      </c>
      <c r="BC354" s="224">
        <v>0</v>
      </c>
      <c r="BD354" s="225">
        <f t="shared" si="682"/>
        <v>0</v>
      </c>
      <c r="BE354" s="225">
        <f t="shared" si="683"/>
        <v>0</v>
      </c>
      <c r="BF354" s="224">
        <v>1.1111111111111112E-2</v>
      </c>
      <c r="BG354" s="225">
        <f t="shared" si="620"/>
        <v>0</v>
      </c>
      <c r="BH354" s="225">
        <f t="shared" si="621"/>
        <v>16</v>
      </c>
      <c r="BI354" s="224">
        <v>7.6388888888888886E-3</v>
      </c>
      <c r="BJ354" s="226">
        <f t="shared" si="671"/>
        <v>0</v>
      </c>
      <c r="BK354" s="227">
        <f t="shared" si="672"/>
        <v>11</v>
      </c>
      <c r="BL354" s="228">
        <f>F354 + BL353</f>
        <v>1251070.2199999988</v>
      </c>
      <c r="BM354" s="229">
        <f xml:space="preserve"> G354 + BM353</f>
        <v>20192</v>
      </c>
      <c r="BN354" s="38">
        <f>F354/G354</f>
        <v>60.674385964912283</v>
      </c>
    </row>
    <row r="355" spans="1:66" s="72" customFormat="1" ht="30" x14ac:dyDescent="0.25">
      <c r="A355" s="45">
        <v>41056</v>
      </c>
      <c r="B355" s="43">
        <f t="shared" si="624"/>
        <v>5</v>
      </c>
      <c r="C355" s="52">
        <v>12</v>
      </c>
      <c r="D355" s="37" t="s">
        <v>351</v>
      </c>
      <c r="E355" s="37" t="s">
        <v>307</v>
      </c>
      <c r="F355" s="43">
        <v>3408.65</v>
      </c>
      <c r="G355" s="52">
        <v>58</v>
      </c>
      <c r="H355" s="52">
        <v>1</v>
      </c>
      <c r="I355" s="34">
        <v>0.65277777777777779</v>
      </c>
      <c r="J355" s="34">
        <v>0.65277777777777779</v>
      </c>
      <c r="K355" s="34">
        <v>0.65972222222222221</v>
      </c>
      <c r="L355" s="7">
        <f>K355-J355</f>
        <v>6.9444444444444198E-3</v>
      </c>
      <c r="M355" s="34">
        <v>0.67013888888888884</v>
      </c>
      <c r="N355" s="7">
        <f>M355-K355</f>
        <v>1.041666666666663E-2</v>
      </c>
      <c r="O355" s="34">
        <v>0.73958333333333337</v>
      </c>
      <c r="P355" s="7">
        <f>O355-M355</f>
        <v>6.9444444444444531E-2</v>
      </c>
      <c r="Q355" s="34">
        <v>0.74305555555555547</v>
      </c>
      <c r="R355" s="34">
        <v>0.76041666666666663</v>
      </c>
      <c r="S355" s="7">
        <f t="shared" si="673"/>
        <v>1.736111111111116E-2</v>
      </c>
      <c r="T355" s="34">
        <v>0.74305555555555547</v>
      </c>
      <c r="U355" s="34">
        <v>0.76041666666666663</v>
      </c>
      <c r="V355" s="7">
        <f t="shared" si="674"/>
        <v>1.736111111111116E-2</v>
      </c>
      <c r="W355" s="34">
        <v>0.77083333333333337</v>
      </c>
      <c r="X355" s="7">
        <f>W355-R355</f>
        <v>1.0416666666666741E-2</v>
      </c>
      <c r="Y355" s="34">
        <v>0.7729166666666667</v>
      </c>
      <c r="Z355" s="7">
        <f>Y355-W355</f>
        <v>2.0833333333333259E-3</v>
      </c>
      <c r="AA355" s="34">
        <v>0.84583333333333333</v>
      </c>
      <c r="AB355" s="7">
        <f>AA355-Y355</f>
        <v>7.291666666666663E-2</v>
      </c>
      <c r="AC355" s="34">
        <v>0.84583333333333333</v>
      </c>
      <c r="AD355" s="34">
        <v>0.84583333333333333</v>
      </c>
      <c r="AE355" s="7">
        <f t="shared" si="675"/>
        <v>0</v>
      </c>
      <c r="AF355" s="34">
        <v>0.86805555555555547</v>
      </c>
      <c r="AG355" s="7">
        <f>AF355-AD355</f>
        <v>2.2222222222222143E-2</v>
      </c>
      <c r="AH355" s="34">
        <v>0.875</v>
      </c>
      <c r="AI355" s="7">
        <f>AH355-AF355</f>
        <v>6.9444444444445308E-3</v>
      </c>
      <c r="AJ355" s="66">
        <f t="shared" si="676"/>
        <v>0</v>
      </c>
      <c r="AK355" s="66">
        <f t="shared" si="677"/>
        <v>10</v>
      </c>
      <c r="AL355" s="34">
        <v>0.87847222222222221</v>
      </c>
      <c r="AM355" s="34">
        <v>0.88194444444444453</v>
      </c>
      <c r="AN355" s="7">
        <f t="shared" si="538"/>
        <v>3.4722222222223209E-3</v>
      </c>
      <c r="AO355" s="67">
        <f>AM355-I355</f>
        <v>0.22916666666666674</v>
      </c>
      <c r="AP355" s="8">
        <f t="shared" si="542"/>
        <v>5</v>
      </c>
      <c r="AQ355" s="8">
        <f t="shared" si="543"/>
        <v>30</v>
      </c>
      <c r="AR355" s="7">
        <f>AB355-(AU355+AV355+AW355+AZ355+BC355+BF355+BI355)</f>
        <v>5.9027777777777742E-2</v>
      </c>
      <c r="AS355" s="8">
        <f t="shared" si="678"/>
        <v>1</v>
      </c>
      <c r="AT355" s="8">
        <f t="shared" si="679"/>
        <v>25</v>
      </c>
      <c r="AU355" s="224">
        <v>0</v>
      </c>
      <c r="AV355" s="224">
        <v>0</v>
      </c>
      <c r="AW355" s="224">
        <v>0</v>
      </c>
      <c r="AX355" s="225">
        <f t="shared" si="680"/>
        <v>0</v>
      </c>
      <c r="AY355" s="225">
        <f t="shared" si="681"/>
        <v>0</v>
      </c>
      <c r="AZ355" s="224">
        <v>0</v>
      </c>
      <c r="BA355" s="225">
        <f t="shared" ref="BA355:BA371" si="684">HOUR(AZ355)</f>
        <v>0</v>
      </c>
      <c r="BB355" s="225">
        <f t="shared" ref="BB355:BB371" si="685">MINUTE(AZ355)</f>
        <v>0</v>
      </c>
      <c r="BC355" s="224">
        <v>0</v>
      </c>
      <c r="BD355" s="225">
        <f t="shared" si="682"/>
        <v>0</v>
      </c>
      <c r="BE355" s="225">
        <f t="shared" si="683"/>
        <v>0</v>
      </c>
      <c r="BF355" s="224">
        <v>1.3888888888888888E-2</v>
      </c>
      <c r="BG355" s="225">
        <f t="shared" si="620"/>
        <v>0</v>
      </c>
      <c r="BH355" s="225">
        <f t="shared" si="621"/>
        <v>20</v>
      </c>
      <c r="BI355" s="224">
        <v>0</v>
      </c>
      <c r="BJ355" s="226">
        <f t="shared" si="671"/>
        <v>0</v>
      </c>
      <c r="BK355" s="227">
        <f t="shared" si="672"/>
        <v>0</v>
      </c>
      <c r="BL355" s="228">
        <f>F355 + BL354</f>
        <v>1254478.8699999987</v>
      </c>
      <c r="BM355" s="229">
        <f xml:space="preserve"> G355 + BM354</f>
        <v>20250</v>
      </c>
      <c r="BN355" s="38">
        <f>F355/G355</f>
        <v>58.769827586206901</v>
      </c>
    </row>
    <row r="356" spans="1:66" s="72" customFormat="1" x14ac:dyDescent="0.25">
      <c r="A356" s="45">
        <v>41056</v>
      </c>
      <c r="B356" s="43">
        <f t="shared" si="624"/>
        <v>5</v>
      </c>
      <c r="C356" s="52">
        <v>33</v>
      </c>
      <c r="D356" s="37" t="s">
        <v>31</v>
      </c>
      <c r="E356" s="37" t="s">
        <v>214</v>
      </c>
      <c r="F356" s="43">
        <v>3662.81</v>
      </c>
      <c r="G356" s="52">
        <v>58</v>
      </c>
      <c r="H356" s="52">
        <v>1</v>
      </c>
      <c r="I356" s="34">
        <v>0.84375</v>
      </c>
      <c r="J356" s="34">
        <v>0.84375</v>
      </c>
      <c r="K356" s="34">
        <v>0.84722222222222221</v>
      </c>
      <c r="L356" s="7">
        <f>K356-J356</f>
        <v>3.4722222222222099E-3</v>
      </c>
      <c r="M356" s="34">
        <v>0.86111111111111116</v>
      </c>
      <c r="N356" s="7">
        <f>M356-K356</f>
        <v>1.3888888888888951E-2</v>
      </c>
      <c r="O356" s="34">
        <v>0.875</v>
      </c>
      <c r="P356" s="7">
        <f>O356-M356</f>
        <v>1.388888888888884E-2</v>
      </c>
      <c r="Q356" s="34">
        <v>0.87847222222222221</v>
      </c>
      <c r="R356" s="34">
        <v>0.89583333333333337</v>
      </c>
      <c r="S356" s="7">
        <f t="shared" si="673"/>
        <v>1.736111111111116E-2</v>
      </c>
      <c r="T356" s="34">
        <v>0.87847222222222221</v>
      </c>
      <c r="U356" s="34">
        <v>0.89583333333333337</v>
      </c>
      <c r="V356" s="7">
        <f t="shared" si="674"/>
        <v>1.736111111111116E-2</v>
      </c>
      <c r="W356" s="34">
        <v>0.92222222222222217</v>
      </c>
      <c r="X356" s="7">
        <f>W356-R356</f>
        <v>2.6388888888888795E-2</v>
      </c>
      <c r="Y356" s="34">
        <v>0.92361111111111116</v>
      </c>
      <c r="Z356" s="7">
        <f>Y356-W356</f>
        <v>1.388888888888995E-3</v>
      </c>
      <c r="AA356" s="34">
        <v>0.98819444444444438</v>
      </c>
      <c r="AB356" s="7">
        <f>AA356-Y356</f>
        <v>6.4583333333333215E-2</v>
      </c>
      <c r="AC356" s="34">
        <v>0.98819444444444438</v>
      </c>
      <c r="AD356" s="34">
        <v>0.98819444444444438</v>
      </c>
      <c r="AE356" s="7">
        <f t="shared" si="675"/>
        <v>0</v>
      </c>
      <c r="AF356" s="34">
        <v>1</v>
      </c>
      <c r="AG356" s="7">
        <f>AF356-AD356</f>
        <v>1.1805555555555625E-2</v>
      </c>
      <c r="AH356" s="34">
        <v>1.0069444444444444</v>
      </c>
      <c r="AI356" s="7">
        <f>AH356-AF356</f>
        <v>6.9444444444444198E-3</v>
      </c>
      <c r="AJ356" s="66">
        <f t="shared" si="676"/>
        <v>0</v>
      </c>
      <c r="AK356" s="66">
        <f t="shared" si="677"/>
        <v>10</v>
      </c>
      <c r="AL356" s="34">
        <v>1.0104166666666667</v>
      </c>
      <c r="AM356" s="34">
        <v>1.0138888888888888</v>
      </c>
      <c r="AN356" s="7">
        <f t="shared" si="538"/>
        <v>3.4722222222220989E-3</v>
      </c>
      <c r="AO356" s="67">
        <f>AM356-I356</f>
        <v>0.17013888888888884</v>
      </c>
      <c r="AP356" s="8">
        <f t="shared" si="542"/>
        <v>4</v>
      </c>
      <c r="AQ356" s="8">
        <f t="shared" si="543"/>
        <v>5</v>
      </c>
      <c r="AR356" s="7">
        <f>AB356-(AU356+AV356+AW356+AZ356+BC356+BF356+BI356)</f>
        <v>4.4444444444444328E-2</v>
      </c>
      <c r="AS356" s="8">
        <f t="shared" si="678"/>
        <v>1</v>
      </c>
      <c r="AT356" s="8">
        <f t="shared" si="679"/>
        <v>4</v>
      </c>
      <c r="AU356" s="224">
        <v>0</v>
      </c>
      <c r="AV356" s="224">
        <v>0</v>
      </c>
      <c r="AW356" s="224">
        <v>0</v>
      </c>
      <c r="AX356" s="225">
        <f t="shared" si="680"/>
        <v>0</v>
      </c>
      <c r="AY356" s="225">
        <f t="shared" si="681"/>
        <v>0</v>
      </c>
      <c r="AZ356" s="224">
        <v>0</v>
      </c>
      <c r="BA356" s="225">
        <f t="shared" si="684"/>
        <v>0</v>
      </c>
      <c r="BB356" s="225">
        <f t="shared" si="685"/>
        <v>0</v>
      </c>
      <c r="BC356" s="224">
        <v>0</v>
      </c>
      <c r="BD356" s="225">
        <f t="shared" si="682"/>
        <v>0</v>
      </c>
      <c r="BE356" s="225">
        <f t="shared" si="683"/>
        <v>0</v>
      </c>
      <c r="BF356" s="224">
        <v>2.013888888888889E-2</v>
      </c>
      <c r="BG356" s="225">
        <f t="shared" si="620"/>
        <v>0</v>
      </c>
      <c r="BH356" s="225">
        <f t="shared" si="621"/>
        <v>29</v>
      </c>
      <c r="BI356" s="224">
        <v>0</v>
      </c>
      <c r="BJ356" s="226">
        <f t="shared" si="671"/>
        <v>0</v>
      </c>
      <c r="BK356" s="227">
        <f t="shared" si="672"/>
        <v>0</v>
      </c>
      <c r="BL356" s="228">
        <f>F356 + BL355</f>
        <v>1258141.6799999988</v>
      </c>
      <c r="BM356" s="229">
        <f xml:space="preserve"> G356 + BM355</f>
        <v>20308</v>
      </c>
      <c r="BN356" s="38">
        <f>F356/G356</f>
        <v>63.151896551724136</v>
      </c>
    </row>
    <row r="357" spans="1:66" s="72" customFormat="1" x14ac:dyDescent="0.25">
      <c r="A357" s="45">
        <v>41056</v>
      </c>
      <c r="B357" s="43">
        <f t="shared" si="624"/>
        <v>5</v>
      </c>
      <c r="C357" s="52">
        <v>34</v>
      </c>
      <c r="D357" s="37" t="s">
        <v>31</v>
      </c>
      <c r="E357" s="37" t="s">
        <v>214</v>
      </c>
      <c r="F357" s="43">
        <v>3521.4</v>
      </c>
      <c r="G357" s="52">
        <v>56</v>
      </c>
      <c r="H357" s="52">
        <v>3</v>
      </c>
      <c r="I357" s="34">
        <v>0.89236111111111116</v>
      </c>
      <c r="J357" s="34">
        <v>0.89236111111111116</v>
      </c>
      <c r="K357" s="34">
        <v>0.89583333333333337</v>
      </c>
      <c r="L357" s="7">
        <f>K357-J357</f>
        <v>3.4722222222222099E-3</v>
      </c>
      <c r="M357" s="34">
        <v>0.90625</v>
      </c>
      <c r="N357" s="7">
        <f>M357-K357</f>
        <v>1.041666666666663E-2</v>
      </c>
      <c r="O357" s="34">
        <v>0.93402777777777779</v>
      </c>
      <c r="P357" s="7">
        <f>O357-M357</f>
        <v>2.777777777777779E-2</v>
      </c>
      <c r="Q357" s="34">
        <v>0.9375</v>
      </c>
      <c r="R357" s="34">
        <v>1.1388888888888888</v>
      </c>
      <c r="S357" s="7">
        <f t="shared" si="673"/>
        <v>0.20138888888888884</v>
      </c>
      <c r="T357" s="34">
        <v>0.9375</v>
      </c>
      <c r="U357" s="34">
        <v>1.1388888888888888</v>
      </c>
      <c r="V357" s="7">
        <f t="shared" si="674"/>
        <v>0.20138888888888884</v>
      </c>
      <c r="W357" s="34">
        <v>1.0520833333333333</v>
      </c>
      <c r="X357" s="7">
        <v>0</v>
      </c>
      <c r="Y357" s="34">
        <v>1.0527777777777778</v>
      </c>
      <c r="Z357" s="7">
        <f>Y357-W357</f>
        <v>6.94444444444553E-4</v>
      </c>
      <c r="AA357" s="34">
        <v>1.1659722222222222</v>
      </c>
      <c r="AB357" s="7">
        <f>AA357-Y357</f>
        <v>0.11319444444444438</v>
      </c>
      <c r="AC357" s="34">
        <v>1.1659722222222222</v>
      </c>
      <c r="AD357" s="34">
        <v>1.1659722222222222</v>
      </c>
      <c r="AE357" s="7">
        <f t="shared" si="675"/>
        <v>0</v>
      </c>
      <c r="AF357" s="34">
        <v>1.1805555555555556</v>
      </c>
      <c r="AG357" s="7">
        <f>AF357-AD357</f>
        <v>1.4583333333333393E-2</v>
      </c>
      <c r="AH357" s="34">
        <v>1.1875</v>
      </c>
      <c r="AI357" s="7">
        <f>AH357-AF357</f>
        <v>6.9444444444444198E-3</v>
      </c>
      <c r="AJ357" s="66">
        <f t="shared" si="676"/>
        <v>0</v>
      </c>
      <c r="AK357" s="66">
        <f t="shared" si="677"/>
        <v>10</v>
      </c>
      <c r="AL357" s="34">
        <v>1.1909722222222221</v>
      </c>
      <c r="AM357" s="34">
        <v>1.1944444444444444</v>
      </c>
      <c r="AN357" s="7">
        <f t="shared" si="538"/>
        <v>3.4722222222223209E-3</v>
      </c>
      <c r="AO357" s="67">
        <f>AM357-I357</f>
        <v>0.30208333333333326</v>
      </c>
      <c r="AP357" s="8">
        <f t="shared" si="542"/>
        <v>7</v>
      </c>
      <c r="AQ357" s="8">
        <f t="shared" si="543"/>
        <v>15</v>
      </c>
      <c r="AR357" s="7">
        <f>AB357-(AU357+AV357+AW357+AZ357+BC357+BF357+BI357)</f>
        <v>5.1388888888888817E-2</v>
      </c>
      <c r="AS357" s="8">
        <f t="shared" si="678"/>
        <v>1</v>
      </c>
      <c r="AT357" s="8">
        <f t="shared" si="679"/>
        <v>14</v>
      </c>
      <c r="AU357" s="224">
        <v>0</v>
      </c>
      <c r="AV357" s="224">
        <v>0</v>
      </c>
      <c r="AW357" s="224">
        <v>0</v>
      </c>
      <c r="AX357" s="225">
        <f t="shared" si="680"/>
        <v>0</v>
      </c>
      <c r="AY357" s="225">
        <f t="shared" si="681"/>
        <v>0</v>
      </c>
      <c r="AZ357" s="224">
        <v>0</v>
      </c>
      <c r="BA357" s="225">
        <f t="shared" si="684"/>
        <v>0</v>
      </c>
      <c r="BB357" s="225">
        <f t="shared" si="685"/>
        <v>0</v>
      </c>
      <c r="BC357" s="224">
        <v>0</v>
      </c>
      <c r="BD357" s="225">
        <f t="shared" si="682"/>
        <v>0</v>
      </c>
      <c r="BE357" s="225">
        <f t="shared" si="683"/>
        <v>0</v>
      </c>
      <c r="BF357" s="224">
        <v>0</v>
      </c>
      <c r="BG357" s="225">
        <f t="shared" si="620"/>
        <v>0</v>
      </c>
      <c r="BH357" s="225">
        <f t="shared" si="621"/>
        <v>0</v>
      </c>
      <c r="BI357" s="224">
        <v>6.1805555555555558E-2</v>
      </c>
      <c r="BJ357" s="226">
        <f t="shared" si="671"/>
        <v>1</v>
      </c>
      <c r="BK357" s="227">
        <f t="shared" si="672"/>
        <v>29</v>
      </c>
      <c r="BL357" s="228">
        <f>F357 + BL356</f>
        <v>1261663.0799999987</v>
      </c>
      <c r="BM357" s="229">
        <f xml:space="preserve"> G357 + BM356</f>
        <v>20364</v>
      </c>
      <c r="BN357" s="38">
        <f>F357/G357</f>
        <v>62.88214285714286</v>
      </c>
    </row>
    <row r="358" spans="1:66" s="72" customFormat="1" ht="30" x14ac:dyDescent="0.25">
      <c r="A358" s="45">
        <v>41057</v>
      </c>
      <c r="B358" s="43">
        <f t="shared" si="624"/>
        <v>5</v>
      </c>
      <c r="C358" s="52">
        <v>4</v>
      </c>
      <c r="D358" s="37" t="s">
        <v>417</v>
      </c>
      <c r="E358" s="37" t="s">
        <v>216</v>
      </c>
      <c r="F358" s="43">
        <v>3497.93</v>
      </c>
      <c r="G358" s="52">
        <v>55</v>
      </c>
      <c r="H358" s="52">
        <v>4</v>
      </c>
      <c r="I358" s="34">
        <v>0.92708333333333337</v>
      </c>
      <c r="J358" s="34">
        <v>0.92708333333333337</v>
      </c>
      <c r="K358" s="34">
        <v>0.9375</v>
      </c>
      <c r="L358" s="7">
        <f>K358-J358</f>
        <v>1.041666666666663E-2</v>
      </c>
      <c r="M358" s="34">
        <v>0.95138888888888884</v>
      </c>
      <c r="N358" s="7">
        <f>M358-K358</f>
        <v>1.388888888888884E-2</v>
      </c>
      <c r="O358" s="34">
        <v>1.0694444444444444</v>
      </c>
      <c r="P358" s="7">
        <f>O358-M358</f>
        <v>0.11805555555555558</v>
      </c>
      <c r="Q358" s="34">
        <v>1.0694444444444444</v>
      </c>
      <c r="R358" s="34">
        <v>1.0972222222222221</v>
      </c>
      <c r="S358" s="7">
        <f t="shared" ref="S358:S364" si="686">R358-Q358</f>
        <v>2.7777777777777679E-2</v>
      </c>
      <c r="T358" s="34">
        <v>1.0694444444444444</v>
      </c>
      <c r="U358" s="34">
        <v>1.0972222222222221</v>
      </c>
      <c r="V358" s="7">
        <f t="shared" ref="V358:V364" si="687">U358-T358</f>
        <v>2.7777777777777679E-2</v>
      </c>
      <c r="W358" s="34">
        <v>0.125</v>
      </c>
      <c r="X358" s="7">
        <v>0</v>
      </c>
      <c r="Y358" s="34">
        <v>1.1312499999999999</v>
      </c>
      <c r="Z358" s="67">
        <f>Y358-W358</f>
        <v>1.0062499999999999</v>
      </c>
      <c r="AA358" s="34">
        <v>1.288888888888889</v>
      </c>
      <c r="AB358" s="7">
        <f>AA358-Y358</f>
        <v>0.15763888888888911</v>
      </c>
      <c r="AC358" s="34">
        <v>1.288888888888889</v>
      </c>
      <c r="AD358" s="34">
        <v>1.288888888888889</v>
      </c>
      <c r="AE358" s="7">
        <f t="shared" ref="AE358:AE364" si="688">AD358-AC358</f>
        <v>0</v>
      </c>
      <c r="AF358" s="34">
        <v>1.2951388888888888</v>
      </c>
      <c r="AG358" s="7">
        <f>AF358-AD358</f>
        <v>6.2499999999998668E-3</v>
      </c>
      <c r="AH358" s="34">
        <v>1.3055555555555556</v>
      </c>
      <c r="AI358" s="7">
        <f>AH358-AF358</f>
        <v>1.0416666666666741E-2</v>
      </c>
      <c r="AJ358" s="66">
        <f t="shared" si="676"/>
        <v>0</v>
      </c>
      <c r="AK358" s="66">
        <f t="shared" si="677"/>
        <v>15</v>
      </c>
      <c r="AL358" s="34">
        <v>0.30902777777777779</v>
      </c>
      <c r="AM358" s="34">
        <v>1.3125</v>
      </c>
      <c r="AN358" s="7">
        <f t="shared" si="538"/>
        <v>1.0034722222222223</v>
      </c>
      <c r="AO358" s="67">
        <f>AM358-I358</f>
        <v>0.38541666666666663</v>
      </c>
      <c r="AP358" s="8">
        <f t="shared" si="542"/>
        <v>9</v>
      </c>
      <c r="AQ358" s="8">
        <f t="shared" si="543"/>
        <v>15</v>
      </c>
      <c r="AR358" s="7">
        <f>AB358-(AU358+AV358+AW358+AZ358+BC358+BF358+BI358)</f>
        <v>9.1666666666666882E-2</v>
      </c>
      <c r="AS358" s="8">
        <f t="shared" ref="AS358:AS364" si="689">HOUR(AR358)</f>
        <v>2</v>
      </c>
      <c r="AT358" s="8">
        <f t="shared" ref="AT358:AT364" si="690">MINUTE(AR358)</f>
        <v>12</v>
      </c>
      <c r="AU358" s="224">
        <v>0</v>
      </c>
      <c r="AV358" s="224">
        <v>0</v>
      </c>
      <c r="AW358" s="224">
        <v>0</v>
      </c>
      <c r="AX358" s="225">
        <f t="shared" si="680"/>
        <v>0</v>
      </c>
      <c r="AY358" s="225">
        <f t="shared" si="681"/>
        <v>0</v>
      </c>
      <c r="AZ358" s="224">
        <v>0</v>
      </c>
      <c r="BA358" s="225">
        <f t="shared" si="684"/>
        <v>0</v>
      </c>
      <c r="BB358" s="225">
        <f t="shared" si="685"/>
        <v>0</v>
      </c>
      <c r="BC358" s="224">
        <v>0</v>
      </c>
      <c r="BD358" s="225">
        <f t="shared" si="682"/>
        <v>0</v>
      </c>
      <c r="BE358" s="225">
        <f t="shared" si="683"/>
        <v>0</v>
      </c>
      <c r="BF358" s="224">
        <v>6.5972222222222224E-2</v>
      </c>
      <c r="BG358" s="225">
        <f t="shared" si="620"/>
        <v>1</v>
      </c>
      <c r="BH358" s="225">
        <f t="shared" si="621"/>
        <v>35</v>
      </c>
      <c r="BI358" s="224">
        <v>0</v>
      </c>
      <c r="BJ358" s="226">
        <f t="shared" si="671"/>
        <v>0</v>
      </c>
      <c r="BK358" s="227">
        <f t="shared" si="672"/>
        <v>0</v>
      </c>
      <c r="BL358" s="228">
        <f>F358 + BL357</f>
        <v>1265161.0099999986</v>
      </c>
      <c r="BM358" s="229">
        <f xml:space="preserve"> G358 + BM357</f>
        <v>20419</v>
      </c>
      <c r="BN358" s="38">
        <f>F358/G358</f>
        <v>63.598727272727267</v>
      </c>
    </row>
    <row r="359" spans="1:66" s="72" customFormat="1" x14ac:dyDescent="0.25">
      <c r="A359" s="45">
        <v>41057</v>
      </c>
      <c r="B359" s="43">
        <f t="shared" si="624"/>
        <v>5</v>
      </c>
      <c r="C359" s="52">
        <v>35</v>
      </c>
      <c r="D359" s="37" t="s">
        <v>31</v>
      </c>
      <c r="E359" s="37" t="s">
        <v>214</v>
      </c>
      <c r="F359" s="43">
        <v>3430.85</v>
      </c>
      <c r="G359" s="52">
        <v>57</v>
      </c>
      <c r="H359" s="52">
        <v>2</v>
      </c>
      <c r="I359" s="34">
        <v>0.15625</v>
      </c>
      <c r="J359" s="34">
        <v>0.15625</v>
      </c>
      <c r="K359" s="34">
        <v>0.16666666666666666</v>
      </c>
      <c r="L359" s="7">
        <f>K359-J359</f>
        <v>1.0416666666666657E-2</v>
      </c>
      <c r="M359" s="34">
        <v>0.17361111111111113</v>
      </c>
      <c r="N359" s="7">
        <f>M359-K359</f>
        <v>6.9444444444444753E-3</v>
      </c>
      <c r="O359" s="34">
        <v>0.19444444444444445</v>
      </c>
      <c r="P359" s="7">
        <f>O359-M359</f>
        <v>2.0833333333333315E-2</v>
      </c>
      <c r="Q359" s="34">
        <v>0.19444444444444445</v>
      </c>
      <c r="R359" s="34">
        <v>0.21527777777777779</v>
      </c>
      <c r="S359" s="7">
        <f t="shared" si="686"/>
        <v>2.0833333333333343E-2</v>
      </c>
      <c r="T359" s="34">
        <v>0.19444444444444445</v>
      </c>
      <c r="U359" s="34">
        <v>0.21527777777777779</v>
      </c>
      <c r="V359" s="7">
        <f t="shared" si="687"/>
        <v>2.0833333333333343E-2</v>
      </c>
      <c r="W359" s="34">
        <v>0.20833333333333334</v>
      </c>
      <c r="X359" s="7">
        <v>0</v>
      </c>
      <c r="Y359" s="34">
        <v>0.20833333333333334</v>
      </c>
      <c r="Z359" s="67">
        <f>Y359-W359</f>
        <v>0</v>
      </c>
      <c r="AA359" s="34">
        <v>0.39374999999999999</v>
      </c>
      <c r="AB359" s="7">
        <f>AA359-Y359</f>
        <v>0.18541666666666665</v>
      </c>
      <c r="AC359" s="34">
        <v>0.39374999999999999</v>
      </c>
      <c r="AD359" s="34">
        <v>0.39374999999999999</v>
      </c>
      <c r="AE359" s="7">
        <f t="shared" si="688"/>
        <v>0</v>
      </c>
      <c r="AF359" s="34">
        <v>0.43055555555555558</v>
      </c>
      <c r="AG359" s="7">
        <f>AF359-AD359</f>
        <v>3.6805555555555591E-2</v>
      </c>
      <c r="AH359" s="34">
        <v>0.4375</v>
      </c>
      <c r="AI359" s="7">
        <f>AH359-AF359</f>
        <v>6.9444444444444198E-3</v>
      </c>
      <c r="AJ359" s="66">
        <f t="shared" si="676"/>
        <v>0</v>
      </c>
      <c r="AK359" s="66">
        <f t="shared" si="677"/>
        <v>10</v>
      </c>
      <c r="AL359" s="34">
        <v>0.44097222222222227</v>
      </c>
      <c r="AM359" s="34">
        <v>0.44444444444444442</v>
      </c>
      <c r="AN359" s="7">
        <f t="shared" si="538"/>
        <v>3.4722222222221544E-3</v>
      </c>
      <c r="AO359" s="67">
        <f>AM359-I359</f>
        <v>0.28819444444444442</v>
      </c>
      <c r="AP359" s="8">
        <f t="shared" si="542"/>
        <v>6</v>
      </c>
      <c r="AQ359" s="8">
        <f t="shared" si="543"/>
        <v>55</v>
      </c>
      <c r="AR359" s="7">
        <f>AB359-(AU359+AV359+AW359+AZ359+BC359+BF359+BI359)</f>
        <v>-6.1805555555555586E-2</v>
      </c>
      <c r="AS359" s="8" t="e">
        <f t="shared" si="689"/>
        <v>#NUM!</v>
      </c>
      <c r="AT359" s="8" t="e">
        <f t="shared" si="690"/>
        <v>#NUM!</v>
      </c>
      <c r="AU359" s="224">
        <v>0</v>
      </c>
      <c r="AV359" s="224">
        <v>0</v>
      </c>
      <c r="AW359" s="224">
        <v>0</v>
      </c>
      <c r="AX359" s="225">
        <f t="shared" si="680"/>
        <v>0</v>
      </c>
      <c r="AY359" s="225">
        <f t="shared" si="681"/>
        <v>0</v>
      </c>
      <c r="AZ359" s="224">
        <v>0.18541666666666667</v>
      </c>
      <c r="BA359" s="225">
        <f t="shared" si="684"/>
        <v>4</v>
      </c>
      <c r="BB359" s="225">
        <f t="shared" si="685"/>
        <v>27</v>
      </c>
      <c r="BC359" s="224">
        <v>0</v>
      </c>
      <c r="BD359" s="225">
        <f t="shared" si="682"/>
        <v>0</v>
      </c>
      <c r="BE359" s="225">
        <f t="shared" si="683"/>
        <v>0</v>
      </c>
      <c r="BF359" s="224">
        <v>0</v>
      </c>
      <c r="BG359" s="225">
        <f t="shared" si="620"/>
        <v>0</v>
      </c>
      <c r="BH359" s="225">
        <f t="shared" si="621"/>
        <v>0</v>
      </c>
      <c r="BI359" s="224">
        <v>6.1805555555555558E-2</v>
      </c>
      <c r="BJ359" s="226">
        <f t="shared" si="671"/>
        <v>1</v>
      </c>
      <c r="BK359" s="227">
        <f t="shared" si="672"/>
        <v>29</v>
      </c>
      <c r="BL359" s="228">
        <f>F359 + BL358</f>
        <v>1268591.8599999987</v>
      </c>
      <c r="BM359" s="229">
        <f xml:space="preserve"> G359 + BM358</f>
        <v>20476</v>
      </c>
      <c r="BN359" s="38">
        <f>F359/G359</f>
        <v>60.190350877192984</v>
      </c>
    </row>
    <row r="360" spans="1:66" s="72" customFormat="1" x14ac:dyDescent="0.25">
      <c r="A360" s="45">
        <v>41057</v>
      </c>
      <c r="B360" s="43">
        <f t="shared" si="624"/>
        <v>5</v>
      </c>
      <c r="C360" s="52">
        <v>3</v>
      </c>
      <c r="D360" s="37" t="s">
        <v>329</v>
      </c>
      <c r="E360" s="37" t="s">
        <v>216</v>
      </c>
      <c r="F360" s="43">
        <v>3706.56</v>
      </c>
      <c r="G360" s="52">
        <v>58</v>
      </c>
      <c r="H360" s="52">
        <v>1</v>
      </c>
      <c r="I360" s="34">
        <v>0.20833333333333334</v>
      </c>
      <c r="J360" s="34">
        <v>0.20833333333333334</v>
      </c>
      <c r="K360" s="34">
        <v>0.21180555555555555</v>
      </c>
      <c r="L360" s="7">
        <f>K360-J360</f>
        <v>3.4722222222222099E-3</v>
      </c>
      <c r="M360" s="34">
        <v>0.21527777777777779</v>
      </c>
      <c r="N360" s="7">
        <f>M360-K360</f>
        <v>3.4722222222222376E-3</v>
      </c>
      <c r="O360" s="34">
        <v>0.33680555555555558</v>
      </c>
      <c r="P360" s="7">
        <f>O360-M360</f>
        <v>0.12152777777777779</v>
      </c>
      <c r="Q360" s="34">
        <v>0.27083333333333331</v>
      </c>
      <c r="R360" s="34">
        <v>0.3125</v>
      </c>
      <c r="S360" s="7">
        <f t="shared" si="686"/>
        <v>4.1666666666666685E-2</v>
      </c>
      <c r="T360" s="34">
        <v>0.27083333333333331</v>
      </c>
      <c r="U360" s="34">
        <v>0.3125</v>
      </c>
      <c r="V360" s="7">
        <f t="shared" si="687"/>
        <v>4.1666666666666685E-2</v>
      </c>
      <c r="W360" s="34">
        <v>0.33333333333333331</v>
      </c>
      <c r="X360" s="7">
        <f>W360-R360</f>
        <v>2.0833333333333315E-2</v>
      </c>
      <c r="Y360" s="34">
        <v>0.34027777777777773</v>
      </c>
      <c r="Z360" s="67">
        <f>Y360-W360</f>
        <v>6.9444444444444198E-3</v>
      </c>
      <c r="AA360" s="34">
        <v>0.65625</v>
      </c>
      <c r="AB360" s="7">
        <f>AA360-Y360</f>
        <v>0.31597222222222227</v>
      </c>
      <c r="AC360" s="34">
        <v>0.65625</v>
      </c>
      <c r="AD360" s="34">
        <v>0.65625</v>
      </c>
      <c r="AE360" s="7">
        <f t="shared" si="688"/>
        <v>0</v>
      </c>
      <c r="AF360" s="34">
        <v>0.66666666666666663</v>
      </c>
      <c r="AG360" s="7">
        <f>AF360-AD360</f>
        <v>1.041666666666663E-2</v>
      </c>
      <c r="AH360" s="34">
        <v>1.6736111111111109</v>
      </c>
      <c r="AI360" s="7">
        <f>AH360-AF360</f>
        <v>1.0069444444444442</v>
      </c>
      <c r="AJ360" s="66">
        <f t="shared" si="676"/>
        <v>0</v>
      </c>
      <c r="AK360" s="66">
        <f t="shared" si="677"/>
        <v>10</v>
      </c>
      <c r="AL360" s="34">
        <v>0.67708333333333337</v>
      </c>
      <c r="AM360" s="34">
        <v>0.68055555555555547</v>
      </c>
      <c r="AN360" s="7">
        <f t="shared" si="538"/>
        <v>3.4722222222220989E-3</v>
      </c>
      <c r="AO360" s="67">
        <f>AM360-I360</f>
        <v>0.4722222222222221</v>
      </c>
      <c r="AP360" s="8">
        <f t="shared" si="542"/>
        <v>11</v>
      </c>
      <c r="AQ360" s="8">
        <f t="shared" si="543"/>
        <v>20</v>
      </c>
      <c r="AR360" s="7">
        <f>AB360-(AU360+AV360+AW360+AZ360+BC360+BF360+BI360)</f>
        <v>0</v>
      </c>
      <c r="AS360" s="8">
        <f t="shared" si="689"/>
        <v>0</v>
      </c>
      <c r="AT360" s="8">
        <f t="shared" si="690"/>
        <v>0</v>
      </c>
      <c r="AU360" s="224">
        <v>0</v>
      </c>
      <c r="AV360" s="224">
        <v>0</v>
      </c>
      <c r="AW360" s="224">
        <v>0</v>
      </c>
      <c r="AX360" s="225">
        <f t="shared" si="680"/>
        <v>0</v>
      </c>
      <c r="AY360" s="225">
        <f t="shared" si="681"/>
        <v>0</v>
      </c>
      <c r="AZ360" s="224">
        <v>0.31597222222222221</v>
      </c>
      <c r="BA360" s="225">
        <f t="shared" si="684"/>
        <v>7</v>
      </c>
      <c r="BB360" s="225">
        <f t="shared" si="685"/>
        <v>35</v>
      </c>
      <c r="BC360" s="224">
        <v>0</v>
      </c>
      <c r="BD360" s="225">
        <f t="shared" si="682"/>
        <v>0</v>
      </c>
      <c r="BE360" s="225">
        <f t="shared" si="683"/>
        <v>0</v>
      </c>
      <c r="BF360" s="224">
        <v>0</v>
      </c>
      <c r="BG360" s="225">
        <f t="shared" si="620"/>
        <v>0</v>
      </c>
      <c r="BH360" s="225">
        <f t="shared" si="621"/>
        <v>0</v>
      </c>
      <c r="BI360" s="224">
        <v>0</v>
      </c>
      <c r="BJ360" s="226">
        <f t="shared" si="671"/>
        <v>0</v>
      </c>
      <c r="BK360" s="227">
        <f t="shared" si="672"/>
        <v>0</v>
      </c>
      <c r="BL360" s="228">
        <f>F360 + BL359</f>
        <v>1272298.4199999988</v>
      </c>
      <c r="BM360" s="229">
        <f xml:space="preserve"> G360 + BM359</f>
        <v>20534</v>
      </c>
      <c r="BN360" s="38">
        <f>F360/G360</f>
        <v>63.906206896551723</v>
      </c>
    </row>
    <row r="361" spans="1:66" s="72" customFormat="1" x14ac:dyDescent="0.25">
      <c r="A361" s="45">
        <v>41057</v>
      </c>
      <c r="B361" s="43">
        <f t="shared" si="624"/>
        <v>5</v>
      </c>
      <c r="C361" s="52">
        <v>36</v>
      </c>
      <c r="D361" s="37" t="s">
        <v>31</v>
      </c>
      <c r="E361" s="37" t="s">
        <v>214</v>
      </c>
      <c r="F361" s="43">
        <v>3208.86</v>
      </c>
      <c r="G361" s="52">
        <v>51</v>
      </c>
      <c r="H361" s="52">
        <v>8</v>
      </c>
      <c r="I361" s="34">
        <v>0.67708333333333337</v>
      </c>
      <c r="J361" s="34">
        <v>0.67708333333333337</v>
      </c>
      <c r="K361" s="34">
        <v>0.6875</v>
      </c>
      <c r="L361" s="7">
        <f>K361-J361</f>
        <v>1.041666666666663E-2</v>
      </c>
      <c r="M361" s="34">
        <v>0.70833333333333337</v>
      </c>
      <c r="N361" s="7">
        <f>M361-K361</f>
        <v>2.083333333333337E-2</v>
      </c>
      <c r="O361" s="34">
        <v>0.73263888888888884</v>
      </c>
      <c r="P361" s="7">
        <f>O361-M361</f>
        <v>2.4305555555555469E-2</v>
      </c>
      <c r="Q361" s="34">
        <v>0.73611111111111116</v>
      </c>
      <c r="R361" s="34">
        <v>0.82638888888888884</v>
      </c>
      <c r="S361" s="7">
        <f t="shared" si="686"/>
        <v>9.0277777777777679E-2</v>
      </c>
      <c r="T361" s="34">
        <v>0.73611111111111116</v>
      </c>
      <c r="U361" s="34">
        <v>0.82638888888888884</v>
      </c>
      <c r="V361" s="7">
        <f t="shared" si="687"/>
        <v>9.0277777777777679E-2</v>
      </c>
      <c r="W361" s="34">
        <v>0.84375</v>
      </c>
      <c r="X361" s="7">
        <f>W361-R361</f>
        <v>1.736111111111116E-2</v>
      </c>
      <c r="Y361" s="34">
        <v>0.8569444444444444</v>
      </c>
      <c r="Z361" s="67">
        <f>Y361-W361</f>
        <v>1.3194444444444398E-2</v>
      </c>
      <c r="AA361" s="34">
        <v>0.95138888888888884</v>
      </c>
      <c r="AB361" s="7">
        <f>AA361-Y361</f>
        <v>9.4444444444444442E-2</v>
      </c>
      <c r="AC361" s="34">
        <v>0.95138888888888884</v>
      </c>
      <c r="AD361" s="34">
        <v>0.95138888888888884</v>
      </c>
      <c r="AE361" s="7">
        <f t="shared" si="688"/>
        <v>0</v>
      </c>
      <c r="AF361" s="34">
        <v>0.96527777777777779</v>
      </c>
      <c r="AG361" s="7">
        <f>AF361-AD361</f>
        <v>1.3888888888888951E-2</v>
      </c>
      <c r="AH361" s="34">
        <v>0.97569444444444453</v>
      </c>
      <c r="AI361" s="7">
        <f>AH361-AF361</f>
        <v>1.0416666666666741E-2</v>
      </c>
      <c r="AJ361" s="66">
        <f t="shared" si="676"/>
        <v>0</v>
      </c>
      <c r="AK361" s="66">
        <f t="shared" si="677"/>
        <v>15</v>
      </c>
      <c r="AL361" s="34">
        <v>0.97916666666666663</v>
      </c>
      <c r="AM361" s="34">
        <v>0.98611111111111116</v>
      </c>
      <c r="AN361" s="7">
        <f t="shared" si="538"/>
        <v>6.9444444444445308E-3</v>
      </c>
      <c r="AO361" s="67">
        <f>AM361-I361</f>
        <v>0.30902777777777779</v>
      </c>
      <c r="AP361" s="8">
        <f t="shared" si="542"/>
        <v>7</v>
      </c>
      <c r="AQ361" s="8">
        <f t="shared" si="543"/>
        <v>25</v>
      </c>
      <c r="AR361" s="7">
        <f>AB361-(AU361+AV361+AW361+AZ361+BC361+BF361+BI361)</f>
        <v>5.7638888888888885E-2</v>
      </c>
      <c r="AS361" s="8">
        <f t="shared" si="689"/>
        <v>1</v>
      </c>
      <c r="AT361" s="8">
        <f t="shared" si="690"/>
        <v>23</v>
      </c>
      <c r="AU361" s="224">
        <v>0</v>
      </c>
      <c r="AV361" s="224">
        <v>0</v>
      </c>
      <c r="AW361" s="224">
        <v>0</v>
      </c>
      <c r="AX361" s="225">
        <f t="shared" si="680"/>
        <v>0</v>
      </c>
      <c r="AY361" s="225">
        <f t="shared" si="681"/>
        <v>0</v>
      </c>
      <c r="AZ361" s="224">
        <v>0</v>
      </c>
      <c r="BA361" s="225">
        <f t="shared" si="684"/>
        <v>0</v>
      </c>
      <c r="BB361" s="225">
        <f t="shared" si="685"/>
        <v>0</v>
      </c>
      <c r="BC361" s="224">
        <v>0</v>
      </c>
      <c r="BD361" s="225">
        <f t="shared" si="682"/>
        <v>0</v>
      </c>
      <c r="BE361" s="225">
        <f t="shared" si="683"/>
        <v>0</v>
      </c>
      <c r="BF361" s="224">
        <v>3.4722222222222224E-2</v>
      </c>
      <c r="BG361" s="225">
        <f t="shared" si="620"/>
        <v>0</v>
      </c>
      <c r="BH361" s="225">
        <f t="shared" si="621"/>
        <v>50</v>
      </c>
      <c r="BI361" s="224">
        <v>2.0833333333333333E-3</v>
      </c>
      <c r="BJ361" s="226">
        <f t="shared" si="671"/>
        <v>0</v>
      </c>
      <c r="BK361" s="227">
        <f t="shared" si="672"/>
        <v>3</v>
      </c>
      <c r="BL361" s="228">
        <f>F361 + BL360</f>
        <v>1275507.2799999989</v>
      </c>
      <c r="BM361" s="229">
        <f xml:space="preserve"> G361 + BM360</f>
        <v>20585</v>
      </c>
      <c r="BN361" s="38">
        <f>F361/G361</f>
        <v>62.918823529411767</v>
      </c>
    </row>
    <row r="362" spans="1:66" s="72" customFormat="1" ht="30" x14ac:dyDescent="0.25">
      <c r="A362" s="45">
        <v>41057</v>
      </c>
      <c r="B362" s="43">
        <f t="shared" si="624"/>
        <v>5</v>
      </c>
      <c r="C362" s="52">
        <v>1</v>
      </c>
      <c r="D362" s="37" t="s">
        <v>419</v>
      </c>
      <c r="E362" s="37" t="s">
        <v>216</v>
      </c>
      <c r="F362" s="43">
        <v>3387.76</v>
      </c>
      <c r="G362" s="52">
        <v>59</v>
      </c>
      <c r="H362" s="52">
        <v>0</v>
      </c>
      <c r="I362" s="34">
        <v>0.53125</v>
      </c>
      <c r="J362" s="34">
        <v>0.53125</v>
      </c>
      <c r="K362" s="34">
        <v>0.53472222222222221</v>
      </c>
      <c r="L362" s="7">
        <f>K362-J362</f>
        <v>3.4722222222222099E-3</v>
      </c>
      <c r="M362" s="34">
        <v>0.53819444444444442</v>
      </c>
      <c r="N362" s="7">
        <f>M362-K362</f>
        <v>3.4722222222222099E-3</v>
      </c>
      <c r="O362" s="34">
        <v>0.68055555555555547</v>
      </c>
      <c r="P362" s="7">
        <f>O362-M362</f>
        <v>0.14236111111111105</v>
      </c>
      <c r="Q362" s="34">
        <v>0.625</v>
      </c>
      <c r="R362" s="34">
        <v>0.65625</v>
      </c>
      <c r="S362" s="7">
        <f t="shared" si="686"/>
        <v>3.125E-2</v>
      </c>
      <c r="T362" s="34">
        <v>0.625</v>
      </c>
      <c r="U362" s="34">
        <v>0.65625</v>
      </c>
      <c r="V362" s="7">
        <f t="shared" si="687"/>
        <v>3.125E-2</v>
      </c>
      <c r="W362" s="34">
        <v>0.67361111111111116</v>
      </c>
      <c r="X362" s="7">
        <f>W362-R362</f>
        <v>1.736111111111116E-2</v>
      </c>
      <c r="Y362" s="34">
        <v>0.68402777777777779</v>
      </c>
      <c r="Z362" s="67">
        <f>Y362-W362</f>
        <v>1.041666666666663E-2</v>
      </c>
      <c r="AA362" s="34">
        <v>0.97569444444444453</v>
      </c>
      <c r="AB362" s="7">
        <f>AA362-Y362</f>
        <v>0.29166666666666674</v>
      </c>
      <c r="AC362" s="34">
        <v>0.97569444444444453</v>
      </c>
      <c r="AD362" s="34">
        <v>0.97569444444444453</v>
      </c>
      <c r="AE362" s="7">
        <f t="shared" si="688"/>
        <v>0</v>
      </c>
      <c r="AF362" s="34">
        <v>0.98263888888888884</v>
      </c>
      <c r="AG362" s="7">
        <f>AF362-AD362</f>
        <v>6.9444444444443088E-3</v>
      </c>
      <c r="AH362" s="34">
        <v>0.99305555555555547</v>
      </c>
      <c r="AI362" s="7">
        <f>AH362-AF362</f>
        <v>1.041666666666663E-2</v>
      </c>
      <c r="AJ362" s="66">
        <f t="shared" si="676"/>
        <v>0</v>
      </c>
      <c r="AK362" s="66">
        <f t="shared" si="677"/>
        <v>15</v>
      </c>
      <c r="AL362" s="34">
        <v>0.99652777777777779</v>
      </c>
      <c r="AM362" s="34">
        <v>1</v>
      </c>
      <c r="AN362" s="7">
        <f t="shared" si="538"/>
        <v>3.4722222222222099E-3</v>
      </c>
      <c r="AO362" s="67">
        <f>AM362-I362</f>
        <v>0.46875</v>
      </c>
      <c r="AP362" s="8">
        <f t="shared" si="542"/>
        <v>11</v>
      </c>
      <c r="AQ362" s="8">
        <f t="shared" si="543"/>
        <v>15</v>
      </c>
      <c r="AR362" s="7">
        <f>AB362-(AU362+AV362+AW362+AZ362+BC362+BF362+BI362)</f>
        <v>0</v>
      </c>
      <c r="AS362" s="8">
        <f t="shared" si="689"/>
        <v>0</v>
      </c>
      <c r="AT362" s="8">
        <f t="shared" si="690"/>
        <v>0</v>
      </c>
      <c r="AU362" s="224">
        <v>0</v>
      </c>
      <c r="AV362" s="224">
        <v>0</v>
      </c>
      <c r="AW362" s="224">
        <v>0</v>
      </c>
      <c r="AX362" s="225">
        <f t="shared" si="680"/>
        <v>0</v>
      </c>
      <c r="AY362" s="225">
        <f t="shared" si="681"/>
        <v>0</v>
      </c>
      <c r="AZ362" s="224">
        <v>0.29166666666666669</v>
      </c>
      <c r="BA362" s="225">
        <f t="shared" si="684"/>
        <v>7</v>
      </c>
      <c r="BB362" s="225">
        <f t="shared" si="685"/>
        <v>0</v>
      </c>
      <c r="BC362" s="224">
        <v>0</v>
      </c>
      <c r="BD362" s="225">
        <f t="shared" si="682"/>
        <v>0</v>
      </c>
      <c r="BE362" s="225">
        <f t="shared" si="683"/>
        <v>0</v>
      </c>
      <c r="BF362" s="224">
        <v>0</v>
      </c>
      <c r="BG362" s="225">
        <f t="shared" si="620"/>
        <v>0</v>
      </c>
      <c r="BH362" s="225">
        <f t="shared" si="621"/>
        <v>0</v>
      </c>
      <c r="BI362" s="224">
        <v>0</v>
      </c>
      <c r="BJ362" s="226">
        <f t="shared" si="671"/>
        <v>0</v>
      </c>
      <c r="BK362" s="227">
        <f t="shared" si="672"/>
        <v>0</v>
      </c>
      <c r="BL362" s="228">
        <f>F362 + BL361</f>
        <v>1278895.0399999989</v>
      </c>
      <c r="BM362" s="229">
        <f xml:space="preserve"> G362 + BM361</f>
        <v>20644</v>
      </c>
      <c r="BN362" s="38">
        <f>F362/G362</f>
        <v>57.419661016949156</v>
      </c>
    </row>
    <row r="363" spans="1:66" s="72" customFormat="1" x14ac:dyDescent="0.25">
      <c r="A363" s="45">
        <v>41057</v>
      </c>
      <c r="B363" s="43">
        <f t="shared" si="624"/>
        <v>5</v>
      </c>
      <c r="C363" s="52">
        <v>1</v>
      </c>
      <c r="D363" s="37" t="s">
        <v>264</v>
      </c>
      <c r="E363" s="37" t="s">
        <v>333</v>
      </c>
      <c r="F363" s="43">
        <v>2816.97</v>
      </c>
      <c r="G363" s="52">
        <v>54</v>
      </c>
      <c r="H363" s="52">
        <v>5</v>
      </c>
      <c r="I363" s="34">
        <v>0.60763888888888895</v>
      </c>
      <c r="J363" s="34">
        <v>0.60763888888888895</v>
      </c>
      <c r="K363" s="34">
        <v>0.61458333333333337</v>
      </c>
      <c r="L363" s="7">
        <f>K363-J363</f>
        <v>6.9444444444444198E-3</v>
      </c>
      <c r="M363" s="34">
        <v>0.625</v>
      </c>
      <c r="N363" s="7">
        <f>M363-K363</f>
        <v>1.041666666666663E-2</v>
      </c>
      <c r="O363" s="34">
        <v>0.64930555555555558</v>
      </c>
      <c r="P363" s="7">
        <f>O363-M363</f>
        <v>2.430555555555558E-2</v>
      </c>
      <c r="Q363" s="34">
        <v>0.65277777777777779</v>
      </c>
      <c r="R363" s="34">
        <v>0.68055555555555547</v>
      </c>
      <c r="S363" s="7">
        <f t="shared" si="686"/>
        <v>2.7777777777777679E-2</v>
      </c>
      <c r="T363" s="34">
        <v>0.65277777777777779</v>
      </c>
      <c r="U363" s="34">
        <v>0.68055555555555547</v>
      </c>
      <c r="V363" s="7">
        <f t="shared" si="687"/>
        <v>2.7777777777777679E-2</v>
      </c>
      <c r="W363" s="34">
        <v>0.69444444444444453</v>
      </c>
      <c r="X363" s="7">
        <f>W363-R363</f>
        <v>1.3888888888889062E-2</v>
      </c>
      <c r="Y363" s="34">
        <v>0.71180555555555547</v>
      </c>
      <c r="Z363" s="67">
        <f>Y363-W363</f>
        <v>1.7361111111110938E-2</v>
      </c>
      <c r="AA363" s="34">
        <v>1.1145833333333333</v>
      </c>
      <c r="AB363" s="7">
        <f>AA363-Y363</f>
        <v>0.40277777777777779</v>
      </c>
      <c r="AC363" s="34">
        <v>1.1145833333333333</v>
      </c>
      <c r="AD363" s="34">
        <v>1.1145833333333333</v>
      </c>
      <c r="AE363" s="7">
        <f t="shared" si="688"/>
        <v>0</v>
      </c>
      <c r="AF363" s="34">
        <v>1.1215277777777779</v>
      </c>
      <c r="AG363" s="7">
        <f>AF363-AD363</f>
        <v>6.9444444444446418E-3</v>
      </c>
      <c r="AH363" s="34">
        <v>1.1284722222222221</v>
      </c>
      <c r="AI363" s="7">
        <f>AH363-AF363</f>
        <v>6.9444444444441977E-3</v>
      </c>
      <c r="AJ363" s="66">
        <f t="shared" si="676"/>
        <v>0</v>
      </c>
      <c r="AK363" s="66">
        <f t="shared" si="677"/>
        <v>10</v>
      </c>
      <c r="AL363" s="34">
        <v>0.13194444444444445</v>
      </c>
      <c r="AM363" s="34">
        <v>1.1354166666666667</v>
      </c>
      <c r="AN363" s="7">
        <f t="shared" si="538"/>
        <v>1.0034722222222223</v>
      </c>
      <c r="AO363" s="67">
        <f>AM363-I363</f>
        <v>0.52777777777777779</v>
      </c>
      <c r="AP363" s="8">
        <f t="shared" si="542"/>
        <v>12</v>
      </c>
      <c r="AQ363" s="8">
        <f t="shared" si="543"/>
        <v>40</v>
      </c>
      <c r="AR363" s="7">
        <f>AB363-(AU363+AV363+AW363+AZ363+BC363+BF363+BI363)</f>
        <v>8.3333333333333315E-2</v>
      </c>
      <c r="AS363" s="8">
        <f t="shared" si="689"/>
        <v>2</v>
      </c>
      <c r="AT363" s="8">
        <f t="shared" si="690"/>
        <v>0</v>
      </c>
      <c r="AU363" s="224">
        <v>0</v>
      </c>
      <c r="AV363" s="224">
        <v>0</v>
      </c>
      <c r="AW363" s="224">
        <v>0</v>
      </c>
      <c r="AX363" s="225">
        <f t="shared" si="680"/>
        <v>0</v>
      </c>
      <c r="AY363" s="225">
        <f t="shared" si="681"/>
        <v>0</v>
      </c>
      <c r="AZ363" s="224">
        <v>0.31944444444444448</v>
      </c>
      <c r="BA363" s="225">
        <f t="shared" si="684"/>
        <v>7</v>
      </c>
      <c r="BB363" s="225">
        <f t="shared" si="685"/>
        <v>40</v>
      </c>
      <c r="BC363" s="224">
        <v>0</v>
      </c>
      <c r="BD363" s="225">
        <f t="shared" si="682"/>
        <v>0</v>
      </c>
      <c r="BE363" s="225">
        <f t="shared" si="683"/>
        <v>0</v>
      </c>
      <c r="BF363" s="224">
        <v>0</v>
      </c>
      <c r="BG363" s="225">
        <f t="shared" si="620"/>
        <v>0</v>
      </c>
      <c r="BH363" s="225">
        <f t="shared" si="621"/>
        <v>0</v>
      </c>
      <c r="BI363" s="224">
        <v>0</v>
      </c>
      <c r="BJ363" s="226">
        <f t="shared" si="671"/>
        <v>0</v>
      </c>
      <c r="BK363" s="227">
        <f t="shared" si="672"/>
        <v>0</v>
      </c>
      <c r="BL363" s="228">
        <f>F363 + BL362</f>
        <v>1281712.0099999988</v>
      </c>
      <c r="BM363" s="229">
        <f xml:space="preserve"> G363 + BM362</f>
        <v>20698</v>
      </c>
      <c r="BN363" s="38">
        <f>F363/G363</f>
        <v>52.166111111111107</v>
      </c>
    </row>
    <row r="364" spans="1:66" s="72" customFormat="1" ht="30" x14ac:dyDescent="0.25">
      <c r="A364" s="45">
        <v>41057</v>
      </c>
      <c r="B364" s="43">
        <f t="shared" si="624"/>
        <v>5</v>
      </c>
      <c r="C364" s="52">
        <v>12</v>
      </c>
      <c r="D364" s="37" t="s">
        <v>351</v>
      </c>
      <c r="E364" s="37" t="s">
        <v>307</v>
      </c>
      <c r="F364" s="43">
        <v>3544.47</v>
      </c>
      <c r="G364" s="52">
        <v>56</v>
      </c>
      <c r="H364" s="52">
        <v>3</v>
      </c>
      <c r="I364" s="34">
        <v>0.70833333333333337</v>
      </c>
      <c r="J364" s="34">
        <v>0.70833333333333337</v>
      </c>
      <c r="K364" s="34">
        <v>0.82291666666666663</v>
      </c>
      <c r="L364" s="7">
        <f>K364-J364</f>
        <v>0.11458333333333326</v>
      </c>
      <c r="M364" s="34">
        <v>0.83333333333333337</v>
      </c>
      <c r="N364" s="7">
        <f>M364-K364</f>
        <v>1.0416666666666741E-2</v>
      </c>
      <c r="O364" s="34">
        <v>1</v>
      </c>
      <c r="P364" s="7">
        <f>O364-M364</f>
        <v>0.16666666666666663</v>
      </c>
      <c r="Q364" s="34">
        <v>1</v>
      </c>
      <c r="R364" s="34">
        <v>1.0243055555555556</v>
      </c>
      <c r="S364" s="7">
        <f t="shared" si="686"/>
        <v>2.430555555555558E-2</v>
      </c>
      <c r="T364" s="34">
        <v>1</v>
      </c>
      <c r="U364" s="34">
        <v>1.0243055555555556</v>
      </c>
      <c r="V364" s="7">
        <f t="shared" si="687"/>
        <v>2.430555555555558E-2</v>
      </c>
      <c r="W364" s="34">
        <v>1.0208333333333333</v>
      </c>
      <c r="X364" s="7">
        <v>0</v>
      </c>
      <c r="Y364" s="34">
        <v>1.0277777777777779</v>
      </c>
      <c r="Z364" s="67">
        <f>Y364-W364</f>
        <v>6.9444444444446418E-3</v>
      </c>
      <c r="AA364" s="34">
        <v>1.1743055555555555</v>
      </c>
      <c r="AB364" s="7">
        <f>AA364-Y364</f>
        <v>0.14652777777777759</v>
      </c>
      <c r="AC364" s="34">
        <v>1.1743055555555555</v>
      </c>
      <c r="AD364" s="34">
        <v>1.1743055555555555</v>
      </c>
      <c r="AE364" s="7">
        <f t="shared" si="688"/>
        <v>0</v>
      </c>
      <c r="AF364" s="34">
        <v>1.1805555555555556</v>
      </c>
      <c r="AG364" s="7">
        <f>AF364-AD364</f>
        <v>6.2500000000000888E-3</v>
      </c>
      <c r="AH364" s="34">
        <v>1.1875</v>
      </c>
      <c r="AI364" s="7">
        <f>AH364-AF364</f>
        <v>6.9444444444444198E-3</v>
      </c>
      <c r="AJ364" s="66">
        <f t="shared" si="676"/>
        <v>0</v>
      </c>
      <c r="AK364" s="66">
        <f t="shared" si="677"/>
        <v>10</v>
      </c>
      <c r="AL364" s="34">
        <v>1.1909722222222221</v>
      </c>
      <c r="AM364" s="34">
        <v>1.1944444444444444</v>
      </c>
      <c r="AN364" s="7">
        <f t="shared" si="538"/>
        <v>3.4722222222223209E-3</v>
      </c>
      <c r="AO364" s="67">
        <f>AM364-I364</f>
        <v>0.48611111111111105</v>
      </c>
      <c r="AP364" s="8">
        <f t="shared" si="542"/>
        <v>11</v>
      </c>
      <c r="AQ364" s="8">
        <f t="shared" si="543"/>
        <v>40</v>
      </c>
      <c r="AR364" s="7">
        <f>AB364-(AU364+AV364+AW364+AZ364+BC364+BF364+BI364)</f>
        <v>5.9722222222222038E-2</v>
      </c>
      <c r="AS364" s="8">
        <f t="shared" si="689"/>
        <v>1</v>
      </c>
      <c r="AT364" s="8">
        <f t="shared" si="690"/>
        <v>26</v>
      </c>
      <c r="AU364" s="224">
        <v>0</v>
      </c>
      <c r="AV364" s="224">
        <v>5.6944444444444443E-2</v>
      </c>
      <c r="AW364" s="224">
        <v>1.3194444444444444E-2</v>
      </c>
      <c r="AX364" s="225">
        <f t="shared" si="680"/>
        <v>0</v>
      </c>
      <c r="AY364" s="225">
        <f t="shared" si="681"/>
        <v>19</v>
      </c>
      <c r="AZ364" s="224">
        <v>0</v>
      </c>
      <c r="BA364" s="225">
        <f t="shared" si="684"/>
        <v>0</v>
      </c>
      <c r="BB364" s="225">
        <f t="shared" si="685"/>
        <v>0</v>
      </c>
      <c r="BC364" s="224">
        <v>0</v>
      </c>
      <c r="BD364" s="225">
        <f t="shared" si="682"/>
        <v>0</v>
      </c>
      <c r="BE364" s="225">
        <f t="shared" si="683"/>
        <v>0</v>
      </c>
      <c r="BF364" s="224">
        <v>0</v>
      </c>
      <c r="BG364" s="225">
        <f t="shared" si="620"/>
        <v>0</v>
      </c>
      <c r="BH364" s="225">
        <f t="shared" si="621"/>
        <v>0</v>
      </c>
      <c r="BI364" s="224">
        <v>1.6666666666666666E-2</v>
      </c>
      <c r="BJ364" s="226">
        <f t="shared" si="671"/>
        <v>0</v>
      </c>
      <c r="BK364" s="227">
        <f t="shared" si="672"/>
        <v>24</v>
      </c>
      <c r="BL364" s="228">
        <f>F364 + BL363</f>
        <v>1285256.4799999988</v>
      </c>
      <c r="BM364" s="229">
        <f xml:space="preserve"> G364 + BM363</f>
        <v>20754</v>
      </c>
      <c r="BN364" s="38">
        <f>F364/G364</f>
        <v>63.294107142857136</v>
      </c>
    </row>
    <row r="365" spans="1:66" s="72" customFormat="1" ht="30" x14ac:dyDescent="0.25">
      <c r="A365" s="45">
        <v>41058</v>
      </c>
      <c r="B365" s="43">
        <f t="shared" si="624"/>
        <v>5</v>
      </c>
      <c r="C365" s="52">
        <v>13</v>
      </c>
      <c r="D365" s="37" t="s">
        <v>351</v>
      </c>
      <c r="E365" s="37" t="s">
        <v>307</v>
      </c>
      <c r="F365" s="43">
        <v>3575.67</v>
      </c>
      <c r="G365" s="52">
        <v>58</v>
      </c>
      <c r="H365" s="52">
        <v>1</v>
      </c>
      <c r="I365" s="34">
        <v>0.95833333333333337</v>
      </c>
      <c r="J365" s="34">
        <v>0.95833333333333337</v>
      </c>
      <c r="K365" s="34">
        <v>0.98263888888888884</v>
      </c>
      <c r="L365" s="7">
        <f>K365-J365</f>
        <v>2.4305555555555469E-2</v>
      </c>
      <c r="M365" s="34">
        <v>0.99652777777777779</v>
      </c>
      <c r="N365" s="7">
        <f>M365-K365</f>
        <v>1.3888888888888951E-2</v>
      </c>
      <c r="O365" s="34">
        <v>1.0381944444444444</v>
      </c>
      <c r="P365" s="7">
        <f>O365-M365</f>
        <v>4.166666666666663E-2</v>
      </c>
      <c r="Q365" s="34">
        <v>1.0416666666666667</v>
      </c>
      <c r="R365" s="34">
        <v>1.0798611111111112</v>
      </c>
      <c r="S365" s="7">
        <f t="shared" ref="S365:S371" si="691">R365-Q365</f>
        <v>3.819444444444442E-2</v>
      </c>
      <c r="T365" s="34">
        <v>1.0416666666666667</v>
      </c>
      <c r="U365" s="34">
        <v>1.0798611111111112</v>
      </c>
      <c r="V365" s="7">
        <f t="shared" ref="V365:V371" si="692">U365-T365</f>
        <v>3.819444444444442E-2</v>
      </c>
      <c r="W365" s="34">
        <v>1.2</v>
      </c>
      <c r="X365" s="7">
        <v>4.1666666666666699E-2</v>
      </c>
      <c r="Y365" s="34">
        <v>1.2013888888888888</v>
      </c>
      <c r="Z365" s="67">
        <f>Y365-W365</f>
        <v>1.388888888888884E-3</v>
      </c>
      <c r="AA365" s="34">
        <v>1.2694444444444444</v>
      </c>
      <c r="AB365" s="7">
        <f>AA365-Y365</f>
        <v>6.8055555555555536E-2</v>
      </c>
      <c r="AC365" s="34">
        <v>1.2694444444444444</v>
      </c>
      <c r="AD365" s="34">
        <v>1.2694444444444444</v>
      </c>
      <c r="AE365" s="7">
        <f t="shared" ref="AE365:AE371" si="693">AD365-AC365</f>
        <v>0</v>
      </c>
      <c r="AF365" s="34">
        <v>1.28125</v>
      </c>
      <c r="AG365" s="7">
        <f>AF365-AD365</f>
        <v>1.1805555555555625E-2</v>
      </c>
      <c r="AH365" s="34">
        <v>1.2916666666666667</v>
      </c>
      <c r="AI365" s="7">
        <f>AH365-AF365</f>
        <v>1.0416666666666741E-2</v>
      </c>
      <c r="AJ365" s="66">
        <f t="shared" si="676"/>
        <v>0</v>
      </c>
      <c r="AK365" s="66">
        <f t="shared" si="677"/>
        <v>15</v>
      </c>
      <c r="AL365" s="34">
        <v>0.31597222222222221</v>
      </c>
      <c r="AM365" s="34">
        <v>1.3194444444444444</v>
      </c>
      <c r="AN365" s="7">
        <f t="shared" si="538"/>
        <v>1.0034722222222223</v>
      </c>
      <c r="AO365" s="67">
        <f>AM365-I365</f>
        <v>0.36111111111111105</v>
      </c>
      <c r="AP365" s="8">
        <f t="shared" si="542"/>
        <v>8</v>
      </c>
      <c r="AQ365" s="8">
        <f t="shared" si="543"/>
        <v>40</v>
      </c>
      <c r="AR365" s="7">
        <f>AB365-(AU365+AV365+AW365+AZ365+BC365+BF365+BI365)</f>
        <v>6.3194444444444428E-2</v>
      </c>
      <c r="AS365" s="8">
        <f t="shared" ref="AS365:AS371" si="694">HOUR(AR365)</f>
        <v>1</v>
      </c>
      <c r="AT365" s="8">
        <f t="shared" ref="AT365:AT371" si="695">MINUTE(AR365)</f>
        <v>31</v>
      </c>
      <c r="AU365" s="224">
        <v>0</v>
      </c>
      <c r="AV365" s="224">
        <v>0</v>
      </c>
      <c r="AW365" s="224">
        <v>0</v>
      </c>
      <c r="AX365" s="225">
        <f t="shared" si="680"/>
        <v>0</v>
      </c>
      <c r="AY365" s="225">
        <f t="shared" si="681"/>
        <v>0</v>
      </c>
      <c r="AZ365" s="224">
        <v>0</v>
      </c>
      <c r="BA365" s="225">
        <f t="shared" si="684"/>
        <v>0</v>
      </c>
      <c r="BB365" s="225">
        <f t="shared" si="685"/>
        <v>0</v>
      </c>
      <c r="BC365" s="224">
        <v>0</v>
      </c>
      <c r="BD365" s="225">
        <f t="shared" si="682"/>
        <v>0</v>
      </c>
      <c r="BE365" s="225">
        <f t="shared" si="683"/>
        <v>0</v>
      </c>
      <c r="BF365" s="224">
        <v>4.8611111111111112E-3</v>
      </c>
      <c r="BG365" s="225">
        <f t="shared" si="620"/>
        <v>0</v>
      </c>
      <c r="BH365" s="225">
        <f t="shared" si="621"/>
        <v>7</v>
      </c>
      <c r="BI365" s="224">
        <v>0</v>
      </c>
      <c r="BJ365" s="226">
        <f t="shared" si="671"/>
        <v>0</v>
      </c>
      <c r="BK365" s="227">
        <f t="shared" si="672"/>
        <v>0</v>
      </c>
      <c r="BL365" s="228">
        <f>F365 + BL364</f>
        <v>1288832.1499999987</v>
      </c>
      <c r="BM365" s="229">
        <f xml:space="preserve"> G365 + BM364</f>
        <v>20812</v>
      </c>
      <c r="BN365" s="38">
        <f>F365/G365</f>
        <v>61.649482758620692</v>
      </c>
    </row>
    <row r="366" spans="1:66" s="72" customFormat="1" ht="30" x14ac:dyDescent="0.25">
      <c r="A366" s="45">
        <v>41058</v>
      </c>
      <c r="B366" s="43">
        <f t="shared" si="624"/>
        <v>5</v>
      </c>
      <c r="C366" s="52">
        <v>2</v>
      </c>
      <c r="D366" s="37" t="s">
        <v>286</v>
      </c>
      <c r="E366" s="37" t="s">
        <v>216</v>
      </c>
      <c r="F366" s="43">
        <v>3561.22</v>
      </c>
      <c r="G366" s="52">
        <v>59</v>
      </c>
      <c r="H366" s="52">
        <v>0</v>
      </c>
      <c r="I366" s="34">
        <v>0.78125</v>
      </c>
      <c r="J366" s="34">
        <v>0.78125</v>
      </c>
      <c r="K366" s="34">
        <v>0.86458333333333337</v>
      </c>
      <c r="L366" s="7">
        <f>K366-J366</f>
        <v>8.333333333333337E-2</v>
      </c>
      <c r="M366" s="34">
        <v>0.875</v>
      </c>
      <c r="N366" s="7">
        <f>M366-K366</f>
        <v>1.041666666666663E-2</v>
      </c>
      <c r="O366" s="34">
        <v>1.2118055555555556</v>
      </c>
      <c r="P366" s="7">
        <f>O366-M366</f>
        <v>0.33680555555555558</v>
      </c>
      <c r="Q366" s="34">
        <v>1.2152777777777779</v>
      </c>
      <c r="R366" s="34">
        <v>1.2430555555555556</v>
      </c>
      <c r="S366" s="7">
        <f t="shared" si="691"/>
        <v>2.7777777777777679E-2</v>
      </c>
      <c r="T366" s="34">
        <v>1.2152777777777779</v>
      </c>
      <c r="U366" s="34">
        <v>1.2430555555555556</v>
      </c>
      <c r="V366" s="7">
        <f t="shared" si="692"/>
        <v>2.7777777777777679E-2</v>
      </c>
      <c r="W366" s="34">
        <v>1.3020833333333333</v>
      </c>
      <c r="X366" s="7">
        <v>8.3333333333333301E-2</v>
      </c>
      <c r="Y366" s="34">
        <v>1.3034722222222224</v>
      </c>
      <c r="Z366" s="67">
        <f>Y366-W366</f>
        <v>1.388888888889106E-3</v>
      </c>
      <c r="AA366" s="34">
        <v>1.3666666666666665</v>
      </c>
      <c r="AB366" s="7">
        <f>AA366-Y366</f>
        <v>6.3194444444444109E-2</v>
      </c>
      <c r="AC366" s="34">
        <v>1.3666666666666665</v>
      </c>
      <c r="AD366" s="34">
        <v>1.3666666666666665</v>
      </c>
      <c r="AE366" s="7">
        <f t="shared" si="693"/>
        <v>0</v>
      </c>
      <c r="AF366" s="34">
        <v>1.4166666666666667</v>
      </c>
      <c r="AG366" s="7">
        <f>AF366-AD366</f>
        <v>5.0000000000000266E-2</v>
      </c>
      <c r="AH366" s="34">
        <v>1.4270833333333333</v>
      </c>
      <c r="AI366" s="7">
        <f>AH366-AF366</f>
        <v>1.0416666666666519E-2</v>
      </c>
      <c r="AJ366" s="66">
        <f t="shared" si="676"/>
        <v>0</v>
      </c>
      <c r="AK366" s="66">
        <f t="shared" si="677"/>
        <v>15</v>
      </c>
      <c r="AL366" s="34">
        <v>1.4305555555555556</v>
      </c>
      <c r="AM366" s="34">
        <v>1.4375</v>
      </c>
      <c r="AN366" s="7">
        <f t="shared" si="538"/>
        <v>6.9444444444444198E-3</v>
      </c>
      <c r="AO366" s="67">
        <f>AM366-I366</f>
        <v>0.65625</v>
      </c>
      <c r="AP366" s="8">
        <f t="shared" si="542"/>
        <v>15</v>
      </c>
      <c r="AQ366" s="8">
        <f t="shared" si="543"/>
        <v>45</v>
      </c>
      <c r="AR366" s="7">
        <f>AB366-(AU366+AV366+AW366+AZ366+BC366+BF366+BI366)</f>
        <v>5.8333333333333001E-2</v>
      </c>
      <c r="AS366" s="8">
        <f t="shared" si="694"/>
        <v>1</v>
      </c>
      <c r="AT366" s="8">
        <f t="shared" si="695"/>
        <v>24</v>
      </c>
      <c r="AU366" s="224">
        <v>0</v>
      </c>
      <c r="AV366" s="224">
        <v>4.8611111111111112E-3</v>
      </c>
      <c r="AW366" s="224">
        <v>0</v>
      </c>
      <c r="AX366" s="225">
        <f t="shared" si="680"/>
        <v>0</v>
      </c>
      <c r="AY366" s="225">
        <f t="shared" si="681"/>
        <v>0</v>
      </c>
      <c r="AZ366" s="224">
        <v>0</v>
      </c>
      <c r="BA366" s="225">
        <f t="shared" si="684"/>
        <v>0</v>
      </c>
      <c r="BB366" s="225">
        <f t="shared" si="685"/>
        <v>0</v>
      </c>
      <c r="BC366" s="224">
        <v>0</v>
      </c>
      <c r="BD366" s="225">
        <f t="shared" si="682"/>
        <v>0</v>
      </c>
      <c r="BE366" s="225">
        <f t="shared" si="683"/>
        <v>0</v>
      </c>
      <c r="BF366" s="224">
        <v>0</v>
      </c>
      <c r="BG366" s="225">
        <f t="shared" si="620"/>
        <v>0</v>
      </c>
      <c r="BH366" s="225">
        <f t="shared" si="621"/>
        <v>0</v>
      </c>
      <c r="BI366" s="224">
        <v>0</v>
      </c>
      <c r="BJ366" s="226">
        <f t="shared" si="671"/>
        <v>0</v>
      </c>
      <c r="BK366" s="227">
        <f t="shared" si="672"/>
        <v>0</v>
      </c>
      <c r="BL366" s="228">
        <f>F366 + BL365</f>
        <v>1292393.3699999987</v>
      </c>
      <c r="BM366" s="229">
        <f xml:space="preserve"> G366 + BM365</f>
        <v>20871</v>
      </c>
      <c r="BN366" s="38">
        <f>F366/G366</f>
        <v>60.359661016949147</v>
      </c>
    </row>
    <row r="367" spans="1:66" s="72" customFormat="1" ht="30" x14ac:dyDescent="0.25">
      <c r="A367" s="45">
        <v>41058</v>
      </c>
      <c r="B367" s="43">
        <f t="shared" si="624"/>
        <v>5</v>
      </c>
      <c r="C367" s="52">
        <v>13</v>
      </c>
      <c r="D367" s="37" t="s">
        <v>351</v>
      </c>
      <c r="E367" s="37" t="s">
        <v>307</v>
      </c>
      <c r="F367" s="43">
        <v>3554.12</v>
      </c>
      <c r="G367" s="52">
        <v>57</v>
      </c>
      <c r="H367" s="52">
        <v>2</v>
      </c>
      <c r="I367" s="34">
        <v>0.58680555555555558</v>
      </c>
      <c r="J367" s="34">
        <v>0.58680555555555558</v>
      </c>
      <c r="K367" s="34">
        <v>0.59027777777777779</v>
      </c>
      <c r="L367" s="7">
        <f>K367-J367</f>
        <v>3.4722222222222099E-3</v>
      </c>
      <c r="M367" s="34">
        <v>0.59375</v>
      </c>
      <c r="N367" s="7">
        <f>M367-K367</f>
        <v>3.4722222222222099E-3</v>
      </c>
      <c r="O367" s="34">
        <v>0.59375</v>
      </c>
      <c r="P367" s="7">
        <f>O367-M367</f>
        <v>0</v>
      </c>
      <c r="Q367" s="34">
        <v>0.59722222222222221</v>
      </c>
      <c r="R367" s="34">
        <v>0.63194444444444442</v>
      </c>
      <c r="S367" s="7">
        <f t="shared" si="691"/>
        <v>3.472222222222221E-2</v>
      </c>
      <c r="T367" s="34">
        <v>0.59722222222222221</v>
      </c>
      <c r="U367" s="34">
        <v>0.63194444444444442</v>
      </c>
      <c r="V367" s="7">
        <f t="shared" si="692"/>
        <v>3.472222222222221E-2</v>
      </c>
      <c r="W367" s="34">
        <v>0.6333333333333333</v>
      </c>
      <c r="X367" s="7">
        <v>0.125</v>
      </c>
      <c r="Y367" s="34">
        <v>0.63402777777777775</v>
      </c>
      <c r="Z367" s="67">
        <f>Y367-W367</f>
        <v>6.9444444444444198E-4</v>
      </c>
      <c r="AA367" s="34">
        <v>0.70416666666666661</v>
      </c>
      <c r="AB367" s="7">
        <f>AA367-Y367</f>
        <v>7.0138888888888862E-2</v>
      </c>
      <c r="AC367" s="34">
        <v>0.70416666666666661</v>
      </c>
      <c r="AD367" s="34">
        <v>0.70416666666666661</v>
      </c>
      <c r="AE367" s="7">
        <f t="shared" si="693"/>
        <v>0</v>
      </c>
      <c r="AF367" s="34">
        <v>0.71180555555555547</v>
      </c>
      <c r="AG367" s="7">
        <f>AF367-AD367</f>
        <v>7.6388888888888618E-3</v>
      </c>
      <c r="AH367" s="34">
        <v>0.72222222222222221</v>
      </c>
      <c r="AI367" s="7">
        <f>AH367-AF367</f>
        <v>1.0416666666666741E-2</v>
      </c>
      <c r="AJ367" s="66">
        <f t="shared" si="676"/>
        <v>0</v>
      </c>
      <c r="AK367" s="66">
        <f t="shared" si="677"/>
        <v>15</v>
      </c>
      <c r="AL367" s="34">
        <v>0.72569444444444453</v>
      </c>
      <c r="AM367" s="34">
        <v>0.72916666666666663</v>
      </c>
      <c r="AN367" s="7">
        <f t="shared" si="538"/>
        <v>3.4722222222220989E-3</v>
      </c>
      <c r="AO367" s="67">
        <f>AM367-I367</f>
        <v>0.14236111111111105</v>
      </c>
      <c r="AP367" s="8">
        <f t="shared" si="542"/>
        <v>3</v>
      </c>
      <c r="AQ367" s="8">
        <f t="shared" si="543"/>
        <v>25</v>
      </c>
      <c r="AR367" s="7">
        <f>AB367-(AU367+AV367+AW367+AZ367+BC367+BF367+BI367)</f>
        <v>5.6944444444444416E-2</v>
      </c>
      <c r="AS367" s="8">
        <f t="shared" si="694"/>
        <v>1</v>
      </c>
      <c r="AT367" s="8">
        <f t="shared" si="695"/>
        <v>22</v>
      </c>
      <c r="AU367" s="224">
        <v>0</v>
      </c>
      <c r="AV367" s="224">
        <v>0</v>
      </c>
      <c r="AW367" s="224">
        <v>0</v>
      </c>
      <c r="AX367" s="225">
        <f t="shared" si="680"/>
        <v>0</v>
      </c>
      <c r="AY367" s="225">
        <f t="shared" si="681"/>
        <v>0</v>
      </c>
      <c r="AZ367" s="224">
        <v>0</v>
      </c>
      <c r="BA367" s="225">
        <f t="shared" si="684"/>
        <v>0</v>
      </c>
      <c r="BB367" s="225">
        <f t="shared" si="685"/>
        <v>0</v>
      </c>
      <c r="BC367" s="224">
        <v>0</v>
      </c>
      <c r="BD367" s="225">
        <f t="shared" si="682"/>
        <v>0</v>
      </c>
      <c r="BE367" s="225">
        <f t="shared" si="683"/>
        <v>0</v>
      </c>
      <c r="BF367" s="224">
        <v>9.7222222222222224E-3</v>
      </c>
      <c r="BG367" s="225">
        <f t="shared" si="620"/>
        <v>0</v>
      </c>
      <c r="BH367" s="225">
        <f t="shared" si="621"/>
        <v>14</v>
      </c>
      <c r="BI367" s="224">
        <v>3.472222222222222E-3</v>
      </c>
      <c r="BJ367" s="226">
        <f t="shared" si="671"/>
        <v>0</v>
      </c>
      <c r="BK367" s="227">
        <f t="shared" si="672"/>
        <v>5</v>
      </c>
      <c r="BL367" s="228">
        <f>F367 + BL366</f>
        <v>1295947.4899999988</v>
      </c>
      <c r="BM367" s="229">
        <f xml:space="preserve"> G367 + BM366</f>
        <v>20928</v>
      </c>
      <c r="BN367" s="38">
        <f>F367/G367</f>
        <v>62.352982456140346</v>
      </c>
    </row>
    <row r="368" spans="1:66" s="72" customFormat="1" ht="30" x14ac:dyDescent="0.25">
      <c r="A368" s="45">
        <v>41058</v>
      </c>
      <c r="B368" s="43">
        <f t="shared" si="624"/>
        <v>5</v>
      </c>
      <c r="C368" s="52">
        <v>3</v>
      </c>
      <c r="D368" s="37" t="s">
        <v>419</v>
      </c>
      <c r="E368" s="37" t="s">
        <v>216</v>
      </c>
      <c r="F368" s="43">
        <v>3614.83</v>
      </c>
      <c r="G368" s="52">
        <v>57</v>
      </c>
      <c r="H368" s="52">
        <v>2</v>
      </c>
      <c r="I368" s="34">
        <v>0.66666666666666663</v>
      </c>
      <c r="J368" s="34">
        <v>0.66666666666666663</v>
      </c>
      <c r="K368" s="34">
        <v>0.67361111111111116</v>
      </c>
      <c r="L368" s="7">
        <f>K368-J368</f>
        <v>6.9444444444445308E-3</v>
      </c>
      <c r="M368" s="34">
        <v>0.68055555555555547</v>
      </c>
      <c r="N368" s="7">
        <f>M368-K368</f>
        <v>6.9444444444443088E-3</v>
      </c>
      <c r="O368" s="34">
        <v>0.69097222222222221</v>
      </c>
      <c r="P368" s="7">
        <f>O368-M368</f>
        <v>1.0416666666666741E-2</v>
      </c>
      <c r="Q368" s="34">
        <v>0.69444444444444453</v>
      </c>
      <c r="R368" s="34">
        <v>0.73611111111111116</v>
      </c>
      <c r="S368" s="7">
        <f t="shared" si="691"/>
        <v>4.166666666666663E-2</v>
      </c>
      <c r="T368" s="34">
        <v>0.69444444444444453</v>
      </c>
      <c r="U368" s="34">
        <v>0.73611111111111116</v>
      </c>
      <c r="V368" s="7">
        <f t="shared" si="692"/>
        <v>4.166666666666663E-2</v>
      </c>
      <c r="W368" s="34">
        <v>0.78125</v>
      </c>
      <c r="X368" s="7">
        <v>0.16666666666666699</v>
      </c>
      <c r="Y368" s="34">
        <v>0.78263888888888899</v>
      </c>
      <c r="Z368" s="67">
        <f>Y368-W368</f>
        <v>1.388888888888995E-3</v>
      </c>
      <c r="AA368" s="34">
        <v>0.98958333333333337</v>
      </c>
      <c r="AB368" s="7">
        <f>AA368-Y368</f>
        <v>0.20694444444444438</v>
      </c>
      <c r="AC368" s="34">
        <v>0.98958333333333337</v>
      </c>
      <c r="AD368" s="34">
        <v>0.98958333333333337</v>
      </c>
      <c r="AE368" s="7">
        <f t="shared" si="693"/>
        <v>0</v>
      </c>
      <c r="AF368" s="34">
        <v>1</v>
      </c>
      <c r="AG368" s="7">
        <f>AF368-AD368</f>
        <v>1.041666666666663E-2</v>
      </c>
      <c r="AH368" s="34">
        <v>1.0069444444444444</v>
      </c>
      <c r="AI368" s="7">
        <f>AH368-AF368</f>
        <v>6.9444444444444198E-3</v>
      </c>
      <c r="AJ368" s="66">
        <f t="shared" si="676"/>
        <v>0</v>
      </c>
      <c r="AK368" s="66">
        <f t="shared" si="677"/>
        <v>10</v>
      </c>
      <c r="AL368" s="34">
        <v>1.0104166666666667</v>
      </c>
      <c r="AM368" s="34">
        <v>1.0138888888888888</v>
      </c>
      <c r="AN368" s="7">
        <f t="shared" si="538"/>
        <v>3.4722222222220989E-3</v>
      </c>
      <c r="AO368" s="67">
        <f>AM368-I368</f>
        <v>0.34722222222222221</v>
      </c>
      <c r="AP368" s="8">
        <f t="shared" si="542"/>
        <v>8</v>
      </c>
      <c r="AQ368" s="8">
        <f t="shared" si="543"/>
        <v>20</v>
      </c>
      <c r="AR368" s="7">
        <f>AB368-(AU368+AV368+AW368+AZ368+BC368+BF368+BI368)</f>
        <v>2.2916666666666613E-2</v>
      </c>
      <c r="AS368" s="8">
        <f t="shared" si="694"/>
        <v>0</v>
      </c>
      <c r="AT368" s="8">
        <f t="shared" si="695"/>
        <v>33</v>
      </c>
      <c r="AU368" s="224">
        <v>0</v>
      </c>
      <c r="AV368" s="224">
        <v>0</v>
      </c>
      <c r="AW368" s="224">
        <v>0</v>
      </c>
      <c r="AX368" s="225">
        <f t="shared" si="680"/>
        <v>0</v>
      </c>
      <c r="AY368" s="225">
        <f t="shared" si="681"/>
        <v>0</v>
      </c>
      <c r="AZ368" s="224">
        <v>0.14930555555555555</v>
      </c>
      <c r="BA368" s="225">
        <f t="shared" si="684"/>
        <v>3</v>
      </c>
      <c r="BB368" s="225">
        <f t="shared" si="685"/>
        <v>35</v>
      </c>
      <c r="BC368" s="224">
        <v>0</v>
      </c>
      <c r="BD368" s="225">
        <f t="shared" si="682"/>
        <v>0</v>
      </c>
      <c r="BE368" s="225">
        <f t="shared" si="683"/>
        <v>0</v>
      </c>
      <c r="BF368" s="224">
        <v>1.6666666666666666E-2</v>
      </c>
      <c r="BG368" s="225">
        <f t="shared" si="620"/>
        <v>0</v>
      </c>
      <c r="BH368" s="225">
        <f t="shared" si="621"/>
        <v>24</v>
      </c>
      <c r="BI368" s="224">
        <v>1.8055555555555557E-2</v>
      </c>
      <c r="BJ368" s="226">
        <f t="shared" si="671"/>
        <v>0</v>
      </c>
      <c r="BK368" s="227">
        <f t="shared" si="672"/>
        <v>26</v>
      </c>
      <c r="BL368" s="228">
        <f>F368 + BL367</f>
        <v>1299562.3199999989</v>
      </c>
      <c r="BM368" s="229">
        <f xml:space="preserve"> G368 + BM367</f>
        <v>20985</v>
      </c>
      <c r="BN368" s="38">
        <f>F368/G368</f>
        <v>63.418070175438594</v>
      </c>
    </row>
    <row r="369" spans="1:66" s="72" customFormat="1" ht="30" x14ac:dyDescent="0.25">
      <c r="A369" s="45">
        <v>41058</v>
      </c>
      <c r="B369" s="43">
        <f t="shared" si="624"/>
        <v>5</v>
      </c>
      <c r="C369" s="52">
        <v>1</v>
      </c>
      <c r="D369" s="37" t="s">
        <v>367</v>
      </c>
      <c r="E369" s="37" t="s">
        <v>216</v>
      </c>
      <c r="F369" s="43">
        <v>3641.46</v>
      </c>
      <c r="G369" s="52">
        <v>59</v>
      </c>
      <c r="H369" s="52">
        <v>0</v>
      </c>
      <c r="I369" s="34">
        <v>0.70833333333333337</v>
      </c>
      <c r="J369" s="34">
        <v>0.70833333333333337</v>
      </c>
      <c r="K369" s="34">
        <v>0.71527777777777779</v>
      </c>
      <c r="L369" s="7">
        <f>K369-J369</f>
        <v>6.9444444444444198E-3</v>
      </c>
      <c r="M369" s="34">
        <v>0.72222222222222221</v>
      </c>
      <c r="N369" s="7">
        <f>M369-K369</f>
        <v>6.9444444444444198E-3</v>
      </c>
      <c r="O369" s="34">
        <v>0.77777777777777779</v>
      </c>
      <c r="P369" s="7">
        <f>O369-M369</f>
        <v>5.555555555555558E-2</v>
      </c>
      <c r="Q369" s="34">
        <v>0.78125</v>
      </c>
      <c r="R369" s="34">
        <v>0.83680555555555547</v>
      </c>
      <c r="S369" s="7">
        <f t="shared" si="691"/>
        <v>5.5555555555555469E-2</v>
      </c>
      <c r="T369" s="34">
        <v>0.78125</v>
      </c>
      <c r="U369" s="34">
        <v>0.83680555555555547</v>
      </c>
      <c r="V369" s="7">
        <f t="shared" si="692"/>
        <v>5.5555555555555469E-2</v>
      </c>
      <c r="W369" s="34">
        <v>0.77777777777777779</v>
      </c>
      <c r="X369" s="7">
        <v>0.20833333333333301</v>
      </c>
      <c r="Y369" s="34">
        <v>0.79861111111111116</v>
      </c>
      <c r="Z369" s="67">
        <f>Y369-W369</f>
        <v>2.083333333333337E-2</v>
      </c>
      <c r="AA369" s="34">
        <v>1.0277777777777779</v>
      </c>
      <c r="AB369" s="7">
        <f>AA369-Y369</f>
        <v>0.22916666666666674</v>
      </c>
      <c r="AC369" s="34">
        <v>1.0277777777777779</v>
      </c>
      <c r="AD369" s="34">
        <v>1.0277777777777779</v>
      </c>
      <c r="AE369" s="7">
        <f t="shared" si="693"/>
        <v>0</v>
      </c>
      <c r="AF369" s="34">
        <v>1.0416666666666667</v>
      </c>
      <c r="AG369" s="7">
        <f>AF369-AD369</f>
        <v>1.388888888888884E-2</v>
      </c>
      <c r="AH369" s="34">
        <v>1.0486111111111112</v>
      </c>
      <c r="AI369" s="7">
        <f>AH369-AF369</f>
        <v>6.9444444444444198E-3</v>
      </c>
      <c r="AJ369" s="66">
        <f t="shared" si="676"/>
        <v>0</v>
      </c>
      <c r="AK369" s="66">
        <f t="shared" si="677"/>
        <v>10</v>
      </c>
      <c r="AL369" s="34">
        <v>1.0520833333333333</v>
      </c>
      <c r="AM369" s="34">
        <v>1.0555555555555556</v>
      </c>
      <c r="AN369" s="7">
        <f t="shared" si="538"/>
        <v>3.4722222222223209E-3</v>
      </c>
      <c r="AO369" s="67">
        <f>AM369-I369</f>
        <v>0.34722222222222221</v>
      </c>
      <c r="AP369" s="8">
        <f t="shared" si="542"/>
        <v>8</v>
      </c>
      <c r="AQ369" s="8">
        <f t="shared" si="543"/>
        <v>20</v>
      </c>
      <c r="AR369" s="7">
        <f>AB369-(AU369+AV369+AW369+AZ369+BC369+BF369+BI369)</f>
        <v>0</v>
      </c>
      <c r="AS369" s="8">
        <f t="shared" si="694"/>
        <v>0</v>
      </c>
      <c r="AT369" s="8">
        <f t="shared" si="695"/>
        <v>0</v>
      </c>
      <c r="AU369" s="224">
        <v>0</v>
      </c>
      <c r="AV369" s="224">
        <v>0</v>
      </c>
      <c r="AW369" s="224">
        <v>0</v>
      </c>
      <c r="AX369" s="225">
        <f t="shared" si="680"/>
        <v>0</v>
      </c>
      <c r="AY369" s="225">
        <f t="shared" si="681"/>
        <v>0</v>
      </c>
      <c r="AZ369" s="224">
        <v>0.20833333333333334</v>
      </c>
      <c r="BA369" s="225">
        <f t="shared" si="684"/>
        <v>5</v>
      </c>
      <c r="BB369" s="225">
        <f t="shared" si="685"/>
        <v>0</v>
      </c>
      <c r="BC369" s="224">
        <v>0</v>
      </c>
      <c r="BD369" s="225">
        <f t="shared" ref="BD369:BD371" si="696">HOUR(BC369)</f>
        <v>0</v>
      </c>
      <c r="BE369" s="225">
        <f t="shared" ref="BE369:BE371" si="697">MINUTE(BC369)</f>
        <v>0</v>
      </c>
      <c r="BF369" s="224">
        <v>0</v>
      </c>
      <c r="BG369" s="225">
        <f t="shared" si="620"/>
        <v>0</v>
      </c>
      <c r="BH369" s="225">
        <f t="shared" si="621"/>
        <v>0</v>
      </c>
      <c r="BI369" s="224">
        <v>2.0833333333333332E-2</v>
      </c>
      <c r="BJ369" s="226">
        <f t="shared" si="671"/>
        <v>0</v>
      </c>
      <c r="BK369" s="227">
        <f t="shared" si="672"/>
        <v>30</v>
      </c>
      <c r="BL369" s="228">
        <f>F369 + BL368</f>
        <v>1303203.7799999989</v>
      </c>
      <c r="BM369" s="229">
        <f xml:space="preserve"> G369 + BM368</f>
        <v>21044</v>
      </c>
      <c r="BN369" s="38">
        <f>F369/G369</f>
        <v>61.719661016949154</v>
      </c>
    </row>
    <row r="370" spans="1:66" s="72" customFormat="1" ht="30" x14ac:dyDescent="0.25">
      <c r="A370" s="45">
        <v>41058</v>
      </c>
      <c r="B370" s="43">
        <f t="shared" si="624"/>
        <v>5</v>
      </c>
      <c r="C370" s="52">
        <v>37</v>
      </c>
      <c r="D370" s="37" t="s">
        <v>31</v>
      </c>
      <c r="E370" s="37" t="s">
        <v>426</v>
      </c>
      <c r="F370" s="43">
        <v>3500.51</v>
      </c>
      <c r="G370" s="52">
        <v>56</v>
      </c>
      <c r="H370" s="52">
        <v>3</v>
      </c>
      <c r="I370" s="34">
        <v>0.73958333333333337</v>
      </c>
      <c r="J370" s="34">
        <v>0.73958333333333337</v>
      </c>
      <c r="K370" s="34">
        <v>0.75</v>
      </c>
      <c r="L370" s="7">
        <f>K370-J370</f>
        <v>1.041666666666663E-2</v>
      </c>
      <c r="M370" s="34">
        <v>0.75694444444444453</v>
      </c>
      <c r="N370" s="7">
        <f>M370-K370</f>
        <v>6.9444444444445308E-3</v>
      </c>
      <c r="O370" s="34">
        <v>0.81597222222222221</v>
      </c>
      <c r="P370" s="7">
        <f>O370-M370</f>
        <v>5.9027777777777679E-2</v>
      </c>
      <c r="Q370" s="34">
        <v>0.875</v>
      </c>
      <c r="R370" s="34">
        <v>0.90277777777777779</v>
      </c>
      <c r="S370" s="7">
        <f t="shared" si="691"/>
        <v>2.777777777777779E-2</v>
      </c>
      <c r="T370" s="34">
        <v>0.875</v>
      </c>
      <c r="U370" s="34">
        <v>0.90277777777777779</v>
      </c>
      <c r="V370" s="7">
        <f t="shared" si="692"/>
        <v>2.777777777777779E-2</v>
      </c>
      <c r="W370" s="34">
        <v>0.90625</v>
      </c>
      <c r="X370" s="7">
        <v>0.25</v>
      </c>
      <c r="Y370" s="34">
        <v>0.90694444444444444</v>
      </c>
      <c r="Z370" s="67">
        <f>Y370-W370</f>
        <v>6.9444444444444198E-4</v>
      </c>
      <c r="AA370" s="34">
        <v>1.0368055555555555</v>
      </c>
      <c r="AB370" s="7">
        <f>AA370-Y370</f>
        <v>0.12986111111111109</v>
      </c>
      <c r="AC370" s="34">
        <v>1.0368055555555555</v>
      </c>
      <c r="AD370" s="34">
        <v>1.0368055555555555</v>
      </c>
      <c r="AE370" s="7">
        <f t="shared" si="693"/>
        <v>0</v>
      </c>
      <c r="AF370" s="34">
        <v>1.0451388888888888</v>
      </c>
      <c r="AG370" s="7">
        <f>AF370-AD370</f>
        <v>8.3333333333333037E-3</v>
      </c>
      <c r="AH370" s="34">
        <v>1.0555555555555556</v>
      </c>
      <c r="AI370" s="7">
        <f>AH370-AF370</f>
        <v>1.0416666666666741E-2</v>
      </c>
      <c r="AJ370" s="66">
        <f t="shared" si="676"/>
        <v>0</v>
      </c>
      <c r="AK370" s="66">
        <f t="shared" si="677"/>
        <v>15</v>
      </c>
      <c r="AL370" s="34">
        <v>1.0590277777777779</v>
      </c>
      <c r="AM370" s="34">
        <v>1.0625</v>
      </c>
      <c r="AN370" s="7">
        <f t="shared" si="538"/>
        <v>3.4722222222220989E-3</v>
      </c>
      <c r="AO370" s="67">
        <f>AM370-I370</f>
        <v>0.32291666666666663</v>
      </c>
      <c r="AP370" s="8">
        <f t="shared" si="542"/>
        <v>7</v>
      </c>
      <c r="AQ370" s="8">
        <f t="shared" si="543"/>
        <v>45</v>
      </c>
      <c r="AR370" s="7">
        <f>AB370-(AU370+AV370+AW370+AZ370+BC370+BF370+BI370)</f>
        <v>9.513888888888887E-2</v>
      </c>
      <c r="AS370" s="8">
        <f t="shared" si="694"/>
        <v>2</v>
      </c>
      <c r="AT370" s="8">
        <f t="shared" si="695"/>
        <v>17</v>
      </c>
      <c r="AU370" s="224">
        <v>0</v>
      </c>
      <c r="AV370" s="224">
        <v>4.1666666666666666E-3</v>
      </c>
      <c r="AW370" s="224">
        <v>0</v>
      </c>
      <c r="AX370" s="225">
        <f t="shared" si="680"/>
        <v>0</v>
      </c>
      <c r="AY370" s="225">
        <f t="shared" si="681"/>
        <v>0</v>
      </c>
      <c r="AZ370" s="224">
        <v>0</v>
      </c>
      <c r="BA370" s="225">
        <f t="shared" si="684"/>
        <v>0</v>
      </c>
      <c r="BB370" s="225">
        <f t="shared" si="685"/>
        <v>0</v>
      </c>
      <c r="BC370" s="224">
        <v>0</v>
      </c>
      <c r="BD370" s="225">
        <f t="shared" si="696"/>
        <v>0</v>
      </c>
      <c r="BE370" s="225">
        <f t="shared" si="697"/>
        <v>0</v>
      </c>
      <c r="BF370" s="224">
        <v>3.0555555555555555E-2</v>
      </c>
      <c r="BG370" s="225">
        <f t="shared" si="620"/>
        <v>0</v>
      </c>
      <c r="BH370" s="225">
        <f t="shared" si="621"/>
        <v>44</v>
      </c>
      <c r="BI370" s="224">
        <v>0</v>
      </c>
      <c r="BJ370" s="226">
        <f t="shared" si="671"/>
        <v>0</v>
      </c>
      <c r="BK370" s="227">
        <f t="shared" si="672"/>
        <v>0</v>
      </c>
      <c r="BL370" s="228">
        <f>F370 + BL369</f>
        <v>1306704.2899999989</v>
      </c>
      <c r="BM370" s="229">
        <f xml:space="preserve"> G370 + BM369</f>
        <v>21100</v>
      </c>
      <c r="BN370" s="38">
        <f>F370/G370</f>
        <v>62.509107142857147</v>
      </c>
    </row>
    <row r="371" spans="1:66" s="72" customFormat="1" ht="30" x14ac:dyDescent="0.25">
      <c r="A371" s="45">
        <v>41058</v>
      </c>
      <c r="B371" s="43">
        <f t="shared" si="624"/>
        <v>5</v>
      </c>
      <c r="C371" s="52">
        <v>14</v>
      </c>
      <c r="D371" s="37" t="s">
        <v>351</v>
      </c>
      <c r="E371" s="37" t="s">
        <v>307</v>
      </c>
      <c r="F371" s="44">
        <v>3718.72</v>
      </c>
      <c r="G371" s="52">
        <v>59</v>
      </c>
      <c r="H371" s="52">
        <v>0</v>
      </c>
      <c r="I371" s="34">
        <v>0.82638888888888884</v>
      </c>
      <c r="J371" s="34">
        <v>0.82638888888888884</v>
      </c>
      <c r="K371" s="34">
        <v>0.83333333333333337</v>
      </c>
      <c r="L371" s="7">
        <f>K371-J371</f>
        <v>6.9444444444445308E-3</v>
      </c>
      <c r="M371" s="34">
        <v>0.84027777777777779</v>
      </c>
      <c r="N371" s="7">
        <f>M371-K371</f>
        <v>6.9444444444444198E-3</v>
      </c>
      <c r="O371" s="34">
        <v>0.99305555555555547</v>
      </c>
      <c r="P371" s="7">
        <f>O371-M371</f>
        <v>0.15277777777777768</v>
      </c>
      <c r="Q371" s="34">
        <v>1</v>
      </c>
      <c r="R371" s="34">
        <v>1.0416666666666667</v>
      </c>
      <c r="S371" s="7">
        <f t="shared" si="691"/>
        <v>4.1666666666666741E-2</v>
      </c>
      <c r="T371" s="34">
        <v>1</v>
      </c>
      <c r="U371" s="34">
        <v>1.0416666666666667</v>
      </c>
      <c r="V371" s="7">
        <f t="shared" si="692"/>
        <v>4.1666666666666741E-2</v>
      </c>
      <c r="W371" s="34">
        <v>1.0625</v>
      </c>
      <c r="X371" s="7">
        <v>0.29166666666666702</v>
      </c>
      <c r="Y371" s="34">
        <v>1.0631944444444443</v>
      </c>
      <c r="Z371" s="67">
        <f>Y371-W371</f>
        <v>6.9444444444433095E-4</v>
      </c>
      <c r="AA371" s="34">
        <v>1.1402777777777777</v>
      </c>
      <c r="AB371" s="7">
        <f>AA371-Y371</f>
        <v>7.7083333333333393E-2</v>
      </c>
      <c r="AC371" s="34">
        <v>1.1402777777777777</v>
      </c>
      <c r="AD371" s="34">
        <v>1.1402777777777777</v>
      </c>
      <c r="AE371" s="7">
        <f t="shared" si="693"/>
        <v>0</v>
      </c>
      <c r="AF371" s="34">
        <v>1.15625</v>
      </c>
      <c r="AG371" s="7">
        <f>AF371-AD371</f>
        <v>1.5972222222222276E-2</v>
      </c>
      <c r="AH371" s="34">
        <v>1.1597222222222221</v>
      </c>
      <c r="AI371" s="7">
        <f>AH371-AF371</f>
        <v>3.4722222222220989E-3</v>
      </c>
      <c r="AJ371" s="66">
        <f t="shared" si="676"/>
        <v>0</v>
      </c>
      <c r="AK371" s="66">
        <f t="shared" si="677"/>
        <v>5</v>
      </c>
      <c r="AL371" s="34">
        <v>1.1631944444444444</v>
      </c>
      <c r="AM371" s="34">
        <v>1.1666666666666667</v>
      </c>
      <c r="AN371" s="7">
        <f t="shared" si="538"/>
        <v>3.4722222222223209E-3</v>
      </c>
      <c r="AO371" s="67">
        <f>AM371-I371</f>
        <v>0.3402777777777779</v>
      </c>
      <c r="AP371" s="8">
        <f t="shared" si="542"/>
        <v>8</v>
      </c>
      <c r="AQ371" s="8">
        <f t="shared" si="543"/>
        <v>10</v>
      </c>
      <c r="AR371" s="7">
        <f>AB371-(AU371+AV371+AW371+AZ371+BC371+BF371+BI371)</f>
        <v>6.4583333333333395E-2</v>
      </c>
      <c r="AS371" s="8">
        <f t="shared" si="694"/>
        <v>1</v>
      </c>
      <c r="AT371" s="8">
        <f t="shared" si="695"/>
        <v>33</v>
      </c>
      <c r="AU371" s="224">
        <v>0</v>
      </c>
      <c r="AV371" s="224">
        <v>0</v>
      </c>
      <c r="AW371" s="224">
        <v>0</v>
      </c>
      <c r="AX371" s="225">
        <f t="shared" si="680"/>
        <v>0</v>
      </c>
      <c r="AY371" s="225">
        <f t="shared" si="681"/>
        <v>0</v>
      </c>
      <c r="AZ371" s="224">
        <v>0</v>
      </c>
      <c r="BA371" s="225">
        <f t="shared" si="684"/>
        <v>0</v>
      </c>
      <c r="BB371" s="225">
        <f t="shared" si="685"/>
        <v>0</v>
      </c>
      <c r="BC371" s="224">
        <v>0</v>
      </c>
      <c r="BD371" s="225">
        <f t="shared" si="696"/>
        <v>0</v>
      </c>
      <c r="BE371" s="225">
        <f t="shared" si="697"/>
        <v>0</v>
      </c>
      <c r="BF371" s="224">
        <v>1.2499999999999999E-2</v>
      </c>
      <c r="BG371" s="225">
        <f t="shared" si="620"/>
        <v>0</v>
      </c>
      <c r="BH371" s="225">
        <f t="shared" si="621"/>
        <v>18</v>
      </c>
      <c r="BI371" s="224">
        <v>0</v>
      </c>
      <c r="BJ371" s="226">
        <f t="shared" si="671"/>
        <v>0</v>
      </c>
      <c r="BK371" s="227">
        <f t="shared" si="672"/>
        <v>0</v>
      </c>
      <c r="BL371" s="228">
        <f>F371 + BL370</f>
        <v>1310423.0099999988</v>
      </c>
      <c r="BM371" s="229">
        <f xml:space="preserve"> G371 + BM370</f>
        <v>21159</v>
      </c>
      <c r="BN371" s="38">
        <f>F371/G371</f>
        <v>63.029152542372877</v>
      </c>
    </row>
    <row r="372" spans="1:66" s="72" customFormat="1" x14ac:dyDescent="0.25">
      <c r="A372" s="45"/>
      <c r="B372" s="43"/>
      <c r="C372" s="52"/>
      <c r="D372" s="37"/>
      <c r="E372" s="37"/>
      <c r="F372" s="44"/>
      <c r="G372" s="52"/>
      <c r="H372" s="52"/>
      <c r="I372" s="34"/>
      <c r="J372" s="34"/>
      <c r="K372" s="34"/>
      <c r="L372" s="7"/>
      <c r="M372" s="34"/>
      <c r="N372" s="7"/>
      <c r="O372" s="34"/>
      <c r="P372" s="7"/>
      <c r="Q372" s="34"/>
      <c r="R372" s="34"/>
      <c r="S372" s="7"/>
      <c r="T372" s="34"/>
      <c r="U372" s="34"/>
      <c r="V372" s="7"/>
      <c r="W372" s="34"/>
      <c r="X372" s="7"/>
      <c r="Y372" s="34"/>
      <c r="Z372" s="67"/>
      <c r="AA372" s="34"/>
      <c r="AB372" s="7"/>
      <c r="AC372" s="34"/>
      <c r="AD372" s="34"/>
      <c r="AE372" s="7"/>
      <c r="AF372" s="34"/>
      <c r="AG372" s="7"/>
      <c r="AH372" s="34"/>
      <c r="AI372" s="7"/>
      <c r="AJ372" s="66"/>
      <c r="AK372" s="66"/>
      <c r="AL372" s="34"/>
      <c r="AM372" s="34"/>
      <c r="AN372" s="7"/>
      <c r="AO372" s="67"/>
      <c r="AP372" s="8"/>
      <c r="AQ372" s="8"/>
      <c r="AR372" s="7"/>
      <c r="AS372" s="8"/>
      <c r="AT372" s="8"/>
      <c r="AU372" s="231"/>
      <c r="AV372" s="224"/>
      <c r="AW372" s="224"/>
      <c r="AX372" s="225"/>
      <c r="AY372" s="225"/>
      <c r="AZ372" s="224"/>
      <c r="BA372" s="225"/>
      <c r="BB372" s="225"/>
      <c r="BC372" s="224"/>
      <c r="BD372" s="225"/>
      <c r="BE372" s="225"/>
      <c r="BF372" s="224"/>
      <c r="BG372" s="225"/>
      <c r="BH372" s="225"/>
      <c r="BI372" s="224"/>
      <c r="BJ372" s="226"/>
      <c r="BK372" s="227"/>
      <c r="BL372" s="228"/>
      <c r="BM372" s="229"/>
      <c r="BN372" s="38"/>
    </row>
    <row r="373" spans="1:66" s="72" customFormat="1" x14ac:dyDescent="0.25">
      <c r="A373" s="45"/>
      <c r="B373" s="43"/>
      <c r="C373" s="52"/>
      <c r="D373" s="44"/>
      <c r="E373" s="37"/>
      <c r="F373" s="44"/>
      <c r="G373" s="52"/>
      <c r="H373" s="52"/>
      <c r="I373" s="34"/>
      <c r="J373" s="34"/>
      <c r="K373" s="34"/>
      <c r="L373" s="7"/>
      <c r="M373" s="34"/>
      <c r="N373" s="7"/>
      <c r="O373" s="34"/>
      <c r="P373" s="7"/>
      <c r="Q373" s="34"/>
      <c r="R373" s="34"/>
      <c r="S373" s="7"/>
      <c r="T373" s="34"/>
      <c r="U373" s="34"/>
      <c r="V373" s="7"/>
      <c r="W373" s="34"/>
      <c r="X373" s="7"/>
      <c r="Y373" s="34"/>
      <c r="Z373" s="67"/>
      <c r="AA373" s="34"/>
      <c r="AB373" s="7"/>
      <c r="AC373" s="34"/>
      <c r="AD373" s="34"/>
      <c r="AE373" s="7"/>
      <c r="AF373" s="34"/>
      <c r="AG373" s="7"/>
      <c r="AH373" s="34"/>
      <c r="AI373" s="7"/>
      <c r="AJ373" s="66"/>
      <c r="AK373" s="66"/>
      <c r="AL373" s="34"/>
      <c r="AM373" s="34"/>
      <c r="AN373" s="7"/>
      <c r="AO373" s="67"/>
      <c r="AP373" s="8"/>
      <c r="AQ373" s="8"/>
      <c r="AR373" s="7"/>
      <c r="AS373" s="8"/>
      <c r="AT373" s="8"/>
      <c r="AU373" s="231"/>
      <c r="AV373" s="224"/>
      <c r="AW373" s="224"/>
      <c r="AX373" s="225"/>
      <c r="AY373" s="225"/>
      <c r="AZ373" s="224"/>
      <c r="BA373" s="225"/>
      <c r="BB373" s="225"/>
      <c r="BC373" s="224"/>
      <c r="BD373" s="225"/>
      <c r="BE373" s="225"/>
      <c r="BF373" s="224"/>
      <c r="BG373" s="225"/>
      <c r="BH373" s="225"/>
      <c r="BI373" s="224"/>
      <c r="BJ373" s="226"/>
      <c r="BK373" s="227"/>
      <c r="BL373" s="228"/>
      <c r="BM373" s="229"/>
      <c r="BN373" s="38"/>
    </row>
    <row r="374" spans="1:66" s="72" customFormat="1" x14ac:dyDescent="0.25">
      <c r="A374" s="45"/>
      <c r="B374" s="43"/>
      <c r="C374" s="52"/>
      <c r="D374" s="37"/>
      <c r="E374" s="37"/>
      <c r="F374" s="44"/>
      <c r="G374" s="52"/>
      <c r="H374" s="52"/>
      <c r="I374" s="34"/>
      <c r="J374" s="34"/>
      <c r="K374" s="34"/>
      <c r="L374" s="7"/>
      <c r="M374" s="34"/>
      <c r="N374" s="7"/>
      <c r="O374" s="34"/>
      <c r="P374" s="7"/>
      <c r="Q374" s="34"/>
      <c r="R374" s="34"/>
      <c r="S374" s="7"/>
      <c r="T374" s="34"/>
      <c r="U374" s="34"/>
      <c r="V374" s="7"/>
      <c r="W374" s="34"/>
      <c r="X374" s="7"/>
      <c r="Y374" s="34"/>
      <c r="Z374" s="67"/>
      <c r="AA374" s="34"/>
      <c r="AB374" s="7"/>
      <c r="AC374" s="34"/>
      <c r="AD374" s="34"/>
      <c r="AE374" s="38"/>
      <c r="AF374" s="34"/>
      <c r="AG374" s="7"/>
      <c r="AH374" s="34"/>
      <c r="AI374" s="7"/>
      <c r="AJ374" s="66"/>
      <c r="AK374" s="66"/>
      <c r="AL374" s="34"/>
      <c r="AM374" s="34"/>
      <c r="AN374" s="7"/>
      <c r="AO374" s="67"/>
      <c r="AP374" s="8"/>
      <c r="AQ374" s="8"/>
      <c r="AR374" s="7"/>
      <c r="AS374" s="8"/>
      <c r="AT374" s="8"/>
      <c r="AU374" s="231"/>
      <c r="AV374" s="224"/>
      <c r="AW374" s="224"/>
      <c r="AX374" s="225"/>
      <c r="AY374" s="225"/>
      <c r="AZ374" s="224"/>
      <c r="BA374" s="225"/>
      <c r="BB374" s="225"/>
      <c r="BC374" s="224"/>
      <c r="BD374" s="225"/>
      <c r="BE374" s="225"/>
      <c r="BF374" s="224"/>
      <c r="BG374" s="225"/>
      <c r="BH374" s="225"/>
      <c r="BI374" s="224"/>
      <c r="BJ374" s="226"/>
      <c r="BK374" s="227"/>
      <c r="BL374" s="228"/>
      <c r="BM374" s="229"/>
      <c r="BN374" s="38"/>
    </row>
    <row r="375" spans="1:66" s="72" customFormat="1" x14ac:dyDescent="0.25">
      <c r="A375" s="45"/>
      <c r="B375" s="43"/>
      <c r="C375" s="52"/>
      <c r="D375" s="37"/>
      <c r="E375" s="37"/>
      <c r="F375" s="44"/>
      <c r="G375" s="52"/>
      <c r="H375" s="52"/>
      <c r="I375" s="34"/>
      <c r="J375" s="34"/>
      <c r="K375" s="34"/>
      <c r="L375" s="7"/>
      <c r="M375" s="34"/>
      <c r="N375" s="7"/>
      <c r="O375" s="34"/>
      <c r="P375" s="7"/>
      <c r="Q375" s="34"/>
      <c r="R375" s="34"/>
      <c r="S375" s="7"/>
      <c r="T375" s="34"/>
      <c r="U375" s="34"/>
      <c r="V375" s="7"/>
      <c r="W375" s="34"/>
      <c r="X375" s="7"/>
      <c r="Y375" s="34"/>
      <c r="Z375" s="67"/>
      <c r="AA375" s="34"/>
      <c r="AB375" s="7"/>
      <c r="AC375" s="34"/>
      <c r="AD375" s="34"/>
      <c r="AE375" s="38"/>
      <c r="AF375" s="34"/>
      <c r="AG375" s="7"/>
      <c r="AH375" s="34"/>
      <c r="AI375" s="7"/>
      <c r="AJ375" s="66"/>
      <c r="AK375" s="66"/>
      <c r="AL375" s="34"/>
      <c r="AM375" s="34"/>
      <c r="AN375" s="7"/>
      <c r="AO375" s="67"/>
      <c r="AP375" s="8"/>
      <c r="AQ375" s="8"/>
      <c r="AR375" s="7"/>
      <c r="AS375" s="8"/>
      <c r="AT375" s="8"/>
      <c r="AU375" s="231"/>
      <c r="AV375" s="224"/>
      <c r="AW375" s="224"/>
      <c r="AX375" s="225"/>
      <c r="AY375" s="225"/>
      <c r="AZ375" s="224"/>
      <c r="BA375" s="225"/>
      <c r="BB375" s="225"/>
      <c r="BC375" s="224"/>
      <c r="BD375" s="225"/>
      <c r="BE375" s="225"/>
      <c r="BF375" s="224"/>
      <c r="BG375" s="225"/>
      <c r="BH375" s="225"/>
      <c r="BI375" s="224"/>
      <c r="BJ375" s="226"/>
      <c r="BK375" s="227"/>
      <c r="BL375" s="228"/>
      <c r="BM375" s="229"/>
      <c r="BN375" s="38"/>
    </row>
    <row r="376" spans="1:66" s="72" customFormat="1" x14ac:dyDescent="0.25">
      <c r="A376" s="45"/>
      <c r="B376" s="43"/>
      <c r="C376" s="52"/>
      <c r="D376" s="44"/>
      <c r="E376" s="37"/>
      <c r="F376" s="43"/>
      <c r="G376" s="52"/>
      <c r="H376" s="52"/>
      <c r="I376" s="34"/>
      <c r="J376" s="34"/>
      <c r="K376" s="34"/>
      <c r="L376" s="7"/>
      <c r="M376" s="34"/>
      <c r="N376" s="7"/>
      <c r="O376" s="34"/>
      <c r="P376" s="7"/>
      <c r="Q376" s="34"/>
      <c r="R376" s="34"/>
      <c r="S376" s="7"/>
      <c r="T376" s="34"/>
      <c r="U376" s="34"/>
      <c r="V376" s="7"/>
      <c r="W376" s="34"/>
      <c r="X376" s="7"/>
      <c r="Y376" s="34"/>
      <c r="Z376" s="67"/>
      <c r="AA376" s="34"/>
      <c r="AB376" s="7"/>
      <c r="AC376" s="34"/>
      <c r="AD376" s="34"/>
      <c r="AE376" s="7"/>
      <c r="AF376" s="34"/>
      <c r="AG376" s="7"/>
      <c r="AH376" s="34"/>
      <c r="AI376" s="7"/>
      <c r="AJ376" s="66"/>
      <c r="AK376" s="66"/>
      <c r="AL376" s="34"/>
      <c r="AM376" s="34"/>
      <c r="AN376" s="7"/>
      <c r="AO376" s="67"/>
      <c r="AP376" s="8"/>
      <c r="AQ376" s="8"/>
      <c r="AR376" s="7"/>
      <c r="AS376" s="8"/>
      <c r="AT376" s="8"/>
      <c r="AU376" s="224"/>
      <c r="AV376" s="224"/>
      <c r="AW376" s="224"/>
      <c r="AX376" s="225"/>
      <c r="AY376" s="225"/>
      <c r="AZ376" s="224"/>
      <c r="BA376" s="225"/>
      <c r="BB376" s="225"/>
      <c r="BC376" s="224"/>
      <c r="BD376" s="225"/>
      <c r="BE376" s="225"/>
      <c r="BF376" s="224"/>
      <c r="BG376" s="225"/>
      <c r="BH376" s="225"/>
      <c r="BI376" s="224"/>
      <c r="BJ376" s="226"/>
      <c r="BK376" s="227"/>
      <c r="BL376" s="228"/>
      <c r="BM376" s="229"/>
      <c r="BN376" s="38"/>
    </row>
    <row r="377" spans="1:66" s="72" customFormat="1" x14ac:dyDescent="0.25">
      <c r="A377" s="45"/>
      <c r="B377" s="43"/>
      <c r="C377" s="52"/>
      <c r="D377" s="37"/>
      <c r="E377" s="37"/>
      <c r="F377" s="43"/>
      <c r="G377" s="52"/>
      <c r="H377" s="52"/>
      <c r="I377" s="34"/>
      <c r="J377" s="34"/>
      <c r="K377" s="34"/>
      <c r="L377" s="7"/>
      <c r="M377" s="34"/>
      <c r="N377" s="7"/>
      <c r="O377" s="34"/>
      <c r="P377" s="7"/>
      <c r="Q377" s="34"/>
      <c r="R377" s="34"/>
      <c r="S377" s="7"/>
      <c r="T377" s="34"/>
      <c r="U377" s="34"/>
      <c r="V377" s="7"/>
      <c r="W377" s="34"/>
      <c r="X377" s="7"/>
      <c r="Y377" s="34"/>
      <c r="Z377" s="67"/>
      <c r="AA377" s="34"/>
      <c r="AB377" s="7"/>
      <c r="AC377" s="34"/>
      <c r="AD377" s="34"/>
      <c r="AE377" s="7"/>
      <c r="AF377" s="34"/>
      <c r="AG377" s="7"/>
      <c r="AH377" s="34"/>
      <c r="AI377" s="7"/>
      <c r="AJ377" s="66"/>
      <c r="AK377" s="66"/>
      <c r="AL377" s="34"/>
      <c r="AM377" s="34"/>
      <c r="AN377" s="7"/>
      <c r="AO377" s="67"/>
      <c r="AP377" s="8"/>
      <c r="AQ377" s="8"/>
      <c r="AR377" s="7"/>
      <c r="AS377" s="8"/>
      <c r="AT377" s="8"/>
      <c r="AU377" s="224"/>
      <c r="AV377" s="224"/>
      <c r="AW377" s="224"/>
      <c r="AX377" s="225"/>
      <c r="AY377" s="225"/>
      <c r="AZ377" s="224"/>
      <c r="BA377" s="225"/>
      <c r="BB377" s="225"/>
      <c r="BC377" s="224"/>
      <c r="BD377" s="225"/>
      <c r="BE377" s="225"/>
      <c r="BF377" s="224"/>
      <c r="BG377" s="225"/>
      <c r="BH377" s="225"/>
      <c r="BI377" s="224"/>
      <c r="BJ377" s="226"/>
      <c r="BK377" s="227"/>
      <c r="BL377" s="228"/>
      <c r="BM377" s="229"/>
      <c r="BN377" s="38"/>
    </row>
    <row r="378" spans="1:66" s="72" customFormat="1" x14ac:dyDescent="0.25">
      <c r="A378" s="45"/>
      <c r="B378" s="43"/>
      <c r="C378" s="52"/>
      <c r="D378" s="37"/>
      <c r="E378" s="37"/>
      <c r="F378" s="43"/>
      <c r="G378" s="52"/>
      <c r="H378" s="52"/>
      <c r="I378" s="34"/>
      <c r="J378" s="34"/>
      <c r="K378" s="34"/>
      <c r="L378" s="7"/>
      <c r="M378" s="34"/>
      <c r="N378" s="7"/>
      <c r="O378" s="34"/>
      <c r="P378" s="7"/>
      <c r="Q378" s="34"/>
      <c r="R378" s="34"/>
      <c r="S378" s="7"/>
      <c r="T378" s="34"/>
      <c r="U378" s="34"/>
      <c r="V378" s="7"/>
      <c r="W378" s="34"/>
      <c r="X378" s="7"/>
      <c r="Y378" s="34"/>
      <c r="Z378" s="67"/>
      <c r="AA378" s="34"/>
      <c r="AB378" s="7"/>
      <c r="AC378" s="34"/>
      <c r="AD378" s="34"/>
      <c r="AE378" s="7"/>
      <c r="AF378" s="34"/>
      <c r="AG378" s="7"/>
      <c r="AH378" s="34"/>
      <c r="AI378" s="7"/>
      <c r="AJ378" s="66"/>
      <c r="AK378" s="66"/>
      <c r="AL378" s="34"/>
      <c r="AM378" s="34"/>
      <c r="AN378" s="7"/>
      <c r="AO378" s="67"/>
      <c r="AP378" s="8"/>
      <c r="AQ378" s="8"/>
      <c r="AR378" s="7"/>
      <c r="AS378" s="8"/>
      <c r="AT378" s="8"/>
      <c r="AU378" s="224"/>
      <c r="AV378" s="224"/>
      <c r="AW378" s="224"/>
      <c r="AX378" s="225"/>
      <c r="AY378" s="225"/>
      <c r="AZ378" s="224"/>
      <c r="BA378" s="225"/>
      <c r="BB378" s="225"/>
      <c r="BC378" s="224"/>
      <c r="BD378" s="225"/>
      <c r="BE378" s="225"/>
      <c r="BF378" s="224"/>
      <c r="BG378" s="225"/>
      <c r="BH378" s="225"/>
      <c r="BI378" s="224"/>
      <c r="BJ378" s="226"/>
      <c r="BK378" s="227"/>
      <c r="BL378" s="228"/>
      <c r="BM378" s="229"/>
      <c r="BN378" s="38"/>
    </row>
    <row r="379" spans="1:66" s="105" customFormat="1" x14ac:dyDescent="0.25">
      <c r="A379" s="45"/>
      <c r="B379" s="43"/>
      <c r="C379" s="52"/>
      <c r="D379" s="37"/>
      <c r="E379" s="37"/>
      <c r="F379" s="43"/>
      <c r="G379" s="52"/>
      <c r="H379" s="52"/>
      <c r="I379" s="34"/>
      <c r="J379" s="34"/>
      <c r="K379" s="34"/>
      <c r="L379" s="106"/>
      <c r="M379" s="34"/>
      <c r="N379" s="106"/>
      <c r="O379" s="34"/>
      <c r="P379" s="106"/>
      <c r="Q379" s="34"/>
      <c r="R379" s="34"/>
      <c r="S379" s="106"/>
      <c r="T379" s="34"/>
      <c r="U379" s="34"/>
      <c r="V379" s="106"/>
      <c r="W379" s="34"/>
      <c r="X379" s="106"/>
      <c r="Y379" s="34"/>
      <c r="Z379" s="108"/>
      <c r="AA379" s="34"/>
      <c r="AB379" s="106"/>
      <c r="AC379" s="34"/>
      <c r="AD379" s="34"/>
      <c r="AE379" s="106"/>
      <c r="AF379" s="34"/>
      <c r="AG379" s="106"/>
      <c r="AH379" s="34"/>
      <c r="AI379" s="7"/>
      <c r="AJ379" s="66"/>
      <c r="AK379" s="66"/>
      <c r="AL379" s="34"/>
      <c r="AM379" s="34"/>
      <c r="AN379" s="106"/>
      <c r="AO379" s="108"/>
      <c r="AP379" s="107"/>
      <c r="AQ379" s="107"/>
      <c r="AR379" s="106"/>
      <c r="AS379" s="107"/>
      <c r="AT379" s="107"/>
      <c r="AU379" s="224"/>
      <c r="AV379" s="224"/>
      <c r="AW379" s="224"/>
      <c r="AX379" s="225"/>
      <c r="AY379" s="225"/>
      <c r="AZ379" s="224"/>
      <c r="BA379" s="225"/>
      <c r="BB379" s="225"/>
      <c r="BC379" s="224"/>
      <c r="BD379" s="225"/>
      <c r="BE379" s="225"/>
      <c r="BF379" s="224"/>
      <c r="BG379" s="225"/>
      <c r="BH379" s="225"/>
      <c r="BI379" s="224"/>
      <c r="BJ379" s="226"/>
      <c r="BK379" s="227"/>
      <c r="BL379" s="228"/>
      <c r="BM379" s="229"/>
      <c r="BN379" s="38"/>
    </row>
    <row r="380" spans="1:66" s="105" customFormat="1" x14ac:dyDescent="0.25">
      <c r="A380" s="45"/>
      <c r="B380" s="43"/>
      <c r="C380" s="52"/>
      <c r="D380" s="37"/>
      <c r="E380" s="37"/>
      <c r="F380" s="43"/>
      <c r="G380" s="52"/>
      <c r="H380" s="52"/>
      <c r="I380" s="34"/>
      <c r="J380" s="34"/>
      <c r="K380" s="34"/>
      <c r="L380" s="106"/>
      <c r="M380" s="34"/>
      <c r="N380" s="106"/>
      <c r="O380" s="34"/>
      <c r="P380" s="106"/>
      <c r="Q380" s="34"/>
      <c r="R380" s="34"/>
      <c r="S380" s="106"/>
      <c r="T380" s="34"/>
      <c r="U380" s="34"/>
      <c r="V380" s="106"/>
      <c r="W380" s="34"/>
      <c r="X380" s="106"/>
      <c r="Y380" s="34"/>
      <c r="Z380" s="108"/>
      <c r="AA380" s="34"/>
      <c r="AB380" s="106"/>
      <c r="AC380" s="34"/>
      <c r="AD380" s="34"/>
      <c r="AE380" s="106"/>
      <c r="AF380" s="34"/>
      <c r="AG380" s="106"/>
      <c r="AH380" s="34"/>
      <c r="AI380" s="7"/>
      <c r="AJ380" s="66"/>
      <c r="AK380" s="66"/>
      <c r="AL380" s="34"/>
      <c r="AM380" s="34"/>
      <c r="AN380" s="106"/>
      <c r="AO380" s="108"/>
      <c r="AP380" s="107"/>
      <c r="AQ380" s="107"/>
      <c r="AR380" s="106"/>
      <c r="AS380" s="107"/>
      <c r="AT380" s="107"/>
      <c r="AU380" s="224"/>
      <c r="AV380" s="224"/>
      <c r="AW380" s="224"/>
      <c r="AX380" s="225"/>
      <c r="AY380" s="225"/>
      <c r="AZ380" s="224"/>
      <c r="BA380" s="225"/>
      <c r="BB380" s="225"/>
      <c r="BC380" s="224"/>
      <c r="BD380" s="225"/>
      <c r="BE380" s="225"/>
      <c r="BF380" s="224"/>
      <c r="BG380" s="225"/>
      <c r="BH380" s="225"/>
      <c r="BI380" s="224"/>
      <c r="BJ380" s="226"/>
      <c r="BK380" s="227"/>
      <c r="BL380" s="228"/>
      <c r="BM380" s="229"/>
      <c r="BN380" s="38"/>
    </row>
    <row r="381" spans="1:66" s="105" customFormat="1" x14ac:dyDescent="0.25">
      <c r="A381" s="45"/>
      <c r="B381" s="43"/>
      <c r="C381" s="52"/>
      <c r="D381" s="44"/>
      <c r="E381" s="37"/>
      <c r="F381" s="43"/>
      <c r="G381" s="52"/>
      <c r="H381" s="52"/>
      <c r="I381" s="34"/>
      <c r="J381" s="34"/>
      <c r="K381" s="34"/>
      <c r="L381" s="106"/>
      <c r="M381" s="34"/>
      <c r="N381" s="106"/>
      <c r="O381" s="34"/>
      <c r="P381" s="106"/>
      <c r="Q381" s="34"/>
      <c r="R381" s="34"/>
      <c r="S381" s="106"/>
      <c r="T381" s="34"/>
      <c r="U381" s="34"/>
      <c r="V381" s="106"/>
      <c r="W381" s="34"/>
      <c r="X381" s="106"/>
      <c r="Y381" s="34"/>
      <c r="Z381" s="108"/>
      <c r="AA381" s="34"/>
      <c r="AB381" s="106"/>
      <c r="AC381" s="34"/>
      <c r="AD381" s="34"/>
      <c r="AE381" s="106"/>
      <c r="AF381" s="34"/>
      <c r="AG381" s="106"/>
      <c r="AH381" s="34"/>
      <c r="AI381" s="7"/>
      <c r="AJ381" s="66"/>
      <c r="AK381" s="66"/>
      <c r="AL381" s="34"/>
      <c r="AM381" s="34"/>
      <c r="AN381" s="106"/>
      <c r="AO381" s="108"/>
      <c r="AP381" s="107"/>
      <c r="AQ381" s="107"/>
      <c r="AR381" s="106"/>
      <c r="AS381" s="107"/>
      <c r="AT381" s="107"/>
      <c r="AU381" s="224"/>
      <c r="AV381" s="224"/>
      <c r="AW381" s="224"/>
      <c r="AX381" s="225"/>
      <c r="AY381" s="225"/>
      <c r="AZ381" s="224"/>
      <c r="BA381" s="225"/>
      <c r="BB381" s="225"/>
      <c r="BC381" s="224"/>
      <c r="BD381" s="225"/>
      <c r="BE381" s="225"/>
      <c r="BF381" s="224"/>
      <c r="BG381" s="225"/>
      <c r="BH381" s="225"/>
      <c r="BI381" s="224"/>
      <c r="BJ381" s="226"/>
      <c r="BK381" s="227"/>
      <c r="BL381" s="228"/>
      <c r="BM381" s="229"/>
      <c r="BN381" s="38"/>
    </row>
    <row r="382" spans="1:66" s="105" customFormat="1" x14ac:dyDescent="0.25">
      <c r="A382" s="45"/>
      <c r="B382" s="43"/>
      <c r="C382" s="52"/>
      <c r="D382" s="37"/>
      <c r="E382" s="37"/>
      <c r="F382" s="43"/>
      <c r="G382" s="52"/>
      <c r="H382" s="52"/>
      <c r="I382" s="34"/>
      <c r="J382" s="34"/>
      <c r="K382" s="34"/>
      <c r="L382" s="106"/>
      <c r="M382" s="34"/>
      <c r="N382" s="106"/>
      <c r="O382" s="34"/>
      <c r="P382" s="106"/>
      <c r="Q382" s="34"/>
      <c r="R382" s="34"/>
      <c r="S382" s="106"/>
      <c r="T382" s="34"/>
      <c r="U382" s="34"/>
      <c r="V382" s="106"/>
      <c r="W382" s="34"/>
      <c r="X382" s="106"/>
      <c r="Y382" s="34"/>
      <c r="Z382" s="108"/>
      <c r="AA382" s="34"/>
      <c r="AB382" s="106"/>
      <c r="AC382" s="34"/>
      <c r="AD382" s="34"/>
      <c r="AE382" s="106"/>
      <c r="AF382" s="34"/>
      <c r="AG382" s="106"/>
      <c r="AH382" s="34"/>
      <c r="AI382" s="7"/>
      <c r="AJ382" s="66"/>
      <c r="AK382" s="66"/>
      <c r="AL382" s="34"/>
      <c r="AM382" s="34"/>
      <c r="AN382" s="106"/>
      <c r="AO382" s="108"/>
      <c r="AP382" s="107"/>
      <c r="AQ382" s="107"/>
      <c r="AR382" s="106"/>
      <c r="AS382" s="107"/>
      <c r="AT382" s="107"/>
      <c r="AU382" s="224"/>
      <c r="AV382" s="224"/>
      <c r="AW382" s="224"/>
      <c r="AX382" s="225"/>
      <c r="AY382" s="225"/>
      <c r="AZ382" s="224"/>
      <c r="BA382" s="225"/>
      <c r="BB382" s="225"/>
      <c r="BC382" s="224"/>
      <c r="BD382" s="225"/>
      <c r="BE382" s="225"/>
      <c r="BF382" s="224"/>
      <c r="BG382" s="225"/>
      <c r="BH382" s="225"/>
      <c r="BI382" s="224"/>
      <c r="BJ382" s="226"/>
      <c r="BK382" s="227"/>
      <c r="BL382" s="228"/>
      <c r="BM382" s="229"/>
      <c r="BN382" s="38"/>
    </row>
    <row r="383" spans="1:66" s="72" customFormat="1" x14ac:dyDescent="0.25">
      <c r="A383" s="45"/>
      <c r="B383" s="43"/>
      <c r="C383" s="52"/>
      <c r="D383" s="37"/>
      <c r="E383" s="37"/>
      <c r="F383" s="43"/>
      <c r="G383" s="52"/>
      <c r="H383" s="52"/>
      <c r="I383" s="34"/>
      <c r="J383" s="34"/>
      <c r="K383" s="34"/>
      <c r="L383" s="7"/>
      <c r="M383" s="34"/>
      <c r="N383" s="7"/>
      <c r="O383" s="34"/>
      <c r="P383" s="7"/>
      <c r="Q383" s="34"/>
      <c r="R383" s="34"/>
      <c r="S383" s="7"/>
      <c r="T383" s="34"/>
      <c r="U383" s="34"/>
      <c r="V383" s="7"/>
      <c r="W383" s="34"/>
      <c r="X383" s="7"/>
      <c r="Y383" s="34"/>
      <c r="Z383" s="67"/>
      <c r="AA383" s="34"/>
      <c r="AB383" s="7"/>
      <c r="AC383" s="34"/>
      <c r="AD383" s="34"/>
      <c r="AE383" s="7"/>
      <c r="AF383" s="34"/>
      <c r="AG383" s="7"/>
      <c r="AH383" s="34"/>
      <c r="AI383" s="7"/>
      <c r="AJ383" s="66"/>
      <c r="AK383" s="66"/>
      <c r="AL383" s="34"/>
      <c r="AM383" s="34"/>
      <c r="AN383" s="7"/>
      <c r="AO383" s="67"/>
      <c r="AP383" s="8"/>
      <c r="AQ383" s="8"/>
      <c r="AR383" s="7"/>
      <c r="AS383" s="8"/>
      <c r="AT383" s="8"/>
      <c r="AU383" s="224"/>
      <c r="AV383" s="224"/>
      <c r="AW383" s="224"/>
      <c r="AX383" s="225"/>
      <c r="AY383" s="225"/>
      <c r="AZ383" s="224"/>
      <c r="BA383" s="225"/>
      <c r="BB383" s="225"/>
      <c r="BC383" s="224"/>
      <c r="BD383" s="225"/>
      <c r="BE383" s="225"/>
      <c r="BF383" s="224"/>
      <c r="BG383" s="225"/>
      <c r="BH383" s="225"/>
      <c r="BI383" s="224"/>
      <c r="BJ383" s="226"/>
      <c r="BK383" s="227"/>
      <c r="BL383" s="228"/>
      <c r="BM383" s="229"/>
      <c r="BN383" s="38"/>
    </row>
    <row r="384" spans="1:66" s="72" customFormat="1" x14ac:dyDescent="0.25">
      <c r="A384" s="45"/>
      <c r="B384" s="43"/>
      <c r="C384" s="52"/>
      <c r="D384" s="44"/>
      <c r="E384" s="37"/>
      <c r="F384" s="43"/>
      <c r="G384" s="52"/>
      <c r="H384" s="52"/>
      <c r="I384" s="34"/>
      <c r="J384" s="34"/>
      <c r="K384" s="34"/>
      <c r="L384" s="7"/>
      <c r="M384" s="34"/>
      <c r="N384" s="7"/>
      <c r="O384" s="34"/>
      <c r="P384" s="7"/>
      <c r="Q384" s="34"/>
      <c r="R384" s="34"/>
      <c r="S384" s="7"/>
      <c r="T384" s="34"/>
      <c r="U384" s="34"/>
      <c r="V384" s="7"/>
      <c r="W384" s="34"/>
      <c r="X384" s="7"/>
      <c r="Y384" s="34"/>
      <c r="Z384" s="67"/>
      <c r="AA384" s="34"/>
      <c r="AB384" s="7"/>
      <c r="AC384" s="34"/>
      <c r="AD384" s="34"/>
      <c r="AE384" s="7"/>
      <c r="AF384" s="34"/>
      <c r="AG384" s="7"/>
      <c r="AH384" s="34"/>
      <c r="AI384" s="7"/>
      <c r="AJ384" s="66"/>
      <c r="AK384" s="66"/>
      <c r="AL384" s="34"/>
      <c r="AM384" s="34"/>
      <c r="AN384" s="7"/>
      <c r="AO384" s="67"/>
      <c r="AP384" s="8"/>
      <c r="AQ384" s="8"/>
      <c r="AR384" s="7"/>
      <c r="AS384" s="8"/>
      <c r="AT384" s="8"/>
      <c r="AU384" s="224"/>
      <c r="AV384" s="224"/>
      <c r="AW384" s="224"/>
      <c r="AX384" s="225"/>
      <c r="AY384" s="225"/>
      <c r="AZ384" s="224"/>
      <c r="BA384" s="225"/>
      <c r="BB384" s="225"/>
      <c r="BC384" s="224"/>
      <c r="BD384" s="225"/>
      <c r="BE384" s="225"/>
      <c r="BF384" s="224"/>
      <c r="BG384" s="225"/>
      <c r="BH384" s="225"/>
      <c r="BI384" s="224"/>
      <c r="BJ384" s="226"/>
      <c r="BK384" s="227"/>
      <c r="BL384" s="228"/>
      <c r="BM384" s="229"/>
      <c r="BN384" s="38"/>
    </row>
    <row r="385" spans="1:66" s="72" customFormat="1" x14ac:dyDescent="0.25">
      <c r="A385" s="45"/>
      <c r="B385" s="43"/>
      <c r="C385" s="52"/>
      <c r="D385" s="37"/>
      <c r="E385" s="37"/>
      <c r="F385" s="43"/>
      <c r="G385" s="52"/>
      <c r="H385" s="52"/>
      <c r="I385" s="34"/>
      <c r="J385" s="34"/>
      <c r="K385" s="34"/>
      <c r="L385" s="7"/>
      <c r="M385" s="34"/>
      <c r="N385" s="7"/>
      <c r="O385" s="34"/>
      <c r="P385" s="7"/>
      <c r="Q385" s="34"/>
      <c r="R385" s="34"/>
      <c r="S385" s="7"/>
      <c r="T385" s="34"/>
      <c r="U385" s="34"/>
      <c r="V385" s="7"/>
      <c r="W385" s="34"/>
      <c r="X385" s="7"/>
      <c r="Y385" s="34"/>
      <c r="Z385" s="67"/>
      <c r="AA385" s="34"/>
      <c r="AB385" s="7"/>
      <c r="AC385" s="34"/>
      <c r="AD385" s="34"/>
      <c r="AE385" s="7"/>
      <c r="AF385" s="34"/>
      <c r="AG385" s="7"/>
      <c r="AH385" s="34"/>
      <c r="AI385" s="7"/>
      <c r="AJ385" s="66"/>
      <c r="AK385" s="66"/>
      <c r="AL385" s="34"/>
      <c r="AM385" s="34"/>
      <c r="AN385" s="7"/>
      <c r="AO385" s="67"/>
      <c r="AP385" s="8"/>
      <c r="AQ385" s="8"/>
      <c r="AR385" s="7"/>
      <c r="AS385" s="8"/>
      <c r="AT385" s="8"/>
      <c r="AU385" s="224"/>
      <c r="AV385" s="224"/>
      <c r="AW385" s="224"/>
      <c r="AX385" s="225"/>
      <c r="AY385" s="225"/>
      <c r="AZ385" s="224"/>
      <c r="BA385" s="225"/>
      <c r="BB385" s="225"/>
      <c r="BC385" s="224"/>
      <c r="BD385" s="225"/>
      <c r="BE385" s="225"/>
      <c r="BF385" s="224"/>
      <c r="BG385" s="225"/>
      <c r="BH385" s="225"/>
      <c r="BI385" s="224"/>
      <c r="BJ385" s="226"/>
      <c r="BK385" s="227"/>
      <c r="BL385" s="228"/>
      <c r="BM385" s="229"/>
      <c r="BN385" s="38"/>
    </row>
    <row r="386" spans="1:66" s="72" customFormat="1" x14ac:dyDescent="0.25">
      <c r="A386" s="45"/>
      <c r="B386" s="43"/>
      <c r="C386" s="52"/>
      <c r="D386" s="37"/>
      <c r="E386" s="37"/>
      <c r="F386" s="43"/>
      <c r="G386" s="52"/>
      <c r="H386" s="52"/>
      <c r="I386" s="34"/>
      <c r="J386" s="34"/>
      <c r="K386" s="34"/>
      <c r="L386" s="7"/>
      <c r="M386" s="34"/>
      <c r="N386" s="7"/>
      <c r="O386" s="34"/>
      <c r="P386" s="7"/>
      <c r="Q386" s="34"/>
      <c r="R386" s="34"/>
      <c r="S386" s="7"/>
      <c r="T386" s="34"/>
      <c r="U386" s="34"/>
      <c r="V386" s="7"/>
      <c r="W386" s="34"/>
      <c r="X386" s="7"/>
      <c r="Y386" s="34"/>
      <c r="Z386" s="67"/>
      <c r="AA386" s="34"/>
      <c r="AB386" s="7"/>
      <c r="AC386" s="34"/>
      <c r="AD386" s="34"/>
      <c r="AE386" s="7"/>
      <c r="AF386" s="34"/>
      <c r="AG386" s="7"/>
      <c r="AH386" s="34"/>
      <c r="AI386" s="7"/>
      <c r="AJ386" s="66"/>
      <c r="AK386" s="66"/>
      <c r="AL386" s="34"/>
      <c r="AM386" s="34"/>
      <c r="AN386" s="7"/>
      <c r="AO386" s="67"/>
      <c r="AP386" s="8"/>
      <c r="AQ386" s="8"/>
      <c r="AR386" s="7"/>
      <c r="AS386" s="8"/>
      <c r="AT386" s="8"/>
      <c r="AU386" s="224"/>
      <c r="AV386" s="224"/>
      <c r="AW386" s="224"/>
      <c r="AX386" s="225"/>
      <c r="AY386" s="225"/>
      <c r="AZ386" s="224"/>
      <c r="BA386" s="225"/>
      <c r="BB386" s="225"/>
      <c r="BC386" s="224"/>
      <c r="BD386" s="225"/>
      <c r="BE386" s="225"/>
      <c r="BF386" s="224"/>
      <c r="BG386" s="225"/>
      <c r="BH386" s="225"/>
      <c r="BI386" s="224"/>
      <c r="BJ386" s="226"/>
      <c r="BK386" s="227"/>
      <c r="BL386" s="228"/>
      <c r="BM386" s="229"/>
      <c r="BN386" s="38"/>
    </row>
    <row r="387" spans="1:66" s="73" customFormat="1" x14ac:dyDescent="0.25">
      <c r="A387" s="45"/>
      <c r="B387" s="43"/>
      <c r="C387" s="52"/>
      <c r="D387" s="37"/>
      <c r="E387" s="37"/>
      <c r="F387" s="43"/>
      <c r="G387" s="52"/>
      <c r="H387" s="52"/>
      <c r="I387" s="34"/>
      <c r="J387" s="34"/>
      <c r="K387" s="34"/>
      <c r="L387" s="7"/>
      <c r="M387" s="34"/>
      <c r="N387" s="7"/>
      <c r="O387" s="34"/>
      <c r="P387" s="7"/>
      <c r="Q387" s="34"/>
      <c r="R387" s="34"/>
      <c r="S387" s="7"/>
      <c r="T387" s="34"/>
      <c r="U387" s="34"/>
      <c r="V387" s="7"/>
      <c r="W387" s="34"/>
      <c r="X387" s="7"/>
      <c r="Y387" s="34"/>
      <c r="Z387" s="67"/>
      <c r="AA387" s="34"/>
      <c r="AB387" s="7"/>
      <c r="AC387" s="34"/>
      <c r="AD387" s="34"/>
      <c r="AE387" s="7"/>
      <c r="AF387" s="34"/>
      <c r="AG387" s="7"/>
      <c r="AH387" s="34"/>
      <c r="AI387" s="7"/>
      <c r="AJ387" s="66"/>
      <c r="AK387" s="66"/>
      <c r="AL387" s="34"/>
      <c r="AM387" s="34"/>
      <c r="AN387" s="7"/>
      <c r="AO387" s="67"/>
      <c r="AP387" s="8"/>
      <c r="AQ387" s="8"/>
      <c r="AR387" s="7"/>
      <c r="AS387" s="8"/>
      <c r="AT387" s="8"/>
      <c r="AU387" s="224"/>
      <c r="AV387" s="224"/>
      <c r="AW387" s="224"/>
      <c r="AX387" s="225"/>
      <c r="AY387" s="225"/>
      <c r="AZ387" s="224"/>
      <c r="BA387" s="225"/>
      <c r="BB387" s="225"/>
      <c r="BC387" s="224"/>
      <c r="BD387" s="225"/>
      <c r="BE387" s="225"/>
      <c r="BF387" s="224"/>
      <c r="BG387" s="225"/>
      <c r="BH387" s="225"/>
      <c r="BI387" s="224"/>
      <c r="BJ387" s="226"/>
      <c r="BK387" s="227"/>
      <c r="BL387" s="228"/>
      <c r="BM387" s="229"/>
      <c r="BN387" s="113"/>
    </row>
    <row r="388" spans="1:66" s="73" customFormat="1" x14ac:dyDescent="0.25">
      <c r="A388" s="45"/>
      <c r="B388" s="43"/>
      <c r="C388" s="52"/>
      <c r="D388" s="37"/>
      <c r="E388" s="37"/>
      <c r="F388" s="43"/>
      <c r="G388" s="52"/>
      <c r="H388" s="52"/>
      <c r="I388" s="34"/>
      <c r="J388" s="34"/>
      <c r="K388" s="34"/>
      <c r="L388" s="7"/>
      <c r="M388" s="34"/>
      <c r="N388" s="7"/>
      <c r="O388" s="34"/>
      <c r="P388" s="7"/>
      <c r="Q388" s="34"/>
      <c r="R388" s="34"/>
      <c r="S388" s="7"/>
      <c r="T388" s="34"/>
      <c r="U388" s="34"/>
      <c r="V388" s="7"/>
      <c r="W388" s="34"/>
      <c r="X388" s="7"/>
      <c r="Y388" s="34"/>
      <c r="Z388" s="67"/>
      <c r="AA388" s="34"/>
      <c r="AB388" s="7"/>
      <c r="AC388" s="34"/>
      <c r="AD388" s="34"/>
      <c r="AE388" s="7"/>
      <c r="AF388" s="34"/>
      <c r="AG388" s="7"/>
      <c r="AH388" s="34"/>
      <c r="AI388" s="7"/>
      <c r="AJ388" s="66"/>
      <c r="AK388" s="66"/>
      <c r="AL388" s="34"/>
      <c r="AM388" s="34"/>
      <c r="AN388" s="7"/>
      <c r="AO388" s="67"/>
      <c r="AP388" s="8"/>
      <c r="AQ388" s="8"/>
      <c r="AR388" s="7"/>
      <c r="AS388" s="8"/>
      <c r="AT388" s="8"/>
      <c r="AU388" s="224"/>
      <c r="AV388" s="224"/>
      <c r="AW388" s="224"/>
      <c r="AX388" s="225"/>
      <c r="AY388" s="225"/>
      <c r="AZ388" s="224"/>
      <c r="BA388" s="225"/>
      <c r="BB388" s="225"/>
      <c r="BC388" s="224"/>
      <c r="BD388" s="225"/>
      <c r="BE388" s="225"/>
      <c r="BF388" s="224"/>
      <c r="BG388" s="225"/>
      <c r="BH388" s="225"/>
      <c r="BI388" s="224"/>
      <c r="BJ388" s="226"/>
      <c r="BK388" s="227"/>
      <c r="BL388" s="228"/>
      <c r="BM388" s="229"/>
      <c r="BN388" s="38"/>
    </row>
    <row r="389" spans="1:66" s="73" customFormat="1" x14ac:dyDescent="0.25">
      <c r="A389" s="45"/>
      <c r="B389" s="43"/>
      <c r="C389" s="52"/>
      <c r="D389" s="44"/>
      <c r="E389" s="37"/>
      <c r="F389" s="43"/>
      <c r="G389" s="52"/>
      <c r="H389" s="52"/>
      <c r="I389" s="34"/>
      <c r="J389" s="34"/>
      <c r="K389" s="34"/>
      <c r="L389" s="7"/>
      <c r="M389" s="34"/>
      <c r="N389" s="7"/>
      <c r="O389" s="34"/>
      <c r="P389" s="7"/>
      <c r="Q389" s="34"/>
      <c r="R389" s="34"/>
      <c r="S389" s="7"/>
      <c r="T389" s="34"/>
      <c r="U389" s="34"/>
      <c r="V389" s="7"/>
      <c r="W389" s="34"/>
      <c r="X389" s="7"/>
      <c r="Y389" s="34"/>
      <c r="Z389" s="67"/>
      <c r="AA389" s="34"/>
      <c r="AB389" s="7"/>
      <c r="AC389" s="34"/>
      <c r="AD389" s="34"/>
      <c r="AE389" s="7"/>
      <c r="AF389" s="34"/>
      <c r="AG389" s="7"/>
      <c r="AH389" s="34"/>
      <c r="AI389" s="7"/>
      <c r="AJ389" s="66"/>
      <c r="AK389" s="66"/>
      <c r="AL389" s="34"/>
      <c r="AM389" s="34"/>
      <c r="AN389" s="7"/>
      <c r="AO389" s="67"/>
      <c r="AP389" s="8"/>
      <c r="AQ389" s="8"/>
      <c r="AR389" s="7"/>
      <c r="AS389" s="8"/>
      <c r="AT389" s="8"/>
      <c r="AU389" s="224"/>
      <c r="AV389" s="224"/>
      <c r="AW389" s="224"/>
      <c r="AX389" s="225"/>
      <c r="AY389" s="225"/>
      <c r="AZ389" s="224"/>
      <c r="BA389" s="225"/>
      <c r="BB389" s="225"/>
      <c r="BC389" s="224"/>
      <c r="BD389" s="225"/>
      <c r="BE389" s="225"/>
      <c r="BF389" s="224"/>
      <c r="BG389" s="225"/>
      <c r="BH389" s="225"/>
      <c r="BI389" s="224"/>
      <c r="BJ389" s="226"/>
      <c r="BK389" s="227"/>
      <c r="BL389" s="228"/>
      <c r="BM389" s="229"/>
      <c r="BN389" s="38"/>
    </row>
    <row r="390" spans="1:66" s="73" customFormat="1" x14ac:dyDescent="0.25">
      <c r="A390" s="45"/>
      <c r="B390" s="43"/>
      <c r="C390" s="52"/>
      <c r="D390" s="37"/>
      <c r="E390" s="37"/>
      <c r="F390" s="43"/>
      <c r="G390" s="52"/>
      <c r="H390" s="52"/>
      <c r="I390" s="34"/>
      <c r="J390" s="34"/>
      <c r="K390" s="34"/>
      <c r="L390" s="7"/>
      <c r="M390" s="34"/>
      <c r="N390" s="7"/>
      <c r="O390" s="34"/>
      <c r="P390" s="7"/>
      <c r="Q390" s="34"/>
      <c r="R390" s="34"/>
      <c r="S390" s="7"/>
      <c r="T390" s="34"/>
      <c r="U390" s="34"/>
      <c r="V390" s="7"/>
      <c r="W390" s="34"/>
      <c r="X390" s="7"/>
      <c r="Y390" s="34"/>
      <c r="Z390" s="67"/>
      <c r="AA390" s="34"/>
      <c r="AB390" s="7"/>
      <c r="AC390" s="34"/>
      <c r="AD390" s="34"/>
      <c r="AE390" s="7"/>
      <c r="AF390" s="34"/>
      <c r="AG390" s="7"/>
      <c r="AH390" s="34"/>
      <c r="AI390" s="7"/>
      <c r="AJ390" s="66"/>
      <c r="AK390" s="66"/>
      <c r="AL390" s="34"/>
      <c r="AM390" s="34"/>
      <c r="AN390" s="7"/>
      <c r="AO390" s="67"/>
      <c r="AP390" s="8"/>
      <c r="AQ390" s="8"/>
      <c r="AR390" s="7"/>
      <c r="AS390" s="8"/>
      <c r="AT390" s="8"/>
      <c r="AU390" s="224"/>
      <c r="AV390" s="224"/>
      <c r="AW390" s="224"/>
      <c r="AX390" s="225"/>
      <c r="AY390" s="225"/>
      <c r="AZ390" s="224"/>
      <c r="BA390" s="225"/>
      <c r="BB390" s="225"/>
      <c r="BC390" s="224"/>
      <c r="BD390" s="225"/>
      <c r="BE390" s="225"/>
      <c r="BF390" s="224"/>
      <c r="BG390" s="225"/>
      <c r="BH390" s="225"/>
      <c r="BI390" s="224"/>
      <c r="BJ390" s="226"/>
      <c r="BK390" s="227"/>
      <c r="BL390" s="228"/>
      <c r="BM390" s="229"/>
      <c r="BN390" s="38"/>
    </row>
    <row r="391" spans="1:66" s="73" customFormat="1" x14ac:dyDescent="0.25">
      <c r="A391" s="45"/>
      <c r="B391" s="43"/>
      <c r="C391" s="52"/>
      <c r="D391" s="37"/>
      <c r="E391" s="37"/>
      <c r="F391" s="43"/>
      <c r="G391" s="52"/>
      <c r="H391" s="52"/>
      <c r="I391" s="34"/>
      <c r="J391" s="34"/>
      <c r="K391" s="34"/>
      <c r="L391" s="7"/>
      <c r="M391" s="34"/>
      <c r="N391" s="7"/>
      <c r="O391" s="34"/>
      <c r="P391" s="7"/>
      <c r="Q391" s="34"/>
      <c r="R391" s="34"/>
      <c r="S391" s="7"/>
      <c r="T391" s="34"/>
      <c r="U391" s="34"/>
      <c r="V391" s="7"/>
      <c r="W391" s="34"/>
      <c r="X391" s="7"/>
      <c r="Y391" s="34"/>
      <c r="Z391" s="67"/>
      <c r="AA391" s="34"/>
      <c r="AB391" s="7"/>
      <c r="AC391" s="34"/>
      <c r="AD391" s="34"/>
      <c r="AE391" s="7"/>
      <c r="AF391" s="34"/>
      <c r="AG391" s="7"/>
      <c r="AH391" s="34"/>
      <c r="AI391" s="7"/>
      <c r="AJ391" s="66"/>
      <c r="AK391" s="66"/>
      <c r="AL391" s="34"/>
      <c r="AM391" s="34"/>
      <c r="AN391" s="7"/>
      <c r="AO391" s="67"/>
      <c r="AP391" s="8"/>
      <c r="AQ391" s="8"/>
      <c r="AR391" s="7"/>
      <c r="AS391" s="8"/>
      <c r="AT391" s="8"/>
      <c r="AU391" s="224"/>
      <c r="AV391" s="224"/>
      <c r="AW391" s="224"/>
      <c r="AX391" s="225"/>
      <c r="AY391" s="225"/>
      <c r="AZ391" s="224"/>
      <c r="BA391" s="225"/>
      <c r="BB391" s="225"/>
      <c r="BC391" s="224"/>
      <c r="BD391" s="225"/>
      <c r="BE391" s="225"/>
      <c r="BF391" s="224"/>
      <c r="BG391" s="225"/>
      <c r="BH391" s="225"/>
      <c r="BI391" s="224"/>
      <c r="BJ391" s="226"/>
      <c r="BK391" s="227"/>
      <c r="BL391" s="228"/>
      <c r="BM391" s="229"/>
      <c r="BN391" s="38"/>
    </row>
    <row r="392" spans="1:66" s="73" customFormat="1" x14ac:dyDescent="0.25">
      <c r="A392" s="45"/>
      <c r="B392" s="43"/>
      <c r="C392" s="52"/>
      <c r="D392" s="44"/>
      <c r="E392" s="37"/>
      <c r="F392" s="43"/>
      <c r="G392" s="52"/>
      <c r="H392" s="52"/>
      <c r="I392" s="34"/>
      <c r="J392" s="34"/>
      <c r="K392" s="34"/>
      <c r="L392" s="7"/>
      <c r="M392" s="34"/>
      <c r="N392" s="7"/>
      <c r="O392" s="34"/>
      <c r="P392" s="7"/>
      <c r="Q392" s="34"/>
      <c r="R392" s="34"/>
      <c r="S392" s="7"/>
      <c r="T392" s="34"/>
      <c r="U392" s="34"/>
      <c r="V392" s="7"/>
      <c r="W392" s="34"/>
      <c r="X392" s="7"/>
      <c r="Y392" s="34"/>
      <c r="Z392" s="67"/>
      <c r="AA392" s="34"/>
      <c r="AB392" s="7"/>
      <c r="AC392" s="34"/>
      <c r="AD392" s="34"/>
      <c r="AE392" s="7"/>
      <c r="AF392" s="34"/>
      <c r="AG392" s="7"/>
      <c r="AH392" s="34"/>
      <c r="AI392" s="7"/>
      <c r="AJ392" s="66"/>
      <c r="AK392" s="66"/>
      <c r="AL392" s="34"/>
      <c r="AM392" s="34"/>
      <c r="AN392" s="7"/>
      <c r="AO392" s="67"/>
      <c r="AP392" s="8"/>
      <c r="AQ392" s="8"/>
      <c r="AR392" s="7"/>
      <c r="AS392" s="8"/>
      <c r="AT392" s="8"/>
      <c r="AU392" s="224"/>
      <c r="AV392" s="224"/>
      <c r="AW392" s="224"/>
      <c r="AX392" s="225"/>
      <c r="AY392" s="225"/>
      <c r="AZ392" s="224"/>
      <c r="BA392" s="225"/>
      <c r="BB392" s="225"/>
      <c r="BC392" s="224"/>
      <c r="BD392" s="225"/>
      <c r="BE392" s="225"/>
      <c r="BF392" s="224"/>
      <c r="BG392" s="225"/>
      <c r="BH392" s="225"/>
      <c r="BI392" s="224"/>
      <c r="BJ392" s="226"/>
      <c r="BK392" s="227"/>
      <c r="BL392" s="228"/>
      <c r="BM392" s="229"/>
      <c r="BN392" s="38"/>
    </row>
    <row r="393" spans="1:66" s="73" customFormat="1" x14ac:dyDescent="0.25">
      <c r="A393" s="45"/>
      <c r="B393" s="43"/>
      <c r="C393" s="52"/>
      <c r="D393" s="37"/>
      <c r="E393" s="37"/>
      <c r="F393" s="43"/>
      <c r="G393" s="52"/>
      <c r="H393" s="52"/>
      <c r="I393" s="34"/>
      <c r="J393" s="34"/>
      <c r="K393" s="34"/>
      <c r="L393" s="7"/>
      <c r="M393" s="34"/>
      <c r="N393" s="7"/>
      <c r="O393" s="34"/>
      <c r="P393" s="7"/>
      <c r="Q393" s="34"/>
      <c r="R393" s="34"/>
      <c r="S393" s="7"/>
      <c r="T393" s="34"/>
      <c r="U393" s="34"/>
      <c r="V393" s="7"/>
      <c r="W393" s="34"/>
      <c r="X393" s="7"/>
      <c r="Y393" s="34"/>
      <c r="Z393" s="67"/>
      <c r="AA393" s="34"/>
      <c r="AB393" s="7"/>
      <c r="AC393" s="34"/>
      <c r="AD393" s="34"/>
      <c r="AE393" s="7"/>
      <c r="AF393" s="34"/>
      <c r="AG393" s="7"/>
      <c r="AH393" s="34"/>
      <c r="AI393" s="7"/>
      <c r="AJ393" s="66"/>
      <c r="AK393" s="66"/>
      <c r="AL393" s="34"/>
      <c r="AM393" s="34"/>
      <c r="AN393" s="7"/>
      <c r="AO393" s="67"/>
      <c r="AP393" s="8"/>
      <c r="AQ393" s="8"/>
      <c r="AR393" s="7"/>
      <c r="AS393" s="8"/>
      <c r="AT393" s="8"/>
      <c r="AU393" s="224"/>
      <c r="AV393" s="224"/>
      <c r="AW393" s="224"/>
      <c r="AX393" s="225"/>
      <c r="AY393" s="225"/>
      <c r="AZ393" s="224"/>
      <c r="BA393" s="225"/>
      <c r="BB393" s="225"/>
      <c r="BC393" s="224"/>
      <c r="BD393" s="225"/>
      <c r="BE393" s="225"/>
      <c r="BF393" s="224"/>
      <c r="BG393" s="225"/>
      <c r="BH393" s="225"/>
      <c r="BI393" s="224"/>
      <c r="BJ393" s="226"/>
      <c r="BK393" s="227"/>
      <c r="BL393" s="228"/>
      <c r="BM393" s="229"/>
      <c r="BN393" s="38"/>
    </row>
    <row r="394" spans="1:66" s="73" customFormat="1" x14ac:dyDescent="0.25">
      <c r="A394" s="45"/>
      <c r="B394" s="43"/>
      <c r="C394" s="52"/>
      <c r="D394" s="37"/>
      <c r="E394" s="37"/>
      <c r="F394" s="43"/>
      <c r="G394" s="52"/>
      <c r="H394" s="52"/>
      <c r="I394" s="34"/>
      <c r="J394" s="34"/>
      <c r="K394" s="34"/>
      <c r="L394" s="7"/>
      <c r="M394" s="34"/>
      <c r="N394" s="7"/>
      <c r="O394" s="34"/>
      <c r="P394" s="7"/>
      <c r="Q394" s="34"/>
      <c r="R394" s="34"/>
      <c r="S394" s="7"/>
      <c r="T394" s="34"/>
      <c r="U394" s="34"/>
      <c r="V394" s="7"/>
      <c r="W394" s="34"/>
      <c r="X394" s="7"/>
      <c r="Y394" s="34"/>
      <c r="Z394" s="67"/>
      <c r="AA394" s="34"/>
      <c r="AB394" s="7"/>
      <c r="AC394" s="34"/>
      <c r="AD394" s="34"/>
      <c r="AE394" s="7"/>
      <c r="AF394" s="34"/>
      <c r="AG394" s="7"/>
      <c r="AH394" s="34"/>
      <c r="AI394" s="7"/>
      <c r="AJ394" s="66"/>
      <c r="AK394" s="66"/>
      <c r="AL394" s="34"/>
      <c r="AM394" s="34"/>
      <c r="AN394" s="7"/>
      <c r="AO394" s="67"/>
      <c r="AP394" s="8"/>
      <c r="AQ394" s="8"/>
      <c r="AR394" s="7"/>
      <c r="AS394" s="8"/>
      <c r="AT394" s="8"/>
      <c r="AU394" s="224"/>
      <c r="AV394" s="224"/>
      <c r="AW394" s="224"/>
      <c r="AX394" s="225"/>
      <c r="AY394" s="225"/>
      <c r="AZ394" s="224"/>
      <c r="BA394" s="225"/>
      <c r="BB394" s="225"/>
      <c r="BC394" s="224"/>
      <c r="BD394" s="225"/>
      <c r="BE394" s="225"/>
      <c r="BF394" s="224"/>
      <c r="BG394" s="225"/>
      <c r="BH394" s="225"/>
      <c r="BI394" s="224"/>
      <c r="BJ394" s="226"/>
      <c r="BK394" s="227"/>
      <c r="BL394" s="228"/>
      <c r="BM394" s="229"/>
      <c r="BN394" s="38"/>
    </row>
    <row r="395" spans="1:66" s="73" customFormat="1" x14ac:dyDescent="0.25">
      <c r="A395" s="45"/>
      <c r="B395" s="43"/>
      <c r="C395" s="52"/>
      <c r="D395" s="37"/>
      <c r="E395" s="37"/>
      <c r="F395" s="43"/>
      <c r="G395" s="52"/>
      <c r="H395" s="52"/>
      <c r="I395" s="34"/>
      <c r="J395" s="34"/>
      <c r="K395" s="34"/>
      <c r="L395" s="7"/>
      <c r="M395" s="34"/>
      <c r="N395" s="7"/>
      <c r="O395" s="34"/>
      <c r="P395" s="7"/>
      <c r="Q395" s="34"/>
      <c r="R395" s="34"/>
      <c r="S395" s="7"/>
      <c r="T395" s="34"/>
      <c r="U395" s="34"/>
      <c r="V395" s="7"/>
      <c r="W395" s="34"/>
      <c r="X395" s="7"/>
      <c r="Y395" s="34"/>
      <c r="Z395" s="67"/>
      <c r="AA395" s="34"/>
      <c r="AB395" s="7"/>
      <c r="AC395" s="34"/>
      <c r="AD395" s="34"/>
      <c r="AE395" s="7"/>
      <c r="AF395" s="34"/>
      <c r="AG395" s="7"/>
      <c r="AH395" s="34"/>
      <c r="AI395" s="7"/>
      <c r="AJ395" s="66"/>
      <c r="AK395" s="66"/>
      <c r="AL395" s="34"/>
      <c r="AM395" s="34"/>
      <c r="AN395" s="7"/>
      <c r="AO395" s="67"/>
      <c r="AP395" s="8"/>
      <c r="AQ395" s="8"/>
      <c r="AR395" s="7"/>
      <c r="AS395" s="8"/>
      <c r="AT395" s="8"/>
      <c r="AU395" s="224"/>
      <c r="AV395" s="224"/>
      <c r="AW395" s="224"/>
      <c r="AX395" s="225"/>
      <c r="AY395" s="225"/>
      <c r="AZ395" s="224"/>
      <c r="BA395" s="225"/>
      <c r="BB395" s="225"/>
      <c r="BC395" s="224"/>
      <c r="BD395" s="225"/>
      <c r="BE395" s="225"/>
      <c r="BF395" s="224"/>
      <c r="BG395" s="225"/>
      <c r="BH395" s="225"/>
      <c r="BI395" s="224"/>
      <c r="BJ395" s="226"/>
      <c r="BK395" s="227"/>
      <c r="BL395" s="228"/>
      <c r="BM395" s="229"/>
      <c r="BN395" s="38"/>
    </row>
    <row r="396" spans="1:66" s="73" customFormat="1" x14ac:dyDescent="0.25">
      <c r="A396" s="45"/>
      <c r="B396" s="43"/>
      <c r="C396" s="52"/>
      <c r="D396" s="37"/>
      <c r="E396" s="37"/>
      <c r="F396" s="43"/>
      <c r="G396" s="52"/>
      <c r="H396" s="52"/>
      <c r="I396" s="34"/>
      <c r="J396" s="34"/>
      <c r="K396" s="34"/>
      <c r="L396" s="7"/>
      <c r="M396" s="34"/>
      <c r="N396" s="7"/>
      <c r="O396" s="34"/>
      <c r="P396" s="7"/>
      <c r="Q396" s="34"/>
      <c r="R396" s="34"/>
      <c r="S396" s="7"/>
      <c r="T396" s="34"/>
      <c r="U396" s="34"/>
      <c r="V396" s="7"/>
      <c r="W396" s="34"/>
      <c r="X396" s="7"/>
      <c r="Y396" s="34"/>
      <c r="Z396" s="67"/>
      <c r="AA396" s="34"/>
      <c r="AB396" s="7"/>
      <c r="AC396" s="34"/>
      <c r="AD396" s="34"/>
      <c r="AE396" s="7"/>
      <c r="AF396" s="34"/>
      <c r="AG396" s="7"/>
      <c r="AH396" s="34"/>
      <c r="AI396" s="7"/>
      <c r="AJ396" s="66"/>
      <c r="AK396" s="66"/>
      <c r="AL396" s="34"/>
      <c r="AM396" s="34"/>
      <c r="AN396" s="7"/>
      <c r="AO396" s="67"/>
      <c r="AP396" s="8"/>
      <c r="AQ396" s="8"/>
      <c r="AR396" s="7"/>
      <c r="AS396" s="8"/>
      <c r="AT396" s="8"/>
      <c r="AU396" s="224"/>
      <c r="AV396" s="224"/>
      <c r="AW396" s="224"/>
      <c r="AX396" s="225"/>
      <c r="AY396" s="225"/>
      <c r="AZ396" s="224"/>
      <c r="BA396" s="225"/>
      <c r="BB396" s="225"/>
      <c r="BC396" s="224"/>
      <c r="BD396" s="225"/>
      <c r="BE396" s="225"/>
      <c r="BF396" s="224"/>
      <c r="BG396" s="225"/>
      <c r="BH396" s="225"/>
      <c r="BI396" s="224"/>
      <c r="BJ396" s="226"/>
      <c r="BK396" s="227"/>
      <c r="BL396" s="228"/>
      <c r="BM396" s="229"/>
      <c r="BN396" s="38"/>
    </row>
    <row r="397" spans="1:66" s="73" customFormat="1" x14ac:dyDescent="0.25">
      <c r="A397" s="45"/>
      <c r="B397" s="43"/>
      <c r="C397" s="52"/>
      <c r="D397" s="37"/>
      <c r="E397" s="37"/>
      <c r="F397" s="43"/>
      <c r="G397" s="52"/>
      <c r="H397" s="52"/>
      <c r="I397" s="34"/>
      <c r="J397" s="34"/>
      <c r="K397" s="34"/>
      <c r="L397" s="7"/>
      <c r="M397" s="34"/>
      <c r="N397" s="7"/>
      <c r="O397" s="34"/>
      <c r="P397" s="7"/>
      <c r="Q397" s="34"/>
      <c r="R397" s="34"/>
      <c r="S397" s="7"/>
      <c r="T397" s="34"/>
      <c r="U397" s="34"/>
      <c r="V397" s="7"/>
      <c r="W397" s="34"/>
      <c r="X397" s="7"/>
      <c r="Y397" s="34"/>
      <c r="Z397" s="67"/>
      <c r="AA397" s="34"/>
      <c r="AB397" s="7"/>
      <c r="AC397" s="34"/>
      <c r="AD397" s="34"/>
      <c r="AE397" s="7"/>
      <c r="AF397" s="34"/>
      <c r="AG397" s="7"/>
      <c r="AH397" s="34"/>
      <c r="AI397" s="7"/>
      <c r="AJ397" s="66"/>
      <c r="AK397" s="66"/>
      <c r="AL397" s="34"/>
      <c r="AM397" s="34"/>
      <c r="AN397" s="7"/>
      <c r="AO397" s="67"/>
      <c r="AP397" s="8"/>
      <c r="AQ397" s="8"/>
      <c r="AR397" s="7"/>
      <c r="AS397" s="8"/>
      <c r="AT397" s="8"/>
      <c r="AU397" s="224"/>
      <c r="AV397" s="224"/>
      <c r="AW397" s="224"/>
      <c r="AX397" s="225"/>
      <c r="AY397" s="225"/>
      <c r="AZ397" s="224"/>
      <c r="BA397" s="225"/>
      <c r="BB397" s="225"/>
      <c r="BC397" s="224"/>
      <c r="BD397" s="225"/>
      <c r="BE397" s="225"/>
      <c r="BF397" s="224"/>
      <c r="BG397" s="225"/>
      <c r="BH397" s="225"/>
      <c r="BI397" s="224"/>
      <c r="BJ397" s="226"/>
      <c r="BK397" s="227"/>
      <c r="BL397" s="228"/>
      <c r="BM397" s="229"/>
      <c r="BN397" s="38"/>
    </row>
    <row r="398" spans="1:66" s="73" customFormat="1" x14ac:dyDescent="0.25">
      <c r="A398" s="45"/>
      <c r="B398" s="43"/>
      <c r="C398" s="52"/>
      <c r="D398" s="37"/>
      <c r="E398" s="37"/>
      <c r="F398" s="43"/>
      <c r="G398" s="52"/>
      <c r="H398" s="52"/>
      <c r="I398" s="34"/>
      <c r="J398" s="34"/>
      <c r="K398" s="34"/>
      <c r="L398" s="7"/>
      <c r="M398" s="34"/>
      <c r="N398" s="7"/>
      <c r="O398" s="34"/>
      <c r="P398" s="7"/>
      <c r="Q398" s="34"/>
      <c r="R398" s="34"/>
      <c r="S398" s="7"/>
      <c r="T398" s="34"/>
      <c r="U398" s="34"/>
      <c r="V398" s="7"/>
      <c r="W398" s="34"/>
      <c r="X398" s="7"/>
      <c r="Y398" s="34"/>
      <c r="Z398" s="67"/>
      <c r="AA398" s="34"/>
      <c r="AB398" s="7"/>
      <c r="AC398" s="34"/>
      <c r="AD398" s="34"/>
      <c r="AE398" s="7"/>
      <c r="AF398" s="34"/>
      <c r="AG398" s="7"/>
      <c r="AH398" s="34"/>
      <c r="AI398" s="7"/>
      <c r="AJ398" s="66"/>
      <c r="AK398" s="66"/>
      <c r="AL398" s="34"/>
      <c r="AM398" s="34"/>
      <c r="AN398" s="7"/>
      <c r="AO398" s="67"/>
      <c r="AP398" s="8"/>
      <c r="AQ398" s="8"/>
      <c r="AR398" s="7"/>
      <c r="AS398" s="8"/>
      <c r="AT398" s="8"/>
      <c r="AU398" s="224"/>
      <c r="AV398" s="224"/>
      <c r="AW398" s="224"/>
      <c r="AX398" s="225"/>
      <c r="AY398" s="225"/>
      <c r="AZ398" s="224"/>
      <c r="BA398" s="225"/>
      <c r="BB398" s="225"/>
      <c r="BC398" s="224"/>
      <c r="BD398" s="225"/>
      <c r="BE398" s="225"/>
      <c r="BF398" s="224"/>
      <c r="BG398" s="225"/>
      <c r="BH398" s="225"/>
      <c r="BI398" s="224"/>
      <c r="BJ398" s="226"/>
      <c r="BK398" s="227"/>
      <c r="BL398" s="228"/>
      <c r="BM398" s="229"/>
      <c r="BN398" s="38"/>
    </row>
    <row r="399" spans="1:66" s="73" customFormat="1" x14ac:dyDescent="0.25">
      <c r="A399" s="45"/>
      <c r="B399" s="43"/>
      <c r="C399" s="52"/>
      <c r="D399" s="37"/>
      <c r="E399" s="37"/>
      <c r="F399" s="43"/>
      <c r="G399" s="52"/>
      <c r="H399" s="52"/>
      <c r="I399" s="34"/>
      <c r="J399" s="34"/>
      <c r="K399" s="34"/>
      <c r="L399" s="7"/>
      <c r="M399" s="34"/>
      <c r="N399" s="7"/>
      <c r="O399" s="34"/>
      <c r="P399" s="7"/>
      <c r="Q399" s="34"/>
      <c r="R399" s="34"/>
      <c r="S399" s="7"/>
      <c r="T399" s="34"/>
      <c r="U399" s="34"/>
      <c r="V399" s="7"/>
      <c r="W399" s="34"/>
      <c r="X399" s="7"/>
      <c r="Y399" s="34"/>
      <c r="Z399" s="67"/>
      <c r="AA399" s="34"/>
      <c r="AB399" s="7"/>
      <c r="AC399" s="34"/>
      <c r="AD399" s="34"/>
      <c r="AE399" s="7"/>
      <c r="AF399" s="34"/>
      <c r="AG399" s="7"/>
      <c r="AH399" s="34"/>
      <c r="AI399" s="7"/>
      <c r="AJ399" s="66"/>
      <c r="AK399" s="66"/>
      <c r="AL399" s="34"/>
      <c r="AM399" s="34"/>
      <c r="AN399" s="7"/>
      <c r="AO399" s="67"/>
      <c r="AP399" s="8"/>
      <c r="AQ399" s="8"/>
      <c r="AR399" s="7"/>
      <c r="AS399" s="8"/>
      <c r="AT399" s="8"/>
      <c r="AU399" s="224"/>
      <c r="AV399" s="224"/>
      <c r="AW399" s="224"/>
      <c r="AX399" s="225"/>
      <c r="AY399" s="225"/>
      <c r="AZ399" s="224"/>
      <c r="BA399" s="225"/>
      <c r="BB399" s="225"/>
      <c r="BC399" s="224"/>
      <c r="BD399" s="225"/>
      <c r="BE399" s="225"/>
      <c r="BF399" s="224"/>
      <c r="BG399" s="225"/>
      <c r="BH399" s="225"/>
      <c r="BI399" s="224"/>
      <c r="BJ399" s="226"/>
      <c r="BK399" s="227"/>
      <c r="BL399" s="228"/>
      <c r="BM399" s="229"/>
      <c r="BN399" s="38"/>
    </row>
    <row r="400" spans="1:66" s="73" customFormat="1" x14ac:dyDescent="0.25">
      <c r="A400" s="45"/>
      <c r="B400" s="43"/>
      <c r="C400" s="52"/>
      <c r="D400" s="37"/>
      <c r="E400" s="37"/>
      <c r="F400" s="43"/>
      <c r="G400" s="52"/>
      <c r="H400" s="52"/>
      <c r="I400" s="34"/>
      <c r="J400" s="34"/>
      <c r="K400" s="34"/>
      <c r="L400" s="7"/>
      <c r="M400" s="34"/>
      <c r="N400" s="7"/>
      <c r="O400" s="34"/>
      <c r="P400" s="7"/>
      <c r="Q400" s="34"/>
      <c r="R400" s="34"/>
      <c r="S400" s="7"/>
      <c r="T400" s="34"/>
      <c r="U400" s="34"/>
      <c r="V400" s="7"/>
      <c r="W400" s="34"/>
      <c r="X400" s="7"/>
      <c r="Y400" s="34"/>
      <c r="Z400" s="67"/>
      <c r="AA400" s="34"/>
      <c r="AB400" s="7"/>
      <c r="AC400" s="34"/>
      <c r="AD400" s="34"/>
      <c r="AE400" s="7"/>
      <c r="AF400" s="34"/>
      <c r="AG400" s="7"/>
      <c r="AH400" s="34"/>
      <c r="AI400" s="7"/>
      <c r="AJ400" s="66"/>
      <c r="AK400" s="66"/>
      <c r="AL400" s="34"/>
      <c r="AM400" s="34"/>
      <c r="AN400" s="7"/>
      <c r="AO400" s="67"/>
      <c r="AP400" s="8"/>
      <c r="AQ400" s="8"/>
      <c r="AR400" s="7"/>
      <c r="AS400" s="8"/>
      <c r="AT400" s="8"/>
      <c r="AU400" s="224"/>
      <c r="AV400" s="224"/>
      <c r="AW400" s="224"/>
      <c r="AX400" s="225"/>
      <c r="AY400" s="225"/>
      <c r="AZ400" s="224"/>
      <c r="BA400" s="225"/>
      <c r="BB400" s="225"/>
      <c r="BC400" s="224"/>
      <c r="BD400" s="225"/>
      <c r="BE400" s="225"/>
      <c r="BF400" s="224"/>
      <c r="BG400" s="225"/>
      <c r="BH400" s="225"/>
      <c r="BI400" s="224"/>
      <c r="BJ400" s="226"/>
      <c r="BK400" s="227"/>
      <c r="BL400" s="228"/>
      <c r="BM400" s="229"/>
      <c r="BN400" s="38"/>
    </row>
    <row r="401" spans="1:66" s="73" customFormat="1" x14ac:dyDescent="0.25">
      <c r="A401" s="45"/>
      <c r="B401" s="43"/>
      <c r="C401" s="52"/>
      <c r="D401" s="37"/>
      <c r="E401" s="37"/>
      <c r="F401" s="43"/>
      <c r="G401" s="52"/>
      <c r="H401" s="52"/>
      <c r="I401" s="34"/>
      <c r="J401" s="34"/>
      <c r="K401" s="34"/>
      <c r="L401" s="7"/>
      <c r="M401" s="34"/>
      <c r="N401" s="7"/>
      <c r="O401" s="34"/>
      <c r="P401" s="7"/>
      <c r="Q401" s="34"/>
      <c r="R401" s="34"/>
      <c r="S401" s="7"/>
      <c r="T401" s="34"/>
      <c r="U401" s="34"/>
      <c r="V401" s="7"/>
      <c r="W401" s="34"/>
      <c r="X401" s="7"/>
      <c r="Y401" s="34"/>
      <c r="Z401" s="67"/>
      <c r="AA401" s="34"/>
      <c r="AB401" s="7"/>
      <c r="AC401" s="34"/>
      <c r="AD401" s="34"/>
      <c r="AE401" s="7"/>
      <c r="AF401" s="34"/>
      <c r="AG401" s="7"/>
      <c r="AH401" s="34"/>
      <c r="AI401" s="7"/>
      <c r="AJ401" s="66"/>
      <c r="AK401" s="66"/>
      <c r="AL401" s="34"/>
      <c r="AM401" s="34"/>
      <c r="AN401" s="7"/>
      <c r="AO401" s="67"/>
      <c r="AP401" s="8"/>
      <c r="AQ401" s="8"/>
      <c r="AR401" s="7"/>
      <c r="AS401" s="8"/>
      <c r="AT401" s="8"/>
      <c r="AU401" s="224"/>
      <c r="AV401" s="224"/>
      <c r="AW401" s="224"/>
      <c r="AX401" s="225"/>
      <c r="AY401" s="225"/>
      <c r="AZ401" s="224"/>
      <c r="BA401" s="225"/>
      <c r="BB401" s="225"/>
      <c r="BC401" s="224"/>
      <c r="BD401" s="225"/>
      <c r="BE401" s="225"/>
      <c r="BF401" s="224"/>
      <c r="BG401" s="225"/>
      <c r="BH401" s="225"/>
      <c r="BI401" s="224"/>
      <c r="BJ401" s="226"/>
      <c r="BK401" s="227"/>
      <c r="BL401" s="228"/>
      <c r="BM401" s="229"/>
      <c r="BN401" s="38"/>
    </row>
    <row r="402" spans="1:66" s="73" customFormat="1" x14ac:dyDescent="0.25">
      <c r="A402" s="45"/>
      <c r="B402" s="43"/>
      <c r="C402" s="52"/>
      <c r="D402" s="37"/>
      <c r="E402" s="37"/>
      <c r="F402" s="43"/>
      <c r="G402" s="52"/>
      <c r="H402" s="52"/>
      <c r="I402" s="34"/>
      <c r="J402" s="34"/>
      <c r="K402" s="34"/>
      <c r="L402" s="7"/>
      <c r="M402" s="34"/>
      <c r="N402" s="7"/>
      <c r="O402" s="34"/>
      <c r="P402" s="7"/>
      <c r="Q402" s="34"/>
      <c r="R402" s="34"/>
      <c r="S402" s="7"/>
      <c r="T402" s="34"/>
      <c r="U402" s="34"/>
      <c r="V402" s="7"/>
      <c r="W402" s="34"/>
      <c r="X402" s="7"/>
      <c r="Y402" s="34"/>
      <c r="Z402" s="67"/>
      <c r="AA402" s="34"/>
      <c r="AB402" s="7"/>
      <c r="AC402" s="34"/>
      <c r="AD402" s="34"/>
      <c r="AE402" s="7"/>
      <c r="AF402" s="34"/>
      <c r="AG402" s="7"/>
      <c r="AH402" s="34"/>
      <c r="AI402" s="7"/>
      <c r="AJ402" s="66"/>
      <c r="AK402" s="66"/>
      <c r="AL402" s="34"/>
      <c r="AM402" s="34"/>
      <c r="AN402" s="7"/>
      <c r="AO402" s="67"/>
      <c r="AP402" s="8"/>
      <c r="AQ402" s="8"/>
      <c r="AR402" s="7"/>
      <c r="AS402" s="8"/>
      <c r="AT402" s="8"/>
      <c r="AU402" s="224"/>
      <c r="AV402" s="224"/>
      <c r="AW402" s="224"/>
      <c r="AX402" s="225"/>
      <c r="AY402" s="225"/>
      <c r="AZ402" s="224"/>
      <c r="BA402" s="225"/>
      <c r="BB402" s="225"/>
      <c r="BC402" s="224"/>
      <c r="BD402" s="225"/>
      <c r="BE402" s="225"/>
      <c r="BF402" s="224"/>
      <c r="BG402" s="225"/>
      <c r="BH402" s="225"/>
      <c r="BI402" s="224"/>
      <c r="BJ402" s="226"/>
      <c r="BK402" s="227"/>
      <c r="BL402" s="228"/>
      <c r="BM402" s="229"/>
      <c r="BN402" s="38"/>
    </row>
    <row r="403" spans="1:66" s="73" customFormat="1" x14ac:dyDescent="0.25">
      <c r="A403" s="45"/>
      <c r="B403" s="43"/>
      <c r="C403" s="52"/>
      <c r="D403" s="37"/>
      <c r="E403" s="37"/>
      <c r="F403" s="43"/>
      <c r="G403" s="52"/>
      <c r="H403" s="52"/>
      <c r="I403" s="34"/>
      <c r="J403" s="34"/>
      <c r="K403" s="34"/>
      <c r="L403" s="7"/>
      <c r="M403" s="34"/>
      <c r="N403" s="7"/>
      <c r="O403" s="34"/>
      <c r="P403" s="7"/>
      <c r="Q403" s="34"/>
      <c r="R403" s="34"/>
      <c r="S403" s="7"/>
      <c r="T403" s="34"/>
      <c r="U403" s="34"/>
      <c r="V403" s="7"/>
      <c r="W403" s="34"/>
      <c r="X403" s="7"/>
      <c r="Y403" s="34"/>
      <c r="Z403" s="67"/>
      <c r="AA403" s="34"/>
      <c r="AB403" s="7"/>
      <c r="AC403" s="34"/>
      <c r="AD403" s="34"/>
      <c r="AE403" s="7"/>
      <c r="AF403" s="34"/>
      <c r="AG403" s="7"/>
      <c r="AH403" s="34"/>
      <c r="AI403" s="7"/>
      <c r="AJ403" s="66"/>
      <c r="AK403" s="66"/>
      <c r="AL403" s="34"/>
      <c r="AM403" s="34"/>
      <c r="AN403" s="7"/>
      <c r="AO403" s="67"/>
      <c r="AP403" s="8"/>
      <c r="AQ403" s="8"/>
      <c r="AR403" s="7"/>
      <c r="AS403" s="8"/>
      <c r="AT403" s="8"/>
      <c r="AU403" s="224"/>
      <c r="AV403" s="224"/>
      <c r="AW403" s="224"/>
      <c r="AX403" s="225"/>
      <c r="AY403" s="225"/>
      <c r="AZ403" s="224"/>
      <c r="BA403" s="225"/>
      <c r="BB403" s="225"/>
      <c r="BC403" s="224"/>
      <c r="BD403" s="225"/>
      <c r="BE403" s="225"/>
      <c r="BF403" s="224"/>
      <c r="BG403" s="225"/>
      <c r="BH403" s="225"/>
      <c r="BI403" s="224"/>
      <c r="BJ403" s="226"/>
      <c r="BK403" s="227"/>
      <c r="BL403" s="228"/>
      <c r="BM403" s="229"/>
      <c r="BN403" s="38"/>
    </row>
    <row r="404" spans="1:66" s="73" customFormat="1" x14ac:dyDescent="0.25">
      <c r="A404" s="45"/>
      <c r="B404" s="43"/>
      <c r="C404" s="52"/>
      <c r="D404" s="37"/>
      <c r="E404" s="37"/>
      <c r="F404" s="43"/>
      <c r="G404" s="52"/>
      <c r="H404" s="52"/>
      <c r="I404" s="34"/>
      <c r="J404" s="34"/>
      <c r="K404" s="34"/>
      <c r="L404" s="7"/>
      <c r="M404" s="34"/>
      <c r="N404" s="7"/>
      <c r="O404" s="34"/>
      <c r="P404" s="7"/>
      <c r="Q404" s="34"/>
      <c r="R404" s="34"/>
      <c r="S404" s="7"/>
      <c r="T404" s="34"/>
      <c r="U404" s="34"/>
      <c r="V404" s="7"/>
      <c r="W404" s="34"/>
      <c r="X404" s="7"/>
      <c r="Y404" s="34"/>
      <c r="Z404" s="67"/>
      <c r="AA404" s="34"/>
      <c r="AB404" s="7"/>
      <c r="AC404" s="34"/>
      <c r="AD404" s="34"/>
      <c r="AE404" s="7"/>
      <c r="AF404" s="34"/>
      <c r="AG404" s="7"/>
      <c r="AH404" s="34"/>
      <c r="AI404" s="7"/>
      <c r="AJ404" s="66"/>
      <c r="AK404" s="66"/>
      <c r="AL404" s="34"/>
      <c r="AM404" s="34"/>
      <c r="AN404" s="7"/>
      <c r="AO404" s="67"/>
      <c r="AP404" s="8"/>
      <c r="AQ404" s="8"/>
      <c r="AR404" s="7"/>
      <c r="AS404" s="8"/>
      <c r="AT404" s="8"/>
      <c r="AU404" s="224"/>
      <c r="AV404" s="224"/>
      <c r="AW404" s="224"/>
      <c r="AX404" s="225"/>
      <c r="AY404" s="225"/>
      <c r="AZ404" s="224"/>
      <c r="BA404" s="225"/>
      <c r="BB404" s="225"/>
      <c r="BC404" s="224"/>
      <c r="BD404" s="225"/>
      <c r="BE404" s="225"/>
      <c r="BF404" s="224"/>
      <c r="BG404" s="225"/>
      <c r="BH404" s="225"/>
      <c r="BI404" s="224"/>
      <c r="BJ404" s="226"/>
      <c r="BK404" s="227"/>
      <c r="BL404" s="228"/>
      <c r="BM404" s="229"/>
      <c r="BN404" s="38"/>
    </row>
    <row r="405" spans="1:66" s="73" customFormat="1" x14ac:dyDescent="0.25">
      <c r="A405" s="45"/>
      <c r="B405" s="43"/>
      <c r="C405" s="52"/>
      <c r="D405" s="37"/>
      <c r="E405" s="37"/>
      <c r="F405" s="43"/>
      <c r="G405" s="52"/>
      <c r="H405" s="52"/>
      <c r="I405" s="34"/>
      <c r="J405" s="34"/>
      <c r="K405" s="34"/>
      <c r="L405" s="7"/>
      <c r="M405" s="34"/>
      <c r="N405" s="7"/>
      <c r="O405" s="34"/>
      <c r="P405" s="7"/>
      <c r="Q405" s="34"/>
      <c r="R405" s="34"/>
      <c r="S405" s="7"/>
      <c r="T405" s="34"/>
      <c r="U405" s="34"/>
      <c r="V405" s="7"/>
      <c r="W405" s="34"/>
      <c r="X405" s="7"/>
      <c r="Y405" s="34"/>
      <c r="Z405" s="67"/>
      <c r="AA405" s="34"/>
      <c r="AB405" s="7"/>
      <c r="AC405" s="34"/>
      <c r="AD405" s="34"/>
      <c r="AE405" s="7"/>
      <c r="AF405" s="34"/>
      <c r="AG405" s="7"/>
      <c r="AH405" s="34"/>
      <c r="AI405" s="7"/>
      <c r="AJ405" s="66"/>
      <c r="AK405" s="66"/>
      <c r="AL405" s="34"/>
      <c r="AM405" s="34"/>
      <c r="AN405" s="7"/>
      <c r="AO405" s="67"/>
      <c r="AP405" s="8"/>
      <c r="AQ405" s="8"/>
      <c r="AR405" s="7"/>
      <c r="AS405" s="8"/>
      <c r="AT405" s="8"/>
      <c r="AU405" s="224"/>
      <c r="AV405" s="224"/>
      <c r="AW405" s="224"/>
      <c r="AX405" s="225"/>
      <c r="AY405" s="225"/>
      <c r="AZ405" s="224"/>
      <c r="BA405" s="225"/>
      <c r="BB405" s="225"/>
      <c r="BC405" s="224"/>
      <c r="BD405" s="225"/>
      <c r="BE405" s="225"/>
      <c r="BF405" s="224"/>
      <c r="BG405" s="225"/>
      <c r="BH405" s="225"/>
      <c r="BI405" s="224"/>
      <c r="BJ405" s="226"/>
      <c r="BK405" s="227"/>
      <c r="BL405" s="228"/>
      <c r="BM405" s="229"/>
      <c r="BN405" s="38"/>
    </row>
    <row r="406" spans="1:66" s="73" customFormat="1" x14ac:dyDescent="0.25">
      <c r="A406" s="45"/>
      <c r="B406" s="43"/>
      <c r="C406" s="52"/>
      <c r="D406" s="37"/>
      <c r="E406" s="37"/>
      <c r="F406" s="43"/>
      <c r="G406" s="52"/>
      <c r="H406" s="52"/>
      <c r="I406" s="34"/>
      <c r="J406" s="34"/>
      <c r="K406" s="34"/>
      <c r="L406" s="7"/>
      <c r="M406" s="34"/>
      <c r="N406" s="7"/>
      <c r="O406" s="34"/>
      <c r="P406" s="7"/>
      <c r="Q406" s="34"/>
      <c r="R406" s="34"/>
      <c r="S406" s="7"/>
      <c r="T406" s="34"/>
      <c r="U406" s="34"/>
      <c r="V406" s="7"/>
      <c r="W406" s="34"/>
      <c r="X406" s="7"/>
      <c r="Y406" s="34"/>
      <c r="Z406" s="67"/>
      <c r="AA406" s="34"/>
      <c r="AB406" s="7"/>
      <c r="AC406" s="34"/>
      <c r="AD406" s="34"/>
      <c r="AE406" s="7"/>
      <c r="AF406" s="34"/>
      <c r="AG406" s="7"/>
      <c r="AH406" s="34"/>
      <c r="AI406" s="7"/>
      <c r="AJ406" s="66"/>
      <c r="AK406" s="66"/>
      <c r="AL406" s="34"/>
      <c r="AM406" s="34"/>
      <c r="AN406" s="7"/>
      <c r="AO406" s="67"/>
      <c r="AP406" s="8"/>
      <c r="AQ406" s="8"/>
      <c r="AR406" s="7"/>
      <c r="AS406" s="8"/>
      <c r="AT406" s="8"/>
      <c r="AU406" s="224"/>
      <c r="AV406" s="224"/>
      <c r="AW406" s="224"/>
      <c r="AX406" s="225"/>
      <c r="AY406" s="225"/>
      <c r="AZ406" s="224"/>
      <c r="BA406" s="225"/>
      <c r="BB406" s="225"/>
      <c r="BC406" s="224"/>
      <c r="BD406" s="225"/>
      <c r="BE406" s="225"/>
      <c r="BF406" s="224"/>
      <c r="BG406" s="225"/>
      <c r="BH406" s="225"/>
      <c r="BI406" s="224"/>
      <c r="BJ406" s="226"/>
      <c r="BK406" s="227"/>
      <c r="BL406" s="228"/>
      <c r="BM406" s="229"/>
      <c r="BN406" s="38"/>
    </row>
    <row r="407" spans="1:66" s="73" customFormat="1" x14ac:dyDescent="0.25">
      <c r="A407" s="45"/>
      <c r="B407" s="43"/>
      <c r="C407" s="52"/>
      <c r="D407" s="37"/>
      <c r="E407" s="37"/>
      <c r="F407" s="43"/>
      <c r="G407" s="52"/>
      <c r="H407" s="52"/>
      <c r="I407" s="34"/>
      <c r="J407" s="34"/>
      <c r="K407" s="34"/>
      <c r="L407" s="7"/>
      <c r="M407" s="34"/>
      <c r="N407" s="7"/>
      <c r="O407" s="34"/>
      <c r="P407" s="7"/>
      <c r="Q407" s="34"/>
      <c r="R407" s="34"/>
      <c r="S407" s="7"/>
      <c r="T407" s="34"/>
      <c r="U407" s="34"/>
      <c r="V407" s="7"/>
      <c r="W407" s="34"/>
      <c r="X407" s="7"/>
      <c r="Y407" s="34"/>
      <c r="Z407" s="67"/>
      <c r="AA407" s="34"/>
      <c r="AB407" s="7"/>
      <c r="AC407" s="34"/>
      <c r="AD407" s="34"/>
      <c r="AE407" s="7"/>
      <c r="AF407" s="34"/>
      <c r="AG407" s="7"/>
      <c r="AH407" s="34"/>
      <c r="AI407" s="7"/>
      <c r="AJ407" s="66"/>
      <c r="AK407" s="66"/>
      <c r="AL407" s="34"/>
      <c r="AM407" s="34"/>
      <c r="AN407" s="7"/>
      <c r="AO407" s="67"/>
      <c r="AP407" s="8"/>
      <c r="AQ407" s="8"/>
      <c r="AR407" s="7"/>
      <c r="AS407" s="8"/>
      <c r="AT407" s="8"/>
      <c r="AU407" s="224"/>
      <c r="AV407" s="224"/>
      <c r="AW407" s="224"/>
      <c r="AX407" s="225"/>
      <c r="AY407" s="225"/>
      <c r="AZ407" s="224"/>
      <c r="BA407" s="225"/>
      <c r="BB407" s="225"/>
      <c r="BC407" s="224"/>
      <c r="BD407" s="225"/>
      <c r="BE407" s="225"/>
      <c r="BF407" s="224"/>
      <c r="BG407" s="225"/>
      <c r="BH407" s="225"/>
      <c r="BI407" s="224"/>
      <c r="BJ407" s="226"/>
      <c r="BK407" s="227"/>
      <c r="BL407" s="228"/>
      <c r="BM407" s="229"/>
      <c r="BN407" s="38"/>
    </row>
    <row r="408" spans="1:66" s="73" customFormat="1" x14ac:dyDescent="0.25">
      <c r="A408" s="45"/>
      <c r="B408" s="43"/>
      <c r="C408" s="52"/>
      <c r="D408" s="37"/>
      <c r="E408" s="37"/>
      <c r="F408" s="43"/>
      <c r="G408" s="52"/>
      <c r="H408" s="52"/>
      <c r="I408" s="34"/>
      <c r="J408" s="34"/>
      <c r="K408" s="34"/>
      <c r="L408" s="7"/>
      <c r="M408" s="34"/>
      <c r="N408" s="7"/>
      <c r="O408" s="34"/>
      <c r="P408" s="7"/>
      <c r="Q408" s="34"/>
      <c r="R408" s="34"/>
      <c r="S408" s="7"/>
      <c r="T408" s="34"/>
      <c r="U408" s="34"/>
      <c r="V408" s="7"/>
      <c r="W408" s="34"/>
      <c r="X408" s="7"/>
      <c r="Y408" s="34"/>
      <c r="Z408" s="67"/>
      <c r="AA408" s="34"/>
      <c r="AB408" s="7"/>
      <c r="AC408" s="34"/>
      <c r="AD408" s="34"/>
      <c r="AE408" s="7"/>
      <c r="AF408" s="34"/>
      <c r="AG408" s="7"/>
      <c r="AH408" s="34"/>
      <c r="AI408" s="7"/>
      <c r="AJ408" s="66"/>
      <c r="AK408" s="66"/>
      <c r="AL408" s="34"/>
      <c r="AM408" s="34"/>
      <c r="AN408" s="7"/>
      <c r="AO408" s="67"/>
      <c r="AP408" s="8"/>
      <c r="AQ408" s="8"/>
      <c r="AR408" s="7"/>
      <c r="AS408" s="8"/>
      <c r="AT408" s="8"/>
      <c r="AU408" s="224"/>
      <c r="AV408" s="224"/>
      <c r="AW408" s="224"/>
      <c r="AX408" s="225"/>
      <c r="AY408" s="225"/>
      <c r="AZ408" s="224"/>
      <c r="BA408" s="225"/>
      <c r="BB408" s="225"/>
      <c r="BC408" s="224"/>
      <c r="BD408" s="225"/>
      <c r="BE408" s="225"/>
      <c r="BF408" s="224"/>
      <c r="BG408" s="225"/>
      <c r="BH408" s="225"/>
      <c r="BI408" s="224"/>
      <c r="BJ408" s="226"/>
      <c r="BK408" s="227"/>
      <c r="BL408" s="228"/>
      <c r="BM408" s="229"/>
      <c r="BN408" s="38"/>
    </row>
    <row r="409" spans="1:66" s="73" customFormat="1" x14ac:dyDescent="0.25">
      <c r="A409" s="45"/>
      <c r="B409" s="43"/>
      <c r="C409" s="52"/>
      <c r="D409" s="37"/>
      <c r="E409" s="37"/>
      <c r="F409" s="43"/>
      <c r="G409" s="52"/>
      <c r="H409" s="52"/>
      <c r="I409" s="34"/>
      <c r="J409" s="34"/>
      <c r="K409" s="34"/>
      <c r="L409" s="7"/>
      <c r="M409" s="34"/>
      <c r="N409" s="7"/>
      <c r="O409" s="34"/>
      <c r="P409" s="7"/>
      <c r="Q409" s="34"/>
      <c r="R409" s="34"/>
      <c r="S409" s="7"/>
      <c r="T409" s="34"/>
      <c r="U409" s="34"/>
      <c r="V409" s="7"/>
      <c r="W409" s="34"/>
      <c r="X409" s="7"/>
      <c r="Y409" s="34"/>
      <c r="Z409" s="67"/>
      <c r="AA409" s="34"/>
      <c r="AB409" s="7"/>
      <c r="AC409" s="34"/>
      <c r="AD409" s="34"/>
      <c r="AE409" s="7"/>
      <c r="AF409" s="34"/>
      <c r="AG409" s="7"/>
      <c r="AH409" s="34"/>
      <c r="AI409" s="7"/>
      <c r="AJ409" s="66"/>
      <c r="AK409" s="66"/>
      <c r="AL409" s="34"/>
      <c r="AM409" s="34"/>
      <c r="AN409" s="7"/>
      <c r="AO409" s="67"/>
      <c r="AP409" s="8"/>
      <c r="AQ409" s="8"/>
      <c r="AR409" s="7"/>
      <c r="AS409" s="8"/>
      <c r="AT409" s="8"/>
      <c r="AU409" s="224"/>
      <c r="AV409" s="224"/>
      <c r="AW409" s="224"/>
      <c r="AX409" s="225"/>
      <c r="AY409" s="225"/>
      <c r="AZ409" s="224"/>
      <c r="BA409" s="225"/>
      <c r="BB409" s="225"/>
      <c r="BC409" s="224"/>
      <c r="BD409" s="225"/>
      <c r="BE409" s="225"/>
      <c r="BF409" s="224"/>
      <c r="BG409" s="225"/>
      <c r="BH409" s="225"/>
      <c r="BI409" s="224"/>
      <c r="BJ409" s="226"/>
      <c r="BK409" s="227"/>
      <c r="BL409" s="228"/>
      <c r="BM409" s="229"/>
      <c r="BN409" s="38"/>
    </row>
    <row r="410" spans="1:66" s="73" customFormat="1" x14ac:dyDescent="0.25">
      <c r="A410" s="45"/>
      <c r="B410" s="43"/>
      <c r="C410" s="52"/>
      <c r="D410" s="37"/>
      <c r="E410" s="37"/>
      <c r="F410" s="43"/>
      <c r="G410" s="52"/>
      <c r="H410" s="52"/>
      <c r="I410" s="34"/>
      <c r="J410" s="34"/>
      <c r="K410" s="34"/>
      <c r="L410" s="7"/>
      <c r="M410" s="34"/>
      <c r="N410" s="7"/>
      <c r="O410" s="34"/>
      <c r="P410" s="7"/>
      <c r="Q410" s="34"/>
      <c r="R410" s="34"/>
      <c r="S410" s="7"/>
      <c r="T410" s="34"/>
      <c r="U410" s="34"/>
      <c r="V410" s="7"/>
      <c r="W410" s="34"/>
      <c r="X410" s="7"/>
      <c r="Y410" s="34"/>
      <c r="Z410" s="67"/>
      <c r="AA410" s="34"/>
      <c r="AB410" s="7"/>
      <c r="AC410" s="34"/>
      <c r="AD410" s="34"/>
      <c r="AE410" s="7"/>
      <c r="AF410" s="34"/>
      <c r="AG410" s="7"/>
      <c r="AH410" s="34"/>
      <c r="AI410" s="7"/>
      <c r="AJ410" s="66"/>
      <c r="AK410" s="66"/>
      <c r="AL410" s="34"/>
      <c r="AM410" s="34"/>
      <c r="AN410" s="7"/>
      <c r="AO410" s="67"/>
      <c r="AP410" s="8"/>
      <c r="AQ410" s="8"/>
      <c r="AR410" s="7"/>
      <c r="AS410" s="8"/>
      <c r="AT410" s="8"/>
      <c r="AU410" s="224"/>
      <c r="AV410" s="224"/>
      <c r="AW410" s="224"/>
      <c r="AX410" s="225"/>
      <c r="AY410" s="225"/>
      <c r="AZ410" s="224"/>
      <c r="BA410" s="225"/>
      <c r="BB410" s="225"/>
      <c r="BC410" s="224"/>
      <c r="BD410" s="225"/>
      <c r="BE410" s="225"/>
      <c r="BF410" s="224"/>
      <c r="BG410" s="225"/>
      <c r="BH410" s="225"/>
      <c r="BI410" s="224"/>
      <c r="BJ410" s="226"/>
      <c r="BK410" s="227"/>
      <c r="BL410" s="228"/>
      <c r="BM410" s="229"/>
      <c r="BN410" s="38"/>
    </row>
    <row r="411" spans="1:66" s="73" customFormat="1" x14ac:dyDescent="0.25">
      <c r="A411" s="45"/>
      <c r="B411" s="43"/>
      <c r="C411" s="52"/>
      <c r="D411" s="37"/>
      <c r="E411" s="37"/>
      <c r="F411" s="43"/>
      <c r="G411" s="52"/>
      <c r="H411" s="52"/>
      <c r="I411" s="34"/>
      <c r="J411" s="34"/>
      <c r="K411" s="34"/>
      <c r="L411" s="7"/>
      <c r="M411" s="34"/>
      <c r="N411" s="7"/>
      <c r="O411" s="34"/>
      <c r="P411" s="7"/>
      <c r="Q411" s="34"/>
      <c r="R411" s="34"/>
      <c r="S411" s="7"/>
      <c r="T411" s="34"/>
      <c r="U411" s="34"/>
      <c r="V411" s="7"/>
      <c r="W411" s="34"/>
      <c r="X411" s="7"/>
      <c r="Y411" s="34"/>
      <c r="Z411" s="67"/>
      <c r="AA411" s="34"/>
      <c r="AB411" s="7"/>
      <c r="AC411" s="34"/>
      <c r="AD411" s="34"/>
      <c r="AE411" s="7"/>
      <c r="AF411" s="34"/>
      <c r="AG411" s="7"/>
      <c r="AH411" s="34"/>
      <c r="AI411" s="7"/>
      <c r="AJ411" s="66"/>
      <c r="AK411" s="66"/>
      <c r="AL411" s="34"/>
      <c r="AM411" s="34"/>
      <c r="AN411" s="7"/>
      <c r="AO411" s="67"/>
      <c r="AP411" s="8"/>
      <c r="AQ411" s="8"/>
      <c r="AR411" s="7"/>
      <c r="AS411" s="8"/>
      <c r="AT411" s="8"/>
      <c r="AU411" s="224"/>
      <c r="AV411" s="224"/>
      <c r="AW411" s="224"/>
      <c r="AX411" s="225"/>
      <c r="AY411" s="225"/>
      <c r="AZ411" s="224"/>
      <c r="BA411" s="225"/>
      <c r="BB411" s="225"/>
      <c r="BC411" s="224"/>
      <c r="BD411" s="225"/>
      <c r="BE411" s="225"/>
      <c r="BF411" s="224"/>
      <c r="BG411" s="225"/>
      <c r="BH411" s="225"/>
      <c r="BI411" s="224"/>
      <c r="BJ411" s="226"/>
      <c r="BK411" s="227"/>
      <c r="BL411" s="228"/>
      <c r="BM411" s="229"/>
      <c r="BN411" s="38"/>
    </row>
    <row r="412" spans="1:66" s="73" customFormat="1" x14ac:dyDescent="0.25">
      <c r="A412" s="45"/>
      <c r="B412" s="43"/>
      <c r="C412" s="52"/>
      <c r="D412" s="37"/>
      <c r="E412" s="37"/>
      <c r="F412" s="43"/>
      <c r="G412" s="52"/>
      <c r="H412" s="52"/>
      <c r="I412" s="34"/>
      <c r="J412" s="34"/>
      <c r="K412" s="34"/>
      <c r="L412" s="7"/>
      <c r="M412" s="34"/>
      <c r="N412" s="7"/>
      <c r="O412" s="34"/>
      <c r="P412" s="7"/>
      <c r="Q412" s="34"/>
      <c r="R412" s="34"/>
      <c r="S412" s="7"/>
      <c r="T412" s="34"/>
      <c r="U412" s="34"/>
      <c r="V412" s="7"/>
      <c r="W412" s="34"/>
      <c r="X412" s="7"/>
      <c r="Y412" s="34"/>
      <c r="Z412" s="67"/>
      <c r="AA412" s="34"/>
      <c r="AB412" s="7"/>
      <c r="AC412" s="34"/>
      <c r="AD412" s="34"/>
      <c r="AE412" s="7"/>
      <c r="AF412" s="34"/>
      <c r="AG412" s="7"/>
      <c r="AH412" s="34"/>
      <c r="AI412" s="7"/>
      <c r="AJ412" s="66"/>
      <c r="AK412" s="66"/>
      <c r="AL412" s="34"/>
      <c r="AM412" s="34"/>
      <c r="AN412" s="7"/>
      <c r="AO412" s="67"/>
      <c r="AP412" s="8"/>
      <c r="AQ412" s="8"/>
      <c r="AR412" s="7"/>
      <c r="AS412" s="8"/>
      <c r="AT412" s="8"/>
      <c r="AU412" s="224"/>
      <c r="AV412" s="224"/>
      <c r="AW412" s="224"/>
      <c r="AX412" s="225"/>
      <c r="AY412" s="225"/>
      <c r="AZ412" s="224"/>
      <c r="BA412" s="225"/>
      <c r="BB412" s="225"/>
      <c r="BC412" s="224"/>
      <c r="BD412" s="225"/>
      <c r="BE412" s="225"/>
      <c r="BF412" s="224"/>
      <c r="BG412" s="225"/>
      <c r="BH412" s="225"/>
      <c r="BI412" s="224"/>
      <c r="BJ412" s="226"/>
      <c r="BK412" s="227"/>
      <c r="BL412" s="228"/>
      <c r="BM412" s="229"/>
      <c r="BN412" s="38"/>
    </row>
    <row r="413" spans="1:66" x14ac:dyDescent="0.25">
      <c r="A413" s="45"/>
      <c r="B413" s="43"/>
      <c r="C413" s="52"/>
      <c r="D413" s="37"/>
      <c r="E413" s="37"/>
      <c r="F413" s="43"/>
      <c r="G413" s="52"/>
      <c r="H413" s="52"/>
      <c r="I413" s="34"/>
      <c r="J413" s="34"/>
      <c r="K413" s="34"/>
      <c r="L413" s="7"/>
      <c r="M413" s="34"/>
      <c r="N413" s="7"/>
      <c r="O413" s="34"/>
      <c r="P413" s="7"/>
      <c r="Q413" s="34"/>
      <c r="R413" s="34"/>
      <c r="S413" s="7"/>
      <c r="T413" s="34"/>
      <c r="U413" s="34"/>
      <c r="V413" s="7"/>
      <c r="W413" s="34"/>
      <c r="X413" s="7"/>
      <c r="Y413" s="34"/>
      <c r="Z413" s="67"/>
      <c r="AA413" s="34"/>
      <c r="AB413" s="67"/>
      <c r="AC413" s="34"/>
      <c r="AD413" s="34"/>
      <c r="AE413" s="7"/>
      <c r="AF413" s="34"/>
      <c r="AG413" s="7"/>
      <c r="AH413" s="34"/>
      <c r="AI413" s="7"/>
      <c r="AJ413" s="66"/>
      <c r="AK413" s="66"/>
      <c r="AL413" s="34"/>
      <c r="AM413" s="34"/>
      <c r="AN413" s="7"/>
      <c r="AO413" s="67"/>
      <c r="AP413" s="8"/>
      <c r="AQ413" s="8"/>
      <c r="AR413" s="7"/>
      <c r="AS413" s="8"/>
      <c r="AT413" s="8"/>
      <c r="AU413" s="224"/>
      <c r="AV413" s="224"/>
      <c r="AW413" s="224"/>
      <c r="AX413" s="225"/>
      <c r="AY413" s="225"/>
      <c r="AZ413" s="224"/>
      <c r="BA413" s="225"/>
      <c r="BB413" s="225"/>
      <c r="BC413" s="224"/>
      <c r="BD413" s="225"/>
      <c r="BE413" s="225"/>
      <c r="BF413" s="224"/>
      <c r="BG413" s="225"/>
      <c r="BH413" s="225"/>
      <c r="BI413" s="224"/>
      <c r="BJ413" s="226"/>
      <c r="BK413" s="227"/>
      <c r="BL413" s="228"/>
      <c r="BM413" s="229"/>
    </row>
    <row r="414" spans="1:66" x14ac:dyDescent="0.25">
      <c r="A414" s="45"/>
      <c r="B414" s="43"/>
      <c r="C414" s="52"/>
      <c r="D414" s="37"/>
      <c r="E414" s="37"/>
      <c r="F414" s="43"/>
      <c r="G414" s="52"/>
      <c r="H414" s="52"/>
      <c r="I414" s="34"/>
      <c r="J414" s="34"/>
      <c r="K414" s="34"/>
      <c r="L414" s="7"/>
      <c r="M414" s="34"/>
      <c r="N414" s="7"/>
      <c r="O414" s="34"/>
      <c r="P414" s="7"/>
      <c r="Q414" s="34"/>
      <c r="R414" s="34"/>
      <c r="S414" s="7"/>
      <c r="T414" s="34"/>
      <c r="U414" s="34"/>
      <c r="V414" s="7"/>
      <c r="W414" s="34"/>
      <c r="X414" s="7"/>
      <c r="Y414" s="34"/>
      <c r="Z414" s="67"/>
      <c r="AA414" s="34"/>
      <c r="AB414" s="67"/>
      <c r="AC414" s="34"/>
      <c r="AD414" s="34"/>
      <c r="AE414" s="7"/>
      <c r="AF414" s="34"/>
      <c r="AG414" s="7"/>
      <c r="AH414" s="34"/>
      <c r="AI414" s="7"/>
      <c r="AJ414" s="66"/>
      <c r="AK414" s="66"/>
      <c r="AL414" s="34"/>
      <c r="AM414" s="34"/>
      <c r="AN414" s="7"/>
      <c r="AO414" s="67"/>
      <c r="AP414" s="8"/>
      <c r="AQ414" s="8"/>
      <c r="AR414" s="7"/>
      <c r="AS414" s="8"/>
      <c r="AT414" s="8"/>
      <c r="AU414" s="224"/>
      <c r="AV414" s="224"/>
      <c r="AW414" s="224"/>
      <c r="AX414" s="225"/>
      <c r="AY414" s="225"/>
      <c r="AZ414" s="224"/>
      <c r="BA414" s="225"/>
      <c r="BB414" s="225"/>
      <c r="BC414" s="224"/>
      <c r="BD414" s="225"/>
      <c r="BE414" s="225"/>
      <c r="BF414" s="224"/>
      <c r="BG414" s="225"/>
      <c r="BH414" s="225"/>
      <c r="BI414" s="224"/>
      <c r="BJ414" s="226"/>
      <c r="BK414" s="227"/>
      <c r="BL414" s="228"/>
      <c r="BM414" s="229"/>
    </row>
    <row r="415" spans="1:66" x14ac:dyDescent="0.25">
      <c r="A415" s="45"/>
      <c r="B415" s="43"/>
      <c r="C415" s="52"/>
      <c r="D415" s="37"/>
      <c r="E415" s="37"/>
      <c r="F415" s="43"/>
      <c r="G415" s="52"/>
      <c r="H415" s="52"/>
      <c r="I415" s="34"/>
      <c r="J415" s="34"/>
      <c r="K415" s="34"/>
      <c r="L415" s="7"/>
      <c r="M415" s="34"/>
      <c r="N415" s="7"/>
      <c r="O415" s="34"/>
      <c r="P415" s="7"/>
      <c r="Q415" s="34"/>
      <c r="R415" s="34"/>
      <c r="S415" s="7"/>
      <c r="T415" s="34"/>
      <c r="U415" s="34"/>
      <c r="V415" s="7"/>
      <c r="W415" s="34"/>
      <c r="X415" s="7"/>
      <c r="Y415" s="34"/>
      <c r="Z415" s="67"/>
      <c r="AA415" s="34"/>
      <c r="AB415" s="7"/>
      <c r="AC415" s="34"/>
      <c r="AD415" s="34"/>
      <c r="AE415" s="7"/>
      <c r="AF415" s="34"/>
      <c r="AG415" s="7"/>
      <c r="AH415" s="34"/>
      <c r="AI415" s="7"/>
      <c r="AJ415" s="66"/>
      <c r="AK415" s="66"/>
      <c r="AL415" s="34"/>
      <c r="AM415" s="34"/>
      <c r="AN415" s="7"/>
      <c r="AO415" s="67"/>
      <c r="AP415" s="8"/>
      <c r="AQ415" s="8"/>
      <c r="AR415" s="7"/>
      <c r="AS415" s="8"/>
      <c r="AT415" s="8"/>
      <c r="AU415" s="224"/>
      <c r="AV415" s="224"/>
      <c r="AW415" s="224"/>
      <c r="AX415" s="225"/>
      <c r="AY415" s="225"/>
      <c r="AZ415" s="224"/>
      <c r="BA415" s="225"/>
      <c r="BB415" s="225"/>
      <c r="BC415" s="224"/>
      <c r="BD415" s="225"/>
      <c r="BE415" s="225"/>
      <c r="BF415" s="224"/>
      <c r="BG415" s="225"/>
      <c r="BH415" s="225"/>
      <c r="BI415" s="224"/>
      <c r="BJ415" s="226"/>
      <c r="BK415" s="227"/>
      <c r="BL415" s="228"/>
      <c r="BM415" s="229"/>
    </row>
    <row r="416" spans="1:66" x14ac:dyDescent="0.25">
      <c r="A416" s="45"/>
      <c r="B416" s="43"/>
      <c r="C416" s="52"/>
      <c r="D416" s="37"/>
      <c r="E416" s="37"/>
      <c r="F416" s="43"/>
      <c r="G416" s="52"/>
      <c r="H416" s="52"/>
      <c r="I416" s="34"/>
      <c r="J416" s="34"/>
      <c r="K416" s="34"/>
      <c r="L416" s="67"/>
      <c r="M416" s="34"/>
      <c r="N416" s="7"/>
      <c r="O416" s="34"/>
      <c r="P416" s="7"/>
      <c r="Q416" s="34"/>
      <c r="R416" s="34"/>
      <c r="S416" s="7"/>
      <c r="T416" s="34"/>
      <c r="U416" s="34"/>
      <c r="V416" s="7"/>
      <c r="W416" s="34"/>
      <c r="X416" s="7"/>
      <c r="Y416" s="34"/>
      <c r="Z416" s="67"/>
      <c r="AA416" s="34"/>
      <c r="AB416" s="7"/>
      <c r="AC416" s="34"/>
      <c r="AD416" s="34"/>
      <c r="AE416" s="7"/>
      <c r="AF416" s="34"/>
      <c r="AG416" s="7"/>
      <c r="AH416" s="34"/>
      <c r="AI416" s="7"/>
      <c r="AJ416" s="66"/>
      <c r="AK416" s="66"/>
      <c r="AL416" s="34"/>
      <c r="AM416" s="34"/>
      <c r="AN416" s="7"/>
      <c r="AO416" s="67"/>
      <c r="AP416" s="8"/>
      <c r="AQ416" s="8"/>
      <c r="AR416" s="7"/>
      <c r="AS416" s="8"/>
      <c r="AT416" s="8"/>
      <c r="AU416" s="224"/>
      <c r="AV416" s="224"/>
      <c r="AW416" s="224"/>
      <c r="AX416" s="225"/>
      <c r="AY416" s="225"/>
      <c r="AZ416" s="224"/>
      <c r="BA416" s="225"/>
      <c r="BB416" s="225"/>
      <c r="BC416" s="224"/>
      <c r="BD416" s="225"/>
      <c r="BE416" s="225"/>
      <c r="BF416" s="224"/>
      <c r="BG416" s="225"/>
      <c r="BH416" s="225"/>
      <c r="BI416" s="224"/>
      <c r="BJ416" s="226"/>
      <c r="BK416" s="227"/>
      <c r="BL416" s="228"/>
      <c r="BM416" s="229"/>
    </row>
    <row r="417" spans="1:65" x14ac:dyDescent="0.25">
      <c r="A417" s="45"/>
      <c r="B417" s="43"/>
      <c r="C417" s="52"/>
      <c r="D417" s="37"/>
      <c r="E417" s="37"/>
      <c r="F417" s="43"/>
      <c r="G417" s="52"/>
      <c r="H417" s="52"/>
      <c r="I417" s="34"/>
      <c r="J417" s="34"/>
      <c r="K417" s="34"/>
      <c r="L417" s="7"/>
      <c r="M417" s="34"/>
      <c r="N417" s="7"/>
      <c r="O417" s="34"/>
      <c r="P417" s="7"/>
      <c r="Q417" s="34"/>
      <c r="R417" s="34"/>
      <c r="S417" s="7"/>
      <c r="T417" s="34"/>
      <c r="U417" s="34"/>
      <c r="V417" s="7"/>
      <c r="W417" s="34"/>
      <c r="X417" s="7"/>
      <c r="Y417" s="34"/>
      <c r="Z417" s="67"/>
      <c r="AA417" s="34"/>
      <c r="AB417" s="7"/>
      <c r="AC417" s="34"/>
      <c r="AD417" s="34"/>
      <c r="AE417" s="7"/>
      <c r="AF417" s="34"/>
      <c r="AG417" s="7"/>
      <c r="AH417" s="34"/>
      <c r="AI417" s="7"/>
      <c r="AJ417" s="66"/>
      <c r="AK417" s="66"/>
      <c r="AL417" s="34"/>
      <c r="AM417" s="34"/>
      <c r="AN417" s="7"/>
      <c r="AO417" s="67"/>
      <c r="AP417" s="8"/>
      <c r="AQ417" s="8"/>
      <c r="AR417" s="7"/>
      <c r="AS417" s="8"/>
      <c r="AT417" s="8"/>
      <c r="AU417" s="224"/>
      <c r="AV417" s="224"/>
      <c r="AW417" s="224"/>
      <c r="AX417" s="225"/>
      <c r="AY417" s="225"/>
      <c r="AZ417" s="224"/>
      <c r="BA417" s="225"/>
      <c r="BB417" s="225"/>
      <c r="BC417" s="224"/>
      <c r="BD417" s="225"/>
      <c r="BE417" s="225"/>
      <c r="BF417" s="224"/>
      <c r="BG417" s="225"/>
      <c r="BH417" s="225"/>
      <c r="BI417" s="224"/>
      <c r="BJ417" s="226"/>
      <c r="BK417" s="227"/>
      <c r="BL417" s="228"/>
      <c r="BM417" s="229"/>
    </row>
    <row r="418" spans="1:65" x14ac:dyDescent="0.25">
      <c r="A418" s="45"/>
      <c r="B418" s="43"/>
      <c r="C418" s="52"/>
      <c r="D418" s="37"/>
      <c r="E418" s="37"/>
      <c r="F418" s="43"/>
      <c r="G418" s="52"/>
      <c r="H418" s="52"/>
      <c r="I418" s="34"/>
      <c r="J418" s="34"/>
      <c r="K418" s="34"/>
      <c r="L418" s="67"/>
      <c r="M418" s="34"/>
      <c r="N418" s="7"/>
      <c r="O418" s="34"/>
      <c r="P418" s="7"/>
      <c r="Q418" s="34"/>
      <c r="R418" s="34"/>
      <c r="S418" s="7"/>
      <c r="T418" s="34"/>
      <c r="U418" s="34"/>
      <c r="V418" s="7"/>
      <c r="W418" s="34"/>
      <c r="X418" s="7"/>
      <c r="Y418" s="34"/>
      <c r="Z418" s="67"/>
      <c r="AA418" s="34"/>
      <c r="AB418" s="67"/>
      <c r="AC418" s="34"/>
      <c r="AD418" s="34"/>
      <c r="AE418" s="7"/>
      <c r="AF418" s="34"/>
      <c r="AG418" s="7"/>
      <c r="AH418" s="34"/>
      <c r="AI418" s="7"/>
      <c r="AJ418" s="66"/>
      <c r="AK418" s="66"/>
      <c r="AL418" s="34"/>
      <c r="AM418" s="34"/>
      <c r="AN418" s="7"/>
      <c r="AO418" s="67"/>
      <c r="AP418" s="8"/>
      <c r="AQ418" s="8"/>
      <c r="AR418" s="7"/>
      <c r="AS418" s="8"/>
      <c r="AT418" s="8"/>
      <c r="AU418" s="224"/>
      <c r="AV418" s="224"/>
      <c r="AW418" s="224"/>
      <c r="AX418" s="225"/>
      <c r="AY418" s="225"/>
      <c r="AZ418" s="224"/>
      <c r="BA418" s="225"/>
      <c r="BB418" s="225"/>
      <c r="BC418" s="224"/>
      <c r="BD418" s="225"/>
      <c r="BE418" s="225"/>
      <c r="BF418" s="224"/>
      <c r="BG418" s="225"/>
      <c r="BH418" s="225"/>
      <c r="BI418" s="224"/>
      <c r="BJ418" s="226"/>
      <c r="BK418" s="227"/>
      <c r="BL418" s="228"/>
      <c r="BM418" s="229"/>
    </row>
    <row r="419" spans="1:65" x14ac:dyDescent="0.25">
      <c r="A419" s="45"/>
      <c r="B419" s="43"/>
      <c r="C419" s="52"/>
      <c r="D419" s="37"/>
      <c r="E419" s="37"/>
      <c r="F419" s="43"/>
      <c r="G419" s="52"/>
      <c r="H419" s="52"/>
      <c r="I419" s="34"/>
      <c r="J419" s="34"/>
      <c r="K419" s="34"/>
      <c r="L419" s="67"/>
      <c r="M419" s="34"/>
      <c r="N419" s="7"/>
      <c r="O419" s="34"/>
      <c r="P419" s="7"/>
      <c r="Q419" s="34"/>
      <c r="R419" s="34"/>
      <c r="S419" s="7"/>
      <c r="T419" s="34"/>
      <c r="U419" s="34"/>
      <c r="V419" s="7"/>
      <c r="W419" s="34"/>
      <c r="X419" s="7"/>
      <c r="Y419" s="34"/>
      <c r="Z419" s="67"/>
      <c r="AA419" s="34"/>
      <c r="AB419" s="7"/>
      <c r="AC419" s="34"/>
      <c r="AD419" s="34"/>
      <c r="AE419" s="7"/>
      <c r="AF419" s="34"/>
      <c r="AG419" s="7"/>
      <c r="AH419" s="34"/>
      <c r="AI419" s="7"/>
      <c r="AJ419" s="66"/>
      <c r="AK419" s="66"/>
      <c r="AL419" s="34"/>
      <c r="AM419" s="34"/>
      <c r="AN419" s="7"/>
      <c r="AO419" s="67"/>
      <c r="AP419" s="8"/>
      <c r="AQ419" s="8"/>
      <c r="AR419" s="7"/>
      <c r="AS419" s="8"/>
      <c r="AT419" s="8"/>
      <c r="AU419" s="224"/>
      <c r="AV419" s="224"/>
      <c r="AW419" s="224"/>
      <c r="AX419" s="225"/>
      <c r="AY419" s="225"/>
      <c r="AZ419" s="224"/>
      <c r="BA419" s="225"/>
      <c r="BB419" s="225"/>
      <c r="BC419" s="224"/>
      <c r="BD419" s="225"/>
      <c r="BE419" s="225"/>
      <c r="BF419" s="224"/>
      <c r="BG419" s="225"/>
      <c r="BH419" s="225"/>
      <c r="BI419" s="224"/>
      <c r="BJ419" s="226"/>
      <c r="BK419" s="227"/>
      <c r="BL419" s="228"/>
      <c r="BM419" s="229"/>
    </row>
    <row r="420" spans="1:65" x14ac:dyDescent="0.25">
      <c r="A420" s="45"/>
      <c r="B420" s="43"/>
      <c r="C420" s="52"/>
      <c r="D420" s="37"/>
      <c r="E420" s="37"/>
      <c r="F420" s="43"/>
      <c r="G420" s="52"/>
      <c r="H420" s="52"/>
      <c r="I420" s="34"/>
      <c r="J420" s="34"/>
      <c r="K420" s="34"/>
      <c r="L420" s="7"/>
      <c r="M420" s="34"/>
      <c r="N420" s="7"/>
      <c r="O420" s="34"/>
      <c r="P420" s="7"/>
      <c r="Q420" s="34"/>
      <c r="R420" s="34"/>
      <c r="S420" s="7"/>
      <c r="T420" s="34"/>
      <c r="U420" s="34"/>
      <c r="V420" s="7"/>
      <c r="W420" s="34"/>
      <c r="X420" s="7"/>
      <c r="Y420" s="34"/>
      <c r="Z420" s="67"/>
      <c r="AA420" s="34"/>
      <c r="AB420" s="7"/>
      <c r="AC420" s="34"/>
      <c r="AD420" s="34"/>
      <c r="AE420" s="7"/>
      <c r="AF420" s="34"/>
      <c r="AG420" s="7"/>
      <c r="AH420" s="34"/>
      <c r="AI420" s="7"/>
      <c r="AJ420" s="66"/>
      <c r="AK420" s="66"/>
      <c r="AL420" s="34"/>
      <c r="AM420" s="34"/>
      <c r="AN420" s="7"/>
      <c r="AO420" s="67"/>
      <c r="AP420" s="8"/>
      <c r="AQ420" s="8"/>
      <c r="AR420" s="7"/>
      <c r="AS420" s="8"/>
      <c r="AT420" s="8"/>
      <c r="AU420" s="224"/>
      <c r="AV420" s="224"/>
      <c r="AW420" s="224"/>
      <c r="AX420" s="225"/>
      <c r="AY420" s="225"/>
      <c r="AZ420" s="224"/>
      <c r="BA420" s="225"/>
      <c r="BB420" s="225"/>
      <c r="BC420" s="224"/>
      <c r="BD420" s="225"/>
      <c r="BE420" s="225"/>
      <c r="BF420" s="224"/>
      <c r="BG420" s="225"/>
      <c r="BH420" s="225"/>
      <c r="BI420" s="224"/>
      <c r="BJ420" s="226"/>
      <c r="BK420" s="227"/>
      <c r="BL420" s="228"/>
      <c r="BM420" s="229"/>
    </row>
    <row r="421" spans="1:65" x14ac:dyDescent="0.25">
      <c r="A421" s="45"/>
      <c r="B421" s="43"/>
      <c r="C421" s="52"/>
      <c r="D421" s="37"/>
      <c r="E421" s="37"/>
      <c r="F421" s="43"/>
      <c r="G421" s="52"/>
      <c r="H421" s="52"/>
      <c r="I421" s="34"/>
      <c r="J421" s="34"/>
      <c r="K421" s="34"/>
      <c r="L421" s="7"/>
      <c r="M421" s="34"/>
      <c r="N421" s="7"/>
      <c r="O421" s="34"/>
      <c r="P421" s="7"/>
      <c r="Q421" s="34"/>
      <c r="R421" s="34"/>
      <c r="S421" s="7"/>
      <c r="T421" s="34"/>
      <c r="U421" s="34"/>
      <c r="V421" s="7"/>
      <c r="W421" s="34"/>
      <c r="X421" s="7"/>
      <c r="Y421" s="34"/>
      <c r="Z421" s="67"/>
      <c r="AA421" s="34"/>
      <c r="AB421" s="7"/>
      <c r="AC421" s="34"/>
      <c r="AD421" s="34"/>
      <c r="AE421" s="7"/>
      <c r="AF421" s="34"/>
      <c r="AG421" s="7"/>
      <c r="AH421" s="34"/>
      <c r="AI421" s="7"/>
      <c r="AJ421" s="66"/>
      <c r="AK421" s="66"/>
      <c r="AL421" s="34"/>
      <c r="AM421" s="34"/>
      <c r="AN421" s="7"/>
      <c r="AO421" s="67"/>
      <c r="AP421" s="8"/>
      <c r="AQ421" s="8"/>
      <c r="AR421" s="7"/>
      <c r="AS421" s="8"/>
      <c r="AT421" s="8"/>
      <c r="AU421" s="224"/>
      <c r="AV421" s="224"/>
      <c r="AW421" s="224"/>
      <c r="AX421" s="225"/>
      <c r="AY421" s="225"/>
      <c r="AZ421" s="224"/>
      <c r="BA421" s="225"/>
      <c r="BB421" s="225"/>
      <c r="BC421" s="224"/>
      <c r="BD421" s="225"/>
      <c r="BE421" s="225"/>
      <c r="BF421" s="224"/>
      <c r="BG421" s="225"/>
      <c r="BH421" s="225"/>
      <c r="BI421" s="224"/>
      <c r="BJ421" s="226"/>
      <c r="BK421" s="227"/>
      <c r="BL421" s="228"/>
      <c r="BM421" s="229"/>
    </row>
    <row r="422" spans="1:65" x14ac:dyDescent="0.25">
      <c r="A422" s="45"/>
      <c r="B422" s="43"/>
      <c r="C422" s="52"/>
      <c r="D422" s="37"/>
      <c r="E422" s="37"/>
      <c r="F422" s="43"/>
      <c r="G422" s="52"/>
      <c r="H422" s="52"/>
      <c r="I422" s="34"/>
      <c r="J422" s="34"/>
      <c r="K422" s="34"/>
      <c r="L422" s="7"/>
      <c r="M422" s="34"/>
      <c r="N422" s="7"/>
      <c r="O422" s="34"/>
      <c r="P422" s="7"/>
      <c r="Q422" s="34"/>
      <c r="R422" s="34"/>
      <c r="S422" s="7"/>
      <c r="T422" s="34"/>
      <c r="U422" s="34"/>
      <c r="V422" s="7"/>
      <c r="W422" s="34"/>
      <c r="X422" s="7"/>
      <c r="Y422" s="34"/>
      <c r="Z422" s="67"/>
      <c r="AA422" s="34"/>
      <c r="AB422" s="7"/>
      <c r="AC422" s="34"/>
      <c r="AD422" s="34"/>
      <c r="AE422" s="7"/>
      <c r="AF422" s="34"/>
      <c r="AG422" s="7"/>
      <c r="AH422" s="34"/>
      <c r="AI422" s="7"/>
      <c r="AJ422" s="66"/>
      <c r="AK422" s="66"/>
      <c r="AL422" s="34"/>
      <c r="AM422" s="34"/>
      <c r="AN422" s="7"/>
      <c r="AO422" s="67"/>
      <c r="AP422" s="8"/>
      <c r="AQ422" s="8"/>
      <c r="AR422" s="7"/>
      <c r="AS422" s="8"/>
      <c r="AT422" s="8"/>
      <c r="AU422" s="224"/>
      <c r="AV422" s="224"/>
      <c r="AW422" s="224"/>
      <c r="AX422" s="225"/>
      <c r="AY422" s="225"/>
      <c r="AZ422" s="224"/>
      <c r="BA422" s="225"/>
      <c r="BB422" s="225"/>
      <c r="BC422" s="224"/>
      <c r="BD422" s="225"/>
      <c r="BE422" s="225"/>
      <c r="BF422" s="224"/>
      <c r="BG422" s="225"/>
      <c r="BH422" s="225"/>
      <c r="BI422" s="224"/>
      <c r="BJ422" s="226"/>
      <c r="BK422" s="227"/>
      <c r="BL422" s="228"/>
      <c r="BM422" s="229"/>
    </row>
    <row r="423" spans="1:65" x14ac:dyDescent="0.25">
      <c r="A423" s="45"/>
      <c r="B423" s="43"/>
      <c r="C423" s="52"/>
      <c r="D423" s="37"/>
      <c r="E423" s="37"/>
      <c r="F423" s="43"/>
      <c r="G423" s="52"/>
      <c r="H423" s="52"/>
      <c r="I423" s="34"/>
      <c r="J423" s="34"/>
      <c r="K423" s="34"/>
      <c r="L423" s="7"/>
      <c r="M423" s="34"/>
      <c r="N423" s="7"/>
      <c r="O423" s="34"/>
      <c r="P423" s="7"/>
      <c r="Q423" s="34"/>
      <c r="R423" s="34"/>
      <c r="S423" s="7"/>
      <c r="T423" s="34"/>
      <c r="U423" s="34"/>
      <c r="V423" s="7"/>
      <c r="W423" s="34"/>
      <c r="X423" s="7"/>
      <c r="Y423" s="34"/>
      <c r="Z423" s="67"/>
      <c r="AA423" s="34"/>
      <c r="AB423" s="7"/>
      <c r="AC423" s="34"/>
      <c r="AD423" s="34"/>
      <c r="AE423" s="7"/>
      <c r="AF423" s="34"/>
      <c r="AG423" s="7"/>
      <c r="AH423" s="34"/>
      <c r="AI423" s="7"/>
      <c r="AJ423" s="66"/>
      <c r="AK423" s="66"/>
      <c r="AL423" s="34"/>
      <c r="AM423" s="34"/>
      <c r="AN423" s="7"/>
      <c r="AO423" s="67"/>
      <c r="AP423" s="8"/>
      <c r="AQ423" s="8"/>
      <c r="AR423" s="7"/>
      <c r="AS423" s="8"/>
      <c r="AT423" s="8"/>
      <c r="AU423" s="224"/>
      <c r="AV423" s="224"/>
      <c r="AW423" s="224"/>
      <c r="AX423" s="225"/>
      <c r="AY423" s="225"/>
      <c r="AZ423" s="224"/>
      <c r="BA423" s="225"/>
      <c r="BB423" s="225"/>
      <c r="BC423" s="224"/>
      <c r="BD423" s="225"/>
      <c r="BE423" s="225"/>
      <c r="BF423" s="224"/>
      <c r="BG423" s="225"/>
      <c r="BH423" s="225"/>
      <c r="BI423" s="224"/>
      <c r="BJ423" s="226"/>
      <c r="BK423" s="227"/>
      <c r="BL423" s="228"/>
      <c r="BM423" s="229"/>
    </row>
    <row r="424" spans="1:65" x14ac:dyDescent="0.25">
      <c r="A424" s="45"/>
      <c r="B424" s="43"/>
      <c r="C424" s="52"/>
      <c r="D424" s="37"/>
      <c r="E424" s="37"/>
      <c r="F424" s="43"/>
      <c r="G424" s="52"/>
      <c r="H424" s="52"/>
      <c r="I424" s="34"/>
      <c r="J424" s="34"/>
      <c r="K424" s="34"/>
      <c r="L424" s="7"/>
      <c r="M424" s="34"/>
      <c r="N424" s="7"/>
      <c r="O424" s="34"/>
      <c r="P424" s="7"/>
      <c r="Q424" s="34"/>
      <c r="R424" s="34"/>
      <c r="S424" s="7"/>
      <c r="T424" s="34"/>
      <c r="U424" s="34"/>
      <c r="V424" s="7"/>
      <c r="W424" s="34"/>
      <c r="X424" s="7"/>
      <c r="Y424" s="34"/>
      <c r="Z424" s="67"/>
      <c r="AA424" s="34"/>
      <c r="AB424" s="7"/>
      <c r="AC424" s="34"/>
      <c r="AD424" s="34"/>
      <c r="AE424" s="7"/>
      <c r="AF424" s="34"/>
      <c r="AG424" s="7"/>
      <c r="AH424" s="34"/>
      <c r="AI424" s="7"/>
      <c r="AJ424" s="66"/>
      <c r="AK424" s="66"/>
      <c r="AL424" s="34"/>
      <c r="AM424" s="34"/>
      <c r="AN424" s="7"/>
      <c r="AO424" s="67"/>
      <c r="AP424" s="8"/>
      <c r="AQ424" s="8"/>
      <c r="AR424" s="7"/>
      <c r="AS424" s="8"/>
      <c r="AT424" s="8"/>
      <c r="AU424" s="224"/>
      <c r="AV424" s="224"/>
      <c r="AW424" s="224"/>
      <c r="AX424" s="225"/>
      <c r="AY424" s="225"/>
      <c r="AZ424" s="224"/>
      <c r="BA424" s="225"/>
      <c r="BB424" s="225"/>
      <c r="BC424" s="224"/>
      <c r="BD424" s="225"/>
      <c r="BE424" s="225"/>
      <c r="BF424" s="224"/>
      <c r="BG424" s="225"/>
      <c r="BH424" s="225"/>
      <c r="BI424" s="224"/>
      <c r="BJ424" s="226"/>
      <c r="BK424" s="227"/>
      <c r="BL424" s="228"/>
      <c r="BM424" s="229"/>
    </row>
    <row r="425" spans="1:65" x14ac:dyDescent="0.25">
      <c r="A425" s="45"/>
      <c r="B425" s="43"/>
      <c r="C425" s="52"/>
      <c r="D425" s="37"/>
      <c r="E425" s="37"/>
      <c r="F425" s="43"/>
      <c r="G425" s="52"/>
      <c r="H425" s="52"/>
      <c r="I425" s="34"/>
      <c r="J425" s="34"/>
      <c r="K425" s="34"/>
      <c r="L425" s="7"/>
      <c r="M425" s="34"/>
      <c r="N425" s="7"/>
      <c r="O425" s="34"/>
      <c r="P425" s="7"/>
      <c r="Q425" s="34"/>
      <c r="R425" s="34"/>
      <c r="S425" s="7"/>
      <c r="T425" s="34"/>
      <c r="U425" s="34"/>
      <c r="V425" s="7"/>
      <c r="W425" s="34"/>
      <c r="X425" s="7"/>
      <c r="Y425" s="34"/>
      <c r="Z425" s="67"/>
      <c r="AA425" s="34"/>
      <c r="AB425" s="7"/>
      <c r="AC425" s="34"/>
      <c r="AD425" s="34"/>
      <c r="AE425" s="7"/>
      <c r="AF425" s="34"/>
      <c r="AG425" s="7"/>
      <c r="AH425" s="34"/>
      <c r="AI425" s="7"/>
      <c r="AJ425" s="66"/>
      <c r="AK425" s="66"/>
      <c r="AL425" s="34"/>
      <c r="AM425" s="34"/>
      <c r="AN425" s="7"/>
      <c r="AO425" s="67"/>
      <c r="AP425" s="8"/>
      <c r="AQ425" s="8"/>
      <c r="AR425" s="7"/>
      <c r="AS425" s="8"/>
      <c r="AT425" s="8"/>
      <c r="AU425" s="224"/>
      <c r="AV425" s="224"/>
      <c r="AW425" s="224"/>
      <c r="AX425" s="225"/>
      <c r="AY425" s="225"/>
      <c r="AZ425" s="224"/>
      <c r="BA425" s="225"/>
      <c r="BB425" s="225"/>
      <c r="BC425" s="224"/>
      <c r="BD425" s="225"/>
      <c r="BE425" s="225"/>
      <c r="BF425" s="224"/>
      <c r="BG425" s="225"/>
      <c r="BH425" s="225"/>
      <c r="BI425" s="224"/>
      <c r="BJ425" s="226"/>
      <c r="BK425" s="227"/>
      <c r="BL425" s="228"/>
      <c r="BM425" s="229"/>
    </row>
    <row r="426" spans="1:65" x14ac:dyDescent="0.25">
      <c r="A426" s="45"/>
      <c r="B426" s="43"/>
      <c r="C426" s="52"/>
      <c r="D426" s="37"/>
      <c r="E426" s="37"/>
      <c r="F426" s="43"/>
      <c r="G426" s="52"/>
      <c r="H426" s="52"/>
      <c r="I426" s="34"/>
      <c r="J426" s="34"/>
      <c r="K426" s="34"/>
      <c r="L426" s="7"/>
      <c r="M426" s="34"/>
      <c r="N426" s="7"/>
      <c r="O426" s="34"/>
      <c r="P426" s="7"/>
      <c r="Q426" s="34"/>
      <c r="R426" s="34"/>
      <c r="S426" s="7"/>
      <c r="T426" s="34"/>
      <c r="U426" s="34"/>
      <c r="V426" s="7"/>
      <c r="W426" s="34"/>
      <c r="X426" s="7"/>
      <c r="Y426" s="34"/>
      <c r="Z426" s="67"/>
      <c r="AA426" s="34"/>
      <c r="AB426" s="7"/>
      <c r="AC426" s="34"/>
      <c r="AD426" s="34"/>
      <c r="AE426" s="7"/>
      <c r="AF426" s="34"/>
      <c r="AG426" s="7"/>
      <c r="AH426" s="34"/>
      <c r="AI426" s="7"/>
      <c r="AJ426" s="66"/>
      <c r="AK426" s="66"/>
      <c r="AL426" s="34"/>
      <c r="AM426" s="34"/>
      <c r="AN426" s="7"/>
      <c r="AO426" s="67"/>
      <c r="AP426" s="8"/>
      <c r="AQ426" s="8"/>
      <c r="AR426" s="7"/>
      <c r="AS426" s="8"/>
      <c r="AT426" s="8"/>
      <c r="AU426" s="224"/>
      <c r="AV426" s="224"/>
      <c r="AW426" s="224"/>
      <c r="AX426" s="225"/>
      <c r="AY426" s="225"/>
      <c r="AZ426" s="224"/>
      <c r="BA426" s="225"/>
      <c r="BB426" s="225"/>
      <c r="BC426" s="224"/>
      <c r="BD426" s="225"/>
      <c r="BE426" s="225"/>
      <c r="BF426" s="224"/>
      <c r="BG426" s="225"/>
      <c r="BH426" s="225"/>
      <c r="BI426" s="224"/>
      <c r="BJ426" s="226"/>
      <c r="BK426" s="227"/>
      <c r="BL426" s="228"/>
      <c r="BM426" s="229"/>
    </row>
    <row r="427" spans="1:65" x14ac:dyDescent="0.25">
      <c r="A427" s="45"/>
      <c r="B427" s="43"/>
      <c r="C427" s="52"/>
      <c r="D427" s="37"/>
      <c r="E427" s="37"/>
      <c r="F427" s="43"/>
      <c r="G427" s="52"/>
      <c r="H427" s="52"/>
      <c r="I427" s="34"/>
      <c r="J427" s="34"/>
      <c r="K427" s="34"/>
      <c r="L427" s="7"/>
      <c r="M427" s="34"/>
      <c r="N427" s="7"/>
      <c r="O427" s="34"/>
      <c r="P427" s="7"/>
      <c r="Q427" s="34"/>
      <c r="R427" s="34"/>
      <c r="S427" s="7"/>
      <c r="T427" s="34"/>
      <c r="U427" s="34"/>
      <c r="V427" s="7"/>
      <c r="W427" s="34"/>
      <c r="X427" s="7"/>
      <c r="Y427" s="34"/>
      <c r="Z427" s="67"/>
      <c r="AA427" s="34"/>
      <c r="AB427" s="7"/>
      <c r="AC427" s="34"/>
      <c r="AD427" s="34"/>
      <c r="AE427" s="7"/>
      <c r="AF427" s="34"/>
      <c r="AG427" s="7"/>
      <c r="AH427" s="34"/>
      <c r="AI427" s="7"/>
      <c r="AJ427" s="66"/>
      <c r="AK427" s="66"/>
      <c r="AL427" s="34"/>
      <c r="AM427" s="34"/>
      <c r="AN427" s="7"/>
      <c r="AO427" s="67"/>
      <c r="AP427" s="8"/>
      <c r="AQ427" s="8"/>
      <c r="AR427" s="7"/>
      <c r="AS427" s="8"/>
      <c r="AT427" s="8"/>
      <c r="AU427" s="224"/>
      <c r="AV427" s="224"/>
      <c r="AW427" s="224"/>
      <c r="AX427" s="225"/>
      <c r="AY427" s="225"/>
      <c r="AZ427" s="224"/>
      <c r="BA427" s="225"/>
      <c r="BB427" s="225"/>
      <c r="BC427" s="224"/>
      <c r="BD427" s="225"/>
      <c r="BE427" s="225"/>
      <c r="BF427" s="224"/>
      <c r="BG427" s="225"/>
      <c r="BH427" s="225"/>
      <c r="BI427" s="224"/>
      <c r="BJ427" s="226"/>
      <c r="BK427" s="227"/>
      <c r="BL427" s="228"/>
      <c r="BM427" s="229"/>
    </row>
    <row r="428" spans="1:65" x14ac:dyDescent="0.25">
      <c r="A428" s="45"/>
      <c r="B428" s="43"/>
      <c r="C428" s="52"/>
      <c r="D428" s="37"/>
      <c r="E428" s="37"/>
      <c r="F428" s="43"/>
      <c r="G428" s="52"/>
      <c r="H428" s="52"/>
      <c r="I428" s="34"/>
      <c r="J428" s="34"/>
      <c r="K428" s="34"/>
      <c r="L428" s="7"/>
      <c r="M428" s="34"/>
      <c r="N428" s="7"/>
      <c r="O428" s="34"/>
      <c r="P428" s="7"/>
      <c r="Q428" s="34"/>
      <c r="R428" s="34"/>
      <c r="S428" s="7"/>
      <c r="T428" s="34"/>
      <c r="U428" s="34"/>
      <c r="V428" s="7"/>
      <c r="W428" s="34"/>
      <c r="X428" s="7"/>
      <c r="Y428" s="34"/>
      <c r="Z428" s="67"/>
      <c r="AA428" s="34"/>
      <c r="AB428" s="7"/>
      <c r="AC428" s="34"/>
      <c r="AD428" s="34"/>
      <c r="AE428" s="7"/>
      <c r="AF428" s="34"/>
      <c r="AG428" s="7"/>
      <c r="AH428" s="34"/>
      <c r="AI428" s="7"/>
      <c r="AJ428" s="66"/>
      <c r="AK428" s="66"/>
      <c r="AL428" s="34"/>
      <c r="AM428" s="34"/>
      <c r="AN428" s="7"/>
      <c r="AO428" s="67"/>
      <c r="AP428" s="8"/>
      <c r="AQ428" s="8"/>
      <c r="AR428" s="7"/>
      <c r="AS428" s="8"/>
      <c r="AT428" s="8"/>
      <c r="AU428" s="224"/>
      <c r="AV428" s="224"/>
      <c r="AW428" s="224"/>
      <c r="AX428" s="225"/>
      <c r="AY428" s="225"/>
      <c r="AZ428" s="224"/>
      <c r="BA428" s="225"/>
      <c r="BB428" s="225"/>
      <c r="BC428" s="224"/>
      <c r="BD428" s="225"/>
      <c r="BE428" s="225"/>
      <c r="BF428" s="224"/>
      <c r="BG428" s="225"/>
      <c r="BH428" s="225"/>
      <c r="BI428" s="224"/>
      <c r="BJ428" s="226"/>
      <c r="BK428" s="227"/>
      <c r="BL428" s="228"/>
      <c r="BM428" s="229"/>
    </row>
    <row r="429" spans="1:65" x14ac:dyDescent="0.25">
      <c r="A429" s="45"/>
      <c r="B429" s="43"/>
      <c r="C429" s="52"/>
      <c r="D429" s="37"/>
      <c r="E429" s="37"/>
      <c r="F429" s="43"/>
      <c r="G429" s="52"/>
      <c r="H429" s="52"/>
      <c r="I429" s="34"/>
      <c r="J429" s="34"/>
      <c r="K429" s="34"/>
      <c r="L429" s="7"/>
      <c r="M429" s="34"/>
      <c r="N429" s="7"/>
      <c r="O429" s="34"/>
      <c r="P429" s="7"/>
      <c r="Q429" s="34"/>
      <c r="R429" s="34"/>
      <c r="S429" s="7"/>
      <c r="T429" s="34"/>
      <c r="U429" s="34"/>
      <c r="V429" s="7"/>
      <c r="W429" s="34"/>
      <c r="X429" s="7"/>
      <c r="Y429" s="34"/>
      <c r="Z429" s="67"/>
      <c r="AA429" s="34"/>
      <c r="AB429" s="7"/>
      <c r="AC429" s="34"/>
      <c r="AD429" s="34"/>
      <c r="AE429" s="7"/>
      <c r="AF429" s="34"/>
      <c r="AG429" s="7"/>
      <c r="AH429" s="34"/>
      <c r="AI429" s="7"/>
      <c r="AJ429" s="66"/>
      <c r="AK429" s="66"/>
      <c r="AL429" s="34"/>
      <c r="AM429" s="34"/>
      <c r="AN429" s="7"/>
      <c r="AO429" s="67"/>
      <c r="AP429" s="8"/>
      <c r="AQ429" s="8"/>
      <c r="AR429" s="7"/>
      <c r="AS429" s="8"/>
      <c r="AT429" s="8"/>
      <c r="AU429" s="224"/>
      <c r="AV429" s="224"/>
      <c r="AW429" s="224"/>
      <c r="AX429" s="225"/>
      <c r="AY429" s="225"/>
      <c r="AZ429" s="224"/>
      <c r="BA429" s="225"/>
      <c r="BB429" s="225"/>
      <c r="BC429" s="224"/>
      <c r="BD429" s="225"/>
      <c r="BE429" s="225"/>
      <c r="BF429" s="224"/>
      <c r="BG429" s="225"/>
      <c r="BH429" s="225"/>
      <c r="BI429" s="224"/>
      <c r="BJ429" s="226"/>
      <c r="BK429" s="227"/>
      <c r="BL429" s="228"/>
      <c r="BM429" s="229"/>
    </row>
    <row r="430" spans="1:65" x14ac:dyDescent="0.25">
      <c r="A430" s="45"/>
      <c r="B430" s="43"/>
      <c r="C430" s="52"/>
      <c r="D430" s="37"/>
      <c r="E430" s="37"/>
      <c r="F430" s="43"/>
      <c r="G430" s="52"/>
      <c r="H430" s="52"/>
      <c r="I430" s="34"/>
      <c r="J430" s="34"/>
      <c r="K430" s="34"/>
      <c r="L430" s="7"/>
      <c r="M430" s="34"/>
      <c r="N430" s="7"/>
      <c r="O430" s="34"/>
      <c r="P430" s="7"/>
      <c r="Q430" s="34"/>
      <c r="R430" s="34"/>
      <c r="S430" s="7"/>
      <c r="T430" s="34"/>
      <c r="U430" s="34"/>
      <c r="V430" s="7"/>
      <c r="W430" s="34"/>
      <c r="X430" s="7"/>
      <c r="Y430" s="34"/>
      <c r="Z430" s="67"/>
      <c r="AA430" s="34"/>
      <c r="AB430" s="7"/>
      <c r="AC430" s="34"/>
      <c r="AD430" s="34"/>
      <c r="AE430" s="7"/>
      <c r="AF430" s="34"/>
      <c r="AG430" s="7"/>
      <c r="AH430" s="34"/>
      <c r="AI430" s="7"/>
      <c r="AJ430" s="66"/>
      <c r="AK430" s="66"/>
      <c r="AL430" s="34"/>
      <c r="AM430" s="34"/>
      <c r="AN430" s="7"/>
      <c r="AO430" s="67"/>
      <c r="AP430" s="8"/>
      <c r="AQ430" s="8"/>
      <c r="AR430" s="7"/>
      <c r="AS430" s="8"/>
      <c r="AT430" s="8"/>
      <c r="AU430" s="224"/>
      <c r="AV430" s="224"/>
      <c r="AW430" s="224"/>
      <c r="AX430" s="225"/>
      <c r="AY430" s="225"/>
      <c r="AZ430" s="224"/>
      <c r="BA430" s="225"/>
      <c r="BB430" s="225"/>
      <c r="BC430" s="224"/>
      <c r="BD430" s="225"/>
      <c r="BE430" s="225"/>
      <c r="BF430" s="224"/>
      <c r="BG430" s="225"/>
      <c r="BH430" s="225"/>
      <c r="BI430" s="224"/>
      <c r="BJ430" s="226"/>
      <c r="BK430" s="227"/>
      <c r="BL430" s="228"/>
      <c r="BM430" s="229"/>
    </row>
    <row r="431" spans="1:65" x14ac:dyDescent="0.25">
      <c r="A431" s="45"/>
      <c r="B431" s="43"/>
      <c r="C431" s="52"/>
      <c r="D431" s="37"/>
      <c r="E431" s="37"/>
      <c r="F431" s="43"/>
      <c r="G431" s="52"/>
      <c r="H431" s="52"/>
      <c r="I431" s="34"/>
      <c r="J431" s="34"/>
      <c r="K431" s="34"/>
      <c r="L431" s="7"/>
      <c r="M431" s="34"/>
      <c r="N431" s="7"/>
      <c r="O431" s="34"/>
      <c r="P431" s="7"/>
      <c r="Q431" s="34"/>
      <c r="R431" s="34"/>
      <c r="S431" s="7"/>
      <c r="T431" s="34"/>
      <c r="U431" s="34"/>
      <c r="V431" s="7"/>
      <c r="W431" s="34"/>
      <c r="X431" s="7"/>
      <c r="Y431" s="34"/>
      <c r="Z431" s="67"/>
      <c r="AA431" s="34"/>
      <c r="AB431" s="7"/>
      <c r="AC431" s="34"/>
      <c r="AD431" s="34"/>
      <c r="AE431" s="7"/>
      <c r="AF431" s="34"/>
      <c r="AG431" s="7"/>
      <c r="AH431" s="34"/>
      <c r="AI431" s="7"/>
      <c r="AJ431" s="66"/>
      <c r="AK431" s="66"/>
      <c r="AL431" s="34"/>
      <c r="AM431" s="34"/>
      <c r="AN431" s="7"/>
      <c r="AO431" s="67"/>
      <c r="AP431" s="8"/>
      <c r="AQ431" s="8"/>
      <c r="AR431" s="7"/>
      <c r="AS431" s="8"/>
      <c r="AT431" s="8"/>
      <c r="AU431" s="224"/>
      <c r="AV431" s="224"/>
      <c r="AW431" s="224"/>
      <c r="AX431" s="225"/>
      <c r="AY431" s="225"/>
      <c r="AZ431" s="224"/>
      <c r="BA431" s="225"/>
      <c r="BB431" s="225"/>
      <c r="BC431" s="224"/>
      <c r="BD431" s="225"/>
      <c r="BE431" s="225"/>
      <c r="BF431" s="224"/>
      <c r="BG431" s="225"/>
      <c r="BH431" s="225"/>
      <c r="BI431" s="224"/>
      <c r="BJ431" s="226"/>
      <c r="BK431" s="227"/>
      <c r="BL431" s="228"/>
      <c r="BM431" s="229"/>
    </row>
    <row r="432" spans="1:65" x14ac:dyDescent="0.25">
      <c r="A432" s="45"/>
      <c r="B432" s="43"/>
      <c r="C432" s="52"/>
      <c r="D432" s="37"/>
      <c r="E432" s="37"/>
      <c r="F432" s="43"/>
      <c r="G432" s="52"/>
      <c r="H432" s="52"/>
      <c r="I432" s="34"/>
      <c r="J432" s="34"/>
      <c r="K432" s="34"/>
      <c r="L432" s="7"/>
      <c r="M432" s="34"/>
      <c r="N432" s="7"/>
      <c r="O432" s="34"/>
      <c r="P432" s="7"/>
      <c r="Q432" s="34"/>
      <c r="R432" s="34"/>
      <c r="S432" s="7"/>
      <c r="T432" s="34"/>
      <c r="U432" s="34"/>
      <c r="V432" s="7"/>
      <c r="W432" s="34"/>
      <c r="X432" s="7"/>
      <c r="Y432" s="34"/>
      <c r="Z432" s="67"/>
      <c r="AA432" s="34"/>
      <c r="AB432" s="7"/>
      <c r="AC432" s="34"/>
      <c r="AD432" s="34"/>
      <c r="AE432" s="7"/>
      <c r="AF432" s="34"/>
      <c r="AG432" s="7"/>
      <c r="AH432" s="34"/>
      <c r="AI432" s="7"/>
      <c r="AJ432" s="66"/>
      <c r="AK432" s="66"/>
      <c r="AL432" s="34"/>
      <c r="AM432" s="34"/>
      <c r="AN432" s="7"/>
      <c r="AO432" s="67"/>
      <c r="AP432" s="8"/>
      <c r="AQ432" s="8"/>
      <c r="AR432" s="7"/>
      <c r="AS432" s="8"/>
      <c r="AT432" s="8"/>
      <c r="AU432" s="224"/>
      <c r="AV432" s="224"/>
      <c r="AW432" s="224"/>
      <c r="AX432" s="225"/>
      <c r="AY432" s="225"/>
      <c r="AZ432" s="224"/>
      <c r="BA432" s="225"/>
      <c r="BB432" s="225"/>
      <c r="BC432" s="224"/>
      <c r="BD432" s="225"/>
      <c r="BE432" s="225"/>
      <c r="BF432" s="224"/>
      <c r="BG432" s="225"/>
      <c r="BH432" s="225"/>
      <c r="BI432" s="224"/>
      <c r="BJ432" s="226"/>
      <c r="BK432" s="227"/>
      <c r="BL432" s="228"/>
      <c r="BM432" s="229"/>
    </row>
    <row r="433" spans="1:65" x14ac:dyDescent="0.25">
      <c r="A433" s="45"/>
      <c r="B433" s="43"/>
      <c r="C433" s="52"/>
      <c r="D433" s="37"/>
      <c r="E433" s="37"/>
      <c r="F433" s="43"/>
      <c r="G433" s="52"/>
      <c r="H433" s="52"/>
      <c r="I433" s="34"/>
      <c r="J433" s="34"/>
      <c r="K433" s="34"/>
      <c r="L433" s="7"/>
      <c r="M433" s="34"/>
      <c r="N433" s="7"/>
      <c r="O433" s="34"/>
      <c r="P433" s="7"/>
      <c r="Q433" s="34"/>
      <c r="R433" s="34"/>
      <c r="S433" s="7"/>
      <c r="T433" s="34"/>
      <c r="U433" s="34"/>
      <c r="V433" s="7"/>
      <c r="W433" s="34"/>
      <c r="X433" s="7"/>
      <c r="Y433" s="34"/>
      <c r="Z433" s="67"/>
      <c r="AA433" s="34"/>
      <c r="AB433" s="7"/>
      <c r="AC433" s="34"/>
      <c r="AD433" s="34"/>
      <c r="AE433" s="7"/>
      <c r="AF433" s="34"/>
      <c r="AG433" s="7"/>
      <c r="AH433" s="34"/>
      <c r="AI433" s="7"/>
      <c r="AJ433" s="66"/>
      <c r="AK433" s="66"/>
      <c r="AL433" s="34"/>
      <c r="AM433" s="34"/>
      <c r="AN433" s="7"/>
      <c r="AO433" s="67"/>
      <c r="AP433" s="8"/>
      <c r="AQ433" s="8"/>
      <c r="AR433" s="7"/>
      <c r="AS433" s="8"/>
      <c r="AT433" s="8"/>
      <c r="AU433" s="224"/>
      <c r="AV433" s="224"/>
      <c r="AW433" s="224"/>
      <c r="AX433" s="225"/>
      <c r="AY433" s="225"/>
      <c r="AZ433" s="224"/>
      <c r="BA433" s="225"/>
      <c r="BB433" s="225"/>
      <c r="BC433" s="224"/>
      <c r="BD433" s="225"/>
      <c r="BE433" s="225"/>
      <c r="BF433" s="224"/>
      <c r="BG433" s="225"/>
      <c r="BH433" s="225"/>
      <c r="BI433" s="224"/>
      <c r="BJ433" s="226"/>
      <c r="BK433" s="227"/>
      <c r="BL433" s="228"/>
      <c r="BM433" s="229"/>
    </row>
    <row r="434" spans="1:65" x14ac:dyDescent="0.25">
      <c r="A434" s="45"/>
      <c r="B434" s="43"/>
      <c r="C434" s="52"/>
      <c r="D434" s="37"/>
      <c r="E434" s="37"/>
      <c r="F434" s="43"/>
      <c r="G434" s="52"/>
      <c r="H434" s="52"/>
      <c r="I434" s="34"/>
      <c r="J434" s="34"/>
      <c r="K434" s="34"/>
      <c r="L434" s="7"/>
      <c r="M434" s="34"/>
      <c r="N434" s="7"/>
      <c r="O434" s="34"/>
      <c r="P434" s="7"/>
      <c r="Q434" s="34"/>
      <c r="R434" s="34"/>
      <c r="S434" s="7"/>
      <c r="T434" s="34"/>
      <c r="U434" s="34"/>
      <c r="V434" s="7"/>
      <c r="W434" s="34"/>
      <c r="X434" s="7"/>
      <c r="Y434" s="34"/>
      <c r="Z434" s="67"/>
      <c r="AA434" s="34"/>
      <c r="AB434" s="7"/>
      <c r="AC434" s="34"/>
      <c r="AD434" s="34"/>
      <c r="AE434" s="7"/>
      <c r="AF434" s="34"/>
      <c r="AG434" s="7"/>
      <c r="AH434" s="34"/>
      <c r="AI434" s="7"/>
      <c r="AJ434" s="66"/>
      <c r="AK434" s="66"/>
      <c r="AL434" s="34"/>
      <c r="AM434" s="34"/>
      <c r="AN434" s="7"/>
      <c r="AO434" s="67"/>
      <c r="AP434" s="8"/>
      <c r="AQ434" s="8"/>
      <c r="AR434" s="7"/>
      <c r="AS434" s="8"/>
      <c r="AT434" s="8"/>
      <c r="AU434" s="224"/>
      <c r="AV434" s="224"/>
      <c r="AW434" s="224"/>
      <c r="AX434" s="225"/>
      <c r="AY434" s="225"/>
      <c r="AZ434" s="224"/>
      <c r="BA434" s="225"/>
      <c r="BB434" s="225"/>
      <c r="BC434" s="224"/>
      <c r="BD434" s="225"/>
      <c r="BE434" s="225"/>
      <c r="BF434" s="224"/>
      <c r="BG434" s="225"/>
      <c r="BH434" s="225"/>
      <c r="BI434" s="224"/>
      <c r="BJ434" s="226"/>
      <c r="BK434" s="227"/>
      <c r="BL434" s="228"/>
      <c r="BM434" s="229"/>
    </row>
    <row r="435" spans="1:65" x14ac:dyDescent="0.25">
      <c r="A435" s="45"/>
      <c r="B435" s="43"/>
      <c r="C435" s="52"/>
      <c r="D435" s="37"/>
      <c r="E435" s="37"/>
      <c r="F435" s="43"/>
      <c r="G435" s="52"/>
      <c r="H435" s="52"/>
      <c r="I435" s="34"/>
      <c r="J435" s="34"/>
      <c r="K435" s="34"/>
      <c r="L435" s="7"/>
      <c r="M435" s="34"/>
      <c r="N435" s="7"/>
      <c r="O435" s="34"/>
      <c r="P435" s="7"/>
      <c r="Q435" s="34"/>
      <c r="R435" s="34"/>
      <c r="S435" s="7"/>
      <c r="T435" s="34"/>
      <c r="U435" s="34"/>
      <c r="V435" s="7"/>
      <c r="W435" s="34"/>
      <c r="X435" s="7"/>
      <c r="Y435" s="34"/>
      <c r="Z435" s="67"/>
      <c r="AA435" s="34"/>
      <c r="AB435" s="7"/>
      <c r="AC435" s="34"/>
      <c r="AD435" s="34"/>
      <c r="AE435" s="7"/>
      <c r="AF435" s="34"/>
      <c r="AG435" s="7"/>
      <c r="AH435" s="34"/>
      <c r="AI435" s="7"/>
      <c r="AJ435" s="66"/>
      <c r="AK435" s="66"/>
      <c r="AL435" s="34"/>
      <c r="AM435" s="34"/>
      <c r="AN435" s="7"/>
      <c r="AO435" s="67"/>
      <c r="AP435" s="8"/>
      <c r="AQ435" s="8"/>
      <c r="AR435" s="7"/>
      <c r="AS435" s="8"/>
      <c r="AT435" s="8"/>
      <c r="AU435" s="224"/>
      <c r="AV435" s="224"/>
      <c r="AW435" s="224"/>
      <c r="AX435" s="225"/>
      <c r="AY435" s="225"/>
      <c r="AZ435" s="224"/>
      <c r="BA435" s="225"/>
      <c r="BB435" s="225"/>
      <c r="BC435" s="224"/>
      <c r="BD435" s="225"/>
      <c r="BE435" s="225"/>
      <c r="BF435" s="224"/>
      <c r="BG435" s="225"/>
      <c r="BH435" s="225"/>
      <c r="BI435" s="224"/>
      <c r="BJ435" s="226"/>
      <c r="BK435" s="227"/>
      <c r="BL435" s="228"/>
      <c r="BM435" s="229"/>
    </row>
    <row r="436" spans="1:65" x14ac:dyDescent="0.25">
      <c r="A436" s="45"/>
      <c r="B436" s="43"/>
      <c r="C436" s="52"/>
      <c r="D436" s="37"/>
      <c r="E436" s="37"/>
      <c r="F436" s="43"/>
      <c r="G436" s="52"/>
      <c r="H436" s="52"/>
      <c r="I436" s="34"/>
      <c r="J436" s="34"/>
      <c r="K436" s="34"/>
      <c r="L436" s="7"/>
      <c r="M436" s="34"/>
      <c r="N436" s="7"/>
      <c r="O436" s="34"/>
      <c r="P436" s="7"/>
      <c r="Q436" s="34"/>
      <c r="R436" s="34"/>
      <c r="S436" s="7"/>
      <c r="T436" s="34"/>
      <c r="U436" s="34"/>
      <c r="V436" s="7"/>
      <c r="W436" s="34"/>
      <c r="X436" s="7"/>
      <c r="Y436" s="34"/>
      <c r="Z436" s="67"/>
      <c r="AA436" s="34"/>
      <c r="AB436" s="7"/>
      <c r="AC436" s="34"/>
      <c r="AD436" s="34"/>
      <c r="AE436" s="7"/>
      <c r="AF436" s="34"/>
      <c r="AG436" s="7"/>
      <c r="AH436" s="34"/>
      <c r="AI436" s="7"/>
      <c r="AJ436" s="66"/>
      <c r="AK436" s="66"/>
      <c r="AL436" s="34"/>
      <c r="AM436" s="34"/>
      <c r="AN436" s="7"/>
      <c r="AO436" s="67"/>
      <c r="AP436" s="8"/>
      <c r="AQ436" s="8"/>
      <c r="AR436" s="7"/>
      <c r="AS436" s="8"/>
      <c r="AT436" s="8"/>
      <c r="AU436" s="224"/>
      <c r="AV436" s="224"/>
      <c r="AW436" s="224"/>
      <c r="AX436" s="225"/>
      <c r="AY436" s="225"/>
      <c r="AZ436" s="224"/>
      <c r="BA436" s="225"/>
      <c r="BB436" s="225"/>
      <c r="BC436" s="224"/>
      <c r="BD436" s="225"/>
      <c r="BE436" s="225"/>
      <c r="BF436" s="224"/>
      <c r="BG436" s="225"/>
      <c r="BH436" s="225"/>
      <c r="BI436" s="224"/>
      <c r="BJ436" s="226"/>
      <c r="BK436" s="227"/>
      <c r="BL436" s="228"/>
      <c r="BM436" s="229"/>
    </row>
    <row r="437" spans="1:65" x14ac:dyDescent="0.25">
      <c r="A437" s="45"/>
      <c r="B437" s="43"/>
      <c r="C437" s="52"/>
      <c r="D437" s="37"/>
      <c r="E437" s="37"/>
      <c r="F437" s="43"/>
      <c r="G437" s="52"/>
      <c r="H437" s="52"/>
      <c r="I437" s="34"/>
      <c r="J437" s="34"/>
      <c r="K437" s="34"/>
      <c r="L437" s="7"/>
      <c r="M437" s="34"/>
      <c r="N437" s="7"/>
      <c r="O437" s="34"/>
      <c r="P437" s="7"/>
      <c r="Q437" s="34"/>
      <c r="R437" s="34"/>
      <c r="S437" s="7"/>
      <c r="T437" s="34"/>
      <c r="U437" s="34"/>
      <c r="V437" s="7"/>
      <c r="W437" s="34"/>
      <c r="X437" s="7"/>
      <c r="Y437" s="34"/>
      <c r="Z437" s="67"/>
      <c r="AA437" s="34"/>
      <c r="AB437" s="7"/>
      <c r="AC437" s="34"/>
      <c r="AD437" s="34"/>
      <c r="AE437" s="7"/>
      <c r="AF437" s="34"/>
      <c r="AG437" s="7"/>
      <c r="AH437" s="34"/>
      <c r="AI437" s="7"/>
      <c r="AJ437" s="66"/>
      <c r="AK437" s="66"/>
      <c r="AL437" s="34"/>
      <c r="AM437" s="34"/>
      <c r="AN437" s="7"/>
      <c r="AO437" s="67"/>
      <c r="AP437" s="8"/>
      <c r="AQ437" s="8"/>
      <c r="AR437" s="7"/>
      <c r="AS437" s="8"/>
      <c r="AT437" s="8"/>
      <c r="AU437" s="224"/>
      <c r="AV437" s="224"/>
      <c r="AW437" s="224"/>
      <c r="AX437" s="225"/>
      <c r="AY437" s="225"/>
      <c r="AZ437" s="224"/>
      <c r="BA437" s="225"/>
      <c r="BB437" s="225"/>
      <c r="BC437" s="224"/>
      <c r="BD437" s="225"/>
      <c r="BE437" s="225"/>
      <c r="BF437" s="224"/>
      <c r="BG437" s="225"/>
      <c r="BH437" s="225"/>
      <c r="BI437" s="224"/>
      <c r="BJ437" s="226"/>
      <c r="BK437" s="227"/>
      <c r="BL437" s="228"/>
      <c r="BM437" s="229"/>
    </row>
    <row r="438" spans="1:65" x14ac:dyDescent="0.25">
      <c r="A438" s="45"/>
      <c r="B438" s="43"/>
      <c r="C438" s="52"/>
      <c r="D438" s="37"/>
      <c r="E438" s="37"/>
      <c r="F438" s="43"/>
      <c r="G438" s="52"/>
      <c r="H438" s="52"/>
      <c r="I438" s="34"/>
      <c r="J438" s="34"/>
      <c r="K438" s="34"/>
      <c r="L438" s="7"/>
      <c r="M438" s="34"/>
      <c r="N438" s="7"/>
      <c r="O438" s="34"/>
      <c r="P438" s="7"/>
      <c r="Q438" s="34"/>
      <c r="R438" s="34"/>
      <c r="S438" s="7"/>
      <c r="T438" s="34"/>
      <c r="U438" s="34"/>
      <c r="V438" s="7"/>
      <c r="W438" s="34"/>
      <c r="X438" s="7"/>
      <c r="Y438" s="34"/>
      <c r="Z438" s="67"/>
      <c r="AA438" s="34"/>
      <c r="AB438" s="7"/>
      <c r="AC438" s="34"/>
      <c r="AD438" s="34"/>
      <c r="AE438" s="7"/>
      <c r="AF438" s="34"/>
      <c r="AG438" s="7"/>
      <c r="AH438" s="34"/>
      <c r="AI438" s="7"/>
      <c r="AJ438" s="66"/>
      <c r="AK438" s="66"/>
      <c r="AL438" s="34"/>
      <c r="AM438" s="34"/>
      <c r="AN438" s="7"/>
      <c r="AO438" s="67"/>
      <c r="AP438" s="8"/>
      <c r="AQ438" s="8"/>
      <c r="AR438" s="7"/>
      <c r="AS438" s="8"/>
      <c r="AT438" s="8"/>
      <c r="AU438" s="224"/>
      <c r="AV438" s="224"/>
      <c r="AW438" s="224"/>
      <c r="AX438" s="225"/>
      <c r="AY438" s="225"/>
      <c r="AZ438" s="224"/>
      <c r="BA438" s="225"/>
      <c r="BB438" s="225"/>
      <c r="BC438" s="224"/>
      <c r="BD438" s="225"/>
      <c r="BE438" s="225"/>
      <c r="BF438" s="224"/>
      <c r="BG438" s="225"/>
      <c r="BH438" s="225"/>
      <c r="BI438" s="224"/>
      <c r="BJ438" s="226"/>
      <c r="BK438" s="227"/>
      <c r="BL438" s="228"/>
      <c r="BM438" s="229"/>
    </row>
    <row r="439" spans="1:65" x14ac:dyDescent="0.25">
      <c r="A439" s="45"/>
      <c r="B439" s="43"/>
      <c r="C439" s="52"/>
      <c r="D439" s="37"/>
      <c r="E439" s="37"/>
      <c r="F439" s="43"/>
      <c r="G439" s="52"/>
      <c r="H439" s="52"/>
      <c r="I439" s="34"/>
      <c r="J439" s="34"/>
      <c r="K439" s="34"/>
      <c r="L439" s="7"/>
      <c r="M439" s="34"/>
      <c r="N439" s="7"/>
      <c r="O439" s="34"/>
      <c r="P439" s="7"/>
      <c r="Q439" s="34"/>
      <c r="R439" s="34"/>
      <c r="S439" s="7"/>
      <c r="T439" s="34"/>
      <c r="U439" s="34"/>
      <c r="V439" s="7"/>
      <c r="W439" s="34"/>
      <c r="X439" s="7"/>
      <c r="Y439" s="34"/>
      <c r="Z439" s="67"/>
      <c r="AA439" s="34"/>
      <c r="AB439" s="7"/>
      <c r="AC439" s="34"/>
      <c r="AD439" s="34"/>
      <c r="AE439" s="7"/>
      <c r="AF439" s="34"/>
      <c r="AG439" s="7"/>
      <c r="AH439" s="34"/>
      <c r="AI439" s="7"/>
      <c r="AJ439" s="66"/>
      <c r="AK439" s="66"/>
      <c r="AL439" s="34"/>
      <c r="AM439" s="34"/>
      <c r="AN439" s="7"/>
      <c r="AO439" s="67"/>
      <c r="AP439" s="8"/>
      <c r="AQ439" s="8"/>
      <c r="AR439" s="7"/>
      <c r="AS439" s="8"/>
      <c r="AT439" s="8"/>
      <c r="AU439" s="224"/>
      <c r="AV439" s="224"/>
      <c r="AW439" s="224"/>
      <c r="AX439" s="225"/>
      <c r="AY439" s="225"/>
      <c r="AZ439" s="224"/>
      <c r="BA439" s="225"/>
      <c r="BB439" s="225"/>
      <c r="BC439" s="224"/>
      <c r="BD439" s="225"/>
      <c r="BE439" s="225"/>
      <c r="BF439" s="224"/>
      <c r="BG439" s="225"/>
      <c r="BH439" s="225"/>
      <c r="BI439" s="224"/>
      <c r="BJ439" s="226"/>
      <c r="BK439" s="227"/>
      <c r="BL439" s="228"/>
      <c r="BM439" s="229"/>
    </row>
    <row r="440" spans="1:65" x14ac:dyDescent="0.25">
      <c r="A440" s="45"/>
      <c r="B440" s="43"/>
      <c r="C440" s="52"/>
      <c r="D440" s="37"/>
      <c r="E440" s="37"/>
      <c r="F440" s="43"/>
      <c r="G440" s="52"/>
      <c r="H440" s="52"/>
      <c r="I440" s="34"/>
      <c r="J440" s="34"/>
      <c r="K440" s="34"/>
      <c r="L440" s="7"/>
      <c r="M440" s="34"/>
      <c r="N440" s="7"/>
      <c r="O440" s="34"/>
      <c r="P440" s="7"/>
      <c r="Q440" s="34"/>
      <c r="R440" s="34"/>
      <c r="S440" s="7"/>
      <c r="T440" s="34"/>
      <c r="U440" s="34"/>
      <c r="V440" s="7"/>
      <c r="W440" s="34"/>
      <c r="X440" s="7"/>
      <c r="Y440" s="34"/>
      <c r="Z440" s="67"/>
      <c r="AA440" s="34"/>
      <c r="AB440" s="7"/>
      <c r="AC440" s="34"/>
      <c r="AD440" s="34"/>
      <c r="AE440" s="7"/>
      <c r="AF440" s="34"/>
      <c r="AG440" s="7"/>
      <c r="AH440" s="34"/>
      <c r="AI440" s="7"/>
      <c r="AJ440" s="66"/>
      <c r="AK440" s="66"/>
      <c r="AL440" s="34"/>
      <c r="AM440" s="34"/>
      <c r="AN440" s="7"/>
      <c r="AO440" s="67"/>
      <c r="AP440" s="8"/>
      <c r="AQ440" s="8"/>
      <c r="AR440" s="7"/>
      <c r="AS440" s="8"/>
      <c r="AT440" s="8"/>
      <c r="AU440" s="224"/>
      <c r="AV440" s="224"/>
      <c r="AW440" s="224"/>
      <c r="AX440" s="225"/>
      <c r="AY440" s="225"/>
      <c r="AZ440" s="224"/>
      <c r="BA440" s="225"/>
      <c r="BB440" s="225"/>
      <c r="BC440" s="224"/>
      <c r="BD440" s="225"/>
      <c r="BE440" s="225"/>
      <c r="BF440" s="224"/>
      <c r="BG440" s="225"/>
      <c r="BH440" s="225"/>
      <c r="BI440" s="224"/>
      <c r="BJ440" s="226"/>
      <c r="BK440" s="227"/>
      <c r="BL440" s="228"/>
      <c r="BM440" s="229"/>
    </row>
    <row r="441" spans="1:65" x14ac:dyDescent="0.25">
      <c r="A441" s="45"/>
      <c r="B441" s="43"/>
      <c r="C441" s="52"/>
      <c r="D441" s="37"/>
      <c r="E441" s="37"/>
      <c r="F441" s="43"/>
      <c r="G441" s="52"/>
      <c r="H441" s="52"/>
      <c r="I441" s="34"/>
      <c r="J441" s="34"/>
      <c r="K441" s="34"/>
      <c r="L441" s="7"/>
      <c r="M441" s="34"/>
      <c r="N441" s="7"/>
      <c r="O441" s="34"/>
      <c r="P441" s="7"/>
      <c r="Q441" s="34"/>
      <c r="R441" s="34"/>
      <c r="S441" s="7"/>
      <c r="T441" s="34"/>
      <c r="U441" s="34"/>
      <c r="V441" s="7"/>
      <c r="W441" s="34"/>
      <c r="X441" s="7"/>
      <c r="Y441" s="34"/>
      <c r="Z441" s="67"/>
      <c r="AA441" s="34"/>
      <c r="AB441" s="7"/>
      <c r="AC441" s="34"/>
      <c r="AD441" s="34"/>
      <c r="AE441" s="7"/>
      <c r="AF441" s="34"/>
      <c r="AG441" s="7"/>
      <c r="AH441" s="34"/>
      <c r="AI441" s="7"/>
      <c r="AJ441" s="66"/>
      <c r="AK441" s="66"/>
      <c r="AL441" s="34"/>
      <c r="AM441" s="34"/>
      <c r="AN441" s="7"/>
      <c r="AO441" s="67"/>
      <c r="AP441" s="8"/>
      <c r="AQ441" s="8"/>
      <c r="AR441" s="7"/>
      <c r="AS441" s="8"/>
      <c r="AT441" s="8"/>
      <c r="AU441" s="224"/>
      <c r="AV441" s="224"/>
      <c r="AW441" s="224"/>
      <c r="AX441" s="225"/>
      <c r="AY441" s="225"/>
      <c r="AZ441" s="224"/>
      <c r="BA441" s="225"/>
      <c r="BB441" s="225"/>
      <c r="BC441" s="224"/>
      <c r="BD441" s="225"/>
      <c r="BE441" s="225"/>
      <c r="BF441" s="224"/>
      <c r="BG441" s="225"/>
      <c r="BH441" s="225"/>
      <c r="BI441" s="224"/>
      <c r="BJ441" s="226"/>
      <c r="BK441" s="227"/>
      <c r="BL441" s="228"/>
      <c r="BM441" s="229"/>
    </row>
    <row r="442" spans="1:65" x14ac:dyDescent="0.25">
      <c r="A442" s="45"/>
      <c r="B442" s="43"/>
      <c r="C442" s="52"/>
      <c r="D442" s="37"/>
      <c r="E442" s="37"/>
      <c r="F442" s="43"/>
      <c r="G442" s="52"/>
      <c r="H442" s="52"/>
      <c r="I442" s="34"/>
      <c r="J442" s="34"/>
      <c r="K442" s="34"/>
      <c r="L442" s="7"/>
      <c r="M442" s="34"/>
      <c r="N442" s="7"/>
      <c r="O442" s="34"/>
      <c r="P442" s="7"/>
      <c r="Q442" s="34"/>
      <c r="R442" s="34"/>
      <c r="S442" s="7"/>
      <c r="T442" s="34"/>
      <c r="U442" s="34"/>
      <c r="V442" s="7"/>
      <c r="W442" s="34"/>
      <c r="X442" s="7"/>
      <c r="Y442" s="34"/>
      <c r="Z442" s="67"/>
      <c r="AA442" s="34"/>
      <c r="AB442" s="7"/>
      <c r="AC442" s="34"/>
      <c r="AD442" s="34"/>
      <c r="AE442" s="7"/>
      <c r="AF442" s="34"/>
      <c r="AG442" s="7"/>
      <c r="AH442" s="34"/>
      <c r="AI442" s="7"/>
      <c r="AJ442" s="66"/>
      <c r="AK442" s="66"/>
      <c r="AL442" s="34"/>
      <c r="AM442" s="34"/>
      <c r="AN442" s="7"/>
      <c r="AO442" s="67"/>
      <c r="AP442" s="8"/>
      <c r="AQ442" s="8"/>
      <c r="AR442" s="7"/>
      <c r="AS442" s="8"/>
      <c r="AT442" s="8"/>
      <c r="AU442" s="224"/>
      <c r="AV442" s="224"/>
      <c r="AW442" s="224"/>
      <c r="AX442" s="225"/>
      <c r="AY442" s="225"/>
      <c r="AZ442" s="224"/>
      <c r="BA442" s="225"/>
      <c r="BB442" s="225"/>
      <c r="BC442" s="224"/>
      <c r="BD442" s="225"/>
      <c r="BE442" s="225"/>
      <c r="BF442" s="224"/>
      <c r="BG442" s="225"/>
      <c r="BH442" s="225"/>
      <c r="BI442" s="224"/>
      <c r="BJ442" s="226"/>
      <c r="BK442" s="227"/>
      <c r="BL442" s="228"/>
      <c r="BM442" s="229"/>
    </row>
    <row r="443" spans="1:65" x14ac:dyDescent="0.25">
      <c r="A443" s="45"/>
      <c r="B443" s="43"/>
      <c r="C443" s="52"/>
      <c r="D443" s="37"/>
      <c r="E443" s="37"/>
      <c r="F443" s="43"/>
      <c r="G443" s="52"/>
      <c r="H443" s="52"/>
      <c r="I443" s="34"/>
      <c r="J443" s="34"/>
      <c r="K443" s="34"/>
      <c r="L443" s="7"/>
      <c r="M443" s="34"/>
      <c r="N443" s="7"/>
      <c r="O443" s="34"/>
      <c r="P443" s="7"/>
      <c r="Q443" s="34"/>
      <c r="R443" s="34"/>
      <c r="S443" s="7"/>
      <c r="T443" s="34"/>
      <c r="U443" s="34"/>
      <c r="V443" s="7"/>
      <c r="W443" s="34"/>
      <c r="X443" s="7"/>
      <c r="Y443" s="34"/>
      <c r="Z443" s="67"/>
      <c r="AA443" s="34"/>
      <c r="AB443" s="7"/>
      <c r="AC443" s="34"/>
      <c r="AD443" s="34"/>
      <c r="AE443" s="7"/>
      <c r="AF443" s="34"/>
      <c r="AG443" s="7"/>
      <c r="AH443" s="34"/>
      <c r="AI443" s="7"/>
      <c r="AJ443" s="66"/>
      <c r="AK443" s="66"/>
      <c r="AL443" s="34"/>
      <c r="AM443" s="34"/>
      <c r="AN443" s="7"/>
      <c r="AO443" s="67"/>
      <c r="AP443" s="8"/>
      <c r="AQ443" s="8"/>
      <c r="AR443" s="7"/>
      <c r="AS443" s="8"/>
      <c r="AT443" s="8"/>
      <c r="AU443" s="224"/>
      <c r="AV443" s="224"/>
      <c r="AW443" s="224"/>
      <c r="AX443" s="225"/>
      <c r="AY443" s="225"/>
      <c r="AZ443" s="224"/>
      <c r="BA443" s="225"/>
      <c r="BB443" s="225"/>
      <c r="BC443" s="224"/>
      <c r="BD443" s="225"/>
      <c r="BE443" s="225"/>
      <c r="BF443" s="224"/>
      <c r="BG443" s="225"/>
      <c r="BH443" s="225"/>
      <c r="BI443" s="224"/>
      <c r="BJ443" s="226"/>
      <c r="BK443" s="227"/>
      <c r="BL443" s="228"/>
      <c r="BM443" s="229"/>
    </row>
    <row r="444" spans="1:65" x14ac:dyDescent="0.25">
      <c r="A444" s="45"/>
      <c r="B444" s="43"/>
      <c r="C444" s="52"/>
      <c r="D444" s="37"/>
      <c r="E444" s="37"/>
      <c r="F444" s="43"/>
      <c r="G444" s="52"/>
      <c r="H444" s="52"/>
      <c r="I444" s="34"/>
      <c r="J444" s="34"/>
      <c r="K444" s="34"/>
      <c r="L444" s="7"/>
      <c r="M444" s="34"/>
      <c r="N444" s="7"/>
      <c r="O444" s="34"/>
      <c r="P444" s="7"/>
      <c r="Q444" s="34"/>
      <c r="R444" s="34"/>
      <c r="S444" s="7"/>
      <c r="T444" s="34"/>
      <c r="U444" s="34"/>
      <c r="V444" s="7"/>
      <c r="W444" s="34"/>
      <c r="X444" s="7"/>
      <c r="Y444" s="34"/>
      <c r="Z444" s="67"/>
      <c r="AA444" s="34"/>
      <c r="AB444" s="7"/>
      <c r="AC444" s="34"/>
      <c r="AD444" s="34"/>
      <c r="AE444" s="7"/>
      <c r="AF444" s="34"/>
      <c r="AG444" s="7"/>
      <c r="AH444" s="34"/>
      <c r="AI444" s="7"/>
      <c r="AJ444" s="66"/>
      <c r="AK444" s="66"/>
      <c r="AL444" s="34"/>
      <c r="AM444" s="34"/>
      <c r="AN444" s="7"/>
      <c r="AO444" s="67"/>
      <c r="AP444" s="8"/>
      <c r="AQ444" s="8"/>
      <c r="AR444" s="7"/>
      <c r="AS444" s="8"/>
      <c r="AT444" s="8"/>
      <c r="AU444" s="224"/>
      <c r="AV444" s="224"/>
      <c r="AW444" s="224"/>
      <c r="AX444" s="225"/>
      <c r="AY444" s="225"/>
      <c r="AZ444" s="224"/>
      <c r="BA444" s="225"/>
      <c r="BB444" s="225"/>
      <c r="BC444" s="224"/>
      <c r="BD444" s="225"/>
      <c r="BE444" s="225"/>
      <c r="BF444" s="224"/>
      <c r="BG444" s="225"/>
      <c r="BH444" s="225"/>
      <c r="BI444" s="224"/>
      <c r="BJ444" s="226"/>
      <c r="BK444" s="227"/>
      <c r="BL444" s="228"/>
      <c r="BM444" s="229"/>
    </row>
    <row r="445" spans="1:65" x14ac:dyDescent="0.25">
      <c r="A445" s="45"/>
      <c r="B445" s="43"/>
      <c r="C445" s="52"/>
      <c r="D445" s="37"/>
      <c r="E445" s="37"/>
      <c r="F445" s="43"/>
      <c r="G445" s="52"/>
      <c r="H445" s="52"/>
      <c r="I445" s="34"/>
      <c r="J445" s="34"/>
      <c r="K445" s="34"/>
      <c r="L445" s="7"/>
      <c r="M445" s="34"/>
      <c r="N445" s="7"/>
      <c r="O445" s="34"/>
      <c r="P445" s="7"/>
      <c r="Q445" s="34"/>
      <c r="R445" s="34"/>
      <c r="S445" s="7"/>
      <c r="T445" s="34"/>
      <c r="U445" s="34"/>
      <c r="V445" s="7"/>
      <c r="W445" s="34"/>
      <c r="X445" s="7"/>
      <c r="Y445" s="34"/>
      <c r="Z445" s="67"/>
      <c r="AA445" s="34"/>
      <c r="AB445" s="7"/>
      <c r="AC445" s="34"/>
      <c r="AD445" s="34"/>
      <c r="AE445" s="7"/>
      <c r="AF445" s="34"/>
      <c r="AG445" s="7"/>
      <c r="AH445" s="34"/>
      <c r="AI445" s="7"/>
      <c r="AJ445" s="66"/>
      <c r="AK445" s="66"/>
      <c r="AL445" s="34"/>
      <c r="AM445" s="34"/>
      <c r="AN445" s="7"/>
      <c r="AO445" s="67"/>
      <c r="AP445" s="8"/>
      <c r="AQ445" s="8"/>
      <c r="AR445" s="7"/>
      <c r="AS445" s="8"/>
      <c r="AT445" s="8"/>
      <c r="AU445" s="224"/>
      <c r="AV445" s="224"/>
      <c r="AW445" s="224"/>
      <c r="AX445" s="225"/>
      <c r="AY445" s="225"/>
      <c r="AZ445" s="224"/>
      <c r="BA445" s="225"/>
      <c r="BB445" s="225"/>
      <c r="BC445" s="224"/>
      <c r="BD445" s="225"/>
      <c r="BE445" s="225"/>
      <c r="BF445" s="224"/>
      <c r="BG445" s="225"/>
      <c r="BH445" s="225"/>
      <c r="BI445" s="224"/>
      <c r="BJ445" s="226"/>
      <c r="BK445" s="227"/>
      <c r="BL445" s="228"/>
      <c r="BM445" s="229"/>
    </row>
    <row r="446" spans="1:65" x14ac:dyDescent="0.25">
      <c r="A446" s="45"/>
      <c r="B446" s="43"/>
      <c r="C446" s="52"/>
      <c r="D446" s="37"/>
      <c r="E446" s="37"/>
      <c r="F446" s="43"/>
      <c r="G446" s="52"/>
      <c r="H446" s="52"/>
      <c r="I446" s="34"/>
      <c r="J446" s="34"/>
      <c r="K446" s="34"/>
      <c r="L446" s="7"/>
      <c r="M446" s="34"/>
      <c r="N446" s="7"/>
      <c r="O446" s="34"/>
      <c r="P446" s="7"/>
      <c r="Q446" s="34"/>
      <c r="R446" s="34"/>
      <c r="S446" s="7"/>
      <c r="T446" s="34"/>
      <c r="U446" s="34"/>
      <c r="V446" s="7"/>
      <c r="W446" s="34"/>
      <c r="X446" s="7"/>
      <c r="Y446" s="34"/>
      <c r="Z446" s="67"/>
      <c r="AA446" s="34"/>
      <c r="AB446" s="7"/>
      <c r="AC446" s="34"/>
      <c r="AD446" s="34"/>
      <c r="AE446" s="7"/>
      <c r="AF446" s="34"/>
      <c r="AG446" s="7"/>
      <c r="AH446" s="34"/>
      <c r="AI446" s="7"/>
      <c r="AJ446" s="66"/>
      <c r="AK446" s="66"/>
      <c r="AL446" s="34"/>
      <c r="AM446" s="34"/>
      <c r="AN446" s="7"/>
      <c r="AO446" s="67"/>
      <c r="AP446" s="8"/>
      <c r="AQ446" s="8"/>
      <c r="AR446" s="7"/>
      <c r="AS446" s="8"/>
      <c r="AT446" s="8"/>
      <c r="AU446" s="224"/>
      <c r="AV446" s="224"/>
      <c r="AW446" s="224"/>
      <c r="AX446" s="225"/>
      <c r="AY446" s="225"/>
      <c r="AZ446" s="224"/>
      <c r="BA446" s="225"/>
      <c r="BB446" s="225"/>
      <c r="BC446" s="224"/>
      <c r="BD446" s="225"/>
      <c r="BE446" s="225"/>
      <c r="BF446" s="224"/>
      <c r="BG446" s="225"/>
      <c r="BH446" s="225"/>
      <c r="BI446" s="224"/>
      <c r="BJ446" s="226"/>
      <c r="BK446" s="227"/>
      <c r="BL446" s="228"/>
      <c r="BM446" s="229"/>
    </row>
    <row r="447" spans="1:65" x14ac:dyDescent="0.25">
      <c r="A447" s="45"/>
      <c r="B447" s="43"/>
      <c r="C447" s="52"/>
      <c r="D447" s="37"/>
      <c r="E447" s="37"/>
      <c r="G447" s="52"/>
      <c r="H447" s="52"/>
      <c r="I447" s="34"/>
      <c r="J447" s="34"/>
      <c r="K447" s="34"/>
      <c r="L447" s="7"/>
      <c r="M447" s="34"/>
      <c r="N447" s="7"/>
      <c r="O447" s="34"/>
      <c r="P447" s="7"/>
      <c r="Q447" s="34"/>
      <c r="R447" s="34"/>
      <c r="S447" s="7"/>
      <c r="T447" s="34"/>
      <c r="U447" s="34"/>
      <c r="V447" s="7"/>
      <c r="W447" s="34"/>
      <c r="X447" s="7"/>
      <c r="Y447" s="34"/>
      <c r="Z447" s="67"/>
      <c r="AA447" s="34"/>
      <c r="AB447" s="7"/>
      <c r="AC447" s="34"/>
      <c r="AD447" s="34"/>
      <c r="AE447" s="7"/>
      <c r="AF447" s="34"/>
      <c r="AG447" s="7"/>
      <c r="AH447" s="34"/>
      <c r="AI447" s="7"/>
      <c r="AJ447" s="66"/>
      <c r="AK447" s="66"/>
      <c r="AL447" s="34"/>
      <c r="AM447" s="34"/>
      <c r="AN447" s="7"/>
      <c r="AO447" s="67"/>
      <c r="AP447" s="8"/>
      <c r="AQ447" s="8"/>
      <c r="AR447" s="7"/>
      <c r="AS447" s="8"/>
      <c r="AT447" s="8"/>
      <c r="AU447" s="224"/>
      <c r="AV447" s="224"/>
      <c r="AW447" s="224"/>
      <c r="AX447" s="225"/>
      <c r="AY447" s="225"/>
      <c r="AZ447" s="224"/>
      <c r="BA447" s="225"/>
      <c r="BB447" s="225"/>
      <c r="BC447" s="224"/>
      <c r="BD447" s="225"/>
      <c r="BE447" s="225"/>
      <c r="BF447" s="224"/>
      <c r="BG447" s="225"/>
      <c r="BH447" s="225"/>
      <c r="BI447" s="224"/>
      <c r="BJ447" s="226"/>
      <c r="BK447" s="227"/>
      <c r="BL447" s="228"/>
      <c r="BM447" s="229"/>
    </row>
    <row r="448" spans="1:65" x14ac:dyDescent="0.25">
      <c r="A448" s="45"/>
      <c r="B448" s="43"/>
      <c r="C448" s="52"/>
      <c r="D448" s="37"/>
      <c r="E448" s="37"/>
      <c r="F448" s="43"/>
      <c r="G448" s="52"/>
      <c r="H448" s="52"/>
      <c r="I448" s="34"/>
      <c r="J448" s="34"/>
      <c r="K448" s="34"/>
      <c r="L448" s="7"/>
      <c r="M448" s="34"/>
      <c r="N448" s="7"/>
      <c r="O448" s="34"/>
      <c r="P448" s="7"/>
      <c r="Q448" s="34"/>
      <c r="R448" s="34"/>
      <c r="S448" s="7"/>
      <c r="T448" s="34"/>
      <c r="U448" s="34"/>
      <c r="V448" s="7"/>
      <c r="W448" s="34"/>
      <c r="X448" s="7"/>
      <c r="Y448" s="34"/>
      <c r="Z448" s="67"/>
      <c r="AA448" s="34"/>
      <c r="AB448" s="7"/>
      <c r="AC448" s="34"/>
      <c r="AD448" s="34"/>
      <c r="AE448" s="7"/>
      <c r="AF448" s="34"/>
      <c r="AG448" s="7"/>
      <c r="AH448" s="34"/>
      <c r="AI448" s="7"/>
      <c r="AJ448" s="66"/>
      <c r="AK448" s="66"/>
      <c r="AL448" s="34"/>
      <c r="AM448" s="34"/>
      <c r="AN448" s="7"/>
      <c r="AO448" s="67"/>
      <c r="AP448" s="8"/>
      <c r="AQ448" s="8"/>
      <c r="AR448" s="7"/>
      <c r="AS448" s="8"/>
      <c r="AT448" s="8"/>
      <c r="AU448" s="224"/>
      <c r="AV448" s="224"/>
      <c r="AW448" s="224"/>
      <c r="AX448" s="225"/>
      <c r="AY448" s="225"/>
      <c r="AZ448" s="224"/>
      <c r="BA448" s="225"/>
      <c r="BB448" s="225"/>
      <c r="BC448" s="224"/>
      <c r="BD448" s="225"/>
      <c r="BE448" s="225"/>
      <c r="BF448" s="224"/>
      <c r="BG448" s="225"/>
      <c r="BH448" s="225"/>
      <c r="BI448" s="224"/>
      <c r="BJ448" s="226"/>
      <c r="BK448" s="227"/>
      <c r="BL448" s="228"/>
      <c r="BM448" s="229"/>
    </row>
    <row r="449" spans="1:66" x14ac:dyDescent="0.25">
      <c r="A449" s="45"/>
      <c r="B449" s="43"/>
      <c r="C449" s="52"/>
      <c r="D449" s="37"/>
      <c r="E449" s="37"/>
      <c r="F449" s="43"/>
      <c r="G449" s="52"/>
      <c r="H449" s="52"/>
      <c r="I449" s="34"/>
      <c r="J449" s="34"/>
      <c r="K449" s="34"/>
      <c r="L449" s="7"/>
      <c r="M449" s="34"/>
      <c r="N449" s="7"/>
      <c r="O449" s="34"/>
      <c r="P449" s="7"/>
      <c r="Q449" s="34"/>
      <c r="R449" s="34"/>
      <c r="S449" s="7"/>
      <c r="T449" s="34"/>
      <c r="U449" s="34"/>
      <c r="V449" s="7"/>
      <c r="W449" s="34"/>
      <c r="X449" s="7"/>
      <c r="Y449" s="34"/>
      <c r="Z449" s="67"/>
      <c r="AA449" s="34"/>
      <c r="AB449" s="7"/>
      <c r="AC449" s="34"/>
      <c r="AD449" s="34"/>
      <c r="AE449" s="7"/>
      <c r="AF449" s="34"/>
      <c r="AG449" s="7"/>
      <c r="AH449" s="34"/>
      <c r="AI449" s="7"/>
      <c r="AJ449" s="66"/>
      <c r="AK449" s="66"/>
      <c r="AL449" s="34"/>
      <c r="AM449" s="34"/>
      <c r="AN449" s="7"/>
      <c r="AO449" s="67"/>
      <c r="AP449" s="8"/>
      <c r="AQ449" s="8"/>
      <c r="AR449" s="7"/>
      <c r="AS449" s="8"/>
      <c r="AT449" s="8"/>
      <c r="AU449" s="224"/>
      <c r="AV449" s="224"/>
      <c r="AW449" s="224"/>
      <c r="AX449" s="225"/>
      <c r="AY449" s="225"/>
      <c r="AZ449" s="224"/>
      <c r="BA449" s="225"/>
      <c r="BB449" s="225"/>
      <c r="BC449" s="224"/>
      <c r="BD449" s="225"/>
      <c r="BE449" s="225"/>
      <c r="BF449" s="224"/>
      <c r="BG449" s="225"/>
      <c r="BH449" s="225"/>
      <c r="BI449" s="224"/>
      <c r="BJ449" s="226"/>
      <c r="BK449" s="227"/>
      <c r="BL449" s="228"/>
      <c r="BM449" s="229"/>
    </row>
    <row r="450" spans="1:66" x14ac:dyDescent="0.25">
      <c r="A450" s="45"/>
      <c r="B450" s="43"/>
      <c r="C450" s="52"/>
      <c r="D450" s="37"/>
      <c r="E450" s="37"/>
      <c r="F450" s="43"/>
      <c r="G450" s="52"/>
      <c r="H450" s="52"/>
      <c r="I450" s="34"/>
      <c r="J450" s="34"/>
      <c r="K450" s="34"/>
      <c r="L450" s="7"/>
      <c r="M450" s="34"/>
      <c r="N450" s="7"/>
      <c r="O450" s="34"/>
      <c r="P450" s="7"/>
      <c r="Q450" s="34"/>
      <c r="R450" s="34"/>
      <c r="S450" s="7"/>
      <c r="T450" s="34"/>
      <c r="U450" s="34"/>
      <c r="V450" s="7"/>
      <c r="W450" s="34"/>
      <c r="X450" s="7"/>
      <c r="Y450" s="34"/>
      <c r="Z450" s="67"/>
      <c r="AA450" s="34"/>
      <c r="AB450" s="7"/>
      <c r="AC450" s="34"/>
      <c r="AD450" s="34"/>
      <c r="AE450" s="7"/>
      <c r="AF450" s="34"/>
      <c r="AG450" s="7"/>
      <c r="AH450" s="34"/>
      <c r="AI450" s="7"/>
      <c r="AJ450" s="66"/>
      <c r="AK450" s="66"/>
      <c r="AL450" s="34"/>
      <c r="AM450" s="34"/>
      <c r="AN450" s="7"/>
      <c r="AO450" s="67"/>
      <c r="AP450" s="8"/>
      <c r="AQ450" s="8"/>
      <c r="AR450" s="7"/>
      <c r="AS450" s="8"/>
      <c r="AT450" s="8"/>
      <c r="AU450" s="224"/>
      <c r="AV450" s="224"/>
      <c r="AW450" s="224"/>
      <c r="AX450" s="225"/>
      <c r="AY450" s="225"/>
      <c r="AZ450" s="224"/>
      <c r="BA450" s="225"/>
      <c r="BB450" s="225"/>
      <c r="BC450" s="224"/>
      <c r="BD450" s="225"/>
      <c r="BE450" s="225"/>
      <c r="BF450" s="224"/>
      <c r="BG450" s="225"/>
      <c r="BH450" s="225"/>
      <c r="BI450" s="224"/>
      <c r="BJ450" s="226"/>
      <c r="BK450" s="227"/>
      <c r="BL450" s="228"/>
      <c r="BM450" s="229"/>
    </row>
    <row r="451" spans="1:66" x14ac:dyDescent="0.25">
      <c r="A451" s="45"/>
      <c r="B451" s="43"/>
      <c r="C451" s="52"/>
      <c r="D451" s="37"/>
      <c r="E451" s="37"/>
      <c r="F451" s="43"/>
      <c r="G451" s="52"/>
      <c r="H451" s="52"/>
      <c r="I451" s="34"/>
      <c r="J451" s="34"/>
      <c r="K451" s="34"/>
      <c r="L451" s="7"/>
      <c r="M451" s="34"/>
      <c r="N451" s="7"/>
      <c r="O451" s="34"/>
      <c r="P451" s="7"/>
      <c r="Q451" s="34"/>
      <c r="R451" s="34"/>
      <c r="S451" s="7"/>
      <c r="T451" s="34"/>
      <c r="U451" s="34"/>
      <c r="V451" s="7"/>
      <c r="W451" s="34"/>
      <c r="X451" s="7"/>
      <c r="Y451" s="34"/>
      <c r="Z451" s="67"/>
      <c r="AA451" s="34"/>
      <c r="AB451" s="7"/>
      <c r="AC451" s="34"/>
      <c r="AD451" s="34"/>
      <c r="AE451" s="7"/>
      <c r="AF451" s="34"/>
      <c r="AG451" s="7"/>
      <c r="AH451" s="34"/>
      <c r="AI451" s="7"/>
      <c r="AJ451" s="66"/>
      <c r="AK451" s="66"/>
      <c r="AL451" s="34"/>
      <c r="AM451" s="34"/>
      <c r="AN451" s="7"/>
      <c r="AO451" s="67"/>
      <c r="AP451" s="8"/>
      <c r="AQ451" s="8"/>
      <c r="AR451" s="7"/>
      <c r="AS451" s="8"/>
      <c r="AT451" s="8"/>
      <c r="AU451" s="224"/>
      <c r="AV451" s="224"/>
      <c r="AW451" s="224"/>
      <c r="AX451" s="225"/>
      <c r="AY451" s="225"/>
      <c r="AZ451" s="224"/>
      <c r="BA451" s="225"/>
      <c r="BB451" s="225"/>
      <c r="BC451" s="224"/>
      <c r="BD451" s="225"/>
      <c r="BE451" s="225"/>
      <c r="BF451" s="224"/>
      <c r="BG451" s="225"/>
      <c r="BH451" s="225"/>
      <c r="BI451" s="224"/>
      <c r="BJ451" s="226"/>
      <c r="BK451" s="227"/>
      <c r="BL451" s="228"/>
      <c r="BM451" s="229"/>
    </row>
    <row r="452" spans="1:66" x14ac:dyDescent="0.25">
      <c r="A452" s="45"/>
      <c r="B452" s="43"/>
      <c r="C452" s="52"/>
      <c r="D452" s="37"/>
      <c r="E452" s="37"/>
      <c r="F452" s="43"/>
      <c r="G452" s="52"/>
      <c r="H452" s="52"/>
      <c r="I452" s="34"/>
      <c r="J452" s="34"/>
      <c r="K452" s="34"/>
      <c r="L452" s="7"/>
      <c r="M452" s="34"/>
      <c r="N452" s="7"/>
      <c r="O452" s="34"/>
      <c r="P452" s="7"/>
      <c r="Q452" s="34"/>
      <c r="R452" s="34"/>
      <c r="S452" s="7"/>
      <c r="T452" s="34"/>
      <c r="U452" s="34"/>
      <c r="V452" s="7"/>
      <c r="W452" s="34"/>
      <c r="X452" s="7"/>
      <c r="Y452" s="34"/>
      <c r="Z452" s="67"/>
      <c r="AA452" s="34"/>
      <c r="AB452" s="7"/>
      <c r="AC452" s="34"/>
      <c r="AD452" s="34"/>
      <c r="AE452" s="7"/>
      <c r="AF452" s="34"/>
      <c r="AG452" s="7"/>
      <c r="AH452" s="34"/>
      <c r="AI452" s="7"/>
      <c r="AJ452" s="66"/>
      <c r="AK452" s="66"/>
      <c r="AL452" s="34"/>
      <c r="AM452" s="34"/>
      <c r="AN452" s="7"/>
      <c r="AO452" s="67"/>
      <c r="AP452" s="8"/>
      <c r="AQ452" s="8"/>
      <c r="AR452" s="7"/>
      <c r="AS452" s="8"/>
      <c r="AT452" s="8"/>
      <c r="AU452" s="224"/>
      <c r="AV452" s="224"/>
      <c r="AW452" s="224"/>
      <c r="AX452" s="225"/>
      <c r="AY452" s="225"/>
      <c r="AZ452" s="224"/>
      <c r="BA452" s="225"/>
      <c r="BB452" s="225"/>
      <c r="BC452" s="224"/>
      <c r="BD452" s="225"/>
      <c r="BE452" s="225"/>
      <c r="BF452" s="224"/>
      <c r="BG452" s="225"/>
      <c r="BH452" s="225"/>
      <c r="BI452" s="224"/>
      <c r="BJ452" s="226"/>
      <c r="BK452" s="227"/>
      <c r="BL452" s="228"/>
      <c r="BM452" s="229"/>
    </row>
    <row r="453" spans="1:66" s="109" customFormat="1" x14ac:dyDescent="0.25">
      <c r="A453" s="45"/>
      <c r="B453" s="43"/>
      <c r="C453" s="52"/>
      <c r="D453" s="37"/>
      <c r="E453" s="37"/>
      <c r="F453" s="43"/>
      <c r="G453" s="52"/>
      <c r="H453" s="52"/>
      <c r="I453" s="34"/>
      <c r="J453" s="34"/>
      <c r="K453" s="34"/>
      <c r="L453" s="7"/>
      <c r="M453" s="34"/>
      <c r="N453" s="7"/>
      <c r="O453" s="34"/>
      <c r="P453" s="7"/>
      <c r="Q453" s="34"/>
      <c r="R453" s="34"/>
      <c r="S453" s="7"/>
      <c r="T453" s="34"/>
      <c r="U453" s="34"/>
      <c r="V453" s="7"/>
      <c r="W453" s="34"/>
      <c r="X453" s="7"/>
      <c r="Y453" s="34"/>
      <c r="Z453" s="67"/>
      <c r="AA453" s="34"/>
      <c r="AB453" s="7"/>
      <c r="AC453" s="34"/>
      <c r="AD453" s="34"/>
      <c r="AE453" s="7"/>
      <c r="AF453" s="34"/>
      <c r="AG453" s="7"/>
      <c r="AH453" s="34"/>
      <c r="AI453" s="7"/>
      <c r="AJ453" s="66"/>
      <c r="AK453" s="66"/>
      <c r="AL453" s="34"/>
      <c r="AM453" s="34"/>
      <c r="AN453" s="7"/>
      <c r="AO453" s="67"/>
      <c r="AP453" s="8"/>
      <c r="AQ453" s="8"/>
      <c r="AR453" s="7"/>
      <c r="AS453" s="8"/>
      <c r="AT453" s="8"/>
      <c r="AU453" s="224"/>
      <c r="AV453" s="224"/>
      <c r="AW453" s="224"/>
      <c r="AX453" s="225"/>
      <c r="AY453" s="225"/>
      <c r="AZ453" s="224"/>
      <c r="BA453" s="225"/>
      <c r="BB453" s="225"/>
      <c r="BC453" s="224"/>
      <c r="BD453" s="225"/>
      <c r="BE453" s="225"/>
      <c r="BF453" s="224"/>
      <c r="BG453" s="225"/>
      <c r="BH453" s="225"/>
      <c r="BI453" s="224"/>
      <c r="BJ453" s="226"/>
      <c r="BK453" s="227"/>
      <c r="BL453" s="228"/>
      <c r="BM453" s="229"/>
      <c r="BN453" s="38"/>
    </row>
    <row r="454" spans="1:66" s="109" customFormat="1" x14ac:dyDescent="0.25">
      <c r="A454" s="45"/>
      <c r="B454" s="43"/>
      <c r="C454" s="52"/>
      <c r="D454" s="37"/>
      <c r="E454" s="37"/>
      <c r="F454" s="43"/>
      <c r="G454" s="52"/>
      <c r="H454" s="52"/>
      <c r="I454" s="34"/>
      <c r="J454" s="34"/>
      <c r="K454" s="34"/>
      <c r="L454" s="7"/>
      <c r="M454" s="34"/>
      <c r="N454" s="7"/>
      <c r="O454" s="34"/>
      <c r="P454" s="7"/>
      <c r="Q454" s="34"/>
      <c r="R454" s="34"/>
      <c r="S454" s="7"/>
      <c r="T454" s="34"/>
      <c r="U454" s="34"/>
      <c r="V454" s="7"/>
      <c r="W454" s="34"/>
      <c r="X454" s="7"/>
      <c r="Y454" s="34"/>
      <c r="Z454" s="67"/>
      <c r="AA454" s="34"/>
      <c r="AB454" s="7"/>
      <c r="AC454" s="34"/>
      <c r="AD454" s="34"/>
      <c r="AE454" s="7"/>
      <c r="AF454" s="34"/>
      <c r="AG454" s="7"/>
      <c r="AH454" s="34"/>
      <c r="AI454" s="7"/>
      <c r="AJ454" s="66"/>
      <c r="AK454" s="66"/>
      <c r="AL454" s="34"/>
      <c r="AM454" s="34"/>
      <c r="AN454" s="7"/>
      <c r="AO454" s="67"/>
      <c r="AP454" s="8"/>
      <c r="AQ454" s="8"/>
      <c r="AR454" s="7"/>
      <c r="AS454" s="8"/>
      <c r="AT454" s="8"/>
      <c r="AU454" s="224"/>
      <c r="AV454" s="224"/>
      <c r="AW454" s="224"/>
      <c r="AX454" s="225"/>
      <c r="AY454" s="225"/>
      <c r="AZ454" s="224"/>
      <c r="BA454" s="225"/>
      <c r="BB454" s="225"/>
      <c r="BC454" s="224"/>
      <c r="BD454" s="225"/>
      <c r="BE454" s="225"/>
      <c r="BF454" s="224"/>
      <c r="BG454" s="225"/>
      <c r="BH454" s="225"/>
      <c r="BI454" s="224"/>
      <c r="BJ454" s="226"/>
      <c r="BK454" s="227"/>
      <c r="BL454" s="228"/>
      <c r="BM454" s="229"/>
      <c r="BN454" s="38"/>
    </row>
    <row r="455" spans="1:66" s="109" customFormat="1" x14ac:dyDescent="0.25">
      <c r="A455" s="45"/>
      <c r="B455" s="43"/>
      <c r="C455" s="52"/>
      <c r="D455" s="37"/>
      <c r="E455" s="37"/>
      <c r="F455" s="43"/>
      <c r="G455" s="52"/>
      <c r="H455" s="52"/>
      <c r="I455" s="34"/>
      <c r="J455" s="34"/>
      <c r="K455" s="34"/>
      <c r="L455" s="7"/>
      <c r="M455" s="34"/>
      <c r="N455" s="7"/>
      <c r="O455" s="34"/>
      <c r="P455" s="7"/>
      <c r="Q455" s="34"/>
      <c r="R455" s="34"/>
      <c r="S455" s="7"/>
      <c r="T455" s="34"/>
      <c r="U455" s="34"/>
      <c r="V455" s="7"/>
      <c r="W455" s="34"/>
      <c r="X455" s="7"/>
      <c r="Y455" s="34"/>
      <c r="Z455" s="67"/>
      <c r="AA455" s="34"/>
      <c r="AB455" s="7"/>
      <c r="AC455" s="34"/>
      <c r="AD455" s="34"/>
      <c r="AE455" s="7"/>
      <c r="AF455" s="34"/>
      <c r="AG455" s="7"/>
      <c r="AH455" s="34"/>
      <c r="AI455" s="7"/>
      <c r="AJ455" s="66"/>
      <c r="AK455" s="66"/>
      <c r="AL455" s="34"/>
      <c r="AM455" s="34"/>
      <c r="AN455" s="7"/>
      <c r="AO455" s="67"/>
      <c r="AP455" s="8"/>
      <c r="AQ455" s="8"/>
      <c r="AR455" s="7"/>
      <c r="AS455" s="8"/>
      <c r="AT455" s="8"/>
      <c r="AU455" s="224"/>
      <c r="AV455" s="224"/>
      <c r="AW455" s="224"/>
      <c r="AX455" s="225"/>
      <c r="AY455" s="225"/>
      <c r="AZ455" s="224"/>
      <c r="BA455" s="225"/>
      <c r="BB455" s="225"/>
      <c r="BC455" s="224"/>
      <c r="BD455" s="225"/>
      <c r="BE455" s="225"/>
      <c r="BF455" s="224"/>
      <c r="BG455" s="225"/>
      <c r="BH455" s="225"/>
      <c r="BI455" s="224"/>
      <c r="BJ455" s="226"/>
      <c r="BK455" s="227"/>
      <c r="BL455" s="228"/>
      <c r="BM455" s="229"/>
      <c r="BN455" s="38"/>
    </row>
    <row r="456" spans="1:66" s="109" customFormat="1" x14ac:dyDescent="0.25">
      <c r="A456" s="45"/>
      <c r="B456" s="43"/>
      <c r="C456" s="52"/>
      <c r="D456" s="37"/>
      <c r="E456" s="37"/>
      <c r="F456" s="43"/>
      <c r="G456" s="52"/>
      <c r="H456" s="52"/>
      <c r="I456" s="34"/>
      <c r="J456" s="34"/>
      <c r="K456" s="34"/>
      <c r="L456" s="7"/>
      <c r="M456" s="34"/>
      <c r="N456" s="7"/>
      <c r="O456" s="34"/>
      <c r="P456" s="7"/>
      <c r="Q456" s="34"/>
      <c r="R456" s="34"/>
      <c r="S456" s="7"/>
      <c r="T456" s="34"/>
      <c r="U456" s="34"/>
      <c r="V456" s="7"/>
      <c r="W456" s="34"/>
      <c r="X456" s="7"/>
      <c r="Y456" s="34"/>
      <c r="Z456" s="67"/>
      <c r="AA456" s="34"/>
      <c r="AB456" s="7"/>
      <c r="AC456" s="34"/>
      <c r="AD456" s="34"/>
      <c r="AE456" s="7"/>
      <c r="AF456" s="34"/>
      <c r="AG456" s="7"/>
      <c r="AH456" s="34"/>
      <c r="AI456" s="7"/>
      <c r="AJ456" s="66"/>
      <c r="AK456" s="66"/>
      <c r="AL456" s="34"/>
      <c r="AM456" s="34"/>
      <c r="AN456" s="7"/>
      <c r="AO456" s="67"/>
      <c r="AP456" s="8"/>
      <c r="AQ456" s="8"/>
      <c r="AR456" s="7"/>
      <c r="AS456" s="8"/>
      <c r="AT456" s="8"/>
      <c r="AU456" s="224"/>
      <c r="AV456" s="224"/>
      <c r="AW456" s="224"/>
      <c r="AX456" s="225"/>
      <c r="AY456" s="225"/>
      <c r="AZ456" s="224"/>
      <c r="BA456" s="225"/>
      <c r="BB456" s="225"/>
      <c r="BC456" s="224"/>
      <c r="BD456" s="225"/>
      <c r="BE456" s="225"/>
      <c r="BF456" s="224"/>
      <c r="BG456" s="225"/>
      <c r="BH456" s="225"/>
      <c r="BI456" s="224"/>
      <c r="BJ456" s="226"/>
      <c r="BK456" s="227"/>
      <c r="BL456" s="228"/>
      <c r="BM456" s="229"/>
      <c r="BN456" s="38"/>
    </row>
    <row r="457" spans="1:66" s="109" customFormat="1" x14ac:dyDescent="0.25">
      <c r="A457" s="45"/>
      <c r="B457" s="43"/>
      <c r="C457" s="52"/>
      <c r="D457" s="37"/>
      <c r="E457" s="37"/>
      <c r="F457" s="43"/>
      <c r="G457" s="52"/>
      <c r="H457" s="52"/>
      <c r="I457" s="34"/>
      <c r="J457" s="34"/>
      <c r="K457" s="34"/>
      <c r="L457" s="7"/>
      <c r="M457" s="34"/>
      <c r="N457" s="7"/>
      <c r="O457" s="34"/>
      <c r="P457" s="7"/>
      <c r="Q457" s="34"/>
      <c r="R457" s="34"/>
      <c r="S457" s="7"/>
      <c r="T457" s="34"/>
      <c r="U457" s="34"/>
      <c r="V457" s="7"/>
      <c r="W457" s="34"/>
      <c r="X457" s="7"/>
      <c r="Y457" s="34"/>
      <c r="Z457" s="67"/>
      <c r="AA457" s="34"/>
      <c r="AB457" s="7"/>
      <c r="AC457" s="34"/>
      <c r="AD457" s="34"/>
      <c r="AE457" s="7"/>
      <c r="AF457" s="34"/>
      <c r="AG457" s="7"/>
      <c r="AH457" s="34"/>
      <c r="AI457" s="7"/>
      <c r="AJ457" s="66"/>
      <c r="AK457" s="66"/>
      <c r="AL457" s="34"/>
      <c r="AM457" s="34"/>
      <c r="AN457" s="7"/>
      <c r="AO457" s="67"/>
      <c r="AP457" s="8"/>
      <c r="AQ457" s="8"/>
      <c r="AR457" s="7"/>
      <c r="AS457" s="8"/>
      <c r="AT457" s="8"/>
      <c r="AU457" s="224"/>
      <c r="AV457" s="224"/>
      <c r="AW457" s="224"/>
      <c r="AX457" s="225"/>
      <c r="AY457" s="225"/>
      <c r="AZ457" s="224"/>
      <c r="BA457" s="225"/>
      <c r="BB457" s="225"/>
      <c r="BC457" s="224"/>
      <c r="BD457" s="225"/>
      <c r="BE457" s="225"/>
      <c r="BF457" s="224"/>
      <c r="BG457" s="225"/>
      <c r="BH457" s="225"/>
      <c r="BI457" s="224"/>
      <c r="BJ457" s="226"/>
      <c r="BK457" s="227"/>
      <c r="BL457" s="228"/>
      <c r="BM457" s="229"/>
      <c r="BN457" s="38"/>
    </row>
    <row r="458" spans="1:66" s="109" customFormat="1" x14ac:dyDescent="0.25">
      <c r="A458" s="45"/>
      <c r="B458" s="43"/>
      <c r="C458" s="52"/>
      <c r="D458" s="37"/>
      <c r="E458" s="37"/>
      <c r="F458" s="43"/>
      <c r="G458" s="52"/>
      <c r="H458" s="52"/>
      <c r="I458" s="34"/>
      <c r="J458" s="34"/>
      <c r="K458" s="34"/>
      <c r="L458" s="7"/>
      <c r="M458" s="34"/>
      <c r="N458" s="7"/>
      <c r="O458" s="34"/>
      <c r="P458" s="7"/>
      <c r="Q458" s="34"/>
      <c r="R458" s="34"/>
      <c r="S458" s="7"/>
      <c r="T458" s="34"/>
      <c r="U458" s="34"/>
      <c r="V458" s="7"/>
      <c r="W458" s="34"/>
      <c r="X458" s="7"/>
      <c r="Y458" s="34"/>
      <c r="Z458" s="67"/>
      <c r="AA458" s="34"/>
      <c r="AB458" s="7"/>
      <c r="AC458" s="34"/>
      <c r="AD458" s="34"/>
      <c r="AE458" s="7"/>
      <c r="AF458" s="34"/>
      <c r="AG458" s="7"/>
      <c r="AH458" s="34"/>
      <c r="AI458" s="7"/>
      <c r="AJ458" s="66"/>
      <c r="AK458" s="66"/>
      <c r="AL458" s="34"/>
      <c r="AM458" s="34"/>
      <c r="AN458" s="7"/>
      <c r="AO458" s="67"/>
      <c r="AP458" s="8"/>
      <c r="AQ458" s="8"/>
      <c r="AR458" s="7"/>
      <c r="AS458" s="8"/>
      <c r="AT458" s="8"/>
      <c r="AU458" s="224"/>
      <c r="AV458" s="224"/>
      <c r="AW458" s="224"/>
      <c r="AX458" s="225"/>
      <c r="AY458" s="225"/>
      <c r="AZ458" s="224"/>
      <c r="BA458" s="225"/>
      <c r="BB458" s="225"/>
      <c r="BC458" s="224"/>
      <c r="BD458" s="225"/>
      <c r="BE458" s="225"/>
      <c r="BF458" s="224"/>
      <c r="BG458" s="225"/>
      <c r="BH458" s="225"/>
      <c r="BI458" s="224"/>
      <c r="BJ458" s="226"/>
      <c r="BK458" s="227"/>
      <c r="BL458" s="228"/>
      <c r="BM458" s="229"/>
      <c r="BN458" s="38"/>
    </row>
    <row r="459" spans="1:66" s="109" customFormat="1" x14ac:dyDescent="0.25">
      <c r="A459" s="45"/>
      <c r="B459" s="43"/>
      <c r="C459" s="52"/>
      <c r="D459" s="37"/>
      <c r="E459" s="37"/>
      <c r="F459" s="43"/>
      <c r="G459" s="52"/>
      <c r="H459" s="52"/>
      <c r="I459" s="34"/>
      <c r="J459" s="34"/>
      <c r="K459" s="34"/>
      <c r="L459" s="7"/>
      <c r="M459" s="34"/>
      <c r="N459" s="7"/>
      <c r="O459" s="34"/>
      <c r="P459" s="7"/>
      <c r="Q459" s="34"/>
      <c r="R459" s="34"/>
      <c r="S459" s="7"/>
      <c r="T459" s="34"/>
      <c r="U459" s="34"/>
      <c r="V459" s="7"/>
      <c r="W459" s="34"/>
      <c r="X459" s="7"/>
      <c r="Y459" s="34"/>
      <c r="Z459" s="67"/>
      <c r="AA459" s="34"/>
      <c r="AB459" s="7"/>
      <c r="AC459" s="34"/>
      <c r="AD459" s="34"/>
      <c r="AE459" s="7"/>
      <c r="AF459" s="34"/>
      <c r="AG459" s="7"/>
      <c r="AH459" s="34"/>
      <c r="AI459" s="7"/>
      <c r="AJ459" s="66"/>
      <c r="AK459" s="66"/>
      <c r="AL459" s="34"/>
      <c r="AM459" s="34"/>
      <c r="AN459" s="7"/>
      <c r="AO459" s="67"/>
      <c r="AP459" s="8"/>
      <c r="AQ459" s="8"/>
      <c r="AR459" s="7"/>
      <c r="AS459" s="8"/>
      <c r="AT459" s="8"/>
      <c r="AU459" s="224"/>
      <c r="AV459" s="224"/>
      <c r="AW459" s="224"/>
      <c r="AX459" s="225"/>
      <c r="AY459" s="225"/>
      <c r="AZ459" s="224"/>
      <c r="BA459" s="225"/>
      <c r="BB459" s="225"/>
      <c r="BC459" s="224"/>
      <c r="BD459" s="225"/>
      <c r="BE459" s="225"/>
      <c r="BF459" s="224"/>
      <c r="BG459" s="225"/>
      <c r="BH459" s="225"/>
      <c r="BI459" s="224"/>
      <c r="BJ459" s="226"/>
      <c r="BK459" s="227"/>
      <c r="BL459" s="228"/>
      <c r="BM459" s="229"/>
      <c r="BN459" s="38"/>
    </row>
    <row r="460" spans="1:66" s="109" customFormat="1" x14ac:dyDescent="0.25">
      <c r="A460" s="45"/>
      <c r="B460" s="43"/>
      <c r="C460" s="52"/>
      <c r="D460" s="37"/>
      <c r="E460" s="37"/>
      <c r="F460" s="43"/>
      <c r="G460" s="52"/>
      <c r="H460" s="52"/>
      <c r="I460" s="34"/>
      <c r="J460" s="34"/>
      <c r="K460" s="34"/>
      <c r="L460" s="7"/>
      <c r="M460" s="34"/>
      <c r="N460" s="7"/>
      <c r="O460" s="34"/>
      <c r="P460" s="7"/>
      <c r="Q460" s="34"/>
      <c r="R460" s="34"/>
      <c r="S460" s="7"/>
      <c r="T460" s="34"/>
      <c r="U460" s="34"/>
      <c r="V460" s="7"/>
      <c r="W460" s="34"/>
      <c r="X460" s="7"/>
      <c r="Y460" s="34"/>
      <c r="Z460" s="67"/>
      <c r="AA460" s="34"/>
      <c r="AB460" s="7"/>
      <c r="AC460" s="34"/>
      <c r="AD460" s="34"/>
      <c r="AE460" s="7"/>
      <c r="AF460" s="34"/>
      <c r="AG460" s="7"/>
      <c r="AH460" s="34"/>
      <c r="AI460" s="7"/>
      <c r="AJ460" s="66"/>
      <c r="AK460" s="66"/>
      <c r="AL460" s="34"/>
      <c r="AM460" s="34"/>
      <c r="AN460" s="7"/>
      <c r="AO460" s="67"/>
      <c r="AP460" s="8"/>
      <c r="AQ460" s="8"/>
      <c r="AR460" s="7"/>
      <c r="AS460" s="8"/>
      <c r="AT460" s="8"/>
      <c r="AU460" s="224"/>
      <c r="AV460" s="224"/>
      <c r="AW460" s="224"/>
      <c r="AX460" s="225"/>
      <c r="AY460" s="225"/>
      <c r="AZ460" s="224"/>
      <c r="BA460" s="225"/>
      <c r="BB460" s="225"/>
      <c r="BC460" s="224"/>
      <c r="BD460" s="225"/>
      <c r="BE460" s="225"/>
      <c r="BF460" s="224"/>
      <c r="BG460" s="225"/>
      <c r="BH460" s="225"/>
      <c r="BI460" s="224"/>
      <c r="BJ460" s="226"/>
      <c r="BK460" s="227"/>
      <c r="BL460" s="228"/>
      <c r="BM460" s="229"/>
      <c r="BN460" s="38"/>
    </row>
    <row r="461" spans="1:66" s="109" customFormat="1" x14ac:dyDescent="0.25">
      <c r="A461" s="45"/>
      <c r="B461" s="43"/>
      <c r="C461" s="52"/>
      <c r="D461" s="37"/>
      <c r="E461" s="37"/>
      <c r="F461" s="43"/>
      <c r="G461" s="52"/>
      <c r="H461" s="52"/>
      <c r="I461" s="34"/>
      <c r="J461" s="34"/>
      <c r="K461" s="34"/>
      <c r="L461" s="7"/>
      <c r="M461" s="34"/>
      <c r="N461" s="7"/>
      <c r="O461" s="34"/>
      <c r="P461" s="7"/>
      <c r="Q461" s="34"/>
      <c r="R461" s="34"/>
      <c r="S461" s="7"/>
      <c r="T461" s="34"/>
      <c r="U461" s="34"/>
      <c r="V461" s="7"/>
      <c r="W461" s="34"/>
      <c r="X461" s="7"/>
      <c r="Y461" s="34"/>
      <c r="Z461" s="67"/>
      <c r="AA461" s="34"/>
      <c r="AB461" s="7"/>
      <c r="AC461" s="34"/>
      <c r="AD461" s="34"/>
      <c r="AE461" s="7"/>
      <c r="AF461" s="34"/>
      <c r="AG461" s="7"/>
      <c r="AH461" s="34"/>
      <c r="AI461" s="7"/>
      <c r="AJ461" s="66"/>
      <c r="AK461" s="66"/>
      <c r="AL461" s="34"/>
      <c r="AM461" s="34"/>
      <c r="AN461" s="7"/>
      <c r="AO461" s="67"/>
      <c r="AP461" s="8"/>
      <c r="AQ461" s="8"/>
      <c r="AR461" s="7"/>
      <c r="AS461" s="8"/>
      <c r="AT461" s="8"/>
      <c r="AU461" s="224"/>
      <c r="AV461" s="224"/>
      <c r="AW461" s="224"/>
      <c r="AX461" s="225"/>
      <c r="AY461" s="225"/>
      <c r="AZ461" s="224"/>
      <c r="BA461" s="225"/>
      <c r="BB461" s="225"/>
      <c r="BC461" s="224"/>
      <c r="BD461" s="225"/>
      <c r="BE461" s="225"/>
      <c r="BF461" s="224"/>
      <c r="BG461" s="225"/>
      <c r="BH461" s="225"/>
      <c r="BI461" s="224"/>
      <c r="BJ461" s="226"/>
      <c r="BK461" s="227"/>
      <c r="BL461" s="228"/>
      <c r="BM461" s="229"/>
      <c r="BN461" s="38"/>
    </row>
    <row r="462" spans="1:66" s="109" customFormat="1" x14ac:dyDescent="0.25">
      <c r="A462" s="45"/>
      <c r="B462" s="43"/>
      <c r="C462" s="52"/>
      <c r="D462" s="37"/>
      <c r="E462" s="37"/>
      <c r="F462" s="43"/>
      <c r="G462" s="52"/>
      <c r="H462" s="52"/>
      <c r="I462" s="34"/>
      <c r="J462" s="34"/>
      <c r="K462" s="34"/>
      <c r="L462" s="7"/>
      <c r="M462" s="34"/>
      <c r="N462" s="7"/>
      <c r="O462" s="34"/>
      <c r="P462" s="7"/>
      <c r="Q462" s="34"/>
      <c r="R462" s="34"/>
      <c r="S462" s="7"/>
      <c r="T462" s="34"/>
      <c r="U462" s="34"/>
      <c r="V462" s="7"/>
      <c r="W462" s="34"/>
      <c r="X462" s="7"/>
      <c r="Y462" s="34"/>
      <c r="Z462" s="67"/>
      <c r="AA462" s="34"/>
      <c r="AB462" s="7"/>
      <c r="AC462" s="34"/>
      <c r="AD462" s="34"/>
      <c r="AE462" s="7"/>
      <c r="AF462" s="34"/>
      <c r="AG462" s="7"/>
      <c r="AH462" s="34"/>
      <c r="AI462" s="7"/>
      <c r="AJ462" s="66"/>
      <c r="AK462" s="66"/>
      <c r="AL462" s="34"/>
      <c r="AM462" s="34"/>
      <c r="AN462" s="7"/>
      <c r="AO462" s="67"/>
      <c r="AP462" s="8"/>
      <c r="AQ462" s="8"/>
      <c r="AR462" s="7"/>
      <c r="AS462" s="8"/>
      <c r="AT462" s="8"/>
      <c r="AU462" s="224"/>
      <c r="AV462" s="224"/>
      <c r="AW462" s="224"/>
      <c r="AX462" s="225"/>
      <c r="AY462" s="225"/>
      <c r="AZ462" s="224"/>
      <c r="BA462" s="225"/>
      <c r="BB462" s="225"/>
      <c r="BC462" s="224"/>
      <c r="BD462" s="225"/>
      <c r="BE462" s="225"/>
      <c r="BF462" s="224"/>
      <c r="BG462" s="225"/>
      <c r="BH462" s="225"/>
      <c r="BI462" s="224"/>
      <c r="BJ462" s="226"/>
      <c r="BK462" s="227"/>
      <c r="BL462" s="228"/>
      <c r="BM462" s="229"/>
      <c r="BN462" s="38"/>
    </row>
    <row r="463" spans="1:66" s="109" customFormat="1" x14ac:dyDescent="0.25">
      <c r="A463" s="45"/>
      <c r="B463" s="43"/>
      <c r="C463" s="52"/>
      <c r="D463" s="37"/>
      <c r="E463" s="37"/>
      <c r="F463" s="43"/>
      <c r="G463" s="52"/>
      <c r="H463" s="52"/>
      <c r="I463" s="34"/>
      <c r="J463" s="34"/>
      <c r="K463" s="34"/>
      <c r="L463" s="7"/>
      <c r="M463" s="34"/>
      <c r="N463" s="7"/>
      <c r="O463" s="34"/>
      <c r="P463" s="7"/>
      <c r="Q463" s="34"/>
      <c r="R463" s="34"/>
      <c r="S463" s="7"/>
      <c r="T463" s="34"/>
      <c r="U463" s="34"/>
      <c r="V463" s="7"/>
      <c r="W463" s="34"/>
      <c r="X463" s="7"/>
      <c r="Y463" s="34"/>
      <c r="Z463" s="67"/>
      <c r="AA463" s="34"/>
      <c r="AB463" s="7"/>
      <c r="AC463" s="34"/>
      <c r="AD463" s="34"/>
      <c r="AE463" s="7"/>
      <c r="AF463" s="34"/>
      <c r="AG463" s="7"/>
      <c r="AH463" s="34"/>
      <c r="AI463" s="7"/>
      <c r="AJ463" s="66"/>
      <c r="AK463" s="66"/>
      <c r="AL463" s="34"/>
      <c r="AM463" s="34"/>
      <c r="AN463" s="7"/>
      <c r="AO463" s="67"/>
      <c r="AP463" s="8"/>
      <c r="AQ463" s="8"/>
      <c r="AR463" s="7"/>
      <c r="AS463" s="8"/>
      <c r="AT463" s="8"/>
      <c r="AU463" s="224"/>
      <c r="AV463" s="224"/>
      <c r="AW463" s="224"/>
      <c r="AX463" s="225"/>
      <c r="AY463" s="225"/>
      <c r="AZ463" s="224"/>
      <c r="BA463" s="225"/>
      <c r="BB463" s="225"/>
      <c r="BC463" s="224"/>
      <c r="BD463" s="225"/>
      <c r="BE463" s="225"/>
      <c r="BF463" s="224"/>
      <c r="BG463" s="225"/>
      <c r="BH463" s="225"/>
      <c r="BI463" s="224"/>
      <c r="BJ463" s="226"/>
      <c r="BK463" s="227"/>
      <c r="BL463" s="228"/>
      <c r="BM463" s="229"/>
      <c r="BN463" s="38"/>
    </row>
    <row r="464" spans="1:66" s="109" customFormat="1" x14ac:dyDescent="0.25">
      <c r="A464" s="45"/>
      <c r="B464" s="43"/>
      <c r="C464" s="52"/>
      <c r="D464" s="37"/>
      <c r="E464" s="37"/>
      <c r="F464" s="43"/>
      <c r="G464" s="52"/>
      <c r="H464" s="52"/>
      <c r="I464" s="34"/>
      <c r="J464" s="34"/>
      <c r="K464" s="34"/>
      <c r="L464" s="7"/>
      <c r="M464" s="34"/>
      <c r="N464" s="7"/>
      <c r="O464" s="34"/>
      <c r="P464" s="7"/>
      <c r="Q464" s="34"/>
      <c r="R464" s="34"/>
      <c r="S464" s="7"/>
      <c r="T464" s="34"/>
      <c r="U464" s="34"/>
      <c r="V464" s="7"/>
      <c r="W464" s="34"/>
      <c r="X464" s="7"/>
      <c r="Y464" s="34"/>
      <c r="Z464" s="67"/>
      <c r="AA464" s="34"/>
      <c r="AB464" s="7"/>
      <c r="AC464" s="34"/>
      <c r="AD464" s="34"/>
      <c r="AE464" s="7"/>
      <c r="AF464" s="34"/>
      <c r="AG464" s="7"/>
      <c r="AH464" s="34"/>
      <c r="AI464" s="7"/>
      <c r="AJ464" s="66"/>
      <c r="AK464" s="66"/>
      <c r="AL464" s="34"/>
      <c r="AM464" s="34"/>
      <c r="AN464" s="7"/>
      <c r="AO464" s="67"/>
      <c r="AP464" s="8"/>
      <c r="AQ464" s="8"/>
      <c r="AR464" s="7"/>
      <c r="AS464" s="8"/>
      <c r="AT464" s="8"/>
      <c r="AU464" s="224"/>
      <c r="AV464" s="224"/>
      <c r="AW464" s="224"/>
      <c r="AX464" s="225"/>
      <c r="AY464" s="225"/>
      <c r="AZ464" s="224"/>
      <c r="BA464" s="225"/>
      <c r="BB464" s="225"/>
      <c r="BC464" s="224"/>
      <c r="BD464" s="225"/>
      <c r="BE464" s="225"/>
      <c r="BF464" s="224"/>
      <c r="BG464" s="225"/>
      <c r="BH464" s="225"/>
      <c r="BI464" s="224"/>
      <c r="BJ464" s="226"/>
      <c r="BK464" s="227"/>
      <c r="BL464" s="228"/>
      <c r="BM464" s="229"/>
      <c r="BN464" s="38"/>
    </row>
    <row r="465" spans="1:66" s="109" customFormat="1" x14ac:dyDescent="0.25">
      <c r="A465" s="45"/>
      <c r="B465" s="43"/>
      <c r="C465" s="52"/>
      <c r="D465" s="37"/>
      <c r="E465" s="37"/>
      <c r="F465" s="43"/>
      <c r="G465" s="52"/>
      <c r="H465" s="52"/>
      <c r="I465" s="34"/>
      <c r="J465" s="34"/>
      <c r="K465" s="34"/>
      <c r="L465" s="7"/>
      <c r="M465" s="34"/>
      <c r="N465" s="7"/>
      <c r="O465" s="34"/>
      <c r="P465" s="7"/>
      <c r="Q465" s="34"/>
      <c r="R465" s="34"/>
      <c r="S465" s="7"/>
      <c r="T465" s="34"/>
      <c r="U465" s="34"/>
      <c r="V465" s="7"/>
      <c r="W465" s="34"/>
      <c r="X465" s="7"/>
      <c r="Y465" s="34"/>
      <c r="Z465" s="67"/>
      <c r="AA465" s="34"/>
      <c r="AB465" s="7"/>
      <c r="AC465" s="34"/>
      <c r="AD465" s="34"/>
      <c r="AE465" s="7"/>
      <c r="AF465" s="34"/>
      <c r="AG465" s="7"/>
      <c r="AH465" s="34"/>
      <c r="AI465" s="7"/>
      <c r="AJ465" s="66"/>
      <c r="AK465" s="66"/>
      <c r="AL465" s="34"/>
      <c r="AM465" s="34"/>
      <c r="AN465" s="7"/>
      <c r="AO465" s="67"/>
      <c r="AP465" s="8"/>
      <c r="AQ465" s="8"/>
      <c r="AR465" s="7"/>
      <c r="AS465" s="8"/>
      <c r="AT465" s="8"/>
      <c r="AU465" s="224"/>
      <c r="AV465" s="224"/>
      <c r="AW465" s="224"/>
      <c r="AX465" s="225"/>
      <c r="AY465" s="225"/>
      <c r="AZ465" s="224"/>
      <c r="BA465" s="225"/>
      <c r="BB465" s="225"/>
      <c r="BC465" s="224"/>
      <c r="BD465" s="225"/>
      <c r="BE465" s="225"/>
      <c r="BF465" s="224"/>
      <c r="BG465" s="225"/>
      <c r="BH465" s="225"/>
      <c r="BI465" s="224"/>
      <c r="BJ465" s="226"/>
      <c r="BK465" s="227"/>
      <c r="BL465" s="228"/>
      <c r="BM465" s="229"/>
      <c r="BN465" s="38"/>
    </row>
    <row r="466" spans="1:66" s="109" customFormat="1" x14ac:dyDescent="0.25">
      <c r="A466" s="45"/>
      <c r="B466" s="43"/>
      <c r="C466" s="52"/>
      <c r="D466" s="37"/>
      <c r="E466" s="37"/>
      <c r="F466" s="43"/>
      <c r="G466" s="52"/>
      <c r="H466" s="52"/>
      <c r="I466" s="34"/>
      <c r="J466" s="34"/>
      <c r="K466" s="34"/>
      <c r="L466" s="7"/>
      <c r="M466" s="34"/>
      <c r="N466" s="7"/>
      <c r="O466" s="34"/>
      <c r="P466" s="7"/>
      <c r="Q466" s="34"/>
      <c r="R466" s="34"/>
      <c r="S466" s="7"/>
      <c r="T466" s="34"/>
      <c r="U466" s="34"/>
      <c r="V466" s="7"/>
      <c r="W466" s="34"/>
      <c r="X466" s="7"/>
      <c r="Y466" s="34"/>
      <c r="Z466" s="67"/>
      <c r="AA466" s="34"/>
      <c r="AB466" s="7"/>
      <c r="AC466" s="34"/>
      <c r="AD466" s="34"/>
      <c r="AE466" s="7"/>
      <c r="AF466" s="34"/>
      <c r="AG466" s="7"/>
      <c r="AH466" s="34"/>
      <c r="AI466" s="7"/>
      <c r="AJ466" s="66"/>
      <c r="AK466" s="66"/>
      <c r="AL466" s="34"/>
      <c r="AM466" s="34"/>
      <c r="AN466" s="7"/>
      <c r="AO466" s="67"/>
      <c r="AP466" s="8"/>
      <c r="AQ466" s="8"/>
      <c r="AR466" s="7"/>
      <c r="AS466" s="8"/>
      <c r="AT466" s="8"/>
      <c r="AU466" s="224"/>
      <c r="AV466" s="224"/>
      <c r="AW466" s="224"/>
      <c r="AX466" s="225"/>
      <c r="AY466" s="225"/>
      <c r="AZ466" s="224"/>
      <c r="BA466" s="225"/>
      <c r="BB466" s="225"/>
      <c r="BC466" s="224"/>
      <c r="BD466" s="225"/>
      <c r="BE466" s="225"/>
      <c r="BF466" s="224"/>
      <c r="BG466" s="225"/>
      <c r="BH466" s="225"/>
      <c r="BI466" s="224"/>
      <c r="BJ466" s="226"/>
      <c r="BK466" s="227"/>
      <c r="BL466" s="228"/>
      <c r="BM466" s="229"/>
      <c r="BN466" s="38"/>
    </row>
    <row r="467" spans="1:66" s="109" customFormat="1" x14ac:dyDescent="0.25">
      <c r="A467" s="45"/>
      <c r="B467" s="43"/>
      <c r="C467" s="52"/>
      <c r="D467" s="37"/>
      <c r="E467" s="37"/>
      <c r="F467" s="43"/>
      <c r="G467" s="52"/>
      <c r="H467" s="52"/>
      <c r="I467" s="34"/>
      <c r="J467" s="34"/>
      <c r="K467" s="34"/>
      <c r="L467" s="7"/>
      <c r="M467" s="34"/>
      <c r="N467" s="7"/>
      <c r="O467" s="34"/>
      <c r="P467" s="7"/>
      <c r="Q467" s="34"/>
      <c r="R467" s="34"/>
      <c r="S467" s="7"/>
      <c r="T467" s="34"/>
      <c r="U467" s="34"/>
      <c r="V467" s="7"/>
      <c r="W467" s="34"/>
      <c r="X467" s="7"/>
      <c r="Y467" s="34"/>
      <c r="Z467" s="67"/>
      <c r="AA467" s="34"/>
      <c r="AB467" s="7"/>
      <c r="AC467" s="34"/>
      <c r="AD467" s="34"/>
      <c r="AE467" s="7"/>
      <c r="AF467" s="34"/>
      <c r="AG467" s="7"/>
      <c r="AH467" s="34"/>
      <c r="AI467" s="7"/>
      <c r="AJ467" s="66"/>
      <c r="AK467" s="66"/>
      <c r="AL467" s="34"/>
      <c r="AM467" s="34"/>
      <c r="AN467" s="7"/>
      <c r="AO467" s="67"/>
      <c r="AP467" s="8"/>
      <c r="AQ467" s="8"/>
      <c r="AR467" s="7"/>
      <c r="AS467" s="8"/>
      <c r="AT467" s="8"/>
      <c r="AU467" s="224"/>
      <c r="AV467" s="224"/>
      <c r="AW467" s="224"/>
      <c r="AX467" s="225"/>
      <c r="AY467" s="225"/>
      <c r="AZ467" s="224"/>
      <c r="BA467" s="225"/>
      <c r="BB467" s="225"/>
      <c r="BC467" s="224"/>
      <c r="BD467" s="225"/>
      <c r="BE467" s="225"/>
      <c r="BF467" s="224"/>
      <c r="BG467" s="225"/>
      <c r="BH467" s="225"/>
      <c r="BI467" s="224"/>
      <c r="BJ467" s="226"/>
      <c r="BK467" s="227"/>
      <c r="BL467" s="228"/>
      <c r="BM467" s="229"/>
      <c r="BN467" s="38"/>
    </row>
    <row r="468" spans="1:66" s="109" customFormat="1" x14ac:dyDescent="0.25">
      <c r="A468" s="45"/>
      <c r="B468" s="43"/>
      <c r="C468" s="52"/>
      <c r="D468" s="37"/>
      <c r="E468" s="37"/>
      <c r="F468" s="43"/>
      <c r="G468" s="52"/>
      <c r="H468" s="52"/>
      <c r="I468" s="34"/>
      <c r="J468" s="34"/>
      <c r="K468" s="34"/>
      <c r="L468" s="7"/>
      <c r="M468" s="34"/>
      <c r="N468" s="7"/>
      <c r="O468" s="34"/>
      <c r="P468" s="7"/>
      <c r="Q468" s="34"/>
      <c r="R468" s="34"/>
      <c r="S468" s="7"/>
      <c r="T468" s="34"/>
      <c r="U468" s="34"/>
      <c r="V468" s="7"/>
      <c r="W468" s="34"/>
      <c r="X468" s="7"/>
      <c r="Y468" s="34"/>
      <c r="Z468" s="67"/>
      <c r="AA468" s="34"/>
      <c r="AB468" s="7"/>
      <c r="AC468" s="34"/>
      <c r="AD468" s="34"/>
      <c r="AE468" s="7"/>
      <c r="AF468" s="34"/>
      <c r="AG468" s="7"/>
      <c r="AH468" s="34"/>
      <c r="AI468" s="7"/>
      <c r="AJ468" s="66"/>
      <c r="AK468" s="66"/>
      <c r="AL468" s="34"/>
      <c r="AM468" s="34"/>
      <c r="AN468" s="7"/>
      <c r="AO468" s="67"/>
      <c r="AP468" s="8"/>
      <c r="AQ468" s="8"/>
      <c r="AR468" s="7"/>
      <c r="AS468" s="8"/>
      <c r="AT468" s="8"/>
      <c r="AU468" s="224"/>
      <c r="AV468" s="224"/>
      <c r="AW468" s="224"/>
      <c r="AX468" s="225"/>
      <c r="AY468" s="225"/>
      <c r="AZ468" s="224"/>
      <c r="BA468" s="225"/>
      <c r="BB468" s="225"/>
      <c r="BC468" s="224"/>
      <c r="BD468" s="225"/>
      <c r="BE468" s="225"/>
      <c r="BF468" s="224"/>
      <c r="BG468" s="225"/>
      <c r="BH468" s="225"/>
      <c r="BI468" s="224"/>
      <c r="BJ468" s="226"/>
      <c r="BK468" s="227"/>
      <c r="BL468" s="228"/>
      <c r="BM468" s="229"/>
      <c r="BN468" s="38"/>
    </row>
    <row r="469" spans="1:66" s="109" customFormat="1" x14ac:dyDescent="0.25">
      <c r="A469" s="45"/>
      <c r="B469" s="43"/>
      <c r="C469" s="52"/>
      <c r="D469" s="37"/>
      <c r="E469" s="37"/>
      <c r="F469" s="43"/>
      <c r="G469" s="52"/>
      <c r="H469" s="52"/>
      <c r="I469" s="34"/>
      <c r="J469" s="34"/>
      <c r="K469" s="34"/>
      <c r="L469" s="7"/>
      <c r="M469" s="34"/>
      <c r="N469" s="7"/>
      <c r="O469" s="34"/>
      <c r="P469" s="7"/>
      <c r="Q469" s="34"/>
      <c r="R469" s="34"/>
      <c r="S469" s="7"/>
      <c r="T469" s="34"/>
      <c r="U469" s="34"/>
      <c r="V469" s="7"/>
      <c r="W469" s="34"/>
      <c r="X469" s="7"/>
      <c r="Y469" s="34"/>
      <c r="Z469" s="67"/>
      <c r="AA469" s="34"/>
      <c r="AB469" s="7"/>
      <c r="AC469" s="34"/>
      <c r="AD469" s="34"/>
      <c r="AE469" s="7"/>
      <c r="AF469" s="34"/>
      <c r="AG469" s="7"/>
      <c r="AH469" s="34"/>
      <c r="AI469" s="7"/>
      <c r="AJ469" s="66"/>
      <c r="AK469" s="66"/>
      <c r="AL469" s="34"/>
      <c r="AM469" s="34"/>
      <c r="AN469" s="7"/>
      <c r="AO469" s="67"/>
      <c r="AP469" s="8"/>
      <c r="AQ469" s="8"/>
      <c r="AR469" s="7"/>
      <c r="AS469" s="8"/>
      <c r="AT469" s="8"/>
      <c r="AU469" s="224"/>
      <c r="AV469" s="224"/>
      <c r="AW469" s="224"/>
      <c r="AX469" s="225"/>
      <c r="AY469" s="225"/>
      <c r="AZ469" s="224"/>
      <c r="BA469" s="225"/>
      <c r="BB469" s="225"/>
      <c r="BC469" s="224"/>
      <c r="BD469" s="225"/>
      <c r="BE469" s="225"/>
      <c r="BF469" s="224"/>
      <c r="BG469" s="225"/>
      <c r="BH469" s="225"/>
      <c r="BI469" s="224"/>
      <c r="BJ469" s="226"/>
      <c r="BK469" s="227"/>
      <c r="BL469" s="228"/>
      <c r="BM469" s="229"/>
      <c r="BN469" s="38"/>
    </row>
    <row r="470" spans="1:66" s="109" customFormat="1" x14ac:dyDescent="0.25">
      <c r="A470" s="45"/>
      <c r="B470" s="43"/>
      <c r="C470" s="52"/>
      <c r="D470" s="37"/>
      <c r="E470" s="37"/>
      <c r="F470" s="43"/>
      <c r="G470" s="52"/>
      <c r="H470" s="52"/>
      <c r="I470" s="34"/>
      <c r="J470" s="34"/>
      <c r="K470" s="34"/>
      <c r="L470" s="7"/>
      <c r="M470" s="34"/>
      <c r="N470" s="7"/>
      <c r="O470" s="34"/>
      <c r="P470" s="7"/>
      <c r="Q470" s="34"/>
      <c r="R470" s="34"/>
      <c r="S470" s="7"/>
      <c r="T470" s="34"/>
      <c r="U470" s="34"/>
      <c r="V470" s="7"/>
      <c r="W470" s="34"/>
      <c r="X470" s="7"/>
      <c r="Y470" s="34"/>
      <c r="Z470" s="67"/>
      <c r="AA470" s="34"/>
      <c r="AB470" s="7"/>
      <c r="AC470" s="34"/>
      <c r="AD470" s="34"/>
      <c r="AE470" s="7"/>
      <c r="AF470" s="34"/>
      <c r="AG470" s="7"/>
      <c r="AH470" s="34"/>
      <c r="AI470" s="7"/>
      <c r="AJ470" s="66"/>
      <c r="AK470" s="66"/>
      <c r="AL470" s="34"/>
      <c r="AM470" s="34"/>
      <c r="AN470" s="7"/>
      <c r="AO470" s="67"/>
      <c r="AP470" s="8"/>
      <c r="AQ470" s="8"/>
      <c r="AR470" s="7"/>
      <c r="AS470" s="8"/>
      <c r="AT470" s="8"/>
      <c r="AU470" s="224"/>
      <c r="AV470" s="224"/>
      <c r="AW470" s="224"/>
      <c r="AX470" s="225"/>
      <c r="AY470" s="225"/>
      <c r="AZ470" s="224"/>
      <c r="BA470" s="225"/>
      <c r="BB470" s="225"/>
      <c r="BC470" s="224"/>
      <c r="BD470" s="225"/>
      <c r="BE470" s="225"/>
      <c r="BF470" s="224"/>
      <c r="BG470" s="225"/>
      <c r="BH470" s="225"/>
      <c r="BI470" s="224"/>
      <c r="BJ470" s="226"/>
      <c r="BK470" s="227"/>
      <c r="BL470" s="228"/>
      <c r="BM470" s="229"/>
      <c r="BN470" s="38"/>
    </row>
    <row r="471" spans="1:66" s="109" customFormat="1" x14ac:dyDescent="0.25">
      <c r="A471" s="45"/>
      <c r="B471" s="43"/>
      <c r="C471" s="52"/>
      <c r="D471" s="37"/>
      <c r="E471" s="37"/>
      <c r="F471" s="43"/>
      <c r="G471" s="52"/>
      <c r="H471" s="52"/>
      <c r="I471" s="34"/>
      <c r="J471" s="34"/>
      <c r="K471" s="34"/>
      <c r="L471" s="7"/>
      <c r="M471" s="34"/>
      <c r="N471" s="7"/>
      <c r="O471" s="34"/>
      <c r="P471" s="7"/>
      <c r="Q471" s="34"/>
      <c r="R471" s="34"/>
      <c r="S471" s="7"/>
      <c r="T471" s="34"/>
      <c r="U471" s="34"/>
      <c r="V471" s="7"/>
      <c r="W471" s="34"/>
      <c r="X471" s="7"/>
      <c r="Y471" s="34"/>
      <c r="Z471" s="67"/>
      <c r="AA471" s="34"/>
      <c r="AB471" s="7"/>
      <c r="AC471" s="34"/>
      <c r="AD471" s="34"/>
      <c r="AE471" s="7"/>
      <c r="AF471" s="34"/>
      <c r="AG471" s="7"/>
      <c r="AH471" s="34"/>
      <c r="AI471" s="7"/>
      <c r="AJ471" s="66"/>
      <c r="AK471" s="66"/>
      <c r="AL471" s="34"/>
      <c r="AM471" s="34"/>
      <c r="AN471" s="7"/>
      <c r="AO471" s="67"/>
      <c r="AP471" s="8"/>
      <c r="AQ471" s="8"/>
      <c r="AR471" s="7"/>
      <c r="AS471" s="8"/>
      <c r="AT471" s="8"/>
      <c r="AU471" s="224"/>
      <c r="AV471" s="224"/>
      <c r="AW471" s="224"/>
      <c r="AX471" s="225"/>
      <c r="AY471" s="225"/>
      <c r="AZ471" s="224"/>
      <c r="BA471" s="225"/>
      <c r="BB471" s="225"/>
      <c r="BC471" s="224"/>
      <c r="BD471" s="225"/>
      <c r="BE471" s="225"/>
      <c r="BF471" s="224"/>
      <c r="BG471" s="225"/>
      <c r="BH471" s="225"/>
      <c r="BI471" s="224"/>
      <c r="BJ471" s="226"/>
      <c r="BK471" s="227"/>
      <c r="BL471" s="228"/>
      <c r="BM471" s="229"/>
      <c r="BN471" s="38"/>
    </row>
    <row r="472" spans="1:66" s="109" customFormat="1" x14ac:dyDescent="0.25">
      <c r="A472" s="45"/>
      <c r="B472" s="43"/>
      <c r="C472" s="52"/>
      <c r="D472" s="37"/>
      <c r="E472" s="37"/>
      <c r="F472" s="43"/>
      <c r="G472" s="52"/>
      <c r="H472" s="52"/>
      <c r="I472" s="34"/>
      <c r="J472" s="34"/>
      <c r="K472" s="34"/>
      <c r="L472" s="7"/>
      <c r="M472" s="34"/>
      <c r="N472" s="7"/>
      <c r="O472" s="34"/>
      <c r="P472" s="7"/>
      <c r="Q472" s="34"/>
      <c r="R472" s="34"/>
      <c r="S472" s="7"/>
      <c r="T472" s="34"/>
      <c r="U472" s="34"/>
      <c r="V472" s="7"/>
      <c r="W472" s="34"/>
      <c r="X472" s="7"/>
      <c r="Y472" s="34"/>
      <c r="Z472" s="67"/>
      <c r="AA472" s="34"/>
      <c r="AB472" s="7"/>
      <c r="AC472" s="34"/>
      <c r="AD472" s="34"/>
      <c r="AE472" s="7"/>
      <c r="AF472" s="34"/>
      <c r="AG472" s="7"/>
      <c r="AH472" s="34"/>
      <c r="AI472" s="7"/>
      <c r="AJ472" s="66"/>
      <c r="AK472" s="66"/>
      <c r="AL472" s="34"/>
      <c r="AM472" s="34"/>
      <c r="AN472" s="7"/>
      <c r="AO472" s="67"/>
      <c r="AP472" s="8"/>
      <c r="AQ472" s="8"/>
      <c r="AR472" s="7"/>
      <c r="AS472" s="8"/>
      <c r="AT472" s="8"/>
      <c r="AU472" s="224"/>
      <c r="AV472" s="224"/>
      <c r="AW472" s="224"/>
      <c r="AX472" s="225"/>
      <c r="AY472" s="225"/>
      <c r="AZ472" s="224"/>
      <c r="BA472" s="225"/>
      <c r="BB472" s="225"/>
      <c r="BC472" s="224"/>
      <c r="BD472" s="225"/>
      <c r="BE472" s="225"/>
      <c r="BF472" s="224"/>
      <c r="BG472" s="225"/>
      <c r="BH472" s="225"/>
      <c r="BI472" s="224"/>
      <c r="BJ472" s="226"/>
      <c r="BK472" s="227"/>
      <c r="BL472" s="228"/>
      <c r="BM472" s="229"/>
      <c r="BN472" s="38"/>
    </row>
    <row r="473" spans="1:66" s="109" customFormat="1" x14ac:dyDescent="0.25">
      <c r="A473" s="45"/>
      <c r="B473" s="43"/>
      <c r="C473" s="52"/>
      <c r="D473" s="37"/>
      <c r="E473" s="37"/>
      <c r="F473" s="43"/>
      <c r="G473" s="52"/>
      <c r="H473" s="52"/>
      <c r="I473" s="34"/>
      <c r="J473" s="34"/>
      <c r="K473" s="34"/>
      <c r="L473" s="7"/>
      <c r="M473" s="34"/>
      <c r="N473" s="7"/>
      <c r="O473" s="34"/>
      <c r="P473" s="7"/>
      <c r="Q473" s="34"/>
      <c r="R473" s="34"/>
      <c r="S473" s="7"/>
      <c r="T473" s="34"/>
      <c r="U473" s="34"/>
      <c r="V473" s="7"/>
      <c r="W473" s="34"/>
      <c r="X473" s="7"/>
      <c r="Y473" s="34"/>
      <c r="Z473" s="67"/>
      <c r="AA473" s="34"/>
      <c r="AB473" s="7"/>
      <c r="AC473" s="34"/>
      <c r="AD473" s="34"/>
      <c r="AE473" s="7"/>
      <c r="AF473" s="34"/>
      <c r="AG473" s="7"/>
      <c r="AH473" s="34"/>
      <c r="AI473" s="7"/>
      <c r="AJ473" s="66"/>
      <c r="AK473" s="66"/>
      <c r="AL473" s="34"/>
      <c r="AM473" s="34"/>
      <c r="AN473" s="7"/>
      <c r="AO473" s="67"/>
      <c r="AP473" s="8"/>
      <c r="AQ473" s="8"/>
      <c r="AR473" s="7"/>
      <c r="AS473" s="8"/>
      <c r="AT473" s="8"/>
      <c r="AU473" s="224"/>
      <c r="AV473" s="224"/>
      <c r="AW473" s="224"/>
      <c r="AX473" s="225"/>
      <c r="AY473" s="225"/>
      <c r="AZ473" s="224"/>
      <c r="BA473" s="225"/>
      <c r="BB473" s="225"/>
      <c r="BC473" s="224"/>
      <c r="BD473" s="225"/>
      <c r="BE473" s="225"/>
      <c r="BF473" s="224"/>
      <c r="BG473" s="225"/>
      <c r="BH473" s="225"/>
      <c r="BI473" s="224"/>
      <c r="BJ473" s="226"/>
      <c r="BK473" s="227"/>
      <c r="BL473" s="228"/>
      <c r="BM473" s="229"/>
      <c r="BN473" s="38"/>
    </row>
    <row r="474" spans="1:66" s="109" customFormat="1" x14ac:dyDescent="0.25">
      <c r="A474" s="45"/>
      <c r="B474" s="43"/>
      <c r="C474" s="52"/>
      <c r="D474" s="37"/>
      <c r="E474" s="37"/>
      <c r="F474" s="43"/>
      <c r="G474" s="52"/>
      <c r="H474" s="52"/>
      <c r="I474" s="34"/>
      <c r="J474" s="34"/>
      <c r="K474" s="34"/>
      <c r="L474" s="7"/>
      <c r="M474" s="34"/>
      <c r="N474" s="7"/>
      <c r="O474" s="34"/>
      <c r="P474" s="7"/>
      <c r="Q474" s="34"/>
      <c r="R474" s="34"/>
      <c r="S474" s="7"/>
      <c r="T474" s="34"/>
      <c r="U474" s="34"/>
      <c r="V474" s="7"/>
      <c r="W474" s="34"/>
      <c r="X474" s="7"/>
      <c r="Y474" s="34"/>
      <c r="Z474" s="67"/>
      <c r="AA474" s="34"/>
      <c r="AB474" s="7"/>
      <c r="AC474" s="34"/>
      <c r="AD474" s="34"/>
      <c r="AE474" s="7"/>
      <c r="AF474" s="34"/>
      <c r="AG474" s="7"/>
      <c r="AH474" s="34"/>
      <c r="AI474" s="7"/>
      <c r="AJ474" s="66"/>
      <c r="AK474" s="66"/>
      <c r="AL474" s="34"/>
      <c r="AM474" s="34"/>
      <c r="AN474" s="7"/>
      <c r="AO474" s="67"/>
      <c r="AP474" s="8"/>
      <c r="AQ474" s="8"/>
      <c r="AR474" s="7"/>
      <c r="AS474" s="8"/>
      <c r="AT474" s="8"/>
      <c r="AU474" s="224"/>
      <c r="AV474" s="224"/>
      <c r="AW474" s="224"/>
      <c r="AX474" s="225"/>
      <c r="AY474" s="225"/>
      <c r="AZ474" s="224"/>
      <c r="BA474" s="225"/>
      <c r="BB474" s="225"/>
      <c r="BC474" s="224"/>
      <c r="BD474" s="225"/>
      <c r="BE474" s="225"/>
      <c r="BF474" s="224"/>
      <c r="BG474" s="225"/>
      <c r="BH474" s="225"/>
      <c r="BI474" s="224"/>
      <c r="BJ474" s="226"/>
      <c r="BK474" s="227"/>
      <c r="BL474" s="228"/>
      <c r="BM474" s="229"/>
      <c r="BN474" s="38"/>
    </row>
    <row r="475" spans="1:66" s="109" customFormat="1" x14ac:dyDescent="0.25">
      <c r="A475" s="45"/>
      <c r="B475" s="43"/>
      <c r="C475" s="52"/>
      <c r="D475" s="37"/>
      <c r="E475" s="37"/>
      <c r="F475" s="43"/>
      <c r="G475" s="52"/>
      <c r="H475" s="52"/>
      <c r="I475" s="34"/>
      <c r="J475" s="34"/>
      <c r="K475" s="34"/>
      <c r="L475" s="7"/>
      <c r="M475" s="34"/>
      <c r="N475" s="7"/>
      <c r="O475" s="34"/>
      <c r="P475" s="7"/>
      <c r="Q475" s="34"/>
      <c r="R475" s="34"/>
      <c r="S475" s="7"/>
      <c r="T475" s="34"/>
      <c r="U475" s="34"/>
      <c r="V475" s="7"/>
      <c r="W475" s="34"/>
      <c r="X475" s="7"/>
      <c r="Y475" s="34"/>
      <c r="Z475" s="67"/>
      <c r="AA475" s="34"/>
      <c r="AB475" s="7"/>
      <c r="AC475" s="34"/>
      <c r="AD475" s="34"/>
      <c r="AE475" s="7"/>
      <c r="AF475" s="34"/>
      <c r="AG475" s="7"/>
      <c r="AH475" s="34"/>
      <c r="AI475" s="7"/>
      <c r="AJ475" s="66"/>
      <c r="AK475" s="66"/>
      <c r="AL475" s="34"/>
      <c r="AM475" s="34"/>
      <c r="AN475" s="7"/>
      <c r="AO475" s="67"/>
      <c r="AP475" s="8"/>
      <c r="AQ475" s="8"/>
      <c r="AR475" s="7"/>
      <c r="AS475" s="8"/>
      <c r="AT475" s="8"/>
      <c r="AU475" s="224"/>
      <c r="AV475" s="224"/>
      <c r="AW475" s="224"/>
      <c r="AX475" s="225"/>
      <c r="AY475" s="225"/>
      <c r="AZ475" s="224"/>
      <c r="BA475" s="225"/>
      <c r="BB475" s="225"/>
      <c r="BC475" s="224"/>
      <c r="BD475" s="225"/>
      <c r="BE475" s="225"/>
      <c r="BF475" s="224"/>
      <c r="BG475" s="225"/>
      <c r="BH475" s="225"/>
      <c r="BI475" s="224"/>
      <c r="BJ475" s="226"/>
      <c r="BK475" s="227"/>
      <c r="BL475" s="228"/>
      <c r="BM475" s="229"/>
      <c r="BN475" s="38"/>
    </row>
    <row r="476" spans="1:66" s="109" customFormat="1" x14ac:dyDescent="0.25">
      <c r="A476" s="45"/>
      <c r="B476" s="43"/>
      <c r="C476" s="52"/>
      <c r="D476" s="37"/>
      <c r="E476" s="37"/>
      <c r="F476" s="43"/>
      <c r="G476" s="52"/>
      <c r="H476" s="52"/>
      <c r="I476" s="34"/>
      <c r="J476" s="34"/>
      <c r="K476" s="34"/>
      <c r="L476" s="7"/>
      <c r="M476" s="34"/>
      <c r="N476" s="7"/>
      <c r="O476" s="34"/>
      <c r="P476" s="7"/>
      <c r="Q476" s="34"/>
      <c r="R476" s="34"/>
      <c r="S476" s="7"/>
      <c r="T476" s="34"/>
      <c r="U476" s="34"/>
      <c r="V476" s="7"/>
      <c r="W476" s="34"/>
      <c r="X476" s="7"/>
      <c r="Y476" s="34"/>
      <c r="Z476" s="67"/>
      <c r="AA476" s="34"/>
      <c r="AB476" s="7"/>
      <c r="AC476" s="34"/>
      <c r="AD476" s="34"/>
      <c r="AE476" s="7"/>
      <c r="AF476" s="34"/>
      <c r="AG476" s="7"/>
      <c r="AH476" s="34"/>
      <c r="AI476" s="7"/>
      <c r="AJ476" s="66"/>
      <c r="AK476" s="66"/>
      <c r="AL476" s="34"/>
      <c r="AM476" s="34"/>
      <c r="AN476" s="7"/>
      <c r="AO476" s="67"/>
      <c r="AP476" s="8"/>
      <c r="AQ476" s="8"/>
      <c r="AR476" s="7"/>
      <c r="AS476" s="8"/>
      <c r="AT476" s="8"/>
      <c r="AU476" s="224"/>
      <c r="AV476" s="224"/>
      <c r="AW476" s="224"/>
      <c r="AX476" s="225"/>
      <c r="AY476" s="225"/>
      <c r="AZ476" s="224"/>
      <c r="BA476" s="225"/>
      <c r="BB476" s="225"/>
      <c r="BC476" s="224"/>
      <c r="BD476" s="225"/>
      <c r="BE476" s="225"/>
      <c r="BF476" s="224"/>
      <c r="BG476" s="225"/>
      <c r="BH476" s="225"/>
      <c r="BI476" s="224"/>
      <c r="BJ476" s="226"/>
      <c r="BK476" s="227"/>
      <c r="BL476" s="228"/>
      <c r="BM476" s="229"/>
      <c r="BN476" s="38"/>
    </row>
    <row r="477" spans="1:66" s="109" customFormat="1" x14ac:dyDescent="0.25">
      <c r="A477" s="45"/>
      <c r="B477" s="43"/>
      <c r="C477" s="52"/>
      <c r="D477" s="37"/>
      <c r="E477" s="37"/>
      <c r="F477" s="43"/>
      <c r="G477" s="52"/>
      <c r="H477" s="52"/>
      <c r="I477" s="34"/>
      <c r="J477" s="34"/>
      <c r="K477" s="34"/>
      <c r="L477" s="7"/>
      <c r="M477" s="34"/>
      <c r="N477" s="7"/>
      <c r="O477" s="34"/>
      <c r="P477" s="7"/>
      <c r="Q477" s="34"/>
      <c r="R477" s="34"/>
      <c r="S477" s="7"/>
      <c r="T477" s="34"/>
      <c r="U477" s="34"/>
      <c r="V477" s="7"/>
      <c r="W477" s="34"/>
      <c r="X477" s="7"/>
      <c r="Y477" s="34"/>
      <c r="Z477" s="67"/>
      <c r="AA477" s="34"/>
      <c r="AB477" s="7"/>
      <c r="AC477" s="34"/>
      <c r="AD477" s="34"/>
      <c r="AE477" s="7"/>
      <c r="AF477" s="34"/>
      <c r="AG477" s="7"/>
      <c r="AH477" s="34"/>
      <c r="AI477" s="7"/>
      <c r="AJ477" s="66"/>
      <c r="AK477" s="66"/>
      <c r="AL477" s="34"/>
      <c r="AM477" s="34"/>
      <c r="AN477" s="7"/>
      <c r="AO477" s="67"/>
      <c r="AP477" s="8"/>
      <c r="AQ477" s="8"/>
      <c r="AR477" s="7"/>
      <c r="AS477" s="8"/>
      <c r="AT477" s="8"/>
      <c r="AU477" s="224"/>
      <c r="AV477" s="224"/>
      <c r="AW477" s="224"/>
      <c r="AX477" s="225"/>
      <c r="AY477" s="225"/>
      <c r="AZ477" s="224"/>
      <c r="BA477" s="225"/>
      <c r="BB477" s="225"/>
      <c r="BC477" s="224"/>
      <c r="BD477" s="225"/>
      <c r="BE477" s="225"/>
      <c r="BF477" s="224"/>
      <c r="BG477" s="225"/>
      <c r="BH477" s="225"/>
      <c r="BI477" s="224"/>
      <c r="BJ477" s="226"/>
      <c r="BK477" s="227"/>
      <c r="BL477" s="228"/>
      <c r="BM477" s="229"/>
      <c r="BN477" s="38"/>
    </row>
    <row r="478" spans="1:66" s="109" customFormat="1" x14ac:dyDescent="0.25">
      <c r="A478" s="45"/>
      <c r="B478" s="43"/>
      <c r="C478" s="52"/>
      <c r="D478" s="37"/>
      <c r="E478" s="37"/>
      <c r="F478" s="43"/>
      <c r="G478" s="52"/>
      <c r="H478" s="52"/>
      <c r="I478" s="34"/>
      <c r="J478" s="34"/>
      <c r="K478" s="34"/>
      <c r="L478" s="7"/>
      <c r="M478" s="34"/>
      <c r="N478" s="7"/>
      <c r="O478" s="34"/>
      <c r="P478" s="7"/>
      <c r="Q478" s="34"/>
      <c r="R478" s="34"/>
      <c r="S478" s="7"/>
      <c r="T478" s="34"/>
      <c r="U478" s="34"/>
      <c r="V478" s="7"/>
      <c r="W478" s="34"/>
      <c r="X478" s="7"/>
      <c r="Y478" s="34"/>
      <c r="Z478" s="67"/>
      <c r="AA478" s="34"/>
      <c r="AB478" s="7"/>
      <c r="AC478" s="34"/>
      <c r="AD478" s="34"/>
      <c r="AE478" s="7"/>
      <c r="AF478" s="34"/>
      <c r="AG478" s="7"/>
      <c r="AH478" s="34"/>
      <c r="AI478" s="7"/>
      <c r="AJ478" s="66"/>
      <c r="AK478" s="66"/>
      <c r="AL478" s="34"/>
      <c r="AM478" s="34"/>
      <c r="AN478" s="7"/>
      <c r="AO478" s="67"/>
      <c r="AP478" s="8"/>
      <c r="AQ478" s="8"/>
      <c r="AR478" s="7"/>
      <c r="AS478" s="8"/>
      <c r="AT478" s="8"/>
      <c r="AU478" s="224"/>
      <c r="AV478" s="224"/>
      <c r="AW478" s="224"/>
      <c r="AX478" s="225"/>
      <c r="AY478" s="225"/>
      <c r="AZ478" s="224"/>
      <c r="BA478" s="225"/>
      <c r="BB478" s="225"/>
      <c r="BC478" s="224"/>
      <c r="BD478" s="225"/>
      <c r="BE478" s="225"/>
      <c r="BF478" s="224"/>
      <c r="BG478" s="225"/>
      <c r="BH478" s="225"/>
      <c r="BI478" s="224"/>
      <c r="BJ478" s="226"/>
      <c r="BK478" s="227"/>
      <c r="BL478" s="228"/>
      <c r="BM478" s="229"/>
      <c r="BN478" s="38"/>
    </row>
    <row r="479" spans="1:66" s="109" customFormat="1" x14ac:dyDescent="0.25">
      <c r="A479" s="45"/>
      <c r="B479" s="43"/>
      <c r="C479" s="52"/>
      <c r="D479" s="37"/>
      <c r="E479" s="37"/>
      <c r="F479" s="43"/>
      <c r="G479" s="52"/>
      <c r="H479" s="52"/>
      <c r="I479" s="34"/>
      <c r="J479" s="34"/>
      <c r="K479" s="34"/>
      <c r="L479" s="7"/>
      <c r="M479" s="34"/>
      <c r="N479" s="7"/>
      <c r="O479" s="34"/>
      <c r="P479" s="7"/>
      <c r="Q479" s="34"/>
      <c r="R479" s="34"/>
      <c r="S479" s="7"/>
      <c r="T479" s="34"/>
      <c r="U479" s="34"/>
      <c r="V479" s="7"/>
      <c r="W479" s="34"/>
      <c r="X479" s="7"/>
      <c r="Y479" s="34"/>
      <c r="Z479" s="67"/>
      <c r="AA479" s="34"/>
      <c r="AB479" s="7"/>
      <c r="AC479" s="34"/>
      <c r="AD479" s="34"/>
      <c r="AE479" s="7"/>
      <c r="AF479" s="34"/>
      <c r="AG479" s="7"/>
      <c r="AH479" s="34"/>
      <c r="AI479" s="7"/>
      <c r="AJ479" s="66"/>
      <c r="AK479" s="66"/>
      <c r="AL479" s="34"/>
      <c r="AM479" s="34"/>
      <c r="AN479" s="7"/>
      <c r="AO479" s="67"/>
      <c r="AP479" s="8"/>
      <c r="AQ479" s="8"/>
      <c r="AR479" s="7"/>
      <c r="AS479" s="8"/>
      <c r="AT479" s="8"/>
      <c r="AU479" s="224"/>
      <c r="AV479" s="224"/>
      <c r="AW479" s="224"/>
      <c r="AX479" s="225"/>
      <c r="AY479" s="225"/>
      <c r="AZ479" s="224"/>
      <c r="BA479" s="225"/>
      <c r="BB479" s="225"/>
      <c r="BC479" s="224"/>
      <c r="BD479" s="225"/>
      <c r="BE479" s="225"/>
      <c r="BF479" s="224"/>
      <c r="BG479" s="225"/>
      <c r="BH479" s="225"/>
      <c r="BI479" s="224"/>
      <c r="BJ479" s="226"/>
      <c r="BK479" s="227"/>
      <c r="BL479" s="228"/>
      <c r="BM479" s="229"/>
      <c r="BN479" s="38"/>
    </row>
    <row r="480" spans="1:66" s="109" customFormat="1" x14ac:dyDescent="0.25">
      <c r="A480" s="45"/>
      <c r="B480" s="43"/>
      <c r="C480" s="52"/>
      <c r="D480" s="37"/>
      <c r="E480" s="37"/>
      <c r="F480" s="43"/>
      <c r="G480" s="52"/>
      <c r="H480" s="52"/>
      <c r="I480" s="34"/>
      <c r="J480" s="34"/>
      <c r="K480" s="34"/>
      <c r="L480" s="7"/>
      <c r="M480" s="34"/>
      <c r="N480" s="7"/>
      <c r="O480" s="34"/>
      <c r="P480" s="7"/>
      <c r="Q480" s="34"/>
      <c r="R480" s="34"/>
      <c r="S480" s="7"/>
      <c r="T480" s="34"/>
      <c r="U480" s="34"/>
      <c r="V480" s="7"/>
      <c r="W480" s="34"/>
      <c r="X480" s="7"/>
      <c r="Y480" s="34"/>
      <c r="Z480" s="67"/>
      <c r="AA480" s="34"/>
      <c r="AB480" s="7"/>
      <c r="AC480" s="34"/>
      <c r="AD480" s="34"/>
      <c r="AE480" s="7"/>
      <c r="AF480" s="34"/>
      <c r="AG480" s="7"/>
      <c r="AH480" s="34"/>
      <c r="AI480" s="7"/>
      <c r="AJ480" s="66"/>
      <c r="AK480" s="66"/>
      <c r="AL480" s="34"/>
      <c r="AM480" s="34"/>
      <c r="AN480" s="7"/>
      <c r="AO480" s="67"/>
      <c r="AP480" s="8"/>
      <c r="AQ480" s="8"/>
      <c r="AR480" s="7"/>
      <c r="AS480" s="8"/>
      <c r="AT480" s="8"/>
      <c r="AU480" s="224"/>
      <c r="AV480" s="224"/>
      <c r="AW480" s="224"/>
      <c r="AX480" s="225"/>
      <c r="AY480" s="225"/>
      <c r="AZ480" s="224"/>
      <c r="BA480" s="225"/>
      <c r="BB480" s="225"/>
      <c r="BC480" s="224"/>
      <c r="BD480" s="225"/>
      <c r="BE480" s="225"/>
      <c r="BF480" s="224"/>
      <c r="BG480" s="225"/>
      <c r="BH480" s="225"/>
      <c r="BI480" s="224"/>
      <c r="BJ480" s="226"/>
      <c r="BK480" s="227"/>
      <c r="BL480" s="228"/>
      <c r="BM480" s="229"/>
      <c r="BN480" s="38"/>
    </row>
    <row r="481" spans="1:66" s="109" customFormat="1" x14ac:dyDescent="0.25">
      <c r="A481" s="45"/>
      <c r="B481" s="43"/>
      <c r="C481" s="52"/>
      <c r="D481" s="37"/>
      <c r="E481" s="37"/>
      <c r="F481" s="43"/>
      <c r="G481" s="52"/>
      <c r="H481" s="52"/>
      <c r="I481" s="34"/>
      <c r="J481" s="34"/>
      <c r="K481" s="34"/>
      <c r="L481" s="7"/>
      <c r="M481" s="34"/>
      <c r="N481" s="7"/>
      <c r="O481" s="34"/>
      <c r="P481" s="7"/>
      <c r="Q481" s="34"/>
      <c r="R481" s="34"/>
      <c r="S481" s="7"/>
      <c r="T481" s="34"/>
      <c r="U481" s="34"/>
      <c r="V481" s="7"/>
      <c r="W481" s="34"/>
      <c r="X481" s="7"/>
      <c r="Y481" s="34"/>
      <c r="Z481" s="67"/>
      <c r="AA481" s="34"/>
      <c r="AB481" s="7"/>
      <c r="AC481" s="34"/>
      <c r="AD481" s="34"/>
      <c r="AE481" s="7"/>
      <c r="AF481" s="34"/>
      <c r="AG481" s="7"/>
      <c r="AH481" s="34"/>
      <c r="AI481" s="7"/>
      <c r="AJ481" s="66"/>
      <c r="AK481" s="66"/>
      <c r="AL481" s="34"/>
      <c r="AM481" s="34"/>
      <c r="AN481" s="7"/>
      <c r="AO481" s="67"/>
      <c r="AP481" s="8"/>
      <c r="AQ481" s="8"/>
      <c r="AR481" s="7"/>
      <c r="AS481" s="8"/>
      <c r="AT481" s="8"/>
      <c r="AU481" s="224"/>
      <c r="AV481" s="224"/>
      <c r="AW481" s="224"/>
      <c r="AX481" s="225"/>
      <c r="AY481" s="225"/>
      <c r="AZ481" s="224"/>
      <c r="BA481" s="225"/>
      <c r="BB481" s="225"/>
      <c r="BC481" s="224"/>
      <c r="BD481" s="225"/>
      <c r="BE481" s="225"/>
      <c r="BF481" s="224"/>
      <c r="BG481" s="225"/>
      <c r="BH481" s="225"/>
      <c r="BI481" s="224"/>
      <c r="BJ481" s="226"/>
      <c r="BK481" s="227"/>
      <c r="BL481" s="228"/>
      <c r="BM481" s="229"/>
      <c r="BN481" s="38"/>
    </row>
    <row r="482" spans="1:66" s="109" customFormat="1" x14ac:dyDescent="0.25">
      <c r="A482" s="45"/>
      <c r="B482" s="43"/>
      <c r="C482" s="52"/>
      <c r="D482" s="37"/>
      <c r="E482" s="37"/>
      <c r="F482" s="43"/>
      <c r="G482" s="52"/>
      <c r="H482" s="52"/>
      <c r="I482" s="34"/>
      <c r="J482" s="34"/>
      <c r="K482" s="34"/>
      <c r="L482" s="7"/>
      <c r="M482" s="34"/>
      <c r="N482" s="7"/>
      <c r="O482" s="34"/>
      <c r="P482" s="7"/>
      <c r="Q482" s="34"/>
      <c r="R482" s="34"/>
      <c r="S482" s="7"/>
      <c r="T482" s="34"/>
      <c r="U482" s="34"/>
      <c r="V482" s="7"/>
      <c r="W482" s="34"/>
      <c r="X482" s="7"/>
      <c r="Y482" s="34"/>
      <c r="Z482" s="67"/>
      <c r="AA482" s="34"/>
      <c r="AB482" s="7"/>
      <c r="AC482" s="34"/>
      <c r="AD482" s="34"/>
      <c r="AE482" s="7"/>
      <c r="AF482" s="34"/>
      <c r="AG482" s="7"/>
      <c r="AH482" s="34"/>
      <c r="AI482" s="7"/>
      <c r="AJ482" s="66"/>
      <c r="AK482" s="66"/>
      <c r="AL482" s="34"/>
      <c r="AM482" s="34"/>
      <c r="AN482" s="7"/>
      <c r="AO482" s="67"/>
      <c r="AP482" s="8"/>
      <c r="AQ482" s="8"/>
      <c r="AR482" s="7"/>
      <c r="AS482" s="8"/>
      <c r="AT482" s="8"/>
      <c r="AU482" s="224"/>
      <c r="AV482" s="224"/>
      <c r="AW482" s="224"/>
      <c r="AX482" s="225"/>
      <c r="AY482" s="225"/>
      <c r="AZ482" s="224"/>
      <c r="BA482" s="225"/>
      <c r="BB482" s="225"/>
      <c r="BC482" s="224"/>
      <c r="BD482" s="225"/>
      <c r="BE482" s="225"/>
      <c r="BF482" s="224"/>
      <c r="BG482" s="225"/>
      <c r="BH482" s="225"/>
      <c r="BI482" s="224"/>
      <c r="BJ482" s="226"/>
      <c r="BK482" s="227"/>
      <c r="BL482" s="228"/>
      <c r="BM482" s="229"/>
      <c r="BN482" s="38"/>
    </row>
    <row r="483" spans="1:66" s="109" customFormat="1" x14ac:dyDescent="0.25">
      <c r="A483" s="45"/>
      <c r="B483" s="43"/>
      <c r="C483" s="52"/>
      <c r="D483" s="37"/>
      <c r="E483" s="37"/>
      <c r="F483" s="43"/>
      <c r="G483" s="52"/>
      <c r="H483" s="52"/>
      <c r="I483" s="34"/>
      <c r="J483" s="34"/>
      <c r="K483" s="34"/>
      <c r="L483" s="7"/>
      <c r="M483" s="34"/>
      <c r="N483" s="7"/>
      <c r="O483" s="34"/>
      <c r="P483" s="7"/>
      <c r="Q483" s="34"/>
      <c r="R483" s="34"/>
      <c r="S483" s="7"/>
      <c r="T483" s="34"/>
      <c r="U483" s="34"/>
      <c r="V483" s="7"/>
      <c r="W483" s="34"/>
      <c r="X483" s="7"/>
      <c r="Y483" s="34"/>
      <c r="Z483" s="67"/>
      <c r="AA483" s="34"/>
      <c r="AB483" s="7"/>
      <c r="AC483" s="34"/>
      <c r="AD483" s="34"/>
      <c r="AE483" s="7"/>
      <c r="AF483" s="34"/>
      <c r="AG483" s="7"/>
      <c r="AH483" s="34"/>
      <c r="AI483" s="7"/>
      <c r="AJ483" s="66"/>
      <c r="AK483" s="66"/>
      <c r="AL483" s="34"/>
      <c r="AM483" s="34"/>
      <c r="AN483" s="7"/>
      <c r="AO483" s="67"/>
      <c r="AP483" s="8"/>
      <c r="AQ483" s="8"/>
      <c r="AR483" s="7"/>
      <c r="AS483" s="8"/>
      <c r="AT483" s="8"/>
      <c r="AU483" s="224"/>
      <c r="AV483" s="224"/>
      <c r="AW483" s="224"/>
      <c r="AX483" s="225"/>
      <c r="AY483" s="225"/>
      <c r="AZ483" s="224"/>
      <c r="BA483" s="225"/>
      <c r="BB483" s="225"/>
      <c r="BC483" s="224"/>
      <c r="BD483" s="225"/>
      <c r="BE483" s="225"/>
      <c r="BF483" s="224"/>
      <c r="BG483" s="225"/>
      <c r="BH483" s="225"/>
      <c r="BI483" s="224"/>
      <c r="BJ483" s="226"/>
      <c r="BK483" s="227"/>
      <c r="BL483" s="228"/>
      <c r="BM483" s="229"/>
      <c r="BN483" s="38"/>
    </row>
    <row r="484" spans="1:66" s="109" customFormat="1" x14ac:dyDescent="0.25">
      <c r="A484" s="45"/>
      <c r="B484" s="43"/>
      <c r="C484" s="52"/>
      <c r="D484" s="37"/>
      <c r="E484" s="37"/>
      <c r="F484" s="43"/>
      <c r="G484" s="52"/>
      <c r="H484" s="52"/>
      <c r="I484" s="34"/>
      <c r="J484" s="34"/>
      <c r="K484" s="34"/>
      <c r="L484" s="7"/>
      <c r="M484" s="34"/>
      <c r="N484" s="7"/>
      <c r="O484" s="34"/>
      <c r="P484" s="7"/>
      <c r="Q484" s="34"/>
      <c r="R484" s="34"/>
      <c r="S484" s="7"/>
      <c r="T484" s="34"/>
      <c r="U484" s="34"/>
      <c r="V484" s="7"/>
      <c r="W484" s="34"/>
      <c r="X484" s="7"/>
      <c r="Y484" s="34"/>
      <c r="Z484" s="67"/>
      <c r="AA484" s="34"/>
      <c r="AB484" s="7"/>
      <c r="AC484" s="34"/>
      <c r="AD484" s="34"/>
      <c r="AE484" s="7"/>
      <c r="AF484" s="34"/>
      <c r="AG484" s="7"/>
      <c r="AH484" s="34"/>
      <c r="AI484" s="7"/>
      <c r="AJ484" s="66"/>
      <c r="AK484" s="66"/>
      <c r="AL484" s="34"/>
      <c r="AM484" s="34"/>
      <c r="AN484" s="7"/>
      <c r="AO484" s="67"/>
      <c r="AP484" s="8"/>
      <c r="AQ484" s="8"/>
      <c r="AR484" s="7"/>
      <c r="AS484" s="8"/>
      <c r="AT484" s="8"/>
      <c r="AU484" s="224"/>
      <c r="AV484" s="224"/>
      <c r="AW484" s="224"/>
      <c r="AX484" s="225"/>
      <c r="AY484" s="225"/>
      <c r="AZ484" s="224"/>
      <c r="BA484" s="225"/>
      <c r="BB484" s="225"/>
      <c r="BC484" s="224"/>
      <c r="BD484" s="225"/>
      <c r="BE484" s="225"/>
      <c r="BF484" s="224"/>
      <c r="BG484" s="225"/>
      <c r="BH484" s="225"/>
      <c r="BI484" s="224"/>
      <c r="BJ484" s="226"/>
      <c r="BK484" s="227"/>
      <c r="BL484" s="228"/>
      <c r="BM484" s="229"/>
      <c r="BN484" s="38"/>
    </row>
    <row r="485" spans="1:66" s="109" customFormat="1" x14ac:dyDescent="0.25">
      <c r="A485" s="45"/>
      <c r="B485" s="43"/>
      <c r="C485" s="52"/>
      <c r="D485" s="37"/>
      <c r="E485" s="37"/>
      <c r="F485" s="43"/>
      <c r="G485" s="52"/>
      <c r="H485" s="52"/>
      <c r="I485" s="34"/>
      <c r="J485" s="34"/>
      <c r="K485" s="34"/>
      <c r="L485" s="7"/>
      <c r="M485" s="34"/>
      <c r="N485" s="7"/>
      <c r="O485" s="34"/>
      <c r="P485" s="7"/>
      <c r="Q485" s="34"/>
      <c r="R485" s="34"/>
      <c r="S485" s="7"/>
      <c r="T485" s="34"/>
      <c r="U485" s="34"/>
      <c r="V485" s="7"/>
      <c r="W485" s="34"/>
      <c r="X485" s="7"/>
      <c r="Y485" s="34"/>
      <c r="Z485" s="67"/>
      <c r="AA485" s="34"/>
      <c r="AB485" s="7"/>
      <c r="AC485" s="34"/>
      <c r="AD485" s="34"/>
      <c r="AE485" s="7"/>
      <c r="AF485" s="34"/>
      <c r="AG485" s="7"/>
      <c r="AH485" s="34"/>
      <c r="AI485" s="7"/>
      <c r="AJ485" s="66"/>
      <c r="AK485" s="66"/>
      <c r="AL485" s="34"/>
      <c r="AM485" s="34"/>
      <c r="AN485" s="7"/>
      <c r="AO485" s="67"/>
      <c r="AP485" s="8"/>
      <c r="AQ485" s="8"/>
      <c r="AR485" s="7"/>
      <c r="AS485" s="8"/>
      <c r="AT485" s="8"/>
      <c r="AU485" s="224"/>
      <c r="AV485" s="224"/>
      <c r="AW485" s="224"/>
      <c r="AX485" s="225"/>
      <c r="AY485" s="225"/>
      <c r="AZ485" s="224"/>
      <c r="BA485" s="225"/>
      <c r="BB485" s="225"/>
      <c r="BC485" s="224"/>
      <c r="BD485" s="225"/>
      <c r="BE485" s="225"/>
      <c r="BF485" s="224"/>
      <c r="BG485" s="225"/>
      <c r="BH485" s="225"/>
      <c r="BI485" s="224"/>
      <c r="BJ485" s="226"/>
      <c r="BK485" s="227"/>
      <c r="BL485" s="228"/>
      <c r="BM485" s="229"/>
      <c r="BN485" s="38"/>
    </row>
    <row r="486" spans="1:66" s="109" customFormat="1" x14ac:dyDescent="0.25">
      <c r="A486" s="45"/>
      <c r="B486" s="43"/>
      <c r="C486" s="52"/>
      <c r="D486" s="37"/>
      <c r="E486" s="37"/>
      <c r="F486" s="43"/>
      <c r="G486" s="52"/>
      <c r="H486" s="52"/>
      <c r="I486" s="34"/>
      <c r="J486" s="34"/>
      <c r="K486" s="34"/>
      <c r="L486" s="7"/>
      <c r="M486" s="34"/>
      <c r="N486" s="7"/>
      <c r="O486" s="34"/>
      <c r="P486" s="7"/>
      <c r="Q486" s="34"/>
      <c r="R486" s="34"/>
      <c r="S486" s="7"/>
      <c r="T486" s="34"/>
      <c r="U486" s="34"/>
      <c r="V486" s="7"/>
      <c r="W486" s="34"/>
      <c r="X486" s="7"/>
      <c r="Y486" s="34"/>
      <c r="Z486" s="67"/>
      <c r="AA486" s="34"/>
      <c r="AB486" s="7"/>
      <c r="AC486" s="34"/>
      <c r="AD486" s="34"/>
      <c r="AE486" s="7"/>
      <c r="AF486" s="34"/>
      <c r="AG486" s="7"/>
      <c r="AH486" s="34"/>
      <c r="AI486" s="7"/>
      <c r="AJ486" s="66"/>
      <c r="AK486" s="66"/>
      <c r="AL486" s="34"/>
      <c r="AM486" s="34"/>
      <c r="AN486" s="7"/>
      <c r="AO486" s="67"/>
      <c r="AP486" s="8"/>
      <c r="AQ486" s="8"/>
      <c r="AR486" s="7"/>
      <c r="AS486" s="8"/>
      <c r="AT486" s="8"/>
      <c r="AU486" s="224"/>
      <c r="AV486" s="224"/>
      <c r="AW486" s="224"/>
      <c r="AX486" s="225"/>
      <c r="AY486" s="225"/>
      <c r="AZ486" s="224"/>
      <c r="BA486" s="225"/>
      <c r="BB486" s="225"/>
      <c r="BC486" s="224"/>
      <c r="BD486" s="225"/>
      <c r="BE486" s="225"/>
      <c r="BF486" s="224"/>
      <c r="BG486" s="225"/>
      <c r="BH486" s="225"/>
      <c r="BI486" s="224"/>
      <c r="BJ486" s="226"/>
      <c r="BK486" s="227"/>
      <c r="BL486" s="228"/>
      <c r="BM486" s="229"/>
      <c r="BN486" s="38"/>
    </row>
    <row r="487" spans="1:66" s="109" customFormat="1" x14ac:dyDescent="0.25">
      <c r="A487" s="45"/>
      <c r="B487" s="43"/>
      <c r="C487" s="52"/>
      <c r="D487" s="37"/>
      <c r="E487" s="37"/>
      <c r="F487" s="43"/>
      <c r="G487" s="52"/>
      <c r="H487" s="52"/>
      <c r="I487" s="34"/>
      <c r="J487" s="34"/>
      <c r="K487" s="34"/>
      <c r="L487" s="7"/>
      <c r="M487" s="34"/>
      <c r="N487" s="7"/>
      <c r="O487" s="34"/>
      <c r="P487" s="7"/>
      <c r="Q487" s="34"/>
      <c r="R487" s="34"/>
      <c r="S487" s="7"/>
      <c r="T487" s="34"/>
      <c r="U487" s="34"/>
      <c r="V487" s="7"/>
      <c r="W487" s="34"/>
      <c r="X487" s="7"/>
      <c r="Y487" s="34"/>
      <c r="Z487" s="67"/>
      <c r="AA487" s="34"/>
      <c r="AB487" s="7"/>
      <c r="AC487" s="34"/>
      <c r="AD487" s="34"/>
      <c r="AE487" s="7"/>
      <c r="AF487" s="34"/>
      <c r="AG487" s="7"/>
      <c r="AH487" s="34"/>
      <c r="AI487" s="7"/>
      <c r="AJ487" s="66"/>
      <c r="AK487" s="66"/>
      <c r="AL487" s="34"/>
      <c r="AM487" s="34"/>
      <c r="AN487" s="7"/>
      <c r="AO487" s="67"/>
      <c r="AP487" s="8"/>
      <c r="AQ487" s="8"/>
      <c r="AR487" s="7"/>
      <c r="AS487" s="8"/>
      <c r="AT487" s="8"/>
      <c r="AU487" s="224"/>
      <c r="AV487" s="224"/>
      <c r="AW487" s="224"/>
      <c r="AX487" s="225"/>
      <c r="AY487" s="225"/>
      <c r="AZ487" s="224"/>
      <c r="BA487" s="225"/>
      <c r="BB487" s="225"/>
      <c r="BC487" s="224"/>
      <c r="BD487" s="225"/>
      <c r="BE487" s="225"/>
      <c r="BF487" s="224"/>
      <c r="BG487" s="225"/>
      <c r="BH487" s="225"/>
      <c r="BI487" s="224"/>
      <c r="BJ487" s="226"/>
      <c r="BK487" s="227"/>
      <c r="BL487" s="228"/>
      <c r="BM487" s="229"/>
      <c r="BN487" s="38"/>
    </row>
    <row r="488" spans="1:66" s="109" customFormat="1" x14ac:dyDescent="0.25">
      <c r="A488" s="45"/>
      <c r="B488" s="43"/>
      <c r="C488" s="52"/>
      <c r="D488" s="37"/>
      <c r="E488" s="37"/>
      <c r="F488" s="43"/>
      <c r="G488" s="52"/>
      <c r="H488" s="52"/>
      <c r="I488" s="34"/>
      <c r="J488" s="34"/>
      <c r="K488" s="34"/>
      <c r="L488" s="7"/>
      <c r="M488" s="34"/>
      <c r="N488" s="7"/>
      <c r="O488" s="34"/>
      <c r="P488" s="7"/>
      <c r="Q488" s="34"/>
      <c r="R488" s="34"/>
      <c r="S488" s="7"/>
      <c r="T488" s="34"/>
      <c r="U488" s="34"/>
      <c r="V488" s="7"/>
      <c r="W488" s="34"/>
      <c r="X488" s="7"/>
      <c r="Y488" s="34"/>
      <c r="Z488" s="67"/>
      <c r="AA488" s="34"/>
      <c r="AB488" s="7"/>
      <c r="AC488" s="34"/>
      <c r="AD488" s="34"/>
      <c r="AE488" s="7"/>
      <c r="AF488" s="34"/>
      <c r="AG488" s="7"/>
      <c r="AH488" s="34"/>
      <c r="AI488" s="7"/>
      <c r="AJ488" s="66"/>
      <c r="AK488" s="66"/>
      <c r="AL488" s="34"/>
      <c r="AM488" s="34"/>
      <c r="AN488" s="7"/>
      <c r="AO488" s="67"/>
      <c r="AP488" s="8"/>
      <c r="AQ488" s="8"/>
      <c r="AR488" s="7"/>
      <c r="AS488" s="8"/>
      <c r="AT488" s="8"/>
      <c r="AU488" s="224"/>
      <c r="AV488" s="224"/>
      <c r="AW488" s="224"/>
      <c r="AX488" s="225"/>
      <c r="AY488" s="225"/>
      <c r="AZ488" s="224"/>
      <c r="BA488" s="225"/>
      <c r="BB488" s="225"/>
      <c r="BC488" s="224"/>
      <c r="BD488" s="225"/>
      <c r="BE488" s="225"/>
      <c r="BF488" s="224"/>
      <c r="BG488" s="225"/>
      <c r="BH488" s="225"/>
      <c r="BI488" s="224"/>
      <c r="BJ488" s="226"/>
      <c r="BK488" s="227"/>
      <c r="BL488" s="228"/>
      <c r="BM488" s="229"/>
      <c r="BN488" s="38"/>
    </row>
    <row r="489" spans="1:66" s="109" customFormat="1" x14ac:dyDescent="0.25">
      <c r="A489" s="45"/>
      <c r="B489" s="43"/>
      <c r="C489" s="52"/>
      <c r="D489" s="37"/>
      <c r="E489" s="37"/>
      <c r="F489" s="43"/>
      <c r="G489" s="52"/>
      <c r="H489" s="52"/>
      <c r="I489" s="34"/>
      <c r="J489" s="34"/>
      <c r="K489" s="34"/>
      <c r="L489" s="7"/>
      <c r="M489" s="34"/>
      <c r="N489" s="7"/>
      <c r="O489" s="34"/>
      <c r="P489" s="7"/>
      <c r="Q489" s="34"/>
      <c r="R489" s="34"/>
      <c r="S489" s="7"/>
      <c r="T489" s="34"/>
      <c r="U489" s="34"/>
      <c r="V489" s="7"/>
      <c r="W489" s="34"/>
      <c r="X489" s="7"/>
      <c r="Y489" s="34"/>
      <c r="Z489" s="67"/>
      <c r="AA489" s="34"/>
      <c r="AB489" s="7"/>
      <c r="AC489" s="34"/>
      <c r="AD489" s="34"/>
      <c r="AE489" s="7"/>
      <c r="AF489" s="34"/>
      <c r="AG489" s="7"/>
      <c r="AH489" s="34"/>
      <c r="AI489" s="7"/>
      <c r="AJ489" s="66"/>
      <c r="AK489" s="66"/>
      <c r="AL489" s="34"/>
      <c r="AM489" s="34"/>
      <c r="AN489" s="7"/>
      <c r="AO489" s="67"/>
      <c r="AP489" s="8"/>
      <c r="AQ489" s="8"/>
      <c r="AR489" s="7"/>
      <c r="AS489" s="8"/>
      <c r="AT489" s="8"/>
      <c r="AU489" s="224"/>
      <c r="AV489" s="224"/>
      <c r="AW489" s="224"/>
      <c r="AX489" s="225"/>
      <c r="AY489" s="225"/>
      <c r="AZ489" s="224"/>
      <c r="BA489" s="225"/>
      <c r="BB489" s="225"/>
      <c r="BC489" s="224"/>
      <c r="BD489" s="225"/>
      <c r="BE489" s="225"/>
      <c r="BF489" s="224"/>
      <c r="BG489" s="225"/>
      <c r="BH489" s="225"/>
      <c r="BI489" s="224"/>
      <c r="BJ489" s="226"/>
      <c r="BK489" s="227"/>
      <c r="BL489" s="228"/>
      <c r="BM489" s="229"/>
      <c r="BN489" s="38"/>
    </row>
    <row r="490" spans="1:66" s="109" customFormat="1" x14ac:dyDescent="0.25">
      <c r="A490" s="45"/>
      <c r="B490" s="43"/>
      <c r="C490" s="52"/>
      <c r="D490" s="37"/>
      <c r="E490" s="37"/>
      <c r="F490" s="43"/>
      <c r="G490" s="52"/>
      <c r="H490" s="52"/>
      <c r="I490" s="34"/>
      <c r="J490" s="34"/>
      <c r="K490" s="34"/>
      <c r="L490" s="7"/>
      <c r="M490" s="34"/>
      <c r="N490" s="7"/>
      <c r="O490" s="34"/>
      <c r="P490" s="7"/>
      <c r="Q490" s="34"/>
      <c r="R490" s="34"/>
      <c r="S490" s="7"/>
      <c r="T490" s="34"/>
      <c r="U490" s="34"/>
      <c r="V490" s="7"/>
      <c r="W490" s="34"/>
      <c r="X490" s="7"/>
      <c r="Y490" s="34"/>
      <c r="Z490" s="67"/>
      <c r="AA490" s="34"/>
      <c r="AB490" s="7"/>
      <c r="AC490" s="34"/>
      <c r="AD490" s="34"/>
      <c r="AE490" s="7"/>
      <c r="AF490" s="34"/>
      <c r="AG490" s="7"/>
      <c r="AH490" s="34"/>
      <c r="AI490" s="7"/>
      <c r="AJ490" s="66"/>
      <c r="AK490" s="66"/>
      <c r="AL490" s="34"/>
      <c r="AM490" s="34"/>
      <c r="AN490" s="7"/>
      <c r="AO490" s="67"/>
      <c r="AP490" s="8"/>
      <c r="AQ490" s="8"/>
      <c r="AR490" s="7"/>
      <c r="AS490" s="8"/>
      <c r="AT490" s="8"/>
      <c r="AU490" s="224"/>
      <c r="AV490" s="224"/>
      <c r="AW490" s="224"/>
      <c r="AX490" s="225"/>
      <c r="AY490" s="225"/>
      <c r="AZ490" s="224"/>
      <c r="BA490" s="225"/>
      <c r="BB490" s="225"/>
      <c r="BC490" s="224"/>
      <c r="BD490" s="225"/>
      <c r="BE490" s="225"/>
      <c r="BF490" s="224"/>
      <c r="BG490" s="225"/>
      <c r="BH490" s="225"/>
      <c r="BI490" s="224"/>
      <c r="BJ490" s="226"/>
      <c r="BK490" s="227"/>
      <c r="BL490" s="228"/>
      <c r="BM490" s="229"/>
      <c r="BN490" s="38"/>
    </row>
    <row r="491" spans="1:66" s="109" customFormat="1" x14ac:dyDescent="0.25">
      <c r="A491" s="45"/>
      <c r="B491" s="43"/>
      <c r="C491" s="52"/>
      <c r="D491" s="37"/>
      <c r="E491" s="37"/>
      <c r="F491" s="43"/>
      <c r="G491" s="52"/>
      <c r="H491" s="52"/>
      <c r="I491" s="34"/>
      <c r="J491" s="34"/>
      <c r="K491" s="34"/>
      <c r="L491" s="7"/>
      <c r="M491" s="34"/>
      <c r="N491" s="7"/>
      <c r="O491" s="34"/>
      <c r="P491" s="7"/>
      <c r="Q491" s="34"/>
      <c r="R491" s="34"/>
      <c r="S491" s="7"/>
      <c r="T491" s="34"/>
      <c r="U491" s="34"/>
      <c r="V491" s="7"/>
      <c r="W491" s="34"/>
      <c r="X491" s="7"/>
      <c r="Y491" s="34"/>
      <c r="Z491" s="67"/>
      <c r="AA491" s="34"/>
      <c r="AB491" s="7"/>
      <c r="AC491" s="34"/>
      <c r="AD491" s="34"/>
      <c r="AE491" s="7"/>
      <c r="AF491" s="34"/>
      <c r="AG491" s="7"/>
      <c r="AH491" s="34"/>
      <c r="AI491" s="7"/>
      <c r="AJ491" s="66"/>
      <c r="AK491" s="66"/>
      <c r="AL491" s="34"/>
      <c r="AM491" s="34"/>
      <c r="AN491" s="7"/>
      <c r="AO491" s="67"/>
      <c r="AP491" s="8"/>
      <c r="AQ491" s="8"/>
      <c r="AR491" s="7"/>
      <c r="AS491" s="8"/>
      <c r="AT491" s="8"/>
      <c r="AU491" s="224"/>
      <c r="AV491" s="224"/>
      <c r="AW491" s="224"/>
      <c r="AX491" s="225"/>
      <c r="AY491" s="225"/>
      <c r="AZ491" s="224"/>
      <c r="BA491" s="225"/>
      <c r="BB491" s="225"/>
      <c r="BC491" s="224"/>
      <c r="BD491" s="225"/>
      <c r="BE491" s="225"/>
      <c r="BF491" s="224"/>
      <c r="BG491" s="225"/>
      <c r="BH491" s="225"/>
      <c r="BI491" s="224"/>
      <c r="BJ491" s="226"/>
      <c r="BK491" s="227"/>
      <c r="BL491" s="228"/>
      <c r="BM491" s="229"/>
      <c r="BN491" s="38"/>
    </row>
    <row r="492" spans="1:66" s="109" customFormat="1" x14ac:dyDescent="0.25">
      <c r="A492" s="45"/>
      <c r="B492" s="43"/>
      <c r="C492" s="52"/>
      <c r="D492" s="37"/>
      <c r="E492" s="37"/>
      <c r="F492" s="43"/>
      <c r="G492" s="52"/>
      <c r="H492" s="52"/>
      <c r="I492" s="34"/>
      <c r="J492" s="34"/>
      <c r="K492" s="34"/>
      <c r="L492" s="7"/>
      <c r="M492" s="34"/>
      <c r="N492" s="7"/>
      <c r="O492" s="34"/>
      <c r="P492" s="7"/>
      <c r="Q492" s="34"/>
      <c r="R492" s="34"/>
      <c r="S492" s="7"/>
      <c r="T492" s="34"/>
      <c r="U492" s="34"/>
      <c r="V492" s="7"/>
      <c r="W492" s="34"/>
      <c r="X492" s="7"/>
      <c r="Y492" s="34"/>
      <c r="Z492" s="67"/>
      <c r="AA492" s="34"/>
      <c r="AB492" s="7"/>
      <c r="AC492" s="34"/>
      <c r="AD492" s="34"/>
      <c r="AE492" s="7"/>
      <c r="AF492" s="34"/>
      <c r="AG492" s="7"/>
      <c r="AH492" s="34"/>
      <c r="AI492" s="7"/>
      <c r="AJ492" s="66"/>
      <c r="AK492" s="66"/>
      <c r="AL492" s="34"/>
      <c r="AM492" s="34"/>
      <c r="AN492" s="7"/>
      <c r="AO492" s="67"/>
      <c r="AP492" s="8"/>
      <c r="AQ492" s="8"/>
      <c r="AR492" s="7"/>
      <c r="AS492" s="8"/>
      <c r="AT492" s="8"/>
      <c r="AU492" s="224"/>
      <c r="AV492" s="224"/>
      <c r="AW492" s="224"/>
      <c r="AX492" s="225"/>
      <c r="AY492" s="225"/>
      <c r="AZ492" s="224"/>
      <c r="BA492" s="225"/>
      <c r="BB492" s="225"/>
      <c r="BC492" s="224"/>
      <c r="BD492" s="225"/>
      <c r="BE492" s="225"/>
      <c r="BF492" s="224"/>
      <c r="BG492" s="225"/>
      <c r="BH492" s="225"/>
      <c r="BI492" s="224"/>
      <c r="BJ492" s="226"/>
      <c r="BK492" s="227"/>
      <c r="BL492" s="228"/>
      <c r="BM492" s="229"/>
      <c r="BN492" s="38"/>
    </row>
    <row r="493" spans="1:66" s="109" customFormat="1" x14ac:dyDescent="0.25">
      <c r="A493" s="45"/>
      <c r="B493" s="43"/>
      <c r="C493" s="52"/>
      <c r="D493" s="37"/>
      <c r="E493" s="37"/>
      <c r="F493" s="43"/>
      <c r="G493" s="52"/>
      <c r="H493" s="52"/>
      <c r="I493" s="34"/>
      <c r="J493" s="34"/>
      <c r="K493" s="34"/>
      <c r="L493" s="7"/>
      <c r="M493" s="34"/>
      <c r="N493" s="7"/>
      <c r="O493" s="34"/>
      <c r="P493" s="7"/>
      <c r="Q493" s="34"/>
      <c r="R493" s="34"/>
      <c r="S493" s="7"/>
      <c r="T493" s="34"/>
      <c r="U493" s="34"/>
      <c r="V493" s="7"/>
      <c r="W493" s="34"/>
      <c r="X493" s="7"/>
      <c r="Y493" s="34"/>
      <c r="Z493" s="67"/>
      <c r="AA493" s="34"/>
      <c r="AB493" s="7"/>
      <c r="AC493" s="34"/>
      <c r="AD493" s="34"/>
      <c r="AE493" s="7"/>
      <c r="AF493" s="34"/>
      <c r="AG493" s="7"/>
      <c r="AH493" s="34"/>
      <c r="AI493" s="7"/>
      <c r="AJ493" s="66"/>
      <c r="AK493" s="66"/>
      <c r="AL493" s="34"/>
      <c r="AM493" s="34"/>
      <c r="AN493" s="7"/>
      <c r="AO493" s="67"/>
      <c r="AP493" s="8"/>
      <c r="AQ493" s="8"/>
      <c r="AR493" s="7"/>
      <c r="AS493" s="8"/>
      <c r="AT493" s="8"/>
      <c r="AU493" s="224"/>
      <c r="AV493" s="224"/>
      <c r="AW493" s="224"/>
      <c r="AX493" s="225"/>
      <c r="AY493" s="225"/>
      <c r="AZ493" s="224"/>
      <c r="BA493" s="225"/>
      <c r="BB493" s="225"/>
      <c r="BC493" s="224"/>
      <c r="BD493" s="225"/>
      <c r="BE493" s="225"/>
      <c r="BF493" s="224"/>
      <c r="BG493" s="225"/>
      <c r="BH493" s="225"/>
      <c r="BI493" s="224"/>
      <c r="BJ493" s="226"/>
      <c r="BK493" s="227"/>
      <c r="BL493" s="228"/>
      <c r="BM493" s="229"/>
      <c r="BN493" s="38"/>
    </row>
    <row r="494" spans="1:66" s="109" customFormat="1" x14ac:dyDescent="0.25">
      <c r="A494" s="45"/>
      <c r="B494" s="43"/>
      <c r="C494" s="52"/>
      <c r="D494" s="37"/>
      <c r="E494" s="37"/>
      <c r="F494" s="43"/>
      <c r="G494" s="52"/>
      <c r="H494" s="52"/>
      <c r="I494" s="34"/>
      <c r="J494" s="34"/>
      <c r="K494" s="34"/>
      <c r="L494" s="7"/>
      <c r="M494" s="34"/>
      <c r="N494" s="7"/>
      <c r="O494" s="34"/>
      <c r="P494" s="7"/>
      <c r="Q494" s="34"/>
      <c r="R494" s="34"/>
      <c r="S494" s="7"/>
      <c r="T494" s="34"/>
      <c r="U494" s="34"/>
      <c r="V494" s="7"/>
      <c r="W494" s="34"/>
      <c r="X494" s="7"/>
      <c r="Y494" s="34"/>
      <c r="Z494" s="67"/>
      <c r="AA494" s="34"/>
      <c r="AB494" s="7"/>
      <c r="AC494" s="34"/>
      <c r="AD494" s="34"/>
      <c r="AE494" s="7"/>
      <c r="AF494" s="34"/>
      <c r="AG494" s="7"/>
      <c r="AH494" s="34"/>
      <c r="AI494" s="7"/>
      <c r="AJ494" s="66"/>
      <c r="AK494" s="66"/>
      <c r="AL494" s="34"/>
      <c r="AM494" s="34"/>
      <c r="AN494" s="7"/>
      <c r="AO494" s="67"/>
      <c r="AP494" s="8"/>
      <c r="AQ494" s="8"/>
      <c r="AR494" s="7"/>
      <c r="AS494" s="8"/>
      <c r="AT494" s="8"/>
      <c r="AU494" s="224"/>
      <c r="AV494" s="224"/>
      <c r="AW494" s="224"/>
      <c r="AX494" s="225"/>
      <c r="AY494" s="225"/>
      <c r="AZ494" s="224"/>
      <c r="BA494" s="225"/>
      <c r="BB494" s="225"/>
      <c r="BC494" s="224"/>
      <c r="BD494" s="225"/>
      <c r="BE494" s="225"/>
      <c r="BF494" s="224"/>
      <c r="BG494" s="225"/>
      <c r="BH494" s="225"/>
      <c r="BI494" s="224"/>
      <c r="BJ494" s="226"/>
      <c r="BK494" s="227"/>
      <c r="BL494" s="228"/>
      <c r="BM494" s="229"/>
      <c r="BN494" s="38"/>
    </row>
    <row r="495" spans="1:66" s="109" customFormat="1" x14ac:dyDescent="0.25">
      <c r="A495" s="45"/>
      <c r="B495" s="43"/>
      <c r="C495" s="52"/>
      <c r="D495" s="37"/>
      <c r="E495" s="37"/>
      <c r="F495" s="43"/>
      <c r="G495" s="52"/>
      <c r="H495" s="52"/>
      <c r="I495" s="34"/>
      <c r="J495" s="34"/>
      <c r="K495" s="34"/>
      <c r="L495" s="7"/>
      <c r="M495" s="34"/>
      <c r="N495" s="7"/>
      <c r="O495" s="34"/>
      <c r="P495" s="7"/>
      <c r="Q495" s="34"/>
      <c r="R495" s="34"/>
      <c r="S495" s="7"/>
      <c r="T495" s="34"/>
      <c r="U495" s="34"/>
      <c r="V495" s="7"/>
      <c r="W495" s="34"/>
      <c r="X495" s="7"/>
      <c r="Y495" s="34"/>
      <c r="Z495" s="67"/>
      <c r="AA495" s="34"/>
      <c r="AB495" s="7"/>
      <c r="AC495" s="34"/>
      <c r="AD495" s="34"/>
      <c r="AE495" s="7"/>
      <c r="AF495" s="34"/>
      <c r="AG495" s="7"/>
      <c r="AH495" s="34"/>
      <c r="AI495" s="7"/>
      <c r="AJ495" s="66"/>
      <c r="AK495" s="66"/>
      <c r="AL495" s="34"/>
      <c r="AM495" s="34"/>
      <c r="AN495" s="7"/>
      <c r="AO495" s="67"/>
      <c r="AP495" s="8"/>
      <c r="AQ495" s="8"/>
      <c r="AR495" s="7"/>
      <c r="AS495" s="8"/>
      <c r="AT495" s="8"/>
      <c r="AU495" s="224"/>
      <c r="AV495" s="224"/>
      <c r="AW495" s="224"/>
      <c r="AX495" s="225"/>
      <c r="AY495" s="225"/>
      <c r="AZ495" s="224"/>
      <c r="BA495" s="225"/>
      <c r="BB495" s="225"/>
      <c r="BC495" s="224"/>
      <c r="BD495" s="225"/>
      <c r="BE495" s="225"/>
      <c r="BF495" s="224"/>
      <c r="BG495" s="225"/>
      <c r="BH495" s="225"/>
      <c r="BI495" s="224"/>
      <c r="BJ495" s="226"/>
      <c r="BK495" s="227"/>
      <c r="BL495" s="228"/>
      <c r="BM495" s="229"/>
      <c r="BN495" s="38"/>
    </row>
    <row r="496" spans="1:66" s="109" customFormat="1" x14ac:dyDescent="0.25">
      <c r="A496" s="45"/>
      <c r="B496" s="43"/>
      <c r="C496" s="52"/>
      <c r="D496" s="37"/>
      <c r="E496" s="37"/>
      <c r="F496" s="43"/>
      <c r="G496" s="52"/>
      <c r="H496" s="52"/>
      <c r="I496" s="34"/>
      <c r="J496" s="34"/>
      <c r="K496" s="34"/>
      <c r="L496" s="7"/>
      <c r="M496" s="34"/>
      <c r="N496" s="7"/>
      <c r="O496" s="34"/>
      <c r="P496" s="7"/>
      <c r="Q496" s="34"/>
      <c r="R496" s="34"/>
      <c r="S496" s="7"/>
      <c r="T496" s="34"/>
      <c r="U496" s="34"/>
      <c r="V496" s="7"/>
      <c r="W496" s="34"/>
      <c r="X496" s="7"/>
      <c r="Y496" s="34"/>
      <c r="Z496" s="67"/>
      <c r="AA496" s="34"/>
      <c r="AB496" s="7"/>
      <c r="AC496" s="34"/>
      <c r="AD496" s="34"/>
      <c r="AE496" s="7"/>
      <c r="AF496" s="34"/>
      <c r="AG496" s="7"/>
      <c r="AH496" s="34"/>
      <c r="AI496" s="7"/>
      <c r="AJ496" s="66"/>
      <c r="AK496" s="66"/>
      <c r="AL496" s="34"/>
      <c r="AM496" s="34"/>
      <c r="AN496" s="7"/>
      <c r="AO496" s="67"/>
      <c r="AP496" s="8"/>
      <c r="AQ496" s="8"/>
      <c r="AR496" s="7"/>
      <c r="AS496" s="8"/>
      <c r="AT496" s="8"/>
      <c r="AU496" s="224"/>
      <c r="AV496" s="224"/>
      <c r="AW496" s="224"/>
      <c r="AX496" s="225"/>
      <c r="AY496" s="225"/>
      <c r="AZ496" s="224"/>
      <c r="BA496" s="225"/>
      <c r="BB496" s="225"/>
      <c r="BC496" s="224"/>
      <c r="BD496" s="225"/>
      <c r="BE496" s="225"/>
      <c r="BF496" s="224"/>
      <c r="BG496" s="225"/>
      <c r="BH496" s="225"/>
      <c r="BI496" s="224"/>
      <c r="BJ496" s="226"/>
      <c r="BK496" s="227"/>
      <c r="BL496" s="228"/>
      <c r="BM496" s="229"/>
      <c r="BN496" s="38"/>
    </row>
    <row r="497" spans="1:66" s="109" customFormat="1" x14ac:dyDescent="0.25">
      <c r="A497" s="45"/>
      <c r="B497" s="43"/>
      <c r="C497" s="52"/>
      <c r="D497" s="37"/>
      <c r="E497" s="37"/>
      <c r="F497" s="43"/>
      <c r="G497" s="52"/>
      <c r="H497" s="52"/>
      <c r="I497" s="34"/>
      <c r="J497" s="34"/>
      <c r="K497" s="34"/>
      <c r="L497" s="7"/>
      <c r="M497" s="34"/>
      <c r="N497" s="7"/>
      <c r="O497" s="34"/>
      <c r="P497" s="7"/>
      <c r="Q497" s="34"/>
      <c r="R497" s="34"/>
      <c r="S497" s="7"/>
      <c r="T497" s="34"/>
      <c r="U497" s="34"/>
      <c r="V497" s="7"/>
      <c r="W497" s="34"/>
      <c r="X497" s="7"/>
      <c r="Y497" s="34"/>
      <c r="Z497" s="67"/>
      <c r="AA497" s="34"/>
      <c r="AB497" s="7"/>
      <c r="AC497" s="34"/>
      <c r="AD497" s="34"/>
      <c r="AE497" s="7"/>
      <c r="AF497" s="34"/>
      <c r="AG497" s="7"/>
      <c r="AH497" s="34"/>
      <c r="AI497" s="7"/>
      <c r="AJ497" s="66"/>
      <c r="AK497" s="66"/>
      <c r="AL497" s="34"/>
      <c r="AM497" s="34"/>
      <c r="AN497" s="7"/>
      <c r="AO497" s="67"/>
      <c r="AP497" s="8"/>
      <c r="AQ497" s="8"/>
      <c r="AR497" s="7"/>
      <c r="AS497" s="8"/>
      <c r="AT497" s="8"/>
      <c r="AU497" s="224"/>
      <c r="AV497" s="224"/>
      <c r="AW497" s="224"/>
      <c r="AX497" s="225"/>
      <c r="AY497" s="225"/>
      <c r="AZ497" s="224"/>
      <c r="BA497" s="225"/>
      <c r="BB497" s="225"/>
      <c r="BC497" s="224"/>
      <c r="BD497" s="225"/>
      <c r="BE497" s="225"/>
      <c r="BF497" s="224"/>
      <c r="BG497" s="225"/>
      <c r="BH497" s="225"/>
      <c r="BI497" s="224"/>
      <c r="BJ497" s="226"/>
      <c r="BK497" s="227"/>
      <c r="BL497" s="228"/>
      <c r="BM497" s="229"/>
      <c r="BN497" s="38"/>
    </row>
    <row r="498" spans="1:66" s="109" customFormat="1" x14ac:dyDescent="0.25">
      <c r="A498" s="45"/>
      <c r="B498" s="43"/>
      <c r="C498" s="52"/>
      <c r="D498" s="37"/>
      <c r="E498" s="37"/>
      <c r="F498" s="43"/>
      <c r="G498" s="52"/>
      <c r="H498" s="52"/>
      <c r="I498" s="34"/>
      <c r="J498" s="34"/>
      <c r="K498" s="34"/>
      <c r="L498" s="7"/>
      <c r="M498" s="34"/>
      <c r="N498" s="7"/>
      <c r="O498" s="34"/>
      <c r="P498" s="7"/>
      <c r="Q498" s="34"/>
      <c r="R498" s="34"/>
      <c r="S498" s="7"/>
      <c r="T498" s="34"/>
      <c r="U498" s="34"/>
      <c r="V498" s="7"/>
      <c r="W498" s="34"/>
      <c r="X498" s="7"/>
      <c r="Y498" s="34"/>
      <c r="Z498" s="67"/>
      <c r="AA498" s="34"/>
      <c r="AB498" s="7"/>
      <c r="AC498" s="34"/>
      <c r="AD498" s="34"/>
      <c r="AE498" s="7"/>
      <c r="AF498" s="34"/>
      <c r="AG498" s="7"/>
      <c r="AH498" s="34"/>
      <c r="AI498" s="7"/>
      <c r="AJ498" s="66"/>
      <c r="AK498" s="66"/>
      <c r="AL498" s="34"/>
      <c r="AM498" s="34"/>
      <c r="AN498" s="7"/>
      <c r="AO498" s="67"/>
      <c r="AP498" s="8"/>
      <c r="AQ498" s="8"/>
      <c r="AR498" s="7"/>
      <c r="AS498" s="8"/>
      <c r="AT498" s="8"/>
      <c r="AU498" s="224"/>
      <c r="AV498" s="224"/>
      <c r="AW498" s="224"/>
      <c r="AX498" s="225"/>
      <c r="AY498" s="225"/>
      <c r="AZ498" s="224"/>
      <c r="BA498" s="225"/>
      <c r="BB498" s="225"/>
      <c r="BC498" s="224"/>
      <c r="BD498" s="225"/>
      <c r="BE498" s="225"/>
      <c r="BF498" s="224"/>
      <c r="BG498" s="225"/>
      <c r="BH498" s="225"/>
      <c r="BI498" s="224"/>
      <c r="BJ498" s="226"/>
      <c r="BK498" s="227"/>
      <c r="BL498" s="228"/>
      <c r="BM498" s="229"/>
      <c r="BN498" s="38"/>
    </row>
    <row r="499" spans="1:66" s="109" customFormat="1" x14ac:dyDescent="0.25">
      <c r="A499" s="45"/>
      <c r="B499" s="43"/>
      <c r="C499" s="52"/>
      <c r="D499" s="37"/>
      <c r="E499" s="37"/>
      <c r="F499" s="43"/>
      <c r="G499" s="52"/>
      <c r="H499" s="52"/>
      <c r="I499" s="34"/>
      <c r="J499" s="34"/>
      <c r="K499" s="34"/>
      <c r="L499" s="7"/>
      <c r="M499" s="34"/>
      <c r="N499" s="7"/>
      <c r="O499" s="34"/>
      <c r="P499" s="7"/>
      <c r="Q499" s="34"/>
      <c r="R499" s="34"/>
      <c r="S499" s="7"/>
      <c r="T499" s="34"/>
      <c r="U499" s="34"/>
      <c r="V499" s="7"/>
      <c r="W499" s="34"/>
      <c r="X499" s="7"/>
      <c r="Y499" s="34"/>
      <c r="Z499" s="67"/>
      <c r="AA499" s="34"/>
      <c r="AB499" s="7"/>
      <c r="AC499" s="34"/>
      <c r="AD499" s="34"/>
      <c r="AE499" s="7"/>
      <c r="AF499" s="34"/>
      <c r="AG499" s="7"/>
      <c r="AH499" s="34"/>
      <c r="AI499" s="7"/>
      <c r="AJ499" s="66"/>
      <c r="AK499" s="66"/>
      <c r="AL499" s="34"/>
      <c r="AM499" s="34"/>
      <c r="AN499" s="7"/>
      <c r="AO499" s="67"/>
      <c r="AP499" s="8"/>
      <c r="AQ499" s="8"/>
      <c r="AR499" s="7"/>
      <c r="AS499" s="8"/>
      <c r="AT499" s="8"/>
      <c r="AU499" s="224"/>
      <c r="AV499" s="224"/>
      <c r="AW499" s="224"/>
      <c r="AX499" s="225"/>
      <c r="AY499" s="225"/>
      <c r="AZ499" s="224"/>
      <c r="BA499" s="225"/>
      <c r="BB499" s="225"/>
      <c r="BC499" s="224"/>
      <c r="BD499" s="225"/>
      <c r="BE499" s="225"/>
      <c r="BF499" s="224"/>
      <c r="BG499" s="225"/>
      <c r="BH499" s="225"/>
      <c r="BI499" s="224"/>
      <c r="BJ499" s="226"/>
      <c r="BK499" s="227"/>
      <c r="BL499" s="228"/>
      <c r="BM499" s="229"/>
      <c r="BN499" s="38"/>
    </row>
    <row r="500" spans="1:66" s="109" customFormat="1" x14ac:dyDescent="0.25">
      <c r="A500" s="45"/>
      <c r="B500" s="43"/>
      <c r="C500" s="52"/>
      <c r="D500" s="37"/>
      <c r="E500" s="37"/>
      <c r="F500" s="43"/>
      <c r="G500" s="52"/>
      <c r="H500" s="52"/>
      <c r="I500" s="34"/>
      <c r="J500" s="34"/>
      <c r="K500" s="34"/>
      <c r="L500" s="7"/>
      <c r="M500" s="34"/>
      <c r="N500" s="7"/>
      <c r="O500" s="34"/>
      <c r="P500" s="7"/>
      <c r="Q500" s="34"/>
      <c r="R500" s="34"/>
      <c r="S500" s="7"/>
      <c r="T500" s="34"/>
      <c r="U500" s="34"/>
      <c r="V500" s="7"/>
      <c r="W500" s="34"/>
      <c r="X500" s="7"/>
      <c r="Y500" s="34"/>
      <c r="Z500" s="67"/>
      <c r="AA500" s="34"/>
      <c r="AB500" s="7"/>
      <c r="AC500" s="34"/>
      <c r="AD500" s="34"/>
      <c r="AE500" s="7"/>
      <c r="AF500" s="34"/>
      <c r="AG500" s="7"/>
      <c r="AH500" s="34"/>
      <c r="AI500" s="7"/>
      <c r="AJ500" s="66"/>
      <c r="AK500" s="66"/>
      <c r="AL500" s="34"/>
      <c r="AM500" s="34"/>
      <c r="AN500" s="7"/>
      <c r="AO500" s="67"/>
      <c r="AP500" s="8"/>
      <c r="AQ500" s="8"/>
      <c r="AR500" s="7"/>
      <c r="AS500" s="8"/>
      <c r="AT500" s="8"/>
      <c r="AU500" s="224"/>
      <c r="AV500" s="224"/>
      <c r="AW500" s="224"/>
      <c r="AX500" s="225"/>
      <c r="AY500" s="225"/>
      <c r="AZ500" s="224"/>
      <c r="BA500" s="225"/>
      <c r="BB500" s="225"/>
      <c r="BC500" s="224"/>
      <c r="BD500" s="225"/>
      <c r="BE500" s="225"/>
      <c r="BF500" s="224"/>
      <c r="BG500" s="225"/>
      <c r="BH500" s="225"/>
      <c r="BI500" s="224"/>
      <c r="BJ500" s="226"/>
      <c r="BK500" s="227"/>
      <c r="BL500" s="228"/>
      <c r="BM500" s="229"/>
      <c r="BN500" s="38"/>
    </row>
    <row r="501" spans="1:66" s="109" customFormat="1" x14ac:dyDescent="0.25">
      <c r="A501" s="45"/>
      <c r="B501" s="43"/>
      <c r="C501" s="52"/>
      <c r="D501" s="37"/>
      <c r="E501" s="37"/>
      <c r="F501" s="43"/>
      <c r="G501" s="52"/>
      <c r="H501" s="52"/>
      <c r="I501" s="34"/>
      <c r="J501" s="34"/>
      <c r="K501" s="34"/>
      <c r="L501" s="7"/>
      <c r="M501" s="34"/>
      <c r="N501" s="7"/>
      <c r="O501" s="34"/>
      <c r="P501" s="7"/>
      <c r="Q501" s="34"/>
      <c r="R501" s="34"/>
      <c r="S501" s="7"/>
      <c r="T501" s="34"/>
      <c r="U501" s="34"/>
      <c r="V501" s="7"/>
      <c r="W501" s="34"/>
      <c r="X501" s="7"/>
      <c r="Y501" s="34"/>
      <c r="Z501" s="67"/>
      <c r="AA501" s="34"/>
      <c r="AB501" s="7"/>
      <c r="AC501" s="34"/>
      <c r="AD501" s="34"/>
      <c r="AE501" s="7"/>
      <c r="AF501" s="34"/>
      <c r="AG501" s="7"/>
      <c r="AH501" s="34"/>
      <c r="AI501" s="7"/>
      <c r="AJ501" s="66"/>
      <c r="AK501" s="66"/>
      <c r="AL501" s="34"/>
      <c r="AM501" s="34"/>
      <c r="AN501" s="7"/>
      <c r="AO501" s="67"/>
      <c r="AP501" s="8"/>
      <c r="AQ501" s="8"/>
      <c r="AR501" s="7"/>
      <c r="AS501" s="8"/>
      <c r="AT501" s="8"/>
      <c r="AU501" s="224"/>
      <c r="AV501" s="224"/>
      <c r="AW501" s="224"/>
      <c r="AX501" s="225"/>
      <c r="AY501" s="225"/>
      <c r="AZ501" s="224"/>
      <c r="BA501" s="225"/>
      <c r="BB501" s="225"/>
      <c r="BC501" s="224"/>
      <c r="BD501" s="225"/>
      <c r="BE501" s="225"/>
      <c r="BF501" s="224"/>
      <c r="BG501" s="225"/>
      <c r="BH501" s="225"/>
      <c r="BI501" s="224"/>
      <c r="BJ501" s="226"/>
      <c r="BK501" s="227"/>
      <c r="BL501" s="228"/>
      <c r="BM501" s="229"/>
      <c r="BN501" s="38"/>
    </row>
    <row r="502" spans="1:66" s="109" customFormat="1" x14ac:dyDescent="0.25">
      <c r="A502" s="45"/>
      <c r="B502" s="43"/>
      <c r="C502" s="52"/>
      <c r="D502" s="37"/>
      <c r="E502" s="37"/>
      <c r="F502" s="43"/>
      <c r="G502" s="52"/>
      <c r="H502" s="52"/>
      <c r="I502" s="34"/>
      <c r="J502" s="34"/>
      <c r="K502" s="34"/>
      <c r="L502" s="7"/>
      <c r="M502" s="34"/>
      <c r="N502" s="7"/>
      <c r="O502" s="34"/>
      <c r="P502" s="7"/>
      <c r="Q502" s="34"/>
      <c r="R502" s="34"/>
      <c r="S502" s="7"/>
      <c r="T502" s="34"/>
      <c r="U502" s="34"/>
      <c r="V502" s="7"/>
      <c r="W502" s="34"/>
      <c r="X502" s="7"/>
      <c r="Y502" s="34"/>
      <c r="Z502" s="67"/>
      <c r="AA502" s="34"/>
      <c r="AB502" s="7"/>
      <c r="AC502" s="34"/>
      <c r="AD502" s="34"/>
      <c r="AE502" s="7"/>
      <c r="AF502" s="34"/>
      <c r="AG502" s="7"/>
      <c r="AH502" s="34"/>
      <c r="AI502" s="7"/>
      <c r="AJ502" s="66"/>
      <c r="AK502" s="66"/>
      <c r="AL502" s="34"/>
      <c r="AM502" s="34"/>
      <c r="AN502" s="7"/>
      <c r="AO502" s="67"/>
      <c r="AP502" s="8"/>
      <c r="AQ502" s="8"/>
      <c r="AR502" s="7"/>
      <c r="AS502" s="8"/>
      <c r="AT502" s="8"/>
      <c r="AU502" s="224"/>
      <c r="AV502" s="224"/>
      <c r="AW502" s="224"/>
      <c r="AX502" s="225"/>
      <c r="AY502" s="225"/>
      <c r="AZ502" s="224"/>
      <c r="BA502" s="225"/>
      <c r="BB502" s="225"/>
      <c r="BC502" s="224"/>
      <c r="BD502" s="225"/>
      <c r="BE502" s="225"/>
      <c r="BF502" s="224"/>
      <c r="BG502" s="225"/>
      <c r="BH502" s="225"/>
      <c r="BI502" s="224"/>
      <c r="BJ502" s="226"/>
      <c r="BK502" s="227"/>
      <c r="BL502" s="228"/>
      <c r="BM502" s="229"/>
      <c r="BN502" s="38"/>
    </row>
    <row r="503" spans="1:66" s="109" customFormat="1" x14ac:dyDescent="0.25">
      <c r="A503" s="45"/>
      <c r="B503" s="43"/>
      <c r="C503" s="52"/>
      <c r="D503" s="37"/>
      <c r="E503" s="37"/>
      <c r="F503" s="43"/>
      <c r="G503" s="52"/>
      <c r="H503" s="52"/>
      <c r="I503" s="34"/>
      <c r="J503" s="34"/>
      <c r="K503" s="34"/>
      <c r="L503" s="7"/>
      <c r="M503" s="34"/>
      <c r="N503" s="7"/>
      <c r="O503" s="34"/>
      <c r="P503" s="7"/>
      <c r="Q503" s="34"/>
      <c r="R503" s="34"/>
      <c r="S503" s="7"/>
      <c r="T503" s="34"/>
      <c r="U503" s="34"/>
      <c r="V503" s="7"/>
      <c r="W503" s="34"/>
      <c r="X503" s="7"/>
      <c r="Y503" s="34"/>
      <c r="Z503" s="67"/>
      <c r="AA503" s="34"/>
      <c r="AB503" s="7"/>
      <c r="AC503" s="34"/>
      <c r="AD503" s="34"/>
      <c r="AE503" s="7"/>
      <c r="AF503" s="34"/>
      <c r="AG503" s="7"/>
      <c r="AH503" s="34"/>
      <c r="AI503" s="7"/>
      <c r="AJ503" s="66"/>
      <c r="AK503" s="66"/>
      <c r="AL503" s="34"/>
      <c r="AM503" s="34"/>
      <c r="AN503" s="7"/>
      <c r="AO503" s="67"/>
      <c r="AP503" s="8"/>
      <c r="AQ503" s="8"/>
      <c r="AR503" s="7"/>
      <c r="AS503" s="8"/>
      <c r="AT503" s="8"/>
      <c r="AU503" s="224"/>
      <c r="AV503" s="224"/>
      <c r="AW503" s="224"/>
      <c r="AX503" s="225"/>
      <c r="AY503" s="225"/>
      <c r="AZ503" s="224"/>
      <c r="BA503" s="225"/>
      <c r="BB503" s="225"/>
      <c r="BC503" s="224"/>
      <c r="BD503" s="225"/>
      <c r="BE503" s="225"/>
      <c r="BF503" s="224"/>
      <c r="BG503" s="225"/>
      <c r="BH503" s="225"/>
      <c r="BI503" s="224"/>
      <c r="BJ503" s="226"/>
      <c r="BK503" s="227"/>
      <c r="BL503" s="228"/>
      <c r="BM503" s="229"/>
      <c r="BN503" s="38"/>
    </row>
    <row r="504" spans="1:66" s="109" customFormat="1" x14ac:dyDescent="0.25">
      <c r="A504" s="45"/>
      <c r="B504" s="43"/>
      <c r="C504" s="52"/>
      <c r="D504" s="37"/>
      <c r="E504" s="37"/>
      <c r="F504" s="43"/>
      <c r="G504" s="52"/>
      <c r="H504" s="52"/>
      <c r="I504" s="34"/>
      <c r="J504" s="34"/>
      <c r="K504" s="34"/>
      <c r="L504" s="7"/>
      <c r="M504" s="34"/>
      <c r="N504" s="7"/>
      <c r="O504" s="34"/>
      <c r="P504" s="7"/>
      <c r="Q504" s="34"/>
      <c r="R504" s="34"/>
      <c r="S504" s="7"/>
      <c r="T504" s="34"/>
      <c r="U504" s="34"/>
      <c r="V504" s="7"/>
      <c r="W504" s="34"/>
      <c r="X504" s="7"/>
      <c r="Y504" s="34"/>
      <c r="Z504" s="67"/>
      <c r="AA504" s="34"/>
      <c r="AB504" s="7"/>
      <c r="AC504" s="34"/>
      <c r="AD504" s="34"/>
      <c r="AE504" s="7"/>
      <c r="AF504" s="34"/>
      <c r="AG504" s="7"/>
      <c r="AH504" s="34"/>
      <c r="AI504" s="7"/>
      <c r="AJ504" s="66"/>
      <c r="AK504" s="66"/>
      <c r="AL504" s="34"/>
      <c r="AM504" s="34"/>
      <c r="AN504" s="7"/>
      <c r="AO504" s="67"/>
      <c r="AP504" s="8"/>
      <c r="AQ504" s="8"/>
      <c r="AR504" s="7"/>
      <c r="AS504" s="8"/>
      <c r="AT504" s="8"/>
      <c r="AU504" s="224"/>
      <c r="AV504" s="224"/>
      <c r="AW504" s="224"/>
      <c r="AX504" s="225"/>
      <c r="AY504" s="225"/>
      <c r="AZ504" s="224"/>
      <c r="BA504" s="225"/>
      <c r="BB504" s="225"/>
      <c r="BC504" s="224"/>
      <c r="BD504" s="225"/>
      <c r="BE504" s="225"/>
      <c r="BF504" s="224"/>
      <c r="BG504" s="225"/>
      <c r="BH504" s="225"/>
      <c r="BI504" s="224"/>
      <c r="BJ504" s="226"/>
      <c r="BK504" s="227"/>
      <c r="BL504" s="228"/>
      <c r="BM504" s="229"/>
      <c r="BN504" s="38"/>
    </row>
    <row r="505" spans="1:66" s="109" customFormat="1" x14ac:dyDescent="0.25">
      <c r="A505" s="45"/>
      <c r="B505" s="43"/>
      <c r="C505" s="52"/>
      <c r="D505" s="37"/>
      <c r="E505" s="37"/>
      <c r="F505" s="43"/>
      <c r="G505" s="52"/>
      <c r="H505" s="52"/>
      <c r="I505" s="34"/>
      <c r="J505" s="34"/>
      <c r="K505" s="34"/>
      <c r="L505" s="7"/>
      <c r="M505" s="34"/>
      <c r="N505" s="7"/>
      <c r="O505" s="34"/>
      <c r="P505" s="7"/>
      <c r="Q505" s="34"/>
      <c r="R505" s="34"/>
      <c r="S505" s="7"/>
      <c r="T505" s="34"/>
      <c r="U505" s="34"/>
      <c r="V505" s="7"/>
      <c r="W505" s="34"/>
      <c r="X505" s="7"/>
      <c r="Y505" s="34"/>
      <c r="Z505" s="67"/>
      <c r="AA505" s="34"/>
      <c r="AB505" s="7"/>
      <c r="AC505" s="34"/>
      <c r="AD505" s="34"/>
      <c r="AE505" s="7"/>
      <c r="AF505" s="34"/>
      <c r="AG505" s="7"/>
      <c r="AH505" s="34"/>
      <c r="AI505" s="7"/>
      <c r="AJ505" s="66"/>
      <c r="AK505" s="66"/>
      <c r="AL505" s="34"/>
      <c r="AM505" s="34"/>
      <c r="AN505" s="7"/>
      <c r="AO505" s="67"/>
      <c r="AP505" s="8"/>
      <c r="AQ505" s="8"/>
      <c r="AR505" s="7"/>
      <c r="AS505" s="8"/>
      <c r="AT505" s="8"/>
      <c r="AU505" s="224"/>
      <c r="AV505" s="224"/>
      <c r="AW505" s="224"/>
      <c r="AX505" s="225"/>
      <c r="AY505" s="225"/>
      <c r="AZ505" s="224"/>
      <c r="BA505" s="225"/>
      <c r="BB505" s="225"/>
      <c r="BC505" s="224"/>
      <c r="BD505" s="225"/>
      <c r="BE505" s="225"/>
      <c r="BF505" s="224"/>
      <c r="BG505" s="225"/>
      <c r="BH505" s="225"/>
      <c r="BI505" s="224"/>
      <c r="BJ505" s="226"/>
      <c r="BK505" s="227"/>
      <c r="BL505" s="228"/>
      <c r="BM505" s="229"/>
      <c r="BN505" s="38"/>
    </row>
    <row r="506" spans="1:66" s="109" customFormat="1" x14ac:dyDescent="0.25">
      <c r="A506" s="45"/>
      <c r="B506" s="43"/>
      <c r="C506" s="52"/>
      <c r="D506" s="37"/>
      <c r="E506" s="37"/>
      <c r="F506" s="43"/>
      <c r="G506" s="52"/>
      <c r="H506" s="52"/>
      <c r="I506" s="34"/>
      <c r="J506" s="34"/>
      <c r="K506" s="34"/>
      <c r="L506" s="7"/>
      <c r="M506" s="34"/>
      <c r="N506" s="7"/>
      <c r="O506" s="34"/>
      <c r="P506" s="7"/>
      <c r="Q506" s="34"/>
      <c r="R506" s="34"/>
      <c r="S506" s="7"/>
      <c r="T506" s="34"/>
      <c r="U506" s="34"/>
      <c r="V506" s="7"/>
      <c r="W506" s="34"/>
      <c r="X506" s="7"/>
      <c r="Y506" s="34"/>
      <c r="Z506" s="67"/>
      <c r="AA506" s="34"/>
      <c r="AB506" s="7"/>
      <c r="AC506" s="34"/>
      <c r="AD506" s="34"/>
      <c r="AE506" s="7"/>
      <c r="AF506" s="34"/>
      <c r="AG506" s="7"/>
      <c r="AH506" s="34"/>
      <c r="AI506" s="7"/>
      <c r="AJ506" s="66"/>
      <c r="AK506" s="66"/>
      <c r="AL506" s="34"/>
      <c r="AM506" s="34"/>
      <c r="AN506" s="7"/>
      <c r="AO506" s="67"/>
      <c r="AP506" s="8"/>
      <c r="AQ506" s="8"/>
      <c r="AR506" s="7"/>
      <c r="AS506" s="8"/>
      <c r="AT506" s="8"/>
      <c r="AU506" s="224"/>
      <c r="AV506" s="224"/>
      <c r="AW506" s="224"/>
      <c r="AX506" s="225"/>
      <c r="AY506" s="225"/>
      <c r="AZ506" s="224"/>
      <c r="BA506" s="225"/>
      <c r="BB506" s="225"/>
      <c r="BC506" s="224"/>
      <c r="BD506" s="225"/>
      <c r="BE506" s="225"/>
      <c r="BF506" s="224"/>
      <c r="BG506" s="225"/>
      <c r="BH506" s="225"/>
      <c r="BI506" s="224"/>
      <c r="BJ506" s="226"/>
      <c r="BK506" s="227"/>
      <c r="BL506" s="228"/>
      <c r="BM506" s="229"/>
      <c r="BN506" s="38"/>
    </row>
    <row r="507" spans="1:66" s="109" customFormat="1" x14ac:dyDescent="0.25">
      <c r="A507" s="45"/>
      <c r="B507" s="43"/>
      <c r="C507" s="52"/>
      <c r="D507" s="37"/>
      <c r="E507" s="37"/>
      <c r="F507" s="43"/>
      <c r="G507" s="52"/>
      <c r="H507" s="52"/>
      <c r="I507" s="34"/>
      <c r="J507" s="34"/>
      <c r="K507" s="34"/>
      <c r="L507" s="7"/>
      <c r="M507" s="34"/>
      <c r="N507" s="7"/>
      <c r="O507" s="34"/>
      <c r="P507" s="7"/>
      <c r="Q507" s="34"/>
      <c r="R507" s="34"/>
      <c r="S507" s="7"/>
      <c r="T507" s="34"/>
      <c r="U507" s="34"/>
      <c r="V507" s="7"/>
      <c r="W507" s="34"/>
      <c r="X507" s="7"/>
      <c r="Y507" s="34"/>
      <c r="Z507" s="67"/>
      <c r="AA507" s="34"/>
      <c r="AB507" s="7"/>
      <c r="AC507" s="34"/>
      <c r="AD507" s="34"/>
      <c r="AE507" s="7"/>
      <c r="AF507" s="34"/>
      <c r="AG507" s="7"/>
      <c r="AH507" s="34"/>
      <c r="AI507" s="7"/>
      <c r="AJ507" s="66"/>
      <c r="AK507" s="66"/>
      <c r="AL507" s="34"/>
      <c r="AM507" s="34"/>
      <c r="AN507" s="7"/>
      <c r="AO507" s="67"/>
      <c r="AP507" s="8"/>
      <c r="AQ507" s="8"/>
      <c r="AR507" s="7"/>
      <c r="AS507" s="8"/>
      <c r="AT507" s="8"/>
      <c r="AU507" s="224"/>
      <c r="AV507" s="224"/>
      <c r="AW507" s="224"/>
      <c r="AX507" s="225"/>
      <c r="AY507" s="225"/>
      <c r="AZ507" s="224"/>
      <c r="BA507" s="225"/>
      <c r="BB507" s="225"/>
      <c r="BC507" s="224"/>
      <c r="BD507" s="225"/>
      <c r="BE507" s="225"/>
      <c r="BF507" s="224"/>
      <c r="BG507" s="225"/>
      <c r="BH507" s="225"/>
      <c r="BI507" s="224"/>
      <c r="BJ507" s="226"/>
      <c r="BK507" s="227"/>
      <c r="BL507" s="228"/>
      <c r="BM507" s="229"/>
      <c r="BN507" s="38"/>
    </row>
    <row r="508" spans="1:66" s="109" customFormat="1" x14ac:dyDescent="0.25">
      <c r="A508" s="45"/>
      <c r="B508" s="43"/>
      <c r="C508" s="52"/>
      <c r="D508" s="37"/>
      <c r="E508" s="37"/>
      <c r="F508" s="43"/>
      <c r="G508" s="52"/>
      <c r="H508" s="52"/>
      <c r="I508" s="34"/>
      <c r="J508" s="34"/>
      <c r="K508" s="34"/>
      <c r="L508" s="7"/>
      <c r="M508" s="34"/>
      <c r="N508" s="7"/>
      <c r="O508" s="34"/>
      <c r="P508" s="7"/>
      <c r="Q508" s="34"/>
      <c r="R508" s="34"/>
      <c r="S508" s="7"/>
      <c r="T508" s="34"/>
      <c r="U508" s="34"/>
      <c r="V508" s="7"/>
      <c r="W508" s="34"/>
      <c r="X508" s="7"/>
      <c r="Y508" s="34"/>
      <c r="Z508" s="67"/>
      <c r="AA508" s="34"/>
      <c r="AB508" s="7"/>
      <c r="AC508" s="34"/>
      <c r="AD508" s="34"/>
      <c r="AE508" s="7"/>
      <c r="AF508" s="34"/>
      <c r="AG508" s="7"/>
      <c r="AH508" s="34"/>
      <c r="AI508" s="7"/>
      <c r="AJ508" s="66"/>
      <c r="AK508" s="66"/>
      <c r="AL508" s="34"/>
      <c r="AM508" s="34"/>
      <c r="AN508" s="7"/>
      <c r="AO508" s="67"/>
      <c r="AP508" s="8"/>
      <c r="AQ508" s="8"/>
      <c r="AR508" s="7"/>
      <c r="AS508" s="8"/>
      <c r="AT508" s="8"/>
      <c r="AU508" s="224"/>
      <c r="AV508" s="224"/>
      <c r="AW508" s="224"/>
      <c r="AX508" s="225"/>
      <c r="AY508" s="225"/>
      <c r="AZ508" s="224"/>
      <c r="BA508" s="225"/>
      <c r="BB508" s="225"/>
      <c r="BC508" s="224"/>
      <c r="BD508" s="225"/>
      <c r="BE508" s="225"/>
      <c r="BF508" s="224"/>
      <c r="BG508" s="225"/>
      <c r="BH508" s="225"/>
      <c r="BI508" s="224"/>
      <c r="BJ508" s="226"/>
      <c r="BK508" s="227"/>
      <c r="BL508" s="228"/>
      <c r="BM508" s="229"/>
      <c r="BN508" s="38"/>
    </row>
    <row r="509" spans="1:66" s="109" customFormat="1" x14ac:dyDescent="0.25">
      <c r="A509" s="45"/>
      <c r="B509" s="43"/>
      <c r="C509" s="52"/>
      <c r="D509" s="37"/>
      <c r="E509" s="37"/>
      <c r="F509" s="43"/>
      <c r="G509" s="52"/>
      <c r="H509" s="52"/>
      <c r="I509" s="34"/>
      <c r="J509" s="34"/>
      <c r="K509" s="34"/>
      <c r="L509" s="7"/>
      <c r="M509" s="34"/>
      <c r="N509" s="7"/>
      <c r="O509" s="34"/>
      <c r="P509" s="7"/>
      <c r="Q509" s="34"/>
      <c r="R509" s="34"/>
      <c r="S509" s="7"/>
      <c r="T509" s="34"/>
      <c r="U509" s="34"/>
      <c r="V509" s="7"/>
      <c r="W509" s="34"/>
      <c r="X509" s="7"/>
      <c r="Y509" s="34"/>
      <c r="Z509" s="67"/>
      <c r="AA509" s="34"/>
      <c r="AB509" s="7"/>
      <c r="AC509" s="34"/>
      <c r="AD509" s="34"/>
      <c r="AE509" s="7"/>
      <c r="AF509" s="34"/>
      <c r="AG509" s="7"/>
      <c r="AH509" s="34"/>
      <c r="AI509" s="7"/>
      <c r="AJ509" s="66"/>
      <c r="AK509" s="66"/>
      <c r="AL509" s="34"/>
      <c r="AM509" s="34"/>
      <c r="AN509" s="7"/>
      <c r="AO509" s="67"/>
      <c r="AP509" s="8"/>
      <c r="AQ509" s="8"/>
      <c r="AR509" s="7"/>
      <c r="AS509" s="8"/>
      <c r="AT509" s="8"/>
      <c r="AU509" s="224"/>
      <c r="AV509" s="224"/>
      <c r="AW509" s="224"/>
      <c r="AX509" s="225"/>
      <c r="AY509" s="225"/>
      <c r="AZ509" s="224"/>
      <c r="BA509" s="225"/>
      <c r="BB509" s="225"/>
      <c r="BC509" s="224"/>
      <c r="BD509" s="225"/>
      <c r="BE509" s="225"/>
      <c r="BF509" s="224"/>
      <c r="BG509" s="225"/>
      <c r="BH509" s="225"/>
      <c r="BI509" s="224"/>
      <c r="BJ509" s="226"/>
      <c r="BK509" s="227"/>
      <c r="BL509" s="228"/>
      <c r="BM509" s="229"/>
      <c r="BN509" s="38"/>
    </row>
    <row r="510" spans="1:66" s="109" customFormat="1" x14ac:dyDescent="0.25">
      <c r="A510" s="45"/>
      <c r="B510" s="43"/>
      <c r="C510" s="52"/>
      <c r="D510" s="37"/>
      <c r="E510" s="37"/>
      <c r="F510" s="43"/>
      <c r="G510" s="52"/>
      <c r="H510" s="52"/>
      <c r="I510" s="34"/>
      <c r="J510" s="34"/>
      <c r="K510" s="34"/>
      <c r="L510" s="7"/>
      <c r="M510" s="34"/>
      <c r="N510" s="7"/>
      <c r="O510" s="34"/>
      <c r="P510" s="7"/>
      <c r="Q510" s="34"/>
      <c r="R510" s="34"/>
      <c r="S510" s="7"/>
      <c r="T510" s="34"/>
      <c r="U510" s="34"/>
      <c r="V510" s="7"/>
      <c r="W510" s="34"/>
      <c r="X510" s="7"/>
      <c r="Y510" s="34"/>
      <c r="Z510" s="67"/>
      <c r="AA510" s="34"/>
      <c r="AB510" s="7"/>
      <c r="AC510" s="34"/>
      <c r="AD510" s="34"/>
      <c r="AE510" s="7"/>
      <c r="AF510" s="34"/>
      <c r="AG510" s="7"/>
      <c r="AH510" s="34"/>
      <c r="AI510" s="7"/>
      <c r="AJ510" s="66"/>
      <c r="AK510" s="66"/>
      <c r="AL510" s="34"/>
      <c r="AM510" s="34"/>
      <c r="AN510" s="7"/>
      <c r="AO510" s="67"/>
      <c r="AP510" s="8"/>
      <c r="AQ510" s="8"/>
      <c r="AR510" s="7"/>
      <c r="AS510" s="8"/>
      <c r="AT510" s="8"/>
      <c r="AU510" s="224"/>
      <c r="AV510" s="224"/>
      <c r="AW510" s="224"/>
      <c r="AX510" s="225"/>
      <c r="AY510" s="225"/>
      <c r="AZ510" s="224"/>
      <c r="BA510" s="225"/>
      <c r="BB510" s="225"/>
      <c r="BC510" s="224"/>
      <c r="BD510" s="225"/>
      <c r="BE510" s="225"/>
      <c r="BF510" s="224"/>
      <c r="BG510" s="225"/>
      <c r="BH510" s="225"/>
      <c r="BI510" s="224"/>
      <c r="BJ510" s="226"/>
      <c r="BK510" s="227"/>
      <c r="BL510" s="228"/>
      <c r="BM510" s="229"/>
      <c r="BN510" s="38"/>
    </row>
    <row r="511" spans="1:66" s="109" customFormat="1" x14ac:dyDescent="0.25">
      <c r="A511" s="45"/>
      <c r="B511" s="43"/>
      <c r="C511" s="52"/>
      <c r="D511" s="37"/>
      <c r="E511" s="37"/>
      <c r="F511" s="43"/>
      <c r="G511" s="52"/>
      <c r="H511" s="52"/>
      <c r="I511" s="34"/>
      <c r="J511" s="34"/>
      <c r="K511" s="34"/>
      <c r="L511" s="7"/>
      <c r="M511" s="34"/>
      <c r="N511" s="7"/>
      <c r="O511" s="34"/>
      <c r="P511" s="7"/>
      <c r="Q511" s="34"/>
      <c r="R511" s="34"/>
      <c r="S511" s="7"/>
      <c r="T511" s="34"/>
      <c r="U511" s="34"/>
      <c r="V511" s="7"/>
      <c r="W511" s="34"/>
      <c r="X511" s="7"/>
      <c r="Y511" s="34"/>
      <c r="Z511" s="67"/>
      <c r="AA511" s="34"/>
      <c r="AB511" s="7"/>
      <c r="AC511" s="34"/>
      <c r="AD511" s="34"/>
      <c r="AE511" s="7"/>
      <c r="AF511" s="34"/>
      <c r="AG511" s="7"/>
      <c r="AH511" s="34"/>
      <c r="AI511" s="7"/>
      <c r="AJ511" s="66"/>
      <c r="AK511" s="66"/>
      <c r="AL511" s="34"/>
      <c r="AM511" s="34"/>
      <c r="AN511" s="7"/>
      <c r="AO511" s="67"/>
      <c r="AP511" s="8"/>
      <c r="AQ511" s="8"/>
      <c r="AR511" s="7"/>
      <c r="AS511" s="8"/>
      <c r="AT511" s="8"/>
      <c r="AU511" s="224"/>
      <c r="AV511" s="224"/>
      <c r="AW511" s="224"/>
      <c r="AX511" s="225"/>
      <c r="AY511" s="225"/>
      <c r="AZ511" s="224"/>
      <c r="BA511" s="225"/>
      <c r="BB511" s="225"/>
      <c r="BC511" s="224"/>
      <c r="BD511" s="225"/>
      <c r="BE511" s="225"/>
      <c r="BF511" s="224"/>
      <c r="BG511" s="225"/>
      <c r="BH511" s="225"/>
      <c r="BI511" s="224"/>
      <c r="BJ511" s="226"/>
      <c r="BK511" s="227"/>
      <c r="BL511" s="228"/>
      <c r="BM511" s="229"/>
      <c r="BN511" s="38"/>
    </row>
    <row r="512" spans="1:66" s="109" customFormat="1" x14ac:dyDescent="0.25">
      <c r="A512" s="45"/>
      <c r="B512" s="43"/>
      <c r="C512" s="52"/>
      <c r="D512" s="37"/>
      <c r="E512" s="37"/>
      <c r="F512" s="43"/>
      <c r="G512" s="52"/>
      <c r="H512" s="52"/>
      <c r="I512" s="34"/>
      <c r="J512" s="34"/>
      <c r="K512" s="34"/>
      <c r="L512" s="7"/>
      <c r="M512" s="34"/>
      <c r="N512" s="7"/>
      <c r="O512" s="34"/>
      <c r="P512" s="7"/>
      <c r="Q512" s="34"/>
      <c r="R512" s="34"/>
      <c r="S512" s="7"/>
      <c r="T512" s="34"/>
      <c r="U512" s="34"/>
      <c r="V512" s="7"/>
      <c r="W512" s="34"/>
      <c r="X512" s="7"/>
      <c r="Y512" s="34"/>
      <c r="Z512" s="67"/>
      <c r="AA512" s="34"/>
      <c r="AB512" s="7"/>
      <c r="AC512" s="34"/>
      <c r="AD512" s="34"/>
      <c r="AE512" s="7"/>
      <c r="AF512" s="34"/>
      <c r="AG512" s="7"/>
      <c r="AH512" s="34"/>
      <c r="AI512" s="7"/>
      <c r="AJ512" s="66"/>
      <c r="AK512" s="66"/>
      <c r="AL512" s="34"/>
      <c r="AM512" s="34"/>
      <c r="AN512" s="7"/>
      <c r="AO512" s="67"/>
      <c r="AP512" s="8"/>
      <c r="AQ512" s="8"/>
      <c r="AR512" s="7"/>
      <c r="AS512" s="8"/>
      <c r="AT512" s="8"/>
      <c r="AU512" s="224"/>
      <c r="AV512" s="224"/>
      <c r="AW512" s="224"/>
      <c r="AX512" s="225"/>
      <c r="AY512" s="225"/>
      <c r="AZ512" s="224"/>
      <c r="BA512" s="225"/>
      <c r="BB512" s="225"/>
      <c r="BC512" s="224"/>
      <c r="BD512" s="225"/>
      <c r="BE512" s="225"/>
      <c r="BF512" s="224"/>
      <c r="BG512" s="225"/>
      <c r="BH512" s="225"/>
      <c r="BI512" s="224"/>
      <c r="BJ512" s="226"/>
      <c r="BK512" s="227"/>
      <c r="BL512" s="228"/>
      <c r="BM512" s="229"/>
      <c r="BN512" s="38"/>
    </row>
    <row r="513" spans="1:65" x14ac:dyDescent="0.25">
      <c r="A513" s="45"/>
      <c r="B513" s="44"/>
      <c r="C513" s="52"/>
      <c r="D513" s="37"/>
      <c r="E513" s="37"/>
      <c r="F513" s="43"/>
      <c r="G513" s="52"/>
      <c r="H513" s="52"/>
      <c r="I513" s="34"/>
      <c r="J513" s="34"/>
      <c r="K513" s="34"/>
      <c r="L513" s="7"/>
      <c r="M513" s="34"/>
      <c r="N513" s="7"/>
      <c r="O513" s="34"/>
      <c r="P513" s="7"/>
      <c r="Q513" s="34"/>
      <c r="R513" s="34"/>
      <c r="S513" s="7"/>
      <c r="T513" s="34"/>
      <c r="U513" s="34"/>
      <c r="V513" s="7"/>
      <c r="W513" s="34"/>
      <c r="X513" s="7"/>
      <c r="Y513" s="34"/>
      <c r="Z513" s="67"/>
      <c r="AA513" s="34"/>
      <c r="AB513" s="7"/>
      <c r="AC513" s="34"/>
      <c r="AD513" s="34"/>
      <c r="AE513" s="7"/>
      <c r="AF513" s="34"/>
      <c r="AG513" s="7"/>
      <c r="AH513" s="34"/>
      <c r="AI513" s="7"/>
      <c r="AJ513" s="66"/>
      <c r="AK513" s="66"/>
      <c r="AL513" s="34"/>
      <c r="AM513" s="34"/>
      <c r="AN513" s="7"/>
      <c r="AO513" s="67"/>
      <c r="AP513" s="8"/>
      <c r="AQ513" s="8"/>
      <c r="AR513" s="7"/>
      <c r="AS513" s="8"/>
      <c r="AT513" s="8"/>
      <c r="AU513" s="224"/>
      <c r="AV513" s="224"/>
      <c r="AW513" s="224"/>
      <c r="AX513" s="225"/>
      <c r="AY513" s="225"/>
      <c r="AZ513" s="224"/>
      <c r="BA513" s="225"/>
      <c r="BB513" s="225"/>
      <c r="BC513" s="224"/>
      <c r="BD513" s="225"/>
      <c r="BE513" s="225"/>
      <c r="BF513" s="224"/>
      <c r="BG513" s="225"/>
      <c r="BH513" s="225"/>
      <c r="BI513" s="224"/>
      <c r="BJ513" s="226"/>
      <c r="BK513" s="227"/>
      <c r="BL513" s="228"/>
      <c r="BM513" s="229"/>
    </row>
    <row r="514" spans="1:65" x14ac:dyDescent="0.25">
      <c r="A514" s="45"/>
      <c r="B514" s="44"/>
      <c r="C514" s="52"/>
      <c r="D514" s="37"/>
      <c r="E514" s="37"/>
      <c r="F514" s="43"/>
      <c r="G514" s="52"/>
      <c r="H514" s="52"/>
      <c r="I514" s="34"/>
      <c r="J514" s="34"/>
      <c r="K514" s="34"/>
      <c r="L514" s="7"/>
      <c r="M514" s="34"/>
      <c r="N514" s="7"/>
      <c r="O514" s="34"/>
      <c r="P514" s="7"/>
      <c r="Q514" s="34"/>
      <c r="R514" s="34"/>
      <c r="S514" s="7"/>
      <c r="T514" s="34"/>
      <c r="U514" s="34"/>
      <c r="V514" s="7"/>
      <c r="W514" s="34"/>
      <c r="X514" s="7"/>
      <c r="Y514" s="34"/>
      <c r="Z514" s="67"/>
      <c r="AA514" s="34"/>
      <c r="AB514" s="7"/>
      <c r="AC514" s="34"/>
      <c r="AD514" s="34"/>
      <c r="AE514" s="7"/>
      <c r="AF514" s="34"/>
      <c r="AG514" s="7"/>
      <c r="AH514" s="34"/>
      <c r="AI514" s="7"/>
      <c r="AJ514" s="66"/>
      <c r="AK514" s="66"/>
      <c r="AL514" s="34"/>
      <c r="AM514" s="34"/>
      <c r="AN514" s="7"/>
      <c r="AO514" s="67"/>
      <c r="AP514" s="8"/>
      <c r="AQ514" s="8"/>
      <c r="AR514" s="7"/>
      <c r="AS514" s="8"/>
      <c r="AT514" s="8"/>
      <c r="AU514" s="224"/>
      <c r="AV514" s="224"/>
      <c r="AW514" s="224"/>
      <c r="AX514" s="225"/>
      <c r="AY514" s="225"/>
      <c r="AZ514" s="224"/>
      <c r="BA514" s="225"/>
      <c r="BB514" s="225"/>
      <c r="BC514" s="224"/>
      <c r="BD514" s="225"/>
      <c r="BE514" s="225"/>
      <c r="BF514" s="224"/>
      <c r="BG514" s="225"/>
      <c r="BH514" s="225"/>
      <c r="BI514" s="224"/>
      <c r="BJ514" s="226"/>
      <c r="BK514" s="227"/>
      <c r="BL514" s="228"/>
      <c r="BM514" s="229"/>
    </row>
    <row r="515" spans="1:65" x14ac:dyDescent="0.25">
      <c r="A515" s="45"/>
      <c r="B515" s="44"/>
      <c r="C515" s="52"/>
      <c r="D515" s="37"/>
      <c r="E515" s="37"/>
      <c r="F515" s="43"/>
      <c r="G515" s="52"/>
      <c r="H515" s="52"/>
      <c r="I515" s="34"/>
      <c r="J515" s="34"/>
      <c r="K515" s="34"/>
      <c r="L515" s="7"/>
      <c r="M515" s="34"/>
      <c r="N515" s="7"/>
      <c r="O515" s="34"/>
      <c r="P515" s="7"/>
      <c r="Q515" s="34"/>
      <c r="R515" s="34"/>
      <c r="S515" s="7"/>
      <c r="T515" s="34"/>
      <c r="U515" s="34"/>
      <c r="V515" s="7"/>
      <c r="W515" s="34"/>
      <c r="X515" s="7"/>
      <c r="Y515" s="34"/>
      <c r="Z515" s="67"/>
      <c r="AA515" s="34"/>
      <c r="AB515" s="7"/>
      <c r="AC515" s="34"/>
      <c r="AD515" s="34"/>
      <c r="AE515" s="7"/>
      <c r="AF515" s="34"/>
      <c r="AG515" s="7"/>
      <c r="AH515" s="34"/>
      <c r="AI515" s="7"/>
      <c r="AJ515" s="66"/>
      <c r="AK515" s="66"/>
      <c r="AL515" s="34"/>
      <c r="AM515" s="34"/>
      <c r="AN515" s="7"/>
      <c r="AO515" s="67"/>
      <c r="AP515" s="8"/>
      <c r="AQ515" s="8"/>
      <c r="AR515" s="7"/>
      <c r="AS515" s="8"/>
      <c r="AT515" s="8"/>
      <c r="AU515" s="224"/>
      <c r="AV515" s="224"/>
      <c r="AW515" s="224"/>
      <c r="AX515" s="225"/>
      <c r="AY515" s="225"/>
      <c r="AZ515" s="224"/>
      <c r="BA515" s="225"/>
      <c r="BB515" s="225"/>
      <c r="BC515" s="224"/>
      <c r="BD515" s="225"/>
      <c r="BE515" s="225"/>
      <c r="BF515" s="224"/>
      <c r="BG515" s="225"/>
      <c r="BH515" s="225"/>
      <c r="BI515" s="224"/>
      <c r="BJ515" s="226"/>
      <c r="BK515" s="227"/>
      <c r="BL515" s="228"/>
      <c r="BM515" s="229"/>
    </row>
    <row r="516" spans="1:65" x14ac:dyDescent="0.25">
      <c r="A516" s="45"/>
      <c r="B516" s="44"/>
      <c r="C516" s="52"/>
      <c r="D516" s="37"/>
      <c r="E516" s="37"/>
      <c r="F516" s="43"/>
      <c r="G516" s="52"/>
      <c r="H516" s="52"/>
      <c r="I516" s="34"/>
      <c r="J516" s="34"/>
      <c r="K516" s="34"/>
      <c r="L516" s="7"/>
      <c r="M516" s="34"/>
      <c r="N516" s="7"/>
      <c r="O516" s="34"/>
      <c r="P516" s="7"/>
      <c r="Q516" s="34"/>
      <c r="R516" s="34"/>
      <c r="S516" s="7"/>
      <c r="T516" s="34"/>
      <c r="U516" s="34"/>
      <c r="V516" s="7"/>
      <c r="W516" s="34"/>
      <c r="X516" s="7"/>
      <c r="Y516" s="34"/>
      <c r="Z516" s="67"/>
      <c r="AA516" s="34"/>
      <c r="AB516" s="7"/>
      <c r="AC516" s="34"/>
      <c r="AD516" s="34"/>
      <c r="AE516" s="7"/>
      <c r="AF516" s="34"/>
      <c r="AG516" s="7"/>
      <c r="AH516" s="34"/>
      <c r="AI516" s="7"/>
      <c r="AJ516" s="66"/>
      <c r="AK516" s="66"/>
      <c r="AL516" s="34"/>
      <c r="AM516" s="34"/>
      <c r="AN516" s="7"/>
      <c r="AO516" s="67"/>
      <c r="AP516" s="8"/>
      <c r="AQ516" s="8"/>
      <c r="AR516" s="7"/>
      <c r="AS516" s="8"/>
      <c r="AT516" s="8"/>
      <c r="AU516" s="224"/>
      <c r="AV516" s="224"/>
      <c r="AW516" s="224"/>
      <c r="AX516" s="225"/>
      <c r="AY516" s="225"/>
      <c r="AZ516" s="224"/>
      <c r="BA516" s="225"/>
      <c r="BB516" s="225"/>
      <c r="BC516" s="224"/>
      <c r="BD516" s="225"/>
      <c r="BE516" s="225"/>
      <c r="BF516" s="224"/>
      <c r="BG516" s="225"/>
      <c r="BH516" s="225"/>
      <c r="BI516" s="224"/>
      <c r="BJ516" s="226"/>
      <c r="BK516" s="227"/>
      <c r="BL516" s="228"/>
      <c r="BM516" s="229"/>
    </row>
    <row r="517" spans="1:65" x14ac:dyDescent="0.25">
      <c r="A517" s="45"/>
      <c r="B517" s="44"/>
      <c r="C517" s="52"/>
      <c r="D517" s="37"/>
      <c r="E517" s="37"/>
      <c r="F517" s="43"/>
      <c r="G517" s="52"/>
      <c r="H517" s="52"/>
      <c r="I517" s="34"/>
      <c r="J517" s="34"/>
      <c r="K517" s="34"/>
      <c r="L517" s="7"/>
      <c r="M517" s="34"/>
      <c r="N517" s="7"/>
      <c r="O517" s="34"/>
      <c r="P517" s="7"/>
      <c r="Q517" s="34"/>
      <c r="R517" s="34"/>
      <c r="S517" s="7"/>
      <c r="T517" s="34"/>
      <c r="U517" s="34"/>
      <c r="V517" s="7"/>
      <c r="W517" s="34"/>
      <c r="X517" s="7"/>
      <c r="Y517" s="34"/>
      <c r="Z517" s="67"/>
      <c r="AA517" s="34"/>
      <c r="AB517" s="7"/>
      <c r="AC517" s="34"/>
      <c r="AD517" s="34"/>
      <c r="AE517" s="7"/>
      <c r="AF517" s="34"/>
      <c r="AG517" s="7"/>
      <c r="AH517" s="34"/>
      <c r="AI517" s="7"/>
      <c r="AJ517" s="66"/>
      <c r="AK517" s="66"/>
      <c r="AL517" s="34"/>
      <c r="AM517" s="34"/>
      <c r="AN517" s="7"/>
      <c r="AO517" s="67"/>
      <c r="AP517" s="8"/>
      <c r="AQ517" s="8"/>
      <c r="AR517" s="7"/>
      <c r="AS517" s="8"/>
      <c r="AT517" s="8"/>
      <c r="AU517" s="224"/>
      <c r="AV517" s="224"/>
      <c r="AW517" s="224"/>
      <c r="AX517" s="225"/>
      <c r="AY517" s="225"/>
      <c r="AZ517" s="224"/>
      <c r="BA517" s="225"/>
      <c r="BB517" s="225"/>
      <c r="BC517" s="224"/>
      <c r="BD517" s="225"/>
      <c r="BE517" s="225"/>
      <c r="BF517" s="224"/>
      <c r="BG517" s="225"/>
      <c r="BH517" s="225"/>
      <c r="BI517" s="224"/>
      <c r="BJ517" s="226"/>
      <c r="BK517" s="227"/>
      <c r="BL517" s="228"/>
      <c r="BM517" s="229"/>
    </row>
    <row r="518" spans="1:65" x14ac:dyDescent="0.25">
      <c r="A518" s="45"/>
      <c r="B518" s="44"/>
      <c r="C518" s="52"/>
      <c r="D518" s="37"/>
      <c r="E518" s="37"/>
      <c r="F518" s="43"/>
      <c r="G518" s="52"/>
      <c r="H518" s="52"/>
      <c r="I518" s="34"/>
      <c r="J518" s="34"/>
      <c r="K518" s="34"/>
      <c r="L518" s="7"/>
      <c r="M518" s="34"/>
      <c r="N518" s="7"/>
      <c r="O518" s="34"/>
      <c r="P518" s="7"/>
      <c r="Q518" s="34"/>
      <c r="R518" s="34"/>
      <c r="S518" s="7"/>
      <c r="T518" s="34"/>
      <c r="U518" s="34"/>
      <c r="V518" s="7"/>
      <c r="W518" s="34"/>
      <c r="X518" s="7"/>
      <c r="Y518" s="34"/>
      <c r="Z518" s="67"/>
      <c r="AA518" s="34"/>
      <c r="AB518" s="7"/>
      <c r="AC518" s="34"/>
      <c r="AD518" s="34"/>
      <c r="AE518" s="7"/>
      <c r="AF518" s="34"/>
      <c r="AG518" s="7"/>
      <c r="AH518" s="34"/>
      <c r="AI518" s="7"/>
      <c r="AJ518" s="66"/>
      <c r="AK518" s="66"/>
      <c r="AL518" s="34"/>
      <c r="AM518" s="34"/>
      <c r="AN518" s="7"/>
      <c r="AO518" s="67"/>
      <c r="AP518" s="8"/>
      <c r="AQ518" s="8"/>
      <c r="AR518" s="7"/>
      <c r="AS518" s="8"/>
      <c r="AT518" s="8"/>
      <c r="AU518" s="224"/>
      <c r="AV518" s="224"/>
      <c r="AW518" s="224"/>
      <c r="AX518" s="225"/>
      <c r="AY518" s="225"/>
      <c r="AZ518" s="224"/>
      <c r="BA518" s="225"/>
      <c r="BB518" s="225"/>
      <c r="BC518" s="224"/>
      <c r="BD518" s="225"/>
      <c r="BE518" s="225"/>
      <c r="BF518" s="224"/>
      <c r="BG518" s="225"/>
      <c r="BH518" s="225"/>
      <c r="BI518" s="224"/>
      <c r="BJ518" s="226"/>
      <c r="BK518" s="227"/>
      <c r="BL518" s="228"/>
      <c r="BM518" s="229"/>
    </row>
    <row r="519" spans="1:65" x14ac:dyDescent="0.25">
      <c r="A519" s="45"/>
      <c r="B519" s="44"/>
      <c r="C519" s="52"/>
      <c r="D519" s="37"/>
      <c r="E519" s="37"/>
      <c r="F519" s="43"/>
      <c r="G519" s="52"/>
      <c r="H519" s="52"/>
      <c r="I519" s="34"/>
      <c r="J519" s="34"/>
      <c r="K519" s="34"/>
      <c r="L519" s="7"/>
      <c r="M519" s="34"/>
      <c r="N519" s="7"/>
      <c r="O519" s="34"/>
      <c r="P519" s="7"/>
      <c r="Q519" s="34"/>
      <c r="R519" s="34"/>
      <c r="S519" s="7"/>
      <c r="T519" s="34"/>
      <c r="U519" s="34"/>
      <c r="V519" s="7"/>
      <c r="W519" s="34"/>
      <c r="X519" s="7"/>
      <c r="Y519" s="34"/>
      <c r="Z519" s="67"/>
      <c r="AA519" s="34"/>
      <c r="AB519" s="7"/>
      <c r="AC519" s="34"/>
      <c r="AD519" s="34"/>
      <c r="AE519" s="7"/>
      <c r="AF519" s="34"/>
      <c r="AG519" s="7"/>
      <c r="AH519" s="34"/>
      <c r="AI519" s="7"/>
      <c r="AJ519" s="66"/>
      <c r="AK519" s="66"/>
      <c r="AL519" s="34"/>
      <c r="AM519" s="34"/>
      <c r="AN519" s="7"/>
      <c r="AO519" s="67"/>
      <c r="AP519" s="8"/>
      <c r="AQ519" s="8"/>
      <c r="AR519" s="7"/>
      <c r="AS519" s="8"/>
      <c r="AT519" s="8"/>
      <c r="AU519" s="224"/>
      <c r="AV519" s="224"/>
      <c r="AW519" s="224"/>
      <c r="AX519" s="225"/>
      <c r="AY519" s="225"/>
      <c r="AZ519" s="224"/>
      <c r="BA519" s="225"/>
      <c r="BB519" s="225"/>
      <c r="BC519" s="224"/>
      <c r="BD519" s="225"/>
      <c r="BE519" s="225"/>
      <c r="BF519" s="224"/>
      <c r="BG519" s="225"/>
      <c r="BH519" s="225"/>
      <c r="BI519" s="224"/>
      <c r="BJ519" s="226"/>
      <c r="BK519" s="227"/>
      <c r="BL519" s="228"/>
      <c r="BM519" s="229"/>
    </row>
    <row r="520" spans="1:65" x14ac:dyDescent="0.25">
      <c r="A520" s="45"/>
      <c r="B520" s="44"/>
      <c r="C520" s="52"/>
      <c r="D520" s="37"/>
      <c r="E520" s="37"/>
      <c r="F520" s="43"/>
      <c r="G520" s="52"/>
      <c r="H520" s="52"/>
      <c r="I520" s="34"/>
      <c r="J520" s="34"/>
      <c r="K520" s="34"/>
      <c r="L520" s="7"/>
      <c r="M520" s="34"/>
      <c r="N520" s="7"/>
      <c r="O520" s="34"/>
      <c r="P520" s="7"/>
      <c r="Q520" s="34"/>
      <c r="R520" s="34"/>
      <c r="S520" s="7"/>
      <c r="T520" s="34"/>
      <c r="U520" s="34"/>
      <c r="V520" s="7"/>
      <c r="W520" s="34"/>
      <c r="X520" s="7"/>
      <c r="Y520" s="34"/>
      <c r="Z520" s="67"/>
      <c r="AA520" s="34"/>
      <c r="AB520" s="7"/>
      <c r="AC520" s="34"/>
      <c r="AD520" s="34"/>
      <c r="AE520" s="7"/>
      <c r="AF520" s="34"/>
      <c r="AG520" s="7"/>
      <c r="AH520" s="34"/>
      <c r="AI520" s="7"/>
      <c r="AJ520" s="66"/>
      <c r="AK520" s="66"/>
      <c r="AL520" s="34"/>
      <c r="AM520" s="34"/>
      <c r="AN520" s="7"/>
      <c r="AO520" s="67"/>
      <c r="AP520" s="8"/>
      <c r="AQ520" s="8"/>
      <c r="AR520" s="7"/>
      <c r="AS520" s="8"/>
      <c r="AT520" s="8"/>
      <c r="AU520" s="224"/>
      <c r="AV520" s="224"/>
      <c r="AW520" s="224"/>
      <c r="AX520" s="225"/>
      <c r="AY520" s="225"/>
      <c r="AZ520" s="224"/>
      <c r="BA520" s="225"/>
      <c r="BB520" s="225"/>
      <c r="BC520" s="224"/>
      <c r="BD520" s="225"/>
      <c r="BE520" s="225"/>
      <c r="BF520" s="224"/>
      <c r="BG520" s="225"/>
      <c r="BH520" s="225"/>
      <c r="BI520" s="224"/>
      <c r="BJ520" s="226"/>
      <c r="BK520" s="227"/>
      <c r="BL520" s="228"/>
      <c r="BM520" s="229"/>
    </row>
    <row r="521" spans="1:65" x14ac:dyDescent="0.25">
      <c r="A521" s="45"/>
      <c r="B521" s="44"/>
      <c r="C521" s="52"/>
      <c r="D521" s="37"/>
      <c r="E521" s="37"/>
      <c r="F521" s="43"/>
      <c r="G521" s="52"/>
      <c r="H521" s="52"/>
      <c r="I521" s="34"/>
      <c r="J521" s="34"/>
      <c r="K521" s="34"/>
      <c r="L521" s="7"/>
      <c r="M521" s="34"/>
      <c r="N521" s="7"/>
      <c r="O521" s="34"/>
      <c r="P521" s="7"/>
      <c r="Q521" s="34"/>
      <c r="R521" s="34"/>
      <c r="S521" s="7"/>
      <c r="T521" s="34"/>
      <c r="U521" s="34"/>
      <c r="V521" s="7"/>
      <c r="W521" s="34"/>
      <c r="X521" s="7"/>
      <c r="Y521" s="34"/>
      <c r="Z521" s="67"/>
      <c r="AA521" s="34"/>
      <c r="AB521" s="7"/>
      <c r="AC521" s="34"/>
      <c r="AD521" s="34"/>
      <c r="AE521" s="7"/>
      <c r="AF521" s="34"/>
      <c r="AG521" s="7"/>
      <c r="AH521" s="34"/>
      <c r="AI521" s="7"/>
      <c r="AJ521" s="66"/>
      <c r="AK521" s="66"/>
      <c r="AL521" s="34"/>
      <c r="AM521" s="34"/>
      <c r="AN521" s="7"/>
      <c r="AO521" s="67"/>
      <c r="AP521" s="8"/>
      <c r="AQ521" s="8"/>
      <c r="AR521" s="7"/>
      <c r="AS521" s="8"/>
      <c r="AT521" s="8"/>
      <c r="AU521" s="224"/>
      <c r="AV521" s="224"/>
      <c r="AW521" s="224"/>
      <c r="AX521" s="225"/>
      <c r="AY521" s="225"/>
      <c r="AZ521" s="224"/>
      <c r="BA521" s="225"/>
      <c r="BB521" s="225"/>
      <c r="BC521" s="224"/>
      <c r="BD521" s="225"/>
      <c r="BE521" s="225"/>
      <c r="BF521" s="224"/>
      <c r="BG521" s="225"/>
      <c r="BH521" s="225"/>
      <c r="BI521" s="224"/>
      <c r="BJ521" s="226"/>
      <c r="BK521" s="227"/>
      <c r="BL521" s="228"/>
      <c r="BM521" s="229"/>
    </row>
    <row r="522" spans="1:65" x14ac:dyDescent="0.25">
      <c r="A522" s="45"/>
      <c r="B522" s="44"/>
      <c r="C522" s="52"/>
      <c r="D522" s="37"/>
      <c r="E522" s="37"/>
      <c r="F522" s="43"/>
      <c r="G522" s="52"/>
      <c r="H522" s="52"/>
      <c r="I522" s="34"/>
      <c r="J522" s="34"/>
      <c r="K522" s="34"/>
      <c r="L522" s="7"/>
      <c r="M522" s="34"/>
      <c r="N522" s="7"/>
      <c r="O522" s="34"/>
      <c r="P522" s="7"/>
      <c r="Q522" s="34"/>
      <c r="R522" s="34"/>
      <c r="S522" s="7"/>
      <c r="T522" s="34"/>
      <c r="U522" s="34"/>
      <c r="V522" s="7"/>
      <c r="W522" s="34"/>
      <c r="X522" s="7"/>
      <c r="Y522" s="34"/>
      <c r="Z522" s="67"/>
      <c r="AA522" s="34"/>
      <c r="AB522" s="7"/>
      <c r="AC522" s="34"/>
      <c r="AD522" s="34"/>
      <c r="AE522" s="7"/>
      <c r="AF522" s="34"/>
      <c r="AG522" s="7"/>
      <c r="AH522" s="34"/>
      <c r="AI522" s="7"/>
      <c r="AJ522" s="66"/>
      <c r="AK522" s="66"/>
      <c r="AL522" s="34"/>
      <c r="AM522" s="34"/>
      <c r="AN522" s="7"/>
      <c r="AO522" s="67"/>
      <c r="AP522" s="8"/>
      <c r="AQ522" s="8"/>
      <c r="AR522" s="7"/>
      <c r="AS522" s="8"/>
      <c r="AT522" s="8"/>
      <c r="AU522" s="224"/>
      <c r="AV522" s="224"/>
      <c r="AW522" s="224"/>
      <c r="AX522" s="225"/>
      <c r="AY522" s="225"/>
      <c r="AZ522" s="224"/>
      <c r="BA522" s="225"/>
      <c r="BB522" s="225"/>
      <c r="BC522" s="224"/>
      <c r="BD522" s="225"/>
      <c r="BE522" s="225"/>
      <c r="BF522" s="224"/>
      <c r="BG522" s="225"/>
      <c r="BH522" s="225"/>
      <c r="BI522" s="224"/>
      <c r="BJ522" s="226"/>
      <c r="BK522" s="227"/>
      <c r="BL522" s="228"/>
      <c r="BM522" s="229"/>
    </row>
    <row r="523" spans="1:65" x14ac:dyDescent="0.25">
      <c r="A523" s="45"/>
      <c r="B523" s="44"/>
      <c r="C523" s="52"/>
      <c r="D523" s="37"/>
      <c r="E523" s="37"/>
      <c r="F523" s="43"/>
      <c r="G523" s="52"/>
      <c r="H523" s="52"/>
      <c r="I523" s="34"/>
      <c r="J523" s="34"/>
      <c r="K523" s="34"/>
      <c r="L523" s="7"/>
      <c r="M523" s="34"/>
      <c r="N523" s="7"/>
      <c r="O523" s="34"/>
      <c r="P523" s="7"/>
      <c r="Q523" s="34"/>
      <c r="R523" s="34"/>
      <c r="S523" s="7"/>
      <c r="T523" s="34"/>
      <c r="U523" s="34"/>
      <c r="V523" s="7"/>
      <c r="W523" s="34"/>
      <c r="X523" s="7"/>
      <c r="Y523" s="34"/>
      <c r="Z523" s="67"/>
      <c r="AA523" s="34"/>
      <c r="AB523" s="7"/>
      <c r="AC523" s="34"/>
      <c r="AD523" s="34"/>
      <c r="AE523" s="7"/>
      <c r="AF523" s="34"/>
      <c r="AG523" s="7"/>
      <c r="AH523" s="34"/>
      <c r="AI523" s="7"/>
      <c r="AJ523" s="66"/>
      <c r="AK523" s="66"/>
      <c r="AL523" s="34"/>
      <c r="AM523" s="34"/>
      <c r="AN523" s="7"/>
      <c r="AO523" s="67"/>
      <c r="AP523" s="8"/>
      <c r="AQ523" s="8"/>
      <c r="AR523" s="7"/>
      <c r="AS523" s="8"/>
      <c r="AT523" s="8"/>
      <c r="AU523" s="224"/>
      <c r="AV523" s="224"/>
      <c r="AW523" s="224"/>
      <c r="AX523" s="225"/>
      <c r="AY523" s="225"/>
      <c r="AZ523" s="224"/>
      <c r="BA523" s="225"/>
      <c r="BB523" s="225"/>
      <c r="BC523" s="224"/>
      <c r="BD523" s="225"/>
      <c r="BE523" s="225"/>
      <c r="BF523" s="224"/>
      <c r="BG523" s="225"/>
      <c r="BH523" s="225"/>
      <c r="BI523" s="224"/>
      <c r="BJ523" s="226"/>
      <c r="BK523" s="227"/>
      <c r="BL523" s="228"/>
      <c r="BM523" s="229"/>
    </row>
    <row r="524" spans="1:65" x14ac:dyDescent="0.25">
      <c r="A524" s="45"/>
      <c r="B524" s="44"/>
      <c r="C524" s="52"/>
      <c r="D524" s="37"/>
      <c r="E524" s="37"/>
      <c r="F524" s="43"/>
      <c r="G524" s="52"/>
      <c r="H524" s="52"/>
      <c r="I524" s="34"/>
      <c r="J524" s="34"/>
      <c r="K524" s="34"/>
      <c r="L524" s="7"/>
      <c r="M524" s="34"/>
      <c r="N524" s="7"/>
      <c r="O524" s="34"/>
      <c r="P524" s="7"/>
      <c r="Q524" s="34"/>
      <c r="R524" s="34"/>
      <c r="S524" s="7"/>
      <c r="T524" s="34"/>
      <c r="U524" s="34"/>
      <c r="V524" s="7"/>
      <c r="W524" s="34"/>
      <c r="X524" s="7"/>
      <c r="Y524" s="34"/>
      <c r="Z524" s="67"/>
      <c r="AA524" s="34"/>
      <c r="AB524" s="7"/>
      <c r="AC524" s="34"/>
      <c r="AD524" s="34"/>
      <c r="AE524" s="7"/>
      <c r="AF524" s="34"/>
      <c r="AG524" s="7"/>
      <c r="AH524" s="34"/>
      <c r="AI524" s="7"/>
      <c r="AJ524" s="66"/>
      <c r="AK524" s="66"/>
      <c r="AL524" s="34"/>
      <c r="AM524" s="34"/>
      <c r="AN524" s="7"/>
      <c r="AO524" s="67"/>
      <c r="AP524" s="8"/>
      <c r="AQ524" s="8"/>
      <c r="AR524" s="7"/>
      <c r="AS524" s="8"/>
      <c r="AT524" s="8"/>
      <c r="AU524" s="224"/>
      <c r="AV524" s="224"/>
      <c r="AW524" s="224"/>
      <c r="AX524" s="225"/>
      <c r="AY524" s="225"/>
      <c r="AZ524" s="224"/>
      <c r="BA524" s="225"/>
      <c r="BB524" s="225"/>
      <c r="BC524" s="224"/>
      <c r="BD524" s="225"/>
      <c r="BE524" s="225"/>
      <c r="BF524" s="224"/>
      <c r="BG524" s="225"/>
      <c r="BH524" s="225"/>
      <c r="BI524" s="224"/>
      <c r="BJ524" s="226"/>
      <c r="BK524" s="227"/>
      <c r="BL524" s="228"/>
      <c r="BM524" s="229"/>
    </row>
    <row r="525" spans="1:65" x14ac:dyDescent="0.25">
      <c r="A525" s="45"/>
      <c r="B525" s="44"/>
      <c r="C525" s="52"/>
      <c r="D525" s="37"/>
      <c r="E525" s="37"/>
      <c r="F525" s="43"/>
      <c r="G525" s="52"/>
      <c r="H525" s="52"/>
      <c r="I525" s="34"/>
      <c r="J525" s="34"/>
      <c r="K525" s="34"/>
      <c r="L525" s="7"/>
      <c r="M525" s="34"/>
      <c r="N525" s="7"/>
      <c r="O525" s="34"/>
      <c r="P525" s="7"/>
      <c r="Q525" s="34"/>
      <c r="R525" s="34"/>
      <c r="S525" s="7"/>
      <c r="T525" s="34"/>
      <c r="U525" s="34"/>
      <c r="V525" s="7"/>
      <c r="W525" s="34"/>
      <c r="X525" s="7"/>
      <c r="Y525" s="34"/>
      <c r="Z525" s="67"/>
      <c r="AA525" s="34"/>
      <c r="AB525" s="7"/>
      <c r="AC525" s="34"/>
      <c r="AD525" s="34"/>
      <c r="AE525" s="7"/>
      <c r="AF525" s="34"/>
      <c r="AG525" s="7"/>
      <c r="AH525" s="34"/>
      <c r="AI525" s="7"/>
      <c r="AJ525" s="66"/>
      <c r="AK525" s="66"/>
      <c r="AL525" s="34"/>
      <c r="AM525" s="34"/>
      <c r="AN525" s="7"/>
      <c r="AO525" s="67"/>
      <c r="AP525" s="8"/>
      <c r="AQ525" s="8"/>
      <c r="AR525" s="7"/>
      <c r="AS525" s="8"/>
      <c r="AT525" s="8"/>
      <c r="AU525" s="224"/>
      <c r="AV525" s="224"/>
      <c r="AW525" s="224"/>
      <c r="AX525" s="225"/>
      <c r="AY525" s="225"/>
      <c r="AZ525" s="224"/>
      <c r="BA525" s="225"/>
      <c r="BB525" s="225"/>
      <c r="BC525" s="224"/>
      <c r="BD525" s="225"/>
      <c r="BE525" s="225"/>
      <c r="BF525" s="224"/>
      <c r="BG525" s="225"/>
      <c r="BH525" s="225"/>
      <c r="BI525" s="224"/>
      <c r="BJ525" s="226"/>
      <c r="BK525" s="226"/>
      <c r="BL525" s="228"/>
      <c r="BM525" s="229"/>
    </row>
    <row r="526" spans="1:65" x14ac:dyDescent="0.25">
      <c r="A526" s="45"/>
      <c r="B526" s="44"/>
      <c r="C526" s="52"/>
      <c r="D526" s="37"/>
      <c r="E526" s="37"/>
      <c r="F526" s="43"/>
      <c r="G526" s="52"/>
      <c r="H526" s="52"/>
      <c r="I526" s="34"/>
      <c r="J526" s="34"/>
      <c r="K526" s="34"/>
      <c r="L526" s="7"/>
      <c r="M526" s="34"/>
      <c r="N526" s="7"/>
      <c r="O526" s="34"/>
      <c r="P526" s="7"/>
      <c r="Q526" s="34"/>
      <c r="R526" s="34"/>
      <c r="S526" s="7"/>
      <c r="T526" s="34"/>
      <c r="U526" s="34"/>
      <c r="V526" s="7"/>
      <c r="W526" s="34"/>
      <c r="X526" s="7"/>
      <c r="Y526" s="34"/>
      <c r="Z526" s="67"/>
      <c r="AA526" s="34"/>
      <c r="AB526" s="7"/>
      <c r="AC526" s="34"/>
      <c r="AD526" s="34"/>
      <c r="AE526" s="7"/>
      <c r="AF526" s="34"/>
      <c r="AG526" s="7"/>
      <c r="AH526" s="34"/>
      <c r="AI526" s="7"/>
      <c r="AJ526" s="66"/>
      <c r="AK526" s="66"/>
      <c r="AL526" s="34"/>
      <c r="AM526" s="34"/>
      <c r="AN526" s="7"/>
      <c r="AO526" s="67"/>
      <c r="AP526" s="8"/>
      <c r="AQ526" s="8"/>
      <c r="AR526" s="7"/>
      <c r="AS526" s="8"/>
      <c r="AT526" s="8"/>
      <c r="AU526" s="224"/>
      <c r="AV526" s="224"/>
      <c r="AW526" s="224"/>
      <c r="AX526" s="225"/>
      <c r="AY526" s="225"/>
      <c r="AZ526" s="224"/>
      <c r="BA526" s="225"/>
      <c r="BB526" s="225"/>
      <c r="BC526" s="224"/>
      <c r="BD526" s="225"/>
      <c r="BE526" s="225"/>
      <c r="BF526" s="224"/>
      <c r="BG526" s="225"/>
      <c r="BH526" s="225"/>
      <c r="BI526" s="224"/>
      <c r="BJ526" s="226"/>
      <c r="BK526" s="226"/>
      <c r="BL526" s="228"/>
      <c r="BM526" s="229"/>
    </row>
    <row r="527" spans="1:65" x14ac:dyDescent="0.25">
      <c r="A527" s="45"/>
      <c r="B527" s="44"/>
      <c r="C527" s="52"/>
      <c r="D527" s="37"/>
      <c r="E527" s="37"/>
      <c r="F527" s="43"/>
      <c r="G527" s="52"/>
      <c r="H527" s="52"/>
      <c r="I527" s="34"/>
      <c r="J527" s="34"/>
      <c r="K527" s="34"/>
      <c r="L527" s="7"/>
      <c r="M527" s="34"/>
      <c r="N527" s="7"/>
      <c r="O527" s="34"/>
      <c r="P527" s="7"/>
      <c r="Q527" s="34"/>
      <c r="R527" s="34"/>
      <c r="S527" s="7"/>
      <c r="T527" s="34"/>
      <c r="U527" s="34"/>
      <c r="V527" s="7"/>
      <c r="W527" s="34"/>
      <c r="X527" s="7"/>
      <c r="Y527" s="34"/>
      <c r="Z527" s="67"/>
      <c r="AA527" s="34"/>
      <c r="AB527" s="7"/>
      <c r="AC527" s="34"/>
      <c r="AD527" s="34"/>
      <c r="AE527" s="7"/>
      <c r="AF527" s="34"/>
      <c r="AG527" s="7"/>
      <c r="AH527" s="34"/>
      <c r="AI527" s="7"/>
      <c r="AJ527" s="66"/>
      <c r="AK527" s="66"/>
      <c r="AL527" s="34"/>
      <c r="AM527" s="34"/>
      <c r="AN527" s="7"/>
      <c r="AO527" s="67"/>
      <c r="AP527" s="8"/>
      <c r="AQ527" s="8"/>
      <c r="AR527" s="7"/>
      <c r="AS527" s="8"/>
      <c r="AT527" s="8"/>
      <c r="AU527" s="224"/>
      <c r="AV527" s="224"/>
      <c r="AW527" s="224"/>
      <c r="AX527" s="225"/>
      <c r="AY527" s="225"/>
      <c r="AZ527" s="224"/>
      <c r="BA527" s="225"/>
      <c r="BB527" s="225"/>
      <c r="BC527" s="224"/>
      <c r="BD527" s="225"/>
      <c r="BE527" s="225"/>
      <c r="BF527" s="224"/>
      <c r="BG527" s="225"/>
      <c r="BH527" s="225"/>
      <c r="BI527" s="224"/>
      <c r="BJ527" s="226"/>
      <c r="BK527" s="226"/>
      <c r="BL527" s="228"/>
      <c r="BM527" s="229"/>
    </row>
    <row r="528" spans="1:65" x14ac:dyDescent="0.25">
      <c r="A528" s="45"/>
      <c r="B528" s="44"/>
      <c r="C528" s="52"/>
      <c r="D528" s="37"/>
      <c r="E528" s="37"/>
      <c r="F528" s="43"/>
      <c r="G528" s="52"/>
      <c r="H528" s="52"/>
      <c r="I528" s="34"/>
      <c r="J528" s="34"/>
      <c r="K528" s="34"/>
      <c r="L528" s="7"/>
      <c r="M528" s="34"/>
      <c r="N528" s="7"/>
      <c r="O528" s="34"/>
      <c r="P528" s="7"/>
      <c r="Q528" s="34"/>
      <c r="R528" s="34"/>
      <c r="S528" s="7"/>
      <c r="T528" s="34"/>
      <c r="U528" s="34"/>
      <c r="V528" s="7"/>
      <c r="W528" s="34"/>
      <c r="X528" s="7"/>
      <c r="Y528" s="34"/>
      <c r="Z528" s="67"/>
      <c r="AA528" s="34"/>
      <c r="AB528" s="7"/>
      <c r="AC528" s="34"/>
      <c r="AD528" s="34"/>
      <c r="AE528" s="7"/>
      <c r="AF528" s="34"/>
      <c r="AG528" s="7"/>
      <c r="AH528" s="34"/>
      <c r="AI528" s="7"/>
      <c r="AJ528" s="66"/>
      <c r="AK528" s="66"/>
      <c r="AL528" s="34"/>
      <c r="AM528" s="34"/>
      <c r="AN528" s="7"/>
      <c r="AO528" s="67"/>
      <c r="AP528" s="8"/>
      <c r="AQ528" s="8"/>
      <c r="AR528" s="7"/>
      <c r="AS528" s="8"/>
      <c r="AT528" s="8"/>
      <c r="AU528" s="224"/>
      <c r="AV528" s="224"/>
      <c r="AW528" s="224"/>
      <c r="AX528" s="225"/>
      <c r="AY528" s="225"/>
      <c r="AZ528" s="224"/>
      <c r="BA528" s="225"/>
      <c r="BB528" s="225"/>
      <c r="BC528" s="224"/>
      <c r="BD528" s="225"/>
      <c r="BE528" s="225"/>
      <c r="BF528" s="224"/>
      <c r="BG528" s="225"/>
      <c r="BH528" s="225"/>
      <c r="BI528" s="224"/>
      <c r="BJ528" s="226"/>
      <c r="BK528" s="226"/>
      <c r="BL528" s="228"/>
      <c r="BM528" s="229"/>
    </row>
    <row r="529" spans="1:65" x14ac:dyDescent="0.25">
      <c r="A529" s="45"/>
      <c r="B529" s="44"/>
      <c r="C529" s="52"/>
      <c r="D529" s="37"/>
      <c r="E529" s="37"/>
      <c r="F529" s="43"/>
      <c r="G529" s="52"/>
      <c r="H529" s="52"/>
      <c r="I529" s="34"/>
      <c r="J529" s="34"/>
      <c r="K529" s="34"/>
      <c r="L529" s="7"/>
      <c r="M529" s="34"/>
      <c r="N529" s="7"/>
      <c r="O529" s="34"/>
      <c r="P529" s="7"/>
      <c r="Q529" s="34"/>
      <c r="R529" s="34"/>
      <c r="S529" s="7"/>
      <c r="T529" s="34"/>
      <c r="U529" s="34"/>
      <c r="V529" s="7"/>
      <c r="W529" s="34"/>
      <c r="X529" s="7"/>
      <c r="Y529" s="34"/>
      <c r="Z529" s="67"/>
      <c r="AA529" s="34"/>
      <c r="AB529" s="7"/>
      <c r="AC529" s="34"/>
      <c r="AD529" s="34"/>
      <c r="AE529" s="7"/>
      <c r="AF529" s="34"/>
      <c r="AG529" s="7"/>
      <c r="AH529" s="34"/>
      <c r="AI529" s="7"/>
      <c r="AJ529" s="66"/>
      <c r="AK529" s="66"/>
      <c r="AL529" s="34"/>
      <c r="AM529" s="34"/>
      <c r="AN529" s="7"/>
      <c r="AO529" s="67"/>
      <c r="AP529" s="8"/>
      <c r="AQ529" s="8"/>
      <c r="AR529" s="7"/>
      <c r="AS529" s="8"/>
      <c r="AT529" s="8"/>
      <c r="AU529" s="224"/>
      <c r="AV529" s="224"/>
      <c r="AW529" s="224"/>
      <c r="AX529" s="225"/>
      <c r="AY529" s="225"/>
      <c r="AZ529" s="224"/>
      <c r="BA529" s="225"/>
      <c r="BB529" s="225"/>
      <c r="BC529" s="224"/>
      <c r="BD529" s="225"/>
      <c r="BE529" s="225"/>
      <c r="BF529" s="224"/>
      <c r="BG529" s="225"/>
      <c r="BH529" s="225"/>
      <c r="BI529" s="224"/>
      <c r="BJ529" s="226"/>
      <c r="BK529" s="226"/>
      <c r="BL529" s="228"/>
      <c r="BM529" s="229"/>
    </row>
    <row r="530" spans="1:65" x14ac:dyDescent="0.25">
      <c r="A530" s="45"/>
      <c r="B530" s="44"/>
      <c r="C530" s="52"/>
      <c r="D530" s="37"/>
      <c r="E530" s="37"/>
      <c r="F530" s="43"/>
      <c r="G530" s="52"/>
      <c r="H530" s="52"/>
      <c r="I530" s="34"/>
      <c r="J530" s="34"/>
      <c r="K530" s="34"/>
      <c r="L530" s="7"/>
      <c r="M530" s="34"/>
      <c r="N530" s="7"/>
      <c r="O530" s="34"/>
      <c r="P530" s="7"/>
      <c r="Q530" s="34"/>
      <c r="R530" s="34"/>
      <c r="S530" s="7"/>
      <c r="T530" s="34"/>
      <c r="U530" s="34"/>
      <c r="V530" s="7"/>
      <c r="W530" s="34"/>
      <c r="X530" s="7"/>
      <c r="Y530" s="34"/>
      <c r="Z530" s="67"/>
      <c r="AA530" s="34"/>
      <c r="AB530" s="7"/>
      <c r="AC530" s="34"/>
      <c r="AD530" s="34"/>
      <c r="AE530" s="7"/>
      <c r="AF530" s="34"/>
      <c r="AG530" s="7"/>
      <c r="AH530" s="34"/>
      <c r="AI530" s="7"/>
      <c r="AJ530" s="66"/>
      <c r="AK530" s="66"/>
      <c r="AL530" s="34"/>
      <c r="AM530" s="34"/>
      <c r="AN530" s="7"/>
      <c r="AO530" s="67"/>
      <c r="AP530" s="8"/>
      <c r="AQ530" s="8"/>
      <c r="AR530" s="7"/>
      <c r="AS530" s="8"/>
      <c r="AT530" s="8"/>
      <c r="AU530" s="224"/>
      <c r="AV530" s="224"/>
      <c r="AW530" s="224"/>
      <c r="AX530" s="225"/>
      <c r="AY530" s="225"/>
      <c r="AZ530" s="224"/>
      <c r="BA530" s="225"/>
      <c r="BB530" s="225"/>
      <c r="BC530" s="224"/>
      <c r="BD530" s="225"/>
      <c r="BE530" s="225"/>
      <c r="BF530" s="224"/>
      <c r="BG530" s="225"/>
      <c r="BH530" s="225"/>
      <c r="BI530" s="224"/>
      <c r="BJ530" s="226"/>
      <c r="BK530" s="226"/>
      <c r="BL530" s="228"/>
      <c r="BM530" s="229"/>
    </row>
    <row r="531" spans="1:65" x14ac:dyDescent="0.25">
      <c r="A531" s="45"/>
      <c r="B531" s="44"/>
      <c r="C531" s="52"/>
      <c r="D531" s="37"/>
      <c r="E531" s="37"/>
      <c r="F531" s="43"/>
      <c r="G531" s="52"/>
      <c r="H531" s="52"/>
      <c r="I531" s="34"/>
      <c r="J531" s="34"/>
      <c r="K531" s="34"/>
      <c r="L531" s="7"/>
      <c r="M531" s="34"/>
      <c r="N531" s="7"/>
      <c r="O531" s="34"/>
      <c r="P531" s="7"/>
      <c r="Q531" s="34"/>
      <c r="R531" s="34"/>
      <c r="S531" s="7"/>
      <c r="T531" s="34"/>
      <c r="U531" s="34"/>
      <c r="V531" s="7"/>
      <c r="W531" s="34"/>
      <c r="X531" s="7"/>
      <c r="Y531" s="34"/>
      <c r="Z531" s="67"/>
      <c r="AA531" s="34"/>
      <c r="AB531" s="7"/>
      <c r="AC531" s="34"/>
      <c r="AD531" s="34"/>
      <c r="AE531" s="7"/>
      <c r="AF531" s="34"/>
      <c r="AG531" s="7"/>
      <c r="AH531" s="34"/>
      <c r="AI531" s="7"/>
      <c r="AJ531" s="66"/>
      <c r="AK531" s="66"/>
      <c r="AL531" s="34"/>
      <c r="AM531" s="34"/>
      <c r="AN531" s="7"/>
      <c r="AO531" s="67"/>
      <c r="AP531" s="8"/>
      <c r="AQ531" s="8"/>
      <c r="AR531" s="7"/>
      <c r="AS531" s="8"/>
      <c r="AT531" s="8"/>
      <c r="AU531" s="224"/>
      <c r="AV531" s="224"/>
      <c r="AW531" s="224"/>
      <c r="AX531" s="225"/>
      <c r="AY531" s="225"/>
      <c r="AZ531" s="224"/>
      <c r="BA531" s="225"/>
      <c r="BB531" s="225"/>
      <c r="BC531" s="224"/>
      <c r="BD531" s="225"/>
      <c r="BE531" s="225"/>
      <c r="BF531" s="224"/>
      <c r="BG531" s="225"/>
      <c r="BH531" s="225"/>
      <c r="BI531" s="224"/>
      <c r="BJ531" s="226"/>
      <c r="BK531" s="226"/>
      <c r="BL531" s="228"/>
      <c r="BM531" s="229"/>
    </row>
    <row r="532" spans="1:65" x14ac:dyDescent="0.25">
      <c r="A532" s="45"/>
      <c r="B532" s="44"/>
      <c r="C532" s="52"/>
      <c r="D532" s="37"/>
      <c r="E532" s="37"/>
      <c r="F532" s="43"/>
      <c r="G532" s="52"/>
      <c r="H532" s="52"/>
      <c r="I532" s="34"/>
      <c r="J532" s="34"/>
      <c r="K532" s="34"/>
      <c r="L532" s="7"/>
      <c r="M532" s="34"/>
      <c r="N532" s="7"/>
      <c r="O532" s="34"/>
      <c r="P532" s="7"/>
      <c r="Q532" s="34"/>
      <c r="R532" s="34"/>
      <c r="S532" s="7"/>
      <c r="T532" s="34"/>
      <c r="U532" s="34"/>
      <c r="V532" s="7"/>
      <c r="W532" s="34"/>
      <c r="X532" s="7"/>
      <c r="Y532" s="34"/>
      <c r="Z532" s="67"/>
      <c r="AA532" s="34"/>
      <c r="AB532" s="7"/>
      <c r="AC532" s="34"/>
      <c r="AD532" s="34"/>
      <c r="AE532" s="7"/>
      <c r="AF532" s="34"/>
      <c r="AG532" s="7"/>
      <c r="AH532" s="34"/>
      <c r="AI532" s="7"/>
      <c r="AJ532" s="66"/>
      <c r="AK532" s="66"/>
      <c r="AL532" s="34"/>
      <c r="AM532" s="34"/>
      <c r="AN532" s="7"/>
      <c r="AO532" s="67"/>
      <c r="AP532" s="8"/>
      <c r="AQ532" s="8"/>
      <c r="AR532" s="7"/>
      <c r="AS532" s="8"/>
      <c r="AT532" s="8"/>
      <c r="AU532" s="224"/>
      <c r="AV532" s="224"/>
      <c r="AW532" s="224"/>
      <c r="AX532" s="225"/>
      <c r="AY532" s="225"/>
      <c r="AZ532" s="224"/>
      <c r="BA532" s="225"/>
      <c r="BB532" s="225"/>
      <c r="BC532" s="224"/>
      <c r="BD532" s="225"/>
      <c r="BE532" s="225"/>
      <c r="BF532" s="224"/>
      <c r="BG532" s="225"/>
      <c r="BH532" s="225"/>
      <c r="BI532" s="224"/>
      <c r="BJ532" s="226"/>
      <c r="BK532" s="226"/>
      <c r="BL532" s="228"/>
      <c r="BM532" s="229"/>
    </row>
    <row r="533" spans="1:65" x14ac:dyDescent="0.25">
      <c r="A533" s="45"/>
      <c r="B533" s="44"/>
      <c r="C533" s="52"/>
      <c r="D533" s="37"/>
      <c r="E533" s="37"/>
      <c r="F533" s="43"/>
      <c r="G533" s="52"/>
      <c r="H533" s="52"/>
      <c r="I533" s="34"/>
      <c r="J533" s="34"/>
      <c r="K533" s="34"/>
      <c r="L533" s="7"/>
      <c r="M533" s="34"/>
      <c r="N533" s="7"/>
      <c r="O533" s="34"/>
      <c r="P533" s="7"/>
      <c r="Q533" s="34"/>
      <c r="R533" s="34"/>
      <c r="S533" s="7"/>
      <c r="T533" s="34"/>
      <c r="U533" s="34"/>
      <c r="V533" s="7"/>
      <c r="W533" s="34"/>
      <c r="X533" s="7"/>
      <c r="Y533" s="34"/>
      <c r="Z533" s="67"/>
      <c r="AA533" s="34"/>
      <c r="AB533" s="7"/>
      <c r="AC533" s="34"/>
      <c r="AD533" s="34"/>
      <c r="AE533" s="7"/>
      <c r="AF533" s="34"/>
      <c r="AG533" s="7"/>
      <c r="AH533" s="34"/>
      <c r="AI533" s="7"/>
      <c r="AJ533" s="66"/>
      <c r="AK533" s="66"/>
      <c r="AL533" s="34"/>
      <c r="AM533" s="34"/>
      <c r="AN533" s="7"/>
      <c r="AO533" s="67"/>
      <c r="AP533" s="8"/>
      <c r="AQ533" s="8"/>
      <c r="AR533" s="7"/>
      <c r="AS533" s="8"/>
      <c r="AT533" s="8"/>
      <c r="AU533" s="224"/>
      <c r="AV533" s="224"/>
      <c r="AW533" s="224"/>
      <c r="AX533" s="225"/>
      <c r="AY533" s="225"/>
      <c r="AZ533" s="224"/>
      <c r="BA533" s="225"/>
      <c r="BB533" s="225"/>
      <c r="BC533" s="224"/>
      <c r="BD533" s="225"/>
      <c r="BE533" s="225"/>
      <c r="BF533" s="224"/>
      <c r="BG533" s="225"/>
      <c r="BH533" s="225"/>
      <c r="BI533" s="224"/>
      <c r="BJ533" s="226"/>
      <c r="BK533" s="226"/>
      <c r="BL533" s="228"/>
      <c r="BM533" s="229"/>
    </row>
    <row r="534" spans="1:65" x14ac:dyDescent="0.25">
      <c r="A534" s="45"/>
      <c r="B534" s="44"/>
      <c r="C534" s="52"/>
      <c r="D534" s="37"/>
      <c r="E534" s="37"/>
      <c r="F534" s="43"/>
      <c r="G534" s="52"/>
      <c r="H534" s="52"/>
      <c r="I534" s="34"/>
      <c r="J534" s="34"/>
      <c r="K534" s="34"/>
      <c r="L534" s="7"/>
      <c r="M534" s="34"/>
      <c r="N534" s="7"/>
      <c r="O534" s="34"/>
      <c r="P534" s="7"/>
      <c r="Q534" s="34"/>
      <c r="R534" s="34"/>
      <c r="S534" s="7"/>
      <c r="T534" s="34"/>
      <c r="U534" s="34"/>
      <c r="V534" s="7"/>
      <c r="W534" s="34"/>
      <c r="X534" s="7"/>
      <c r="Y534" s="34"/>
      <c r="Z534" s="67"/>
      <c r="AA534" s="34"/>
      <c r="AB534" s="7"/>
      <c r="AC534" s="34"/>
      <c r="AD534" s="34"/>
      <c r="AE534" s="7"/>
      <c r="AF534" s="34"/>
      <c r="AG534" s="7"/>
      <c r="AH534" s="34"/>
      <c r="AI534" s="7"/>
      <c r="AJ534" s="66"/>
      <c r="AK534" s="66"/>
      <c r="AL534" s="34"/>
      <c r="AM534" s="34"/>
      <c r="AN534" s="7"/>
      <c r="AO534" s="67"/>
      <c r="AP534" s="8"/>
      <c r="AQ534" s="8"/>
      <c r="AR534" s="7"/>
      <c r="AS534" s="8"/>
      <c r="AT534" s="8"/>
      <c r="AU534" s="224"/>
      <c r="AV534" s="224"/>
      <c r="AW534" s="224"/>
      <c r="AX534" s="225"/>
      <c r="AY534" s="225"/>
      <c r="AZ534" s="224"/>
      <c r="BA534" s="225"/>
      <c r="BB534" s="225"/>
      <c r="BC534" s="224"/>
      <c r="BD534" s="225"/>
      <c r="BE534" s="225"/>
      <c r="BF534" s="224"/>
      <c r="BG534" s="225"/>
      <c r="BH534" s="225"/>
      <c r="BI534" s="224"/>
      <c r="BJ534" s="226"/>
      <c r="BK534" s="226"/>
      <c r="BL534" s="228"/>
      <c r="BM534" s="229"/>
    </row>
    <row r="535" spans="1:65" x14ac:dyDescent="0.25">
      <c r="A535" s="45"/>
      <c r="B535" s="44"/>
      <c r="C535" s="52"/>
      <c r="D535" s="37"/>
      <c r="E535" s="37"/>
      <c r="F535" s="43"/>
      <c r="G535" s="52"/>
      <c r="H535" s="52"/>
      <c r="I535" s="34"/>
      <c r="J535" s="34"/>
      <c r="K535" s="34"/>
      <c r="L535" s="7"/>
      <c r="M535" s="34"/>
      <c r="N535" s="7"/>
      <c r="O535" s="34"/>
      <c r="P535" s="7"/>
      <c r="Q535" s="34"/>
      <c r="R535" s="34"/>
      <c r="S535" s="7"/>
      <c r="T535" s="34"/>
      <c r="U535" s="34"/>
      <c r="V535" s="7"/>
      <c r="W535" s="34"/>
      <c r="X535" s="7"/>
      <c r="Y535" s="34"/>
      <c r="Z535" s="67"/>
      <c r="AA535" s="34"/>
      <c r="AB535" s="7"/>
      <c r="AC535" s="34"/>
      <c r="AD535" s="34"/>
      <c r="AE535" s="7"/>
      <c r="AF535" s="34"/>
      <c r="AG535" s="7"/>
      <c r="AH535" s="34"/>
      <c r="AI535" s="7"/>
      <c r="AJ535" s="66"/>
      <c r="AK535" s="66"/>
      <c r="AL535" s="34"/>
      <c r="AM535" s="34"/>
      <c r="AN535" s="7"/>
      <c r="AO535" s="67"/>
      <c r="AP535" s="8"/>
      <c r="AQ535" s="8"/>
      <c r="AR535" s="7"/>
      <c r="AS535" s="8"/>
      <c r="AT535" s="8"/>
      <c r="AU535" s="224"/>
      <c r="AV535" s="224"/>
      <c r="AW535" s="224"/>
      <c r="AX535" s="225"/>
      <c r="AY535" s="225"/>
      <c r="AZ535" s="224"/>
      <c r="BA535" s="225"/>
      <c r="BB535" s="225"/>
      <c r="BC535" s="224"/>
      <c r="BD535" s="225"/>
      <c r="BE535" s="225"/>
      <c r="BF535" s="224"/>
      <c r="BG535" s="225"/>
      <c r="BH535" s="225"/>
      <c r="BI535" s="224"/>
      <c r="BJ535" s="226"/>
      <c r="BK535" s="226"/>
      <c r="BL535" s="228"/>
      <c r="BM535" s="229"/>
    </row>
    <row r="536" spans="1:65" x14ac:dyDescent="0.25">
      <c r="A536" s="45"/>
      <c r="B536" s="44"/>
      <c r="C536" s="52"/>
      <c r="D536" s="37"/>
      <c r="E536" s="37"/>
      <c r="F536" s="43"/>
      <c r="G536" s="52"/>
      <c r="H536" s="52"/>
      <c r="I536" s="34"/>
      <c r="J536" s="34"/>
      <c r="K536" s="34"/>
      <c r="L536" s="7"/>
      <c r="M536" s="34"/>
      <c r="N536" s="7"/>
      <c r="O536" s="34"/>
      <c r="P536" s="7"/>
      <c r="Q536" s="34"/>
      <c r="R536" s="34"/>
      <c r="S536" s="7"/>
      <c r="T536" s="34"/>
      <c r="U536" s="34"/>
      <c r="V536" s="7"/>
      <c r="W536" s="34"/>
      <c r="X536" s="7"/>
      <c r="Y536" s="34"/>
      <c r="Z536" s="67"/>
      <c r="AA536" s="34"/>
      <c r="AB536" s="7"/>
      <c r="AC536" s="34"/>
      <c r="AD536" s="34"/>
      <c r="AE536" s="7"/>
      <c r="AF536" s="34"/>
      <c r="AG536" s="7"/>
      <c r="AH536" s="34"/>
      <c r="AI536" s="7"/>
      <c r="AJ536" s="66"/>
      <c r="AK536" s="66"/>
      <c r="AL536" s="34"/>
      <c r="AM536" s="34"/>
      <c r="AN536" s="7"/>
      <c r="AO536" s="67"/>
      <c r="AP536" s="8"/>
      <c r="AQ536" s="8"/>
      <c r="AR536" s="7"/>
      <c r="AS536" s="8"/>
      <c r="AT536" s="8"/>
      <c r="AU536" s="224"/>
      <c r="AV536" s="224"/>
      <c r="AW536" s="224"/>
      <c r="AX536" s="225"/>
      <c r="AY536" s="225"/>
      <c r="AZ536" s="224"/>
      <c r="BA536" s="225"/>
      <c r="BB536" s="225"/>
      <c r="BC536" s="224"/>
      <c r="BD536" s="225"/>
      <c r="BE536" s="225"/>
      <c r="BF536" s="224"/>
      <c r="BG536" s="225"/>
      <c r="BH536" s="225"/>
      <c r="BI536" s="224"/>
      <c r="BJ536" s="226"/>
      <c r="BK536" s="226"/>
      <c r="BL536" s="228"/>
      <c r="BM536" s="229"/>
    </row>
    <row r="537" spans="1:65" x14ac:dyDescent="0.25">
      <c r="A537" s="45"/>
      <c r="B537" s="44"/>
      <c r="C537" s="52"/>
      <c r="D537" s="37"/>
      <c r="E537" s="37"/>
      <c r="F537" s="43"/>
      <c r="G537" s="52"/>
      <c r="H537" s="52"/>
      <c r="I537" s="34"/>
      <c r="J537" s="34"/>
      <c r="K537" s="34"/>
      <c r="L537" s="7"/>
      <c r="M537" s="34"/>
      <c r="N537" s="7"/>
      <c r="O537" s="34"/>
      <c r="P537" s="7"/>
      <c r="Q537" s="34"/>
      <c r="R537" s="34"/>
      <c r="S537" s="7"/>
      <c r="T537" s="34"/>
      <c r="U537" s="34"/>
      <c r="V537" s="7"/>
      <c r="W537" s="34"/>
      <c r="X537" s="7"/>
      <c r="Y537" s="34"/>
      <c r="Z537" s="67"/>
      <c r="AA537" s="34"/>
      <c r="AB537" s="7"/>
      <c r="AC537" s="34"/>
      <c r="AD537" s="34"/>
      <c r="AE537" s="7"/>
      <c r="AF537" s="34"/>
      <c r="AG537" s="7"/>
      <c r="AH537" s="34"/>
      <c r="AI537" s="7"/>
      <c r="AJ537" s="66"/>
      <c r="AK537" s="66"/>
      <c r="AL537" s="34"/>
      <c r="AM537" s="34"/>
      <c r="AN537" s="7"/>
      <c r="AO537" s="67"/>
      <c r="AP537" s="8"/>
      <c r="AQ537" s="8"/>
      <c r="AR537" s="7"/>
      <c r="AS537" s="8"/>
      <c r="AT537" s="8"/>
      <c r="AU537" s="224"/>
      <c r="AV537" s="224"/>
      <c r="AW537" s="224"/>
      <c r="AX537" s="225"/>
      <c r="AY537" s="225"/>
      <c r="AZ537" s="224"/>
      <c r="BA537" s="225"/>
      <c r="BB537" s="225"/>
      <c r="BC537" s="224"/>
      <c r="BD537" s="225"/>
      <c r="BE537" s="225"/>
      <c r="BF537" s="224"/>
      <c r="BG537" s="225"/>
      <c r="BH537" s="225"/>
      <c r="BI537" s="224"/>
      <c r="BJ537" s="226"/>
      <c r="BK537" s="226"/>
      <c r="BL537" s="228"/>
      <c r="BM537" s="229"/>
    </row>
    <row r="538" spans="1:65" x14ac:dyDescent="0.25">
      <c r="A538" s="45"/>
      <c r="B538" s="44"/>
      <c r="C538" s="52"/>
      <c r="D538" s="37"/>
      <c r="E538" s="37"/>
      <c r="F538" s="43"/>
      <c r="G538" s="52"/>
      <c r="H538" s="52"/>
      <c r="I538" s="34"/>
      <c r="J538" s="34"/>
      <c r="K538" s="34"/>
      <c r="L538" s="7"/>
      <c r="M538" s="34"/>
      <c r="N538" s="7"/>
      <c r="O538" s="34"/>
      <c r="P538" s="7"/>
      <c r="Q538" s="34"/>
      <c r="R538" s="34"/>
      <c r="S538" s="7"/>
      <c r="T538" s="34"/>
      <c r="U538" s="34"/>
      <c r="V538" s="7"/>
      <c r="W538" s="34"/>
      <c r="X538" s="7"/>
      <c r="Y538" s="34"/>
      <c r="Z538" s="67"/>
      <c r="AA538" s="34"/>
      <c r="AB538" s="7"/>
      <c r="AC538" s="34"/>
      <c r="AD538" s="34"/>
      <c r="AE538" s="7"/>
      <c r="AF538" s="34"/>
      <c r="AG538" s="7"/>
      <c r="AH538" s="34"/>
      <c r="AI538" s="7"/>
      <c r="AJ538" s="66"/>
      <c r="AK538" s="66"/>
      <c r="AL538" s="34"/>
      <c r="AM538" s="34"/>
      <c r="AN538" s="7"/>
      <c r="AO538" s="67"/>
      <c r="AP538" s="8"/>
      <c r="AQ538" s="8"/>
      <c r="AR538" s="7"/>
      <c r="AS538" s="8"/>
      <c r="AT538" s="8"/>
      <c r="AU538" s="224"/>
      <c r="AV538" s="224"/>
      <c r="AW538" s="224"/>
      <c r="AX538" s="225"/>
      <c r="AY538" s="225"/>
      <c r="AZ538" s="224"/>
      <c r="BA538" s="225"/>
      <c r="BB538" s="225"/>
      <c r="BC538" s="224"/>
      <c r="BD538" s="225"/>
      <c r="BE538" s="225"/>
      <c r="BF538" s="224"/>
      <c r="BG538" s="225"/>
      <c r="BH538" s="225"/>
      <c r="BI538" s="224"/>
      <c r="BJ538" s="226"/>
      <c r="BK538" s="226"/>
      <c r="BL538" s="228"/>
      <c r="BM538" s="229"/>
    </row>
    <row r="539" spans="1:65" x14ac:dyDescent="0.25">
      <c r="A539" s="45"/>
      <c r="B539" s="44"/>
      <c r="C539" s="52"/>
      <c r="D539" s="37"/>
      <c r="E539" s="37"/>
      <c r="F539" s="43"/>
      <c r="G539" s="52"/>
      <c r="H539" s="52"/>
      <c r="I539" s="34"/>
      <c r="J539" s="34"/>
      <c r="K539" s="34"/>
      <c r="L539" s="7"/>
      <c r="M539" s="34"/>
      <c r="N539" s="7"/>
      <c r="O539" s="34"/>
      <c r="P539" s="7"/>
      <c r="Q539" s="34"/>
      <c r="R539" s="34"/>
      <c r="S539" s="7"/>
      <c r="T539" s="34"/>
      <c r="U539" s="34"/>
      <c r="V539" s="7"/>
      <c r="W539" s="34"/>
      <c r="X539" s="7"/>
      <c r="Y539" s="34"/>
      <c r="Z539" s="67"/>
      <c r="AA539" s="34"/>
      <c r="AB539" s="7"/>
      <c r="AC539" s="34"/>
      <c r="AD539" s="34"/>
      <c r="AE539" s="7"/>
      <c r="AF539" s="34"/>
      <c r="AG539" s="7"/>
      <c r="AH539" s="34"/>
      <c r="AI539" s="7"/>
      <c r="AJ539" s="66"/>
      <c r="AK539" s="66"/>
      <c r="AL539" s="34"/>
      <c r="AM539" s="34"/>
      <c r="AN539" s="7"/>
      <c r="AO539" s="67"/>
      <c r="AP539" s="8"/>
      <c r="AQ539" s="8"/>
      <c r="AR539" s="7"/>
      <c r="AS539" s="8"/>
      <c r="AT539" s="8"/>
      <c r="AU539" s="224"/>
      <c r="AV539" s="224"/>
      <c r="AW539" s="224"/>
      <c r="AX539" s="225"/>
      <c r="AY539" s="225"/>
      <c r="AZ539" s="224"/>
      <c r="BA539" s="225"/>
      <c r="BB539" s="225"/>
      <c r="BC539" s="224"/>
      <c r="BD539" s="225"/>
      <c r="BE539" s="225"/>
      <c r="BF539" s="224"/>
      <c r="BG539" s="225"/>
      <c r="BH539" s="225"/>
      <c r="BI539" s="224"/>
      <c r="BJ539" s="226"/>
      <c r="BK539" s="226"/>
      <c r="BL539" s="228"/>
      <c r="BM539" s="229"/>
    </row>
    <row r="540" spans="1:65" x14ac:dyDescent="0.25">
      <c r="A540" s="45"/>
      <c r="B540" s="44"/>
      <c r="C540" s="52"/>
      <c r="D540" s="37"/>
      <c r="E540" s="37"/>
      <c r="F540" s="43"/>
      <c r="G540" s="52"/>
      <c r="H540" s="52"/>
      <c r="I540" s="34"/>
      <c r="J540" s="34"/>
      <c r="K540" s="34"/>
      <c r="L540" s="7"/>
      <c r="M540" s="34"/>
      <c r="N540" s="7"/>
      <c r="O540" s="34"/>
      <c r="P540" s="7"/>
      <c r="Q540" s="34"/>
      <c r="R540" s="34"/>
      <c r="S540" s="7"/>
      <c r="T540" s="34"/>
      <c r="U540" s="34"/>
      <c r="V540" s="7"/>
      <c r="W540" s="34"/>
      <c r="X540" s="7"/>
      <c r="Y540" s="34"/>
      <c r="Z540" s="67"/>
      <c r="AA540" s="34"/>
      <c r="AB540" s="7"/>
      <c r="AC540" s="34"/>
      <c r="AD540" s="34"/>
      <c r="AE540" s="7"/>
      <c r="AF540" s="34"/>
      <c r="AG540" s="7"/>
      <c r="AH540" s="34"/>
      <c r="AI540" s="7"/>
      <c r="AJ540" s="66"/>
      <c r="AK540" s="66"/>
      <c r="AL540" s="34"/>
      <c r="AM540" s="34"/>
      <c r="AN540" s="7"/>
      <c r="AO540" s="67"/>
      <c r="AP540" s="8"/>
      <c r="AQ540" s="8"/>
      <c r="AR540" s="7"/>
      <c r="AS540" s="8"/>
      <c r="AT540" s="8"/>
      <c r="AU540" s="224"/>
      <c r="AV540" s="224"/>
      <c r="AW540" s="224"/>
      <c r="AX540" s="225"/>
      <c r="AY540" s="225"/>
      <c r="AZ540" s="224"/>
      <c r="BA540" s="225"/>
      <c r="BB540" s="225"/>
      <c r="BC540" s="224"/>
      <c r="BD540" s="225"/>
      <c r="BE540" s="225"/>
      <c r="BF540" s="224"/>
      <c r="BG540" s="225"/>
      <c r="BH540" s="225"/>
      <c r="BI540" s="224"/>
      <c r="BJ540" s="226"/>
      <c r="BK540" s="226"/>
      <c r="BL540" s="228"/>
      <c r="BM540" s="229"/>
    </row>
    <row r="541" spans="1:65" x14ac:dyDescent="0.25">
      <c r="A541" s="45"/>
      <c r="B541" s="44"/>
      <c r="C541" s="52"/>
      <c r="D541" s="37"/>
      <c r="E541" s="37"/>
      <c r="F541" s="43"/>
      <c r="G541" s="52"/>
      <c r="H541" s="52"/>
      <c r="I541" s="34"/>
      <c r="J541" s="34"/>
      <c r="K541" s="34"/>
      <c r="L541" s="7"/>
      <c r="M541" s="34"/>
      <c r="N541" s="7"/>
      <c r="O541" s="34"/>
      <c r="P541" s="7"/>
      <c r="Q541" s="34"/>
      <c r="R541" s="34"/>
      <c r="S541" s="7"/>
      <c r="T541" s="34"/>
      <c r="U541" s="34"/>
      <c r="V541" s="7"/>
      <c r="W541" s="34"/>
      <c r="X541" s="7"/>
      <c r="Y541" s="34"/>
      <c r="Z541" s="67"/>
      <c r="AA541" s="34"/>
      <c r="AB541" s="7"/>
      <c r="AC541" s="34"/>
      <c r="AD541" s="34"/>
      <c r="AE541" s="7"/>
      <c r="AF541" s="34"/>
      <c r="AG541" s="7"/>
      <c r="AH541" s="34"/>
      <c r="AI541" s="7"/>
      <c r="AJ541" s="66"/>
      <c r="AK541" s="66"/>
      <c r="AL541" s="34"/>
      <c r="AM541" s="34"/>
      <c r="AN541" s="7"/>
      <c r="AO541" s="67"/>
      <c r="AP541" s="8"/>
      <c r="AQ541" s="8"/>
      <c r="AR541" s="7"/>
      <c r="AS541" s="8"/>
      <c r="AT541" s="8"/>
      <c r="AU541" s="224"/>
      <c r="AV541" s="224"/>
      <c r="AW541" s="224"/>
      <c r="AX541" s="225"/>
      <c r="AY541" s="225"/>
      <c r="AZ541" s="224"/>
      <c r="BA541" s="225"/>
      <c r="BB541" s="225"/>
      <c r="BC541" s="224"/>
      <c r="BD541" s="225"/>
      <c r="BE541" s="225"/>
      <c r="BF541" s="224"/>
      <c r="BG541" s="225"/>
      <c r="BH541" s="225"/>
      <c r="BI541" s="224"/>
      <c r="BJ541" s="226"/>
      <c r="BK541" s="226"/>
      <c r="BL541" s="228"/>
      <c r="BM541" s="229"/>
    </row>
    <row r="542" spans="1:65" x14ac:dyDescent="0.25">
      <c r="A542" s="45"/>
      <c r="B542" s="44"/>
      <c r="C542" s="52"/>
      <c r="D542" s="37"/>
      <c r="E542" s="37"/>
      <c r="F542" s="43"/>
      <c r="G542" s="52"/>
      <c r="H542" s="52"/>
      <c r="I542" s="34"/>
      <c r="J542" s="34"/>
      <c r="K542" s="34"/>
      <c r="L542" s="7"/>
      <c r="M542" s="34"/>
      <c r="N542" s="7"/>
      <c r="O542" s="34"/>
      <c r="P542" s="7"/>
      <c r="Q542" s="34"/>
      <c r="R542" s="34"/>
      <c r="S542" s="7"/>
      <c r="T542" s="34"/>
      <c r="U542" s="34"/>
      <c r="V542" s="7"/>
      <c r="W542" s="34"/>
      <c r="X542" s="7"/>
      <c r="Y542" s="34"/>
      <c r="Z542" s="67"/>
      <c r="AA542" s="34"/>
      <c r="AB542" s="7"/>
      <c r="AC542" s="34"/>
      <c r="AD542" s="34"/>
      <c r="AE542" s="7"/>
      <c r="AF542" s="34"/>
      <c r="AG542" s="7"/>
      <c r="AH542" s="34"/>
      <c r="AI542" s="7"/>
      <c r="AJ542" s="66"/>
      <c r="AK542" s="66"/>
      <c r="AL542" s="34"/>
      <c r="AM542" s="34"/>
      <c r="AN542" s="7"/>
      <c r="AO542" s="67"/>
      <c r="AP542" s="8"/>
      <c r="AQ542" s="8"/>
      <c r="AR542" s="7"/>
      <c r="AS542" s="8"/>
      <c r="AT542" s="8"/>
      <c r="AU542" s="224"/>
      <c r="AV542" s="224"/>
      <c r="AW542" s="224"/>
      <c r="AX542" s="225"/>
      <c r="AY542" s="225"/>
      <c r="AZ542" s="224"/>
      <c r="BA542" s="225"/>
      <c r="BB542" s="225"/>
      <c r="BC542" s="224"/>
      <c r="BD542" s="225"/>
      <c r="BE542" s="225"/>
      <c r="BF542" s="224"/>
      <c r="BG542" s="225"/>
      <c r="BH542" s="225"/>
      <c r="BI542" s="224"/>
      <c r="BJ542" s="226"/>
      <c r="BK542" s="226"/>
      <c r="BL542" s="228"/>
      <c r="BM542" s="229"/>
    </row>
    <row r="543" spans="1:65" x14ac:dyDescent="0.25">
      <c r="A543" s="45"/>
      <c r="B543" s="44"/>
      <c r="C543" s="52"/>
      <c r="D543" s="37"/>
      <c r="E543" s="37"/>
      <c r="F543" s="43"/>
      <c r="G543" s="52"/>
      <c r="H543" s="52"/>
      <c r="I543" s="34"/>
      <c r="J543" s="34"/>
      <c r="K543" s="34"/>
      <c r="L543" s="7"/>
      <c r="M543" s="34"/>
      <c r="N543" s="7"/>
      <c r="O543" s="34"/>
      <c r="P543" s="7"/>
      <c r="Q543" s="34"/>
      <c r="R543" s="34"/>
      <c r="S543" s="7"/>
      <c r="T543" s="34"/>
      <c r="U543" s="34"/>
      <c r="V543" s="7"/>
      <c r="W543" s="34"/>
      <c r="X543" s="7"/>
      <c r="Y543" s="34"/>
      <c r="Z543" s="67"/>
      <c r="AA543" s="34"/>
      <c r="AB543" s="7"/>
      <c r="AC543" s="34"/>
      <c r="AD543" s="34"/>
      <c r="AE543" s="7"/>
      <c r="AF543" s="34"/>
      <c r="AG543" s="7"/>
      <c r="AH543" s="34"/>
      <c r="AI543" s="7"/>
      <c r="AJ543" s="66"/>
      <c r="AK543" s="66"/>
      <c r="AL543" s="34"/>
      <c r="AM543" s="34"/>
      <c r="AN543" s="7"/>
      <c r="AO543" s="67"/>
      <c r="AP543" s="8"/>
      <c r="AQ543" s="8"/>
      <c r="AR543" s="7"/>
      <c r="AS543" s="8"/>
      <c r="AT543" s="8"/>
      <c r="AU543" s="224"/>
      <c r="AV543" s="224"/>
      <c r="AW543" s="224"/>
      <c r="AX543" s="225"/>
      <c r="AY543" s="225"/>
      <c r="AZ543" s="224"/>
      <c r="BA543" s="225"/>
      <c r="BB543" s="225"/>
      <c r="BC543" s="224"/>
      <c r="BD543" s="225"/>
      <c r="BE543" s="225"/>
      <c r="BF543" s="224"/>
      <c r="BG543" s="225"/>
      <c r="BH543" s="225"/>
      <c r="BI543" s="224"/>
      <c r="BJ543" s="226"/>
      <c r="BK543" s="226"/>
      <c r="BL543" s="228"/>
      <c r="BM543" s="229"/>
    </row>
    <row r="544" spans="1:65" x14ac:dyDescent="0.25">
      <c r="A544" s="45"/>
      <c r="B544" s="44"/>
      <c r="C544" s="52"/>
      <c r="D544" s="37"/>
      <c r="E544" s="37"/>
      <c r="F544" s="43"/>
      <c r="G544" s="52"/>
      <c r="H544" s="52"/>
      <c r="I544" s="34"/>
      <c r="J544" s="34"/>
      <c r="K544" s="34"/>
      <c r="L544" s="7"/>
      <c r="M544" s="34"/>
      <c r="N544" s="7"/>
      <c r="O544" s="34"/>
      <c r="P544" s="7"/>
      <c r="Q544" s="34"/>
      <c r="R544" s="34"/>
      <c r="S544" s="7"/>
      <c r="T544" s="34"/>
      <c r="U544" s="34"/>
      <c r="V544" s="7"/>
      <c r="W544" s="34"/>
      <c r="X544" s="7"/>
      <c r="Y544" s="34"/>
      <c r="Z544" s="67"/>
      <c r="AA544" s="34"/>
      <c r="AB544" s="7"/>
      <c r="AC544" s="34"/>
      <c r="AD544" s="34"/>
      <c r="AE544" s="7"/>
      <c r="AF544" s="34"/>
      <c r="AG544" s="7"/>
      <c r="AH544" s="34"/>
      <c r="AI544" s="7"/>
      <c r="AJ544" s="66"/>
      <c r="AK544" s="66"/>
      <c r="AL544" s="34"/>
      <c r="AM544" s="34"/>
      <c r="AN544" s="7"/>
      <c r="AO544" s="67"/>
      <c r="AP544" s="8"/>
      <c r="AQ544" s="8"/>
      <c r="AR544" s="7"/>
      <c r="AS544" s="8"/>
      <c r="AT544" s="8"/>
      <c r="AU544" s="224"/>
      <c r="AV544" s="224"/>
      <c r="AW544" s="224"/>
      <c r="AX544" s="225"/>
      <c r="AY544" s="225"/>
      <c r="AZ544" s="224"/>
      <c r="BA544" s="225"/>
      <c r="BB544" s="225"/>
      <c r="BC544" s="224"/>
      <c r="BD544" s="225"/>
      <c r="BE544" s="225"/>
      <c r="BF544" s="224"/>
      <c r="BG544" s="225"/>
      <c r="BH544" s="225"/>
      <c r="BI544" s="224"/>
      <c r="BJ544" s="226"/>
      <c r="BK544" s="226"/>
      <c r="BL544" s="228"/>
      <c r="BM544" s="229"/>
    </row>
    <row r="545" spans="1:65" x14ac:dyDescent="0.25">
      <c r="A545" s="45"/>
      <c r="B545" s="44"/>
      <c r="C545" s="52"/>
      <c r="D545" s="37"/>
      <c r="E545" s="37"/>
      <c r="F545" s="43"/>
      <c r="G545" s="52"/>
      <c r="H545" s="52"/>
      <c r="I545" s="34"/>
      <c r="J545" s="34"/>
      <c r="K545" s="34"/>
      <c r="L545" s="7"/>
      <c r="M545" s="34"/>
      <c r="N545" s="7"/>
      <c r="O545" s="34"/>
      <c r="P545" s="7"/>
      <c r="Q545" s="34"/>
      <c r="R545" s="34"/>
      <c r="S545" s="7"/>
      <c r="T545" s="34"/>
      <c r="U545" s="34"/>
      <c r="V545" s="7"/>
      <c r="W545" s="34"/>
      <c r="X545" s="7"/>
      <c r="Y545" s="34"/>
      <c r="Z545" s="67"/>
      <c r="AA545" s="34"/>
      <c r="AB545" s="7"/>
      <c r="AC545" s="34"/>
      <c r="AD545" s="34"/>
      <c r="AE545" s="7"/>
      <c r="AF545" s="34"/>
      <c r="AG545" s="7"/>
      <c r="AH545" s="34"/>
      <c r="AI545" s="7"/>
      <c r="AJ545" s="66"/>
      <c r="AK545" s="66"/>
      <c r="AL545" s="34"/>
      <c r="AM545" s="34"/>
      <c r="AN545" s="7"/>
      <c r="AO545" s="67"/>
      <c r="AP545" s="8"/>
      <c r="AQ545" s="8"/>
      <c r="AR545" s="7"/>
      <c r="AS545" s="8"/>
      <c r="AT545" s="8"/>
      <c r="AU545" s="224"/>
      <c r="AV545" s="224"/>
      <c r="AW545" s="224"/>
      <c r="AX545" s="225"/>
      <c r="AY545" s="225"/>
      <c r="AZ545" s="224"/>
      <c r="BA545" s="225"/>
      <c r="BB545" s="225"/>
      <c r="BC545" s="224"/>
      <c r="BD545" s="225"/>
      <c r="BE545" s="225"/>
      <c r="BF545" s="224"/>
      <c r="BG545" s="225"/>
      <c r="BH545" s="225"/>
      <c r="BI545" s="224"/>
      <c r="BJ545" s="226"/>
      <c r="BK545" s="226"/>
      <c r="BL545" s="228"/>
      <c r="BM545" s="229"/>
    </row>
    <row r="546" spans="1:65" x14ac:dyDescent="0.25">
      <c r="A546" s="45"/>
      <c r="B546" s="44"/>
      <c r="C546" s="52"/>
      <c r="D546" s="37"/>
      <c r="E546" s="37"/>
      <c r="F546" s="43"/>
      <c r="G546" s="52"/>
      <c r="H546" s="52"/>
      <c r="I546" s="34"/>
      <c r="J546" s="34"/>
      <c r="K546" s="34"/>
      <c r="L546" s="7"/>
      <c r="M546" s="34"/>
      <c r="N546" s="7"/>
      <c r="O546" s="34"/>
      <c r="P546" s="7"/>
      <c r="Q546" s="34"/>
      <c r="R546" s="34"/>
      <c r="S546" s="7"/>
      <c r="T546" s="34"/>
      <c r="U546" s="34"/>
      <c r="V546" s="7"/>
      <c r="W546" s="34"/>
      <c r="X546" s="7"/>
      <c r="Y546" s="34"/>
      <c r="Z546" s="67"/>
      <c r="AA546" s="34"/>
      <c r="AB546" s="7"/>
      <c r="AC546" s="34"/>
      <c r="AD546" s="34"/>
      <c r="AE546" s="7"/>
      <c r="AF546" s="34"/>
      <c r="AG546" s="7"/>
      <c r="AH546" s="34"/>
      <c r="AI546" s="7"/>
      <c r="AJ546" s="66"/>
      <c r="AK546" s="66"/>
      <c r="AL546" s="34"/>
      <c r="AM546" s="34"/>
      <c r="AN546" s="7"/>
      <c r="AO546" s="67"/>
      <c r="AP546" s="8"/>
      <c r="AQ546" s="8"/>
      <c r="AR546" s="7"/>
      <c r="AS546" s="8"/>
      <c r="AT546" s="8"/>
      <c r="AU546" s="224"/>
      <c r="AV546" s="224"/>
      <c r="AW546" s="224"/>
      <c r="AX546" s="225"/>
      <c r="AY546" s="225"/>
      <c r="AZ546" s="224"/>
      <c r="BA546" s="225"/>
      <c r="BB546" s="225"/>
      <c r="BC546" s="224"/>
      <c r="BD546" s="225"/>
      <c r="BE546" s="225"/>
      <c r="BF546" s="224"/>
      <c r="BG546" s="225"/>
      <c r="BH546" s="225"/>
      <c r="BI546" s="224"/>
      <c r="BJ546" s="226"/>
      <c r="BK546" s="226"/>
      <c r="BL546" s="228"/>
      <c r="BM546" s="229"/>
    </row>
    <row r="547" spans="1:65" x14ac:dyDescent="0.25">
      <c r="A547" s="45"/>
      <c r="B547" s="44"/>
      <c r="C547" s="52"/>
      <c r="D547" s="37"/>
      <c r="E547" s="37"/>
      <c r="F547" s="43"/>
      <c r="G547" s="52"/>
      <c r="H547" s="52"/>
      <c r="I547" s="34"/>
      <c r="J547" s="34"/>
      <c r="K547" s="34"/>
      <c r="L547" s="7"/>
      <c r="M547" s="34"/>
      <c r="N547" s="7"/>
      <c r="O547" s="34"/>
      <c r="P547" s="7"/>
      <c r="Q547" s="34"/>
      <c r="R547" s="34"/>
      <c r="S547" s="7"/>
      <c r="T547" s="34"/>
      <c r="U547" s="34"/>
      <c r="V547" s="7"/>
      <c r="W547" s="34"/>
      <c r="X547" s="7"/>
      <c r="Y547" s="34"/>
      <c r="Z547" s="67"/>
      <c r="AA547" s="34"/>
      <c r="AB547" s="7"/>
      <c r="AC547" s="34"/>
      <c r="AD547" s="34"/>
      <c r="AE547" s="7"/>
      <c r="AF547" s="34"/>
      <c r="AG547" s="7"/>
      <c r="AH547" s="34"/>
      <c r="AI547" s="7"/>
      <c r="AJ547" s="66"/>
      <c r="AK547" s="66"/>
      <c r="AL547" s="34"/>
      <c r="AM547" s="34"/>
      <c r="AN547" s="7"/>
      <c r="AO547" s="67"/>
      <c r="AP547" s="8"/>
      <c r="AQ547" s="8"/>
      <c r="AR547" s="7"/>
      <c r="AS547" s="8"/>
      <c r="AT547" s="8"/>
      <c r="AU547" s="224"/>
      <c r="AV547" s="224"/>
      <c r="AW547" s="224"/>
      <c r="AX547" s="225"/>
      <c r="AY547" s="225"/>
      <c r="AZ547" s="224"/>
      <c r="BA547" s="225"/>
      <c r="BB547" s="225"/>
      <c r="BC547" s="224"/>
      <c r="BD547" s="225"/>
      <c r="BE547" s="225"/>
      <c r="BF547" s="224"/>
      <c r="BG547" s="225"/>
      <c r="BH547" s="225"/>
      <c r="BI547" s="224"/>
      <c r="BJ547" s="226"/>
      <c r="BK547" s="226"/>
      <c r="BL547" s="228"/>
      <c r="BM547" s="229"/>
    </row>
    <row r="548" spans="1:65" x14ac:dyDescent="0.25">
      <c r="A548" s="45"/>
      <c r="B548" s="44"/>
      <c r="C548" s="52"/>
      <c r="D548" s="37"/>
      <c r="E548" s="37"/>
      <c r="F548" s="43"/>
      <c r="G548" s="52"/>
      <c r="H548" s="52"/>
      <c r="I548" s="34"/>
      <c r="J548" s="34"/>
      <c r="K548" s="34"/>
      <c r="L548" s="7"/>
      <c r="M548" s="34"/>
      <c r="N548" s="7"/>
      <c r="O548" s="34"/>
      <c r="P548" s="7"/>
      <c r="Q548" s="34"/>
      <c r="R548" s="34"/>
      <c r="S548" s="7"/>
      <c r="T548" s="34"/>
      <c r="U548" s="34"/>
      <c r="V548" s="7"/>
      <c r="W548" s="34"/>
      <c r="X548" s="7"/>
      <c r="Y548" s="34"/>
      <c r="Z548" s="67"/>
      <c r="AA548" s="34"/>
      <c r="AB548" s="7"/>
      <c r="AC548" s="34"/>
      <c r="AD548" s="34"/>
      <c r="AE548" s="7"/>
      <c r="AF548" s="34"/>
      <c r="AG548" s="7"/>
      <c r="AH548" s="34"/>
      <c r="AI548" s="7"/>
      <c r="AJ548" s="66"/>
      <c r="AK548" s="66"/>
      <c r="AL548" s="34"/>
      <c r="AM548" s="34"/>
      <c r="AN548" s="7"/>
      <c r="AO548" s="67"/>
      <c r="AP548" s="8"/>
      <c r="AQ548" s="8"/>
      <c r="AR548" s="7"/>
      <c r="AS548" s="8"/>
      <c r="AT548" s="8"/>
      <c r="AU548" s="224"/>
      <c r="AV548" s="224"/>
      <c r="AW548" s="224"/>
      <c r="AX548" s="225"/>
      <c r="AY548" s="225"/>
      <c r="AZ548" s="224"/>
      <c r="BA548" s="225"/>
      <c r="BB548" s="225"/>
      <c r="BC548" s="224"/>
      <c r="BD548" s="225"/>
      <c r="BE548" s="225"/>
      <c r="BF548" s="224"/>
      <c r="BG548" s="225"/>
      <c r="BH548" s="225"/>
      <c r="BI548" s="224"/>
      <c r="BJ548" s="226"/>
      <c r="BK548" s="226"/>
      <c r="BL548" s="228"/>
      <c r="BM548" s="229"/>
    </row>
    <row r="549" spans="1:65" x14ac:dyDescent="0.25">
      <c r="A549" s="45"/>
      <c r="B549" s="44"/>
      <c r="C549" s="52"/>
      <c r="D549" s="37"/>
      <c r="E549" s="37"/>
      <c r="F549" s="43"/>
      <c r="G549" s="52"/>
      <c r="H549" s="52"/>
      <c r="I549" s="34"/>
      <c r="J549" s="34"/>
      <c r="K549" s="34"/>
      <c r="L549" s="7"/>
      <c r="M549" s="34"/>
      <c r="N549" s="7"/>
      <c r="O549" s="34"/>
      <c r="P549" s="7"/>
      <c r="Q549" s="34"/>
      <c r="R549" s="34"/>
      <c r="S549" s="7"/>
      <c r="T549" s="34"/>
      <c r="U549" s="34"/>
      <c r="V549" s="7"/>
      <c r="W549" s="34"/>
      <c r="X549" s="7"/>
      <c r="Y549" s="34"/>
      <c r="Z549" s="67"/>
      <c r="AA549" s="34"/>
      <c r="AB549" s="7"/>
      <c r="AC549" s="34"/>
      <c r="AD549" s="34"/>
      <c r="AE549" s="7"/>
      <c r="AF549" s="34"/>
      <c r="AG549" s="7"/>
      <c r="AH549" s="34"/>
      <c r="AI549" s="7"/>
      <c r="AJ549" s="66"/>
      <c r="AK549" s="66"/>
      <c r="AL549" s="34"/>
      <c r="AM549" s="34"/>
      <c r="AN549" s="7"/>
      <c r="AO549" s="67"/>
      <c r="AP549" s="8"/>
      <c r="AQ549" s="8"/>
      <c r="AR549" s="7"/>
      <c r="AS549" s="8"/>
      <c r="AT549" s="8"/>
      <c r="AU549" s="224"/>
      <c r="AV549" s="224"/>
      <c r="AW549" s="224"/>
      <c r="AX549" s="225"/>
      <c r="AY549" s="225"/>
      <c r="AZ549" s="224"/>
      <c r="BA549" s="225"/>
      <c r="BB549" s="225"/>
      <c r="BC549" s="224"/>
      <c r="BD549" s="225"/>
      <c r="BE549" s="225"/>
      <c r="BF549" s="224"/>
      <c r="BG549" s="225"/>
      <c r="BH549" s="225"/>
      <c r="BI549" s="224"/>
      <c r="BJ549" s="226"/>
      <c r="BK549" s="226"/>
      <c r="BL549" s="228"/>
      <c r="BM549" s="229"/>
    </row>
    <row r="550" spans="1:65" x14ac:dyDescent="0.25">
      <c r="A550" s="45"/>
      <c r="B550" s="44"/>
      <c r="C550" s="52"/>
      <c r="D550" s="37"/>
      <c r="E550" s="37"/>
      <c r="F550" s="43"/>
      <c r="G550" s="52"/>
      <c r="H550" s="52"/>
      <c r="I550" s="34"/>
      <c r="J550" s="34"/>
      <c r="K550" s="34"/>
      <c r="L550" s="7"/>
      <c r="M550" s="34"/>
      <c r="N550" s="7"/>
      <c r="O550" s="34"/>
      <c r="P550" s="7"/>
      <c r="Q550" s="34"/>
      <c r="R550" s="34"/>
      <c r="S550" s="7"/>
      <c r="T550" s="34"/>
      <c r="U550" s="34"/>
      <c r="V550" s="7"/>
      <c r="W550" s="34"/>
      <c r="X550" s="7"/>
      <c r="Y550" s="34"/>
      <c r="Z550" s="67"/>
      <c r="AA550" s="34"/>
      <c r="AB550" s="7"/>
      <c r="AC550" s="34"/>
      <c r="AD550" s="34"/>
      <c r="AE550" s="7"/>
      <c r="AF550" s="34"/>
      <c r="AG550" s="7"/>
      <c r="AH550" s="34"/>
      <c r="AI550" s="7"/>
      <c r="AJ550" s="66"/>
      <c r="AK550" s="66"/>
      <c r="AL550" s="34"/>
      <c r="AM550" s="34"/>
      <c r="AN550" s="7"/>
      <c r="AO550" s="67"/>
      <c r="AP550" s="8"/>
      <c r="AQ550" s="8"/>
      <c r="AR550" s="7"/>
      <c r="AS550" s="8"/>
      <c r="AT550" s="8"/>
      <c r="AU550" s="224"/>
      <c r="AV550" s="224"/>
      <c r="AW550" s="224"/>
      <c r="AX550" s="225"/>
      <c r="AY550" s="225"/>
      <c r="AZ550" s="224"/>
      <c r="BA550" s="225"/>
      <c r="BB550" s="225"/>
      <c r="BC550" s="224"/>
      <c r="BD550" s="225"/>
      <c r="BE550" s="225"/>
      <c r="BF550" s="224"/>
      <c r="BG550" s="225"/>
      <c r="BH550" s="225"/>
      <c r="BI550" s="224"/>
      <c r="BJ550" s="226"/>
      <c r="BK550" s="226"/>
      <c r="BL550" s="228"/>
      <c r="BM550" s="229"/>
    </row>
    <row r="551" spans="1:65" x14ac:dyDescent="0.25">
      <c r="A551" s="45"/>
      <c r="B551" s="44"/>
      <c r="C551" s="52"/>
      <c r="D551" s="37"/>
      <c r="E551" s="37"/>
      <c r="F551" s="43"/>
      <c r="G551" s="52"/>
      <c r="H551" s="52"/>
      <c r="I551" s="34"/>
      <c r="J551" s="34"/>
      <c r="K551" s="34"/>
      <c r="L551" s="7"/>
      <c r="M551" s="34"/>
      <c r="N551" s="7"/>
      <c r="O551" s="34"/>
      <c r="P551" s="7"/>
      <c r="Q551" s="34"/>
      <c r="R551" s="34"/>
      <c r="S551" s="7"/>
      <c r="T551" s="34"/>
      <c r="U551" s="34"/>
      <c r="V551" s="7"/>
      <c r="W551" s="34"/>
      <c r="X551" s="7"/>
      <c r="Y551" s="34"/>
      <c r="Z551" s="67"/>
      <c r="AA551" s="34"/>
      <c r="AB551" s="7"/>
      <c r="AC551" s="34"/>
      <c r="AD551" s="34"/>
      <c r="AE551" s="7"/>
      <c r="AF551" s="34"/>
      <c r="AG551" s="7"/>
      <c r="AH551" s="34"/>
      <c r="AI551" s="7"/>
      <c r="AJ551" s="66"/>
      <c r="AK551" s="66"/>
      <c r="AL551" s="34"/>
      <c r="AM551" s="34"/>
      <c r="AN551" s="7"/>
      <c r="AO551" s="67"/>
      <c r="AP551" s="8"/>
      <c r="AQ551" s="8"/>
      <c r="AR551" s="7"/>
      <c r="AS551" s="8"/>
      <c r="AT551" s="8"/>
      <c r="AU551" s="224"/>
      <c r="AV551" s="224"/>
      <c r="AW551" s="224"/>
      <c r="AX551" s="225"/>
      <c r="AY551" s="225"/>
      <c r="AZ551" s="224"/>
      <c r="BA551" s="225"/>
      <c r="BB551" s="225"/>
      <c r="BC551" s="224"/>
      <c r="BD551" s="225"/>
      <c r="BE551" s="225"/>
      <c r="BF551" s="224"/>
      <c r="BG551" s="225"/>
      <c r="BH551" s="225"/>
      <c r="BI551" s="224"/>
      <c r="BJ551" s="226"/>
      <c r="BK551" s="226"/>
      <c r="BL551" s="228"/>
      <c r="BM551" s="229"/>
    </row>
    <row r="552" spans="1:65" x14ac:dyDescent="0.25">
      <c r="A552" s="45"/>
      <c r="B552" s="44"/>
      <c r="C552" s="52"/>
      <c r="D552" s="37"/>
      <c r="E552" s="37"/>
      <c r="F552" s="43"/>
      <c r="G552" s="52"/>
      <c r="H552" s="52"/>
      <c r="I552" s="34"/>
      <c r="J552" s="34"/>
      <c r="K552" s="34"/>
      <c r="L552" s="7"/>
      <c r="M552" s="34"/>
      <c r="N552" s="7"/>
      <c r="O552" s="34"/>
      <c r="P552" s="7"/>
      <c r="Q552" s="34"/>
      <c r="R552" s="34"/>
      <c r="S552" s="7"/>
      <c r="T552" s="34"/>
      <c r="U552" s="34"/>
      <c r="V552" s="7"/>
      <c r="W552" s="34"/>
      <c r="X552" s="7"/>
      <c r="Y552" s="34"/>
      <c r="Z552" s="67"/>
      <c r="AA552" s="34"/>
      <c r="AB552" s="7"/>
      <c r="AC552" s="34"/>
      <c r="AD552" s="34"/>
      <c r="AE552" s="7"/>
      <c r="AF552" s="34"/>
      <c r="AG552" s="7"/>
      <c r="AH552" s="34"/>
      <c r="AI552" s="7"/>
      <c r="AJ552" s="66"/>
      <c r="AK552" s="66"/>
      <c r="AL552" s="34"/>
      <c r="AM552" s="34"/>
      <c r="AN552" s="7"/>
      <c r="AO552" s="67"/>
      <c r="AP552" s="8"/>
      <c r="AQ552" s="8"/>
      <c r="AR552" s="7"/>
      <c r="AS552" s="8"/>
      <c r="AT552" s="8"/>
      <c r="AU552" s="224"/>
      <c r="AV552" s="224"/>
      <c r="AW552" s="224"/>
      <c r="AX552" s="225"/>
      <c r="AY552" s="225"/>
      <c r="AZ552" s="224"/>
      <c r="BA552" s="225"/>
      <c r="BB552" s="225"/>
      <c r="BC552" s="224"/>
      <c r="BD552" s="225"/>
      <c r="BE552" s="225"/>
      <c r="BF552" s="224"/>
      <c r="BG552" s="225"/>
      <c r="BH552" s="225"/>
      <c r="BI552" s="224"/>
      <c r="BJ552" s="226"/>
      <c r="BK552" s="226"/>
      <c r="BL552" s="228"/>
      <c r="BM552" s="229"/>
    </row>
    <row r="553" spans="1:65" x14ac:dyDescent="0.25">
      <c r="A553" s="45"/>
      <c r="B553" s="44"/>
      <c r="C553" s="52"/>
      <c r="D553" s="37"/>
      <c r="E553" s="37"/>
      <c r="F553" s="43"/>
      <c r="G553" s="52"/>
      <c r="H553" s="52"/>
      <c r="I553" s="34"/>
      <c r="J553" s="34"/>
      <c r="K553" s="34"/>
      <c r="L553" s="7"/>
      <c r="M553" s="34"/>
      <c r="N553" s="7"/>
      <c r="O553" s="34"/>
      <c r="P553" s="7"/>
      <c r="Q553" s="34"/>
      <c r="R553" s="34"/>
      <c r="S553" s="7"/>
      <c r="T553" s="34"/>
      <c r="U553" s="34"/>
      <c r="V553" s="7"/>
      <c r="W553" s="34"/>
      <c r="X553" s="7"/>
      <c r="Y553" s="34"/>
      <c r="Z553" s="67"/>
      <c r="AA553" s="34"/>
      <c r="AB553" s="7"/>
      <c r="AC553" s="34"/>
      <c r="AD553" s="34"/>
      <c r="AE553" s="7"/>
      <c r="AF553" s="34"/>
      <c r="AG553" s="7"/>
      <c r="AH553" s="34"/>
      <c r="AI553" s="7"/>
      <c r="AJ553" s="66"/>
      <c r="AK553" s="66"/>
      <c r="AL553" s="34"/>
      <c r="AM553" s="34"/>
      <c r="AN553" s="7"/>
      <c r="AO553" s="67"/>
      <c r="AP553" s="8"/>
      <c r="AQ553" s="8"/>
      <c r="AR553" s="7"/>
      <c r="AS553" s="8"/>
      <c r="AT553" s="8"/>
      <c r="AU553" s="224"/>
      <c r="AV553" s="224"/>
      <c r="AW553" s="224"/>
      <c r="AX553" s="225"/>
      <c r="AY553" s="225"/>
      <c r="AZ553" s="224"/>
      <c r="BA553" s="225"/>
      <c r="BB553" s="225"/>
      <c r="BC553" s="224"/>
      <c r="BD553" s="225"/>
      <c r="BE553" s="225"/>
      <c r="BF553" s="224"/>
      <c r="BG553" s="225"/>
      <c r="BH553" s="225"/>
      <c r="BI553" s="224"/>
      <c r="BJ553" s="226"/>
      <c r="BK553" s="226"/>
      <c r="BL553" s="228"/>
      <c r="BM553" s="229"/>
    </row>
    <row r="554" spans="1:65" x14ac:dyDescent="0.25">
      <c r="A554" s="45"/>
      <c r="B554" s="44"/>
      <c r="C554" s="52"/>
      <c r="D554" s="37"/>
      <c r="E554" s="37"/>
      <c r="F554" s="43"/>
      <c r="G554" s="52"/>
      <c r="H554" s="52"/>
      <c r="I554" s="34"/>
      <c r="J554" s="34"/>
      <c r="K554" s="34"/>
      <c r="L554" s="7"/>
      <c r="M554" s="34"/>
      <c r="N554" s="7"/>
      <c r="O554" s="34"/>
      <c r="P554" s="7"/>
      <c r="Q554" s="34"/>
      <c r="R554" s="34"/>
      <c r="S554" s="7"/>
      <c r="T554" s="34"/>
      <c r="U554" s="34"/>
      <c r="V554" s="7"/>
      <c r="W554" s="34"/>
      <c r="X554" s="7"/>
      <c r="Y554" s="34"/>
      <c r="Z554" s="67"/>
      <c r="AA554" s="34"/>
      <c r="AB554" s="7"/>
      <c r="AC554" s="34"/>
      <c r="AD554" s="34"/>
      <c r="AE554" s="7"/>
      <c r="AF554" s="34"/>
      <c r="AG554" s="7"/>
      <c r="AH554" s="34"/>
      <c r="AI554" s="7"/>
      <c r="AJ554" s="66"/>
      <c r="AK554" s="66"/>
      <c r="AL554" s="34"/>
      <c r="AM554" s="34"/>
      <c r="AN554" s="7"/>
      <c r="AO554" s="67"/>
      <c r="AP554" s="8"/>
      <c r="AQ554" s="8"/>
      <c r="AR554" s="7"/>
      <c r="AS554" s="8"/>
      <c r="AT554" s="8"/>
      <c r="AU554" s="224"/>
      <c r="AV554" s="224"/>
      <c r="AW554" s="224"/>
      <c r="AX554" s="225"/>
      <c r="AY554" s="225"/>
      <c r="AZ554" s="224"/>
      <c r="BA554" s="225"/>
      <c r="BB554" s="225"/>
      <c r="BC554" s="224"/>
      <c r="BD554" s="225"/>
      <c r="BE554" s="225"/>
      <c r="BF554" s="224"/>
      <c r="BG554" s="225"/>
      <c r="BH554" s="225"/>
      <c r="BI554" s="224"/>
      <c r="BJ554" s="226"/>
      <c r="BK554" s="226"/>
      <c r="BL554" s="228"/>
      <c r="BM554" s="229"/>
    </row>
    <row r="555" spans="1:65" x14ac:dyDescent="0.25">
      <c r="A555" s="45"/>
      <c r="B555" s="44"/>
      <c r="C555" s="52"/>
      <c r="D555" s="37"/>
      <c r="E555" s="37"/>
      <c r="F555" s="43"/>
      <c r="G555" s="52"/>
      <c r="H555" s="52"/>
      <c r="I555" s="34"/>
      <c r="J555" s="34"/>
      <c r="K555" s="34"/>
      <c r="L555" s="7"/>
      <c r="M555" s="34"/>
      <c r="N555" s="7"/>
      <c r="O555" s="34"/>
      <c r="P555" s="7"/>
      <c r="Q555" s="34"/>
      <c r="R555" s="34"/>
      <c r="S555" s="7"/>
      <c r="T555" s="34"/>
      <c r="U555" s="34"/>
      <c r="V555" s="7"/>
      <c r="W555" s="34"/>
      <c r="X555" s="7"/>
      <c r="Y555" s="34"/>
      <c r="Z555" s="67"/>
      <c r="AA555" s="34"/>
      <c r="AB555" s="7"/>
      <c r="AC555" s="34"/>
      <c r="AD555" s="34"/>
      <c r="AE555" s="7"/>
      <c r="AF555" s="34"/>
      <c r="AG555" s="7"/>
      <c r="AH555" s="34"/>
      <c r="AI555" s="7"/>
      <c r="AJ555" s="66"/>
      <c r="AK555" s="66"/>
      <c r="AL555" s="34"/>
      <c r="AM555" s="34"/>
      <c r="AN555" s="7"/>
      <c r="AO555" s="67"/>
      <c r="AP555" s="8"/>
      <c r="AQ555" s="8"/>
      <c r="AR555" s="7"/>
      <c r="AS555" s="8"/>
      <c r="AT555" s="8"/>
      <c r="AU555" s="224"/>
      <c r="AV555" s="224"/>
      <c r="AW555" s="224"/>
      <c r="AX555" s="225"/>
      <c r="AY555" s="225"/>
      <c r="AZ555" s="224"/>
      <c r="BA555" s="225"/>
      <c r="BB555" s="225"/>
      <c r="BC555" s="224"/>
      <c r="BD555" s="225"/>
      <c r="BE555" s="225"/>
      <c r="BF555" s="224"/>
      <c r="BG555" s="225"/>
      <c r="BH555" s="225"/>
      <c r="BI555" s="224"/>
      <c r="BJ555" s="226"/>
      <c r="BK555" s="226"/>
      <c r="BL555" s="228"/>
      <c r="BM555" s="229"/>
    </row>
    <row r="556" spans="1:65" x14ac:dyDescent="0.25">
      <c r="A556" s="45"/>
      <c r="B556" s="44"/>
      <c r="C556" s="52"/>
      <c r="D556" s="37"/>
      <c r="E556" s="37"/>
      <c r="F556" s="43"/>
      <c r="G556" s="52"/>
      <c r="H556" s="52"/>
      <c r="I556" s="34"/>
      <c r="J556" s="34"/>
      <c r="K556" s="34"/>
      <c r="L556" s="7"/>
      <c r="M556" s="34"/>
      <c r="N556" s="7"/>
      <c r="O556" s="34"/>
      <c r="P556" s="7"/>
      <c r="Q556" s="34"/>
      <c r="R556" s="34"/>
      <c r="S556" s="7"/>
      <c r="T556" s="34"/>
      <c r="U556" s="34"/>
      <c r="V556" s="7"/>
      <c r="W556" s="34"/>
      <c r="X556" s="7"/>
      <c r="Y556" s="34"/>
      <c r="Z556" s="67"/>
      <c r="AA556" s="34"/>
      <c r="AB556" s="7"/>
      <c r="AC556" s="34"/>
      <c r="AD556" s="34"/>
      <c r="AE556" s="7"/>
      <c r="AF556" s="34"/>
      <c r="AG556" s="7"/>
      <c r="AH556" s="34"/>
      <c r="AI556" s="7"/>
      <c r="AJ556" s="66"/>
      <c r="AK556" s="66"/>
      <c r="AL556" s="34"/>
      <c r="AM556" s="34"/>
      <c r="AN556" s="7"/>
      <c r="AO556" s="67"/>
      <c r="AP556" s="8"/>
      <c r="AQ556" s="8"/>
      <c r="AR556" s="7"/>
      <c r="AS556" s="8"/>
      <c r="AT556" s="8"/>
      <c r="AU556" s="224"/>
      <c r="AV556" s="224"/>
      <c r="AW556" s="224"/>
      <c r="AX556" s="225"/>
      <c r="AY556" s="225"/>
      <c r="AZ556" s="224"/>
      <c r="BA556" s="225"/>
      <c r="BB556" s="225"/>
      <c r="BC556" s="224"/>
      <c r="BD556" s="225"/>
      <c r="BE556" s="225"/>
      <c r="BF556" s="224"/>
      <c r="BG556" s="225"/>
      <c r="BH556" s="225"/>
      <c r="BI556" s="224"/>
      <c r="BJ556" s="226"/>
      <c r="BK556" s="226"/>
      <c r="BL556" s="228"/>
      <c r="BM556" s="229"/>
    </row>
    <row r="557" spans="1:65" x14ac:dyDescent="0.25">
      <c r="A557" s="45"/>
      <c r="B557" s="44"/>
      <c r="C557" s="52"/>
      <c r="D557" s="37"/>
      <c r="E557" s="37"/>
      <c r="F557" s="43"/>
      <c r="G557" s="52"/>
      <c r="H557" s="52"/>
      <c r="I557" s="34"/>
      <c r="J557" s="34"/>
      <c r="K557" s="34"/>
      <c r="L557" s="7"/>
      <c r="M557" s="34"/>
      <c r="N557" s="7"/>
      <c r="O557" s="34"/>
      <c r="P557" s="7"/>
      <c r="Q557" s="34"/>
      <c r="R557" s="34"/>
      <c r="S557" s="7"/>
      <c r="T557" s="34"/>
      <c r="U557" s="34"/>
      <c r="V557" s="7"/>
      <c r="W557" s="34"/>
      <c r="X557" s="7"/>
      <c r="Y557" s="34"/>
      <c r="Z557" s="67"/>
      <c r="AA557" s="34"/>
      <c r="AB557" s="7"/>
      <c r="AC557" s="34"/>
      <c r="AD557" s="34"/>
      <c r="AE557" s="7"/>
      <c r="AF557" s="34"/>
      <c r="AG557" s="7"/>
      <c r="AH557" s="34"/>
      <c r="AI557" s="7"/>
      <c r="AJ557" s="66"/>
      <c r="AK557" s="66"/>
      <c r="AL557" s="34"/>
      <c r="AM557" s="34"/>
      <c r="AN557" s="7"/>
      <c r="AO557" s="67"/>
      <c r="AP557" s="8"/>
      <c r="AQ557" s="8"/>
      <c r="AR557" s="7"/>
      <c r="AS557" s="8"/>
      <c r="AT557" s="8"/>
      <c r="AU557" s="224"/>
      <c r="AV557" s="224"/>
      <c r="AW557" s="224"/>
      <c r="AX557" s="225"/>
      <c r="AY557" s="225"/>
      <c r="AZ557" s="224"/>
      <c r="BA557" s="225"/>
      <c r="BB557" s="225"/>
      <c r="BC557" s="224"/>
      <c r="BD557" s="225"/>
      <c r="BE557" s="225"/>
      <c r="BF557" s="224"/>
      <c r="BG557" s="225"/>
      <c r="BH557" s="225"/>
      <c r="BI557" s="224"/>
      <c r="BJ557" s="226"/>
      <c r="BK557" s="226"/>
      <c r="BL557" s="228"/>
      <c r="BM557" s="229"/>
    </row>
    <row r="558" spans="1:65" x14ac:dyDescent="0.25">
      <c r="A558" s="45"/>
      <c r="B558" s="44"/>
      <c r="C558" s="52"/>
      <c r="D558" s="37"/>
      <c r="E558" s="37"/>
      <c r="F558" s="43"/>
      <c r="G558" s="52"/>
      <c r="H558" s="52"/>
      <c r="I558" s="34"/>
      <c r="J558" s="34"/>
      <c r="K558" s="34"/>
      <c r="L558" s="7"/>
      <c r="M558" s="34"/>
      <c r="N558" s="7"/>
      <c r="O558" s="34"/>
      <c r="P558" s="7"/>
      <c r="Q558" s="34"/>
      <c r="R558" s="34"/>
      <c r="S558" s="7"/>
      <c r="T558" s="34"/>
      <c r="U558" s="34"/>
      <c r="V558" s="7"/>
      <c r="W558" s="34"/>
      <c r="X558" s="7"/>
      <c r="Y558" s="34"/>
      <c r="Z558" s="67"/>
      <c r="AA558" s="34"/>
      <c r="AB558" s="7"/>
      <c r="AC558" s="34"/>
      <c r="AD558" s="34"/>
      <c r="AE558" s="7"/>
      <c r="AF558" s="34"/>
      <c r="AG558" s="7"/>
      <c r="AH558" s="34"/>
      <c r="AI558" s="7"/>
      <c r="AJ558" s="66"/>
      <c r="AK558" s="66"/>
      <c r="AL558" s="34"/>
      <c r="AM558" s="34"/>
      <c r="AN558" s="7"/>
      <c r="AO558" s="67"/>
      <c r="AP558" s="8"/>
      <c r="AQ558" s="8"/>
      <c r="AR558" s="7"/>
      <c r="AS558" s="8"/>
      <c r="AT558" s="8"/>
      <c r="AU558" s="224"/>
      <c r="AV558" s="224"/>
      <c r="AW558" s="224"/>
      <c r="AX558" s="225"/>
      <c r="AY558" s="225"/>
      <c r="AZ558" s="224"/>
      <c r="BA558" s="225"/>
      <c r="BB558" s="225"/>
      <c r="BC558" s="224"/>
      <c r="BD558" s="225"/>
      <c r="BE558" s="225"/>
      <c r="BF558" s="224"/>
      <c r="BG558" s="225"/>
      <c r="BH558" s="225"/>
      <c r="BI558" s="224"/>
      <c r="BJ558" s="226"/>
      <c r="BK558" s="226"/>
      <c r="BL558" s="228"/>
      <c r="BM558" s="229"/>
    </row>
    <row r="559" spans="1:65" x14ac:dyDescent="0.25">
      <c r="A559" s="45"/>
      <c r="B559" s="44"/>
      <c r="C559" s="52"/>
      <c r="D559" s="37"/>
      <c r="E559" s="37"/>
      <c r="F559" s="43"/>
      <c r="G559" s="52"/>
      <c r="H559" s="52"/>
      <c r="I559" s="34"/>
      <c r="J559" s="34"/>
      <c r="K559" s="34"/>
      <c r="L559" s="7"/>
      <c r="M559" s="34"/>
      <c r="N559" s="7"/>
      <c r="O559" s="34"/>
      <c r="P559" s="7"/>
      <c r="Q559" s="34"/>
      <c r="R559" s="34"/>
      <c r="S559" s="7"/>
      <c r="T559" s="34"/>
      <c r="U559" s="34"/>
      <c r="V559" s="7"/>
      <c r="W559" s="34"/>
      <c r="X559" s="7"/>
      <c r="Y559" s="34"/>
      <c r="Z559" s="67"/>
      <c r="AA559" s="34"/>
      <c r="AB559" s="7"/>
      <c r="AC559" s="34"/>
      <c r="AD559" s="34"/>
      <c r="AE559" s="7"/>
      <c r="AF559" s="34"/>
      <c r="AG559" s="7"/>
      <c r="AH559" s="34"/>
      <c r="AI559" s="7"/>
      <c r="AJ559" s="66"/>
      <c r="AK559" s="66"/>
      <c r="AL559" s="34"/>
      <c r="AM559" s="34"/>
      <c r="AN559" s="7"/>
      <c r="AO559" s="67"/>
      <c r="AP559" s="8"/>
      <c r="AQ559" s="8"/>
      <c r="AR559" s="7"/>
      <c r="AS559" s="8"/>
      <c r="AT559" s="8"/>
      <c r="AU559" s="224"/>
      <c r="AV559" s="224"/>
      <c r="AW559" s="224"/>
      <c r="AX559" s="225"/>
      <c r="AY559" s="225"/>
      <c r="AZ559" s="224"/>
      <c r="BA559" s="225"/>
      <c r="BB559" s="225"/>
      <c r="BC559" s="224"/>
      <c r="BD559" s="225"/>
      <c r="BE559" s="225"/>
      <c r="BF559" s="224"/>
      <c r="BG559" s="225"/>
      <c r="BH559" s="225"/>
      <c r="BI559" s="224"/>
      <c r="BJ559" s="226"/>
      <c r="BK559" s="226"/>
      <c r="BL559" s="228"/>
      <c r="BM559" s="229"/>
    </row>
    <row r="560" spans="1:65" x14ac:dyDescent="0.25">
      <c r="A560" s="45"/>
      <c r="B560" s="44"/>
      <c r="C560" s="52"/>
      <c r="D560" s="37"/>
      <c r="E560" s="37"/>
      <c r="F560" s="43"/>
      <c r="G560" s="52"/>
      <c r="H560" s="52"/>
      <c r="I560" s="34"/>
      <c r="J560" s="34"/>
      <c r="K560" s="34"/>
      <c r="L560" s="7"/>
      <c r="M560" s="34"/>
      <c r="N560" s="7"/>
      <c r="O560" s="34"/>
      <c r="P560" s="7"/>
      <c r="Q560" s="34"/>
      <c r="R560" s="34"/>
      <c r="S560" s="7"/>
      <c r="T560" s="34"/>
      <c r="U560" s="34"/>
      <c r="V560" s="7"/>
      <c r="W560" s="34"/>
      <c r="X560" s="7"/>
      <c r="Y560" s="34"/>
      <c r="Z560" s="67"/>
      <c r="AA560" s="34"/>
      <c r="AB560" s="7"/>
      <c r="AC560" s="34"/>
      <c r="AD560" s="34"/>
      <c r="AE560" s="7"/>
      <c r="AF560" s="34"/>
      <c r="AG560" s="7"/>
      <c r="AH560" s="34"/>
      <c r="AI560" s="7"/>
      <c r="AJ560" s="66"/>
      <c r="AK560" s="66"/>
      <c r="AL560" s="34"/>
      <c r="AM560" s="34"/>
      <c r="AN560" s="7"/>
      <c r="AO560" s="67"/>
      <c r="AP560" s="8"/>
      <c r="AQ560" s="8"/>
      <c r="AR560" s="7"/>
      <c r="AS560" s="8"/>
      <c r="AT560" s="8"/>
      <c r="AU560" s="224"/>
      <c r="AV560" s="224"/>
      <c r="AW560" s="224"/>
      <c r="AX560" s="225"/>
      <c r="AY560" s="225"/>
      <c r="AZ560" s="224"/>
      <c r="BA560" s="225"/>
      <c r="BB560" s="225"/>
      <c r="BC560" s="224"/>
      <c r="BD560" s="225"/>
      <c r="BE560" s="225"/>
      <c r="BF560" s="224"/>
      <c r="BG560" s="225"/>
      <c r="BH560" s="225"/>
      <c r="BI560" s="224"/>
      <c r="BJ560" s="226"/>
      <c r="BK560" s="226"/>
      <c r="BL560" s="228"/>
      <c r="BM560" s="229"/>
    </row>
    <row r="561" spans="1:65" x14ac:dyDescent="0.25">
      <c r="A561" s="45"/>
      <c r="B561" s="44"/>
      <c r="C561" s="52"/>
      <c r="D561" s="37"/>
      <c r="E561" s="37"/>
      <c r="F561" s="43"/>
      <c r="G561" s="52"/>
      <c r="H561" s="52"/>
      <c r="I561" s="34"/>
      <c r="J561" s="34"/>
      <c r="K561" s="34"/>
      <c r="L561" s="7"/>
      <c r="M561" s="34"/>
      <c r="N561" s="7"/>
      <c r="O561" s="34"/>
      <c r="P561" s="7"/>
      <c r="Q561" s="34"/>
      <c r="R561" s="34"/>
      <c r="S561" s="7"/>
      <c r="T561" s="34"/>
      <c r="U561" s="34"/>
      <c r="V561" s="7"/>
      <c r="W561" s="34"/>
      <c r="X561" s="7"/>
      <c r="Y561" s="34"/>
      <c r="Z561" s="67"/>
      <c r="AA561" s="34"/>
      <c r="AB561" s="7"/>
      <c r="AC561" s="34"/>
      <c r="AD561" s="34"/>
      <c r="AE561" s="7"/>
      <c r="AF561" s="34"/>
      <c r="AG561" s="7"/>
      <c r="AH561" s="34"/>
      <c r="AI561" s="7"/>
      <c r="AJ561" s="66"/>
      <c r="AK561" s="66"/>
      <c r="AL561" s="34"/>
      <c r="AM561" s="34"/>
      <c r="AN561" s="7"/>
      <c r="AO561" s="67"/>
      <c r="AP561" s="8"/>
      <c r="AQ561" s="8"/>
      <c r="AR561" s="7"/>
      <c r="AS561" s="8"/>
      <c r="AT561" s="8"/>
      <c r="AU561" s="224"/>
      <c r="AV561" s="224"/>
      <c r="AW561" s="224"/>
      <c r="AX561" s="225"/>
      <c r="AY561" s="225"/>
      <c r="AZ561" s="224"/>
      <c r="BA561" s="225"/>
      <c r="BB561" s="225"/>
      <c r="BC561" s="224"/>
      <c r="BD561" s="225"/>
      <c r="BE561" s="225"/>
      <c r="BF561" s="224"/>
      <c r="BG561" s="225"/>
      <c r="BH561" s="225"/>
      <c r="BI561" s="224"/>
      <c r="BJ561" s="226"/>
      <c r="BK561" s="226"/>
      <c r="BL561" s="228"/>
      <c r="BM561" s="229"/>
    </row>
    <row r="562" spans="1:65" x14ac:dyDescent="0.25">
      <c r="A562" s="45"/>
      <c r="B562" s="44"/>
      <c r="C562" s="52"/>
      <c r="D562" s="37"/>
      <c r="E562" s="37"/>
      <c r="F562" s="43"/>
      <c r="G562" s="52"/>
      <c r="H562" s="52"/>
      <c r="I562" s="34"/>
      <c r="J562" s="34"/>
      <c r="K562" s="34"/>
      <c r="L562" s="7"/>
      <c r="M562" s="34"/>
      <c r="N562" s="7"/>
      <c r="O562" s="34"/>
      <c r="P562" s="7"/>
      <c r="Q562" s="34"/>
      <c r="R562" s="34"/>
      <c r="S562" s="7"/>
      <c r="T562" s="34"/>
      <c r="U562" s="34"/>
      <c r="V562" s="7"/>
      <c r="W562" s="34"/>
      <c r="X562" s="7"/>
      <c r="Y562" s="34"/>
      <c r="Z562" s="67"/>
      <c r="AA562" s="34"/>
      <c r="AB562" s="7"/>
      <c r="AC562" s="34"/>
      <c r="AD562" s="34"/>
      <c r="AE562" s="7"/>
      <c r="AF562" s="34"/>
      <c r="AG562" s="7"/>
      <c r="AH562" s="34"/>
      <c r="AI562" s="7"/>
      <c r="AJ562" s="66"/>
      <c r="AK562" s="66"/>
      <c r="AL562" s="34"/>
      <c r="AM562" s="34"/>
      <c r="AN562" s="7"/>
      <c r="AO562" s="67"/>
      <c r="AP562" s="8"/>
      <c r="AQ562" s="8"/>
      <c r="AR562" s="7"/>
      <c r="AS562" s="8"/>
      <c r="AT562" s="8"/>
      <c r="AU562" s="224"/>
      <c r="AV562" s="224"/>
      <c r="AW562" s="224"/>
      <c r="AX562" s="225"/>
      <c r="AY562" s="225"/>
      <c r="AZ562" s="224"/>
      <c r="BA562" s="225"/>
      <c r="BB562" s="225"/>
      <c r="BC562" s="224"/>
      <c r="BD562" s="225"/>
      <c r="BE562" s="225"/>
      <c r="BF562" s="224"/>
      <c r="BG562" s="225"/>
      <c r="BH562" s="225"/>
      <c r="BI562" s="224"/>
      <c r="BJ562" s="226"/>
      <c r="BK562" s="226"/>
      <c r="BL562" s="228"/>
      <c r="BM562" s="229"/>
    </row>
    <row r="563" spans="1:65" x14ac:dyDescent="0.25">
      <c r="A563" s="45"/>
      <c r="B563" s="44"/>
      <c r="C563" s="52"/>
      <c r="D563" s="37"/>
      <c r="E563" s="37"/>
      <c r="F563" s="43"/>
      <c r="G563" s="52"/>
      <c r="H563" s="52"/>
      <c r="I563" s="34"/>
      <c r="J563" s="34"/>
      <c r="K563" s="34"/>
      <c r="L563" s="7"/>
      <c r="M563" s="34"/>
      <c r="N563" s="7"/>
      <c r="O563" s="34"/>
      <c r="P563" s="7"/>
      <c r="Q563" s="34"/>
      <c r="R563" s="34"/>
      <c r="S563" s="7"/>
      <c r="T563" s="34"/>
      <c r="U563" s="34"/>
      <c r="V563" s="7"/>
      <c r="W563" s="34"/>
      <c r="X563" s="7"/>
      <c r="Y563" s="34"/>
      <c r="Z563" s="67"/>
      <c r="AA563" s="34"/>
      <c r="AB563" s="7"/>
      <c r="AC563" s="34"/>
      <c r="AD563" s="34"/>
      <c r="AE563" s="7"/>
      <c r="AF563" s="34"/>
      <c r="AG563" s="7"/>
      <c r="AH563" s="34"/>
      <c r="AI563" s="7"/>
      <c r="AJ563" s="66"/>
      <c r="AK563" s="66"/>
      <c r="AL563" s="34"/>
      <c r="AM563" s="34"/>
      <c r="AN563" s="7"/>
      <c r="AO563" s="67"/>
      <c r="AP563" s="8"/>
      <c r="AQ563" s="8"/>
      <c r="AR563" s="7"/>
      <c r="AS563" s="8"/>
      <c r="AT563" s="8"/>
      <c r="AU563" s="224"/>
      <c r="AV563" s="224"/>
      <c r="AW563" s="224"/>
      <c r="AX563" s="225"/>
      <c r="AY563" s="225"/>
      <c r="AZ563" s="224"/>
      <c r="BA563" s="225"/>
      <c r="BB563" s="225"/>
      <c r="BC563" s="224"/>
      <c r="BD563" s="225"/>
      <c r="BE563" s="225"/>
      <c r="BF563" s="224"/>
      <c r="BG563" s="225"/>
      <c r="BH563" s="225"/>
      <c r="BI563" s="224"/>
      <c r="BJ563" s="226"/>
      <c r="BK563" s="226"/>
      <c r="BL563" s="228"/>
      <c r="BM563" s="229"/>
    </row>
    <row r="564" spans="1:65" x14ac:dyDescent="0.25">
      <c r="A564" s="45"/>
      <c r="B564" s="44"/>
      <c r="C564" s="52"/>
      <c r="D564" s="37"/>
      <c r="E564" s="37"/>
      <c r="F564" s="43"/>
      <c r="G564" s="52"/>
      <c r="H564" s="52"/>
      <c r="I564" s="34"/>
      <c r="J564" s="34"/>
      <c r="K564" s="34"/>
      <c r="L564" s="7"/>
      <c r="M564" s="34"/>
      <c r="N564" s="7"/>
      <c r="O564" s="34"/>
      <c r="P564" s="7"/>
      <c r="Q564" s="34"/>
      <c r="R564" s="34"/>
      <c r="S564" s="7"/>
      <c r="T564" s="34"/>
      <c r="U564" s="34"/>
      <c r="V564" s="7"/>
      <c r="W564" s="34"/>
      <c r="X564" s="7"/>
      <c r="Y564" s="34"/>
      <c r="Z564" s="67"/>
      <c r="AA564" s="34"/>
      <c r="AB564" s="7"/>
      <c r="AC564" s="34"/>
      <c r="AD564" s="34"/>
      <c r="AE564" s="7"/>
      <c r="AF564" s="34"/>
      <c r="AG564" s="7"/>
      <c r="AH564" s="34"/>
      <c r="AI564" s="7"/>
      <c r="AJ564" s="66"/>
      <c r="AK564" s="66"/>
      <c r="AL564" s="34"/>
      <c r="AM564" s="34"/>
      <c r="AN564" s="7"/>
      <c r="AO564" s="67"/>
      <c r="AP564" s="8"/>
      <c r="AQ564" s="8"/>
      <c r="AR564" s="7"/>
      <c r="AS564" s="8"/>
      <c r="AT564" s="8"/>
      <c r="AU564" s="224"/>
      <c r="AV564" s="224"/>
      <c r="AW564" s="224"/>
      <c r="AX564" s="225"/>
      <c r="AY564" s="225"/>
      <c r="AZ564" s="224"/>
      <c r="BA564" s="225"/>
      <c r="BB564" s="225"/>
      <c r="BC564" s="224"/>
      <c r="BD564" s="225"/>
      <c r="BE564" s="225"/>
      <c r="BF564" s="224"/>
      <c r="BG564" s="225"/>
      <c r="BH564" s="225"/>
      <c r="BI564" s="224"/>
      <c r="BJ564" s="226"/>
      <c r="BK564" s="226"/>
      <c r="BL564" s="228"/>
      <c r="BM564" s="229"/>
    </row>
    <row r="565" spans="1:65" x14ac:dyDescent="0.25">
      <c r="A565" s="45"/>
      <c r="B565" s="44"/>
      <c r="C565" s="52"/>
      <c r="D565" s="37"/>
      <c r="E565" s="37"/>
      <c r="F565" s="43"/>
      <c r="G565" s="52"/>
      <c r="H565" s="52"/>
      <c r="I565" s="34"/>
      <c r="J565" s="34"/>
      <c r="K565" s="34"/>
      <c r="L565" s="7"/>
      <c r="M565" s="34"/>
      <c r="N565" s="7"/>
      <c r="O565" s="34"/>
      <c r="P565" s="7"/>
      <c r="Q565" s="34"/>
      <c r="R565" s="34"/>
      <c r="S565" s="7"/>
      <c r="T565" s="34"/>
      <c r="U565" s="34"/>
      <c r="V565" s="7"/>
      <c r="W565" s="34"/>
      <c r="X565" s="7"/>
      <c r="Y565" s="34"/>
      <c r="Z565" s="67"/>
      <c r="AA565" s="34"/>
      <c r="AB565" s="7"/>
      <c r="AC565" s="34"/>
      <c r="AD565" s="34"/>
      <c r="AE565" s="7"/>
      <c r="AF565" s="34"/>
      <c r="AG565" s="7"/>
      <c r="AH565" s="34"/>
      <c r="AI565" s="7"/>
      <c r="AJ565" s="66"/>
      <c r="AK565" s="66"/>
      <c r="AL565" s="34"/>
      <c r="AM565" s="34"/>
      <c r="AN565" s="7"/>
      <c r="AO565" s="67"/>
      <c r="AP565" s="8"/>
      <c r="AQ565" s="8"/>
      <c r="AR565" s="7"/>
      <c r="AS565" s="8"/>
      <c r="AT565" s="8"/>
      <c r="AU565" s="224"/>
      <c r="AV565" s="224"/>
      <c r="AW565" s="224"/>
      <c r="AX565" s="225"/>
      <c r="AY565" s="225"/>
      <c r="AZ565" s="224"/>
      <c r="BA565" s="225"/>
      <c r="BB565" s="225"/>
      <c r="BC565" s="224"/>
      <c r="BD565" s="225"/>
      <c r="BE565" s="225"/>
      <c r="BF565" s="224"/>
      <c r="BG565" s="225"/>
      <c r="BH565" s="225"/>
      <c r="BI565" s="224"/>
      <c r="BJ565" s="226"/>
      <c r="BK565" s="226"/>
      <c r="BL565" s="228"/>
      <c r="BM565" s="229"/>
    </row>
    <row r="566" spans="1:65" x14ac:dyDescent="0.25">
      <c r="A566" s="45"/>
      <c r="B566" s="44"/>
      <c r="C566" s="52"/>
      <c r="D566" s="37"/>
      <c r="E566" s="37"/>
      <c r="F566" s="43"/>
      <c r="G566" s="52"/>
      <c r="H566" s="52"/>
      <c r="I566" s="34"/>
      <c r="J566" s="34"/>
      <c r="K566" s="34"/>
      <c r="L566" s="7"/>
      <c r="M566" s="34"/>
      <c r="N566" s="7"/>
      <c r="O566" s="34"/>
      <c r="P566" s="7"/>
      <c r="Q566" s="34"/>
      <c r="R566" s="34"/>
      <c r="S566" s="7"/>
      <c r="T566" s="34"/>
      <c r="U566" s="34"/>
      <c r="V566" s="7"/>
      <c r="W566" s="34"/>
      <c r="X566" s="7"/>
      <c r="Y566" s="34"/>
      <c r="Z566" s="67"/>
      <c r="AA566" s="34"/>
      <c r="AB566" s="7"/>
      <c r="AC566" s="34"/>
      <c r="AD566" s="34"/>
      <c r="AE566" s="7"/>
      <c r="AF566" s="34"/>
      <c r="AG566" s="7"/>
      <c r="AH566" s="34"/>
      <c r="AI566" s="7"/>
      <c r="AJ566" s="66"/>
      <c r="AK566" s="66"/>
      <c r="AL566" s="34"/>
      <c r="AM566" s="34"/>
      <c r="AN566" s="7"/>
      <c r="AO566" s="67"/>
      <c r="AP566" s="8"/>
      <c r="AQ566" s="8"/>
      <c r="AR566" s="7"/>
      <c r="AS566" s="8"/>
      <c r="AT566" s="8"/>
      <c r="AU566" s="224"/>
      <c r="AV566" s="224"/>
      <c r="AW566" s="224"/>
      <c r="AX566" s="225"/>
      <c r="AY566" s="225"/>
      <c r="AZ566" s="224"/>
      <c r="BA566" s="225"/>
      <c r="BB566" s="225"/>
      <c r="BC566" s="224"/>
      <c r="BD566" s="225"/>
      <c r="BE566" s="225"/>
      <c r="BF566" s="224"/>
      <c r="BG566" s="225"/>
      <c r="BH566" s="225"/>
      <c r="BI566" s="224"/>
      <c r="BJ566" s="226"/>
      <c r="BK566" s="226"/>
      <c r="BL566" s="228"/>
      <c r="BM566" s="229"/>
    </row>
    <row r="567" spans="1:65" x14ac:dyDescent="0.25">
      <c r="A567" s="45"/>
      <c r="B567" s="44"/>
      <c r="C567" s="52"/>
      <c r="D567" s="37"/>
      <c r="E567" s="37"/>
      <c r="F567" s="43"/>
      <c r="G567" s="52"/>
      <c r="H567" s="52"/>
      <c r="I567" s="34"/>
      <c r="J567" s="34"/>
      <c r="K567" s="34"/>
      <c r="L567" s="7"/>
      <c r="M567" s="34"/>
      <c r="N567" s="7"/>
      <c r="O567" s="34"/>
      <c r="P567" s="7"/>
      <c r="Q567" s="34"/>
      <c r="R567" s="34"/>
      <c r="S567" s="7"/>
      <c r="T567" s="34"/>
      <c r="U567" s="34"/>
      <c r="V567" s="7"/>
      <c r="W567" s="34"/>
      <c r="X567" s="7"/>
      <c r="Y567" s="34"/>
      <c r="Z567" s="67"/>
      <c r="AA567" s="34"/>
      <c r="AB567" s="7"/>
      <c r="AC567" s="34"/>
      <c r="AD567" s="34"/>
      <c r="AE567" s="7"/>
      <c r="AF567" s="34"/>
      <c r="AG567" s="7"/>
      <c r="AH567" s="34"/>
      <c r="AI567" s="7"/>
      <c r="AJ567" s="66"/>
      <c r="AK567" s="66"/>
      <c r="AL567" s="34"/>
      <c r="AM567" s="34"/>
      <c r="AN567" s="7"/>
      <c r="AO567" s="67"/>
      <c r="AP567" s="8"/>
      <c r="AQ567" s="8"/>
      <c r="AR567" s="7"/>
      <c r="AS567" s="8"/>
      <c r="AT567" s="8"/>
      <c r="AU567" s="224"/>
      <c r="AV567" s="224"/>
      <c r="AW567" s="224"/>
      <c r="AX567" s="225"/>
      <c r="AY567" s="225"/>
      <c r="AZ567" s="224"/>
      <c r="BA567" s="225"/>
      <c r="BB567" s="225"/>
      <c r="BC567" s="224"/>
      <c r="BD567" s="225"/>
      <c r="BE567" s="225"/>
      <c r="BF567" s="224"/>
      <c r="BG567" s="225"/>
      <c r="BH567" s="225"/>
      <c r="BI567" s="224"/>
      <c r="BJ567" s="226"/>
      <c r="BK567" s="226"/>
      <c r="BL567" s="228"/>
      <c r="BM567" s="229"/>
    </row>
    <row r="568" spans="1:65" x14ac:dyDescent="0.25">
      <c r="A568" s="45"/>
      <c r="B568" s="44"/>
      <c r="C568" s="52"/>
      <c r="D568" s="37"/>
      <c r="E568" s="37"/>
      <c r="F568" s="43"/>
      <c r="G568" s="52"/>
      <c r="H568" s="52"/>
      <c r="I568" s="34"/>
      <c r="J568" s="34"/>
      <c r="K568" s="34"/>
      <c r="L568" s="7"/>
      <c r="M568" s="34"/>
      <c r="N568" s="7"/>
      <c r="O568" s="34"/>
      <c r="P568" s="7"/>
      <c r="Q568" s="34"/>
      <c r="R568" s="34"/>
      <c r="S568" s="7"/>
      <c r="T568" s="34"/>
      <c r="U568" s="34"/>
      <c r="V568" s="7"/>
      <c r="W568" s="34"/>
      <c r="X568" s="7"/>
      <c r="Y568" s="34"/>
      <c r="Z568" s="67"/>
      <c r="AA568" s="34"/>
      <c r="AB568" s="7"/>
      <c r="AC568" s="34"/>
      <c r="AD568" s="34"/>
      <c r="AE568" s="7"/>
      <c r="AF568" s="34"/>
      <c r="AG568" s="7"/>
      <c r="AH568" s="34"/>
      <c r="AI568" s="7"/>
      <c r="AJ568" s="66"/>
      <c r="AK568" s="66"/>
      <c r="AL568" s="34"/>
      <c r="AM568" s="34"/>
      <c r="AN568" s="7"/>
      <c r="AO568" s="67"/>
      <c r="AP568" s="8"/>
      <c r="AQ568" s="8"/>
      <c r="AR568" s="7"/>
      <c r="AS568" s="8"/>
      <c r="AT568" s="8"/>
      <c r="AU568" s="224"/>
      <c r="AV568" s="224"/>
      <c r="AW568" s="224"/>
      <c r="AX568" s="225"/>
      <c r="AY568" s="225"/>
      <c r="AZ568" s="224"/>
      <c r="BA568" s="225"/>
      <c r="BB568" s="225"/>
      <c r="BC568" s="224"/>
      <c r="BD568" s="225"/>
      <c r="BE568" s="225"/>
      <c r="BF568" s="224"/>
      <c r="BG568" s="225"/>
      <c r="BH568" s="225"/>
      <c r="BI568" s="224"/>
      <c r="BJ568" s="226"/>
      <c r="BK568" s="226"/>
      <c r="BL568" s="228"/>
      <c r="BM568" s="229"/>
    </row>
    <row r="569" spans="1:65" x14ac:dyDescent="0.25">
      <c r="A569" s="45"/>
      <c r="B569" s="44"/>
      <c r="C569" s="52"/>
      <c r="D569" s="37"/>
      <c r="E569" s="37"/>
      <c r="F569" s="43"/>
      <c r="G569" s="52"/>
      <c r="H569" s="52"/>
      <c r="I569" s="34"/>
      <c r="J569" s="34"/>
      <c r="K569" s="34"/>
      <c r="L569" s="7"/>
      <c r="M569" s="34"/>
      <c r="N569" s="7"/>
      <c r="O569" s="34"/>
      <c r="P569" s="7"/>
      <c r="Q569" s="34"/>
      <c r="R569" s="34"/>
      <c r="S569" s="7"/>
      <c r="T569" s="34"/>
      <c r="U569" s="34"/>
      <c r="V569" s="7"/>
      <c r="W569" s="34"/>
      <c r="X569" s="7"/>
      <c r="Y569" s="34"/>
      <c r="Z569" s="67"/>
      <c r="AA569" s="34"/>
      <c r="AB569" s="7"/>
      <c r="AC569" s="34"/>
      <c r="AD569" s="34"/>
      <c r="AE569" s="7"/>
      <c r="AF569" s="34"/>
      <c r="AG569" s="7"/>
      <c r="AH569" s="34"/>
      <c r="AI569" s="7"/>
      <c r="AJ569" s="66"/>
      <c r="AK569" s="66"/>
      <c r="AL569" s="34"/>
      <c r="AM569" s="34"/>
      <c r="AN569" s="7"/>
      <c r="AO569" s="67"/>
      <c r="AP569" s="8"/>
      <c r="AQ569" s="8"/>
      <c r="AR569" s="7"/>
      <c r="AS569" s="8"/>
      <c r="AT569" s="8"/>
      <c r="AU569" s="224"/>
      <c r="AV569" s="224"/>
      <c r="AW569" s="224"/>
      <c r="AX569" s="225"/>
      <c r="AY569" s="225"/>
      <c r="AZ569" s="224"/>
      <c r="BA569" s="225"/>
      <c r="BB569" s="225"/>
      <c r="BC569" s="224"/>
      <c r="BD569" s="225"/>
      <c r="BE569" s="225"/>
      <c r="BF569" s="224"/>
      <c r="BG569" s="225"/>
      <c r="BH569" s="225"/>
      <c r="BI569" s="224"/>
      <c r="BJ569" s="226"/>
      <c r="BK569" s="226"/>
      <c r="BL569" s="228"/>
      <c r="BM569" s="229"/>
    </row>
    <row r="570" spans="1:65" x14ac:dyDescent="0.25">
      <c r="A570" s="45"/>
      <c r="B570" s="44"/>
      <c r="C570" s="52"/>
      <c r="D570" s="37"/>
      <c r="E570" s="37"/>
      <c r="F570" s="43"/>
      <c r="G570" s="52"/>
      <c r="H570" s="52"/>
      <c r="I570" s="34"/>
      <c r="J570" s="34"/>
      <c r="K570" s="34"/>
      <c r="L570" s="7"/>
      <c r="M570" s="34"/>
      <c r="N570" s="7"/>
      <c r="O570" s="34"/>
      <c r="P570" s="7"/>
      <c r="Q570" s="34"/>
      <c r="R570" s="34"/>
      <c r="S570" s="7"/>
      <c r="T570" s="34"/>
      <c r="U570" s="34"/>
      <c r="V570" s="7"/>
      <c r="W570" s="34"/>
      <c r="X570" s="7"/>
      <c r="Y570" s="34"/>
      <c r="Z570" s="67"/>
      <c r="AA570" s="34"/>
      <c r="AB570" s="7"/>
      <c r="AC570" s="34"/>
      <c r="AD570" s="34"/>
      <c r="AE570" s="7"/>
      <c r="AF570" s="34"/>
      <c r="AG570" s="7"/>
      <c r="AH570" s="34"/>
      <c r="AI570" s="7"/>
      <c r="AJ570" s="66"/>
      <c r="AK570" s="66"/>
      <c r="AL570" s="34"/>
      <c r="AM570" s="34"/>
      <c r="AN570" s="7"/>
      <c r="AO570" s="67"/>
      <c r="AP570" s="8"/>
      <c r="AQ570" s="8"/>
      <c r="AR570" s="7"/>
      <c r="AS570" s="8"/>
      <c r="AT570" s="8"/>
      <c r="AU570" s="224"/>
      <c r="AV570" s="224"/>
      <c r="AW570" s="224"/>
      <c r="AX570" s="225"/>
      <c r="AY570" s="225"/>
      <c r="AZ570" s="224"/>
      <c r="BA570" s="225"/>
      <c r="BB570" s="225"/>
      <c r="BC570" s="224"/>
      <c r="BD570" s="225"/>
      <c r="BE570" s="225"/>
      <c r="BF570" s="224"/>
      <c r="BG570" s="225"/>
      <c r="BH570" s="225"/>
      <c r="BI570" s="224"/>
      <c r="BJ570" s="226"/>
      <c r="BK570" s="226"/>
      <c r="BL570" s="228"/>
      <c r="BM570" s="229"/>
    </row>
    <row r="571" spans="1:65" x14ac:dyDescent="0.25">
      <c r="A571" s="45"/>
      <c r="B571" s="44"/>
      <c r="C571" s="52"/>
      <c r="E571" s="37"/>
      <c r="F571" s="43"/>
      <c r="G571" s="52"/>
      <c r="H571" s="52"/>
      <c r="I571" s="34"/>
      <c r="J571" s="34"/>
      <c r="K571" s="34"/>
      <c r="L571" s="7"/>
      <c r="M571" s="34"/>
      <c r="N571" s="7"/>
      <c r="O571" s="34"/>
      <c r="P571" s="7"/>
      <c r="Q571" s="34"/>
      <c r="R571" s="34"/>
      <c r="S571" s="7"/>
      <c r="T571" s="34"/>
      <c r="U571" s="34"/>
      <c r="V571" s="7"/>
      <c r="W571" s="34"/>
      <c r="X571" s="7"/>
      <c r="Y571" s="34"/>
      <c r="Z571" s="67"/>
      <c r="AA571" s="34"/>
      <c r="AB571" s="7"/>
      <c r="AC571" s="34"/>
      <c r="AD571" s="34"/>
      <c r="AE571" s="7"/>
      <c r="AF571" s="34"/>
      <c r="AG571" s="7"/>
      <c r="AH571" s="34"/>
      <c r="AI571" s="7"/>
      <c r="AJ571" s="66"/>
      <c r="AK571" s="66"/>
      <c r="AL571" s="34"/>
      <c r="AM571" s="34"/>
      <c r="AN571" s="7"/>
      <c r="AO571" s="67"/>
      <c r="AP571" s="8"/>
      <c r="AQ571" s="8"/>
      <c r="AR571" s="7"/>
      <c r="AS571" s="8"/>
      <c r="AT571" s="8"/>
      <c r="AU571" s="224"/>
      <c r="AV571" s="224"/>
      <c r="AW571" s="224"/>
      <c r="AX571" s="225"/>
      <c r="AY571" s="225"/>
      <c r="AZ571" s="224"/>
      <c r="BA571" s="225"/>
      <c r="BB571" s="225"/>
      <c r="BC571" s="224"/>
      <c r="BD571" s="225"/>
      <c r="BE571" s="225"/>
      <c r="BF571" s="224"/>
      <c r="BG571" s="225"/>
      <c r="BH571" s="225"/>
      <c r="BI571" s="224"/>
      <c r="BJ571" s="226"/>
      <c r="BK571" s="226"/>
      <c r="BL571" s="228"/>
      <c r="BM571" s="229"/>
    </row>
    <row r="572" spans="1:65" x14ac:dyDescent="0.25">
      <c r="A572" s="45"/>
      <c r="B572" s="44"/>
      <c r="C572" s="52"/>
      <c r="D572" s="37"/>
      <c r="E572" s="37"/>
      <c r="F572" s="43"/>
      <c r="G572" s="52"/>
      <c r="H572" s="52"/>
      <c r="I572" s="34"/>
      <c r="J572" s="34"/>
      <c r="K572" s="34"/>
      <c r="L572" s="7"/>
      <c r="M572" s="34"/>
      <c r="N572" s="7"/>
      <c r="O572" s="34"/>
      <c r="P572" s="7"/>
      <c r="Q572" s="34"/>
      <c r="R572" s="34"/>
      <c r="S572" s="7"/>
      <c r="T572" s="34"/>
      <c r="U572" s="34"/>
      <c r="V572" s="7"/>
      <c r="W572" s="34"/>
      <c r="X572" s="7"/>
      <c r="Y572" s="34"/>
      <c r="Z572" s="67"/>
      <c r="AA572" s="34"/>
      <c r="AB572" s="7"/>
      <c r="AC572" s="34"/>
      <c r="AD572" s="34"/>
      <c r="AE572" s="7"/>
      <c r="AF572" s="34"/>
      <c r="AG572" s="7"/>
      <c r="AH572" s="34"/>
      <c r="AI572" s="7"/>
      <c r="AJ572" s="66"/>
      <c r="AK572" s="66"/>
      <c r="AL572" s="34"/>
      <c r="AM572" s="34"/>
      <c r="AN572" s="7"/>
      <c r="AO572" s="67"/>
      <c r="AP572" s="8"/>
      <c r="AQ572" s="8"/>
      <c r="AR572" s="7"/>
      <c r="AS572" s="8"/>
      <c r="AT572" s="8"/>
      <c r="AU572" s="224"/>
      <c r="AV572" s="224"/>
      <c r="AW572" s="224"/>
      <c r="AX572" s="225"/>
      <c r="AY572" s="225"/>
      <c r="AZ572" s="224"/>
      <c r="BA572" s="225"/>
      <c r="BB572" s="225"/>
      <c r="BC572" s="224"/>
      <c r="BD572" s="225"/>
      <c r="BE572" s="225"/>
      <c r="BF572" s="224"/>
      <c r="BG572" s="225"/>
      <c r="BH572" s="225"/>
      <c r="BI572" s="224"/>
      <c r="BJ572" s="226"/>
      <c r="BK572" s="226"/>
      <c r="BL572" s="228"/>
      <c r="BM572" s="229"/>
    </row>
    <row r="573" spans="1:65" x14ac:dyDescent="0.25">
      <c r="A573" s="45"/>
      <c r="B573" s="44"/>
      <c r="C573" s="52"/>
      <c r="D573" s="37"/>
      <c r="F573" s="43"/>
      <c r="G573" s="52"/>
      <c r="H573" s="52"/>
      <c r="I573" s="34"/>
      <c r="J573" s="34"/>
      <c r="K573" s="34"/>
      <c r="L573" s="7"/>
      <c r="M573" s="34"/>
      <c r="N573" s="7"/>
      <c r="O573" s="34"/>
      <c r="P573" s="7"/>
      <c r="Q573" s="34"/>
      <c r="R573" s="34"/>
      <c r="S573" s="7"/>
      <c r="T573" s="34"/>
      <c r="U573" s="34"/>
      <c r="V573" s="7"/>
      <c r="W573" s="34"/>
      <c r="X573" s="7"/>
      <c r="Y573" s="34"/>
      <c r="Z573" s="67"/>
      <c r="AA573" s="34"/>
      <c r="AB573" s="7"/>
      <c r="AC573" s="34"/>
      <c r="AD573" s="34"/>
      <c r="AE573" s="7"/>
      <c r="AF573" s="34"/>
      <c r="AG573" s="7"/>
      <c r="AH573" s="34"/>
      <c r="AI573" s="7"/>
      <c r="AJ573" s="66"/>
      <c r="AK573" s="66"/>
      <c r="AL573" s="34"/>
      <c r="AM573" s="34"/>
      <c r="AN573" s="7"/>
      <c r="AO573" s="67"/>
      <c r="AP573" s="8"/>
      <c r="AQ573" s="8"/>
      <c r="AR573" s="7"/>
      <c r="AS573" s="8"/>
      <c r="AT573" s="8"/>
      <c r="AU573" s="224"/>
      <c r="AV573" s="224"/>
      <c r="AW573" s="224"/>
      <c r="AX573" s="225"/>
      <c r="AY573" s="225"/>
      <c r="AZ573" s="224"/>
      <c r="BA573" s="225"/>
      <c r="BB573" s="225"/>
      <c r="BC573" s="224"/>
      <c r="BD573" s="225"/>
      <c r="BE573" s="225"/>
      <c r="BF573" s="224"/>
      <c r="BG573" s="225"/>
      <c r="BH573" s="225"/>
      <c r="BI573" s="224"/>
      <c r="BJ573" s="226"/>
      <c r="BK573" s="226"/>
      <c r="BL573" s="228"/>
      <c r="BM573" s="229"/>
    </row>
    <row r="574" spans="1:65" x14ac:dyDescent="0.25">
      <c r="A574" s="45"/>
      <c r="B574" s="44"/>
      <c r="C574" s="52"/>
      <c r="D574" s="37"/>
      <c r="E574" s="37"/>
      <c r="F574" s="43"/>
      <c r="G574" s="52"/>
      <c r="H574" s="52"/>
      <c r="I574" s="34"/>
      <c r="J574" s="34"/>
      <c r="K574" s="34"/>
      <c r="L574" s="7"/>
      <c r="M574" s="34"/>
      <c r="N574" s="7"/>
      <c r="O574" s="34"/>
      <c r="P574" s="7"/>
      <c r="Q574" s="34"/>
      <c r="R574" s="34"/>
      <c r="S574" s="7"/>
      <c r="T574" s="34"/>
      <c r="U574" s="34"/>
      <c r="V574" s="7"/>
      <c r="W574" s="34"/>
      <c r="X574" s="7"/>
      <c r="Y574" s="34"/>
      <c r="Z574" s="67"/>
      <c r="AA574" s="34"/>
      <c r="AB574" s="7"/>
      <c r="AC574" s="34"/>
      <c r="AD574" s="34"/>
      <c r="AE574" s="7"/>
      <c r="AF574" s="34"/>
      <c r="AG574" s="7"/>
      <c r="AH574" s="34"/>
      <c r="AI574" s="7"/>
      <c r="AJ574" s="66"/>
      <c r="AK574" s="66"/>
      <c r="AL574" s="34"/>
      <c r="AM574" s="34"/>
      <c r="AN574" s="7"/>
      <c r="AO574" s="67"/>
      <c r="AP574" s="8"/>
      <c r="AQ574" s="8"/>
      <c r="AR574" s="7"/>
      <c r="AS574" s="8"/>
      <c r="AT574" s="8"/>
      <c r="AU574" s="224"/>
      <c r="AV574" s="224"/>
      <c r="AW574" s="224"/>
      <c r="AX574" s="225"/>
      <c r="AY574" s="225"/>
      <c r="AZ574" s="224"/>
      <c r="BA574" s="225"/>
      <c r="BB574" s="225"/>
      <c r="BC574" s="224"/>
      <c r="BD574" s="225"/>
      <c r="BE574" s="225"/>
      <c r="BF574" s="224"/>
      <c r="BG574" s="225"/>
      <c r="BH574" s="225"/>
      <c r="BI574" s="224"/>
      <c r="BJ574" s="226"/>
      <c r="BK574" s="226"/>
      <c r="BL574" s="228"/>
      <c r="BM574" s="229"/>
    </row>
    <row r="575" spans="1:65" x14ac:dyDescent="0.25">
      <c r="A575" s="45"/>
      <c r="B575" s="44"/>
      <c r="C575" s="52"/>
      <c r="D575" s="37"/>
      <c r="E575" s="37"/>
      <c r="F575" s="43"/>
      <c r="G575" s="52"/>
      <c r="H575" s="52"/>
      <c r="I575" s="34"/>
      <c r="J575" s="34"/>
      <c r="K575" s="34"/>
      <c r="L575" s="7"/>
      <c r="M575" s="34"/>
      <c r="N575" s="7"/>
      <c r="O575" s="34"/>
      <c r="P575" s="7"/>
      <c r="Q575" s="34"/>
      <c r="R575" s="34"/>
      <c r="S575" s="7"/>
      <c r="T575" s="34"/>
      <c r="U575" s="34"/>
      <c r="V575" s="7"/>
      <c r="W575" s="34"/>
      <c r="X575" s="7"/>
      <c r="Y575" s="34"/>
      <c r="Z575" s="67"/>
      <c r="AA575" s="34"/>
      <c r="AB575" s="7"/>
      <c r="AC575" s="34"/>
      <c r="AD575" s="34"/>
      <c r="AE575" s="7"/>
      <c r="AF575" s="34"/>
      <c r="AG575" s="7"/>
      <c r="AH575" s="34"/>
      <c r="AI575" s="7"/>
      <c r="AJ575" s="66"/>
      <c r="AK575" s="66"/>
      <c r="AL575" s="34"/>
      <c r="AM575" s="34"/>
      <c r="AN575" s="7"/>
      <c r="AO575" s="67"/>
      <c r="AP575" s="8"/>
      <c r="AQ575" s="8"/>
      <c r="AR575" s="7"/>
      <c r="AS575" s="8"/>
      <c r="AT575" s="8"/>
      <c r="AU575" s="224"/>
      <c r="AV575" s="224"/>
      <c r="AW575" s="224"/>
      <c r="AX575" s="225"/>
      <c r="AY575" s="225"/>
      <c r="AZ575" s="224"/>
      <c r="BA575" s="225"/>
      <c r="BB575" s="225"/>
      <c r="BC575" s="224"/>
      <c r="BD575" s="225"/>
      <c r="BE575" s="225"/>
      <c r="BF575" s="224"/>
      <c r="BG575" s="225"/>
      <c r="BH575" s="225"/>
      <c r="BI575" s="224"/>
      <c r="BJ575" s="226"/>
      <c r="BK575" s="226"/>
      <c r="BL575" s="228"/>
      <c r="BM575" s="229"/>
    </row>
    <row r="576" spans="1:65" x14ac:dyDescent="0.25">
      <c r="A576" s="45"/>
      <c r="B576" s="44"/>
      <c r="C576" s="52"/>
      <c r="D576" s="37"/>
      <c r="E576" s="37"/>
      <c r="F576" s="43"/>
      <c r="G576" s="52"/>
      <c r="H576" s="52"/>
      <c r="I576" s="34"/>
      <c r="J576" s="34"/>
      <c r="K576" s="34"/>
      <c r="L576" s="7"/>
      <c r="M576" s="34"/>
      <c r="N576" s="7"/>
      <c r="O576" s="34"/>
      <c r="P576" s="7"/>
      <c r="Q576" s="34"/>
      <c r="R576" s="34"/>
      <c r="S576" s="7"/>
      <c r="T576" s="34"/>
      <c r="U576" s="34"/>
      <c r="V576" s="7"/>
      <c r="W576" s="34"/>
      <c r="X576" s="7"/>
      <c r="Y576" s="34"/>
      <c r="Z576" s="67"/>
      <c r="AA576" s="34"/>
      <c r="AB576" s="7"/>
      <c r="AC576" s="34"/>
      <c r="AD576" s="34"/>
      <c r="AE576" s="7"/>
      <c r="AF576" s="34"/>
      <c r="AG576" s="7"/>
      <c r="AH576" s="34"/>
      <c r="AI576" s="7"/>
      <c r="AJ576" s="66"/>
      <c r="AK576" s="66"/>
      <c r="AL576" s="34"/>
      <c r="AM576" s="34"/>
      <c r="AN576" s="7"/>
      <c r="AO576" s="67"/>
      <c r="AP576" s="8"/>
      <c r="AQ576" s="8"/>
      <c r="AR576" s="7"/>
      <c r="AS576" s="8"/>
      <c r="AT576" s="8"/>
      <c r="AU576" s="224"/>
      <c r="AV576" s="224"/>
      <c r="AW576" s="224"/>
      <c r="AX576" s="225"/>
      <c r="AY576" s="225"/>
      <c r="AZ576" s="224"/>
      <c r="BA576" s="225"/>
      <c r="BB576" s="225"/>
      <c r="BC576" s="224"/>
      <c r="BD576" s="225"/>
      <c r="BE576" s="225"/>
      <c r="BF576" s="224"/>
      <c r="BG576" s="225"/>
      <c r="BH576" s="225"/>
      <c r="BI576" s="224"/>
      <c r="BJ576" s="226"/>
      <c r="BK576" s="226"/>
      <c r="BL576" s="228"/>
      <c r="BM576" s="229"/>
    </row>
    <row r="577" spans="1:65" x14ac:dyDescent="0.25">
      <c r="A577" s="45"/>
      <c r="B577" s="44"/>
      <c r="C577" s="52"/>
      <c r="D577" s="37"/>
      <c r="E577" s="37"/>
      <c r="F577" s="43"/>
      <c r="G577" s="52"/>
      <c r="H577" s="52"/>
      <c r="I577" s="34"/>
      <c r="J577" s="34"/>
      <c r="K577" s="34"/>
      <c r="L577" s="7"/>
      <c r="M577" s="34"/>
      <c r="N577" s="7"/>
      <c r="O577" s="34"/>
      <c r="P577" s="7"/>
      <c r="Q577" s="34"/>
      <c r="R577" s="34"/>
      <c r="S577" s="7"/>
      <c r="T577" s="34"/>
      <c r="U577" s="34"/>
      <c r="V577" s="7"/>
      <c r="W577" s="34"/>
      <c r="X577" s="7"/>
      <c r="Y577" s="34"/>
      <c r="Z577" s="67"/>
      <c r="AA577" s="34"/>
      <c r="AB577" s="7"/>
      <c r="AC577" s="34"/>
      <c r="AD577" s="34"/>
      <c r="AE577" s="7"/>
      <c r="AF577" s="34"/>
      <c r="AG577" s="7"/>
      <c r="AH577" s="34"/>
      <c r="AI577" s="7"/>
      <c r="AJ577" s="66"/>
      <c r="AK577" s="66"/>
      <c r="AL577" s="34"/>
      <c r="AM577" s="34"/>
      <c r="AN577" s="7"/>
      <c r="AO577" s="67"/>
      <c r="AP577" s="8"/>
      <c r="AQ577" s="8"/>
      <c r="AR577" s="7"/>
      <c r="AS577" s="8"/>
      <c r="AT577" s="8"/>
      <c r="AU577" s="224"/>
      <c r="AV577" s="224"/>
      <c r="AW577" s="224"/>
      <c r="AX577" s="225"/>
      <c r="AY577" s="225"/>
      <c r="AZ577" s="224"/>
      <c r="BA577" s="225"/>
      <c r="BB577" s="225"/>
      <c r="BC577" s="224"/>
      <c r="BD577" s="225"/>
      <c r="BE577" s="225"/>
      <c r="BF577" s="224"/>
      <c r="BG577" s="225"/>
      <c r="BH577" s="225"/>
      <c r="BI577" s="224"/>
      <c r="BJ577" s="226"/>
      <c r="BK577" s="226"/>
      <c r="BL577" s="228"/>
      <c r="BM577" s="229"/>
    </row>
    <row r="578" spans="1:65" x14ac:dyDescent="0.25">
      <c r="A578" s="45"/>
      <c r="B578" s="44"/>
      <c r="C578" s="52"/>
      <c r="D578" s="37"/>
      <c r="E578" s="37"/>
      <c r="F578" s="43"/>
      <c r="G578" s="52"/>
      <c r="H578" s="52"/>
      <c r="I578" s="34"/>
      <c r="J578" s="34"/>
      <c r="K578" s="34"/>
      <c r="L578" s="7"/>
      <c r="M578" s="34"/>
      <c r="N578" s="7"/>
      <c r="O578" s="34"/>
      <c r="P578" s="7"/>
      <c r="Q578" s="34"/>
      <c r="R578" s="34"/>
      <c r="S578" s="7"/>
      <c r="T578" s="34"/>
      <c r="U578" s="34"/>
      <c r="V578" s="7"/>
      <c r="W578" s="34"/>
      <c r="X578" s="7"/>
      <c r="Y578" s="34"/>
      <c r="Z578" s="67"/>
      <c r="AA578" s="34"/>
      <c r="AB578" s="7"/>
      <c r="AC578" s="34"/>
      <c r="AD578" s="34"/>
      <c r="AE578" s="7"/>
      <c r="AF578" s="34"/>
      <c r="AG578" s="7"/>
      <c r="AH578" s="34"/>
      <c r="AI578" s="7"/>
      <c r="AJ578" s="66"/>
      <c r="AK578" s="66"/>
      <c r="AL578" s="34"/>
      <c r="AM578" s="34"/>
      <c r="AN578" s="7"/>
      <c r="AO578" s="67"/>
      <c r="AP578" s="8"/>
      <c r="AQ578" s="8"/>
      <c r="AR578" s="7"/>
      <c r="AS578" s="8"/>
      <c r="AT578" s="8"/>
      <c r="AU578" s="224"/>
      <c r="AV578" s="224"/>
      <c r="AW578" s="224"/>
      <c r="AX578" s="225"/>
      <c r="AY578" s="225"/>
      <c r="AZ578" s="224"/>
      <c r="BA578" s="225"/>
      <c r="BB578" s="225"/>
      <c r="BC578" s="224"/>
      <c r="BD578" s="225"/>
      <c r="BE578" s="225"/>
      <c r="BF578" s="224"/>
      <c r="BG578" s="225"/>
      <c r="BH578" s="225"/>
      <c r="BI578" s="224"/>
      <c r="BJ578" s="226"/>
      <c r="BK578" s="226"/>
      <c r="BL578" s="228"/>
      <c r="BM578" s="229"/>
    </row>
    <row r="579" spans="1:65" x14ac:dyDescent="0.25">
      <c r="A579" s="45"/>
      <c r="B579" s="44"/>
      <c r="C579" s="52"/>
      <c r="D579" s="37"/>
      <c r="E579" s="37"/>
      <c r="F579" s="43"/>
      <c r="G579" s="52"/>
      <c r="H579" s="52"/>
      <c r="I579" s="34"/>
      <c r="J579" s="34"/>
      <c r="K579" s="34"/>
      <c r="L579" s="7"/>
      <c r="M579" s="34"/>
      <c r="N579" s="7"/>
      <c r="O579" s="34"/>
      <c r="P579" s="7"/>
      <c r="Q579" s="34"/>
      <c r="R579" s="34"/>
      <c r="S579" s="7"/>
      <c r="T579" s="34"/>
      <c r="U579" s="34"/>
      <c r="V579" s="7"/>
      <c r="W579" s="34"/>
      <c r="X579" s="7"/>
      <c r="Y579" s="34"/>
      <c r="Z579" s="67"/>
      <c r="AA579" s="34"/>
      <c r="AB579" s="7"/>
      <c r="AC579" s="34"/>
      <c r="AD579" s="34"/>
      <c r="AE579" s="7"/>
      <c r="AF579" s="34"/>
      <c r="AG579" s="7"/>
      <c r="AH579" s="34"/>
      <c r="AI579" s="7"/>
      <c r="AJ579" s="66"/>
      <c r="AK579" s="66"/>
      <c r="AL579" s="34"/>
      <c r="AM579" s="34"/>
      <c r="AN579" s="7"/>
      <c r="AO579" s="67"/>
      <c r="AP579" s="8"/>
      <c r="AQ579" s="8"/>
      <c r="AR579" s="7"/>
      <c r="AS579" s="8"/>
      <c r="AT579" s="8"/>
      <c r="AU579" s="224"/>
      <c r="AV579" s="224"/>
      <c r="AW579" s="224"/>
      <c r="AX579" s="225"/>
      <c r="AY579" s="225"/>
      <c r="AZ579" s="224"/>
      <c r="BA579" s="225"/>
      <c r="BB579" s="225"/>
      <c r="BC579" s="224"/>
      <c r="BD579" s="225"/>
      <c r="BE579" s="225"/>
      <c r="BF579" s="224"/>
      <c r="BG579" s="225"/>
      <c r="BH579" s="225"/>
      <c r="BI579" s="224"/>
      <c r="BJ579" s="226"/>
      <c r="BK579" s="226"/>
      <c r="BL579" s="228"/>
      <c r="BM579" s="229"/>
    </row>
    <row r="580" spans="1:65" x14ac:dyDescent="0.25">
      <c r="A580" s="45"/>
      <c r="B580" s="44"/>
      <c r="C580" s="52"/>
      <c r="D580" s="37"/>
      <c r="E580" s="37"/>
      <c r="F580" s="43"/>
      <c r="G580" s="52"/>
      <c r="H580" s="52"/>
      <c r="I580" s="34"/>
      <c r="J580" s="34"/>
      <c r="K580" s="34"/>
      <c r="L580" s="7"/>
      <c r="M580" s="34"/>
      <c r="N580" s="7"/>
      <c r="O580" s="34"/>
      <c r="P580" s="7"/>
      <c r="Q580" s="34"/>
      <c r="R580" s="34"/>
      <c r="S580" s="7"/>
      <c r="T580" s="34"/>
      <c r="U580" s="34"/>
      <c r="V580" s="7"/>
      <c r="W580" s="34"/>
      <c r="X580" s="7"/>
      <c r="Y580" s="34"/>
      <c r="Z580" s="67"/>
      <c r="AA580" s="34"/>
      <c r="AB580" s="7"/>
      <c r="AC580" s="34"/>
      <c r="AD580" s="34"/>
      <c r="AE580" s="7"/>
      <c r="AF580" s="34"/>
      <c r="AG580" s="7"/>
      <c r="AH580" s="34"/>
      <c r="AI580" s="7"/>
      <c r="AJ580" s="66"/>
      <c r="AK580" s="66"/>
      <c r="AL580" s="34"/>
      <c r="AM580" s="34"/>
      <c r="AN580" s="7"/>
      <c r="AO580" s="67"/>
      <c r="AP580" s="8"/>
      <c r="AQ580" s="8"/>
      <c r="AR580" s="7"/>
      <c r="AS580" s="8"/>
      <c r="AT580" s="8"/>
      <c r="AU580" s="224"/>
      <c r="AV580" s="224"/>
      <c r="AW580" s="224"/>
      <c r="AX580" s="225"/>
      <c r="AY580" s="225"/>
      <c r="AZ580" s="224"/>
      <c r="BA580" s="225"/>
      <c r="BB580" s="225"/>
      <c r="BC580" s="224"/>
      <c r="BD580" s="225"/>
      <c r="BE580" s="225"/>
      <c r="BF580" s="224"/>
      <c r="BG580" s="225"/>
      <c r="BH580" s="225"/>
      <c r="BI580" s="224"/>
      <c r="BJ580" s="226"/>
      <c r="BK580" s="226"/>
      <c r="BL580" s="228"/>
      <c r="BM580" s="229"/>
    </row>
    <row r="581" spans="1:65" x14ac:dyDescent="0.25">
      <c r="A581" s="45"/>
      <c r="B581" s="44"/>
      <c r="C581" s="52"/>
      <c r="D581" s="37"/>
      <c r="E581" s="37"/>
      <c r="F581" s="43"/>
      <c r="G581" s="52"/>
      <c r="H581" s="52"/>
      <c r="I581" s="34"/>
      <c r="J581" s="34"/>
      <c r="K581" s="34"/>
      <c r="L581" s="7"/>
      <c r="M581" s="34"/>
      <c r="N581" s="7"/>
      <c r="O581" s="34"/>
      <c r="P581" s="7"/>
      <c r="Q581" s="34"/>
      <c r="R581" s="34"/>
      <c r="S581" s="7"/>
      <c r="T581" s="34"/>
      <c r="U581" s="34"/>
      <c r="V581" s="7"/>
      <c r="W581" s="34"/>
      <c r="X581" s="7"/>
      <c r="Y581" s="34"/>
      <c r="Z581" s="67"/>
      <c r="AA581" s="34"/>
      <c r="AB581" s="7"/>
      <c r="AC581" s="34"/>
      <c r="AD581" s="34"/>
      <c r="AE581" s="7"/>
      <c r="AF581" s="34"/>
      <c r="AG581" s="7"/>
      <c r="AH581" s="34"/>
      <c r="AI581" s="7"/>
      <c r="AJ581" s="66"/>
      <c r="AK581" s="66"/>
      <c r="AL581" s="34"/>
      <c r="AM581" s="34"/>
      <c r="AN581" s="7"/>
      <c r="AO581" s="67"/>
      <c r="AP581" s="8"/>
      <c r="AQ581" s="8"/>
      <c r="AR581" s="7"/>
      <c r="AS581" s="8"/>
      <c r="AT581" s="8"/>
      <c r="AU581" s="224"/>
      <c r="AV581" s="224"/>
      <c r="AW581" s="224"/>
      <c r="AX581" s="225"/>
      <c r="AY581" s="225"/>
      <c r="AZ581" s="224"/>
      <c r="BA581" s="225"/>
      <c r="BB581" s="225"/>
      <c r="BC581" s="224"/>
      <c r="BD581" s="225"/>
      <c r="BE581" s="225"/>
      <c r="BF581" s="224"/>
      <c r="BG581" s="225"/>
      <c r="BH581" s="225"/>
      <c r="BI581" s="224"/>
      <c r="BJ581" s="226"/>
      <c r="BK581" s="226"/>
      <c r="BL581" s="228"/>
      <c r="BM581" s="229"/>
    </row>
    <row r="582" spans="1:65" x14ac:dyDescent="0.25">
      <c r="A582" s="45"/>
      <c r="B582" s="44"/>
      <c r="C582" s="52"/>
      <c r="D582" s="37"/>
      <c r="E582" s="37"/>
      <c r="F582" s="43"/>
      <c r="G582" s="52"/>
      <c r="H582" s="52"/>
      <c r="I582" s="34"/>
      <c r="J582" s="34"/>
      <c r="K582" s="34"/>
      <c r="L582" s="7"/>
      <c r="M582" s="34"/>
      <c r="N582" s="7"/>
      <c r="O582" s="34"/>
      <c r="P582" s="7"/>
      <c r="Q582" s="34"/>
      <c r="R582" s="34"/>
      <c r="S582" s="7"/>
      <c r="T582" s="34"/>
      <c r="U582" s="34"/>
      <c r="V582" s="7"/>
      <c r="W582" s="34"/>
      <c r="X582" s="7"/>
      <c r="Y582" s="34"/>
      <c r="Z582" s="67"/>
      <c r="AA582" s="34"/>
      <c r="AB582" s="7"/>
      <c r="AC582" s="34"/>
      <c r="AD582" s="34"/>
      <c r="AE582" s="7"/>
      <c r="AF582" s="34"/>
      <c r="AG582" s="7"/>
      <c r="AH582" s="34"/>
      <c r="AI582" s="7"/>
      <c r="AJ582" s="66"/>
      <c r="AK582" s="66"/>
      <c r="AL582" s="34"/>
      <c r="AM582" s="34"/>
      <c r="AN582" s="7"/>
      <c r="AO582" s="67"/>
      <c r="AP582" s="8"/>
      <c r="AQ582" s="8"/>
      <c r="AR582" s="7"/>
      <c r="AS582" s="8"/>
      <c r="AT582" s="8"/>
      <c r="AU582" s="224"/>
      <c r="AV582" s="224"/>
      <c r="AW582" s="224"/>
      <c r="AX582" s="225"/>
      <c r="AY582" s="225"/>
      <c r="AZ582" s="224"/>
      <c r="BA582" s="225"/>
      <c r="BB582" s="225"/>
      <c r="BC582" s="224"/>
      <c r="BD582" s="225"/>
      <c r="BE582" s="225"/>
      <c r="BF582" s="224"/>
      <c r="BG582" s="225"/>
      <c r="BH582" s="225"/>
      <c r="BI582" s="224"/>
      <c r="BJ582" s="226"/>
      <c r="BK582" s="226"/>
      <c r="BL582" s="228"/>
      <c r="BM582" s="229"/>
    </row>
    <row r="583" spans="1:65" x14ac:dyDescent="0.25">
      <c r="A583" s="45"/>
      <c r="B583" s="44"/>
      <c r="C583" s="52"/>
      <c r="D583" s="37"/>
      <c r="E583" s="37"/>
      <c r="F583" s="43"/>
      <c r="G583" s="52"/>
      <c r="H583" s="52"/>
      <c r="I583" s="34"/>
      <c r="J583" s="34"/>
      <c r="K583" s="34"/>
      <c r="L583" s="7"/>
      <c r="M583" s="34"/>
      <c r="N583" s="7"/>
      <c r="O583" s="34"/>
      <c r="P583" s="7"/>
      <c r="Q583" s="34"/>
      <c r="R583" s="34"/>
      <c r="S583" s="7"/>
      <c r="T583" s="34"/>
      <c r="U583" s="34"/>
      <c r="V583" s="7"/>
      <c r="W583" s="34"/>
      <c r="X583" s="7"/>
      <c r="Y583" s="34"/>
      <c r="Z583" s="67"/>
      <c r="AA583" s="34"/>
      <c r="AB583" s="7"/>
      <c r="AC583" s="34"/>
      <c r="AD583" s="34"/>
      <c r="AE583" s="7"/>
      <c r="AF583" s="34"/>
      <c r="AG583" s="7"/>
      <c r="AH583" s="34"/>
      <c r="AI583" s="7"/>
      <c r="AJ583" s="66"/>
      <c r="AK583" s="66"/>
      <c r="AL583" s="34"/>
      <c r="AM583" s="34"/>
      <c r="AN583" s="7"/>
      <c r="AO583" s="67"/>
      <c r="AP583" s="8"/>
      <c r="AQ583" s="8"/>
      <c r="AR583" s="7"/>
      <c r="AS583" s="8"/>
      <c r="AT583" s="8"/>
      <c r="AU583" s="224"/>
      <c r="AV583" s="224"/>
      <c r="AW583" s="224"/>
      <c r="AX583" s="225"/>
      <c r="AY583" s="225"/>
      <c r="AZ583" s="224"/>
      <c r="BA583" s="225"/>
      <c r="BB583" s="225"/>
      <c r="BC583" s="224"/>
      <c r="BD583" s="225"/>
      <c r="BE583" s="225"/>
      <c r="BF583" s="224"/>
      <c r="BG583" s="225"/>
      <c r="BH583" s="225"/>
      <c r="BI583" s="224"/>
      <c r="BJ583" s="226"/>
      <c r="BK583" s="226"/>
      <c r="BL583" s="228"/>
      <c r="BM583" s="229"/>
    </row>
    <row r="584" spans="1:65" x14ac:dyDescent="0.25">
      <c r="A584" s="45"/>
      <c r="B584" s="44"/>
      <c r="C584" s="52"/>
      <c r="D584" s="37"/>
      <c r="E584" s="37"/>
      <c r="F584" s="43"/>
      <c r="G584" s="52"/>
      <c r="H584" s="52"/>
      <c r="I584" s="34"/>
      <c r="J584" s="34"/>
      <c r="K584" s="34"/>
      <c r="L584" s="7"/>
      <c r="M584" s="34"/>
      <c r="N584" s="7"/>
      <c r="O584" s="34"/>
      <c r="P584" s="7"/>
      <c r="Q584" s="34"/>
      <c r="R584" s="34"/>
      <c r="S584" s="7"/>
      <c r="T584" s="34"/>
      <c r="U584" s="34"/>
      <c r="V584" s="7"/>
      <c r="W584" s="34"/>
      <c r="X584" s="7"/>
      <c r="Y584" s="34"/>
      <c r="Z584" s="67"/>
      <c r="AA584" s="34"/>
      <c r="AB584" s="7"/>
      <c r="AC584" s="34"/>
      <c r="AD584" s="34"/>
      <c r="AE584" s="7"/>
      <c r="AF584" s="34"/>
      <c r="AG584" s="7"/>
      <c r="AH584" s="34"/>
      <c r="AI584" s="7"/>
      <c r="AJ584" s="66"/>
      <c r="AK584" s="66"/>
      <c r="AL584" s="34"/>
      <c r="AM584" s="34"/>
      <c r="AN584" s="7"/>
      <c r="AO584" s="67"/>
      <c r="AP584" s="8"/>
      <c r="AQ584" s="8"/>
      <c r="AR584" s="7"/>
      <c r="AS584" s="8"/>
      <c r="AT584" s="8"/>
      <c r="AU584" s="224"/>
      <c r="AV584" s="224"/>
      <c r="AW584" s="224"/>
      <c r="AX584" s="225"/>
      <c r="AY584" s="225"/>
      <c r="AZ584" s="224"/>
      <c r="BA584" s="225"/>
      <c r="BB584" s="225"/>
      <c r="BC584" s="224"/>
      <c r="BD584" s="225"/>
      <c r="BE584" s="225"/>
      <c r="BF584" s="224"/>
      <c r="BG584" s="225"/>
      <c r="BH584" s="225"/>
      <c r="BI584" s="224"/>
      <c r="BJ584" s="226"/>
      <c r="BK584" s="226"/>
      <c r="BL584" s="228"/>
      <c r="BM584" s="229"/>
    </row>
    <row r="585" spans="1:65" x14ac:dyDescent="0.25">
      <c r="A585" s="45"/>
      <c r="B585" s="44"/>
      <c r="C585" s="52"/>
      <c r="D585" s="37"/>
      <c r="E585" s="37"/>
      <c r="F585" s="43"/>
      <c r="G585" s="52"/>
      <c r="H585" s="52"/>
      <c r="I585" s="34"/>
      <c r="J585" s="34"/>
      <c r="K585" s="34"/>
      <c r="L585" s="7"/>
      <c r="M585" s="34"/>
      <c r="N585" s="7"/>
      <c r="O585" s="34"/>
      <c r="P585" s="7"/>
      <c r="Q585" s="34"/>
      <c r="R585" s="34"/>
      <c r="S585" s="7"/>
      <c r="T585" s="34"/>
      <c r="U585" s="34"/>
      <c r="V585" s="7"/>
      <c r="W585" s="34"/>
      <c r="X585" s="7"/>
      <c r="Y585" s="34"/>
      <c r="Z585" s="67"/>
      <c r="AA585" s="34"/>
      <c r="AB585" s="7"/>
      <c r="AC585" s="34"/>
      <c r="AD585" s="34"/>
      <c r="AE585" s="7"/>
      <c r="AF585" s="34"/>
      <c r="AG585" s="7"/>
      <c r="AH585" s="34"/>
      <c r="AI585" s="7"/>
      <c r="AJ585" s="66"/>
      <c r="AK585" s="66"/>
      <c r="AL585" s="34"/>
      <c r="AM585" s="34"/>
      <c r="AN585" s="7"/>
      <c r="AO585" s="67"/>
      <c r="AP585" s="8"/>
      <c r="AQ585" s="8"/>
      <c r="AR585" s="7"/>
      <c r="AS585" s="8"/>
      <c r="AT585" s="8"/>
      <c r="AU585" s="224"/>
      <c r="AV585" s="224"/>
      <c r="AW585" s="224"/>
      <c r="AX585" s="225"/>
      <c r="AY585" s="225"/>
      <c r="AZ585" s="224"/>
      <c r="BA585" s="225"/>
      <c r="BB585" s="225"/>
      <c r="BC585" s="224"/>
      <c r="BD585" s="225"/>
      <c r="BE585" s="225"/>
      <c r="BF585" s="224"/>
      <c r="BG585" s="225"/>
      <c r="BH585" s="225"/>
      <c r="BI585" s="224"/>
      <c r="BJ585" s="226"/>
      <c r="BK585" s="226"/>
      <c r="BL585" s="228"/>
      <c r="BM585" s="229"/>
    </row>
    <row r="586" spans="1:65" x14ac:dyDescent="0.25">
      <c r="A586" s="45"/>
      <c r="B586" s="44"/>
      <c r="C586" s="52"/>
      <c r="D586" s="37"/>
      <c r="E586" s="37"/>
      <c r="F586" s="43"/>
      <c r="G586" s="52"/>
      <c r="H586" s="52"/>
      <c r="I586" s="34"/>
      <c r="J586" s="34"/>
      <c r="K586" s="34"/>
      <c r="L586" s="7"/>
      <c r="M586" s="34"/>
      <c r="N586" s="7"/>
      <c r="O586" s="34"/>
      <c r="P586" s="7"/>
      <c r="Q586" s="34"/>
      <c r="R586" s="34"/>
      <c r="S586" s="7"/>
      <c r="T586" s="34"/>
      <c r="U586" s="34"/>
      <c r="V586" s="7"/>
      <c r="W586" s="34"/>
      <c r="X586" s="7"/>
      <c r="Y586" s="34"/>
      <c r="Z586" s="67"/>
      <c r="AA586" s="34"/>
      <c r="AB586" s="7"/>
      <c r="AC586" s="34"/>
      <c r="AD586" s="34"/>
      <c r="AE586" s="7"/>
      <c r="AF586" s="34"/>
      <c r="AG586" s="7"/>
      <c r="AH586" s="34"/>
      <c r="AI586" s="7"/>
      <c r="AJ586" s="66"/>
      <c r="AK586" s="66"/>
      <c r="AL586" s="34"/>
      <c r="AM586" s="34"/>
      <c r="AN586" s="7"/>
      <c r="AO586" s="67"/>
      <c r="AP586" s="8"/>
      <c r="AQ586" s="8"/>
      <c r="AR586" s="7"/>
      <c r="AS586" s="8"/>
      <c r="AT586" s="8"/>
      <c r="AU586" s="224"/>
      <c r="AV586" s="224"/>
      <c r="AW586" s="224"/>
      <c r="AX586" s="225"/>
      <c r="AY586" s="225"/>
      <c r="AZ586" s="224"/>
      <c r="BA586" s="225"/>
      <c r="BB586" s="225"/>
      <c r="BC586" s="224"/>
      <c r="BD586" s="225"/>
      <c r="BE586" s="225"/>
      <c r="BF586" s="224"/>
      <c r="BG586" s="225"/>
      <c r="BH586" s="225"/>
      <c r="BI586" s="224"/>
      <c r="BJ586" s="226"/>
      <c r="BK586" s="226"/>
      <c r="BL586" s="228"/>
      <c r="BM586" s="229"/>
    </row>
    <row r="587" spans="1:65" x14ac:dyDescent="0.25">
      <c r="A587" s="45"/>
      <c r="B587" s="44"/>
      <c r="C587" s="52"/>
      <c r="D587" s="37"/>
      <c r="E587" s="37"/>
      <c r="F587" s="43"/>
      <c r="G587" s="52"/>
      <c r="H587" s="52"/>
      <c r="I587" s="34"/>
      <c r="J587" s="34"/>
      <c r="K587" s="34"/>
      <c r="L587" s="7"/>
      <c r="M587" s="34"/>
      <c r="N587" s="7"/>
      <c r="O587" s="34"/>
      <c r="P587" s="7"/>
      <c r="Q587" s="34"/>
      <c r="R587" s="34"/>
      <c r="S587" s="7"/>
      <c r="T587" s="34"/>
      <c r="U587" s="34"/>
      <c r="V587" s="7"/>
      <c r="W587" s="34"/>
      <c r="X587" s="7"/>
      <c r="Y587" s="34"/>
      <c r="Z587" s="67"/>
      <c r="AA587" s="34"/>
      <c r="AB587" s="7"/>
      <c r="AC587" s="34"/>
      <c r="AD587" s="34"/>
      <c r="AE587" s="7"/>
      <c r="AF587" s="34"/>
      <c r="AG587" s="7"/>
      <c r="AH587" s="34"/>
      <c r="AI587" s="7"/>
      <c r="AJ587" s="66"/>
      <c r="AK587" s="66"/>
      <c r="AL587" s="34"/>
      <c r="AM587" s="34"/>
      <c r="AN587" s="7"/>
      <c r="AO587" s="67"/>
      <c r="AP587" s="8"/>
      <c r="AQ587" s="8"/>
      <c r="AR587" s="7"/>
      <c r="AS587" s="8"/>
      <c r="AT587" s="8"/>
      <c r="AU587" s="224"/>
      <c r="AV587" s="224"/>
      <c r="AW587" s="224"/>
      <c r="AX587" s="225"/>
      <c r="AY587" s="225"/>
      <c r="AZ587" s="224"/>
      <c r="BA587" s="225"/>
      <c r="BB587" s="225"/>
      <c r="BC587" s="224"/>
      <c r="BD587" s="225"/>
      <c r="BE587" s="225"/>
      <c r="BF587" s="224"/>
      <c r="BG587" s="225"/>
      <c r="BH587" s="225"/>
      <c r="BI587" s="224"/>
      <c r="BJ587" s="226"/>
      <c r="BK587" s="226"/>
      <c r="BL587" s="228"/>
      <c r="BM587" s="229"/>
    </row>
    <row r="588" spans="1:65" x14ac:dyDescent="0.25">
      <c r="A588" s="45"/>
      <c r="B588" s="44"/>
      <c r="C588" s="52"/>
      <c r="D588" s="37"/>
      <c r="E588" s="37"/>
      <c r="F588" s="43"/>
      <c r="G588" s="52"/>
      <c r="H588" s="52"/>
      <c r="I588" s="34"/>
      <c r="J588" s="34"/>
      <c r="K588" s="34"/>
      <c r="L588" s="7"/>
      <c r="M588" s="34"/>
      <c r="N588" s="7"/>
      <c r="O588" s="34"/>
      <c r="P588" s="7"/>
      <c r="Q588" s="34"/>
      <c r="R588" s="34"/>
      <c r="S588" s="7"/>
      <c r="T588" s="34"/>
      <c r="U588" s="34"/>
      <c r="V588" s="7"/>
      <c r="W588" s="34"/>
      <c r="X588" s="7"/>
      <c r="Y588" s="34"/>
      <c r="Z588" s="67"/>
      <c r="AA588" s="34"/>
      <c r="AB588" s="7"/>
      <c r="AC588" s="34"/>
      <c r="AD588" s="34"/>
      <c r="AE588" s="7"/>
      <c r="AF588" s="34"/>
      <c r="AG588" s="7"/>
      <c r="AH588" s="34"/>
      <c r="AI588" s="7"/>
      <c r="AJ588" s="66"/>
      <c r="AK588" s="66"/>
      <c r="AL588" s="34"/>
      <c r="AM588" s="34"/>
      <c r="AN588" s="7"/>
      <c r="AO588" s="67"/>
      <c r="AP588" s="8"/>
      <c r="AQ588" s="8"/>
      <c r="AR588" s="7"/>
      <c r="AS588" s="8"/>
      <c r="AT588" s="8"/>
      <c r="AU588" s="224"/>
      <c r="AV588" s="224"/>
      <c r="AW588" s="224"/>
      <c r="AX588" s="225"/>
      <c r="AY588" s="225"/>
      <c r="AZ588" s="224"/>
      <c r="BA588" s="225"/>
      <c r="BB588" s="225"/>
      <c r="BC588" s="224"/>
      <c r="BD588" s="225"/>
      <c r="BE588" s="225"/>
      <c r="BF588" s="224"/>
      <c r="BG588" s="225"/>
      <c r="BH588" s="225"/>
      <c r="BI588" s="224"/>
      <c r="BJ588" s="226"/>
      <c r="BK588" s="226"/>
      <c r="BL588" s="228"/>
      <c r="BM588" s="229"/>
    </row>
    <row r="589" spans="1:65" x14ac:dyDescent="0.25">
      <c r="A589" s="45"/>
      <c r="B589" s="44"/>
      <c r="C589" s="52"/>
      <c r="D589" s="37"/>
      <c r="E589" s="37"/>
      <c r="F589" s="43"/>
      <c r="G589" s="52"/>
      <c r="H589" s="52"/>
      <c r="I589" s="34"/>
      <c r="J589" s="34"/>
      <c r="K589" s="34"/>
      <c r="L589" s="7"/>
      <c r="M589" s="34"/>
      <c r="N589" s="7"/>
      <c r="O589" s="34"/>
      <c r="P589" s="7"/>
      <c r="Q589" s="34"/>
      <c r="R589" s="34"/>
      <c r="S589" s="7"/>
      <c r="T589" s="34"/>
      <c r="U589" s="34"/>
      <c r="V589" s="7"/>
      <c r="W589" s="34"/>
      <c r="X589" s="7"/>
      <c r="Y589" s="34"/>
      <c r="Z589" s="67"/>
      <c r="AA589" s="34"/>
      <c r="AB589" s="7"/>
      <c r="AC589" s="34"/>
      <c r="AD589" s="34"/>
      <c r="AE589" s="7"/>
      <c r="AF589" s="34"/>
      <c r="AG589" s="7"/>
      <c r="AH589" s="34"/>
      <c r="AI589" s="7"/>
      <c r="AJ589" s="66"/>
      <c r="AK589" s="66"/>
      <c r="AL589" s="34"/>
      <c r="AM589" s="34"/>
      <c r="AN589" s="7"/>
      <c r="AO589" s="67"/>
      <c r="AP589" s="8"/>
      <c r="AQ589" s="8"/>
      <c r="AR589" s="7"/>
      <c r="AS589" s="8"/>
      <c r="AT589" s="8"/>
      <c r="AU589" s="224"/>
      <c r="AV589" s="224"/>
      <c r="AW589" s="224"/>
      <c r="AX589" s="225"/>
      <c r="AY589" s="225"/>
      <c r="AZ589" s="224"/>
      <c r="BA589" s="225"/>
      <c r="BB589" s="225"/>
      <c r="BC589" s="224"/>
      <c r="BD589" s="225"/>
      <c r="BE589" s="225"/>
      <c r="BF589" s="224"/>
      <c r="BG589" s="225"/>
      <c r="BH589" s="225"/>
      <c r="BI589" s="224"/>
      <c r="BJ589" s="226"/>
      <c r="BK589" s="226"/>
      <c r="BL589" s="228"/>
      <c r="BM589" s="229"/>
    </row>
    <row r="590" spans="1:65" x14ac:dyDescent="0.25">
      <c r="A590" s="45"/>
      <c r="B590" s="44"/>
      <c r="C590" s="52"/>
      <c r="D590" s="37"/>
      <c r="E590" s="37"/>
      <c r="F590" s="43"/>
      <c r="G590" s="52"/>
      <c r="H590" s="52"/>
      <c r="I590" s="34"/>
      <c r="J590" s="34"/>
      <c r="K590" s="34"/>
      <c r="L590" s="7"/>
      <c r="M590" s="34"/>
      <c r="N590" s="7"/>
      <c r="O590" s="34"/>
      <c r="P590" s="7"/>
      <c r="Q590" s="34"/>
      <c r="R590" s="34"/>
      <c r="S590" s="7"/>
      <c r="T590" s="34"/>
      <c r="U590" s="34"/>
      <c r="V590" s="7"/>
      <c r="W590" s="34"/>
      <c r="X590" s="7"/>
      <c r="Y590" s="34"/>
      <c r="Z590" s="67"/>
      <c r="AA590" s="34"/>
      <c r="AB590" s="7"/>
      <c r="AC590" s="34"/>
      <c r="AD590" s="34"/>
      <c r="AE590" s="7"/>
      <c r="AF590" s="34"/>
      <c r="AG590" s="7"/>
      <c r="AH590" s="34"/>
      <c r="AI590" s="7"/>
      <c r="AJ590" s="66"/>
      <c r="AK590" s="66"/>
      <c r="AL590" s="34"/>
      <c r="AM590" s="34"/>
      <c r="AN590" s="7"/>
      <c r="AO590" s="67"/>
      <c r="AP590" s="8"/>
      <c r="AQ590" s="8"/>
      <c r="AR590" s="7"/>
      <c r="AS590" s="8"/>
      <c r="AT590" s="8"/>
      <c r="AU590" s="224"/>
      <c r="AV590" s="224"/>
      <c r="AW590" s="224"/>
      <c r="AX590" s="225"/>
      <c r="AY590" s="225"/>
      <c r="AZ590" s="224"/>
      <c r="BA590" s="225"/>
      <c r="BB590" s="225"/>
      <c r="BC590" s="224"/>
      <c r="BD590" s="225"/>
      <c r="BE590" s="225"/>
      <c r="BF590" s="224"/>
      <c r="BG590" s="225"/>
      <c r="BH590" s="225"/>
      <c r="BI590" s="224"/>
      <c r="BJ590" s="226"/>
      <c r="BK590" s="226"/>
      <c r="BL590" s="228"/>
      <c r="BM590" s="229"/>
    </row>
    <row r="591" spans="1:65" x14ac:dyDescent="0.25">
      <c r="A591" s="45"/>
      <c r="B591" s="44"/>
      <c r="C591" s="52"/>
      <c r="D591" s="37"/>
      <c r="E591" s="37"/>
      <c r="F591" s="43"/>
      <c r="G591" s="52"/>
      <c r="H591" s="52"/>
      <c r="I591" s="34"/>
      <c r="J591" s="34"/>
      <c r="K591" s="34"/>
      <c r="L591" s="7"/>
      <c r="M591" s="34"/>
      <c r="N591" s="7"/>
      <c r="O591" s="34"/>
      <c r="P591" s="7"/>
      <c r="Q591" s="34"/>
      <c r="R591" s="34"/>
      <c r="S591" s="7"/>
      <c r="T591" s="34"/>
      <c r="U591" s="34"/>
      <c r="V591" s="7"/>
      <c r="W591" s="34"/>
      <c r="X591" s="7"/>
      <c r="Y591" s="34"/>
      <c r="Z591" s="67"/>
      <c r="AA591" s="34"/>
      <c r="AB591" s="7"/>
      <c r="AC591" s="34"/>
      <c r="AD591" s="34"/>
      <c r="AE591" s="7"/>
      <c r="AF591" s="34"/>
      <c r="AG591" s="7"/>
      <c r="AH591" s="34"/>
      <c r="AI591" s="7"/>
      <c r="AJ591" s="66"/>
      <c r="AK591" s="66"/>
      <c r="AL591" s="34"/>
      <c r="AM591" s="34"/>
      <c r="AN591" s="7"/>
      <c r="AO591" s="67"/>
      <c r="AP591" s="8"/>
      <c r="AQ591" s="8"/>
      <c r="AR591" s="7"/>
      <c r="AS591" s="8"/>
      <c r="AT591" s="8"/>
      <c r="AU591" s="224"/>
      <c r="AV591" s="224"/>
      <c r="AW591" s="224"/>
      <c r="AX591" s="225"/>
      <c r="AY591" s="225"/>
      <c r="AZ591" s="224"/>
      <c r="BA591" s="225"/>
      <c r="BB591" s="225"/>
      <c r="BC591" s="224"/>
      <c r="BD591" s="225"/>
      <c r="BE591" s="225"/>
      <c r="BF591" s="224"/>
      <c r="BG591" s="225"/>
      <c r="BH591" s="225"/>
      <c r="BI591" s="224"/>
      <c r="BJ591" s="226"/>
      <c r="BK591" s="226"/>
      <c r="BL591" s="228"/>
      <c r="BM591" s="229"/>
    </row>
    <row r="592" spans="1:65" x14ac:dyDescent="0.25">
      <c r="A592" s="45"/>
      <c r="B592" s="44"/>
      <c r="C592" s="52"/>
      <c r="D592" s="37"/>
      <c r="E592" s="37"/>
      <c r="F592" s="43"/>
      <c r="G592" s="52"/>
      <c r="H592" s="52"/>
      <c r="I592" s="34"/>
      <c r="J592" s="34"/>
      <c r="K592" s="34"/>
      <c r="L592" s="7"/>
      <c r="M592" s="34"/>
      <c r="N592" s="7"/>
      <c r="O592" s="34"/>
      <c r="P592" s="7"/>
      <c r="Q592" s="34"/>
      <c r="R592" s="34"/>
      <c r="S592" s="7"/>
      <c r="T592" s="34"/>
      <c r="U592" s="34"/>
      <c r="V592" s="7"/>
      <c r="W592" s="34"/>
      <c r="X592" s="7"/>
      <c r="Y592" s="34"/>
      <c r="Z592" s="67"/>
      <c r="AA592" s="34"/>
      <c r="AB592" s="7"/>
      <c r="AC592" s="34"/>
      <c r="AD592" s="34"/>
      <c r="AE592" s="7"/>
      <c r="AF592" s="34"/>
      <c r="AG592" s="7"/>
      <c r="AH592" s="34"/>
      <c r="AI592" s="7"/>
      <c r="AJ592" s="66"/>
      <c r="AK592" s="66"/>
      <c r="AL592" s="34"/>
      <c r="AM592" s="34"/>
      <c r="AN592" s="7"/>
      <c r="AO592" s="67"/>
      <c r="AP592" s="8"/>
      <c r="AQ592" s="8"/>
      <c r="AR592" s="7"/>
      <c r="AS592" s="8"/>
      <c r="AT592" s="8"/>
      <c r="AU592" s="224"/>
      <c r="AV592" s="224"/>
      <c r="AW592" s="224"/>
      <c r="AX592" s="225"/>
      <c r="AY592" s="225"/>
      <c r="AZ592" s="224"/>
      <c r="BA592" s="225"/>
      <c r="BB592" s="225"/>
      <c r="BC592" s="224"/>
      <c r="BD592" s="225"/>
      <c r="BE592" s="225"/>
      <c r="BF592" s="224"/>
      <c r="BG592" s="225"/>
      <c r="BH592" s="225"/>
      <c r="BI592" s="224"/>
      <c r="BJ592" s="226"/>
      <c r="BK592" s="226"/>
      <c r="BL592" s="228"/>
      <c r="BM592" s="229"/>
    </row>
    <row r="593" spans="1:65" x14ac:dyDescent="0.25">
      <c r="A593" s="45"/>
      <c r="B593" s="44"/>
      <c r="C593" s="52"/>
      <c r="D593" s="37"/>
      <c r="E593" s="37"/>
      <c r="F593" s="43"/>
      <c r="G593" s="52"/>
      <c r="H593" s="52"/>
      <c r="I593" s="34"/>
      <c r="J593" s="34"/>
      <c r="K593" s="34"/>
      <c r="L593" s="7"/>
      <c r="M593" s="34"/>
      <c r="N593" s="7"/>
      <c r="O593" s="34"/>
      <c r="P593" s="7"/>
      <c r="Q593" s="34"/>
      <c r="R593" s="34"/>
      <c r="S593" s="7"/>
      <c r="T593" s="34"/>
      <c r="U593" s="34"/>
      <c r="V593" s="7"/>
      <c r="W593" s="34"/>
      <c r="X593" s="7"/>
      <c r="Y593" s="34"/>
      <c r="Z593" s="67"/>
      <c r="AA593" s="34"/>
      <c r="AB593" s="7"/>
      <c r="AC593" s="34"/>
      <c r="AD593" s="34"/>
      <c r="AE593" s="7"/>
      <c r="AF593" s="34"/>
      <c r="AG593" s="7"/>
      <c r="AH593" s="34"/>
      <c r="AI593" s="7"/>
      <c r="AJ593" s="66"/>
      <c r="AK593" s="66"/>
      <c r="AL593" s="34"/>
      <c r="AM593" s="34"/>
      <c r="AN593" s="7"/>
      <c r="AO593" s="67"/>
      <c r="AP593" s="8"/>
      <c r="AQ593" s="8"/>
      <c r="AR593" s="7"/>
      <c r="AS593" s="8"/>
      <c r="AT593" s="8"/>
      <c r="AU593" s="224"/>
      <c r="AV593" s="224"/>
      <c r="AW593" s="224"/>
      <c r="AX593" s="225"/>
      <c r="AY593" s="225"/>
      <c r="AZ593" s="224"/>
      <c r="BA593" s="225"/>
      <c r="BB593" s="225"/>
      <c r="BC593" s="224"/>
      <c r="BD593" s="225"/>
      <c r="BE593" s="225"/>
      <c r="BF593" s="224"/>
      <c r="BG593" s="225"/>
      <c r="BH593" s="225"/>
      <c r="BI593" s="224"/>
      <c r="BJ593" s="226"/>
      <c r="BK593" s="227"/>
      <c r="BL593" s="228"/>
      <c r="BM593" s="229"/>
    </row>
    <row r="594" spans="1:65" x14ac:dyDescent="0.25">
      <c r="A594" s="45"/>
      <c r="B594" s="44"/>
      <c r="C594" s="52"/>
      <c r="D594" s="37"/>
      <c r="E594" s="37"/>
      <c r="F594" s="43"/>
      <c r="G594" s="52"/>
      <c r="H594" s="52"/>
      <c r="I594" s="34"/>
      <c r="J594" s="34"/>
      <c r="K594" s="34"/>
      <c r="L594" s="7"/>
      <c r="M594" s="34"/>
      <c r="N594" s="7"/>
      <c r="O594" s="34"/>
      <c r="P594" s="7"/>
      <c r="Q594" s="34"/>
      <c r="R594" s="34"/>
      <c r="S594" s="7"/>
      <c r="T594" s="34"/>
      <c r="U594" s="34"/>
      <c r="V594" s="7"/>
      <c r="W594" s="34"/>
      <c r="X594" s="7"/>
      <c r="Y594" s="34"/>
      <c r="Z594" s="67"/>
      <c r="AA594" s="34"/>
      <c r="AB594" s="7"/>
      <c r="AC594" s="34"/>
      <c r="AD594" s="34"/>
      <c r="AE594" s="7"/>
      <c r="AF594" s="34"/>
      <c r="AG594" s="7"/>
      <c r="AH594" s="34"/>
      <c r="AI594" s="7"/>
      <c r="AJ594" s="66"/>
      <c r="AK594" s="66"/>
      <c r="AL594" s="34"/>
      <c r="AM594" s="34"/>
      <c r="AN594" s="7"/>
      <c r="AO594" s="67"/>
      <c r="AP594" s="8"/>
      <c r="AQ594" s="8"/>
      <c r="AR594" s="7"/>
      <c r="AS594" s="8"/>
      <c r="AT594" s="8"/>
      <c r="AU594" s="224"/>
      <c r="AV594" s="224"/>
      <c r="AW594" s="224"/>
      <c r="AX594" s="225"/>
      <c r="AY594" s="225"/>
      <c r="AZ594" s="224"/>
      <c r="BA594" s="225"/>
      <c r="BB594" s="225"/>
      <c r="BC594" s="224"/>
      <c r="BD594" s="225"/>
      <c r="BE594" s="225"/>
      <c r="BF594" s="224"/>
      <c r="BG594" s="225"/>
      <c r="BH594" s="225"/>
      <c r="BI594" s="224"/>
      <c r="BJ594" s="226"/>
      <c r="BK594" s="227"/>
      <c r="BL594" s="228"/>
      <c r="BM594" s="229"/>
    </row>
    <row r="595" spans="1:65" x14ac:dyDescent="0.25">
      <c r="A595" s="45"/>
      <c r="B595" s="44"/>
      <c r="C595" s="52"/>
      <c r="D595" s="37"/>
      <c r="E595" s="37"/>
      <c r="F595" s="43"/>
      <c r="G595" s="52"/>
      <c r="H595" s="52"/>
      <c r="I595" s="34"/>
      <c r="J595" s="34"/>
      <c r="K595" s="34"/>
      <c r="L595" s="7"/>
      <c r="M595" s="34"/>
      <c r="N595" s="7"/>
      <c r="O595" s="34"/>
      <c r="P595" s="7"/>
      <c r="Q595" s="34"/>
      <c r="R595" s="34"/>
      <c r="S595" s="7"/>
      <c r="T595" s="34"/>
      <c r="U595" s="34"/>
      <c r="V595" s="7"/>
      <c r="W595" s="34"/>
      <c r="X595" s="7"/>
      <c r="Y595" s="34"/>
      <c r="Z595" s="67"/>
      <c r="AA595" s="34"/>
      <c r="AB595" s="7"/>
      <c r="AC595" s="34"/>
      <c r="AD595" s="34"/>
      <c r="AE595" s="7"/>
      <c r="AF595" s="34"/>
      <c r="AG595" s="7"/>
      <c r="AH595" s="34"/>
      <c r="AI595" s="7"/>
      <c r="AJ595" s="66"/>
      <c r="AK595" s="66"/>
      <c r="AL595" s="34"/>
      <c r="AM595" s="34"/>
      <c r="AN595" s="7"/>
      <c r="AO595" s="67"/>
      <c r="AP595" s="8"/>
      <c r="AQ595" s="8"/>
      <c r="AR595" s="7"/>
      <c r="AS595" s="8"/>
      <c r="AT595" s="8"/>
      <c r="AU595" s="224"/>
      <c r="AV595" s="224"/>
      <c r="AW595" s="224"/>
      <c r="AX595" s="225"/>
      <c r="AY595" s="225"/>
      <c r="AZ595" s="224"/>
      <c r="BA595" s="225"/>
      <c r="BB595" s="225"/>
      <c r="BC595" s="224"/>
      <c r="BD595" s="225"/>
      <c r="BE595" s="225"/>
      <c r="BF595" s="224"/>
      <c r="BG595" s="225"/>
      <c r="BH595" s="225"/>
      <c r="BI595" s="224"/>
      <c r="BJ595" s="226"/>
      <c r="BK595" s="227"/>
      <c r="BL595" s="228"/>
      <c r="BM595" s="229"/>
    </row>
    <row r="596" spans="1:65" x14ac:dyDescent="0.25">
      <c r="A596" s="45"/>
      <c r="B596" s="44"/>
      <c r="C596" s="52"/>
      <c r="D596" s="37"/>
      <c r="E596" s="37"/>
      <c r="F596" s="43"/>
      <c r="G596" s="52"/>
      <c r="H596" s="52"/>
      <c r="I596" s="34"/>
      <c r="J596" s="34"/>
      <c r="K596" s="34"/>
      <c r="L596" s="7"/>
      <c r="M596" s="34"/>
      <c r="N596" s="7"/>
      <c r="O596" s="34"/>
      <c r="P596" s="7"/>
      <c r="Q596" s="34"/>
      <c r="R596" s="34"/>
      <c r="S596" s="7"/>
      <c r="T596" s="34"/>
      <c r="U596" s="34"/>
      <c r="V596" s="7"/>
      <c r="W596" s="34"/>
      <c r="X596" s="7"/>
      <c r="Y596" s="34"/>
      <c r="Z596" s="67"/>
      <c r="AA596" s="34"/>
      <c r="AB596" s="7"/>
      <c r="AC596" s="34"/>
      <c r="AD596" s="34"/>
      <c r="AE596" s="7"/>
      <c r="AF596" s="34"/>
      <c r="AG596" s="7"/>
      <c r="AH596" s="34"/>
      <c r="AI596" s="7"/>
      <c r="AJ596" s="66"/>
      <c r="AK596" s="66"/>
      <c r="AL596" s="34"/>
      <c r="AM596" s="34"/>
      <c r="AN596" s="7"/>
      <c r="AO596" s="67"/>
      <c r="AP596" s="8"/>
      <c r="AQ596" s="8"/>
      <c r="AR596" s="7"/>
      <c r="AS596" s="8"/>
      <c r="AT596" s="8"/>
      <c r="AU596" s="224"/>
      <c r="AV596" s="224"/>
      <c r="AW596" s="224"/>
      <c r="AX596" s="225"/>
      <c r="AY596" s="225"/>
      <c r="AZ596" s="224"/>
      <c r="BA596" s="225"/>
      <c r="BB596" s="225"/>
      <c r="BC596" s="224"/>
      <c r="BD596" s="225"/>
      <c r="BE596" s="225"/>
      <c r="BF596" s="224"/>
      <c r="BG596" s="225"/>
      <c r="BH596" s="225"/>
      <c r="BI596" s="224"/>
      <c r="BJ596" s="226"/>
      <c r="BK596" s="226"/>
      <c r="BL596" s="228"/>
      <c r="BM596" s="229"/>
    </row>
    <row r="597" spans="1:65" x14ac:dyDescent="0.25">
      <c r="A597" s="45"/>
      <c r="B597" s="44"/>
      <c r="C597" s="52"/>
      <c r="D597" s="37"/>
      <c r="E597" s="37"/>
      <c r="F597" s="43"/>
      <c r="G597" s="52"/>
      <c r="H597" s="52"/>
      <c r="I597" s="34"/>
      <c r="J597" s="34"/>
      <c r="K597" s="34"/>
      <c r="L597" s="7"/>
      <c r="M597" s="34"/>
      <c r="N597" s="7"/>
      <c r="O597" s="34"/>
      <c r="P597" s="7"/>
      <c r="Q597" s="34"/>
      <c r="R597" s="34"/>
      <c r="S597" s="7"/>
      <c r="T597" s="34"/>
      <c r="U597" s="34"/>
      <c r="V597" s="7"/>
      <c r="W597" s="34"/>
      <c r="X597" s="7"/>
      <c r="Y597" s="34"/>
      <c r="Z597" s="67"/>
      <c r="AA597" s="34"/>
      <c r="AB597" s="7"/>
      <c r="AC597" s="34"/>
      <c r="AD597" s="34"/>
      <c r="AE597" s="7"/>
      <c r="AF597" s="34"/>
      <c r="AG597" s="7"/>
      <c r="AH597" s="34"/>
      <c r="AI597" s="7"/>
      <c r="AJ597" s="66"/>
      <c r="AK597" s="66"/>
      <c r="AL597" s="34"/>
      <c r="AM597" s="34"/>
      <c r="AN597" s="7"/>
      <c r="AO597" s="67"/>
      <c r="AP597" s="8"/>
      <c r="AQ597" s="8"/>
      <c r="AR597" s="7"/>
      <c r="AS597" s="8"/>
      <c r="AT597" s="8"/>
      <c r="AU597" s="224"/>
      <c r="AV597" s="224"/>
      <c r="AW597" s="224"/>
      <c r="AX597" s="225"/>
      <c r="AY597" s="225"/>
      <c r="AZ597" s="224"/>
      <c r="BA597" s="225"/>
      <c r="BB597" s="225"/>
      <c r="BC597" s="224"/>
      <c r="BD597" s="225"/>
      <c r="BE597" s="225"/>
      <c r="BF597" s="224"/>
      <c r="BG597" s="225"/>
      <c r="BH597" s="225"/>
      <c r="BI597" s="224"/>
      <c r="BJ597" s="226"/>
      <c r="BK597" s="226"/>
      <c r="BL597" s="228"/>
      <c r="BM597" s="229"/>
    </row>
    <row r="598" spans="1:65" x14ac:dyDescent="0.25">
      <c r="A598" s="45"/>
      <c r="B598" s="44"/>
      <c r="C598" s="52"/>
      <c r="D598" s="37"/>
      <c r="E598" s="37"/>
      <c r="F598" s="43"/>
      <c r="G598" s="52"/>
      <c r="H598" s="52"/>
      <c r="I598" s="34"/>
      <c r="J598" s="34"/>
      <c r="K598" s="34"/>
      <c r="L598" s="7"/>
      <c r="M598" s="34"/>
      <c r="N598" s="7"/>
      <c r="O598" s="34"/>
      <c r="P598" s="7"/>
      <c r="Q598" s="34"/>
      <c r="R598" s="34"/>
      <c r="S598" s="7"/>
      <c r="T598" s="34"/>
      <c r="U598" s="34"/>
      <c r="V598" s="7"/>
      <c r="W598" s="34"/>
      <c r="X598" s="7"/>
      <c r="Y598" s="34"/>
      <c r="Z598" s="67"/>
      <c r="AA598" s="34"/>
      <c r="AB598" s="7"/>
      <c r="AC598" s="34"/>
      <c r="AD598" s="34"/>
      <c r="AE598" s="7"/>
      <c r="AF598" s="34"/>
      <c r="AG598" s="7"/>
      <c r="AH598" s="34"/>
      <c r="AI598" s="7"/>
      <c r="AJ598" s="66"/>
      <c r="AK598" s="66"/>
      <c r="AL598" s="34"/>
      <c r="AM598" s="34"/>
      <c r="AN598" s="7"/>
      <c r="AO598" s="67"/>
      <c r="AP598" s="8"/>
      <c r="AQ598" s="8"/>
      <c r="AR598" s="7"/>
      <c r="AS598" s="8"/>
      <c r="AT598" s="8"/>
      <c r="AU598" s="224"/>
      <c r="AV598" s="224"/>
      <c r="AW598" s="224"/>
      <c r="AX598" s="225"/>
      <c r="AY598" s="225"/>
      <c r="AZ598" s="224"/>
      <c r="BA598" s="225"/>
      <c r="BB598" s="225"/>
      <c r="BC598" s="224"/>
      <c r="BD598" s="225"/>
      <c r="BE598" s="225"/>
      <c r="BF598" s="224"/>
      <c r="BG598" s="225"/>
      <c r="BH598" s="225"/>
      <c r="BI598" s="224"/>
      <c r="BJ598" s="226"/>
      <c r="BK598" s="226"/>
      <c r="BL598" s="228"/>
      <c r="BM598" s="229"/>
    </row>
    <row r="599" spans="1:65" x14ac:dyDescent="0.25">
      <c r="A599" s="45"/>
      <c r="B599" s="44"/>
      <c r="C599" s="52"/>
      <c r="D599" s="37"/>
      <c r="E599" s="37"/>
      <c r="F599" s="43"/>
      <c r="G599" s="52"/>
      <c r="H599" s="52"/>
      <c r="I599" s="34"/>
      <c r="J599" s="34"/>
      <c r="K599" s="34"/>
      <c r="L599" s="7"/>
      <c r="M599" s="34"/>
      <c r="N599" s="7"/>
      <c r="O599" s="34"/>
      <c r="P599" s="7"/>
      <c r="Q599" s="34"/>
      <c r="R599" s="34"/>
      <c r="S599" s="7"/>
      <c r="T599" s="34"/>
      <c r="U599" s="34"/>
      <c r="V599" s="7"/>
      <c r="W599" s="34"/>
      <c r="X599" s="7"/>
      <c r="Y599" s="34"/>
      <c r="Z599" s="67"/>
      <c r="AA599" s="34"/>
      <c r="AB599" s="7"/>
      <c r="AC599" s="34"/>
      <c r="AD599" s="34"/>
      <c r="AE599" s="7"/>
      <c r="AF599" s="34"/>
      <c r="AG599" s="7"/>
      <c r="AH599" s="34"/>
      <c r="AI599" s="7"/>
      <c r="AJ599" s="66"/>
      <c r="AK599" s="66"/>
      <c r="AL599" s="34"/>
      <c r="AM599" s="34"/>
      <c r="AN599" s="7"/>
      <c r="AO599" s="67"/>
      <c r="AP599" s="8"/>
      <c r="AQ599" s="8"/>
      <c r="AR599" s="7"/>
      <c r="AS599" s="8"/>
      <c r="AT599" s="8"/>
      <c r="AU599" s="224"/>
      <c r="AV599" s="224"/>
      <c r="AW599" s="224"/>
      <c r="AX599" s="225"/>
      <c r="AY599" s="225"/>
      <c r="AZ599" s="224"/>
      <c r="BA599" s="225"/>
      <c r="BB599" s="225"/>
      <c r="BC599" s="224"/>
      <c r="BD599" s="225"/>
      <c r="BE599" s="225"/>
      <c r="BF599" s="224"/>
      <c r="BG599" s="225"/>
      <c r="BH599" s="225"/>
      <c r="BI599" s="224"/>
      <c r="BJ599" s="226"/>
      <c r="BK599" s="226"/>
      <c r="BL599" s="228"/>
      <c r="BM599" s="229"/>
    </row>
    <row r="600" spans="1:65" x14ac:dyDescent="0.25">
      <c r="A600" s="45"/>
      <c r="B600" s="44"/>
      <c r="C600" s="52"/>
      <c r="D600" s="37"/>
      <c r="E600" s="37"/>
      <c r="F600" s="43"/>
      <c r="G600" s="52"/>
      <c r="H600" s="52"/>
      <c r="I600" s="34"/>
      <c r="J600" s="34"/>
      <c r="K600" s="34"/>
      <c r="L600" s="7"/>
      <c r="M600" s="34"/>
      <c r="N600" s="7"/>
      <c r="O600" s="34"/>
      <c r="P600" s="7"/>
      <c r="Q600" s="34"/>
      <c r="R600" s="34"/>
      <c r="S600" s="7"/>
      <c r="T600" s="34"/>
      <c r="U600" s="34"/>
      <c r="V600" s="7"/>
      <c r="W600" s="34"/>
      <c r="X600" s="7"/>
      <c r="Y600" s="34"/>
      <c r="Z600" s="67"/>
      <c r="AA600" s="34"/>
      <c r="AB600" s="7"/>
      <c r="AC600" s="34"/>
      <c r="AD600" s="34"/>
      <c r="AE600" s="7"/>
      <c r="AF600" s="34"/>
      <c r="AG600" s="7"/>
      <c r="AH600" s="34"/>
      <c r="AI600" s="7"/>
      <c r="AJ600" s="66"/>
      <c r="AK600" s="66"/>
      <c r="AL600" s="34"/>
      <c r="AM600" s="34"/>
      <c r="AN600" s="7"/>
      <c r="AO600" s="67"/>
      <c r="AP600" s="8"/>
      <c r="AQ600" s="8"/>
      <c r="AR600" s="7"/>
      <c r="AS600" s="8"/>
      <c r="AT600" s="8"/>
      <c r="AU600" s="224"/>
      <c r="AV600" s="224"/>
      <c r="AW600" s="224"/>
      <c r="AX600" s="225"/>
      <c r="AY600" s="225"/>
      <c r="AZ600" s="224"/>
      <c r="BA600" s="225"/>
      <c r="BB600" s="225"/>
      <c r="BC600" s="224"/>
      <c r="BD600" s="225"/>
      <c r="BE600" s="225"/>
      <c r="BF600" s="224"/>
      <c r="BG600" s="225"/>
      <c r="BH600" s="225"/>
      <c r="BI600" s="224"/>
      <c r="BJ600" s="226"/>
      <c r="BK600" s="226"/>
      <c r="BL600" s="228"/>
      <c r="BM600" s="229"/>
    </row>
    <row r="601" spans="1:65" x14ac:dyDescent="0.25">
      <c r="A601" s="45"/>
      <c r="B601" s="44"/>
      <c r="C601" s="52"/>
      <c r="D601" s="37"/>
      <c r="E601" s="37"/>
      <c r="F601" s="43"/>
      <c r="G601" s="52"/>
      <c r="H601" s="52"/>
      <c r="I601" s="34"/>
      <c r="J601" s="34"/>
      <c r="K601" s="34"/>
      <c r="L601" s="7"/>
      <c r="M601" s="34"/>
      <c r="N601" s="7"/>
      <c r="O601" s="34"/>
      <c r="P601" s="7"/>
      <c r="Q601" s="34"/>
      <c r="R601" s="34"/>
      <c r="S601" s="7"/>
      <c r="T601" s="34"/>
      <c r="U601" s="34"/>
      <c r="V601" s="7"/>
      <c r="W601" s="34"/>
      <c r="X601" s="7"/>
      <c r="Y601" s="34"/>
      <c r="Z601" s="67"/>
      <c r="AA601" s="34"/>
      <c r="AB601" s="7"/>
      <c r="AC601" s="34"/>
      <c r="AD601" s="34"/>
      <c r="AE601" s="7"/>
      <c r="AF601" s="34"/>
      <c r="AG601" s="7"/>
      <c r="AH601" s="34"/>
      <c r="AI601" s="7"/>
      <c r="AJ601" s="66"/>
      <c r="AK601" s="66"/>
      <c r="AL601" s="34"/>
      <c r="AM601" s="34"/>
      <c r="AN601" s="7"/>
      <c r="AO601" s="67"/>
      <c r="AP601" s="8"/>
      <c r="AQ601" s="8"/>
      <c r="AR601" s="7"/>
      <c r="AS601" s="8"/>
      <c r="AT601" s="8"/>
      <c r="AU601" s="224"/>
      <c r="AV601" s="224"/>
      <c r="AW601" s="224"/>
      <c r="AX601" s="225"/>
      <c r="AY601" s="225"/>
      <c r="AZ601" s="224"/>
      <c r="BA601" s="225"/>
      <c r="BB601" s="225"/>
      <c r="BC601" s="224"/>
      <c r="BD601" s="225"/>
      <c r="BE601" s="225"/>
      <c r="BF601" s="224"/>
      <c r="BG601" s="225"/>
      <c r="BH601" s="225"/>
      <c r="BI601" s="224"/>
      <c r="BJ601" s="226"/>
      <c r="BK601" s="226"/>
      <c r="BL601" s="228"/>
      <c r="BM601" s="229"/>
    </row>
    <row r="602" spans="1:65" x14ac:dyDescent="0.25">
      <c r="A602" s="45"/>
      <c r="B602" s="44"/>
      <c r="C602" s="52"/>
      <c r="D602" s="37"/>
      <c r="E602" s="37"/>
      <c r="F602" s="43"/>
      <c r="G602" s="52"/>
      <c r="H602" s="52"/>
      <c r="I602" s="34"/>
      <c r="J602" s="34"/>
      <c r="K602" s="34"/>
      <c r="L602" s="7"/>
      <c r="M602" s="34"/>
      <c r="N602" s="7"/>
      <c r="O602" s="34"/>
      <c r="P602" s="7"/>
      <c r="Q602" s="34"/>
      <c r="R602" s="34"/>
      <c r="S602" s="7"/>
      <c r="T602" s="34"/>
      <c r="U602" s="34"/>
      <c r="V602" s="7"/>
      <c r="W602" s="34"/>
      <c r="X602" s="7"/>
      <c r="Y602" s="34"/>
      <c r="Z602" s="67"/>
      <c r="AA602" s="34"/>
      <c r="AB602" s="7"/>
      <c r="AC602" s="34"/>
      <c r="AD602" s="34"/>
      <c r="AE602" s="7"/>
      <c r="AF602" s="34"/>
      <c r="AG602" s="7"/>
      <c r="AH602" s="34"/>
      <c r="AI602" s="7"/>
      <c r="AJ602" s="66"/>
      <c r="AK602" s="66"/>
      <c r="AL602" s="34"/>
      <c r="AM602" s="34"/>
      <c r="AN602" s="7"/>
      <c r="AO602" s="67"/>
      <c r="AP602" s="8"/>
      <c r="AQ602" s="8"/>
      <c r="AR602" s="7"/>
      <c r="AS602" s="8"/>
      <c r="AT602" s="8"/>
      <c r="AU602" s="224"/>
      <c r="AV602" s="224"/>
      <c r="AW602" s="224"/>
      <c r="AX602" s="225"/>
      <c r="AY602" s="225"/>
      <c r="AZ602" s="224"/>
      <c r="BA602" s="225"/>
      <c r="BB602" s="225"/>
      <c r="BC602" s="224"/>
      <c r="BD602" s="225"/>
      <c r="BE602" s="225"/>
      <c r="BF602" s="224"/>
      <c r="BG602" s="225"/>
      <c r="BH602" s="225"/>
      <c r="BI602" s="224"/>
      <c r="BJ602" s="226"/>
      <c r="BK602" s="226"/>
      <c r="BL602" s="228"/>
      <c r="BM602" s="229"/>
    </row>
    <row r="603" spans="1:65" x14ac:dyDescent="0.25">
      <c r="A603" s="45"/>
      <c r="B603" s="44"/>
      <c r="C603" s="52"/>
      <c r="D603" s="37"/>
      <c r="E603" s="37"/>
      <c r="F603" s="43"/>
      <c r="G603" s="52"/>
      <c r="H603" s="52"/>
      <c r="I603" s="34"/>
      <c r="J603" s="34"/>
      <c r="K603" s="34"/>
      <c r="L603" s="7"/>
      <c r="M603" s="34"/>
      <c r="N603" s="7"/>
      <c r="O603" s="34"/>
      <c r="P603" s="7"/>
      <c r="Q603" s="34"/>
      <c r="R603" s="34"/>
      <c r="S603" s="7"/>
      <c r="T603" s="34"/>
      <c r="U603" s="34"/>
      <c r="V603" s="7"/>
      <c r="W603" s="34"/>
      <c r="X603" s="7"/>
      <c r="Y603" s="34"/>
      <c r="Z603" s="67"/>
      <c r="AA603" s="34"/>
      <c r="AB603" s="7"/>
      <c r="AC603" s="34"/>
      <c r="AD603" s="34"/>
      <c r="AE603" s="7"/>
      <c r="AF603" s="34"/>
      <c r="AG603" s="7"/>
      <c r="AH603" s="34"/>
      <c r="AI603" s="7"/>
      <c r="AJ603" s="66"/>
      <c r="AK603" s="66"/>
      <c r="AL603" s="34"/>
      <c r="AM603" s="34"/>
      <c r="AN603" s="7"/>
      <c r="AO603" s="67"/>
      <c r="AP603" s="8"/>
      <c r="AQ603" s="8"/>
      <c r="AR603" s="7"/>
      <c r="AS603" s="8"/>
      <c r="AT603" s="8"/>
      <c r="AU603" s="224"/>
      <c r="AV603" s="224"/>
      <c r="AW603" s="224"/>
      <c r="AX603" s="225"/>
      <c r="AY603" s="225"/>
      <c r="AZ603" s="224"/>
      <c r="BA603" s="225"/>
      <c r="BB603" s="225"/>
      <c r="BC603" s="224"/>
      <c r="BD603" s="225"/>
      <c r="BE603" s="225"/>
      <c r="BF603" s="224"/>
      <c r="BG603" s="225"/>
      <c r="BH603" s="225"/>
      <c r="BI603" s="224"/>
      <c r="BJ603" s="226"/>
      <c r="BK603" s="226"/>
      <c r="BL603" s="228"/>
      <c r="BM603" s="229"/>
    </row>
    <row r="604" spans="1:65" x14ac:dyDescent="0.25">
      <c r="A604" s="45"/>
      <c r="B604" s="44"/>
      <c r="C604" s="52"/>
      <c r="D604" s="37"/>
      <c r="E604" s="37"/>
      <c r="F604" s="43"/>
      <c r="G604" s="52"/>
      <c r="H604" s="52"/>
      <c r="I604" s="34"/>
      <c r="J604" s="34"/>
      <c r="K604" s="34"/>
      <c r="L604" s="7"/>
      <c r="M604" s="34"/>
      <c r="N604" s="7"/>
      <c r="O604" s="34"/>
      <c r="P604" s="7"/>
      <c r="Q604" s="34"/>
      <c r="R604" s="34"/>
      <c r="S604" s="7"/>
      <c r="T604" s="34"/>
      <c r="U604" s="34"/>
      <c r="V604" s="7"/>
      <c r="W604" s="34"/>
      <c r="X604" s="7"/>
      <c r="Y604" s="34"/>
      <c r="Z604" s="67"/>
      <c r="AA604" s="34"/>
      <c r="AB604" s="7"/>
      <c r="AC604" s="34"/>
      <c r="AD604" s="34"/>
      <c r="AE604" s="7"/>
      <c r="AF604" s="34"/>
      <c r="AG604" s="7"/>
      <c r="AH604" s="34"/>
      <c r="AI604" s="7"/>
      <c r="AJ604" s="66"/>
      <c r="AK604" s="66"/>
      <c r="AL604" s="34"/>
      <c r="AM604" s="34"/>
      <c r="AN604" s="7"/>
      <c r="AO604" s="67"/>
      <c r="AP604" s="8"/>
      <c r="AQ604" s="8"/>
      <c r="AR604" s="7"/>
      <c r="AS604" s="8"/>
      <c r="AT604" s="8"/>
      <c r="AU604" s="224"/>
      <c r="AV604" s="224"/>
      <c r="AW604" s="224"/>
      <c r="AX604" s="225"/>
      <c r="AY604" s="225"/>
      <c r="AZ604" s="224"/>
      <c r="BA604" s="225"/>
      <c r="BB604" s="225"/>
      <c r="BC604" s="224"/>
      <c r="BD604" s="225"/>
      <c r="BE604" s="225"/>
      <c r="BF604" s="224"/>
      <c r="BG604" s="225"/>
      <c r="BH604" s="225"/>
      <c r="BI604" s="224"/>
      <c r="BJ604" s="226"/>
      <c r="BK604" s="226"/>
      <c r="BL604" s="228"/>
      <c r="BM604" s="229"/>
    </row>
    <row r="605" spans="1:65" x14ac:dyDescent="0.25">
      <c r="A605" s="45"/>
      <c r="B605" s="44"/>
      <c r="C605" s="52"/>
      <c r="D605" s="37"/>
      <c r="E605" s="37"/>
      <c r="F605" s="43"/>
      <c r="G605" s="52"/>
      <c r="H605" s="52"/>
      <c r="I605" s="34"/>
      <c r="J605" s="34"/>
      <c r="K605" s="34"/>
      <c r="L605" s="7"/>
      <c r="M605" s="34"/>
      <c r="N605" s="7"/>
      <c r="O605" s="34"/>
      <c r="P605" s="7"/>
      <c r="Q605" s="34"/>
      <c r="R605" s="34"/>
      <c r="S605" s="7"/>
      <c r="T605" s="34"/>
      <c r="U605" s="34"/>
      <c r="V605" s="7"/>
      <c r="W605" s="34"/>
      <c r="X605" s="7"/>
      <c r="Y605" s="34"/>
      <c r="Z605" s="67"/>
      <c r="AA605" s="34"/>
      <c r="AB605" s="7"/>
      <c r="AC605" s="34"/>
      <c r="AD605" s="34"/>
      <c r="AE605" s="7"/>
      <c r="AF605" s="34"/>
      <c r="AG605" s="7"/>
      <c r="AH605" s="34"/>
      <c r="AI605" s="7"/>
      <c r="AJ605" s="66"/>
      <c r="AK605" s="66"/>
      <c r="AL605" s="34"/>
      <c r="AM605" s="34"/>
      <c r="AN605" s="7"/>
      <c r="AO605" s="67"/>
      <c r="AP605" s="8"/>
      <c r="AQ605" s="8"/>
      <c r="AR605" s="7"/>
      <c r="AS605" s="8"/>
      <c r="AT605" s="8"/>
      <c r="AU605" s="224"/>
      <c r="AV605" s="224"/>
      <c r="AW605" s="224"/>
      <c r="AX605" s="225"/>
      <c r="AY605" s="225"/>
      <c r="AZ605" s="224"/>
      <c r="BA605" s="225"/>
      <c r="BB605" s="225"/>
      <c r="BC605" s="224"/>
      <c r="BD605" s="225"/>
      <c r="BE605" s="225"/>
      <c r="BF605" s="224"/>
      <c r="BG605" s="225"/>
      <c r="BH605" s="225"/>
      <c r="BI605" s="224"/>
      <c r="BJ605" s="226"/>
      <c r="BK605" s="226"/>
      <c r="BL605" s="228"/>
      <c r="BM605" s="229"/>
    </row>
    <row r="606" spans="1:65" x14ac:dyDescent="0.25">
      <c r="A606" s="45"/>
      <c r="B606" s="44"/>
      <c r="C606" s="52"/>
      <c r="D606" s="37"/>
      <c r="E606" s="37"/>
      <c r="F606" s="43"/>
      <c r="G606" s="52"/>
      <c r="H606" s="52"/>
      <c r="I606" s="34"/>
      <c r="J606" s="34"/>
      <c r="K606" s="34"/>
      <c r="L606" s="7"/>
      <c r="M606" s="34"/>
      <c r="N606" s="7"/>
      <c r="O606" s="34"/>
      <c r="P606" s="7"/>
      <c r="Q606" s="34"/>
      <c r="R606" s="34"/>
      <c r="S606" s="7"/>
      <c r="T606" s="34"/>
      <c r="U606" s="34"/>
      <c r="V606" s="7"/>
      <c r="W606" s="34"/>
      <c r="X606" s="7"/>
      <c r="Y606" s="34"/>
      <c r="Z606" s="67"/>
      <c r="AA606" s="34"/>
      <c r="AB606" s="7"/>
      <c r="AC606" s="34"/>
      <c r="AD606" s="34"/>
      <c r="AE606" s="7"/>
      <c r="AF606" s="34"/>
      <c r="AG606" s="7"/>
      <c r="AH606" s="34"/>
      <c r="AI606" s="7"/>
      <c r="AJ606" s="66"/>
      <c r="AK606" s="66"/>
      <c r="AL606" s="34"/>
      <c r="AM606" s="34"/>
      <c r="AN606" s="7"/>
      <c r="AO606" s="67"/>
      <c r="AP606" s="8"/>
      <c r="AQ606" s="8"/>
      <c r="AR606" s="7"/>
      <c r="AS606" s="8"/>
      <c r="AT606" s="8"/>
      <c r="AU606" s="224"/>
      <c r="AV606" s="224"/>
      <c r="AW606" s="224"/>
      <c r="AX606" s="225"/>
      <c r="AY606" s="225"/>
      <c r="AZ606" s="224"/>
      <c r="BA606" s="225"/>
      <c r="BB606" s="225"/>
      <c r="BC606" s="224"/>
      <c r="BD606" s="225"/>
      <c r="BE606" s="225"/>
      <c r="BF606" s="224"/>
      <c r="BG606" s="225"/>
      <c r="BH606" s="225"/>
      <c r="BI606" s="224"/>
      <c r="BJ606" s="226"/>
      <c r="BK606" s="226"/>
      <c r="BL606" s="228"/>
      <c r="BM606" s="229"/>
    </row>
    <row r="607" spans="1:65" x14ac:dyDescent="0.25">
      <c r="A607" s="45"/>
      <c r="B607" s="44"/>
      <c r="C607" s="52"/>
      <c r="D607" s="37"/>
      <c r="E607" s="37"/>
      <c r="F607" s="43"/>
      <c r="G607" s="52"/>
      <c r="H607" s="52"/>
      <c r="I607" s="34"/>
      <c r="J607" s="34"/>
      <c r="K607" s="34"/>
      <c r="L607" s="7"/>
      <c r="M607" s="34"/>
      <c r="N607" s="7"/>
      <c r="O607" s="34"/>
      <c r="P607" s="7"/>
      <c r="Q607" s="34"/>
      <c r="R607" s="34"/>
      <c r="S607" s="7"/>
      <c r="T607" s="34"/>
      <c r="U607" s="34"/>
      <c r="V607" s="7"/>
      <c r="W607" s="34"/>
      <c r="X607" s="7"/>
      <c r="Y607" s="34"/>
      <c r="Z607" s="67"/>
      <c r="AA607" s="34"/>
      <c r="AB607" s="7"/>
      <c r="AC607" s="34"/>
      <c r="AD607" s="34"/>
      <c r="AE607" s="7"/>
      <c r="AF607" s="34"/>
      <c r="AG607" s="7"/>
      <c r="AH607" s="34"/>
      <c r="AI607" s="7"/>
      <c r="AJ607" s="66"/>
      <c r="AK607" s="66"/>
      <c r="AL607" s="34"/>
      <c r="AM607" s="34"/>
      <c r="AN607" s="7"/>
      <c r="AO607" s="67"/>
      <c r="AP607" s="8"/>
      <c r="AQ607" s="8"/>
      <c r="AR607" s="7"/>
      <c r="AS607" s="8"/>
      <c r="AT607" s="8"/>
      <c r="AU607" s="224"/>
      <c r="AV607" s="224"/>
      <c r="AW607" s="224"/>
      <c r="AX607" s="225"/>
      <c r="AY607" s="225"/>
      <c r="AZ607" s="224"/>
      <c r="BA607" s="225"/>
      <c r="BB607" s="225"/>
      <c r="BC607" s="224"/>
      <c r="BD607" s="225"/>
      <c r="BE607" s="225"/>
      <c r="BF607" s="224"/>
      <c r="BG607" s="225"/>
      <c r="BH607" s="225"/>
      <c r="BI607" s="224"/>
      <c r="BJ607" s="226"/>
      <c r="BK607" s="226"/>
      <c r="BL607" s="228"/>
      <c r="BM607" s="229"/>
    </row>
    <row r="608" spans="1:65" x14ac:dyDescent="0.25">
      <c r="A608" s="45"/>
      <c r="B608" s="44"/>
      <c r="C608" s="52"/>
      <c r="D608" s="37"/>
      <c r="E608" s="37"/>
      <c r="F608" s="43"/>
      <c r="G608" s="52"/>
      <c r="H608" s="52"/>
      <c r="I608" s="34"/>
      <c r="J608" s="34"/>
      <c r="K608" s="34"/>
      <c r="L608" s="7"/>
      <c r="M608" s="34"/>
      <c r="N608" s="7"/>
      <c r="O608" s="34"/>
      <c r="P608" s="7"/>
      <c r="Q608" s="34"/>
      <c r="R608" s="34"/>
      <c r="S608" s="7"/>
      <c r="T608" s="34"/>
      <c r="U608" s="34"/>
      <c r="V608" s="7"/>
      <c r="W608" s="34"/>
      <c r="X608" s="7"/>
      <c r="Y608" s="34"/>
      <c r="Z608" s="67"/>
      <c r="AA608" s="34"/>
      <c r="AB608" s="7"/>
      <c r="AC608" s="34"/>
      <c r="AD608" s="34"/>
      <c r="AE608" s="7"/>
      <c r="AF608" s="34"/>
      <c r="AG608" s="7"/>
      <c r="AH608" s="34"/>
      <c r="AI608" s="7"/>
      <c r="AJ608" s="66"/>
      <c r="AK608" s="66"/>
      <c r="AL608" s="34"/>
      <c r="AM608" s="34"/>
      <c r="AN608" s="7"/>
      <c r="AO608" s="67"/>
      <c r="AP608" s="8"/>
      <c r="AQ608" s="8"/>
      <c r="AR608" s="7"/>
      <c r="AS608" s="8"/>
      <c r="AT608" s="8"/>
      <c r="AU608" s="224"/>
      <c r="AV608" s="224"/>
      <c r="AW608" s="224"/>
      <c r="AX608" s="225"/>
      <c r="AY608" s="225"/>
      <c r="AZ608" s="224"/>
      <c r="BA608" s="225"/>
      <c r="BB608" s="225"/>
      <c r="BC608" s="224"/>
      <c r="BD608" s="225"/>
      <c r="BE608" s="225"/>
      <c r="BF608" s="224"/>
      <c r="BG608" s="225"/>
      <c r="BH608" s="225"/>
      <c r="BI608" s="224"/>
      <c r="BJ608" s="226"/>
      <c r="BK608" s="226"/>
      <c r="BL608" s="228"/>
      <c r="BM608" s="229"/>
    </row>
    <row r="609" spans="1:65" x14ac:dyDescent="0.25">
      <c r="A609" s="45"/>
      <c r="B609" s="44"/>
      <c r="C609" s="52"/>
      <c r="D609" s="37"/>
      <c r="E609" s="37"/>
      <c r="F609" s="43"/>
      <c r="G609" s="52"/>
      <c r="H609" s="52"/>
      <c r="I609" s="34"/>
      <c r="J609" s="34"/>
      <c r="K609" s="34"/>
      <c r="L609" s="7"/>
      <c r="M609" s="34"/>
      <c r="N609" s="7"/>
      <c r="O609" s="34"/>
      <c r="P609" s="7"/>
      <c r="Q609" s="34"/>
      <c r="R609" s="34"/>
      <c r="S609" s="7"/>
      <c r="T609" s="34"/>
      <c r="U609" s="34"/>
      <c r="V609" s="7"/>
      <c r="W609" s="34"/>
      <c r="X609" s="7"/>
      <c r="Y609" s="34"/>
      <c r="Z609" s="67"/>
      <c r="AA609" s="34"/>
      <c r="AB609" s="7"/>
      <c r="AC609" s="34"/>
      <c r="AD609" s="34"/>
      <c r="AE609" s="7"/>
      <c r="AF609" s="34"/>
      <c r="AG609" s="7"/>
      <c r="AH609" s="34"/>
      <c r="AI609" s="7"/>
      <c r="AJ609" s="66"/>
      <c r="AK609" s="66"/>
      <c r="AL609" s="34"/>
      <c r="AM609" s="34"/>
      <c r="AN609" s="7"/>
      <c r="AO609" s="67"/>
      <c r="AP609" s="8"/>
      <c r="AQ609" s="8"/>
      <c r="AR609" s="7"/>
      <c r="AS609" s="8"/>
      <c r="AT609" s="8"/>
      <c r="AU609" s="224"/>
      <c r="AV609" s="224"/>
      <c r="AW609" s="224"/>
      <c r="AX609" s="225"/>
      <c r="AY609" s="225"/>
      <c r="AZ609" s="224"/>
      <c r="BA609" s="225"/>
      <c r="BB609" s="225"/>
      <c r="BC609" s="224"/>
      <c r="BD609" s="225"/>
      <c r="BE609" s="225"/>
      <c r="BF609" s="224"/>
      <c r="BG609" s="225"/>
      <c r="BH609" s="225"/>
      <c r="BI609" s="224"/>
      <c r="BJ609" s="226"/>
      <c r="BK609" s="226"/>
      <c r="BL609" s="228"/>
      <c r="BM609" s="229"/>
    </row>
    <row r="610" spans="1:65" x14ac:dyDescent="0.25">
      <c r="A610" s="45"/>
      <c r="B610" s="44"/>
      <c r="C610" s="52"/>
      <c r="D610" s="37"/>
      <c r="E610" s="37"/>
      <c r="F610" s="43"/>
      <c r="G610" s="52"/>
      <c r="H610" s="52"/>
      <c r="I610" s="34"/>
      <c r="J610" s="34"/>
      <c r="K610" s="34"/>
      <c r="L610" s="7"/>
      <c r="M610" s="34"/>
      <c r="N610" s="7"/>
      <c r="O610" s="34"/>
      <c r="P610" s="7"/>
      <c r="Q610" s="34"/>
      <c r="R610" s="34"/>
      <c r="S610" s="7"/>
      <c r="T610" s="34"/>
      <c r="U610" s="34"/>
      <c r="V610" s="7"/>
      <c r="W610" s="34"/>
      <c r="X610" s="7"/>
      <c r="Y610" s="34"/>
      <c r="Z610" s="67"/>
      <c r="AA610" s="34"/>
      <c r="AB610" s="7"/>
      <c r="AC610" s="34"/>
      <c r="AD610" s="34"/>
      <c r="AE610" s="7"/>
      <c r="AF610" s="34"/>
      <c r="AG610" s="7"/>
      <c r="AH610" s="34"/>
      <c r="AI610" s="7"/>
      <c r="AJ610" s="66"/>
      <c r="AK610" s="66"/>
      <c r="AL610" s="34"/>
      <c r="AM610" s="34"/>
      <c r="AN610" s="7"/>
      <c r="AO610" s="67"/>
      <c r="AP610" s="8"/>
      <c r="AQ610" s="8"/>
      <c r="AR610" s="7"/>
      <c r="AS610" s="8"/>
      <c r="AT610" s="8"/>
      <c r="AU610" s="224"/>
      <c r="AV610" s="224"/>
      <c r="AW610" s="224"/>
      <c r="AX610" s="225"/>
      <c r="AY610" s="225"/>
      <c r="AZ610" s="224"/>
      <c r="BA610" s="225"/>
      <c r="BB610" s="225"/>
      <c r="BC610" s="224"/>
      <c r="BD610" s="225"/>
      <c r="BE610" s="225"/>
      <c r="BF610" s="224"/>
      <c r="BG610" s="225"/>
      <c r="BH610" s="225"/>
      <c r="BI610" s="224"/>
      <c r="BJ610" s="226"/>
      <c r="BK610" s="226"/>
      <c r="BL610" s="228"/>
      <c r="BM610" s="229"/>
    </row>
    <row r="611" spans="1:65" x14ac:dyDescent="0.25">
      <c r="A611" s="45"/>
      <c r="B611" s="44"/>
      <c r="C611" s="52"/>
      <c r="D611" s="37"/>
      <c r="E611" s="37"/>
      <c r="F611" s="43"/>
      <c r="G611" s="52"/>
      <c r="H611" s="52"/>
      <c r="I611" s="34"/>
      <c r="J611" s="34"/>
      <c r="K611" s="34"/>
      <c r="L611" s="7"/>
      <c r="M611" s="34"/>
      <c r="N611" s="7"/>
      <c r="O611" s="34"/>
      <c r="P611" s="7"/>
      <c r="Q611" s="34"/>
      <c r="R611" s="34"/>
      <c r="S611" s="7"/>
      <c r="T611" s="34"/>
      <c r="U611" s="34"/>
      <c r="V611" s="7"/>
      <c r="W611" s="34"/>
      <c r="X611" s="7"/>
      <c r="Y611" s="34"/>
      <c r="Z611" s="67"/>
      <c r="AA611" s="34"/>
      <c r="AB611" s="7"/>
      <c r="AC611" s="34"/>
      <c r="AD611" s="34"/>
      <c r="AE611" s="7"/>
      <c r="AF611" s="34"/>
      <c r="AG611" s="7"/>
      <c r="AH611" s="34"/>
      <c r="AI611" s="7"/>
      <c r="AJ611" s="66"/>
      <c r="AK611" s="66"/>
      <c r="AL611" s="34"/>
      <c r="AM611" s="34"/>
      <c r="AN611" s="7"/>
      <c r="AO611" s="67"/>
      <c r="AP611" s="8"/>
      <c r="AQ611" s="8"/>
      <c r="AR611" s="7"/>
      <c r="AS611" s="8"/>
      <c r="AT611" s="8"/>
      <c r="AU611" s="224"/>
      <c r="AV611" s="224"/>
      <c r="AW611" s="224"/>
      <c r="AX611" s="225"/>
      <c r="AY611" s="225"/>
      <c r="AZ611" s="224"/>
      <c r="BA611" s="225"/>
      <c r="BB611" s="225"/>
      <c r="BC611" s="224"/>
      <c r="BD611" s="225"/>
      <c r="BE611" s="225"/>
      <c r="BF611" s="224"/>
      <c r="BG611" s="225"/>
      <c r="BH611" s="225"/>
      <c r="BI611" s="224"/>
      <c r="BJ611" s="226"/>
      <c r="BK611" s="226"/>
      <c r="BL611" s="228"/>
      <c r="BM611" s="229"/>
    </row>
    <row r="612" spans="1:65" x14ac:dyDescent="0.25">
      <c r="A612" s="45"/>
      <c r="B612" s="44"/>
      <c r="C612" s="52"/>
      <c r="D612" s="37"/>
      <c r="E612" s="37"/>
      <c r="F612" s="43"/>
      <c r="G612" s="52"/>
      <c r="H612" s="52"/>
      <c r="I612" s="34"/>
      <c r="J612" s="34"/>
      <c r="K612" s="34"/>
      <c r="L612" s="7"/>
      <c r="M612" s="34"/>
      <c r="N612" s="7"/>
      <c r="O612" s="34"/>
      <c r="P612" s="7"/>
      <c r="Q612" s="34"/>
      <c r="R612" s="34"/>
      <c r="S612" s="7"/>
      <c r="T612" s="34"/>
      <c r="U612" s="34"/>
      <c r="V612" s="7"/>
      <c r="W612" s="34"/>
      <c r="X612" s="7"/>
      <c r="Y612" s="34"/>
      <c r="Z612" s="67"/>
      <c r="AA612" s="34"/>
      <c r="AB612" s="7"/>
      <c r="AC612" s="34"/>
      <c r="AD612" s="34"/>
      <c r="AE612" s="7"/>
      <c r="AF612" s="34"/>
      <c r="AG612" s="7"/>
      <c r="AH612" s="34"/>
      <c r="AI612" s="7"/>
      <c r="AJ612" s="66"/>
      <c r="AK612" s="66"/>
      <c r="AL612" s="34"/>
      <c r="AM612" s="34"/>
      <c r="AN612" s="7"/>
      <c r="AO612" s="67"/>
      <c r="AP612" s="8"/>
      <c r="AQ612" s="8"/>
      <c r="AR612" s="7"/>
      <c r="AS612" s="8"/>
      <c r="AT612" s="8"/>
      <c r="AU612" s="224"/>
      <c r="AV612" s="224"/>
      <c r="AW612" s="224"/>
      <c r="AX612" s="225"/>
      <c r="AY612" s="225"/>
      <c r="AZ612" s="224"/>
      <c r="BA612" s="225"/>
      <c r="BB612" s="225"/>
      <c r="BC612" s="224"/>
      <c r="BD612" s="225"/>
      <c r="BE612" s="225"/>
      <c r="BF612" s="224"/>
      <c r="BG612" s="225"/>
      <c r="BH612" s="225"/>
      <c r="BI612" s="224"/>
      <c r="BJ612" s="226"/>
      <c r="BK612" s="226"/>
      <c r="BL612" s="228"/>
      <c r="BM612" s="229"/>
    </row>
    <row r="613" spans="1:65" x14ac:dyDescent="0.25">
      <c r="A613" s="45"/>
      <c r="B613" s="44"/>
      <c r="C613" s="52"/>
      <c r="D613" s="37"/>
      <c r="E613" s="37"/>
      <c r="F613" s="43"/>
      <c r="G613" s="52"/>
      <c r="H613" s="52"/>
      <c r="I613" s="34"/>
      <c r="J613" s="34"/>
      <c r="K613" s="34"/>
      <c r="L613" s="7"/>
      <c r="M613" s="34"/>
      <c r="N613" s="7"/>
      <c r="O613" s="34"/>
      <c r="P613" s="7"/>
      <c r="Q613" s="34"/>
      <c r="R613" s="34"/>
      <c r="S613" s="7"/>
      <c r="T613" s="34"/>
      <c r="U613" s="34"/>
      <c r="V613" s="7"/>
      <c r="W613" s="34"/>
      <c r="X613" s="7"/>
      <c r="Y613" s="34"/>
      <c r="Z613" s="67"/>
      <c r="AA613" s="34"/>
      <c r="AB613" s="7"/>
      <c r="AC613" s="34"/>
      <c r="AD613" s="34"/>
      <c r="AE613" s="7"/>
      <c r="AF613" s="34"/>
      <c r="AG613" s="7"/>
      <c r="AH613" s="34"/>
      <c r="AI613" s="7"/>
      <c r="AJ613" s="66"/>
      <c r="AK613" s="66"/>
      <c r="AL613" s="34"/>
      <c r="AM613" s="34"/>
      <c r="AN613" s="7"/>
      <c r="AO613" s="67"/>
      <c r="AP613" s="8"/>
      <c r="AQ613" s="8"/>
      <c r="AR613" s="7"/>
      <c r="AS613" s="8"/>
      <c r="AT613" s="8"/>
      <c r="AU613" s="224"/>
      <c r="AV613" s="224"/>
      <c r="AW613" s="224"/>
      <c r="AX613" s="225"/>
      <c r="AY613" s="225"/>
      <c r="AZ613" s="224"/>
      <c r="BA613" s="225"/>
      <c r="BB613" s="225"/>
      <c r="BC613" s="224"/>
      <c r="BD613" s="225"/>
      <c r="BE613" s="225"/>
      <c r="BF613" s="224"/>
      <c r="BG613" s="225"/>
      <c r="BH613" s="225"/>
      <c r="BI613" s="224"/>
      <c r="BJ613" s="226"/>
      <c r="BK613" s="226"/>
      <c r="BL613" s="228"/>
      <c r="BM613" s="229"/>
    </row>
    <row r="614" spans="1:65" x14ac:dyDescent="0.25">
      <c r="A614" s="45"/>
      <c r="B614" s="44"/>
      <c r="C614" s="52"/>
      <c r="D614" s="37"/>
      <c r="E614" s="37"/>
      <c r="F614" s="43"/>
      <c r="G614" s="52"/>
      <c r="H614" s="52"/>
      <c r="I614" s="34"/>
      <c r="J614" s="34"/>
      <c r="K614" s="34"/>
      <c r="L614" s="7"/>
      <c r="M614" s="34"/>
      <c r="N614" s="7"/>
      <c r="O614" s="34"/>
      <c r="P614" s="7"/>
      <c r="Q614" s="34"/>
      <c r="R614" s="34"/>
      <c r="S614" s="7"/>
      <c r="T614" s="34"/>
      <c r="U614" s="34"/>
      <c r="V614" s="7"/>
      <c r="W614" s="34"/>
      <c r="X614" s="7"/>
      <c r="Y614" s="34"/>
      <c r="Z614" s="67"/>
      <c r="AA614" s="34"/>
      <c r="AB614" s="7"/>
      <c r="AC614" s="34"/>
      <c r="AD614" s="34"/>
      <c r="AE614" s="7"/>
      <c r="AF614" s="34"/>
      <c r="AG614" s="7"/>
      <c r="AH614" s="34"/>
      <c r="AI614" s="7"/>
      <c r="AJ614" s="66"/>
      <c r="AK614" s="66"/>
      <c r="AL614" s="34"/>
      <c r="AM614" s="34"/>
      <c r="AN614" s="7"/>
      <c r="AO614" s="67"/>
      <c r="AP614" s="8"/>
      <c r="AQ614" s="8"/>
      <c r="AR614" s="7"/>
      <c r="AS614" s="8"/>
      <c r="AT614" s="8"/>
      <c r="AU614" s="224"/>
      <c r="AV614" s="224"/>
      <c r="AW614" s="224"/>
      <c r="AX614" s="225"/>
      <c r="AY614" s="225"/>
      <c r="AZ614" s="224"/>
      <c r="BA614" s="225"/>
      <c r="BB614" s="225"/>
      <c r="BC614" s="224"/>
      <c r="BD614" s="225"/>
      <c r="BE614" s="225"/>
      <c r="BF614" s="224"/>
      <c r="BG614" s="225"/>
      <c r="BH614" s="225"/>
      <c r="BI614" s="224"/>
      <c r="BJ614" s="226"/>
      <c r="BK614" s="226"/>
      <c r="BL614" s="228"/>
      <c r="BM614" s="229"/>
    </row>
    <row r="615" spans="1:65" x14ac:dyDescent="0.25">
      <c r="A615" s="45"/>
      <c r="B615" s="44"/>
      <c r="C615" s="52"/>
      <c r="D615" s="37"/>
      <c r="E615" s="37"/>
      <c r="F615" s="43"/>
      <c r="G615" s="52"/>
      <c r="H615" s="52"/>
      <c r="I615" s="34"/>
      <c r="J615" s="34"/>
      <c r="K615" s="34"/>
      <c r="L615" s="7"/>
      <c r="M615" s="34"/>
      <c r="N615" s="7"/>
      <c r="O615" s="34"/>
      <c r="P615" s="7"/>
      <c r="Q615" s="34"/>
      <c r="R615" s="34"/>
      <c r="S615" s="7"/>
      <c r="T615" s="34"/>
      <c r="U615" s="34"/>
      <c r="V615" s="7"/>
      <c r="W615" s="34"/>
      <c r="X615" s="7"/>
      <c r="Y615" s="34"/>
      <c r="Z615" s="67"/>
      <c r="AA615" s="34"/>
      <c r="AB615" s="7"/>
      <c r="AC615" s="34"/>
      <c r="AD615" s="34"/>
      <c r="AE615" s="7"/>
      <c r="AF615" s="34"/>
      <c r="AG615" s="7"/>
      <c r="AH615" s="34"/>
      <c r="AI615" s="7"/>
      <c r="AJ615" s="66"/>
      <c r="AK615" s="66"/>
      <c r="AL615" s="34"/>
      <c r="AM615" s="34"/>
      <c r="AN615" s="7"/>
      <c r="AO615" s="67"/>
      <c r="AP615" s="8"/>
      <c r="AQ615" s="8"/>
      <c r="AR615" s="7"/>
      <c r="AS615" s="8"/>
      <c r="AT615" s="8"/>
      <c r="AU615" s="224"/>
      <c r="AV615" s="224"/>
      <c r="AW615" s="224"/>
      <c r="AX615" s="225"/>
      <c r="AY615" s="225"/>
      <c r="AZ615" s="224"/>
      <c r="BA615" s="225"/>
      <c r="BB615" s="225"/>
      <c r="BC615" s="224"/>
      <c r="BD615" s="225"/>
      <c r="BE615" s="225"/>
      <c r="BF615" s="224"/>
      <c r="BG615" s="225"/>
      <c r="BH615" s="225"/>
      <c r="BI615" s="224"/>
      <c r="BJ615" s="226"/>
      <c r="BK615" s="226"/>
      <c r="BL615" s="228"/>
      <c r="BM615" s="229"/>
    </row>
    <row r="616" spans="1:65" x14ac:dyDescent="0.25">
      <c r="A616" s="45"/>
      <c r="B616" s="44"/>
      <c r="C616" s="52"/>
      <c r="D616" s="37"/>
      <c r="E616" s="37"/>
      <c r="F616" s="43"/>
      <c r="G616" s="52"/>
      <c r="H616" s="52"/>
      <c r="I616" s="34"/>
      <c r="J616" s="34"/>
      <c r="K616" s="34"/>
      <c r="L616" s="7"/>
      <c r="M616" s="34"/>
      <c r="N616" s="7"/>
      <c r="O616" s="34"/>
      <c r="P616" s="7"/>
      <c r="Q616" s="34"/>
      <c r="R616" s="34"/>
      <c r="S616" s="7"/>
      <c r="T616" s="34"/>
      <c r="U616" s="34"/>
      <c r="V616" s="7"/>
      <c r="W616" s="34"/>
      <c r="X616" s="7"/>
      <c r="Y616" s="34"/>
      <c r="Z616" s="67"/>
      <c r="AA616" s="34"/>
      <c r="AB616" s="7"/>
      <c r="AC616" s="34"/>
      <c r="AD616" s="34"/>
      <c r="AE616" s="7"/>
      <c r="AF616" s="34"/>
      <c r="AG616" s="7"/>
      <c r="AH616" s="34"/>
      <c r="AI616" s="7"/>
      <c r="AJ616" s="66"/>
      <c r="AK616" s="66"/>
      <c r="AL616" s="34"/>
      <c r="AM616" s="34"/>
      <c r="AN616" s="7"/>
      <c r="AO616" s="67"/>
      <c r="AP616" s="8"/>
      <c r="AQ616" s="8"/>
      <c r="AR616" s="7"/>
      <c r="AS616" s="8"/>
      <c r="AT616" s="8"/>
      <c r="AU616" s="224"/>
      <c r="AV616" s="224"/>
      <c r="AW616" s="224"/>
      <c r="AX616" s="225"/>
      <c r="AY616" s="225"/>
      <c r="AZ616" s="224"/>
      <c r="BA616" s="225"/>
      <c r="BB616" s="225"/>
      <c r="BC616" s="224"/>
      <c r="BD616" s="225"/>
      <c r="BE616" s="225"/>
      <c r="BF616" s="224"/>
      <c r="BG616" s="225"/>
      <c r="BH616" s="225"/>
      <c r="BI616" s="224"/>
      <c r="BJ616" s="226"/>
      <c r="BK616" s="226"/>
      <c r="BL616" s="228"/>
      <c r="BM616" s="229"/>
    </row>
    <row r="617" spans="1:65" x14ac:dyDescent="0.25">
      <c r="A617" s="45"/>
      <c r="B617" s="44"/>
      <c r="C617" s="52"/>
      <c r="D617" s="37"/>
      <c r="E617" s="37"/>
      <c r="F617" s="43"/>
      <c r="G617" s="52"/>
      <c r="H617" s="52"/>
      <c r="I617" s="34"/>
      <c r="J617" s="34"/>
      <c r="K617" s="34"/>
      <c r="L617" s="7"/>
      <c r="M617" s="34"/>
      <c r="N617" s="7"/>
      <c r="O617" s="34"/>
      <c r="P617" s="7"/>
      <c r="Q617" s="34"/>
      <c r="R617" s="34"/>
      <c r="S617" s="7"/>
      <c r="T617" s="34"/>
      <c r="U617" s="34"/>
      <c r="V617" s="7"/>
      <c r="W617" s="34"/>
      <c r="X617" s="7"/>
      <c r="Y617" s="34"/>
      <c r="Z617" s="67"/>
      <c r="AA617" s="34"/>
      <c r="AB617" s="7"/>
      <c r="AC617" s="34"/>
      <c r="AD617" s="34"/>
      <c r="AE617" s="7"/>
      <c r="AF617" s="34"/>
      <c r="AG617" s="7"/>
      <c r="AH617" s="34"/>
      <c r="AI617" s="7"/>
      <c r="AJ617" s="66"/>
      <c r="AK617" s="66"/>
      <c r="AL617" s="34"/>
      <c r="AM617" s="34"/>
      <c r="AN617" s="7"/>
      <c r="AO617" s="67"/>
      <c r="AP617" s="8"/>
      <c r="AQ617" s="8"/>
      <c r="AR617" s="7"/>
      <c r="AS617" s="8"/>
      <c r="AT617" s="8"/>
      <c r="AU617" s="224"/>
      <c r="AV617" s="224"/>
      <c r="AW617" s="224"/>
      <c r="AX617" s="225"/>
      <c r="AY617" s="225"/>
      <c r="AZ617" s="224"/>
      <c r="BA617" s="225"/>
      <c r="BB617" s="225"/>
      <c r="BC617" s="224"/>
      <c r="BD617" s="225"/>
      <c r="BE617" s="225"/>
      <c r="BF617" s="224"/>
      <c r="BG617" s="225"/>
      <c r="BH617" s="225"/>
      <c r="BI617" s="224"/>
      <c r="BJ617" s="226"/>
      <c r="BK617" s="226"/>
      <c r="BL617" s="228"/>
      <c r="BM617" s="229"/>
    </row>
    <row r="618" spans="1:65" x14ac:dyDescent="0.25">
      <c r="A618" s="45"/>
      <c r="B618" s="44"/>
      <c r="C618" s="52"/>
      <c r="D618" s="37"/>
      <c r="E618" s="37"/>
      <c r="F618" s="43"/>
      <c r="G618" s="52"/>
      <c r="H618" s="52"/>
      <c r="I618" s="34"/>
      <c r="J618" s="34"/>
      <c r="K618" s="34"/>
      <c r="L618" s="7"/>
      <c r="M618" s="34"/>
      <c r="N618" s="7"/>
      <c r="O618" s="34"/>
      <c r="P618" s="7"/>
      <c r="Q618" s="34"/>
      <c r="R618" s="34"/>
      <c r="S618" s="7"/>
      <c r="T618" s="34"/>
      <c r="U618" s="34"/>
      <c r="V618" s="7"/>
      <c r="W618" s="34"/>
      <c r="X618" s="7"/>
      <c r="Y618" s="34"/>
      <c r="Z618" s="67"/>
      <c r="AA618" s="34"/>
      <c r="AB618" s="7"/>
      <c r="AC618" s="34"/>
      <c r="AD618" s="34"/>
      <c r="AE618" s="7"/>
      <c r="AF618" s="34"/>
      <c r="AG618" s="7"/>
      <c r="AH618" s="34"/>
      <c r="AI618" s="7"/>
      <c r="AJ618" s="66"/>
      <c r="AK618" s="66"/>
      <c r="AL618" s="34"/>
      <c r="AM618" s="34"/>
      <c r="AN618" s="7"/>
      <c r="AO618" s="67"/>
      <c r="AP618" s="8"/>
      <c r="AQ618" s="8"/>
      <c r="AR618" s="7"/>
      <c r="AS618" s="8"/>
      <c r="AT618" s="8"/>
      <c r="AU618" s="224"/>
      <c r="AV618" s="224"/>
      <c r="AW618" s="224"/>
      <c r="AX618" s="225"/>
      <c r="AY618" s="225"/>
      <c r="AZ618" s="224"/>
      <c r="BA618" s="225"/>
      <c r="BB618" s="225"/>
      <c r="BC618" s="224"/>
      <c r="BD618" s="225"/>
      <c r="BE618" s="225"/>
      <c r="BF618" s="224"/>
      <c r="BG618" s="225"/>
      <c r="BH618" s="225"/>
      <c r="BI618" s="224"/>
      <c r="BJ618" s="226"/>
      <c r="BK618" s="226"/>
      <c r="BL618" s="228"/>
      <c r="BM618" s="229"/>
    </row>
    <row r="619" spans="1:65" x14ac:dyDescent="0.25">
      <c r="A619" s="45"/>
      <c r="B619" s="44"/>
      <c r="C619" s="52"/>
      <c r="D619" s="37"/>
      <c r="E619" s="37"/>
      <c r="F619" s="43"/>
      <c r="G619" s="52"/>
      <c r="H619" s="52"/>
      <c r="I619" s="34"/>
      <c r="J619" s="34"/>
      <c r="K619" s="34"/>
      <c r="L619" s="7"/>
      <c r="M619" s="34"/>
      <c r="N619" s="7"/>
      <c r="O619" s="34"/>
      <c r="P619" s="7"/>
      <c r="Q619" s="34"/>
      <c r="R619" s="34"/>
      <c r="S619" s="7"/>
      <c r="T619" s="34"/>
      <c r="U619" s="34"/>
      <c r="V619" s="7"/>
      <c r="W619" s="34"/>
      <c r="X619" s="7"/>
      <c r="Y619" s="34"/>
      <c r="Z619" s="67"/>
      <c r="AA619" s="34"/>
      <c r="AB619" s="7"/>
      <c r="AC619" s="34"/>
      <c r="AD619" s="34"/>
      <c r="AE619" s="7"/>
      <c r="AF619" s="34"/>
      <c r="AG619" s="7"/>
      <c r="AH619" s="34"/>
      <c r="AI619" s="7"/>
      <c r="AJ619" s="66"/>
      <c r="AK619" s="66"/>
      <c r="AL619" s="34"/>
      <c r="AM619" s="34"/>
      <c r="AN619" s="7"/>
      <c r="AO619" s="67"/>
      <c r="AP619" s="8"/>
      <c r="AQ619" s="8"/>
      <c r="AR619" s="7"/>
      <c r="AS619" s="8"/>
      <c r="AT619" s="8"/>
      <c r="AU619" s="224"/>
      <c r="AV619" s="224"/>
      <c r="AW619" s="224"/>
      <c r="AX619" s="225"/>
      <c r="AY619" s="225"/>
      <c r="AZ619" s="224"/>
      <c r="BA619" s="225"/>
      <c r="BB619" s="225"/>
      <c r="BC619" s="224"/>
      <c r="BD619" s="225"/>
      <c r="BE619" s="225"/>
      <c r="BF619" s="224"/>
      <c r="BG619" s="225"/>
      <c r="BH619" s="225"/>
      <c r="BI619" s="224"/>
      <c r="BJ619" s="226"/>
      <c r="BK619" s="226"/>
      <c r="BL619" s="228"/>
      <c r="BM619" s="229"/>
    </row>
    <row r="620" spans="1:65" x14ac:dyDescent="0.25">
      <c r="A620" s="45"/>
      <c r="B620" s="44"/>
      <c r="C620" s="52"/>
      <c r="D620" s="37"/>
      <c r="E620" s="37"/>
      <c r="F620" s="43"/>
      <c r="G620" s="52"/>
      <c r="H620" s="52"/>
      <c r="I620" s="34"/>
      <c r="J620" s="34"/>
      <c r="K620" s="34"/>
      <c r="L620" s="7"/>
      <c r="M620" s="34"/>
      <c r="N620" s="7"/>
      <c r="O620" s="34"/>
      <c r="P620" s="7"/>
      <c r="Q620" s="34"/>
      <c r="R620" s="34"/>
      <c r="S620" s="7"/>
      <c r="T620" s="34"/>
      <c r="U620" s="34"/>
      <c r="V620" s="7"/>
      <c r="W620" s="34"/>
      <c r="X620" s="7"/>
      <c r="Y620" s="34"/>
      <c r="Z620" s="67"/>
      <c r="AA620" s="34"/>
      <c r="AB620" s="7"/>
      <c r="AC620" s="34"/>
      <c r="AD620" s="34"/>
      <c r="AE620" s="7"/>
      <c r="AF620" s="34"/>
      <c r="AG620" s="7"/>
      <c r="AH620" s="34"/>
      <c r="AI620" s="7"/>
      <c r="AJ620" s="66"/>
      <c r="AK620" s="66"/>
      <c r="AL620" s="34"/>
      <c r="AM620" s="34"/>
      <c r="AN620" s="7"/>
      <c r="AO620" s="67"/>
      <c r="AP620" s="8"/>
      <c r="AQ620" s="8"/>
      <c r="AR620" s="7"/>
      <c r="AS620" s="8"/>
      <c r="AT620" s="8"/>
      <c r="AU620" s="224"/>
      <c r="AV620" s="224"/>
      <c r="AW620" s="224"/>
      <c r="AX620" s="225"/>
      <c r="AY620" s="225"/>
      <c r="AZ620" s="224"/>
      <c r="BA620" s="225"/>
      <c r="BB620" s="225"/>
      <c r="BC620" s="224"/>
      <c r="BD620" s="225"/>
      <c r="BE620" s="225"/>
      <c r="BF620" s="224"/>
      <c r="BG620" s="225"/>
      <c r="BH620" s="225"/>
      <c r="BI620" s="224"/>
      <c r="BJ620" s="226"/>
      <c r="BK620" s="226"/>
      <c r="BL620" s="228"/>
      <c r="BM620" s="229"/>
    </row>
    <row r="621" spans="1:65" x14ac:dyDescent="0.25">
      <c r="A621" s="45"/>
      <c r="B621" s="44"/>
      <c r="C621" s="52"/>
      <c r="D621" s="37"/>
      <c r="E621" s="37"/>
      <c r="F621" s="43"/>
      <c r="G621" s="52"/>
      <c r="H621" s="52"/>
      <c r="I621" s="34"/>
      <c r="J621" s="34"/>
      <c r="K621" s="34"/>
      <c r="L621" s="7"/>
      <c r="M621" s="34"/>
      <c r="N621" s="7"/>
      <c r="O621" s="34"/>
      <c r="P621" s="7"/>
      <c r="Q621" s="34"/>
      <c r="R621" s="34"/>
      <c r="S621" s="7"/>
      <c r="T621" s="34"/>
      <c r="U621" s="34"/>
      <c r="V621" s="7"/>
      <c r="W621" s="34"/>
      <c r="X621" s="7"/>
      <c r="Y621" s="34"/>
      <c r="Z621" s="67"/>
      <c r="AA621" s="34"/>
      <c r="AB621" s="7"/>
      <c r="AC621" s="34"/>
      <c r="AD621" s="34"/>
      <c r="AE621" s="7"/>
      <c r="AF621" s="34"/>
      <c r="AG621" s="7"/>
      <c r="AH621" s="34"/>
      <c r="AI621" s="7"/>
      <c r="AJ621" s="66"/>
      <c r="AK621" s="66"/>
      <c r="AL621" s="34"/>
      <c r="AM621" s="34"/>
      <c r="AN621" s="7"/>
      <c r="AO621" s="67"/>
      <c r="AP621" s="8"/>
      <c r="AQ621" s="8"/>
      <c r="AR621" s="7"/>
      <c r="AS621" s="8"/>
      <c r="AT621" s="8"/>
      <c r="AU621" s="224"/>
      <c r="AV621" s="224"/>
      <c r="AW621" s="224"/>
      <c r="AX621" s="225"/>
      <c r="AY621" s="225"/>
      <c r="AZ621" s="224"/>
      <c r="BA621" s="225"/>
      <c r="BB621" s="225"/>
      <c r="BC621" s="224"/>
      <c r="BD621" s="225"/>
      <c r="BE621" s="225"/>
      <c r="BF621" s="224"/>
      <c r="BG621" s="225"/>
      <c r="BH621" s="225"/>
      <c r="BI621" s="224"/>
      <c r="BJ621" s="226"/>
      <c r="BK621" s="226"/>
      <c r="BL621" s="228"/>
      <c r="BM621" s="229"/>
    </row>
    <row r="622" spans="1:65" x14ac:dyDescent="0.25">
      <c r="A622" s="45"/>
      <c r="B622" s="44"/>
      <c r="C622" s="52"/>
      <c r="D622" s="37"/>
      <c r="E622" s="37"/>
      <c r="F622" s="43"/>
      <c r="G622" s="52"/>
      <c r="H622" s="52"/>
      <c r="I622" s="34"/>
      <c r="J622" s="34"/>
      <c r="K622" s="34"/>
      <c r="L622" s="7"/>
      <c r="M622" s="34"/>
      <c r="N622" s="7"/>
      <c r="O622" s="34"/>
      <c r="P622" s="7"/>
      <c r="Q622" s="34"/>
      <c r="R622" s="34"/>
      <c r="S622" s="7"/>
      <c r="T622" s="34"/>
      <c r="U622" s="34"/>
      <c r="V622" s="7"/>
      <c r="W622" s="34"/>
      <c r="X622" s="7"/>
      <c r="Y622" s="34"/>
      <c r="Z622" s="67"/>
      <c r="AA622" s="34"/>
      <c r="AB622" s="7"/>
      <c r="AC622" s="34"/>
      <c r="AD622" s="34"/>
      <c r="AE622" s="7"/>
      <c r="AF622" s="34"/>
      <c r="AG622" s="7"/>
      <c r="AH622" s="34"/>
      <c r="AI622" s="7"/>
      <c r="AJ622" s="66"/>
      <c r="AK622" s="66"/>
      <c r="AL622" s="34"/>
      <c r="AM622" s="34"/>
      <c r="AN622" s="7"/>
      <c r="AO622" s="67"/>
      <c r="AP622" s="8"/>
      <c r="AQ622" s="8"/>
      <c r="AR622" s="7"/>
      <c r="AS622" s="8"/>
      <c r="AT622" s="8"/>
      <c r="AU622" s="224"/>
      <c r="AV622" s="224"/>
      <c r="AW622" s="224"/>
      <c r="AX622" s="225"/>
      <c r="AY622" s="225"/>
      <c r="AZ622" s="224"/>
      <c r="BA622" s="225"/>
      <c r="BB622" s="225"/>
      <c r="BC622" s="224"/>
      <c r="BD622" s="225"/>
      <c r="BE622" s="225"/>
      <c r="BF622" s="224"/>
      <c r="BG622" s="225"/>
      <c r="BH622" s="225"/>
      <c r="BI622" s="224"/>
      <c r="BJ622" s="226"/>
      <c r="BK622" s="226"/>
      <c r="BL622" s="228"/>
      <c r="BM622" s="229"/>
    </row>
    <row r="623" spans="1:65" x14ac:dyDescent="0.25">
      <c r="A623" s="45"/>
      <c r="B623" s="44"/>
      <c r="C623" s="52"/>
      <c r="D623" s="37"/>
      <c r="E623" s="37"/>
      <c r="F623" s="43"/>
      <c r="G623" s="52"/>
      <c r="H623" s="52"/>
      <c r="I623" s="34"/>
      <c r="J623" s="34"/>
      <c r="K623" s="34"/>
      <c r="L623" s="7"/>
      <c r="M623" s="34"/>
      <c r="N623" s="7"/>
      <c r="O623" s="34"/>
      <c r="P623" s="7"/>
      <c r="Q623" s="34"/>
      <c r="R623" s="34"/>
      <c r="S623" s="7"/>
      <c r="T623" s="34"/>
      <c r="U623" s="34"/>
      <c r="V623" s="7"/>
      <c r="W623" s="34"/>
      <c r="X623" s="7"/>
      <c r="Y623" s="34"/>
      <c r="Z623" s="67"/>
      <c r="AA623" s="34"/>
      <c r="AB623" s="7"/>
      <c r="AC623" s="34"/>
      <c r="AD623" s="34"/>
      <c r="AE623" s="7"/>
      <c r="AF623" s="34"/>
      <c r="AG623" s="7"/>
      <c r="AH623" s="34"/>
      <c r="AI623" s="7"/>
      <c r="AJ623" s="66"/>
      <c r="AK623" s="66"/>
      <c r="AL623" s="34"/>
      <c r="AM623" s="34"/>
      <c r="AN623" s="7"/>
      <c r="AO623" s="67"/>
      <c r="AP623" s="8"/>
      <c r="AQ623" s="8"/>
      <c r="AR623" s="7"/>
      <c r="AS623" s="8"/>
      <c r="AT623" s="8"/>
      <c r="AU623" s="224"/>
      <c r="AV623" s="224"/>
      <c r="AW623" s="224"/>
      <c r="AX623" s="225"/>
      <c r="AY623" s="225"/>
      <c r="AZ623" s="224"/>
      <c r="BA623" s="225"/>
      <c r="BB623" s="225"/>
      <c r="BC623" s="224"/>
      <c r="BD623" s="225"/>
      <c r="BE623" s="225"/>
      <c r="BF623" s="224"/>
      <c r="BG623" s="225"/>
      <c r="BH623" s="225"/>
      <c r="BI623" s="224"/>
      <c r="BJ623" s="226"/>
      <c r="BK623" s="226"/>
      <c r="BL623" s="228"/>
      <c r="BM623" s="229"/>
    </row>
    <row r="624" spans="1:65" x14ac:dyDescent="0.25">
      <c r="A624" s="45"/>
      <c r="B624" s="44"/>
      <c r="C624" s="52"/>
      <c r="D624" s="37"/>
      <c r="E624" s="37"/>
      <c r="F624" s="43"/>
      <c r="G624" s="52"/>
      <c r="H624" s="52"/>
      <c r="I624" s="34"/>
      <c r="J624" s="34"/>
      <c r="K624" s="34"/>
      <c r="L624" s="7"/>
      <c r="M624" s="34"/>
      <c r="N624" s="7"/>
      <c r="O624" s="34"/>
      <c r="P624" s="7"/>
      <c r="Q624" s="34"/>
      <c r="R624" s="34"/>
      <c r="S624" s="7"/>
      <c r="T624" s="34"/>
      <c r="U624" s="34"/>
      <c r="V624" s="7"/>
      <c r="W624" s="34"/>
      <c r="X624" s="7"/>
      <c r="Y624" s="34"/>
      <c r="Z624" s="67"/>
      <c r="AA624" s="34"/>
      <c r="AB624" s="7"/>
      <c r="AC624" s="34"/>
      <c r="AD624" s="34"/>
      <c r="AE624" s="7"/>
      <c r="AF624" s="34"/>
      <c r="AG624" s="7"/>
      <c r="AH624" s="34"/>
      <c r="AI624" s="7"/>
      <c r="AJ624" s="66"/>
      <c r="AK624" s="66"/>
      <c r="AL624" s="34"/>
      <c r="AM624" s="34"/>
      <c r="AN624" s="7"/>
      <c r="AO624" s="67"/>
      <c r="AP624" s="8"/>
      <c r="AQ624" s="8"/>
      <c r="AR624" s="7"/>
      <c r="AS624" s="8"/>
      <c r="AT624" s="8"/>
      <c r="AU624" s="224"/>
      <c r="AV624" s="224"/>
      <c r="AW624" s="224"/>
      <c r="AX624" s="225"/>
      <c r="AY624" s="225"/>
      <c r="AZ624" s="224"/>
      <c r="BA624" s="225"/>
      <c r="BB624" s="225"/>
      <c r="BC624" s="224"/>
      <c r="BD624" s="225"/>
      <c r="BE624" s="225"/>
      <c r="BF624" s="224"/>
      <c r="BG624" s="225"/>
      <c r="BH624" s="225"/>
      <c r="BI624" s="224"/>
      <c r="BJ624" s="226"/>
      <c r="BK624" s="226"/>
      <c r="BL624" s="228"/>
      <c r="BM624" s="229"/>
    </row>
    <row r="625" spans="1:65" x14ac:dyDescent="0.25">
      <c r="A625" s="45"/>
      <c r="B625" s="44"/>
      <c r="C625" s="52"/>
      <c r="D625" s="37"/>
      <c r="E625" s="37"/>
      <c r="F625" s="43"/>
      <c r="G625" s="52"/>
      <c r="H625" s="52"/>
      <c r="I625" s="34"/>
      <c r="J625" s="34"/>
      <c r="K625" s="34"/>
      <c r="L625" s="7"/>
      <c r="M625" s="34"/>
      <c r="N625" s="7"/>
      <c r="O625" s="34"/>
      <c r="P625" s="7"/>
      <c r="Q625" s="34"/>
      <c r="R625" s="34"/>
      <c r="S625" s="7"/>
      <c r="T625" s="34"/>
      <c r="U625" s="34"/>
      <c r="V625" s="7"/>
      <c r="W625" s="34"/>
      <c r="X625" s="7"/>
      <c r="Y625" s="34"/>
      <c r="Z625" s="67"/>
      <c r="AA625" s="34"/>
      <c r="AB625" s="7"/>
      <c r="AC625" s="34"/>
      <c r="AD625" s="34"/>
      <c r="AE625" s="7"/>
      <c r="AF625" s="34"/>
      <c r="AG625" s="7"/>
      <c r="AH625" s="34"/>
      <c r="AI625" s="7"/>
      <c r="AJ625" s="66"/>
      <c r="AK625" s="66"/>
      <c r="AL625" s="34"/>
      <c r="AM625" s="34"/>
      <c r="AN625" s="7"/>
      <c r="AO625" s="67"/>
      <c r="AP625" s="8"/>
      <c r="AQ625" s="8"/>
      <c r="AR625" s="7"/>
      <c r="AS625" s="8"/>
      <c r="AT625" s="8"/>
      <c r="AU625" s="224"/>
      <c r="AV625" s="224"/>
      <c r="AW625" s="224"/>
      <c r="AX625" s="225"/>
      <c r="AY625" s="225"/>
      <c r="AZ625" s="224"/>
      <c r="BA625" s="225"/>
      <c r="BB625" s="225"/>
      <c r="BC625" s="224"/>
      <c r="BD625" s="225"/>
      <c r="BE625" s="225"/>
      <c r="BF625" s="224"/>
      <c r="BG625" s="225"/>
      <c r="BH625" s="225"/>
      <c r="BI625" s="224"/>
      <c r="BJ625" s="226"/>
      <c r="BK625" s="226"/>
      <c r="BL625" s="228"/>
      <c r="BM625" s="229"/>
    </row>
    <row r="626" spans="1:65" x14ac:dyDescent="0.25">
      <c r="A626" s="45"/>
      <c r="B626" s="44"/>
      <c r="C626" s="52"/>
      <c r="D626" s="37"/>
      <c r="E626" s="37"/>
      <c r="F626" s="43"/>
      <c r="G626" s="52"/>
      <c r="H626" s="52"/>
      <c r="I626" s="34"/>
      <c r="J626" s="34"/>
      <c r="K626" s="34"/>
      <c r="L626" s="7"/>
      <c r="M626" s="34"/>
      <c r="N626" s="7"/>
      <c r="O626" s="34"/>
      <c r="P626" s="7"/>
      <c r="Q626" s="34"/>
      <c r="R626" s="34"/>
      <c r="S626" s="7"/>
      <c r="T626" s="34"/>
      <c r="U626" s="34"/>
      <c r="V626" s="7"/>
      <c r="W626" s="34"/>
      <c r="X626" s="7"/>
      <c r="Y626" s="34"/>
      <c r="Z626" s="67"/>
      <c r="AA626" s="34"/>
      <c r="AB626" s="7"/>
      <c r="AC626" s="34"/>
      <c r="AD626" s="34"/>
      <c r="AE626" s="7"/>
      <c r="AF626" s="34"/>
      <c r="AG626" s="7"/>
      <c r="AH626" s="34"/>
      <c r="AI626" s="7"/>
      <c r="AJ626" s="66"/>
      <c r="AK626" s="66"/>
      <c r="AL626" s="34"/>
      <c r="AM626" s="34"/>
      <c r="AN626" s="7"/>
      <c r="AO626" s="67"/>
      <c r="AP626" s="8"/>
      <c r="AQ626" s="8"/>
      <c r="AR626" s="7"/>
      <c r="AS626" s="8"/>
      <c r="AT626" s="8"/>
      <c r="AU626" s="224"/>
      <c r="AV626" s="224"/>
      <c r="AW626" s="224"/>
      <c r="AX626" s="225"/>
      <c r="AY626" s="225"/>
      <c r="AZ626" s="224"/>
      <c r="BA626" s="225"/>
      <c r="BB626" s="225"/>
      <c r="BC626" s="224"/>
      <c r="BD626" s="225"/>
      <c r="BE626" s="225"/>
      <c r="BF626" s="224"/>
      <c r="BG626" s="225"/>
      <c r="BH626" s="225"/>
      <c r="BI626" s="224"/>
      <c r="BJ626" s="226"/>
      <c r="BK626" s="226"/>
      <c r="BL626" s="228"/>
      <c r="BM626" s="229"/>
    </row>
    <row r="627" spans="1:65" x14ac:dyDescent="0.25">
      <c r="A627" s="45"/>
      <c r="B627" s="44"/>
      <c r="C627" s="52"/>
      <c r="D627" s="37"/>
      <c r="E627" s="37"/>
      <c r="F627" s="43"/>
      <c r="G627" s="52"/>
      <c r="H627" s="52"/>
      <c r="I627" s="34"/>
      <c r="J627" s="34"/>
      <c r="K627" s="34"/>
      <c r="L627" s="7"/>
      <c r="M627" s="34"/>
      <c r="N627" s="7"/>
      <c r="O627" s="34"/>
      <c r="P627" s="7"/>
      <c r="Q627" s="34"/>
      <c r="R627" s="34"/>
      <c r="S627" s="7"/>
      <c r="T627" s="34"/>
      <c r="U627" s="34"/>
      <c r="V627" s="7"/>
      <c r="W627" s="34"/>
      <c r="X627" s="7"/>
      <c r="Y627" s="34"/>
      <c r="Z627" s="67"/>
      <c r="AA627" s="34"/>
      <c r="AB627" s="7"/>
      <c r="AC627" s="34"/>
      <c r="AD627" s="34"/>
      <c r="AE627" s="7"/>
      <c r="AF627" s="34"/>
      <c r="AG627" s="7"/>
      <c r="AH627" s="34"/>
      <c r="AI627" s="7"/>
      <c r="AJ627" s="66"/>
      <c r="AK627" s="66"/>
      <c r="AL627" s="34"/>
      <c r="AM627" s="34"/>
      <c r="AN627" s="7"/>
      <c r="AO627" s="67"/>
      <c r="AP627" s="8"/>
      <c r="AQ627" s="8"/>
      <c r="AR627" s="7"/>
      <c r="AS627" s="8"/>
      <c r="AT627" s="8"/>
      <c r="AU627" s="224"/>
      <c r="AV627" s="224"/>
      <c r="AW627" s="224"/>
      <c r="AX627" s="225"/>
      <c r="AY627" s="225"/>
      <c r="AZ627" s="224"/>
      <c r="BA627" s="225"/>
      <c r="BB627" s="225"/>
      <c r="BC627" s="224"/>
      <c r="BD627" s="225"/>
      <c r="BE627" s="225"/>
      <c r="BF627" s="224"/>
      <c r="BG627" s="225"/>
      <c r="BH627" s="225"/>
      <c r="BI627" s="224"/>
      <c r="BJ627" s="226"/>
      <c r="BK627" s="226"/>
      <c r="BL627" s="228"/>
      <c r="BM627" s="229"/>
    </row>
    <row r="628" spans="1:65" x14ac:dyDescent="0.25">
      <c r="A628" s="45"/>
      <c r="B628" s="44"/>
      <c r="C628" s="52"/>
      <c r="D628" s="37"/>
      <c r="E628" s="37"/>
      <c r="F628" s="43"/>
      <c r="G628" s="52"/>
      <c r="H628" s="52"/>
      <c r="I628" s="34"/>
      <c r="J628" s="34"/>
      <c r="K628" s="34"/>
      <c r="L628" s="7"/>
      <c r="M628" s="34"/>
      <c r="N628" s="7"/>
      <c r="O628" s="34"/>
      <c r="P628" s="7"/>
      <c r="Q628" s="34"/>
      <c r="R628" s="34"/>
      <c r="S628" s="7"/>
      <c r="T628" s="34"/>
      <c r="U628" s="34"/>
      <c r="V628" s="7"/>
      <c r="W628" s="34"/>
      <c r="X628" s="7"/>
      <c r="Y628" s="34"/>
      <c r="Z628" s="67"/>
      <c r="AA628" s="34"/>
      <c r="AB628" s="7"/>
      <c r="AC628" s="34"/>
      <c r="AD628" s="34"/>
      <c r="AE628" s="7"/>
      <c r="AF628" s="34"/>
      <c r="AG628" s="7"/>
      <c r="AH628" s="34"/>
      <c r="AI628" s="7"/>
      <c r="AJ628" s="66"/>
      <c r="AK628" s="66"/>
      <c r="AL628" s="34"/>
      <c r="AM628" s="34"/>
      <c r="AN628" s="7"/>
      <c r="AO628" s="67"/>
      <c r="AP628" s="8"/>
      <c r="AQ628" s="8"/>
      <c r="AR628" s="7"/>
      <c r="AS628" s="8"/>
      <c r="AT628" s="8"/>
      <c r="AU628" s="224"/>
      <c r="AV628" s="224"/>
      <c r="AW628" s="224"/>
      <c r="AX628" s="225"/>
      <c r="AY628" s="225"/>
      <c r="AZ628" s="224"/>
      <c r="BA628" s="225"/>
      <c r="BB628" s="225"/>
      <c r="BC628" s="224"/>
      <c r="BD628" s="225"/>
      <c r="BE628" s="225"/>
      <c r="BF628" s="224"/>
      <c r="BG628" s="225"/>
      <c r="BH628" s="225"/>
      <c r="BI628" s="224"/>
      <c r="BJ628" s="226"/>
      <c r="BK628" s="226"/>
      <c r="BL628" s="228"/>
      <c r="BM628" s="229"/>
    </row>
    <row r="629" spans="1:65" x14ac:dyDescent="0.25">
      <c r="A629" s="45"/>
      <c r="B629" s="44"/>
      <c r="C629" s="52"/>
      <c r="D629" s="37"/>
      <c r="E629" s="37"/>
      <c r="F629" s="43"/>
      <c r="G629" s="52"/>
      <c r="H629" s="52"/>
      <c r="I629" s="34"/>
      <c r="J629" s="34"/>
      <c r="K629" s="34"/>
      <c r="L629" s="7"/>
      <c r="M629" s="34"/>
      <c r="N629" s="7"/>
      <c r="O629" s="34"/>
      <c r="P629" s="7"/>
      <c r="Q629" s="34"/>
      <c r="R629" s="34"/>
      <c r="S629" s="7"/>
      <c r="T629" s="34"/>
      <c r="U629" s="34"/>
      <c r="V629" s="7"/>
      <c r="W629" s="34"/>
      <c r="X629" s="7"/>
      <c r="Y629" s="34"/>
      <c r="Z629" s="67"/>
      <c r="AA629" s="34"/>
      <c r="AB629" s="7"/>
      <c r="AC629" s="34"/>
      <c r="AD629" s="34"/>
      <c r="AE629" s="7"/>
      <c r="AF629" s="34"/>
      <c r="AG629" s="7"/>
      <c r="AH629" s="34"/>
      <c r="AI629" s="7"/>
      <c r="AJ629" s="66"/>
      <c r="AK629" s="66"/>
      <c r="AL629" s="34"/>
      <c r="AM629" s="34"/>
      <c r="AN629" s="7"/>
      <c r="AO629" s="67"/>
      <c r="AP629" s="8"/>
      <c r="AQ629" s="8"/>
      <c r="AR629" s="7"/>
      <c r="AS629" s="8"/>
      <c r="AT629" s="8"/>
      <c r="AU629" s="224"/>
      <c r="AV629" s="224"/>
      <c r="AW629" s="224"/>
      <c r="AX629" s="225"/>
      <c r="AY629" s="225"/>
      <c r="AZ629" s="224"/>
      <c r="BA629" s="225"/>
      <c r="BB629" s="225"/>
      <c r="BC629" s="224"/>
      <c r="BD629" s="225"/>
      <c r="BE629" s="225"/>
      <c r="BF629" s="224"/>
      <c r="BG629" s="225"/>
      <c r="BH629" s="225"/>
      <c r="BI629" s="224"/>
      <c r="BJ629" s="226"/>
      <c r="BK629" s="226"/>
      <c r="BL629" s="228"/>
      <c r="BM629" s="229"/>
    </row>
    <row r="630" spans="1:65" x14ac:dyDescent="0.25">
      <c r="A630" s="45"/>
      <c r="B630" s="44"/>
      <c r="C630" s="52"/>
      <c r="D630" s="37"/>
      <c r="E630" s="37"/>
      <c r="F630" s="43"/>
      <c r="G630" s="52"/>
      <c r="H630" s="52"/>
      <c r="I630" s="34"/>
      <c r="J630" s="34"/>
      <c r="K630" s="34"/>
      <c r="L630" s="7"/>
      <c r="M630" s="34"/>
      <c r="N630" s="7"/>
      <c r="O630" s="34"/>
      <c r="P630" s="7"/>
      <c r="Q630" s="34"/>
      <c r="R630" s="34"/>
      <c r="S630" s="7"/>
      <c r="T630" s="34"/>
      <c r="U630" s="34"/>
      <c r="V630" s="7"/>
      <c r="W630" s="34"/>
      <c r="X630" s="7"/>
      <c r="Y630" s="34"/>
      <c r="Z630" s="67"/>
      <c r="AA630" s="34"/>
      <c r="AB630" s="7"/>
      <c r="AC630" s="34"/>
      <c r="AD630" s="34"/>
      <c r="AE630" s="7"/>
      <c r="AF630" s="34"/>
      <c r="AG630" s="7"/>
      <c r="AH630" s="34"/>
      <c r="AI630" s="7"/>
      <c r="AJ630" s="66"/>
      <c r="AK630" s="66"/>
      <c r="AL630" s="34"/>
      <c r="AM630" s="34"/>
      <c r="AN630" s="7"/>
      <c r="AO630" s="67"/>
      <c r="AP630" s="8"/>
      <c r="AQ630" s="8"/>
      <c r="AR630" s="7"/>
      <c r="AS630" s="8"/>
      <c r="AT630" s="8"/>
      <c r="AU630" s="224"/>
      <c r="AV630" s="224"/>
      <c r="AW630" s="224"/>
      <c r="AX630" s="225"/>
      <c r="AY630" s="225"/>
      <c r="AZ630" s="224"/>
      <c r="BA630" s="225"/>
      <c r="BB630" s="225"/>
      <c r="BC630" s="224"/>
      <c r="BD630" s="225"/>
      <c r="BE630" s="225"/>
      <c r="BF630" s="224"/>
      <c r="BG630" s="225"/>
      <c r="BH630" s="225"/>
      <c r="BI630" s="224"/>
      <c r="BJ630" s="226"/>
      <c r="BK630" s="226"/>
      <c r="BL630" s="228"/>
      <c r="BM630" s="229"/>
    </row>
    <row r="631" spans="1:65" x14ac:dyDescent="0.25">
      <c r="A631" s="45"/>
      <c r="B631" s="44"/>
      <c r="C631" s="52"/>
      <c r="D631" s="37"/>
      <c r="E631" s="37"/>
      <c r="F631" s="43"/>
      <c r="G631" s="52"/>
      <c r="H631" s="52"/>
      <c r="I631" s="34"/>
      <c r="J631" s="34"/>
      <c r="K631" s="34"/>
      <c r="L631" s="7"/>
      <c r="M631" s="34"/>
      <c r="N631" s="7"/>
      <c r="O631" s="34"/>
      <c r="P631" s="7"/>
      <c r="Q631" s="34"/>
      <c r="R631" s="34"/>
      <c r="S631" s="7"/>
      <c r="T631" s="34"/>
      <c r="U631" s="34"/>
      <c r="V631" s="7"/>
      <c r="W631" s="34"/>
      <c r="X631" s="7"/>
      <c r="Y631" s="34"/>
      <c r="Z631" s="67"/>
      <c r="AA631" s="34"/>
      <c r="AB631" s="7"/>
      <c r="AC631" s="34"/>
      <c r="AD631" s="34"/>
      <c r="AE631" s="7"/>
      <c r="AF631" s="34"/>
      <c r="AG631" s="7"/>
      <c r="AH631" s="34"/>
      <c r="AI631" s="7"/>
      <c r="AJ631" s="66"/>
      <c r="AK631" s="66"/>
      <c r="AL631" s="34"/>
      <c r="AM631" s="34"/>
      <c r="AN631" s="7"/>
      <c r="AO631" s="67"/>
      <c r="AP631" s="8"/>
      <c r="AQ631" s="8"/>
      <c r="AR631" s="7"/>
      <c r="AS631" s="8"/>
      <c r="AT631" s="8"/>
      <c r="AU631" s="224"/>
      <c r="AV631" s="224"/>
      <c r="AW631" s="224"/>
      <c r="AX631" s="225"/>
      <c r="AY631" s="225"/>
      <c r="AZ631" s="224"/>
      <c r="BA631" s="225"/>
      <c r="BB631" s="225"/>
      <c r="BC631" s="224"/>
      <c r="BD631" s="225"/>
      <c r="BE631" s="225"/>
      <c r="BF631" s="224"/>
      <c r="BG631" s="225"/>
      <c r="BH631" s="225"/>
      <c r="BI631" s="224"/>
      <c r="BJ631" s="226"/>
      <c r="BK631" s="226"/>
      <c r="BL631" s="228"/>
      <c r="BM631" s="229"/>
    </row>
    <row r="632" spans="1:65" x14ac:dyDescent="0.25">
      <c r="A632" s="45"/>
      <c r="B632" s="44"/>
      <c r="C632" s="52"/>
      <c r="D632" s="37"/>
      <c r="E632" s="37"/>
      <c r="F632" s="43"/>
      <c r="G632" s="52"/>
      <c r="H632" s="52"/>
      <c r="I632" s="34"/>
      <c r="J632" s="34"/>
      <c r="K632" s="34"/>
      <c r="L632" s="7"/>
      <c r="M632" s="34"/>
      <c r="N632" s="7"/>
      <c r="O632" s="34"/>
      <c r="P632" s="7"/>
      <c r="Q632" s="34"/>
      <c r="R632" s="34"/>
      <c r="S632" s="7"/>
      <c r="T632" s="34"/>
      <c r="U632" s="34"/>
      <c r="V632" s="7"/>
      <c r="W632" s="34"/>
      <c r="X632" s="7"/>
      <c r="Y632" s="34"/>
      <c r="Z632" s="67"/>
      <c r="AA632" s="34"/>
      <c r="AB632" s="7"/>
      <c r="AC632" s="34"/>
      <c r="AD632" s="34"/>
      <c r="AE632" s="7"/>
      <c r="AF632" s="34"/>
      <c r="AG632" s="7"/>
      <c r="AH632" s="34"/>
      <c r="AI632" s="7"/>
      <c r="AJ632" s="66"/>
      <c r="AK632" s="66"/>
      <c r="AL632" s="34"/>
      <c r="AM632" s="34"/>
      <c r="AN632" s="7"/>
      <c r="AO632" s="67"/>
      <c r="AP632" s="8"/>
      <c r="AQ632" s="8"/>
      <c r="AR632" s="7"/>
      <c r="AS632" s="8"/>
      <c r="AT632" s="8"/>
      <c r="AU632" s="224"/>
      <c r="AV632" s="224"/>
      <c r="AW632" s="224"/>
      <c r="AX632" s="225"/>
      <c r="AY632" s="225"/>
      <c r="AZ632" s="224"/>
      <c r="BA632" s="225"/>
      <c r="BB632" s="225"/>
      <c r="BC632" s="224"/>
      <c r="BD632" s="225"/>
      <c r="BE632" s="225"/>
      <c r="BF632" s="224"/>
      <c r="BG632" s="225"/>
      <c r="BH632" s="225"/>
      <c r="BI632" s="224"/>
      <c r="BJ632" s="226"/>
      <c r="BK632" s="226"/>
      <c r="BL632" s="228"/>
      <c r="BM632" s="229"/>
    </row>
    <row r="633" spans="1:65" x14ac:dyDescent="0.25">
      <c r="A633" s="45"/>
      <c r="B633" s="44"/>
      <c r="C633" s="52"/>
      <c r="D633" s="37"/>
      <c r="E633" s="37"/>
      <c r="F633" s="43"/>
      <c r="G633" s="52"/>
      <c r="H633" s="52"/>
      <c r="I633" s="34"/>
      <c r="J633" s="34"/>
      <c r="K633" s="34"/>
      <c r="L633" s="7"/>
      <c r="M633" s="34"/>
      <c r="N633" s="7"/>
      <c r="O633" s="34"/>
      <c r="P633" s="7"/>
      <c r="Q633" s="34"/>
      <c r="R633" s="34"/>
      <c r="S633" s="7"/>
      <c r="T633" s="34"/>
      <c r="U633" s="34"/>
      <c r="V633" s="7"/>
      <c r="W633" s="34"/>
      <c r="X633" s="7"/>
      <c r="Y633" s="34"/>
      <c r="Z633" s="67"/>
      <c r="AA633" s="34"/>
      <c r="AB633" s="7"/>
      <c r="AC633" s="34"/>
      <c r="AD633" s="34"/>
      <c r="AE633" s="7"/>
      <c r="AF633" s="34"/>
      <c r="AG633" s="7"/>
      <c r="AH633" s="34"/>
      <c r="AI633" s="7"/>
      <c r="AJ633" s="66"/>
      <c r="AK633" s="66"/>
      <c r="AL633" s="34"/>
      <c r="AM633" s="34"/>
      <c r="AN633" s="7"/>
      <c r="AO633" s="67"/>
      <c r="AP633" s="8"/>
      <c r="AQ633" s="8"/>
      <c r="AR633" s="7"/>
      <c r="AS633" s="8"/>
      <c r="AT633" s="8"/>
      <c r="AU633" s="224"/>
      <c r="AV633" s="224"/>
      <c r="AW633" s="224"/>
      <c r="AX633" s="225"/>
      <c r="AY633" s="225"/>
      <c r="AZ633" s="224"/>
      <c r="BA633" s="225"/>
      <c r="BB633" s="225"/>
      <c r="BC633" s="224"/>
      <c r="BD633" s="225"/>
      <c r="BE633" s="225"/>
      <c r="BF633" s="224"/>
      <c r="BG633" s="225"/>
      <c r="BH633" s="225"/>
      <c r="BI633" s="224"/>
      <c r="BJ633" s="226"/>
      <c r="BK633" s="226"/>
      <c r="BL633" s="228"/>
      <c r="BM633" s="229"/>
    </row>
    <row r="634" spans="1:65" x14ac:dyDescent="0.25">
      <c r="A634" s="45"/>
      <c r="B634" s="44"/>
      <c r="C634" s="52"/>
      <c r="D634" s="37"/>
      <c r="E634" s="37"/>
      <c r="F634" s="43"/>
      <c r="G634" s="52"/>
      <c r="H634" s="52"/>
      <c r="I634" s="34"/>
      <c r="J634" s="34"/>
      <c r="K634" s="34"/>
      <c r="L634" s="7"/>
      <c r="M634" s="34"/>
      <c r="N634" s="7"/>
      <c r="O634" s="34"/>
      <c r="P634" s="7"/>
      <c r="Q634" s="34"/>
      <c r="R634" s="34"/>
      <c r="S634" s="7"/>
      <c r="T634" s="34"/>
      <c r="U634" s="34"/>
      <c r="V634" s="7"/>
      <c r="W634" s="34"/>
      <c r="X634" s="7"/>
      <c r="Y634" s="34"/>
      <c r="Z634" s="67"/>
      <c r="AA634" s="34"/>
      <c r="AB634" s="7"/>
      <c r="AC634" s="34"/>
      <c r="AD634" s="34"/>
      <c r="AE634" s="7"/>
      <c r="AF634" s="34"/>
      <c r="AG634" s="7"/>
      <c r="AH634" s="34"/>
      <c r="AI634" s="7"/>
      <c r="AJ634" s="66"/>
      <c r="AK634" s="66"/>
      <c r="AL634" s="34"/>
      <c r="AM634" s="34"/>
      <c r="AN634" s="7"/>
      <c r="AO634" s="67"/>
      <c r="AP634" s="8"/>
      <c r="AQ634" s="8"/>
      <c r="AR634" s="7"/>
      <c r="AS634" s="8"/>
      <c r="AT634" s="8"/>
      <c r="AU634" s="224"/>
      <c r="AV634" s="224"/>
      <c r="AW634" s="224"/>
      <c r="AX634" s="225"/>
      <c r="AY634" s="225"/>
      <c r="AZ634" s="224"/>
      <c r="BA634" s="225"/>
      <c r="BB634" s="225"/>
      <c r="BC634" s="224"/>
      <c r="BD634" s="225"/>
      <c r="BE634" s="225"/>
      <c r="BF634" s="224"/>
      <c r="BG634" s="225"/>
      <c r="BH634" s="225"/>
      <c r="BI634" s="224"/>
      <c r="BJ634" s="226"/>
      <c r="BK634" s="226"/>
      <c r="BL634" s="228"/>
      <c r="BM634" s="229"/>
    </row>
    <row r="635" spans="1:65" x14ac:dyDescent="0.25">
      <c r="A635" s="45"/>
      <c r="B635" s="44"/>
      <c r="C635" s="52"/>
      <c r="D635" s="37"/>
      <c r="E635" s="37"/>
      <c r="F635" s="43"/>
      <c r="G635" s="52"/>
      <c r="H635" s="52"/>
      <c r="I635" s="34"/>
      <c r="J635" s="34"/>
      <c r="K635" s="34"/>
      <c r="L635" s="7"/>
      <c r="M635" s="34"/>
      <c r="N635" s="7"/>
      <c r="O635" s="34"/>
      <c r="P635" s="7"/>
      <c r="Q635" s="34"/>
      <c r="R635" s="34"/>
      <c r="S635" s="7"/>
      <c r="T635" s="34"/>
      <c r="U635" s="34"/>
      <c r="V635" s="7"/>
      <c r="W635" s="34"/>
      <c r="X635" s="7"/>
      <c r="Y635" s="34"/>
      <c r="Z635" s="67"/>
      <c r="AA635" s="34"/>
      <c r="AB635" s="7"/>
      <c r="AC635" s="34"/>
      <c r="AD635" s="34"/>
      <c r="AE635" s="7"/>
      <c r="AF635" s="34"/>
      <c r="AG635" s="7"/>
      <c r="AH635" s="34"/>
      <c r="AI635" s="7"/>
      <c r="AJ635" s="66"/>
      <c r="AK635" s="66"/>
      <c r="AL635" s="34"/>
      <c r="AM635" s="34"/>
      <c r="AN635" s="7"/>
      <c r="AO635" s="67"/>
      <c r="AP635" s="8"/>
      <c r="AQ635" s="8"/>
      <c r="AR635" s="7"/>
      <c r="AS635" s="8"/>
      <c r="AT635" s="8"/>
      <c r="AU635" s="224"/>
      <c r="AV635" s="224"/>
      <c r="AW635" s="224"/>
      <c r="AX635" s="225"/>
      <c r="AY635" s="225"/>
      <c r="AZ635" s="224"/>
      <c r="BA635" s="225"/>
      <c r="BB635" s="225"/>
      <c r="BC635" s="224"/>
      <c r="BD635" s="225"/>
      <c r="BE635" s="225"/>
      <c r="BF635" s="224"/>
      <c r="BG635" s="225"/>
      <c r="BH635" s="225"/>
      <c r="BI635" s="224"/>
      <c r="BJ635" s="226"/>
      <c r="BK635" s="226"/>
      <c r="BL635" s="228"/>
      <c r="BM635" s="229"/>
    </row>
    <row r="636" spans="1:65" x14ac:dyDescent="0.25">
      <c r="A636" s="45"/>
      <c r="B636" s="44"/>
      <c r="C636" s="52"/>
      <c r="D636" s="37"/>
      <c r="E636" s="37"/>
      <c r="F636" s="43"/>
      <c r="G636" s="52"/>
      <c r="H636" s="52"/>
      <c r="I636" s="34"/>
      <c r="J636" s="34"/>
      <c r="K636" s="34"/>
      <c r="L636" s="7"/>
      <c r="M636" s="34"/>
      <c r="N636" s="7"/>
      <c r="O636" s="34"/>
      <c r="P636" s="7"/>
      <c r="Q636" s="34"/>
      <c r="R636" s="34"/>
      <c r="S636" s="7"/>
      <c r="T636" s="34"/>
      <c r="U636" s="34"/>
      <c r="V636" s="7"/>
      <c r="W636" s="34"/>
      <c r="X636" s="7"/>
      <c r="Y636" s="34"/>
      <c r="Z636" s="67"/>
      <c r="AA636" s="34"/>
      <c r="AB636" s="7"/>
      <c r="AC636" s="34"/>
      <c r="AD636" s="34"/>
      <c r="AE636" s="7"/>
      <c r="AF636" s="34"/>
      <c r="AG636" s="7"/>
      <c r="AH636" s="34"/>
      <c r="AI636" s="7"/>
      <c r="AJ636" s="66"/>
      <c r="AK636" s="66"/>
      <c r="AL636" s="34"/>
      <c r="AM636" s="34"/>
      <c r="AN636" s="7"/>
      <c r="AO636" s="67"/>
      <c r="AP636" s="8"/>
      <c r="AQ636" s="8"/>
      <c r="AR636" s="7"/>
      <c r="AS636" s="8"/>
      <c r="AT636" s="8"/>
      <c r="AU636" s="224"/>
      <c r="AV636" s="224"/>
      <c r="AW636" s="224"/>
      <c r="AX636" s="225"/>
      <c r="AY636" s="225"/>
      <c r="AZ636" s="224"/>
      <c r="BA636" s="225"/>
      <c r="BB636" s="225"/>
      <c r="BC636" s="224"/>
      <c r="BD636" s="225"/>
      <c r="BE636" s="225"/>
      <c r="BF636" s="224"/>
      <c r="BG636" s="225"/>
      <c r="BH636" s="225"/>
      <c r="BI636" s="224"/>
      <c r="BJ636" s="226"/>
      <c r="BK636" s="226"/>
      <c r="BL636" s="228"/>
      <c r="BM636" s="229"/>
    </row>
    <row r="637" spans="1:65" x14ac:dyDescent="0.25">
      <c r="A637" s="45"/>
      <c r="B637" s="44"/>
      <c r="C637" s="52"/>
      <c r="D637" s="37"/>
      <c r="E637" s="37"/>
      <c r="F637" s="43"/>
      <c r="G637" s="52"/>
      <c r="H637" s="52"/>
      <c r="I637" s="34"/>
      <c r="J637" s="34"/>
      <c r="K637" s="34"/>
      <c r="L637" s="7"/>
      <c r="M637" s="34"/>
      <c r="N637" s="7"/>
      <c r="O637" s="34"/>
      <c r="P637" s="7"/>
      <c r="Q637" s="34"/>
      <c r="R637" s="34"/>
      <c r="S637" s="7"/>
      <c r="T637" s="34"/>
      <c r="U637" s="34"/>
      <c r="V637" s="7"/>
      <c r="W637" s="34"/>
      <c r="X637" s="7"/>
      <c r="Y637" s="34"/>
      <c r="Z637" s="67"/>
      <c r="AA637" s="34"/>
      <c r="AB637" s="7"/>
      <c r="AC637" s="34"/>
      <c r="AD637" s="34"/>
      <c r="AE637" s="7"/>
      <c r="AF637" s="34"/>
      <c r="AG637" s="7"/>
      <c r="AH637" s="34"/>
      <c r="AI637" s="7"/>
      <c r="AJ637" s="66"/>
      <c r="AK637" s="66"/>
      <c r="AL637" s="34"/>
      <c r="AM637" s="34"/>
      <c r="AN637" s="7"/>
      <c r="AO637" s="67"/>
      <c r="AP637" s="8"/>
      <c r="AQ637" s="8"/>
      <c r="AR637" s="7"/>
      <c r="AS637" s="8"/>
      <c r="AT637" s="8"/>
      <c r="AU637" s="224"/>
      <c r="AV637" s="224"/>
      <c r="AW637" s="224"/>
      <c r="AX637" s="225"/>
      <c r="AY637" s="225"/>
      <c r="AZ637" s="224"/>
      <c r="BA637" s="225"/>
      <c r="BB637" s="225"/>
      <c r="BC637" s="224"/>
      <c r="BD637" s="225"/>
      <c r="BE637" s="225"/>
      <c r="BF637" s="224"/>
      <c r="BG637" s="225"/>
      <c r="BH637" s="225"/>
      <c r="BI637" s="224"/>
      <c r="BJ637" s="226"/>
      <c r="BK637" s="226"/>
      <c r="BL637" s="228"/>
      <c r="BM637" s="229"/>
    </row>
    <row r="638" spans="1:65" x14ac:dyDescent="0.25">
      <c r="A638" s="45"/>
      <c r="B638" s="44"/>
      <c r="C638" s="52"/>
      <c r="D638" s="37"/>
      <c r="E638" s="37"/>
      <c r="F638" s="43"/>
      <c r="G638" s="52"/>
      <c r="H638" s="52"/>
      <c r="I638" s="34"/>
      <c r="J638" s="34"/>
      <c r="K638" s="34"/>
      <c r="L638" s="7"/>
      <c r="M638" s="34"/>
      <c r="N638" s="7"/>
      <c r="O638" s="34"/>
      <c r="P638" s="7"/>
      <c r="Q638" s="34"/>
      <c r="R638" s="34"/>
      <c r="S638" s="7"/>
      <c r="T638" s="34"/>
      <c r="U638" s="34"/>
      <c r="V638" s="7"/>
      <c r="W638" s="34"/>
      <c r="X638" s="7"/>
      <c r="Y638" s="34"/>
      <c r="Z638" s="67"/>
      <c r="AA638" s="34"/>
      <c r="AB638" s="7"/>
      <c r="AC638" s="34"/>
      <c r="AD638" s="34"/>
      <c r="AE638" s="7"/>
      <c r="AF638" s="34"/>
      <c r="AG638" s="7"/>
      <c r="AH638" s="34"/>
      <c r="AI638" s="7"/>
      <c r="AJ638" s="66"/>
      <c r="AK638" s="66"/>
      <c r="AL638" s="34"/>
      <c r="AM638" s="34"/>
      <c r="AN638" s="7"/>
      <c r="AO638" s="67"/>
      <c r="AP638" s="8"/>
      <c r="AQ638" s="8"/>
      <c r="AR638" s="7"/>
      <c r="AS638" s="8"/>
      <c r="AT638" s="8"/>
      <c r="AU638" s="224"/>
      <c r="AV638" s="224"/>
      <c r="AW638" s="224"/>
      <c r="AX638" s="225"/>
      <c r="AY638" s="225"/>
      <c r="AZ638" s="224"/>
      <c r="BA638" s="225"/>
      <c r="BB638" s="225"/>
      <c r="BC638" s="224"/>
      <c r="BD638" s="225"/>
      <c r="BE638" s="225"/>
      <c r="BF638" s="224"/>
      <c r="BG638" s="225"/>
      <c r="BH638" s="225"/>
      <c r="BI638" s="224"/>
      <c r="BJ638" s="226"/>
      <c r="BK638" s="226"/>
      <c r="BL638" s="228"/>
      <c r="BM638" s="229"/>
    </row>
    <row r="639" spans="1:65" x14ac:dyDescent="0.25">
      <c r="A639" s="45"/>
      <c r="B639" s="44"/>
      <c r="C639" s="52"/>
      <c r="D639" s="37"/>
      <c r="E639" s="37"/>
      <c r="F639" s="43"/>
      <c r="G639" s="52"/>
      <c r="H639" s="52"/>
      <c r="I639" s="34"/>
      <c r="J639" s="34"/>
      <c r="K639" s="34"/>
      <c r="L639" s="7"/>
      <c r="M639" s="34"/>
      <c r="N639" s="7"/>
      <c r="O639" s="34"/>
      <c r="P639" s="7"/>
      <c r="Q639" s="34"/>
      <c r="R639" s="34"/>
      <c r="S639" s="7"/>
      <c r="T639" s="34"/>
      <c r="U639" s="34"/>
      <c r="V639" s="7"/>
      <c r="W639" s="34"/>
      <c r="X639" s="7"/>
      <c r="Y639" s="34"/>
      <c r="Z639" s="67"/>
      <c r="AA639" s="34"/>
      <c r="AB639" s="7"/>
      <c r="AC639" s="34"/>
      <c r="AD639" s="34"/>
      <c r="AE639" s="7"/>
      <c r="AF639" s="34"/>
      <c r="AG639" s="7"/>
      <c r="AH639" s="34"/>
      <c r="AI639" s="7"/>
      <c r="AJ639" s="66"/>
      <c r="AK639" s="66"/>
      <c r="AL639" s="34"/>
      <c r="AM639" s="34"/>
      <c r="AN639" s="7"/>
      <c r="AO639" s="67"/>
      <c r="AP639" s="8"/>
      <c r="AQ639" s="8"/>
      <c r="AR639" s="7"/>
      <c r="AS639" s="8"/>
      <c r="AT639" s="8"/>
      <c r="AU639" s="224"/>
      <c r="AV639" s="224"/>
      <c r="AW639" s="224"/>
      <c r="AX639" s="225"/>
      <c r="AY639" s="225"/>
      <c r="AZ639" s="224"/>
      <c r="BA639" s="225"/>
      <c r="BB639" s="225"/>
      <c r="BC639" s="224"/>
      <c r="BD639" s="225"/>
      <c r="BE639" s="225"/>
      <c r="BF639" s="224"/>
      <c r="BG639" s="225"/>
      <c r="BH639" s="225"/>
      <c r="BI639" s="224"/>
      <c r="BJ639" s="226"/>
      <c r="BK639" s="226"/>
      <c r="BL639" s="228"/>
      <c r="BM639" s="229"/>
    </row>
    <row r="640" spans="1:65" x14ac:dyDescent="0.25">
      <c r="A640" s="45"/>
      <c r="B640" s="44"/>
      <c r="C640" s="52"/>
      <c r="D640" s="37"/>
      <c r="E640" s="37"/>
      <c r="F640" s="43"/>
      <c r="G640" s="52"/>
      <c r="H640" s="52"/>
      <c r="I640" s="34"/>
      <c r="J640" s="34"/>
      <c r="K640" s="34"/>
      <c r="L640" s="7"/>
      <c r="M640" s="34"/>
      <c r="N640" s="7"/>
      <c r="O640" s="34"/>
      <c r="P640" s="7"/>
      <c r="Q640" s="34"/>
      <c r="R640" s="34"/>
      <c r="S640" s="7"/>
      <c r="T640" s="34"/>
      <c r="U640" s="34"/>
      <c r="V640" s="7"/>
      <c r="W640" s="34"/>
      <c r="X640" s="7"/>
      <c r="Y640" s="34"/>
      <c r="Z640" s="67"/>
      <c r="AA640" s="34"/>
      <c r="AB640" s="7"/>
      <c r="AC640" s="34"/>
      <c r="AD640" s="34"/>
      <c r="AE640" s="7"/>
      <c r="AF640" s="34"/>
      <c r="AG640" s="7"/>
      <c r="AH640" s="34"/>
      <c r="AI640" s="7"/>
      <c r="AJ640" s="66"/>
      <c r="AK640" s="66"/>
      <c r="AL640" s="34"/>
      <c r="AM640" s="34"/>
      <c r="AN640" s="7"/>
      <c r="AO640" s="67"/>
      <c r="AP640" s="8"/>
      <c r="AQ640" s="8"/>
      <c r="AR640" s="7"/>
      <c r="AS640" s="8"/>
      <c r="AT640" s="8"/>
      <c r="AU640" s="224"/>
      <c r="AV640" s="224"/>
      <c r="AW640" s="224"/>
      <c r="AX640" s="225"/>
      <c r="AY640" s="225"/>
      <c r="AZ640" s="224"/>
      <c r="BA640" s="225"/>
      <c r="BB640" s="225"/>
      <c r="BC640" s="224"/>
      <c r="BD640" s="225"/>
      <c r="BE640" s="225"/>
      <c r="BF640" s="224"/>
      <c r="BG640" s="225"/>
      <c r="BH640" s="225"/>
      <c r="BI640" s="224"/>
      <c r="BJ640" s="226"/>
      <c r="BK640" s="226"/>
      <c r="BL640" s="228"/>
      <c r="BM640" s="229"/>
    </row>
    <row r="641" spans="1:65" x14ac:dyDescent="0.25">
      <c r="A641" s="45"/>
      <c r="B641" s="44"/>
      <c r="C641" s="52"/>
      <c r="D641" s="37"/>
      <c r="E641" s="37"/>
      <c r="F641" s="43"/>
      <c r="G641" s="52"/>
      <c r="H641" s="52"/>
      <c r="I641" s="34"/>
      <c r="J641" s="34"/>
      <c r="K641" s="34"/>
      <c r="L641" s="7"/>
      <c r="M641" s="34"/>
      <c r="N641" s="7"/>
      <c r="O641" s="34"/>
      <c r="P641" s="7"/>
      <c r="Q641" s="34"/>
      <c r="R641" s="34"/>
      <c r="S641" s="7"/>
      <c r="T641" s="34"/>
      <c r="U641" s="34"/>
      <c r="V641" s="7"/>
      <c r="W641" s="34"/>
      <c r="X641" s="7"/>
      <c r="Y641" s="34"/>
      <c r="Z641" s="67"/>
      <c r="AA641" s="34"/>
      <c r="AB641" s="7"/>
      <c r="AC641" s="34"/>
      <c r="AD641" s="34"/>
      <c r="AE641" s="7"/>
      <c r="AF641" s="34"/>
      <c r="AG641" s="7"/>
      <c r="AH641" s="34"/>
      <c r="AI641" s="7"/>
      <c r="AJ641" s="66"/>
      <c r="AK641" s="66"/>
      <c r="AL641" s="34"/>
      <c r="AM641" s="34"/>
      <c r="AN641" s="7"/>
      <c r="AO641" s="67"/>
      <c r="AP641" s="8"/>
      <c r="AQ641" s="8"/>
      <c r="AR641" s="7"/>
      <c r="AS641" s="8"/>
      <c r="AT641" s="8"/>
      <c r="AU641" s="224"/>
      <c r="AV641" s="224"/>
      <c r="AW641" s="224"/>
      <c r="AX641" s="225"/>
      <c r="AY641" s="225"/>
      <c r="AZ641" s="224"/>
      <c r="BA641" s="225"/>
      <c r="BB641" s="225"/>
      <c r="BC641" s="224"/>
      <c r="BD641" s="225"/>
      <c r="BE641" s="225"/>
      <c r="BF641" s="224"/>
      <c r="BG641" s="225"/>
      <c r="BH641" s="225"/>
      <c r="BI641" s="224"/>
      <c r="BJ641" s="226"/>
      <c r="BK641" s="226"/>
      <c r="BL641" s="228"/>
      <c r="BM641" s="229"/>
    </row>
    <row r="642" spans="1:65" x14ac:dyDescent="0.25">
      <c r="A642" s="45"/>
      <c r="B642" s="44"/>
      <c r="C642" s="52"/>
      <c r="D642" s="37"/>
      <c r="E642" s="37"/>
      <c r="F642" s="43"/>
      <c r="G642" s="52"/>
      <c r="H642" s="52"/>
      <c r="I642" s="34"/>
      <c r="J642" s="34"/>
      <c r="K642" s="34"/>
      <c r="L642" s="7"/>
      <c r="M642" s="34"/>
      <c r="N642" s="7"/>
      <c r="O642" s="34"/>
      <c r="P642" s="7"/>
      <c r="Q642" s="34"/>
      <c r="R642" s="34"/>
      <c r="S642" s="7"/>
      <c r="T642" s="34"/>
      <c r="U642" s="34"/>
      <c r="V642" s="7"/>
      <c r="W642" s="34"/>
      <c r="X642" s="7"/>
      <c r="Y642" s="34"/>
      <c r="Z642" s="67"/>
      <c r="AA642" s="34"/>
      <c r="AB642" s="7"/>
      <c r="AC642" s="34"/>
      <c r="AD642" s="34"/>
      <c r="AE642" s="7"/>
      <c r="AF642" s="34"/>
      <c r="AG642" s="7"/>
      <c r="AH642" s="34"/>
      <c r="AI642" s="7"/>
      <c r="AJ642" s="66"/>
      <c r="AK642" s="66"/>
      <c r="AL642" s="34"/>
      <c r="AM642" s="34"/>
      <c r="AN642" s="7"/>
      <c r="AO642" s="67"/>
      <c r="AP642" s="8"/>
      <c r="AQ642" s="8"/>
      <c r="AR642" s="7"/>
      <c r="AS642" s="8"/>
      <c r="AT642" s="8"/>
      <c r="AU642" s="224"/>
      <c r="AV642" s="224"/>
      <c r="AW642" s="224"/>
      <c r="AX642" s="225"/>
      <c r="AY642" s="225"/>
      <c r="AZ642" s="224"/>
      <c r="BA642" s="225"/>
      <c r="BB642" s="225"/>
      <c r="BC642" s="224"/>
      <c r="BD642" s="225"/>
      <c r="BE642" s="225"/>
      <c r="BF642" s="224"/>
      <c r="BG642" s="225"/>
      <c r="BH642" s="225"/>
      <c r="BI642" s="224"/>
      <c r="BJ642" s="226"/>
      <c r="BK642" s="226"/>
      <c r="BL642" s="228"/>
      <c r="BM642" s="229"/>
    </row>
    <row r="643" spans="1:65" x14ac:dyDescent="0.25">
      <c r="A643" s="45"/>
      <c r="B643" s="44"/>
      <c r="C643" s="52"/>
      <c r="D643" s="37"/>
      <c r="E643" s="37"/>
      <c r="F643" s="43"/>
      <c r="G643" s="52"/>
      <c r="H643" s="52"/>
      <c r="I643" s="34"/>
      <c r="J643" s="34"/>
      <c r="K643" s="34"/>
      <c r="L643" s="7"/>
      <c r="M643" s="34"/>
      <c r="N643" s="7"/>
      <c r="O643" s="34"/>
      <c r="P643" s="7"/>
      <c r="Q643" s="34"/>
      <c r="R643" s="34"/>
      <c r="S643" s="7"/>
      <c r="T643" s="34"/>
      <c r="U643" s="34"/>
      <c r="V643" s="7"/>
      <c r="W643" s="34"/>
      <c r="X643" s="7"/>
      <c r="Y643" s="34"/>
      <c r="Z643" s="67"/>
      <c r="AA643" s="34"/>
      <c r="AB643" s="7"/>
      <c r="AC643" s="34"/>
      <c r="AD643" s="34"/>
      <c r="AE643" s="7"/>
      <c r="AF643" s="34"/>
      <c r="AG643" s="7"/>
      <c r="AH643" s="34"/>
      <c r="AI643" s="7"/>
      <c r="AJ643" s="66"/>
      <c r="AK643" s="66"/>
      <c r="AL643" s="34"/>
      <c r="AM643" s="34"/>
      <c r="AN643" s="7"/>
      <c r="AO643" s="67"/>
      <c r="AP643" s="8"/>
      <c r="AQ643" s="8"/>
      <c r="AR643" s="7"/>
      <c r="AS643" s="8"/>
      <c r="AT643" s="8"/>
      <c r="AU643" s="224"/>
      <c r="AV643" s="224"/>
      <c r="AW643" s="224"/>
      <c r="AX643" s="225"/>
      <c r="AY643" s="225"/>
      <c r="AZ643" s="224"/>
      <c r="BA643" s="225"/>
      <c r="BB643" s="225"/>
      <c r="BC643" s="224"/>
      <c r="BD643" s="225"/>
      <c r="BE643" s="225"/>
      <c r="BF643" s="224"/>
      <c r="BG643" s="225"/>
      <c r="BH643" s="225"/>
      <c r="BI643" s="224"/>
      <c r="BJ643" s="226"/>
      <c r="BK643" s="226"/>
      <c r="BL643" s="228"/>
      <c r="BM643" s="229"/>
    </row>
    <row r="644" spans="1:65" x14ac:dyDescent="0.25">
      <c r="A644" s="45"/>
      <c r="B644" s="44"/>
      <c r="C644" s="52"/>
      <c r="D644" s="37"/>
      <c r="E644" s="37"/>
      <c r="F644" s="43"/>
      <c r="G644" s="52"/>
      <c r="H644" s="52"/>
      <c r="I644" s="34"/>
      <c r="J644" s="34"/>
      <c r="K644" s="34"/>
      <c r="L644" s="7"/>
      <c r="M644" s="34"/>
      <c r="N644" s="7"/>
      <c r="O644" s="34"/>
      <c r="P644" s="7"/>
      <c r="Q644" s="34"/>
      <c r="R644" s="34"/>
      <c r="S644" s="7"/>
      <c r="T644" s="34"/>
      <c r="U644" s="34"/>
      <c r="V644" s="7"/>
      <c r="W644" s="34"/>
      <c r="X644" s="7"/>
      <c r="Y644" s="34"/>
      <c r="Z644" s="67"/>
      <c r="AA644" s="34"/>
      <c r="AB644" s="7"/>
      <c r="AC644" s="34"/>
      <c r="AD644" s="34"/>
      <c r="AE644" s="7"/>
      <c r="AF644" s="34"/>
      <c r="AG644" s="7"/>
      <c r="AH644" s="34"/>
      <c r="AI644" s="7"/>
      <c r="AJ644" s="66"/>
      <c r="AK644" s="66"/>
      <c r="AL644" s="34"/>
      <c r="AM644" s="34"/>
      <c r="AN644" s="7"/>
      <c r="AO644" s="67"/>
      <c r="AP644" s="8"/>
      <c r="AQ644" s="8"/>
      <c r="AR644" s="7"/>
      <c r="AS644" s="8"/>
      <c r="AT644" s="8"/>
      <c r="AU644" s="224"/>
      <c r="AV644" s="224"/>
      <c r="AW644" s="224"/>
      <c r="AX644" s="225"/>
      <c r="AY644" s="225"/>
      <c r="AZ644" s="224"/>
      <c r="BA644" s="225"/>
      <c r="BB644" s="225"/>
      <c r="BC644" s="224"/>
      <c r="BD644" s="225"/>
      <c r="BE644" s="225"/>
      <c r="BF644" s="224"/>
      <c r="BG644" s="225"/>
      <c r="BH644" s="225"/>
      <c r="BI644" s="224"/>
      <c r="BJ644" s="226"/>
      <c r="BK644" s="226"/>
      <c r="BL644" s="228"/>
      <c r="BM644" s="229"/>
    </row>
    <row r="645" spans="1:65" x14ac:dyDescent="0.25">
      <c r="A645" s="45"/>
      <c r="B645" s="44"/>
      <c r="C645" s="52"/>
      <c r="D645" s="37"/>
      <c r="E645" s="37"/>
      <c r="F645" s="43"/>
      <c r="G645" s="52"/>
      <c r="H645" s="52"/>
      <c r="I645" s="34"/>
      <c r="J645" s="34"/>
      <c r="K645" s="34"/>
      <c r="L645" s="7"/>
      <c r="M645" s="34"/>
      <c r="N645" s="7"/>
      <c r="O645" s="34"/>
      <c r="P645" s="7"/>
      <c r="Q645" s="34"/>
      <c r="R645" s="34"/>
      <c r="S645" s="7"/>
      <c r="T645" s="34"/>
      <c r="U645" s="34"/>
      <c r="V645" s="7"/>
      <c r="W645" s="34"/>
      <c r="X645" s="7"/>
      <c r="Y645" s="34"/>
      <c r="Z645" s="67"/>
      <c r="AA645" s="34"/>
      <c r="AB645" s="7"/>
      <c r="AC645" s="34"/>
      <c r="AD645" s="34"/>
      <c r="AE645" s="7"/>
      <c r="AF645" s="34"/>
      <c r="AG645" s="7"/>
      <c r="AH645" s="34"/>
      <c r="AI645" s="7"/>
      <c r="AJ645" s="66"/>
      <c r="AK645" s="66"/>
      <c r="AL645" s="34"/>
      <c r="AM645" s="34"/>
      <c r="AN645" s="7"/>
      <c r="AO645" s="67"/>
      <c r="AP645" s="8"/>
      <c r="AQ645" s="8"/>
      <c r="AR645" s="7"/>
      <c r="AS645" s="8"/>
      <c r="AT645" s="8"/>
      <c r="AU645" s="224"/>
      <c r="AV645" s="224"/>
      <c r="AW645" s="224"/>
      <c r="AX645" s="225"/>
      <c r="AY645" s="225"/>
      <c r="AZ645" s="224"/>
      <c r="BA645" s="225"/>
      <c r="BB645" s="225"/>
      <c r="BC645" s="224"/>
      <c r="BD645" s="225"/>
      <c r="BE645" s="225"/>
      <c r="BF645" s="224"/>
      <c r="BG645" s="225"/>
      <c r="BH645" s="225"/>
      <c r="BI645" s="224"/>
      <c r="BJ645" s="226"/>
      <c r="BK645" s="226"/>
      <c r="BL645" s="228"/>
      <c r="BM645" s="229"/>
    </row>
    <row r="646" spans="1:65" x14ac:dyDescent="0.25">
      <c r="A646" s="45"/>
      <c r="B646" s="44"/>
      <c r="C646" s="52"/>
      <c r="D646" s="37"/>
      <c r="E646" s="37"/>
      <c r="F646" s="43"/>
      <c r="G646" s="52"/>
      <c r="H646" s="52"/>
      <c r="I646" s="34"/>
      <c r="J646" s="34"/>
      <c r="K646" s="34"/>
      <c r="L646" s="7"/>
      <c r="M646" s="34"/>
      <c r="N646" s="7"/>
      <c r="O646" s="34"/>
      <c r="P646" s="7"/>
      <c r="Q646" s="34"/>
      <c r="R646" s="34"/>
      <c r="S646" s="7"/>
      <c r="T646" s="34"/>
      <c r="U646" s="34"/>
      <c r="V646" s="7"/>
      <c r="W646" s="34"/>
      <c r="X646" s="7"/>
      <c r="Y646" s="34"/>
      <c r="Z646" s="67"/>
      <c r="AA646" s="34"/>
      <c r="AB646" s="7"/>
      <c r="AC646" s="34"/>
      <c r="AD646" s="34"/>
      <c r="AE646" s="7"/>
      <c r="AF646" s="34"/>
      <c r="AG646" s="7"/>
      <c r="AH646" s="34"/>
      <c r="AI646" s="7"/>
      <c r="AJ646" s="66"/>
      <c r="AK646" s="66"/>
      <c r="AL646" s="34"/>
      <c r="AM646" s="34"/>
      <c r="AN646" s="7"/>
      <c r="AO646" s="67"/>
      <c r="AP646" s="8"/>
      <c r="AQ646" s="8"/>
      <c r="AR646" s="7"/>
      <c r="AS646" s="8"/>
      <c r="AT646" s="8"/>
      <c r="AU646" s="224"/>
      <c r="AV646" s="224"/>
      <c r="AW646" s="224"/>
      <c r="AX646" s="225"/>
      <c r="AY646" s="225"/>
      <c r="AZ646" s="224"/>
      <c r="BA646" s="225"/>
      <c r="BB646" s="225"/>
      <c r="BC646" s="224"/>
      <c r="BD646" s="225"/>
      <c r="BE646" s="225"/>
      <c r="BF646" s="224"/>
      <c r="BG646" s="225"/>
      <c r="BH646" s="225"/>
      <c r="BI646" s="224"/>
      <c r="BJ646" s="226"/>
      <c r="BK646" s="226"/>
      <c r="BL646" s="228"/>
      <c r="BM646" s="229"/>
    </row>
    <row r="647" spans="1:65" x14ac:dyDescent="0.25">
      <c r="A647" s="45"/>
      <c r="B647" s="44"/>
      <c r="C647" s="52"/>
      <c r="D647" s="37"/>
      <c r="E647" s="37"/>
      <c r="F647" s="43"/>
      <c r="G647" s="52"/>
      <c r="H647" s="52"/>
      <c r="I647" s="34"/>
      <c r="J647" s="34"/>
      <c r="K647" s="34"/>
      <c r="L647" s="7"/>
      <c r="M647" s="34"/>
      <c r="N647" s="7"/>
      <c r="O647" s="34"/>
      <c r="P647" s="7"/>
      <c r="Q647" s="34"/>
      <c r="R647" s="34"/>
      <c r="S647" s="7"/>
      <c r="T647" s="34"/>
      <c r="U647" s="34"/>
      <c r="V647" s="7"/>
      <c r="W647" s="34"/>
      <c r="X647" s="7"/>
      <c r="Y647" s="34"/>
      <c r="Z647" s="67"/>
      <c r="AA647" s="34"/>
      <c r="AB647" s="7"/>
      <c r="AC647" s="34"/>
      <c r="AD647" s="34"/>
      <c r="AE647" s="7"/>
      <c r="AF647" s="34"/>
      <c r="AG647" s="7"/>
      <c r="AH647" s="34"/>
      <c r="AI647" s="7"/>
      <c r="AJ647" s="66"/>
      <c r="AK647" s="66"/>
      <c r="AL647" s="34"/>
      <c r="AM647" s="34"/>
      <c r="AN647" s="7"/>
      <c r="AO647" s="67"/>
      <c r="AP647" s="8"/>
      <c r="AQ647" s="8"/>
      <c r="AR647" s="7"/>
      <c r="AS647" s="8"/>
      <c r="AT647" s="8"/>
      <c r="AU647" s="224"/>
      <c r="AV647" s="224"/>
      <c r="AW647" s="224"/>
      <c r="AX647" s="225"/>
      <c r="AY647" s="225"/>
      <c r="AZ647" s="224"/>
      <c r="BA647" s="225"/>
      <c r="BB647" s="225"/>
      <c r="BC647" s="224"/>
      <c r="BD647" s="225"/>
      <c r="BE647" s="225"/>
      <c r="BF647" s="224"/>
      <c r="BG647" s="225"/>
      <c r="BH647" s="225"/>
      <c r="BI647" s="224"/>
      <c r="BJ647" s="226"/>
      <c r="BK647" s="226"/>
      <c r="BL647" s="228"/>
      <c r="BM647" s="229"/>
    </row>
    <row r="648" spans="1:65" x14ac:dyDescent="0.25">
      <c r="A648" s="45"/>
      <c r="B648" s="44"/>
      <c r="C648" s="52"/>
      <c r="D648" s="37"/>
      <c r="E648" s="37"/>
      <c r="F648" s="43"/>
      <c r="G648" s="52"/>
      <c r="H648" s="52"/>
      <c r="I648" s="34"/>
      <c r="J648" s="34"/>
      <c r="K648" s="34"/>
      <c r="L648" s="7"/>
      <c r="M648" s="34"/>
      <c r="N648" s="7"/>
      <c r="O648" s="34"/>
      <c r="P648" s="7"/>
      <c r="Q648" s="34"/>
      <c r="R648" s="34"/>
      <c r="S648" s="7"/>
      <c r="T648" s="34"/>
      <c r="U648" s="34"/>
      <c r="V648" s="7"/>
      <c r="W648" s="34"/>
      <c r="X648" s="7"/>
      <c r="Y648" s="34"/>
      <c r="Z648" s="67"/>
      <c r="AA648" s="34"/>
      <c r="AB648" s="7"/>
      <c r="AC648" s="34"/>
      <c r="AD648" s="34"/>
      <c r="AE648" s="7"/>
      <c r="AF648" s="34"/>
      <c r="AG648" s="7"/>
      <c r="AH648" s="34"/>
      <c r="AI648" s="7"/>
      <c r="AJ648" s="66"/>
      <c r="AK648" s="66"/>
      <c r="AL648" s="34"/>
      <c r="AM648" s="34"/>
      <c r="AN648" s="7"/>
      <c r="AO648" s="67"/>
      <c r="AP648" s="8"/>
      <c r="AQ648" s="8"/>
      <c r="AR648" s="7"/>
      <c r="AS648" s="8"/>
      <c r="AT648" s="8"/>
      <c r="AU648" s="224"/>
      <c r="AV648" s="224"/>
      <c r="AW648" s="224"/>
      <c r="AX648" s="225"/>
      <c r="AY648" s="225"/>
      <c r="AZ648" s="224"/>
      <c r="BA648" s="225"/>
      <c r="BB648" s="225"/>
      <c r="BC648" s="224"/>
      <c r="BD648" s="225"/>
      <c r="BE648" s="225"/>
      <c r="BF648" s="224"/>
      <c r="BG648" s="225"/>
      <c r="BH648" s="225"/>
      <c r="BI648" s="224"/>
      <c r="BJ648" s="226"/>
      <c r="BK648" s="226"/>
      <c r="BL648" s="228"/>
      <c r="BM648" s="229"/>
    </row>
    <row r="649" spans="1:65" x14ac:dyDescent="0.25">
      <c r="A649" s="45"/>
      <c r="B649" s="44"/>
      <c r="C649" s="52"/>
      <c r="D649" s="37"/>
      <c r="E649" s="37"/>
      <c r="F649" s="43"/>
      <c r="G649" s="52"/>
      <c r="H649" s="52"/>
      <c r="I649" s="34"/>
      <c r="J649" s="34"/>
      <c r="K649" s="34"/>
      <c r="L649" s="7"/>
      <c r="M649" s="34"/>
      <c r="N649" s="7"/>
      <c r="O649" s="34"/>
      <c r="P649" s="7"/>
      <c r="Q649" s="34"/>
      <c r="R649" s="34"/>
      <c r="S649" s="7"/>
      <c r="T649" s="34"/>
      <c r="U649" s="34"/>
      <c r="V649" s="7"/>
      <c r="W649" s="34"/>
      <c r="X649" s="7"/>
      <c r="Y649" s="34"/>
      <c r="Z649" s="67"/>
      <c r="AA649" s="34"/>
      <c r="AB649" s="7"/>
      <c r="AC649" s="34"/>
      <c r="AD649" s="34"/>
      <c r="AE649" s="7"/>
      <c r="AF649" s="34"/>
      <c r="AG649" s="7"/>
      <c r="AH649" s="34"/>
      <c r="AI649" s="7"/>
      <c r="AJ649" s="66"/>
      <c r="AK649" s="66"/>
      <c r="AL649" s="34"/>
      <c r="AM649" s="34"/>
      <c r="AN649" s="7"/>
      <c r="AO649" s="67"/>
      <c r="AP649" s="8"/>
      <c r="AQ649" s="8"/>
      <c r="AR649" s="7"/>
      <c r="AS649" s="8"/>
      <c r="AT649" s="8"/>
      <c r="AU649" s="224"/>
      <c r="AV649" s="224"/>
      <c r="AW649" s="224"/>
      <c r="AX649" s="225"/>
      <c r="AY649" s="225"/>
      <c r="AZ649" s="224"/>
      <c r="BA649" s="225"/>
      <c r="BB649" s="225"/>
      <c r="BC649" s="224"/>
      <c r="BD649" s="225"/>
      <c r="BE649" s="225"/>
      <c r="BF649" s="224"/>
      <c r="BG649" s="225"/>
      <c r="BH649" s="225"/>
      <c r="BI649" s="224"/>
      <c r="BJ649" s="226"/>
      <c r="BK649" s="226"/>
      <c r="BL649" s="228"/>
      <c r="BM649" s="229"/>
    </row>
    <row r="650" spans="1:65" x14ac:dyDescent="0.25">
      <c r="A650" s="45"/>
      <c r="B650" s="44"/>
      <c r="C650" s="52"/>
      <c r="D650" s="37"/>
      <c r="E650" s="37"/>
      <c r="F650" s="43"/>
      <c r="G650" s="52"/>
      <c r="H650" s="52"/>
      <c r="I650" s="34"/>
      <c r="J650" s="34"/>
      <c r="K650" s="34"/>
      <c r="L650" s="7"/>
      <c r="M650" s="34"/>
      <c r="N650" s="7"/>
      <c r="O650" s="34"/>
      <c r="P650" s="7"/>
      <c r="Q650" s="34"/>
      <c r="R650" s="34"/>
      <c r="S650" s="7"/>
      <c r="T650" s="34"/>
      <c r="U650" s="34"/>
      <c r="V650" s="7"/>
      <c r="W650" s="34"/>
      <c r="X650" s="7"/>
      <c r="Y650" s="34"/>
      <c r="Z650" s="67"/>
      <c r="AA650" s="34"/>
      <c r="AB650" s="7"/>
      <c r="AC650" s="34"/>
      <c r="AD650" s="34"/>
      <c r="AE650" s="7"/>
      <c r="AF650" s="34"/>
      <c r="AG650" s="7"/>
      <c r="AH650" s="34"/>
      <c r="AI650" s="7"/>
      <c r="AJ650" s="66"/>
      <c r="AK650" s="66"/>
      <c r="AL650" s="34"/>
      <c r="AM650" s="34"/>
      <c r="AN650" s="7"/>
      <c r="AO650" s="67"/>
      <c r="AP650" s="8"/>
      <c r="AQ650" s="8"/>
      <c r="AR650" s="7"/>
      <c r="AS650" s="8"/>
      <c r="AT650" s="8"/>
      <c r="AU650" s="224"/>
      <c r="AV650" s="224"/>
      <c r="AW650" s="224"/>
      <c r="AX650" s="225"/>
      <c r="AY650" s="225"/>
      <c r="AZ650" s="224"/>
      <c r="BA650" s="225"/>
      <c r="BB650" s="225"/>
      <c r="BC650" s="224"/>
      <c r="BD650" s="225"/>
      <c r="BE650" s="225"/>
      <c r="BF650" s="224"/>
      <c r="BG650" s="225"/>
      <c r="BH650" s="225"/>
      <c r="BI650" s="224"/>
      <c r="BJ650" s="226"/>
      <c r="BK650" s="226"/>
      <c r="BL650" s="228"/>
      <c r="BM650" s="229"/>
    </row>
    <row r="651" spans="1:65" x14ac:dyDescent="0.25">
      <c r="A651" s="45"/>
      <c r="B651" s="44"/>
      <c r="C651" s="52"/>
      <c r="D651" s="37"/>
      <c r="E651" s="37"/>
      <c r="F651" s="43"/>
      <c r="G651" s="52"/>
      <c r="H651" s="52"/>
      <c r="I651" s="34"/>
      <c r="J651" s="34"/>
      <c r="K651" s="34"/>
      <c r="L651" s="7"/>
      <c r="M651" s="34"/>
      <c r="N651" s="7"/>
      <c r="O651" s="34"/>
      <c r="P651" s="7"/>
      <c r="Q651" s="34"/>
      <c r="R651" s="34"/>
      <c r="S651" s="7"/>
      <c r="T651" s="34"/>
      <c r="U651" s="34"/>
      <c r="V651" s="7"/>
      <c r="W651" s="34"/>
      <c r="X651" s="7"/>
      <c r="Y651" s="34"/>
      <c r="Z651" s="67"/>
      <c r="AA651" s="34"/>
      <c r="AB651" s="7"/>
      <c r="AC651" s="34"/>
      <c r="AD651" s="34"/>
      <c r="AE651" s="7"/>
      <c r="AF651" s="34"/>
      <c r="AG651" s="7"/>
      <c r="AH651" s="34"/>
      <c r="AI651" s="7"/>
      <c r="AJ651" s="66"/>
      <c r="AK651" s="66"/>
      <c r="AL651" s="34"/>
      <c r="AM651" s="34"/>
      <c r="AN651" s="7"/>
      <c r="AO651" s="67"/>
      <c r="AP651" s="8"/>
      <c r="AQ651" s="8"/>
      <c r="AR651" s="7"/>
      <c r="AS651" s="8"/>
      <c r="AT651" s="8"/>
      <c r="AU651" s="224"/>
      <c r="AV651" s="224"/>
      <c r="AW651" s="224"/>
      <c r="AX651" s="225"/>
      <c r="AY651" s="225"/>
      <c r="AZ651" s="224"/>
      <c r="BA651" s="225"/>
      <c r="BB651" s="225"/>
      <c r="BC651" s="224"/>
      <c r="BD651" s="225"/>
      <c r="BE651" s="225"/>
      <c r="BF651" s="224"/>
      <c r="BG651" s="225"/>
      <c r="BH651" s="225"/>
      <c r="BI651" s="224"/>
      <c r="BJ651" s="226"/>
      <c r="BK651" s="226"/>
      <c r="BL651" s="228"/>
      <c r="BM651" s="229"/>
    </row>
    <row r="652" spans="1:65" x14ac:dyDescent="0.25">
      <c r="A652" s="45"/>
      <c r="B652" s="44"/>
      <c r="C652" s="52"/>
      <c r="D652" s="37"/>
      <c r="E652" s="37"/>
      <c r="F652" s="43"/>
      <c r="G652" s="52"/>
      <c r="H652" s="52"/>
      <c r="I652" s="34"/>
      <c r="J652" s="34"/>
      <c r="K652" s="34"/>
      <c r="L652" s="7"/>
      <c r="M652" s="34"/>
      <c r="N652" s="7"/>
      <c r="O652" s="34"/>
      <c r="P652" s="7"/>
      <c r="Q652" s="34"/>
      <c r="R652" s="34"/>
      <c r="S652" s="7"/>
      <c r="T652" s="34"/>
      <c r="U652" s="34"/>
      <c r="V652" s="7"/>
      <c r="W652" s="34"/>
      <c r="X652" s="7"/>
      <c r="Y652" s="34"/>
      <c r="Z652" s="67"/>
      <c r="AA652" s="34"/>
      <c r="AB652" s="7"/>
      <c r="AC652" s="34"/>
      <c r="AD652" s="34"/>
      <c r="AE652" s="7"/>
      <c r="AF652" s="34"/>
      <c r="AG652" s="7"/>
      <c r="AH652" s="34"/>
      <c r="AI652" s="7"/>
      <c r="AJ652" s="66"/>
      <c r="AK652" s="66"/>
      <c r="AL652" s="34"/>
      <c r="AM652" s="34"/>
      <c r="AN652" s="7"/>
      <c r="AO652" s="67"/>
      <c r="AP652" s="8"/>
      <c r="AQ652" s="8"/>
      <c r="AR652" s="7"/>
      <c r="AS652" s="8"/>
      <c r="AT652" s="8"/>
      <c r="AU652" s="224"/>
      <c r="AV652" s="224"/>
      <c r="AW652" s="224"/>
      <c r="AX652" s="225"/>
      <c r="AY652" s="225"/>
      <c r="AZ652" s="224"/>
      <c r="BA652" s="225"/>
      <c r="BB652" s="225"/>
      <c r="BC652" s="224"/>
      <c r="BD652" s="225"/>
      <c r="BE652" s="225"/>
      <c r="BF652" s="224"/>
      <c r="BG652" s="225"/>
      <c r="BH652" s="225"/>
      <c r="BI652" s="224"/>
      <c r="BJ652" s="226"/>
      <c r="BK652" s="226"/>
      <c r="BL652" s="228"/>
      <c r="BM652" s="229"/>
    </row>
    <row r="653" spans="1:65" x14ac:dyDescent="0.25">
      <c r="A653" s="45"/>
      <c r="B653" s="44"/>
      <c r="C653" s="52"/>
      <c r="D653" s="37"/>
      <c r="E653" s="37"/>
      <c r="F653" s="43"/>
      <c r="G653" s="52"/>
      <c r="H653" s="52"/>
      <c r="I653" s="34"/>
      <c r="J653" s="34"/>
      <c r="K653" s="34"/>
      <c r="L653" s="7"/>
      <c r="M653" s="34"/>
      <c r="N653" s="7"/>
      <c r="O653" s="34"/>
      <c r="P653" s="7"/>
      <c r="Q653" s="34"/>
      <c r="R653" s="34"/>
      <c r="S653" s="7"/>
      <c r="T653" s="34"/>
      <c r="U653" s="34"/>
      <c r="V653" s="7"/>
      <c r="W653" s="34"/>
      <c r="X653" s="7"/>
      <c r="Y653" s="34"/>
      <c r="Z653" s="67"/>
      <c r="AA653" s="34"/>
      <c r="AB653" s="7"/>
      <c r="AC653" s="34"/>
      <c r="AD653" s="34"/>
      <c r="AE653" s="7"/>
      <c r="AF653" s="34"/>
      <c r="AG653" s="7"/>
      <c r="AH653" s="34"/>
      <c r="AI653" s="7"/>
      <c r="AJ653" s="66"/>
      <c r="AK653" s="66"/>
      <c r="AL653" s="34"/>
      <c r="AM653" s="34"/>
      <c r="AN653" s="7"/>
      <c r="AO653" s="67"/>
      <c r="AP653" s="8"/>
      <c r="AQ653" s="8"/>
      <c r="AR653" s="7"/>
      <c r="AS653" s="8"/>
      <c r="AT653" s="8"/>
      <c r="AU653" s="224"/>
      <c r="AV653" s="224"/>
      <c r="AW653" s="224"/>
      <c r="AX653" s="225"/>
      <c r="AY653" s="225"/>
      <c r="AZ653" s="224"/>
      <c r="BA653" s="225"/>
      <c r="BB653" s="225"/>
      <c r="BC653" s="224"/>
      <c r="BD653" s="225"/>
      <c r="BE653" s="225"/>
      <c r="BF653" s="224"/>
      <c r="BG653" s="225"/>
      <c r="BH653" s="225"/>
      <c r="BI653" s="224"/>
      <c r="BJ653" s="226"/>
      <c r="BK653" s="226"/>
      <c r="BL653" s="228"/>
      <c r="BM653" s="229"/>
    </row>
    <row r="654" spans="1:65" x14ac:dyDescent="0.25">
      <c r="A654" s="45"/>
      <c r="B654" s="44"/>
      <c r="C654" s="52"/>
      <c r="D654" s="37"/>
      <c r="E654" s="37"/>
      <c r="F654" s="43"/>
      <c r="G654" s="52"/>
      <c r="H654" s="52"/>
      <c r="I654" s="34"/>
      <c r="J654" s="34"/>
      <c r="K654" s="34"/>
      <c r="L654" s="7"/>
      <c r="M654" s="34"/>
      <c r="N654" s="7"/>
      <c r="O654" s="34"/>
      <c r="P654" s="7"/>
      <c r="Q654" s="34"/>
      <c r="R654" s="34"/>
      <c r="S654" s="7"/>
      <c r="T654" s="34"/>
      <c r="U654" s="34"/>
      <c r="V654" s="7"/>
      <c r="W654" s="34"/>
      <c r="X654" s="7"/>
      <c r="Y654" s="34"/>
      <c r="Z654" s="67"/>
      <c r="AA654" s="34"/>
      <c r="AB654" s="7"/>
      <c r="AC654" s="34"/>
      <c r="AD654" s="34"/>
      <c r="AE654" s="7"/>
      <c r="AF654" s="34"/>
      <c r="AG654" s="7"/>
      <c r="AH654" s="34"/>
      <c r="AI654" s="7"/>
      <c r="AJ654" s="66"/>
      <c r="AK654" s="66"/>
      <c r="AL654" s="34"/>
      <c r="AM654" s="34"/>
      <c r="AN654" s="7"/>
      <c r="AO654" s="67"/>
      <c r="AP654" s="8"/>
      <c r="AQ654" s="8"/>
      <c r="AR654" s="7"/>
      <c r="AS654" s="8"/>
      <c r="AT654" s="8"/>
      <c r="AU654" s="224"/>
      <c r="AV654" s="224"/>
      <c r="AW654" s="224"/>
      <c r="AX654" s="225"/>
      <c r="AY654" s="225"/>
      <c r="AZ654" s="224"/>
      <c r="BA654" s="225"/>
      <c r="BB654" s="225"/>
      <c r="BC654" s="224"/>
      <c r="BD654" s="225"/>
      <c r="BE654" s="225"/>
      <c r="BF654" s="224"/>
      <c r="BG654" s="225"/>
      <c r="BH654" s="225"/>
      <c r="BI654" s="224"/>
      <c r="BJ654" s="226"/>
      <c r="BK654" s="226"/>
      <c r="BL654" s="228"/>
      <c r="BM654" s="229"/>
    </row>
    <row r="655" spans="1:65" x14ac:dyDescent="0.25">
      <c r="A655" s="45"/>
      <c r="B655" s="44"/>
      <c r="C655" s="52"/>
      <c r="D655" s="37"/>
      <c r="E655" s="37"/>
      <c r="F655" s="43"/>
      <c r="G655" s="52"/>
      <c r="H655" s="52"/>
      <c r="I655" s="34"/>
      <c r="J655" s="34"/>
      <c r="K655" s="34"/>
      <c r="L655" s="7"/>
      <c r="M655" s="34"/>
      <c r="N655" s="7"/>
      <c r="O655" s="34"/>
      <c r="P655" s="7"/>
      <c r="Q655" s="34"/>
      <c r="R655" s="34"/>
      <c r="S655" s="7"/>
      <c r="T655" s="34"/>
      <c r="U655" s="34"/>
      <c r="V655" s="7"/>
      <c r="W655" s="34"/>
      <c r="X655" s="7"/>
      <c r="Y655" s="34"/>
      <c r="Z655" s="67"/>
      <c r="AA655" s="34"/>
      <c r="AB655" s="7"/>
      <c r="AC655" s="34"/>
      <c r="AD655" s="34"/>
      <c r="AE655" s="7"/>
      <c r="AF655" s="34"/>
      <c r="AG655" s="7"/>
      <c r="AH655" s="34"/>
      <c r="AI655" s="7"/>
      <c r="AJ655" s="66"/>
      <c r="AK655" s="66"/>
      <c r="AL655" s="34"/>
      <c r="AM655" s="34"/>
      <c r="AN655" s="7"/>
      <c r="AO655" s="67"/>
      <c r="AP655" s="8"/>
      <c r="AQ655" s="8"/>
      <c r="AR655" s="7"/>
      <c r="AS655" s="8"/>
      <c r="AT655" s="8"/>
      <c r="AU655" s="224"/>
      <c r="AV655" s="224"/>
      <c r="AW655" s="224"/>
      <c r="AX655" s="225"/>
      <c r="AY655" s="225"/>
      <c r="AZ655" s="224"/>
      <c r="BA655" s="225"/>
      <c r="BB655" s="225"/>
      <c r="BC655" s="224"/>
      <c r="BD655" s="225"/>
      <c r="BE655" s="225"/>
      <c r="BF655" s="224"/>
      <c r="BG655" s="225"/>
      <c r="BH655" s="225"/>
      <c r="BI655" s="224"/>
      <c r="BJ655" s="226"/>
      <c r="BK655" s="226"/>
      <c r="BL655" s="228"/>
      <c r="BM655" s="229"/>
    </row>
    <row r="656" spans="1:65" x14ac:dyDescent="0.25">
      <c r="A656" s="45"/>
      <c r="B656" s="44"/>
      <c r="C656" s="52"/>
      <c r="D656" s="37"/>
      <c r="E656" s="37"/>
      <c r="F656" s="43"/>
      <c r="G656" s="52"/>
      <c r="H656" s="52"/>
      <c r="I656" s="34"/>
      <c r="J656" s="34"/>
      <c r="K656" s="34"/>
      <c r="L656" s="7"/>
      <c r="M656" s="34"/>
      <c r="N656" s="7"/>
      <c r="O656" s="34"/>
      <c r="P656" s="7"/>
      <c r="Q656" s="34"/>
      <c r="R656" s="34"/>
      <c r="S656" s="7"/>
      <c r="T656" s="34"/>
      <c r="U656" s="34"/>
      <c r="V656" s="7"/>
      <c r="W656" s="34"/>
      <c r="X656" s="7"/>
      <c r="Y656" s="34"/>
      <c r="Z656" s="67"/>
      <c r="AA656" s="34"/>
      <c r="AB656" s="7"/>
      <c r="AC656" s="34"/>
      <c r="AD656" s="34"/>
      <c r="AE656" s="7"/>
      <c r="AF656" s="34"/>
      <c r="AG656" s="7"/>
      <c r="AH656" s="34"/>
      <c r="AI656" s="7"/>
      <c r="AJ656" s="66"/>
      <c r="AK656" s="66"/>
      <c r="AL656" s="34"/>
      <c r="AM656" s="34"/>
      <c r="AN656" s="7"/>
      <c r="AO656" s="67"/>
      <c r="AP656" s="8"/>
      <c r="AQ656" s="8"/>
      <c r="AR656" s="7"/>
      <c r="AS656" s="8"/>
      <c r="AT656" s="8"/>
      <c r="AU656" s="224"/>
      <c r="AV656" s="224"/>
      <c r="AW656" s="224"/>
      <c r="AX656" s="225"/>
      <c r="AY656" s="225"/>
      <c r="AZ656" s="224"/>
      <c r="BA656" s="225"/>
      <c r="BB656" s="225"/>
      <c r="BC656" s="224"/>
      <c r="BD656" s="225"/>
      <c r="BE656" s="225"/>
      <c r="BF656" s="224"/>
      <c r="BG656" s="225"/>
      <c r="BH656" s="225"/>
      <c r="BI656" s="224"/>
      <c r="BJ656" s="226"/>
      <c r="BK656" s="226"/>
      <c r="BL656" s="228"/>
      <c r="BM656" s="229"/>
    </row>
    <row r="657" spans="1:65" x14ac:dyDescent="0.25">
      <c r="A657" s="45"/>
      <c r="B657" s="44"/>
      <c r="C657" s="52"/>
      <c r="D657" s="37"/>
      <c r="E657" s="37"/>
      <c r="F657" s="43"/>
      <c r="G657" s="52"/>
      <c r="H657" s="52"/>
      <c r="I657" s="34"/>
      <c r="J657" s="34"/>
      <c r="K657" s="34"/>
      <c r="L657" s="7"/>
      <c r="M657" s="34"/>
      <c r="N657" s="7"/>
      <c r="O657" s="34"/>
      <c r="P657" s="7"/>
      <c r="Q657" s="34"/>
      <c r="R657" s="34"/>
      <c r="S657" s="7"/>
      <c r="T657" s="34"/>
      <c r="U657" s="34"/>
      <c r="V657" s="7"/>
      <c r="W657" s="34"/>
      <c r="X657" s="7"/>
      <c r="Y657" s="34"/>
      <c r="Z657" s="67"/>
      <c r="AA657" s="34"/>
      <c r="AB657" s="7"/>
      <c r="AC657" s="34"/>
      <c r="AD657" s="34"/>
      <c r="AE657" s="7"/>
      <c r="AF657" s="34"/>
      <c r="AG657" s="7"/>
      <c r="AH657" s="34"/>
      <c r="AI657" s="7"/>
      <c r="AJ657" s="66"/>
      <c r="AK657" s="66"/>
      <c r="AL657" s="34"/>
      <c r="AM657" s="34"/>
      <c r="AN657" s="7"/>
      <c r="AO657" s="67"/>
      <c r="AP657" s="8"/>
      <c r="AQ657" s="8"/>
      <c r="AR657" s="7"/>
      <c r="AS657" s="8"/>
      <c r="AT657" s="8"/>
      <c r="AU657" s="224"/>
      <c r="AV657" s="224"/>
      <c r="AW657" s="224"/>
      <c r="AX657" s="225"/>
      <c r="AY657" s="225"/>
      <c r="AZ657" s="224"/>
      <c r="BA657" s="225"/>
      <c r="BB657" s="225"/>
      <c r="BC657" s="224"/>
      <c r="BD657" s="225"/>
      <c r="BE657" s="225"/>
      <c r="BF657" s="224"/>
      <c r="BG657" s="225"/>
      <c r="BH657" s="225"/>
      <c r="BI657" s="224"/>
      <c r="BJ657" s="226"/>
      <c r="BK657" s="226"/>
      <c r="BL657" s="228"/>
      <c r="BM657" s="229"/>
    </row>
    <row r="658" spans="1:65" x14ac:dyDescent="0.25">
      <c r="A658" s="45"/>
      <c r="B658" s="44"/>
      <c r="C658" s="52"/>
      <c r="D658" s="37"/>
      <c r="E658" s="37"/>
      <c r="F658" s="43"/>
      <c r="G658" s="52"/>
      <c r="H658" s="52"/>
      <c r="I658" s="34"/>
      <c r="J658" s="34"/>
      <c r="K658" s="34"/>
      <c r="L658" s="7"/>
      <c r="M658" s="34"/>
      <c r="N658" s="7"/>
      <c r="O658" s="34"/>
      <c r="P658" s="7"/>
      <c r="Q658" s="34"/>
      <c r="R658" s="34"/>
      <c r="S658" s="7"/>
      <c r="T658" s="34"/>
      <c r="U658" s="34"/>
      <c r="V658" s="7"/>
      <c r="W658" s="34"/>
      <c r="X658" s="7"/>
      <c r="Y658" s="34"/>
      <c r="Z658" s="67"/>
      <c r="AA658" s="34"/>
      <c r="AB658" s="7"/>
      <c r="AC658" s="34"/>
      <c r="AD658" s="34"/>
      <c r="AE658" s="7"/>
      <c r="AF658" s="34"/>
      <c r="AG658" s="7"/>
      <c r="AH658" s="34"/>
      <c r="AI658" s="7"/>
      <c r="AJ658" s="66"/>
      <c r="AK658" s="66"/>
      <c r="AL658" s="34"/>
      <c r="AM658" s="34"/>
      <c r="AN658" s="7"/>
      <c r="AO658" s="67"/>
      <c r="AP658" s="8"/>
      <c r="AQ658" s="8"/>
      <c r="AR658" s="7"/>
      <c r="AS658" s="8"/>
      <c r="AT658" s="8"/>
      <c r="AU658" s="224"/>
      <c r="AV658" s="224"/>
      <c r="AW658" s="224"/>
      <c r="AX658" s="225"/>
      <c r="AY658" s="225"/>
      <c r="AZ658" s="224"/>
      <c r="BA658" s="225"/>
      <c r="BB658" s="225"/>
      <c r="BC658" s="224"/>
      <c r="BD658" s="225"/>
      <c r="BE658" s="225"/>
      <c r="BF658" s="224"/>
      <c r="BG658" s="225"/>
      <c r="BH658" s="225"/>
      <c r="BI658" s="224"/>
      <c r="BJ658" s="226"/>
      <c r="BK658" s="226"/>
      <c r="BL658" s="228"/>
      <c r="BM658" s="229"/>
    </row>
    <row r="659" spans="1:65" x14ac:dyDescent="0.25">
      <c r="A659" s="45"/>
      <c r="B659" s="44"/>
      <c r="C659" s="52"/>
      <c r="D659" s="37"/>
      <c r="E659" s="37"/>
      <c r="F659" s="43"/>
      <c r="G659" s="52"/>
      <c r="H659" s="52"/>
      <c r="I659" s="34"/>
      <c r="J659" s="34"/>
      <c r="K659" s="34"/>
      <c r="L659" s="7"/>
      <c r="M659" s="34"/>
      <c r="N659" s="7"/>
      <c r="O659" s="34"/>
      <c r="P659" s="7"/>
      <c r="Q659" s="34"/>
      <c r="R659" s="34"/>
      <c r="S659" s="7"/>
      <c r="T659" s="34"/>
      <c r="U659" s="34"/>
      <c r="V659" s="7"/>
      <c r="W659" s="34"/>
      <c r="X659" s="7"/>
      <c r="Y659" s="34"/>
      <c r="Z659" s="67"/>
      <c r="AA659" s="34"/>
      <c r="AB659" s="7"/>
      <c r="AC659" s="34"/>
      <c r="AD659" s="34"/>
      <c r="AE659" s="7"/>
      <c r="AF659" s="34"/>
      <c r="AG659" s="7"/>
      <c r="AH659" s="34"/>
      <c r="AI659" s="7"/>
      <c r="AJ659" s="66"/>
      <c r="AK659" s="66"/>
      <c r="AL659" s="34"/>
      <c r="AM659" s="34"/>
      <c r="AN659" s="7"/>
      <c r="AO659" s="67"/>
      <c r="AP659" s="8"/>
      <c r="AQ659" s="8"/>
      <c r="AR659" s="7"/>
      <c r="AS659" s="8"/>
      <c r="AT659" s="8"/>
      <c r="AU659" s="224"/>
      <c r="AV659" s="224"/>
      <c r="AW659" s="224"/>
      <c r="AX659" s="225"/>
      <c r="AY659" s="225"/>
      <c r="AZ659" s="224"/>
      <c r="BA659" s="225"/>
      <c r="BB659" s="225"/>
      <c r="BC659" s="224"/>
      <c r="BD659" s="225"/>
      <c r="BE659" s="225"/>
      <c r="BF659" s="224"/>
      <c r="BG659" s="225"/>
      <c r="BH659" s="225"/>
      <c r="BI659" s="224"/>
      <c r="BJ659" s="226"/>
      <c r="BK659" s="226"/>
      <c r="BL659" s="228"/>
      <c r="BM659" s="229"/>
    </row>
    <row r="660" spans="1:65" x14ac:dyDescent="0.25">
      <c r="A660" s="45"/>
      <c r="B660" s="44"/>
      <c r="C660" s="52"/>
      <c r="D660" s="37"/>
      <c r="E660" s="37"/>
      <c r="F660" s="43"/>
      <c r="G660" s="52"/>
      <c r="H660" s="52"/>
      <c r="I660" s="34"/>
      <c r="J660" s="34"/>
      <c r="K660" s="34"/>
      <c r="L660" s="7"/>
      <c r="M660" s="34"/>
      <c r="N660" s="7"/>
      <c r="O660" s="34"/>
      <c r="P660" s="7"/>
      <c r="Q660" s="34"/>
      <c r="R660" s="34"/>
      <c r="S660" s="7"/>
      <c r="T660" s="34"/>
      <c r="U660" s="34"/>
      <c r="V660" s="7"/>
      <c r="W660" s="34"/>
      <c r="X660" s="7"/>
      <c r="Y660" s="34"/>
      <c r="Z660" s="67"/>
      <c r="AA660" s="34"/>
      <c r="AB660" s="7"/>
      <c r="AC660" s="34"/>
      <c r="AD660" s="34"/>
      <c r="AE660" s="7"/>
      <c r="AF660" s="34"/>
      <c r="AG660" s="7"/>
      <c r="AH660" s="34"/>
      <c r="AI660" s="7"/>
      <c r="AJ660" s="66"/>
      <c r="AK660" s="66"/>
      <c r="AL660" s="34"/>
      <c r="AM660" s="34"/>
      <c r="AN660" s="7"/>
      <c r="AO660" s="67"/>
      <c r="AP660" s="8"/>
      <c r="AQ660" s="8"/>
      <c r="AR660" s="7"/>
      <c r="AS660" s="8"/>
      <c r="AT660" s="8"/>
      <c r="AU660" s="224"/>
      <c r="AV660" s="224"/>
      <c r="AW660" s="224"/>
      <c r="AX660" s="225"/>
      <c r="AY660" s="225"/>
      <c r="AZ660" s="224"/>
      <c r="BA660" s="225"/>
      <c r="BB660" s="225"/>
      <c r="BC660" s="224"/>
      <c r="BD660" s="225"/>
      <c r="BE660" s="225"/>
      <c r="BF660" s="224"/>
      <c r="BG660" s="225"/>
      <c r="BH660" s="225"/>
      <c r="BI660" s="224"/>
      <c r="BJ660" s="226"/>
      <c r="BK660" s="226"/>
      <c r="BL660" s="228"/>
      <c r="BM660" s="229"/>
    </row>
    <row r="661" spans="1:65" x14ac:dyDescent="0.25">
      <c r="A661" s="45"/>
      <c r="B661" s="44"/>
      <c r="C661" s="52"/>
      <c r="D661" s="37"/>
      <c r="E661" s="37"/>
      <c r="F661" s="43"/>
      <c r="G661" s="52"/>
      <c r="H661" s="52"/>
      <c r="I661" s="34"/>
      <c r="J661" s="34"/>
      <c r="K661" s="34"/>
      <c r="L661" s="7"/>
      <c r="M661" s="34"/>
      <c r="N661" s="7"/>
      <c r="O661" s="34"/>
      <c r="P661" s="7"/>
      <c r="Q661" s="34"/>
      <c r="R661" s="34"/>
      <c r="S661" s="7"/>
      <c r="T661" s="34"/>
      <c r="U661" s="34"/>
      <c r="V661" s="7"/>
      <c r="W661" s="34"/>
      <c r="X661" s="7"/>
      <c r="Y661" s="34"/>
      <c r="Z661" s="67"/>
      <c r="AA661" s="34"/>
      <c r="AB661" s="7"/>
      <c r="AC661" s="34"/>
      <c r="AD661" s="34"/>
      <c r="AE661" s="7"/>
      <c r="AF661" s="34"/>
      <c r="AG661" s="7"/>
      <c r="AH661" s="34"/>
      <c r="AI661" s="7"/>
      <c r="AJ661" s="66"/>
      <c r="AK661" s="66"/>
      <c r="AL661" s="34"/>
      <c r="AM661" s="34"/>
      <c r="AN661" s="7"/>
      <c r="AO661" s="67"/>
      <c r="AP661" s="8"/>
      <c r="AQ661" s="8"/>
      <c r="AR661" s="7"/>
      <c r="AS661" s="8"/>
      <c r="AT661" s="8"/>
      <c r="AU661" s="224"/>
      <c r="AV661" s="224"/>
      <c r="AW661" s="224"/>
      <c r="AX661" s="225"/>
      <c r="AY661" s="225"/>
      <c r="AZ661" s="224"/>
      <c r="BA661" s="225"/>
      <c r="BB661" s="225"/>
      <c r="BC661" s="224"/>
      <c r="BD661" s="225"/>
      <c r="BE661" s="225"/>
      <c r="BF661" s="224"/>
      <c r="BG661" s="225"/>
      <c r="BH661" s="225"/>
      <c r="BI661" s="224"/>
      <c r="BJ661" s="226"/>
      <c r="BK661" s="226"/>
      <c r="BL661" s="228"/>
      <c r="BM661" s="229"/>
    </row>
    <row r="662" spans="1:65" x14ac:dyDescent="0.25">
      <c r="A662" s="45"/>
      <c r="B662" s="44"/>
      <c r="C662" s="52"/>
      <c r="D662" s="37"/>
      <c r="E662" s="37"/>
      <c r="F662" s="43"/>
      <c r="G662" s="52"/>
      <c r="H662" s="52"/>
      <c r="I662" s="34"/>
      <c r="J662" s="34"/>
      <c r="K662" s="34"/>
      <c r="L662" s="7"/>
      <c r="M662" s="34"/>
      <c r="N662" s="7"/>
      <c r="O662" s="34"/>
      <c r="P662" s="7"/>
      <c r="Q662" s="34"/>
      <c r="R662" s="34"/>
      <c r="S662" s="7"/>
      <c r="T662" s="34"/>
      <c r="U662" s="34"/>
      <c r="V662" s="7"/>
      <c r="W662" s="34"/>
      <c r="X662" s="7"/>
      <c r="Y662" s="34"/>
      <c r="Z662" s="67"/>
      <c r="AA662" s="34"/>
      <c r="AB662" s="7"/>
      <c r="AC662" s="34"/>
      <c r="AD662" s="34"/>
      <c r="AE662" s="7"/>
      <c r="AF662" s="34"/>
      <c r="AG662" s="7"/>
      <c r="AH662" s="34"/>
      <c r="AI662" s="7"/>
      <c r="AJ662" s="66"/>
      <c r="AK662" s="66"/>
      <c r="AL662" s="34"/>
      <c r="AM662" s="34"/>
      <c r="AN662" s="7"/>
      <c r="AO662" s="67"/>
      <c r="AP662" s="8"/>
      <c r="AQ662" s="8"/>
      <c r="AR662" s="7"/>
      <c r="AS662" s="8"/>
      <c r="AT662" s="8"/>
      <c r="AU662" s="224"/>
      <c r="AV662" s="224"/>
      <c r="AW662" s="224"/>
      <c r="AX662" s="225"/>
      <c r="AY662" s="225"/>
      <c r="AZ662" s="224"/>
      <c r="BA662" s="225"/>
      <c r="BB662" s="225"/>
      <c r="BC662" s="224"/>
      <c r="BD662" s="225"/>
      <c r="BE662" s="225"/>
      <c r="BF662" s="224"/>
      <c r="BG662" s="225"/>
      <c r="BH662" s="225"/>
      <c r="BI662" s="224"/>
      <c r="BJ662" s="226"/>
      <c r="BK662" s="226"/>
      <c r="BL662" s="228"/>
      <c r="BM662" s="229"/>
    </row>
    <row r="663" spans="1:65" x14ac:dyDescent="0.25">
      <c r="A663" s="45"/>
      <c r="B663" s="44"/>
      <c r="C663" s="52"/>
      <c r="D663" s="37"/>
      <c r="E663" s="37"/>
      <c r="F663" s="43"/>
      <c r="G663" s="52"/>
      <c r="H663" s="52"/>
      <c r="I663" s="34"/>
      <c r="J663" s="34"/>
      <c r="K663" s="34"/>
      <c r="L663" s="7"/>
      <c r="M663" s="34"/>
      <c r="N663" s="7"/>
      <c r="O663" s="34"/>
      <c r="P663" s="7"/>
      <c r="Q663" s="34"/>
      <c r="R663" s="34"/>
      <c r="S663" s="7"/>
      <c r="T663" s="34"/>
      <c r="U663" s="34"/>
      <c r="V663" s="7"/>
      <c r="W663" s="34"/>
      <c r="X663" s="7"/>
      <c r="Y663" s="34"/>
      <c r="Z663" s="67"/>
      <c r="AA663" s="34"/>
      <c r="AB663" s="7"/>
      <c r="AC663" s="34"/>
      <c r="AD663" s="34"/>
      <c r="AE663" s="7"/>
      <c r="AF663" s="34"/>
      <c r="AG663" s="7"/>
      <c r="AH663" s="34"/>
      <c r="AI663" s="7"/>
      <c r="AJ663" s="66"/>
      <c r="AK663" s="66"/>
      <c r="AL663" s="34"/>
      <c r="AM663" s="34"/>
      <c r="AN663" s="7"/>
      <c r="AO663" s="67"/>
      <c r="AP663" s="8"/>
      <c r="AQ663" s="8"/>
      <c r="AR663" s="7"/>
      <c r="AS663" s="8"/>
      <c r="AT663" s="8"/>
      <c r="AU663" s="224"/>
      <c r="AV663" s="224"/>
      <c r="AW663" s="224"/>
      <c r="AX663" s="225"/>
      <c r="AY663" s="225"/>
      <c r="AZ663" s="224"/>
      <c r="BA663" s="225"/>
      <c r="BB663" s="225"/>
      <c r="BC663" s="224"/>
      <c r="BD663" s="225"/>
      <c r="BE663" s="225"/>
      <c r="BF663" s="224"/>
      <c r="BG663" s="225"/>
      <c r="BH663" s="225"/>
      <c r="BI663" s="224"/>
      <c r="BJ663" s="226"/>
      <c r="BK663" s="226"/>
      <c r="BL663" s="228"/>
      <c r="BM663" s="229"/>
    </row>
    <row r="664" spans="1:65" x14ac:dyDescent="0.25">
      <c r="A664" s="45"/>
      <c r="B664" s="44"/>
      <c r="C664" s="52"/>
      <c r="D664" s="37"/>
      <c r="E664" s="37"/>
      <c r="F664" s="43"/>
      <c r="G664" s="52"/>
      <c r="H664" s="52"/>
      <c r="I664" s="34"/>
      <c r="J664" s="34"/>
      <c r="K664" s="34"/>
      <c r="L664" s="7"/>
      <c r="M664" s="34"/>
      <c r="N664" s="7"/>
      <c r="O664" s="34"/>
      <c r="P664" s="7"/>
      <c r="Q664" s="34"/>
      <c r="R664" s="34"/>
      <c r="S664" s="7"/>
      <c r="T664" s="34"/>
      <c r="U664" s="34"/>
      <c r="V664" s="7"/>
      <c r="W664" s="34"/>
      <c r="X664" s="7"/>
      <c r="Y664" s="34"/>
      <c r="Z664" s="67"/>
      <c r="AA664" s="34"/>
      <c r="AB664" s="7"/>
      <c r="AC664" s="34"/>
      <c r="AD664" s="34"/>
      <c r="AE664" s="7"/>
      <c r="AF664" s="34"/>
      <c r="AG664" s="7"/>
      <c r="AH664" s="34"/>
      <c r="AI664" s="7"/>
      <c r="AJ664" s="66"/>
      <c r="AK664" s="66"/>
      <c r="AL664" s="34"/>
      <c r="AM664" s="34"/>
      <c r="AN664" s="7"/>
      <c r="AO664" s="67"/>
      <c r="AP664" s="8"/>
      <c r="AQ664" s="8"/>
      <c r="AR664" s="7"/>
      <c r="AS664" s="8"/>
      <c r="AT664" s="8"/>
      <c r="AU664" s="224"/>
      <c r="AV664" s="224"/>
      <c r="AW664" s="224"/>
      <c r="AX664" s="225"/>
      <c r="AY664" s="225"/>
      <c r="AZ664" s="224"/>
      <c r="BA664" s="225"/>
      <c r="BB664" s="225"/>
      <c r="BC664" s="224"/>
      <c r="BD664" s="225"/>
      <c r="BE664" s="225"/>
      <c r="BF664" s="224"/>
      <c r="BG664" s="225"/>
      <c r="BH664" s="225"/>
      <c r="BI664" s="224"/>
      <c r="BJ664" s="226"/>
      <c r="BK664" s="226"/>
      <c r="BL664" s="228"/>
      <c r="BM664" s="229"/>
    </row>
    <row r="665" spans="1:65" x14ac:dyDescent="0.25">
      <c r="A665" s="45"/>
      <c r="B665" s="44"/>
      <c r="C665" s="52"/>
      <c r="D665" s="37"/>
      <c r="E665" s="37"/>
      <c r="F665" s="43"/>
      <c r="G665" s="52"/>
      <c r="H665" s="52"/>
      <c r="I665" s="34"/>
      <c r="J665" s="34"/>
      <c r="K665" s="34"/>
      <c r="L665" s="7"/>
      <c r="M665" s="34"/>
      <c r="N665" s="7"/>
      <c r="O665" s="34"/>
      <c r="P665" s="7"/>
      <c r="Q665" s="34"/>
      <c r="R665" s="34"/>
      <c r="S665" s="7"/>
      <c r="T665" s="34"/>
      <c r="U665" s="34"/>
      <c r="V665" s="7"/>
      <c r="W665" s="34"/>
      <c r="X665" s="7"/>
      <c r="Y665" s="34"/>
      <c r="Z665" s="67"/>
      <c r="AA665" s="34"/>
      <c r="AB665" s="7"/>
      <c r="AC665" s="34"/>
      <c r="AD665" s="34"/>
      <c r="AE665" s="7"/>
      <c r="AF665" s="34"/>
      <c r="AG665" s="7"/>
      <c r="AH665" s="34"/>
      <c r="AI665" s="7"/>
      <c r="AJ665" s="66"/>
      <c r="AK665" s="66"/>
      <c r="AL665" s="34"/>
      <c r="AM665" s="34"/>
      <c r="AN665" s="7"/>
      <c r="AO665" s="67"/>
      <c r="AP665" s="8"/>
      <c r="AQ665" s="8"/>
      <c r="AR665" s="7"/>
      <c r="AS665" s="8"/>
      <c r="AT665" s="8"/>
      <c r="AU665" s="224"/>
      <c r="AV665" s="224"/>
      <c r="AW665" s="224"/>
      <c r="AX665" s="225"/>
      <c r="AY665" s="225"/>
      <c r="AZ665" s="224"/>
      <c r="BA665" s="225"/>
      <c r="BB665" s="225"/>
      <c r="BC665" s="224"/>
      <c r="BD665" s="225"/>
      <c r="BE665" s="225"/>
      <c r="BF665" s="224"/>
      <c r="BG665" s="225"/>
      <c r="BH665" s="225"/>
      <c r="BI665" s="224"/>
      <c r="BJ665" s="226"/>
      <c r="BK665" s="226"/>
      <c r="BL665" s="228"/>
      <c r="BM665" s="229"/>
    </row>
    <row r="666" spans="1:65" x14ac:dyDescent="0.25">
      <c r="A666" s="45"/>
      <c r="B666" s="44"/>
      <c r="C666" s="52"/>
      <c r="D666" s="37"/>
      <c r="E666" s="37"/>
      <c r="F666" s="43"/>
      <c r="G666" s="52"/>
      <c r="H666" s="52"/>
      <c r="I666" s="34"/>
      <c r="J666" s="34"/>
      <c r="K666" s="34"/>
      <c r="L666" s="7"/>
      <c r="M666" s="34"/>
      <c r="N666" s="7"/>
      <c r="O666" s="34"/>
      <c r="P666" s="7"/>
      <c r="Q666" s="34"/>
      <c r="R666" s="34"/>
      <c r="S666" s="7"/>
      <c r="T666" s="34"/>
      <c r="U666" s="34"/>
      <c r="V666" s="7"/>
      <c r="W666" s="34"/>
      <c r="X666" s="7"/>
      <c r="Y666" s="34"/>
      <c r="Z666" s="67"/>
      <c r="AA666" s="34"/>
      <c r="AB666" s="7"/>
      <c r="AC666" s="34"/>
      <c r="AD666" s="34"/>
      <c r="AE666" s="7"/>
      <c r="AF666" s="34"/>
      <c r="AG666" s="7"/>
      <c r="AH666" s="34"/>
      <c r="AI666" s="7"/>
      <c r="AJ666" s="66"/>
      <c r="AK666" s="66"/>
      <c r="AL666" s="34"/>
      <c r="AM666" s="34"/>
      <c r="AN666" s="7"/>
      <c r="AO666" s="67"/>
      <c r="AP666" s="8"/>
      <c r="AQ666" s="8"/>
      <c r="AR666" s="7"/>
      <c r="AS666" s="8"/>
      <c r="AT666" s="8"/>
      <c r="AU666" s="224"/>
      <c r="AV666" s="224"/>
      <c r="AW666" s="224"/>
      <c r="AX666" s="225"/>
      <c r="AY666" s="225"/>
      <c r="AZ666" s="224"/>
      <c r="BA666" s="225"/>
      <c r="BB666" s="225"/>
      <c r="BC666" s="224"/>
      <c r="BD666" s="225"/>
      <c r="BE666" s="225"/>
      <c r="BF666" s="224"/>
      <c r="BG666" s="225"/>
      <c r="BH666" s="225"/>
      <c r="BI666" s="224"/>
      <c r="BJ666" s="226"/>
      <c r="BK666" s="226"/>
      <c r="BL666" s="228"/>
      <c r="BM666" s="229"/>
    </row>
    <row r="667" spans="1:65" x14ac:dyDescent="0.25">
      <c r="A667" s="45"/>
      <c r="B667" s="44"/>
      <c r="C667" s="52"/>
      <c r="D667" s="37"/>
      <c r="E667" s="37"/>
      <c r="F667" s="43"/>
      <c r="G667" s="52"/>
      <c r="H667" s="52"/>
      <c r="I667" s="34"/>
      <c r="J667" s="34"/>
      <c r="K667" s="34"/>
      <c r="L667" s="7"/>
      <c r="M667" s="34"/>
      <c r="N667" s="7"/>
      <c r="O667" s="34"/>
      <c r="P667" s="7"/>
      <c r="Q667" s="34"/>
      <c r="R667" s="34"/>
      <c r="S667" s="7"/>
      <c r="T667" s="34"/>
      <c r="U667" s="34"/>
      <c r="V667" s="7"/>
      <c r="W667" s="34"/>
      <c r="X667" s="7"/>
      <c r="Y667" s="34"/>
      <c r="Z667" s="67"/>
      <c r="AA667" s="34"/>
      <c r="AB667" s="7"/>
      <c r="AC667" s="34"/>
      <c r="AD667" s="34"/>
      <c r="AE667" s="7"/>
      <c r="AF667" s="34"/>
      <c r="AG667" s="7"/>
      <c r="AH667" s="34"/>
      <c r="AI667" s="7"/>
      <c r="AJ667" s="66"/>
      <c r="AK667" s="66"/>
      <c r="AL667" s="34"/>
      <c r="AM667" s="34"/>
      <c r="AN667" s="7"/>
      <c r="AO667" s="67"/>
      <c r="AP667" s="8"/>
      <c r="AQ667" s="8"/>
      <c r="AR667" s="7"/>
      <c r="AS667" s="8"/>
      <c r="AT667" s="8"/>
      <c r="AU667" s="224"/>
      <c r="AV667" s="224"/>
      <c r="AW667" s="224"/>
      <c r="AX667" s="225"/>
      <c r="AY667" s="225"/>
      <c r="AZ667" s="224"/>
      <c r="BA667" s="225"/>
      <c r="BB667" s="225"/>
      <c r="BC667" s="224"/>
      <c r="BD667" s="225"/>
      <c r="BE667" s="225"/>
      <c r="BF667" s="224"/>
      <c r="BG667" s="225"/>
      <c r="BH667" s="225"/>
      <c r="BI667" s="224"/>
      <c r="BJ667" s="226"/>
      <c r="BK667" s="226"/>
      <c r="BL667" s="228"/>
      <c r="BM667" s="229"/>
    </row>
    <row r="668" spans="1:65" x14ac:dyDescent="0.25">
      <c r="A668" s="45"/>
      <c r="B668" s="44"/>
      <c r="C668" s="52"/>
      <c r="D668" s="37"/>
      <c r="E668" s="37"/>
      <c r="F668" s="43"/>
      <c r="G668" s="52"/>
      <c r="H668" s="52"/>
      <c r="I668" s="34"/>
      <c r="J668" s="34"/>
      <c r="K668" s="34"/>
      <c r="L668" s="7"/>
      <c r="M668" s="34"/>
      <c r="N668" s="7"/>
      <c r="O668" s="34"/>
      <c r="P668" s="7"/>
      <c r="Q668" s="34"/>
      <c r="R668" s="34"/>
      <c r="S668" s="7"/>
      <c r="T668" s="34"/>
      <c r="U668" s="34"/>
      <c r="V668" s="7"/>
      <c r="W668" s="34"/>
      <c r="X668" s="7"/>
      <c r="Y668" s="34"/>
      <c r="Z668" s="67"/>
      <c r="AA668" s="34"/>
      <c r="AB668" s="7"/>
      <c r="AC668" s="34"/>
      <c r="AD668" s="34"/>
      <c r="AE668" s="7"/>
      <c r="AF668" s="34"/>
      <c r="AG668" s="7"/>
      <c r="AH668" s="34"/>
      <c r="AI668" s="7"/>
      <c r="AJ668" s="66"/>
      <c r="AK668" s="66"/>
      <c r="AL668" s="34"/>
      <c r="AM668" s="34"/>
      <c r="AN668" s="7"/>
      <c r="AO668" s="67"/>
      <c r="AP668" s="8"/>
      <c r="AQ668" s="8"/>
      <c r="AR668" s="7"/>
      <c r="AS668" s="8"/>
      <c r="AT668" s="8"/>
      <c r="AU668" s="224"/>
      <c r="AV668" s="224"/>
      <c r="AW668" s="224"/>
      <c r="AX668" s="225"/>
      <c r="AY668" s="225"/>
      <c r="AZ668" s="224"/>
      <c r="BA668" s="225"/>
      <c r="BB668" s="225"/>
      <c r="BC668" s="224"/>
      <c r="BD668" s="225"/>
      <c r="BE668" s="225"/>
      <c r="BF668" s="224"/>
      <c r="BG668" s="225"/>
      <c r="BH668" s="225"/>
      <c r="BI668" s="224"/>
      <c r="BJ668" s="226"/>
      <c r="BK668" s="226"/>
      <c r="BL668" s="228"/>
      <c r="BM668" s="229"/>
    </row>
    <row r="669" spans="1:65" x14ac:dyDescent="0.25">
      <c r="A669" s="45"/>
      <c r="B669" s="44"/>
      <c r="C669" s="52"/>
      <c r="D669" s="37"/>
      <c r="E669" s="37"/>
      <c r="F669" s="43"/>
      <c r="G669" s="52"/>
      <c r="H669" s="52"/>
      <c r="I669" s="34"/>
      <c r="J669" s="34"/>
      <c r="K669" s="34"/>
      <c r="L669" s="7"/>
      <c r="M669" s="34"/>
      <c r="N669" s="7"/>
      <c r="O669" s="34"/>
      <c r="P669" s="7"/>
      <c r="Q669" s="34"/>
      <c r="R669" s="34"/>
      <c r="S669" s="7"/>
      <c r="T669" s="34"/>
      <c r="U669" s="34"/>
      <c r="V669" s="7"/>
      <c r="W669" s="34"/>
      <c r="X669" s="7"/>
      <c r="Y669" s="34"/>
      <c r="Z669" s="67"/>
      <c r="AA669" s="34"/>
      <c r="AB669" s="7"/>
      <c r="AC669" s="34"/>
      <c r="AD669" s="34"/>
      <c r="AE669" s="7"/>
      <c r="AF669" s="34"/>
      <c r="AG669" s="7"/>
      <c r="AH669" s="34"/>
      <c r="AI669" s="7"/>
      <c r="AJ669" s="66"/>
      <c r="AK669" s="66"/>
      <c r="AL669" s="34"/>
      <c r="AM669" s="34"/>
      <c r="AN669" s="7"/>
      <c r="AO669" s="67"/>
      <c r="AP669" s="8"/>
      <c r="AQ669" s="8"/>
      <c r="AR669" s="7"/>
      <c r="AS669" s="8"/>
      <c r="AT669" s="8"/>
      <c r="AU669" s="224"/>
      <c r="AV669" s="224"/>
      <c r="AW669" s="224"/>
      <c r="AX669" s="225"/>
      <c r="AY669" s="225"/>
      <c r="AZ669" s="224"/>
      <c r="BA669" s="225"/>
      <c r="BB669" s="225"/>
      <c r="BC669" s="224"/>
      <c r="BD669" s="225"/>
      <c r="BE669" s="225"/>
      <c r="BF669" s="224"/>
      <c r="BG669" s="225"/>
      <c r="BH669" s="225"/>
      <c r="BI669" s="224"/>
      <c r="BJ669" s="226"/>
      <c r="BK669" s="226"/>
      <c r="BL669" s="228"/>
      <c r="BM669" s="229"/>
    </row>
    <row r="670" spans="1:65" x14ac:dyDescent="0.25">
      <c r="A670" s="45"/>
      <c r="B670" s="44"/>
      <c r="C670" s="52"/>
      <c r="D670" s="37"/>
      <c r="E670" s="37"/>
      <c r="F670" s="43"/>
      <c r="G670" s="52"/>
      <c r="H670" s="52"/>
      <c r="I670" s="34"/>
      <c r="J670" s="34"/>
      <c r="K670" s="34"/>
      <c r="L670" s="7"/>
      <c r="M670" s="34"/>
      <c r="N670" s="7"/>
      <c r="O670" s="34"/>
      <c r="P670" s="7"/>
      <c r="Q670" s="34"/>
      <c r="R670" s="34"/>
      <c r="S670" s="7"/>
      <c r="T670" s="34"/>
      <c r="U670" s="34"/>
      <c r="V670" s="7"/>
      <c r="W670" s="34"/>
      <c r="X670" s="7"/>
      <c r="Y670" s="34"/>
      <c r="Z670" s="67"/>
      <c r="AA670" s="34"/>
      <c r="AB670" s="7"/>
      <c r="AC670" s="34"/>
      <c r="AD670" s="34"/>
      <c r="AE670" s="7"/>
      <c r="AF670" s="34"/>
      <c r="AG670" s="7"/>
      <c r="AH670" s="34"/>
      <c r="AI670" s="7"/>
      <c r="AJ670" s="66"/>
      <c r="AK670" s="66"/>
      <c r="AL670" s="34"/>
      <c r="AM670" s="34"/>
      <c r="AN670" s="7"/>
      <c r="AO670" s="67"/>
      <c r="AP670" s="8"/>
      <c r="AQ670" s="8"/>
      <c r="AR670" s="7"/>
      <c r="AS670" s="8"/>
      <c r="AT670" s="8"/>
      <c r="AU670" s="224"/>
      <c r="AV670" s="224"/>
      <c r="AW670" s="224"/>
      <c r="AX670" s="225"/>
      <c r="AY670" s="225"/>
      <c r="AZ670" s="224"/>
      <c r="BA670" s="225"/>
      <c r="BB670" s="225"/>
      <c r="BC670" s="224"/>
      <c r="BD670" s="225"/>
      <c r="BE670" s="225"/>
      <c r="BF670" s="224"/>
      <c r="BG670" s="225"/>
      <c r="BH670" s="225"/>
      <c r="BI670" s="224"/>
      <c r="BJ670" s="226"/>
      <c r="BK670" s="226"/>
      <c r="BL670" s="228"/>
      <c r="BM670" s="229"/>
    </row>
    <row r="671" spans="1:65" x14ac:dyDescent="0.25">
      <c r="A671" s="45"/>
      <c r="B671" s="44"/>
      <c r="C671" s="52"/>
      <c r="D671" s="37"/>
      <c r="E671" s="37"/>
      <c r="F671" s="43"/>
      <c r="G671" s="52"/>
      <c r="H671" s="52"/>
      <c r="I671" s="34"/>
      <c r="J671" s="34"/>
      <c r="K671" s="34"/>
      <c r="L671" s="7"/>
      <c r="M671" s="34"/>
      <c r="N671" s="7"/>
      <c r="O671" s="34"/>
      <c r="P671" s="7"/>
      <c r="Q671" s="34"/>
      <c r="R671" s="34"/>
      <c r="S671" s="7"/>
      <c r="T671" s="34"/>
      <c r="U671" s="34"/>
      <c r="V671" s="7"/>
      <c r="W671" s="34"/>
      <c r="X671" s="7"/>
      <c r="Y671" s="34"/>
      <c r="Z671" s="67"/>
      <c r="AA671" s="34"/>
      <c r="AB671" s="7"/>
      <c r="AC671" s="34"/>
      <c r="AD671" s="34"/>
      <c r="AE671" s="7"/>
      <c r="AF671" s="34"/>
      <c r="AG671" s="7"/>
      <c r="AH671" s="34"/>
      <c r="AI671" s="7"/>
      <c r="AJ671" s="66"/>
      <c r="AK671" s="66"/>
      <c r="AL671" s="34"/>
      <c r="AM671" s="34"/>
      <c r="AN671" s="7"/>
      <c r="AO671" s="67"/>
      <c r="AP671" s="8"/>
      <c r="AQ671" s="8"/>
      <c r="AR671" s="7"/>
      <c r="AS671" s="8"/>
      <c r="AT671" s="8"/>
      <c r="AU671" s="224"/>
      <c r="AV671" s="224"/>
      <c r="AW671" s="224"/>
      <c r="AX671" s="225"/>
      <c r="AY671" s="225"/>
      <c r="AZ671" s="224"/>
      <c r="BA671" s="225"/>
      <c r="BB671" s="225"/>
      <c r="BC671" s="224"/>
      <c r="BD671" s="225"/>
      <c r="BE671" s="225"/>
      <c r="BF671" s="224"/>
      <c r="BG671" s="225"/>
      <c r="BH671" s="225"/>
      <c r="BI671" s="224"/>
      <c r="BJ671" s="226"/>
      <c r="BK671" s="226"/>
      <c r="BL671" s="228"/>
      <c r="BM671" s="229"/>
    </row>
    <row r="672" spans="1:65" x14ac:dyDescent="0.25">
      <c r="A672" s="45"/>
      <c r="B672" s="44"/>
      <c r="C672" s="52"/>
      <c r="D672" s="37"/>
      <c r="E672" s="37"/>
      <c r="F672" s="43"/>
      <c r="G672" s="52"/>
      <c r="H672" s="52"/>
      <c r="I672" s="34"/>
      <c r="J672" s="34"/>
      <c r="K672" s="34"/>
      <c r="L672" s="7"/>
      <c r="M672" s="34"/>
      <c r="N672" s="7"/>
      <c r="O672" s="34"/>
      <c r="P672" s="7"/>
      <c r="Q672" s="34"/>
      <c r="R672" s="34"/>
      <c r="S672" s="7"/>
      <c r="T672" s="34"/>
      <c r="U672" s="34"/>
      <c r="V672" s="7"/>
      <c r="W672" s="34"/>
      <c r="X672" s="7"/>
      <c r="Y672" s="34"/>
      <c r="Z672" s="67"/>
      <c r="AA672" s="34"/>
      <c r="AB672" s="7"/>
      <c r="AC672" s="34"/>
      <c r="AD672" s="34"/>
      <c r="AE672" s="7"/>
      <c r="AF672" s="34"/>
      <c r="AG672" s="7"/>
      <c r="AH672" s="34"/>
      <c r="AI672" s="7"/>
      <c r="AJ672" s="66"/>
      <c r="AK672" s="66"/>
      <c r="AL672" s="34"/>
      <c r="AM672" s="34"/>
      <c r="AN672" s="7"/>
      <c r="AO672" s="67"/>
      <c r="AP672" s="8"/>
      <c r="AQ672" s="8"/>
      <c r="AR672" s="7"/>
      <c r="AS672" s="8"/>
      <c r="AT672" s="8"/>
      <c r="AU672" s="224"/>
      <c r="AV672" s="224"/>
      <c r="AW672" s="224"/>
      <c r="AX672" s="225"/>
      <c r="AY672" s="225"/>
      <c r="AZ672" s="224"/>
      <c r="BA672" s="225"/>
      <c r="BB672" s="225"/>
      <c r="BC672" s="224"/>
      <c r="BD672" s="225"/>
      <c r="BE672" s="225"/>
      <c r="BF672" s="224"/>
      <c r="BG672" s="225"/>
      <c r="BH672" s="225"/>
      <c r="BI672" s="224"/>
      <c r="BJ672" s="226"/>
      <c r="BK672" s="226"/>
      <c r="BL672" s="228"/>
      <c r="BM672" s="229"/>
    </row>
    <row r="673" spans="1:65" x14ac:dyDescent="0.25">
      <c r="A673" s="45"/>
      <c r="B673" s="44"/>
      <c r="C673" s="52"/>
      <c r="D673" s="37"/>
      <c r="E673" s="37"/>
      <c r="F673" s="43"/>
      <c r="G673" s="52"/>
      <c r="H673" s="52"/>
      <c r="I673" s="34"/>
      <c r="J673" s="34"/>
      <c r="K673" s="34"/>
      <c r="L673" s="7"/>
      <c r="M673" s="34"/>
      <c r="N673" s="7"/>
      <c r="O673" s="34"/>
      <c r="P673" s="114"/>
      <c r="Q673" s="34"/>
      <c r="R673" s="34"/>
      <c r="S673" s="7"/>
      <c r="T673" s="34"/>
      <c r="U673" s="34"/>
      <c r="V673" s="7"/>
      <c r="W673" s="34"/>
      <c r="X673" s="7"/>
      <c r="Y673" s="34"/>
      <c r="Z673" s="67"/>
      <c r="AA673" s="34"/>
      <c r="AB673" s="7"/>
      <c r="AC673" s="34"/>
      <c r="AD673" s="34"/>
      <c r="AE673" s="7"/>
      <c r="AF673" s="34"/>
      <c r="AG673" s="7"/>
      <c r="AH673" s="34"/>
      <c r="AI673" s="7"/>
      <c r="AJ673" s="66"/>
      <c r="AK673" s="66"/>
      <c r="AL673" s="34"/>
      <c r="AM673" s="34"/>
      <c r="AN673" s="7"/>
      <c r="AO673" s="67"/>
      <c r="AP673" s="8"/>
      <c r="AQ673" s="8"/>
      <c r="AR673" s="7"/>
      <c r="AS673" s="8"/>
      <c r="AT673" s="8"/>
      <c r="AU673" s="224"/>
      <c r="AV673" s="224"/>
      <c r="AW673" s="224"/>
      <c r="AX673" s="225"/>
      <c r="AY673" s="225"/>
      <c r="AZ673" s="224"/>
      <c r="BA673" s="225"/>
      <c r="BB673" s="225"/>
      <c r="BC673" s="224"/>
      <c r="BD673" s="225"/>
      <c r="BE673" s="225"/>
      <c r="BF673" s="224"/>
      <c r="BG673" s="225"/>
      <c r="BH673" s="225"/>
      <c r="BI673" s="224"/>
      <c r="BJ673" s="226"/>
      <c r="BK673" s="226"/>
      <c r="BL673" s="228"/>
      <c r="BM673" s="229"/>
    </row>
    <row r="674" spans="1:65" x14ac:dyDescent="0.25">
      <c r="A674" s="45"/>
      <c r="B674" s="44"/>
      <c r="C674" s="52"/>
      <c r="D674" s="37"/>
      <c r="E674" s="37"/>
      <c r="F674" s="43"/>
      <c r="G674" s="52"/>
      <c r="H674" s="52"/>
      <c r="I674" s="34"/>
      <c r="J674" s="34"/>
      <c r="K674" s="34"/>
      <c r="L674" s="7"/>
      <c r="M674" s="34"/>
      <c r="N674" s="7"/>
      <c r="O674" s="34"/>
      <c r="P674" s="7"/>
      <c r="Q674" s="34"/>
      <c r="R674" s="34"/>
      <c r="S674" s="7"/>
      <c r="T674" s="34"/>
      <c r="U674" s="34"/>
      <c r="V674" s="7"/>
      <c r="W674" s="34"/>
      <c r="X674" s="7"/>
      <c r="Y674" s="34"/>
      <c r="Z674" s="67"/>
      <c r="AA674" s="34"/>
      <c r="AB674" s="7"/>
      <c r="AC674" s="34"/>
      <c r="AD674" s="34"/>
      <c r="AE674" s="7"/>
      <c r="AF674" s="34"/>
      <c r="AG674" s="7"/>
      <c r="AH674" s="34"/>
      <c r="AI674" s="7"/>
      <c r="AJ674" s="66"/>
      <c r="AK674" s="66"/>
      <c r="AL674" s="34"/>
      <c r="AM674" s="34"/>
      <c r="AN674" s="7"/>
      <c r="AO674" s="67"/>
      <c r="AP674" s="8"/>
      <c r="AQ674" s="8"/>
      <c r="AR674" s="7"/>
      <c r="AS674" s="8"/>
      <c r="AT674" s="8"/>
      <c r="AU674" s="224"/>
      <c r="AV674" s="224"/>
      <c r="AW674" s="224"/>
      <c r="AX674" s="225"/>
      <c r="AY674" s="225"/>
      <c r="AZ674" s="224"/>
      <c r="BA674" s="225"/>
      <c r="BB674" s="225"/>
      <c r="BC674" s="224"/>
      <c r="BD674" s="225"/>
      <c r="BE674" s="225"/>
      <c r="BF674" s="224"/>
      <c r="BG674" s="225"/>
      <c r="BH674" s="225"/>
      <c r="BI674" s="224"/>
      <c r="BJ674" s="226"/>
      <c r="BK674" s="226"/>
      <c r="BL674" s="228"/>
      <c r="BM674" s="229"/>
    </row>
    <row r="675" spans="1:65" x14ac:dyDescent="0.25">
      <c r="A675" s="45"/>
      <c r="B675" s="44"/>
      <c r="C675" s="52"/>
      <c r="D675" s="37"/>
      <c r="E675" s="37"/>
      <c r="F675" s="43"/>
      <c r="G675" s="52"/>
      <c r="H675" s="52"/>
      <c r="I675" s="34"/>
      <c r="J675" s="34"/>
      <c r="K675" s="34"/>
      <c r="L675" s="7"/>
      <c r="M675" s="34"/>
      <c r="N675" s="7"/>
      <c r="O675" s="34"/>
      <c r="P675" s="7"/>
      <c r="Q675" s="34"/>
      <c r="R675" s="34"/>
      <c r="S675" s="7"/>
      <c r="T675" s="34"/>
      <c r="U675" s="34"/>
      <c r="V675" s="7"/>
      <c r="W675" s="34"/>
      <c r="X675" s="7"/>
      <c r="Y675" s="34"/>
      <c r="Z675" s="67"/>
      <c r="AA675" s="34"/>
      <c r="AB675" s="7"/>
      <c r="AC675" s="34"/>
      <c r="AD675" s="34"/>
      <c r="AE675" s="7"/>
      <c r="AF675" s="34"/>
      <c r="AG675" s="7"/>
      <c r="AH675" s="34"/>
      <c r="AI675" s="7"/>
      <c r="AJ675" s="66"/>
      <c r="AK675" s="66"/>
      <c r="AL675" s="34"/>
      <c r="AM675" s="34"/>
      <c r="AN675" s="7"/>
      <c r="AO675" s="67"/>
      <c r="AP675" s="8"/>
      <c r="AQ675" s="8"/>
      <c r="AR675" s="7"/>
      <c r="AS675" s="8"/>
      <c r="AT675" s="8"/>
      <c r="AU675" s="224"/>
      <c r="AV675" s="224"/>
      <c r="AW675" s="224"/>
      <c r="AX675" s="225"/>
      <c r="AY675" s="225"/>
      <c r="AZ675" s="224"/>
      <c r="BA675" s="225"/>
      <c r="BB675" s="225"/>
      <c r="BC675" s="224"/>
      <c r="BD675" s="225"/>
      <c r="BE675" s="225"/>
      <c r="BF675" s="224"/>
      <c r="BG675" s="225"/>
      <c r="BH675" s="225"/>
      <c r="BI675" s="224"/>
      <c r="BJ675" s="226"/>
      <c r="BK675" s="226"/>
      <c r="BL675" s="228"/>
      <c r="BM675" s="229"/>
    </row>
    <row r="676" spans="1:65" x14ac:dyDescent="0.25">
      <c r="A676" s="45"/>
      <c r="B676" s="44"/>
      <c r="C676" s="52"/>
      <c r="D676" s="37"/>
      <c r="E676" s="37"/>
      <c r="F676" s="43"/>
      <c r="G676" s="52"/>
      <c r="H676" s="52"/>
      <c r="I676" s="34"/>
      <c r="J676" s="34"/>
      <c r="K676" s="34"/>
      <c r="L676" s="7"/>
      <c r="M676" s="34"/>
      <c r="N676" s="7"/>
      <c r="O676" s="34"/>
      <c r="P676" s="7"/>
      <c r="Q676" s="34"/>
      <c r="R676" s="34"/>
      <c r="S676" s="7"/>
      <c r="T676" s="34"/>
      <c r="U676" s="34"/>
      <c r="V676" s="7"/>
      <c r="W676" s="34"/>
      <c r="X676" s="7"/>
      <c r="Y676" s="34"/>
      <c r="Z676" s="67"/>
      <c r="AA676" s="34"/>
      <c r="AB676" s="7"/>
      <c r="AC676" s="34"/>
      <c r="AD676" s="34"/>
      <c r="AE676" s="7"/>
      <c r="AF676" s="34"/>
      <c r="AG676" s="7"/>
      <c r="AH676" s="34"/>
      <c r="AI676" s="7"/>
      <c r="AJ676" s="66"/>
      <c r="AK676" s="66"/>
      <c r="AL676" s="34"/>
      <c r="AM676" s="34"/>
      <c r="AN676" s="7"/>
      <c r="AO676" s="67"/>
      <c r="AP676" s="8"/>
      <c r="AQ676" s="8"/>
      <c r="AR676" s="7"/>
      <c r="AS676" s="8"/>
      <c r="AT676" s="8"/>
      <c r="AU676" s="224"/>
      <c r="AV676" s="224"/>
      <c r="AW676" s="224"/>
      <c r="AX676" s="225"/>
      <c r="AY676" s="225"/>
      <c r="AZ676" s="224"/>
      <c r="BA676" s="225"/>
      <c r="BB676" s="225"/>
      <c r="BC676" s="224"/>
      <c r="BD676" s="225"/>
      <c r="BE676" s="225"/>
      <c r="BF676" s="224"/>
      <c r="BG676" s="225"/>
      <c r="BH676" s="225"/>
      <c r="BI676" s="224"/>
      <c r="BJ676" s="226"/>
      <c r="BK676" s="226"/>
      <c r="BL676" s="228"/>
      <c r="BM676" s="229"/>
    </row>
    <row r="677" spans="1:65" x14ac:dyDescent="0.25">
      <c r="A677" s="45"/>
      <c r="B677" s="44"/>
      <c r="C677" s="52"/>
      <c r="D677" s="37"/>
      <c r="E677" s="37"/>
      <c r="F677" s="43"/>
      <c r="G677" s="52"/>
      <c r="H677" s="52"/>
      <c r="I677" s="34"/>
      <c r="J677" s="34"/>
      <c r="K677" s="34"/>
      <c r="L677" s="7"/>
      <c r="M677" s="34"/>
      <c r="N677" s="7"/>
      <c r="O677" s="34"/>
      <c r="P677" s="7"/>
      <c r="Q677" s="34"/>
      <c r="R677" s="34"/>
      <c r="S677" s="7"/>
      <c r="T677" s="34"/>
      <c r="U677" s="34"/>
      <c r="V677" s="7"/>
      <c r="W677" s="34"/>
      <c r="X677" s="7"/>
      <c r="Y677" s="34"/>
      <c r="Z677" s="67"/>
      <c r="AA677" s="34"/>
      <c r="AB677" s="7"/>
      <c r="AC677" s="34"/>
      <c r="AD677" s="34"/>
      <c r="AE677" s="7"/>
      <c r="AF677" s="34"/>
      <c r="AG677" s="7"/>
      <c r="AH677" s="34"/>
      <c r="AI677" s="7"/>
      <c r="AJ677" s="66"/>
      <c r="AK677" s="66"/>
      <c r="AL677" s="34"/>
      <c r="AM677" s="34"/>
      <c r="AN677" s="7"/>
      <c r="AO677" s="67"/>
      <c r="AP677" s="8"/>
      <c r="AQ677" s="8"/>
      <c r="AR677" s="7"/>
      <c r="AS677" s="8"/>
      <c r="AT677" s="8"/>
      <c r="AU677" s="224"/>
      <c r="AV677" s="224"/>
      <c r="AW677" s="224"/>
      <c r="AX677" s="225"/>
      <c r="AY677" s="225"/>
      <c r="AZ677" s="224"/>
      <c r="BA677" s="225"/>
      <c r="BB677" s="225"/>
      <c r="BC677" s="224"/>
      <c r="BD677" s="225"/>
      <c r="BE677" s="225"/>
      <c r="BF677" s="224"/>
      <c r="BG677" s="225"/>
      <c r="BH677" s="225"/>
      <c r="BI677" s="224"/>
      <c r="BJ677" s="226"/>
      <c r="BK677" s="226"/>
      <c r="BL677" s="228"/>
      <c r="BM677" s="229"/>
    </row>
    <row r="678" spans="1:65" x14ac:dyDescent="0.25">
      <c r="A678" s="45"/>
      <c r="B678" s="44"/>
      <c r="C678" s="52"/>
      <c r="D678" s="37"/>
      <c r="E678" s="37"/>
      <c r="F678" s="43"/>
      <c r="G678" s="52"/>
      <c r="H678" s="52"/>
      <c r="I678" s="34"/>
      <c r="J678" s="34"/>
      <c r="K678" s="34"/>
      <c r="L678" s="7"/>
      <c r="M678" s="34"/>
      <c r="N678" s="7"/>
      <c r="O678" s="34"/>
      <c r="P678" s="7"/>
      <c r="Q678" s="34"/>
      <c r="R678" s="34"/>
      <c r="S678" s="7"/>
      <c r="T678" s="34"/>
      <c r="U678" s="34"/>
      <c r="V678" s="7"/>
      <c r="W678" s="34"/>
      <c r="X678" s="7"/>
      <c r="Y678" s="34"/>
      <c r="Z678" s="67"/>
      <c r="AA678" s="34"/>
      <c r="AB678" s="7"/>
      <c r="AC678" s="34"/>
      <c r="AD678" s="34"/>
      <c r="AE678" s="7"/>
      <c r="AF678" s="34"/>
      <c r="AG678" s="7"/>
      <c r="AH678" s="34"/>
      <c r="AI678" s="7"/>
      <c r="AJ678" s="66"/>
      <c r="AK678" s="66"/>
      <c r="AL678" s="34"/>
      <c r="AM678" s="34"/>
      <c r="AN678" s="7"/>
      <c r="AO678" s="67"/>
      <c r="AP678" s="8"/>
      <c r="AQ678" s="8"/>
      <c r="AR678" s="7"/>
      <c r="AS678" s="8"/>
      <c r="AT678" s="8"/>
      <c r="AU678" s="224"/>
      <c r="AV678" s="224"/>
      <c r="AW678" s="224"/>
      <c r="AX678" s="225"/>
      <c r="AY678" s="225"/>
      <c r="AZ678" s="224"/>
      <c r="BA678" s="225"/>
      <c r="BB678" s="225"/>
      <c r="BC678" s="224"/>
      <c r="BD678" s="225"/>
      <c r="BE678" s="225"/>
      <c r="BF678" s="224"/>
      <c r="BG678" s="225"/>
      <c r="BH678" s="225"/>
      <c r="BI678" s="224"/>
      <c r="BJ678" s="226"/>
      <c r="BK678" s="226"/>
      <c r="BL678" s="228"/>
      <c r="BM678" s="229"/>
    </row>
    <row r="679" spans="1:65" x14ac:dyDescent="0.25">
      <c r="A679" s="45"/>
      <c r="B679" s="44"/>
      <c r="C679" s="52"/>
      <c r="D679" s="37"/>
      <c r="E679" s="37"/>
      <c r="F679" s="43"/>
      <c r="G679" s="52"/>
      <c r="H679" s="52"/>
      <c r="I679" s="34"/>
      <c r="J679" s="34"/>
      <c r="K679" s="34"/>
      <c r="L679" s="7"/>
      <c r="M679" s="34"/>
      <c r="N679" s="7"/>
      <c r="O679" s="34"/>
      <c r="P679" s="7"/>
      <c r="Q679" s="34"/>
      <c r="R679" s="34"/>
      <c r="S679" s="7"/>
      <c r="T679" s="34"/>
      <c r="U679" s="34"/>
      <c r="V679" s="7"/>
      <c r="W679" s="34"/>
      <c r="X679" s="7"/>
      <c r="Y679" s="34"/>
      <c r="Z679" s="67"/>
      <c r="AA679" s="34"/>
      <c r="AB679" s="7"/>
      <c r="AC679" s="34"/>
      <c r="AD679" s="34"/>
      <c r="AE679" s="7"/>
      <c r="AF679" s="34"/>
      <c r="AG679" s="7"/>
      <c r="AH679" s="34"/>
      <c r="AI679" s="7"/>
      <c r="AJ679" s="66"/>
      <c r="AK679" s="66"/>
      <c r="AL679" s="34"/>
      <c r="AM679" s="34"/>
      <c r="AN679" s="7"/>
      <c r="AO679" s="67"/>
      <c r="AP679" s="8"/>
      <c r="AQ679" s="8"/>
      <c r="AR679" s="7"/>
      <c r="AS679" s="8"/>
      <c r="AT679" s="8"/>
      <c r="AU679" s="224"/>
      <c r="AV679" s="224"/>
      <c r="AW679" s="224"/>
      <c r="AX679" s="225"/>
      <c r="AY679" s="225"/>
      <c r="AZ679" s="224"/>
      <c r="BA679" s="225"/>
      <c r="BB679" s="225"/>
      <c r="BC679" s="224"/>
      <c r="BD679" s="225"/>
      <c r="BE679" s="225"/>
      <c r="BF679" s="224"/>
      <c r="BG679" s="225"/>
      <c r="BH679" s="225"/>
      <c r="BI679" s="224"/>
      <c r="BJ679" s="226"/>
      <c r="BK679" s="226"/>
      <c r="BL679" s="228"/>
      <c r="BM679" s="229"/>
    </row>
    <row r="680" spans="1:65" x14ac:dyDescent="0.25">
      <c r="A680" s="45"/>
      <c r="B680" s="44"/>
      <c r="C680" s="52"/>
      <c r="D680" s="37"/>
      <c r="E680" s="37"/>
      <c r="F680" s="43"/>
      <c r="G680" s="52"/>
      <c r="H680" s="52"/>
      <c r="I680" s="34"/>
      <c r="J680" s="34"/>
      <c r="K680" s="34"/>
      <c r="L680" s="7"/>
      <c r="M680" s="34"/>
      <c r="N680" s="7"/>
      <c r="O680" s="34"/>
      <c r="P680" s="7"/>
      <c r="Q680" s="34"/>
      <c r="R680" s="34"/>
      <c r="S680" s="7"/>
      <c r="T680" s="34"/>
      <c r="U680" s="34"/>
      <c r="V680" s="7"/>
      <c r="W680" s="34"/>
      <c r="X680" s="7"/>
      <c r="Y680" s="34"/>
      <c r="Z680" s="67"/>
      <c r="AA680" s="34"/>
      <c r="AB680" s="7"/>
      <c r="AC680" s="34"/>
      <c r="AD680" s="34"/>
      <c r="AE680" s="7"/>
      <c r="AF680" s="34"/>
      <c r="AG680" s="7"/>
      <c r="AH680" s="34"/>
      <c r="AI680" s="7"/>
      <c r="AJ680" s="66"/>
      <c r="AK680" s="66"/>
      <c r="AL680" s="34"/>
      <c r="AM680" s="34"/>
      <c r="AN680" s="7"/>
      <c r="AO680" s="67"/>
      <c r="AP680" s="8"/>
      <c r="AQ680" s="8"/>
      <c r="AR680" s="7"/>
      <c r="AS680" s="8"/>
      <c r="AT680" s="8"/>
      <c r="AU680" s="224"/>
      <c r="AV680" s="224"/>
      <c r="AW680" s="224"/>
      <c r="AX680" s="225"/>
      <c r="AY680" s="225"/>
      <c r="AZ680" s="224"/>
      <c r="BA680" s="225"/>
      <c r="BB680" s="225"/>
      <c r="BC680" s="224"/>
      <c r="BD680" s="225"/>
      <c r="BE680" s="225"/>
      <c r="BF680" s="224"/>
      <c r="BG680" s="225"/>
      <c r="BH680" s="225"/>
      <c r="BI680" s="224"/>
      <c r="BJ680" s="226"/>
      <c r="BK680" s="226"/>
      <c r="BL680" s="228"/>
      <c r="BM680" s="229"/>
    </row>
    <row r="681" spans="1:65" x14ac:dyDescent="0.25">
      <c r="A681" s="45"/>
      <c r="B681" s="44"/>
      <c r="C681" s="52"/>
      <c r="D681" s="37"/>
      <c r="E681" s="37"/>
      <c r="F681" s="43"/>
      <c r="G681" s="52"/>
      <c r="H681" s="52"/>
      <c r="I681" s="34"/>
      <c r="J681" s="34"/>
      <c r="K681" s="34"/>
      <c r="L681" s="7"/>
      <c r="M681" s="34"/>
      <c r="N681" s="7"/>
      <c r="O681" s="34"/>
      <c r="P681" s="7"/>
      <c r="Q681" s="34"/>
      <c r="R681" s="34"/>
      <c r="S681" s="7"/>
      <c r="T681" s="34"/>
      <c r="U681" s="34"/>
      <c r="V681" s="7"/>
      <c r="W681" s="34"/>
      <c r="X681" s="7"/>
      <c r="Y681" s="34"/>
      <c r="Z681" s="67"/>
      <c r="AA681" s="34"/>
      <c r="AB681" s="7"/>
      <c r="AC681" s="34"/>
      <c r="AD681" s="34"/>
      <c r="AE681" s="7"/>
      <c r="AF681" s="34"/>
      <c r="AG681" s="7"/>
      <c r="AH681" s="34"/>
      <c r="AI681" s="7"/>
      <c r="AJ681" s="66"/>
      <c r="AK681" s="66"/>
      <c r="AL681" s="34"/>
      <c r="AM681" s="34"/>
      <c r="AN681" s="7"/>
      <c r="AO681" s="67"/>
      <c r="AP681" s="8"/>
      <c r="AQ681" s="8"/>
      <c r="AR681" s="7"/>
      <c r="AS681" s="8"/>
      <c r="AT681" s="8"/>
      <c r="AU681" s="224"/>
      <c r="AV681" s="224"/>
      <c r="AW681" s="224"/>
      <c r="AX681" s="225"/>
      <c r="AY681" s="225"/>
      <c r="AZ681" s="224"/>
      <c r="BA681" s="225"/>
      <c r="BB681" s="225"/>
      <c r="BC681" s="224"/>
      <c r="BD681" s="225"/>
      <c r="BE681" s="225"/>
      <c r="BF681" s="224"/>
      <c r="BG681" s="225"/>
      <c r="BH681" s="225"/>
      <c r="BI681" s="224"/>
      <c r="BJ681" s="226"/>
      <c r="BK681" s="226"/>
      <c r="BL681" s="228"/>
      <c r="BM681" s="229"/>
    </row>
    <row r="682" spans="1:65" x14ac:dyDescent="0.25">
      <c r="A682" s="45"/>
      <c r="B682" s="44"/>
      <c r="C682" s="52"/>
      <c r="D682" s="37"/>
      <c r="E682" s="37"/>
      <c r="F682" s="43"/>
      <c r="G682" s="52"/>
      <c r="H682" s="52"/>
      <c r="I682" s="34"/>
      <c r="J682" s="34"/>
      <c r="K682" s="34"/>
      <c r="L682" s="7"/>
      <c r="M682" s="34"/>
      <c r="N682" s="7"/>
      <c r="O682" s="34"/>
      <c r="P682" s="7"/>
      <c r="Q682" s="34"/>
      <c r="R682" s="34"/>
      <c r="S682" s="7"/>
      <c r="T682" s="34"/>
      <c r="U682" s="34"/>
      <c r="V682" s="7"/>
      <c r="W682" s="34"/>
      <c r="X682" s="7"/>
      <c r="Y682" s="34"/>
      <c r="Z682" s="67"/>
      <c r="AA682" s="34"/>
      <c r="AB682" s="7"/>
      <c r="AC682" s="34"/>
      <c r="AD682" s="34"/>
      <c r="AE682" s="7"/>
      <c r="AF682" s="34"/>
      <c r="AG682" s="7"/>
      <c r="AH682" s="34"/>
      <c r="AI682" s="7"/>
      <c r="AJ682" s="66"/>
      <c r="AK682" s="66"/>
      <c r="AL682" s="34"/>
      <c r="AM682" s="34"/>
      <c r="AN682" s="7"/>
      <c r="AO682" s="67"/>
      <c r="AP682" s="8"/>
      <c r="AQ682" s="8"/>
      <c r="AR682" s="7"/>
      <c r="AS682" s="8"/>
      <c r="AT682" s="8"/>
      <c r="AU682" s="224"/>
      <c r="AV682" s="224"/>
      <c r="AW682" s="224"/>
      <c r="AX682" s="225"/>
      <c r="AY682" s="225"/>
      <c r="AZ682" s="224"/>
      <c r="BA682" s="225"/>
      <c r="BB682" s="225"/>
      <c r="BC682" s="224"/>
      <c r="BD682" s="225"/>
      <c r="BE682" s="225"/>
      <c r="BF682" s="224"/>
      <c r="BG682" s="225"/>
      <c r="BH682" s="225"/>
      <c r="BI682" s="224"/>
      <c r="BJ682" s="226"/>
      <c r="BK682" s="226"/>
      <c r="BL682" s="228"/>
      <c r="BM682" s="229"/>
    </row>
    <row r="683" spans="1:65" x14ac:dyDescent="0.25">
      <c r="A683" s="45"/>
      <c r="B683" s="44"/>
      <c r="C683" s="52"/>
      <c r="D683" s="37"/>
      <c r="E683" s="37"/>
      <c r="F683" s="43"/>
      <c r="G683" s="52"/>
      <c r="H683" s="52"/>
      <c r="I683" s="34"/>
      <c r="J683" s="34"/>
      <c r="K683" s="34"/>
      <c r="L683" s="7"/>
      <c r="M683" s="34"/>
      <c r="N683" s="7"/>
      <c r="O683" s="34"/>
      <c r="P683" s="7"/>
      <c r="Q683" s="34"/>
      <c r="R683" s="34"/>
      <c r="S683" s="7"/>
      <c r="T683" s="34"/>
      <c r="U683" s="34"/>
      <c r="V683" s="7"/>
      <c r="W683" s="34"/>
      <c r="X683" s="7"/>
      <c r="Y683" s="34"/>
      <c r="Z683" s="67"/>
      <c r="AA683" s="34"/>
      <c r="AB683" s="7"/>
      <c r="AC683" s="34"/>
      <c r="AD683" s="34"/>
      <c r="AE683" s="7"/>
      <c r="AF683" s="34"/>
      <c r="AG683" s="7"/>
      <c r="AH683" s="34"/>
      <c r="AI683" s="7"/>
      <c r="AJ683" s="66"/>
      <c r="AK683" s="66"/>
      <c r="AL683" s="34"/>
      <c r="AM683" s="34"/>
      <c r="AN683" s="7"/>
      <c r="AO683" s="67"/>
      <c r="AP683" s="8"/>
      <c r="AQ683" s="8"/>
      <c r="AR683" s="7"/>
      <c r="AS683" s="8"/>
      <c r="AT683" s="8"/>
      <c r="AU683" s="224"/>
      <c r="AV683" s="224"/>
      <c r="AW683" s="224"/>
      <c r="AX683" s="225"/>
      <c r="AY683" s="225"/>
      <c r="AZ683" s="224"/>
      <c r="BA683" s="225"/>
      <c r="BB683" s="225"/>
      <c r="BC683" s="224"/>
      <c r="BD683" s="225"/>
      <c r="BE683" s="225"/>
      <c r="BF683" s="224"/>
      <c r="BG683" s="225"/>
      <c r="BH683" s="225"/>
      <c r="BI683" s="224"/>
      <c r="BJ683" s="226"/>
      <c r="BK683" s="226"/>
      <c r="BL683" s="228"/>
      <c r="BM683" s="229"/>
    </row>
    <row r="684" spans="1:65" x14ac:dyDescent="0.25">
      <c r="A684" s="45"/>
      <c r="B684" s="44"/>
      <c r="C684" s="52"/>
      <c r="D684" s="37"/>
      <c r="E684" s="37"/>
      <c r="F684" s="43"/>
      <c r="G684" s="52"/>
      <c r="H684" s="52"/>
      <c r="I684" s="34"/>
      <c r="J684" s="34"/>
      <c r="K684" s="34"/>
      <c r="L684" s="7"/>
      <c r="M684" s="34"/>
      <c r="N684" s="7"/>
      <c r="O684" s="34"/>
      <c r="P684" s="7"/>
      <c r="Q684" s="34"/>
      <c r="R684" s="34"/>
      <c r="S684" s="7"/>
      <c r="T684" s="34"/>
      <c r="U684" s="34"/>
      <c r="V684" s="7"/>
      <c r="W684" s="34"/>
      <c r="X684" s="7"/>
      <c r="Y684" s="34"/>
      <c r="Z684" s="67"/>
      <c r="AA684" s="34"/>
      <c r="AB684" s="7"/>
      <c r="AC684" s="34"/>
      <c r="AD684" s="34"/>
      <c r="AE684" s="7"/>
      <c r="AF684" s="34"/>
      <c r="AG684" s="7"/>
      <c r="AH684" s="34"/>
      <c r="AI684" s="7"/>
      <c r="AJ684" s="66"/>
      <c r="AK684" s="66"/>
      <c r="AL684" s="34"/>
      <c r="AM684" s="34"/>
      <c r="AN684" s="7"/>
      <c r="AO684" s="67"/>
      <c r="AP684" s="8"/>
      <c r="AQ684" s="8"/>
      <c r="AR684" s="7"/>
      <c r="AS684" s="8"/>
      <c r="AT684" s="8"/>
      <c r="AU684" s="224"/>
      <c r="AV684" s="224"/>
      <c r="AW684" s="224"/>
      <c r="AX684" s="225"/>
      <c r="AY684" s="225"/>
      <c r="AZ684" s="224"/>
      <c r="BA684" s="225"/>
      <c r="BB684" s="225"/>
      <c r="BC684" s="224"/>
      <c r="BD684" s="225"/>
      <c r="BE684" s="225"/>
      <c r="BF684" s="224"/>
      <c r="BG684" s="225"/>
      <c r="BH684" s="225"/>
      <c r="BI684" s="224"/>
      <c r="BJ684" s="226"/>
      <c r="BK684" s="226"/>
      <c r="BL684" s="228"/>
      <c r="BM684" s="229"/>
    </row>
    <row r="685" spans="1:65" x14ac:dyDescent="0.25">
      <c r="A685" s="45"/>
      <c r="B685" s="44"/>
      <c r="C685" s="52"/>
      <c r="D685" s="37"/>
      <c r="E685" s="37"/>
      <c r="F685" s="43"/>
      <c r="G685" s="52"/>
      <c r="H685" s="52"/>
      <c r="I685" s="34"/>
      <c r="J685" s="34"/>
      <c r="K685" s="34"/>
      <c r="L685" s="7"/>
      <c r="M685" s="34"/>
      <c r="N685" s="7"/>
      <c r="O685" s="34"/>
      <c r="P685" s="7"/>
      <c r="Q685" s="34"/>
      <c r="R685" s="34"/>
      <c r="S685" s="7"/>
      <c r="T685" s="34"/>
      <c r="U685" s="34"/>
      <c r="V685" s="7"/>
      <c r="W685" s="34"/>
      <c r="X685" s="7"/>
      <c r="Y685" s="34"/>
      <c r="Z685" s="67"/>
      <c r="AA685" s="34"/>
      <c r="AB685" s="7"/>
      <c r="AC685" s="34"/>
      <c r="AD685" s="34"/>
      <c r="AE685" s="7"/>
      <c r="AF685" s="34"/>
      <c r="AG685" s="7"/>
      <c r="AH685" s="34"/>
      <c r="AI685" s="7"/>
      <c r="AJ685" s="66"/>
      <c r="AK685" s="66"/>
      <c r="AL685" s="34"/>
      <c r="AM685" s="34"/>
      <c r="AN685" s="7"/>
      <c r="AO685" s="67"/>
      <c r="AP685" s="8"/>
      <c r="AQ685" s="8"/>
      <c r="AR685" s="7"/>
      <c r="AS685" s="8"/>
      <c r="AT685" s="8"/>
      <c r="AU685" s="224"/>
      <c r="AV685" s="224"/>
      <c r="AW685" s="224"/>
      <c r="AX685" s="225"/>
      <c r="AY685" s="225"/>
      <c r="AZ685" s="224"/>
      <c r="BA685" s="225"/>
      <c r="BB685" s="225"/>
      <c r="BC685" s="224"/>
      <c r="BD685" s="225"/>
      <c r="BE685" s="225"/>
      <c r="BF685" s="224"/>
      <c r="BG685" s="225"/>
      <c r="BH685" s="225"/>
      <c r="BI685" s="224"/>
      <c r="BJ685" s="226"/>
      <c r="BK685" s="226"/>
      <c r="BL685" s="228"/>
      <c r="BM685" s="229"/>
    </row>
    <row r="686" spans="1:65" x14ac:dyDescent="0.25">
      <c r="A686" s="45"/>
      <c r="B686" s="44"/>
      <c r="C686" s="52"/>
      <c r="D686" s="37"/>
      <c r="E686" s="37"/>
      <c r="F686" s="43"/>
      <c r="G686" s="52"/>
      <c r="H686" s="52"/>
      <c r="I686" s="34"/>
      <c r="J686" s="34"/>
      <c r="K686" s="34"/>
      <c r="L686" s="7"/>
      <c r="M686" s="34"/>
      <c r="N686" s="7"/>
      <c r="O686" s="34"/>
      <c r="P686" s="7"/>
      <c r="Q686" s="34"/>
      <c r="R686" s="34"/>
      <c r="S686" s="7"/>
      <c r="T686" s="34"/>
      <c r="U686" s="34"/>
      <c r="V686" s="7"/>
      <c r="W686" s="34"/>
      <c r="X686" s="7"/>
      <c r="Y686" s="34"/>
      <c r="Z686" s="67"/>
      <c r="AA686" s="34"/>
      <c r="AB686" s="7"/>
      <c r="AC686" s="34"/>
      <c r="AD686" s="34"/>
      <c r="AE686" s="7"/>
      <c r="AF686" s="34"/>
      <c r="AG686" s="7"/>
      <c r="AH686" s="34"/>
      <c r="AI686" s="7"/>
      <c r="AJ686" s="66"/>
      <c r="AK686" s="66"/>
      <c r="AL686" s="34"/>
      <c r="AM686" s="34"/>
      <c r="AN686" s="7"/>
      <c r="AO686" s="67"/>
      <c r="AP686" s="8"/>
      <c r="AQ686" s="8"/>
      <c r="AR686" s="7"/>
      <c r="AS686" s="8"/>
      <c r="AT686" s="8"/>
      <c r="AU686" s="224"/>
      <c r="AV686" s="224"/>
      <c r="AW686" s="224"/>
      <c r="AX686" s="225"/>
      <c r="AY686" s="225"/>
      <c r="AZ686" s="224"/>
      <c r="BA686" s="225"/>
      <c r="BB686" s="225"/>
      <c r="BC686" s="224"/>
      <c r="BD686" s="225"/>
      <c r="BE686" s="225"/>
      <c r="BF686" s="224"/>
      <c r="BG686" s="225"/>
      <c r="BH686" s="225"/>
      <c r="BI686" s="224"/>
      <c r="BJ686" s="226"/>
      <c r="BK686" s="226"/>
      <c r="BL686" s="228"/>
      <c r="BM686" s="229"/>
    </row>
    <row r="687" spans="1:65" x14ac:dyDescent="0.25">
      <c r="A687" s="45"/>
      <c r="B687" s="44"/>
      <c r="C687" s="52"/>
      <c r="D687" s="37"/>
      <c r="E687" s="37"/>
      <c r="F687" s="43"/>
      <c r="G687" s="52"/>
      <c r="H687" s="52"/>
      <c r="I687" s="34"/>
      <c r="J687" s="34"/>
      <c r="K687" s="34"/>
      <c r="L687" s="7"/>
      <c r="M687" s="34"/>
      <c r="N687" s="7"/>
      <c r="O687" s="34"/>
      <c r="P687" s="7"/>
      <c r="Q687" s="34"/>
      <c r="R687" s="34"/>
      <c r="S687" s="7"/>
      <c r="T687" s="34"/>
      <c r="U687" s="34"/>
      <c r="V687" s="7"/>
      <c r="W687" s="34"/>
      <c r="X687" s="7"/>
      <c r="Y687" s="34"/>
      <c r="Z687" s="67"/>
      <c r="AA687" s="34"/>
      <c r="AB687" s="7"/>
      <c r="AC687" s="34"/>
      <c r="AD687" s="34"/>
      <c r="AE687" s="7"/>
      <c r="AF687" s="34"/>
      <c r="AG687" s="7"/>
      <c r="AH687" s="34"/>
      <c r="AI687" s="7"/>
      <c r="AJ687" s="66"/>
      <c r="AK687" s="66"/>
      <c r="AL687" s="34"/>
      <c r="AM687" s="34"/>
      <c r="AN687" s="7"/>
      <c r="AO687" s="67"/>
      <c r="AP687" s="8"/>
      <c r="AQ687" s="8"/>
      <c r="AR687" s="7"/>
      <c r="AS687" s="8"/>
      <c r="AT687" s="8"/>
      <c r="AU687" s="224"/>
      <c r="AV687" s="224"/>
      <c r="AW687" s="224"/>
      <c r="AX687" s="225"/>
      <c r="AY687" s="225"/>
      <c r="AZ687" s="224"/>
      <c r="BA687" s="225"/>
      <c r="BB687" s="225"/>
      <c r="BC687" s="224"/>
      <c r="BD687" s="225"/>
      <c r="BE687" s="225"/>
      <c r="BF687" s="224"/>
      <c r="BG687" s="225"/>
      <c r="BH687" s="225"/>
      <c r="BI687" s="224"/>
      <c r="BJ687" s="226"/>
      <c r="BK687" s="226"/>
      <c r="BL687" s="228"/>
      <c r="BM687" s="229"/>
    </row>
    <row r="688" spans="1:65" x14ac:dyDescent="0.25">
      <c r="A688" s="45"/>
      <c r="B688" s="44"/>
      <c r="C688" s="52"/>
      <c r="D688" s="37"/>
      <c r="E688" s="37"/>
      <c r="F688" s="43"/>
      <c r="G688" s="52"/>
      <c r="H688" s="52"/>
      <c r="I688" s="34"/>
      <c r="J688" s="34"/>
      <c r="K688" s="34"/>
      <c r="L688" s="7"/>
      <c r="M688" s="34"/>
      <c r="N688" s="7"/>
      <c r="O688" s="34"/>
      <c r="P688" s="7"/>
      <c r="Q688" s="34"/>
      <c r="R688" s="34"/>
      <c r="S688" s="7"/>
      <c r="T688" s="34"/>
      <c r="U688" s="34"/>
      <c r="V688" s="7"/>
      <c r="W688" s="34"/>
      <c r="X688" s="7"/>
      <c r="Y688" s="34"/>
      <c r="Z688" s="67"/>
      <c r="AA688" s="34"/>
      <c r="AB688" s="7"/>
      <c r="AC688" s="34"/>
      <c r="AD688" s="34"/>
      <c r="AE688" s="7"/>
      <c r="AF688" s="34"/>
      <c r="AG688" s="7"/>
      <c r="AH688" s="34"/>
      <c r="AI688" s="7"/>
      <c r="AJ688" s="66"/>
      <c r="AK688" s="66"/>
      <c r="AL688" s="34"/>
      <c r="AM688" s="34"/>
      <c r="AN688" s="7"/>
      <c r="AO688" s="67"/>
      <c r="AP688" s="8"/>
      <c r="AQ688" s="8"/>
      <c r="AR688" s="7"/>
      <c r="AS688" s="8"/>
      <c r="AT688" s="8"/>
      <c r="AU688" s="224"/>
      <c r="AV688" s="224"/>
      <c r="AW688" s="224"/>
      <c r="AX688" s="225"/>
      <c r="AY688" s="225"/>
      <c r="AZ688" s="224"/>
      <c r="BA688" s="225"/>
      <c r="BB688" s="225"/>
      <c r="BC688" s="224"/>
      <c r="BD688" s="225"/>
      <c r="BE688" s="225"/>
      <c r="BF688" s="224"/>
      <c r="BG688" s="225"/>
      <c r="BH688" s="225"/>
      <c r="BI688" s="224"/>
      <c r="BJ688" s="226"/>
      <c r="BK688" s="226"/>
      <c r="BL688" s="228"/>
      <c r="BM688" s="229"/>
    </row>
    <row r="689" spans="1:65" x14ac:dyDescent="0.25">
      <c r="A689" s="45"/>
      <c r="B689" s="44"/>
      <c r="C689" s="52"/>
      <c r="D689" s="37"/>
      <c r="E689" s="37"/>
      <c r="F689" s="43"/>
      <c r="G689" s="52"/>
      <c r="H689" s="52"/>
      <c r="I689" s="34"/>
      <c r="J689" s="34"/>
      <c r="K689" s="34"/>
      <c r="L689" s="7"/>
      <c r="M689" s="34"/>
      <c r="N689" s="7"/>
      <c r="O689" s="34"/>
      <c r="P689" s="7"/>
      <c r="Q689" s="34"/>
      <c r="R689" s="34"/>
      <c r="S689" s="7"/>
      <c r="T689" s="34"/>
      <c r="U689" s="34"/>
      <c r="V689" s="7"/>
      <c r="W689" s="34"/>
      <c r="X689" s="7"/>
      <c r="Y689" s="34"/>
      <c r="Z689" s="67"/>
      <c r="AA689" s="34"/>
      <c r="AB689" s="7"/>
      <c r="AC689" s="34"/>
      <c r="AD689" s="34"/>
      <c r="AE689" s="7"/>
      <c r="AF689" s="34"/>
      <c r="AG689" s="7"/>
      <c r="AH689" s="34"/>
      <c r="AI689" s="7"/>
      <c r="AJ689" s="66"/>
      <c r="AK689" s="66"/>
      <c r="AL689" s="34"/>
      <c r="AM689" s="34"/>
      <c r="AN689" s="7"/>
      <c r="AO689" s="67"/>
      <c r="AP689" s="8"/>
      <c r="AQ689" s="8"/>
      <c r="AR689" s="7"/>
      <c r="AS689" s="8"/>
      <c r="AT689" s="8"/>
      <c r="AU689" s="224"/>
      <c r="AV689" s="224"/>
      <c r="AW689" s="224"/>
      <c r="AX689" s="225"/>
      <c r="AY689" s="225"/>
      <c r="AZ689" s="224"/>
      <c r="BA689" s="225"/>
      <c r="BB689" s="225"/>
      <c r="BC689" s="224"/>
      <c r="BD689" s="225"/>
      <c r="BE689" s="225"/>
      <c r="BF689" s="224"/>
      <c r="BG689" s="225"/>
      <c r="BH689" s="225"/>
      <c r="BI689" s="224"/>
      <c r="BJ689" s="226"/>
      <c r="BK689" s="226"/>
      <c r="BL689" s="228"/>
      <c r="BM689" s="229"/>
    </row>
    <row r="690" spans="1:65" x14ac:dyDescent="0.25">
      <c r="A690" s="45"/>
      <c r="B690" s="44"/>
      <c r="C690" s="52"/>
      <c r="D690" s="37"/>
      <c r="E690" s="37"/>
      <c r="F690" s="43"/>
      <c r="G690" s="52"/>
      <c r="H690" s="52"/>
      <c r="I690" s="34"/>
      <c r="J690" s="34"/>
      <c r="K690" s="34"/>
      <c r="L690" s="7"/>
      <c r="M690" s="34"/>
      <c r="N690" s="7"/>
      <c r="O690" s="34"/>
      <c r="P690" s="7"/>
      <c r="Q690" s="34"/>
      <c r="R690" s="34"/>
      <c r="S690" s="7"/>
      <c r="T690" s="34"/>
      <c r="U690" s="34"/>
      <c r="V690" s="7"/>
      <c r="W690" s="34"/>
      <c r="X690" s="7"/>
      <c r="Y690" s="34"/>
      <c r="Z690" s="67"/>
      <c r="AA690" s="34"/>
      <c r="AB690" s="7"/>
      <c r="AC690" s="34"/>
      <c r="AD690" s="34"/>
      <c r="AE690" s="7"/>
      <c r="AF690" s="34"/>
      <c r="AG690" s="7"/>
      <c r="AH690" s="34"/>
      <c r="AI690" s="7"/>
      <c r="AJ690" s="66"/>
      <c r="AK690" s="66"/>
      <c r="AL690" s="34"/>
      <c r="AM690" s="34"/>
      <c r="AN690" s="7"/>
      <c r="AO690" s="67"/>
      <c r="AP690" s="8"/>
      <c r="AQ690" s="8"/>
      <c r="AR690" s="7"/>
      <c r="AS690" s="8"/>
      <c r="AT690" s="8"/>
      <c r="AU690" s="224"/>
      <c r="AV690" s="224"/>
      <c r="AW690" s="224"/>
      <c r="AX690" s="225"/>
      <c r="AY690" s="225"/>
      <c r="AZ690" s="224"/>
      <c r="BA690" s="225"/>
      <c r="BB690" s="225"/>
      <c r="BC690" s="224"/>
      <c r="BD690" s="225"/>
      <c r="BE690" s="225"/>
      <c r="BF690" s="224"/>
      <c r="BG690" s="225"/>
      <c r="BH690" s="225"/>
      <c r="BI690" s="224"/>
      <c r="BJ690" s="226"/>
      <c r="BK690" s="226"/>
      <c r="BL690" s="228"/>
      <c r="BM690" s="229"/>
    </row>
    <row r="691" spans="1:65" x14ac:dyDescent="0.25">
      <c r="A691" s="45"/>
      <c r="B691" s="44"/>
      <c r="C691" s="52"/>
      <c r="D691" s="37"/>
      <c r="E691" s="37"/>
      <c r="F691" s="43"/>
      <c r="G691" s="52"/>
      <c r="H691" s="52"/>
      <c r="I691" s="34"/>
      <c r="J691" s="34"/>
      <c r="K691" s="34"/>
      <c r="L691" s="7"/>
      <c r="M691" s="34"/>
      <c r="N691" s="7"/>
      <c r="O691" s="34"/>
      <c r="P691" s="7"/>
      <c r="Q691" s="34"/>
      <c r="R691" s="34"/>
      <c r="S691" s="7"/>
      <c r="T691" s="34"/>
      <c r="U691" s="34"/>
      <c r="V691" s="7"/>
      <c r="W691" s="34"/>
      <c r="X691" s="7"/>
      <c r="Y691" s="34"/>
      <c r="Z691" s="67"/>
      <c r="AA691" s="34"/>
      <c r="AB691" s="7"/>
      <c r="AC691" s="34"/>
      <c r="AD691" s="34"/>
      <c r="AE691" s="7"/>
      <c r="AF691" s="34"/>
      <c r="AG691" s="7"/>
      <c r="AH691" s="34"/>
      <c r="AI691" s="7"/>
      <c r="AJ691" s="66"/>
      <c r="AK691" s="66"/>
      <c r="AL691" s="34"/>
      <c r="AM691" s="34"/>
      <c r="AN691" s="7"/>
      <c r="AO691" s="67"/>
      <c r="AP691" s="8"/>
      <c r="AQ691" s="8"/>
      <c r="AR691" s="7"/>
      <c r="AS691" s="8"/>
      <c r="AT691" s="8"/>
      <c r="AU691" s="224"/>
      <c r="AV691" s="224"/>
      <c r="AW691" s="224"/>
      <c r="AX691" s="225"/>
      <c r="AY691" s="225"/>
      <c r="AZ691" s="224"/>
      <c r="BA691" s="225"/>
      <c r="BB691" s="225"/>
      <c r="BC691" s="224"/>
      <c r="BD691" s="225"/>
      <c r="BE691" s="225"/>
      <c r="BF691" s="224"/>
      <c r="BG691" s="225"/>
      <c r="BH691" s="225"/>
      <c r="BI691" s="224"/>
      <c r="BJ691" s="226"/>
      <c r="BK691" s="226"/>
      <c r="BL691" s="228"/>
      <c r="BM691" s="229"/>
    </row>
    <row r="692" spans="1:65" x14ac:dyDescent="0.25">
      <c r="A692" s="45"/>
      <c r="B692" s="44"/>
      <c r="C692" s="52"/>
      <c r="D692" s="37"/>
      <c r="E692" s="37"/>
      <c r="F692" s="43"/>
      <c r="G692" s="52"/>
      <c r="H692" s="52"/>
      <c r="I692" s="34"/>
      <c r="J692" s="34"/>
      <c r="K692" s="34"/>
      <c r="L692" s="7"/>
      <c r="M692" s="34"/>
      <c r="N692" s="7"/>
      <c r="O692" s="34"/>
      <c r="P692" s="7"/>
      <c r="Q692" s="34"/>
      <c r="R692" s="34"/>
      <c r="S692" s="7"/>
      <c r="T692" s="34"/>
      <c r="U692" s="34"/>
      <c r="V692" s="7"/>
      <c r="W692" s="34"/>
      <c r="X692" s="7"/>
      <c r="Y692" s="34"/>
      <c r="Z692" s="67"/>
      <c r="AA692" s="34"/>
      <c r="AB692" s="7"/>
      <c r="AC692" s="34"/>
      <c r="AD692" s="34"/>
      <c r="AE692" s="7"/>
      <c r="AF692" s="34"/>
      <c r="AG692" s="7"/>
      <c r="AH692" s="34"/>
      <c r="AI692" s="7"/>
      <c r="AJ692" s="66"/>
      <c r="AK692" s="66"/>
      <c r="AL692" s="34"/>
      <c r="AM692" s="34"/>
      <c r="AN692" s="7"/>
      <c r="AO692" s="67"/>
      <c r="AP692" s="8"/>
      <c r="AQ692" s="8"/>
      <c r="AR692" s="7"/>
      <c r="AS692" s="8"/>
      <c r="AT692" s="8"/>
      <c r="AU692" s="224"/>
      <c r="AV692" s="224"/>
      <c r="AW692" s="224"/>
      <c r="AX692" s="225"/>
      <c r="AY692" s="225"/>
      <c r="AZ692" s="224"/>
      <c r="BA692" s="225"/>
      <c r="BB692" s="225"/>
      <c r="BC692" s="224"/>
      <c r="BD692" s="225"/>
      <c r="BE692" s="225"/>
      <c r="BF692" s="224"/>
      <c r="BG692" s="225"/>
      <c r="BH692" s="225"/>
      <c r="BI692" s="224"/>
      <c r="BJ692" s="226"/>
      <c r="BK692" s="226"/>
      <c r="BL692" s="228"/>
      <c r="BM692" s="229"/>
    </row>
    <row r="693" spans="1:65" x14ac:dyDescent="0.25">
      <c r="A693" s="45"/>
      <c r="B693" s="44"/>
      <c r="C693" s="52"/>
      <c r="D693" s="37"/>
      <c r="E693" s="37"/>
      <c r="F693" s="43"/>
      <c r="G693" s="52"/>
      <c r="H693" s="52"/>
      <c r="I693" s="34"/>
      <c r="J693" s="34"/>
      <c r="K693" s="34"/>
      <c r="L693" s="7"/>
      <c r="M693" s="34"/>
      <c r="N693" s="7"/>
      <c r="O693" s="34"/>
      <c r="P693" s="7"/>
      <c r="Q693" s="34"/>
      <c r="R693" s="34"/>
      <c r="S693" s="7"/>
      <c r="T693" s="34"/>
      <c r="U693" s="34"/>
      <c r="V693" s="7"/>
      <c r="W693" s="34"/>
      <c r="X693" s="7"/>
      <c r="Y693" s="34"/>
      <c r="Z693" s="67"/>
      <c r="AA693" s="34"/>
      <c r="AB693" s="7"/>
      <c r="AC693" s="34"/>
      <c r="AD693" s="34"/>
      <c r="AE693" s="7"/>
      <c r="AF693" s="34"/>
      <c r="AG693" s="7"/>
      <c r="AH693" s="34"/>
      <c r="AI693" s="7"/>
      <c r="AJ693" s="66"/>
      <c r="AK693" s="66"/>
      <c r="AL693" s="34"/>
      <c r="AM693" s="34"/>
      <c r="AN693" s="7"/>
      <c r="AO693" s="67"/>
      <c r="AP693" s="8"/>
      <c r="AQ693" s="8"/>
      <c r="AR693" s="7"/>
      <c r="AS693" s="8"/>
      <c r="AT693" s="8"/>
      <c r="AU693" s="224"/>
      <c r="AV693" s="224"/>
      <c r="AW693" s="224"/>
      <c r="AX693" s="225"/>
      <c r="AY693" s="225"/>
      <c r="AZ693" s="224"/>
      <c r="BA693" s="225"/>
      <c r="BB693" s="225"/>
      <c r="BC693" s="224"/>
      <c r="BD693" s="225"/>
      <c r="BE693" s="225"/>
      <c r="BF693" s="224"/>
      <c r="BG693" s="225"/>
      <c r="BH693" s="225"/>
      <c r="BI693" s="224"/>
      <c r="BJ693" s="226"/>
      <c r="BK693" s="226"/>
      <c r="BL693" s="228"/>
      <c r="BM693" s="229"/>
    </row>
    <row r="694" spans="1:65" x14ac:dyDescent="0.25">
      <c r="A694" s="45"/>
      <c r="B694" s="44"/>
      <c r="C694" s="52"/>
      <c r="D694" s="37"/>
      <c r="E694" s="37"/>
      <c r="F694" s="43"/>
      <c r="G694" s="52"/>
      <c r="H694" s="52"/>
      <c r="I694" s="34"/>
      <c r="J694" s="34"/>
      <c r="K694" s="34"/>
      <c r="L694" s="7"/>
      <c r="M694" s="34"/>
      <c r="N694" s="7"/>
      <c r="O694" s="34"/>
      <c r="P694" s="7"/>
      <c r="Q694" s="34"/>
      <c r="R694" s="34"/>
      <c r="S694" s="7"/>
      <c r="T694" s="34"/>
      <c r="U694" s="34"/>
      <c r="V694" s="7"/>
      <c r="W694" s="34"/>
      <c r="X694" s="7"/>
      <c r="Y694" s="34"/>
      <c r="Z694" s="67"/>
      <c r="AA694" s="34"/>
      <c r="AB694" s="7"/>
      <c r="AC694" s="34"/>
      <c r="AD694" s="34"/>
      <c r="AE694" s="7"/>
      <c r="AF694" s="34"/>
      <c r="AG694" s="7"/>
      <c r="AH694" s="34"/>
      <c r="AI694" s="7"/>
      <c r="AJ694" s="66"/>
      <c r="AK694" s="66"/>
      <c r="AL694" s="34"/>
      <c r="AM694" s="34"/>
      <c r="AN694" s="7"/>
      <c r="AO694" s="67"/>
      <c r="AP694" s="8"/>
      <c r="AQ694" s="8"/>
      <c r="AR694" s="7"/>
      <c r="AS694" s="8"/>
      <c r="AT694" s="8"/>
      <c r="AU694" s="224"/>
      <c r="AV694" s="224"/>
      <c r="AW694" s="224"/>
      <c r="AX694" s="225"/>
      <c r="AY694" s="225"/>
      <c r="AZ694" s="224"/>
      <c r="BA694" s="225"/>
      <c r="BB694" s="225"/>
      <c r="BC694" s="224"/>
      <c r="BD694" s="225"/>
      <c r="BE694" s="225"/>
      <c r="BF694" s="224"/>
      <c r="BG694" s="225"/>
      <c r="BH694" s="225"/>
      <c r="BI694" s="224"/>
      <c r="BJ694" s="226"/>
      <c r="BK694" s="226"/>
      <c r="BL694" s="228"/>
      <c r="BM694" s="229"/>
    </row>
    <row r="695" spans="1:65" x14ac:dyDescent="0.25">
      <c r="A695" s="45"/>
      <c r="B695" s="44"/>
      <c r="C695" s="52"/>
      <c r="D695" s="37"/>
      <c r="E695" s="37"/>
      <c r="F695" s="43"/>
      <c r="G695" s="52"/>
      <c r="H695" s="52"/>
      <c r="I695" s="34"/>
      <c r="J695" s="34"/>
      <c r="K695" s="34"/>
      <c r="L695" s="7"/>
      <c r="M695" s="34"/>
      <c r="N695" s="7"/>
      <c r="O695" s="34"/>
      <c r="P695" s="7"/>
      <c r="Q695" s="34"/>
      <c r="R695" s="34"/>
      <c r="S695" s="7"/>
      <c r="T695" s="34"/>
      <c r="U695" s="34"/>
      <c r="V695" s="7"/>
      <c r="W695" s="34"/>
      <c r="X695" s="7"/>
      <c r="Y695" s="34"/>
      <c r="Z695" s="67"/>
      <c r="AA695" s="34"/>
      <c r="AB695" s="7"/>
      <c r="AC695" s="34"/>
      <c r="AD695" s="34"/>
      <c r="AE695" s="7"/>
      <c r="AF695" s="34"/>
      <c r="AG695" s="7"/>
      <c r="AH695" s="34"/>
      <c r="AI695" s="7"/>
      <c r="AJ695" s="66"/>
      <c r="AK695" s="66"/>
      <c r="AL695" s="34"/>
      <c r="AM695" s="34"/>
      <c r="AN695" s="7"/>
      <c r="AO695" s="67"/>
      <c r="AP695" s="8"/>
      <c r="AQ695" s="8"/>
      <c r="AR695" s="7"/>
      <c r="AS695" s="8"/>
      <c r="AT695" s="8"/>
      <c r="AU695" s="224"/>
      <c r="AV695" s="224"/>
      <c r="AW695" s="224"/>
      <c r="AX695" s="225"/>
      <c r="AY695" s="225"/>
      <c r="AZ695" s="224"/>
      <c r="BA695" s="225"/>
      <c r="BB695" s="225"/>
      <c r="BC695" s="224"/>
      <c r="BD695" s="225"/>
      <c r="BE695" s="225"/>
      <c r="BF695" s="224"/>
      <c r="BG695" s="225"/>
      <c r="BH695" s="225"/>
      <c r="BI695" s="224"/>
      <c r="BJ695" s="226"/>
      <c r="BK695" s="226"/>
      <c r="BL695" s="228"/>
      <c r="BM695" s="229"/>
    </row>
    <row r="696" spans="1:65" x14ac:dyDescent="0.25">
      <c r="A696" s="45"/>
      <c r="B696" s="44"/>
      <c r="C696" s="52"/>
      <c r="D696" s="37"/>
      <c r="E696" s="37"/>
      <c r="F696" s="43"/>
      <c r="G696" s="52"/>
      <c r="H696" s="52"/>
      <c r="I696" s="34"/>
      <c r="J696" s="34"/>
      <c r="K696" s="34"/>
      <c r="L696" s="7"/>
      <c r="M696" s="34"/>
      <c r="N696" s="7"/>
      <c r="O696" s="34"/>
      <c r="P696" s="7"/>
      <c r="Q696" s="34"/>
      <c r="R696" s="34"/>
      <c r="S696" s="7"/>
      <c r="T696" s="34"/>
      <c r="U696" s="34"/>
      <c r="V696" s="7"/>
      <c r="W696" s="34"/>
      <c r="X696" s="7"/>
      <c r="Y696" s="34"/>
      <c r="Z696" s="67"/>
      <c r="AA696" s="34"/>
      <c r="AB696" s="7"/>
      <c r="AC696" s="34"/>
      <c r="AD696" s="34"/>
      <c r="AE696" s="7"/>
      <c r="AF696" s="34"/>
      <c r="AG696" s="7"/>
      <c r="AH696" s="34"/>
      <c r="AI696" s="7"/>
      <c r="AJ696" s="66"/>
      <c r="AK696" s="66"/>
      <c r="AL696" s="34"/>
      <c r="AM696" s="34"/>
      <c r="AN696" s="7"/>
      <c r="AO696" s="67"/>
      <c r="AP696" s="8"/>
      <c r="AQ696" s="8"/>
      <c r="AR696" s="7"/>
      <c r="AS696" s="8"/>
      <c r="AT696" s="8"/>
      <c r="AU696" s="224"/>
      <c r="AV696" s="224"/>
      <c r="AW696" s="224"/>
      <c r="AX696" s="225"/>
      <c r="AY696" s="225"/>
      <c r="AZ696" s="224"/>
      <c r="BA696" s="225"/>
      <c r="BB696" s="225"/>
      <c r="BC696" s="224"/>
      <c r="BD696" s="225"/>
      <c r="BE696" s="225"/>
      <c r="BF696" s="224"/>
      <c r="BG696" s="225"/>
      <c r="BH696" s="225"/>
      <c r="BI696" s="224"/>
      <c r="BJ696" s="226"/>
      <c r="BK696" s="226"/>
      <c r="BL696" s="228"/>
      <c r="BM696" s="229"/>
    </row>
    <row r="697" spans="1:65" x14ac:dyDescent="0.25">
      <c r="A697" s="45"/>
      <c r="B697" s="44"/>
      <c r="C697" s="52"/>
      <c r="D697" s="37"/>
      <c r="E697" s="37"/>
      <c r="F697" s="43"/>
      <c r="G697" s="52"/>
      <c r="H697" s="52"/>
      <c r="I697" s="34"/>
      <c r="J697" s="34"/>
      <c r="K697" s="34"/>
      <c r="L697" s="7"/>
      <c r="M697" s="34"/>
      <c r="N697" s="7"/>
      <c r="O697" s="34"/>
      <c r="P697" s="7"/>
      <c r="Q697" s="34"/>
      <c r="R697" s="34"/>
      <c r="S697" s="7"/>
      <c r="T697" s="34"/>
      <c r="U697" s="34"/>
      <c r="V697" s="7"/>
      <c r="W697" s="34"/>
      <c r="X697" s="7"/>
      <c r="Y697" s="34"/>
      <c r="Z697" s="67"/>
      <c r="AA697" s="34"/>
      <c r="AB697" s="7"/>
      <c r="AC697" s="34"/>
      <c r="AD697" s="34"/>
      <c r="AE697" s="7"/>
      <c r="AF697" s="34"/>
      <c r="AG697" s="7"/>
      <c r="AH697" s="34"/>
      <c r="AI697" s="7"/>
      <c r="AJ697" s="66"/>
      <c r="AK697" s="66"/>
      <c r="AL697" s="34"/>
      <c r="AM697" s="34"/>
      <c r="AN697" s="7"/>
      <c r="AO697" s="67"/>
      <c r="AP697" s="8"/>
      <c r="AQ697" s="8"/>
      <c r="AR697" s="7"/>
      <c r="AS697" s="8"/>
      <c r="AT697" s="8"/>
      <c r="AU697" s="224"/>
      <c r="AV697" s="224"/>
      <c r="AW697" s="224"/>
      <c r="AX697" s="225"/>
      <c r="AY697" s="225"/>
      <c r="AZ697" s="224"/>
      <c r="BA697" s="225"/>
      <c r="BB697" s="225"/>
      <c r="BC697" s="224"/>
      <c r="BD697" s="225"/>
      <c r="BE697" s="225"/>
      <c r="BF697" s="224"/>
      <c r="BG697" s="225"/>
      <c r="BH697" s="225"/>
      <c r="BI697" s="224"/>
      <c r="BJ697" s="226"/>
      <c r="BK697" s="226"/>
      <c r="BL697" s="228"/>
      <c r="BM697" s="229"/>
    </row>
    <row r="698" spans="1:65" x14ac:dyDescent="0.25">
      <c r="A698" s="45"/>
      <c r="B698" s="44"/>
      <c r="C698" s="52"/>
      <c r="D698" s="37"/>
      <c r="E698" s="37"/>
      <c r="F698" s="43"/>
      <c r="G698" s="52"/>
      <c r="H698" s="52"/>
      <c r="I698" s="34"/>
      <c r="J698" s="34"/>
      <c r="K698" s="34"/>
      <c r="L698" s="7"/>
      <c r="M698" s="34"/>
      <c r="N698" s="7"/>
      <c r="O698" s="34"/>
      <c r="P698" s="7"/>
      <c r="Q698" s="34"/>
      <c r="R698" s="34"/>
      <c r="S698" s="7"/>
      <c r="T698" s="34"/>
      <c r="U698" s="34"/>
      <c r="V698" s="7"/>
      <c r="W698" s="34"/>
      <c r="X698" s="7"/>
      <c r="Y698" s="34"/>
      <c r="Z698" s="67"/>
      <c r="AA698" s="34"/>
      <c r="AB698" s="7"/>
      <c r="AC698" s="34"/>
      <c r="AD698" s="34"/>
      <c r="AE698" s="7"/>
      <c r="AF698" s="34"/>
      <c r="AG698" s="7"/>
      <c r="AH698" s="34"/>
      <c r="AI698" s="7"/>
      <c r="AJ698" s="66"/>
      <c r="AK698" s="66"/>
      <c r="AL698" s="34"/>
      <c r="AM698" s="34"/>
      <c r="AN698" s="7"/>
      <c r="AO698" s="67"/>
      <c r="AP698" s="8"/>
      <c r="AQ698" s="8"/>
      <c r="AR698" s="7"/>
      <c r="AS698" s="8"/>
      <c r="AT698" s="8"/>
      <c r="AU698" s="224"/>
      <c r="AV698" s="224"/>
      <c r="AW698" s="224"/>
      <c r="AX698" s="225"/>
      <c r="AY698" s="225"/>
      <c r="AZ698" s="224"/>
      <c r="BA698" s="225"/>
      <c r="BB698" s="225"/>
      <c r="BC698" s="224"/>
      <c r="BD698" s="225"/>
      <c r="BE698" s="225"/>
      <c r="BF698" s="224"/>
      <c r="BG698" s="225"/>
      <c r="BH698" s="225"/>
      <c r="BI698" s="224"/>
      <c r="BJ698" s="226"/>
      <c r="BK698" s="226"/>
      <c r="BL698" s="228"/>
      <c r="BM698" s="229"/>
    </row>
    <row r="699" spans="1:65" x14ac:dyDescent="0.25">
      <c r="A699" s="45"/>
      <c r="B699" s="44"/>
      <c r="C699" s="52"/>
      <c r="D699" s="37"/>
      <c r="E699" s="37"/>
      <c r="F699" s="43"/>
      <c r="G699" s="52"/>
      <c r="H699" s="52"/>
      <c r="I699" s="34"/>
      <c r="J699" s="34"/>
      <c r="K699" s="34"/>
      <c r="L699" s="7"/>
      <c r="M699" s="34"/>
      <c r="N699" s="7"/>
      <c r="O699" s="34"/>
      <c r="P699" s="7"/>
      <c r="Q699" s="34"/>
      <c r="R699" s="34"/>
      <c r="S699" s="7"/>
      <c r="T699" s="34"/>
      <c r="U699" s="34"/>
      <c r="V699" s="7"/>
      <c r="W699" s="34"/>
      <c r="X699" s="7"/>
      <c r="Y699" s="34"/>
      <c r="Z699" s="67"/>
      <c r="AA699" s="34"/>
      <c r="AB699" s="7"/>
      <c r="AC699" s="34"/>
      <c r="AD699" s="34"/>
      <c r="AE699" s="7"/>
      <c r="AF699" s="34"/>
      <c r="AG699" s="7"/>
      <c r="AH699" s="34"/>
      <c r="AI699" s="7"/>
      <c r="AJ699" s="66"/>
      <c r="AK699" s="66"/>
      <c r="AL699" s="34"/>
      <c r="AM699" s="34"/>
      <c r="AN699" s="7"/>
      <c r="AO699" s="67"/>
      <c r="AP699" s="8"/>
      <c r="AQ699" s="8"/>
      <c r="AR699" s="7"/>
      <c r="AS699" s="8"/>
      <c r="AT699" s="8"/>
      <c r="AU699" s="224"/>
      <c r="AV699" s="224"/>
      <c r="AW699" s="224"/>
      <c r="AX699" s="225"/>
      <c r="AY699" s="225"/>
      <c r="AZ699" s="224"/>
      <c r="BA699" s="225"/>
      <c r="BB699" s="225"/>
      <c r="BC699" s="224"/>
      <c r="BD699" s="225"/>
      <c r="BE699" s="225"/>
      <c r="BF699" s="224"/>
      <c r="BG699" s="225"/>
      <c r="BH699" s="225"/>
      <c r="BI699" s="224"/>
      <c r="BJ699" s="226"/>
      <c r="BK699" s="226"/>
      <c r="BL699" s="228"/>
      <c r="BM699" s="229"/>
    </row>
    <row r="700" spans="1:65" x14ac:dyDescent="0.25">
      <c r="A700" s="45"/>
      <c r="B700" s="44"/>
      <c r="C700" s="52"/>
      <c r="D700" s="37"/>
      <c r="E700" s="37"/>
      <c r="F700" s="43"/>
      <c r="G700" s="52"/>
      <c r="H700" s="52"/>
      <c r="I700" s="34"/>
      <c r="J700" s="34"/>
      <c r="K700" s="34"/>
      <c r="L700" s="7"/>
      <c r="M700" s="34"/>
      <c r="N700" s="7"/>
      <c r="O700" s="34"/>
      <c r="P700" s="7"/>
      <c r="Q700" s="34"/>
      <c r="R700" s="34"/>
      <c r="S700" s="7"/>
      <c r="T700" s="34"/>
      <c r="U700" s="34"/>
      <c r="V700" s="7"/>
      <c r="W700" s="34"/>
      <c r="X700" s="7"/>
      <c r="Y700" s="34"/>
      <c r="Z700" s="67"/>
      <c r="AA700" s="34"/>
      <c r="AB700" s="7"/>
      <c r="AC700" s="34"/>
      <c r="AD700" s="34"/>
      <c r="AE700" s="7"/>
      <c r="AF700" s="34"/>
      <c r="AG700" s="7"/>
      <c r="AH700" s="34"/>
      <c r="AI700" s="7"/>
      <c r="AJ700" s="66"/>
      <c r="AK700" s="66"/>
      <c r="AL700" s="34"/>
      <c r="AM700" s="34"/>
      <c r="AN700" s="7"/>
      <c r="AO700" s="67"/>
      <c r="AP700" s="8"/>
      <c r="AQ700" s="8"/>
      <c r="AR700" s="7"/>
      <c r="AS700" s="8"/>
      <c r="AT700" s="8"/>
      <c r="AU700" s="224"/>
      <c r="AV700" s="224"/>
      <c r="AW700" s="224"/>
      <c r="AX700" s="225"/>
      <c r="AY700" s="225"/>
      <c r="AZ700" s="224"/>
      <c r="BA700" s="225"/>
      <c r="BB700" s="225"/>
      <c r="BC700" s="224"/>
      <c r="BD700" s="225"/>
      <c r="BE700" s="225"/>
      <c r="BF700" s="224"/>
      <c r="BG700" s="225"/>
      <c r="BH700" s="225"/>
      <c r="BI700" s="224"/>
      <c r="BJ700" s="226"/>
      <c r="BK700" s="226"/>
      <c r="BL700" s="228"/>
      <c r="BM700" s="229"/>
    </row>
    <row r="701" spans="1:65" x14ac:dyDescent="0.25">
      <c r="A701" s="45"/>
      <c r="B701" s="44"/>
      <c r="C701" s="52"/>
      <c r="D701" s="37"/>
      <c r="E701" s="37"/>
      <c r="F701" s="43"/>
      <c r="G701" s="52"/>
      <c r="H701" s="52"/>
      <c r="I701" s="34"/>
      <c r="J701" s="34"/>
      <c r="K701" s="34"/>
      <c r="L701" s="7"/>
      <c r="M701" s="34"/>
      <c r="N701" s="7"/>
      <c r="O701" s="34"/>
      <c r="P701" s="7"/>
      <c r="Q701" s="34"/>
      <c r="R701" s="34"/>
      <c r="S701" s="7"/>
      <c r="T701" s="34"/>
      <c r="U701" s="34"/>
      <c r="V701" s="7"/>
      <c r="W701" s="34"/>
      <c r="X701" s="7"/>
      <c r="Y701" s="34"/>
      <c r="Z701" s="67"/>
      <c r="AA701" s="34"/>
      <c r="AB701" s="7"/>
      <c r="AC701" s="34"/>
      <c r="AD701" s="34"/>
      <c r="AE701" s="7"/>
      <c r="AF701" s="34"/>
      <c r="AG701" s="7"/>
      <c r="AH701" s="34"/>
      <c r="AI701" s="7"/>
      <c r="AJ701" s="66"/>
      <c r="AK701" s="66"/>
      <c r="AL701" s="34"/>
      <c r="AM701" s="34"/>
      <c r="AN701" s="7"/>
      <c r="AO701" s="67"/>
      <c r="AP701" s="8"/>
      <c r="AQ701" s="8"/>
      <c r="AR701" s="7"/>
      <c r="AS701" s="8"/>
      <c r="AT701" s="8"/>
      <c r="AU701" s="224"/>
      <c r="AV701" s="224"/>
      <c r="AW701" s="224"/>
      <c r="AX701" s="225"/>
      <c r="AY701" s="225"/>
      <c r="AZ701" s="224"/>
      <c r="BA701" s="225"/>
      <c r="BB701" s="225"/>
      <c r="BC701" s="224"/>
      <c r="BD701" s="225"/>
      <c r="BE701" s="225"/>
      <c r="BF701" s="224"/>
      <c r="BG701" s="225"/>
      <c r="BH701" s="225"/>
      <c r="BI701" s="224"/>
      <c r="BJ701" s="226"/>
      <c r="BK701" s="226"/>
      <c r="BL701" s="228"/>
      <c r="BM701" s="229"/>
    </row>
    <row r="702" spans="1:65" x14ac:dyDescent="0.25">
      <c r="A702" s="45"/>
      <c r="B702" s="44"/>
      <c r="C702" s="52"/>
      <c r="D702" s="37"/>
      <c r="E702" s="37"/>
      <c r="F702" s="43"/>
      <c r="G702" s="52"/>
      <c r="H702" s="52"/>
      <c r="I702" s="34"/>
      <c r="J702" s="34"/>
      <c r="K702" s="34"/>
      <c r="L702" s="7"/>
      <c r="M702" s="34"/>
      <c r="N702" s="7"/>
      <c r="O702" s="34"/>
      <c r="P702" s="7"/>
      <c r="Q702" s="34"/>
      <c r="R702" s="34"/>
      <c r="S702" s="7"/>
      <c r="T702" s="34"/>
      <c r="U702" s="34"/>
      <c r="V702" s="7"/>
      <c r="W702" s="34"/>
      <c r="X702" s="7"/>
      <c r="Y702" s="34"/>
      <c r="Z702" s="67"/>
      <c r="AA702" s="34"/>
      <c r="AB702" s="7"/>
      <c r="AC702" s="34"/>
      <c r="AD702" s="34"/>
      <c r="AE702" s="7"/>
      <c r="AF702" s="34"/>
      <c r="AG702" s="7"/>
      <c r="AH702" s="34"/>
      <c r="AI702" s="7"/>
      <c r="AJ702" s="66"/>
      <c r="AK702" s="66"/>
      <c r="AL702" s="34"/>
      <c r="AM702" s="34"/>
      <c r="AN702" s="7"/>
      <c r="AO702" s="67"/>
      <c r="AP702" s="8"/>
      <c r="AQ702" s="8"/>
      <c r="AR702" s="7"/>
      <c r="AS702" s="8"/>
      <c r="AT702" s="8"/>
      <c r="AU702" s="224"/>
      <c r="AV702" s="224"/>
      <c r="AW702" s="224"/>
      <c r="AX702" s="225"/>
      <c r="AY702" s="225"/>
      <c r="AZ702" s="224"/>
      <c r="BA702" s="225"/>
      <c r="BB702" s="225"/>
      <c r="BC702" s="224"/>
      <c r="BD702" s="225"/>
      <c r="BE702" s="225"/>
      <c r="BF702" s="224"/>
      <c r="BG702" s="225"/>
      <c r="BH702" s="225"/>
      <c r="BI702" s="224"/>
      <c r="BJ702" s="226"/>
      <c r="BK702" s="226"/>
      <c r="BL702" s="228"/>
      <c r="BM702" s="229"/>
    </row>
    <row r="703" spans="1:65" x14ac:dyDescent="0.25">
      <c r="A703" s="45"/>
      <c r="B703" s="44"/>
      <c r="C703" s="52"/>
      <c r="D703" s="37"/>
      <c r="E703" s="37"/>
      <c r="F703" s="43"/>
      <c r="G703" s="52"/>
      <c r="H703" s="52"/>
      <c r="I703" s="34"/>
      <c r="J703" s="34"/>
      <c r="K703" s="34"/>
      <c r="L703" s="7"/>
      <c r="M703" s="34"/>
      <c r="N703" s="7"/>
      <c r="O703" s="34"/>
      <c r="P703" s="7"/>
      <c r="Q703" s="34"/>
      <c r="R703" s="34"/>
      <c r="S703" s="7"/>
      <c r="T703" s="34"/>
      <c r="U703" s="34"/>
      <c r="V703" s="7"/>
      <c r="W703" s="34"/>
      <c r="X703" s="7"/>
      <c r="Y703" s="34"/>
      <c r="Z703" s="67"/>
      <c r="AA703" s="34"/>
      <c r="AB703" s="7"/>
      <c r="AC703" s="34"/>
      <c r="AD703" s="34"/>
      <c r="AE703" s="7"/>
      <c r="AF703" s="34"/>
      <c r="AG703" s="7"/>
      <c r="AH703" s="34"/>
      <c r="AI703" s="7"/>
      <c r="AJ703" s="66"/>
      <c r="AK703" s="66"/>
      <c r="AL703" s="34"/>
      <c r="AM703" s="34"/>
      <c r="AN703" s="7"/>
      <c r="AO703" s="67"/>
      <c r="AP703" s="8"/>
      <c r="AQ703" s="8"/>
      <c r="AR703" s="7"/>
      <c r="AS703" s="8"/>
      <c r="AT703" s="8"/>
      <c r="AU703" s="224"/>
      <c r="AV703" s="224"/>
      <c r="AW703" s="224"/>
      <c r="AX703" s="225"/>
      <c r="AY703" s="225"/>
      <c r="AZ703" s="224"/>
      <c r="BA703" s="225"/>
      <c r="BB703" s="225"/>
      <c r="BC703" s="224"/>
      <c r="BD703" s="225"/>
      <c r="BE703" s="225"/>
      <c r="BF703" s="224"/>
      <c r="BG703" s="225"/>
      <c r="BH703" s="225"/>
      <c r="BI703" s="224"/>
      <c r="BJ703" s="226"/>
      <c r="BK703" s="226"/>
      <c r="BL703" s="228"/>
      <c r="BM703" s="229"/>
    </row>
    <row r="704" spans="1:65" x14ac:dyDescent="0.25">
      <c r="A704" s="45"/>
      <c r="B704" s="44"/>
      <c r="C704" s="52"/>
      <c r="D704" s="37"/>
      <c r="E704" s="37"/>
      <c r="F704" s="43"/>
      <c r="G704" s="52"/>
      <c r="H704" s="52"/>
      <c r="I704" s="34"/>
      <c r="J704" s="34"/>
      <c r="K704" s="34"/>
      <c r="L704" s="7"/>
      <c r="M704" s="34"/>
      <c r="N704" s="7"/>
      <c r="O704" s="34"/>
      <c r="P704" s="7"/>
      <c r="Q704" s="34"/>
      <c r="R704" s="34"/>
      <c r="S704" s="7"/>
      <c r="T704" s="34"/>
      <c r="U704" s="34"/>
      <c r="V704" s="7"/>
      <c r="W704" s="34"/>
      <c r="X704" s="7"/>
      <c r="Y704" s="34"/>
      <c r="Z704" s="67"/>
      <c r="AA704" s="34"/>
      <c r="AB704" s="7"/>
      <c r="AC704" s="34"/>
      <c r="AD704" s="34"/>
      <c r="AE704" s="7"/>
      <c r="AF704" s="34"/>
      <c r="AG704" s="7"/>
      <c r="AH704" s="34"/>
      <c r="AI704" s="7"/>
      <c r="AJ704" s="66"/>
      <c r="AK704" s="66"/>
      <c r="AL704" s="34"/>
      <c r="AM704" s="34"/>
      <c r="AN704" s="7"/>
      <c r="AO704" s="67"/>
      <c r="AP704" s="8"/>
      <c r="AQ704" s="8"/>
      <c r="AR704" s="7"/>
      <c r="AS704" s="8"/>
      <c r="AT704" s="8"/>
      <c r="AU704" s="224"/>
      <c r="AV704" s="224"/>
      <c r="AW704" s="224"/>
      <c r="AX704" s="225"/>
      <c r="AY704" s="225"/>
      <c r="AZ704" s="224"/>
      <c r="BA704" s="225"/>
      <c r="BB704" s="225"/>
      <c r="BC704" s="224"/>
      <c r="BD704" s="225"/>
      <c r="BE704" s="225"/>
      <c r="BF704" s="224"/>
      <c r="BG704" s="225"/>
      <c r="BH704" s="225"/>
      <c r="BI704" s="224"/>
      <c r="BJ704" s="226"/>
      <c r="BK704" s="226"/>
      <c r="BL704" s="228"/>
      <c r="BM704" s="229"/>
    </row>
    <row r="705" spans="1:65" x14ac:dyDescent="0.25">
      <c r="A705" s="45"/>
      <c r="B705" s="44"/>
      <c r="C705" s="52"/>
      <c r="D705" s="37"/>
      <c r="E705" s="37"/>
      <c r="F705" s="43"/>
      <c r="G705" s="52"/>
      <c r="H705" s="52"/>
      <c r="I705" s="34"/>
      <c r="J705" s="34"/>
      <c r="K705" s="34"/>
      <c r="L705" s="7"/>
      <c r="M705" s="34"/>
      <c r="N705" s="7"/>
      <c r="O705" s="34"/>
      <c r="P705" s="7"/>
      <c r="Q705" s="34"/>
      <c r="R705" s="34"/>
      <c r="S705" s="7"/>
      <c r="T705" s="34"/>
      <c r="U705" s="34"/>
      <c r="V705" s="7"/>
      <c r="W705" s="34"/>
      <c r="X705" s="7"/>
      <c r="Y705" s="34"/>
      <c r="Z705" s="67"/>
      <c r="AA705" s="34"/>
      <c r="AB705" s="7"/>
      <c r="AC705" s="34"/>
      <c r="AD705" s="34"/>
      <c r="AE705" s="7"/>
      <c r="AF705" s="34"/>
      <c r="AG705" s="7"/>
      <c r="AH705" s="34"/>
      <c r="AI705" s="7"/>
      <c r="AJ705" s="66"/>
      <c r="AK705" s="66"/>
      <c r="AL705" s="34"/>
      <c r="AM705" s="34"/>
      <c r="AN705" s="7"/>
      <c r="AO705" s="67"/>
      <c r="AP705" s="8"/>
      <c r="AQ705" s="8"/>
      <c r="AR705" s="7"/>
      <c r="AS705" s="8"/>
      <c r="AT705" s="8"/>
      <c r="AU705" s="224"/>
      <c r="AV705" s="224"/>
      <c r="AW705" s="224"/>
      <c r="AX705" s="225"/>
      <c r="AY705" s="225"/>
      <c r="AZ705" s="224"/>
      <c r="BA705" s="225"/>
      <c r="BB705" s="225"/>
      <c r="BC705" s="224"/>
      <c r="BD705" s="225"/>
      <c r="BE705" s="225"/>
      <c r="BF705" s="224"/>
      <c r="BG705" s="225"/>
      <c r="BH705" s="225"/>
      <c r="BI705" s="224"/>
      <c r="BJ705" s="226"/>
      <c r="BK705" s="226"/>
      <c r="BL705" s="228"/>
      <c r="BM705" s="229"/>
    </row>
    <row r="706" spans="1:65" x14ac:dyDescent="0.25">
      <c r="A706" s="45"/>
      <c r="B706" s="44"/>
      <c r="C706" s="52"/>
      <c r="D706" s="37"/>
      <c r="E706" s="37"/>
      <c r="F706" s="43"/>
      <c r="G706" s="52"/>
      <c r="H706" s="52"/>
      <c r="I706" s="34"/>
      <c r="J706" s="34"/>
      <c r="K706" s="34"/>
      <c r="L706" s="7"/>
      <c r="M706" s="34"/>
      <c r="N706" s="7"/>
      <c r="O706" s="34"/>
      <c r="P706" s="7"/>
      <c r="Q706" s="34"/>
      <c r="R706" s="34"/>
      <c r="S706" s="7"/>
      <c r="T706" s="34"/>
      <c r="U706" s="34"/>
      <c r="V706" s="7"/>
      <c r="W706" s="34"/>
      <c r="X706" s="7"/>
      <c r="Y706" s="34"/>
      <c r="Z706" s="67"/>
      <c r="AA706" s="34"/>
      <c r="AB706" s="7"/>
      <c r="AC706" s="34"/>
      <c r="AD706" s="34"/>
      <c r="AE706" s="7"/>
      <c r="AF706" s="34"/>
      <c r="AG706" s="7"/>
      <c r="AH706" s="34"/>
      <c r="AI706" s="7"/>
      <c r="AJ706" s="66"/>
      <c r="AK706" s="66"/>
      <c r="AL706" s="34"/>
      <c r="AM706" s="34"/>
      <c r="AN706" s="7"/>
      <c r="AO706" s="67"/>
      <c r="AP706" s="8"/>
      <c r="AQ706" s="8"/>
      <c r="AR706" s="7"/>
      <c r="AS706" s="8"/>
      <c r="AT706" s="8"/>
      <c r="AU706" s="224"/>
      <c r="AV706" s="224"/>
      <c r="AW706" s="224"/>
      <c r="AX706" s="225"/>
      <c r="AY706" s="225"/>
      <c r="AZ706" s="224"/>
      <c r="BA706" s="225"/>
      <c r="BB706" s="225"/>
      <c r="BC706" s="224"/>
      <c r="BD706" s="225"/>
      <c r="BE706" s="225"/>
      <c r="BF706" s="224"/>
      <c r="BG706" s="225"/>
      <c r="BH706" s="225"/>
      <c r="BI706" s="224"/>
      <c r="BJ706" s="226"/>
      <c r="BK706" s="226"/>
      <c r="BL706" s="228"/>
      <c r="BM706" s="229"/>
    </row>
    <row r="707" spans="1:65" x14ac:dyDescent="0.25">
      <c r="A707" s="45"/>
      <c r="B707" s="44"/>
      <c r="C707" s="52"/>
      <c r="D707" s="37"/>
      <c r="E707" s="37"/>
      <c r="F707" s="43"/>
      <c r="G707" s="52"/>
      <c r="H707" s="52"/>
      <c r="I707" s="34"/>
      <c r="J707" s="34"/>
      <c r="K707" s="34"/>
      <c r="L707" s="7"/>
      <c r="M707" s="34"/>
      <c r="N707" s="7"/>
      <c r="O707" s="34"/>
      <c r="P707" s="7"/>
      <c r="Q707" s="34"/>
      <c r="R707" s="34"/>
      <c r="S707" s="7"/>
      <c r="T707" s="34"/>
      <c r="U707" s="34"/>
      <c r="V707" s="7"/>
      <c r="W707" s="34"/>
      <c r="X707" s="7"/>
      <c r="Y707" s="34"/>
      <c r="Z707" s="67"/>
      <c r="AA707" s="34"/>
      <c r="AB707" s="7"/>
      <c r="AC707" s="34"/>
      <c r="AD707" s="34"/>
      <c r="AE707" s="7"/>
      <c r="AF707" s="34"/>
      <c r="AG707" s="7"/>
      <c r="AH707" s="34"/>
      <c r="AI707" s="7"/>
      <c r="AJ707" s="66"/>
      <c r="AK707" s="66"/>
      <c r="AL707" s="34"/>
      <c r="AM707" s="34"/>
      <c r="AN707" s="7"/>
      <c r="AO707" s="67"/>
      <c r="AP707" s="8"/>
      <c r="AQ707" s="8"/>
      <c r="AR707" s="7"/>
      <c r="AS707" s="8"/>
      <c r="AT707" s="8"/>
      <c r="AU707" s="224"/>
      <c r="AV707" s="224"/>
      <c r="AW707" s="224"/>
      <c r="AX707" s="225"/>
      <c r="AY707" s="225"/>
      <c r="AZ707" s="224"/>
      <c r="BA707" s="225"/>
      <c r="BB707" s="225"/>
      <c r="BC707" s="224"/>
      <c r="BD707" s="225"/>
      <c r="BE707" s="225"/>
      <c r="BF707" s="224"/>
      <c r="BG707" s="225"/>
      <c r="BH707" s="225"/>
      <c r="BI707" s="224"/>
      <c r="BJ707" s="226"/>
      <c r="BK707" s="226"/>
      <c r="BL707" s="228"/>
      <c r="BM707" s="229"/>
    </row>
    <row r="708" spans="1:65" x14ac:dyDescent="0.25">
      <c r="A708" s="45"/>
      <c r="B708" s="44"/>
      <c r="C708" s="52"/>
      <c r="D708" s="37"/>
      <c r="E708" s="37"/>
      <c r="F708" s="43"/>
      <c r="G708" s="52"/>
      <c r="H708" s="52"/>
      <c r="I708" s="34"/>
      <c r="J708" s="34"/>
      <c r="K708" s="34"/>
      <c r="L708" s="7"/>
      <c r="M708" s="34"/>
      <c r="N708" s="7"/>
      <c r="O708" s="34"/>
      <c r="P708" s="7"/>
      <c r="Q708" s="34"/>
      <c r="R708" s="34"/>
      <c r="S708" s="7"/>
      <c r="T708" s="34"/>
      <c r="U708" s="34"/>
      <c r="V708" s="7"/>
      <c r="W708" s="34"/>
      <c r="X708" s="7"/>
      <c r="Y708" s="34"/>
      <c r="Z708" s="67"/>
      <c r="AA708" s="34"/>
      <c r="AB708" s="7"/>
      <c r="AC708" s="34"/>
      <c r="AD708" s="34"/>
      <c r="AE708" s="7"/>
      <c r="AF708" s="34"/>
      <c r="AG708" s="7"/>
      <c r="AH708" s="34"/>
      <c r="AI708" s="7"/>
      <c r="AJ708" s="66"/>
      <c r="AK708" s="66"/>
      <c r="AL708" s="34"/>
      <c r="AM708" s="34"/>
      <c r="AN708" s="7"/>
      <c r="AO708" s="67"/>
      <c r="AP708" s="8"/>
      <c r="AQ708" s="8"/>
      <c r="AR708" s="7"/>
      <c r="AS708" s="8"/>
      <c r="AT708" s="8"/>
      <c r="AU708" s="224"/>
      <c r="AV708" s="224"/>
      <c r="AW708" s="224"/>
      <c r="AX708" s="225"/>
      <c r="AY708" s="225"/>
      <c r="AZ708" s="224"/>
      <c r="BA708" s="225"/>
      <c r="BB708" s="225"/>
      <c r="BC708" s="224"/>
      <c r="BD708" s="225"/>
      <c r="BE708" s="225"/>
      <c r="BF708" s="224"/>
      <c r="BG708" s="225"/>
      <c r="BH708" s="225"/>
      <c r="BI708" s="224"/>
      <c r="BJ708" s="226"/>
      <c r="BK708" s="226"/>
      <c r="BL708" s="228"/>
      <c r="BM708" s="229"/>
    </row>
    <row r="709" spans="1:65" x14ac:dyDescent="0.25">
      <c r="A709" s="45"/>
      <c r="B709" s="44"/>
      <c r="C709" s="52"/>
      <c r="D709" s="37"/>
      <c r="E709" s="37"/>
      <c r="F709" s="43"/>
      <c r="G709" s="52"/>
      <c r="H709" s="52"/>
      <c r="I709" s="34"/>
      <c r="J709" s="34"/>
      <c r="K709" s="34"/>
      <c r="L709" s="7"/>
      <c r="M709" s="34"/>
      <c r="N709" s="7"/>
      <c r="O709" s="34"/>
      <c r="P709" s="7"/>
      <c r="Q709" s="34"/>
      <c r="R709" s="34"/>
      <c r="S709" s="7"/>
      <c r="T709" s="34"/>
      <c r="U709" s="34"/>
      <c r="V709" s="7"/>
      <c r="W709" s="34"/>
      <c r="X709" s="7"/>
      <c r="Y709" s="34"/>
      <c r="Z709" s="67"/>
      <c r="AA709" s="34"/>
      <c r="AB709" s="7"/>
      <c r="AC709" s="34"/>
      <c r="AD709" s="34"/>
      <c r="AE709" s="7"/>
      <c r="AF709" s="34"/>
      <c r="AG709" s="7"/>
      <c r="AH709" s="34"/>
      <c r="AI709" s="7"/>
      <c r="AJ709" s="66"/>
      <c r="AK709" s="66"/>
      <c r="AL709" s="34"/>
      <c r="AM709" s="34"/>
      <c r="AN709" s="7"/>
      <c r="AO709" s="67"/>
      <c r="AP709" s="8"/>
      <c r="AQ709" s="8"/>
      <c r="AR709" s="7"/>
      <c r="AS709" s="8"/>
      <c r="AT709" s="8"/>
      <c r="AU709" s="224"/>
      <c r="AV709" s="224"/>
      <c r="AW709" s="224"/>
      <c r="AX709" s="225"/>
      <c r="AY709" s="225"/>
      <c r="AZ709" s="224"/>
      <c r="BA709" s="225"/>
      <c r="BB709" s="225"/>
      <c r="BC709" s="224"/>
      <c r="BD709" s="225"/>
      <c r="BE709" s="225"/>
      <c r="BF709" s="224"/>
      <c r="BG709" s="225"/>
      <c r="BH709" s="225"/>
      <c r="BI709" s="224"/>
      <c r="BJ709" s="226"/>
      <c r="BK709" s="226"/>
      <c r="BL709" s="228"/>
      <c r="BM709" s="229"/>
    </row>
    <row r="710" spans="1:65" x14ac:dyDescent="0.25">
      <c r="A710" s="45"/>
      <c r="B710" s="44"/>
      <c r="C710" s="52"/>
      <c r="D710" s="37"/>
      <c r="E710" s="37"/>
      <c r="F710" s="43"/>
      <c r="G710" s="52"/>
      <c r="H710" s="52"/>
      <c r="I710" s="34"/>
      <c r="J710" s="34"/>
      <c r="K710" s="34"/>
      <c r="L710" s="7"/>
      <c r="M710" s="34"/>
      <c r="N710" s="7"/>
      <c r="O710" s="34"/>
      <c r="P710" s="7"/>
      <c r="Q710" s="34"/>
      <c r="R710" s="34"/>
      <c r="S710" s="7"/>
      <c r="T710" s="34"/>
      <c r="U710" s="34"/>
      <c r="V710" s="7"/>
      <c r="W710" s="34"/>
      <c r="X710" s="7"/>
      <c r="Y710" s="34"/>
      <c r="Z710" s="67"/>
      <c r="AA710" s="34"/>
      <c r="AB710" s="7"/>
      <c r="AC710" s="34"/>
      <c r="AD710" s="34"/>
      <c r="AE710" s="7"/>
      <c r="AF710" s="34"/>
      <c r="AG710" s="7"/>
      <c r="AH710" s="34"/>
      <c r="AI710" s="7"/>
      <c r="AJ710" s="66"/>
      <c r="AK710" s="66"/>
      <c r="AL710" s="34"/>
      <c r="AM710" s="34"/>
      <c r="AN710" s="7"/>
      <c r="AO710" s="67"/>
      <c r="AP710" s="8"/>
      <c r="AQ710" s="8"/>
      <c r="AR710" s="7"/>
      <c r="AS710" s="8"/>
      <c r="AT710" s="8"/>
      <c r="AU710" s="224"/>
      <c r="AV710" s="224"/>
      <c r="AW710" s="224"/>
      <c r="AX710" s="225"/>
      <c r="AY710" s="225"/>
      <c r="AZ710" s="224"/>
      <c r="BA710" s="225"/>
      <c r="BB710" s="225"/>
      <c r="BC710" s="224"/>
      <c r="BD710" s="225"/>
      <c r="BE710" s="225"/>
      <c r="BF710" s="224"/>
      <c r="BG710" s="225"/>
      <c r="BH710" s="225"/>
      <c r="BI710" s="224"/>
      <c r="BJ710" s="226"/>
      <c r="BK710" s="226"/>
      <c r="BL710" s="228"/>
      <c r="BM710" s="229"/>
    </row>
    <row r="711" spans="1:65" x14ac:dyDescent="0.25">
      <c r="A711" s="45"/>
      <c r="B711" s="44"/>
      <c r="C711" s="52"/>
      <c r="D711" s="37"/>
      <c r="E711" s="37"/>
      <c r="F711" s="43"/>
      <c r="G711" s="52"/>
      <c r="H711" s="52"/>
      <c r="I711" s="34"/>
      <c r="J711" s="34"/>
      <c r="K711" s="34"/>
      <c r="L711" s="7"/>
      <c r="M711" s="34"/>
      <c r="N711" s="7"/>
      <c r="O711" s="34"/>
      <c r="P711" s="7"/>
      <c r="Q711" s="34"/>
      <c r="R711" s="34"/>
      <c r="S711" s="7"/>
      <c r="T711" s="34"/>
      <c r="U711" s="34"/>
      <c r="V711" s="7"/>
      <c r="W711" s="34"/>
      <c r="X711" s="7"/>
      <c r="Y711" s="34"/>
      <c r="Z711" s="67"/>
      <c r="AA711" s="34"/>
      <c r="AB711" s="7"/>
      <c r="AC711" s="34"/>
      <c r="AD711" s="34"/>
      <c r="AE711" s="7"/>
      <c r="AF711" s="34"/>
      <c r="AG711" s="7"/>
      <c r="AH711" s="34"/>
      <c r="AI711" s="7"/>
      <c r="AJ711" s="66"/>
      <c r="AK711" s="66"/>
      <c r="AL711" s="34"/>
      <c r="AM711" s="34"/>
      <c r="AN711" s="7"/>
      <c r="AO711" s="67"/>
      <c r="AP711" s="8"/>
      <c r="AQ711" s="8"/>
      <c r="AR711" s="7"/>
      <c r="AS711" s="8"/>
      <c r="AT711" s="8"/>
      <c r="AU711" s="224"/>
      <c r="AV711" s="224"/>
      <c r="AW711" s="224"/>
      <c r="AX711" s="225"/>
      <c r="AY711" s="225"/>
      <c r="AZ711" s="224"/>
      <c r="BA711" s="225"/>
      <c r="BB711" s="225"/>
      <c r="BC711" s="224"/>
      <c r="BD711" s="225"/>
      <c r="BE711" s="225"/>
      <c r="BF711" s="224"/>
      <c r="BG711" s="225"/>
      <c r="BH711" s="225"/>
      <c r="BI711" s="224"/>
      <c r="BJ711" s="226"/>
      <c r="BK711" s="226"/>
      <c r="BL711" s="228"/>
      <c r="BM711" s="229"/>
    </row>
    <row r="712" spans="1:65" x14ac:dyDescent="0.25">
      <c r="A712" s="45"/>
      <c r="B712" s="44"/>
      <c r="C712" s="52"/>
      <c r="D712" s="37"/>
      <c r="E712" s="37"/>
      <c r="F712" s="43"/>
      <c r="G712" s="52"/>
      <c r="H712" s="52"/>
      <c r="I712" s="34"/>
      <c r="J712" s="34"/>
      <c r="K712" s="34"/>
      <c r="L712" s="7"/>
      <c r="M712" s="34"/>
      <c r="N712" s="7"/>
      <c r="O712" s="34"/>
      <c r="P712" s="7"/>
      <c r="Q712" s="34"/>
      <c r="R712" s="34"/>
      <c r="S712" s="7"/>
      <c r="T712" s="34"/>
      <c r="U712" s="34"/>
      <c r="V712" s="7"/>
      <c r="W712" s="34"/>
      <c r="X712" s="7"/>
      <c r="Y712" s="34"/>
      <c r="Z712" s="67"/>
      <c r="AA712" s="34"/>
      <c r="AB712" s="7"/>
      <c r="AC712" s="34"/>
      <c r="AD712" s="34"/>
      <c r="AE712" s="7"/>
      <c r="AF712" s="34"/>
      <c r="AG712" s="7"/>
      <c r="AH712" s="34"/>
      <c r="AI712" s="7"/>
      <c r="AJ712" s="66"/>
      <c r="AK712" s="66"/>
      <c r="AL712" s="34"/>
      <c r="AM712" s="34"/>
      <c r="AN712" s="7"/>
      <c r="AO712" s="67"/>
      <c r="AP712" s="8"/>
      <c r="AQ712" s="8"/>
      <c r="AR712" s="7"/>
      <c r="AS712" s="8"/>
      <c r="AT712" s="8"/>
      <c r="AU712" s="224"/>
      <c r="AV712" s="224"/>
      <c r="AW712" s="224"/>
      <c r="AX712" s="225"/>
      <c r="AY712" s="225"/>
      <c r="AZ712" s="224"/>
      <c r="BA712" s="225"/>
      <c r="BB712" s="225"/>
      <c r="BC712" s="224"/>
      <c r="BD712" s="225"/>
      <c r="BE712" s="225"/>
      <c r="BF712" s="224"/>
      <c r="BG712" s="225"/>
      <c r="BH712" s="225"/>
      <c r="BI712" s="224"/>
      <c r="BJ712" s="226"/>
      <c r="BK712" s="226"/>
      <c r="BL712" s="228"/>
      <c r="BM712" s="229"/>
    </row>
    <row r="713" spans="1:65" x14ac:dyDescent="0.25">
      <c r="A713" s="45"/>
      <c r="B713" s="44"/>
      <c r="C713" s="52"/>
      <c r="D713" s="37"/>
      <c r="E713" s="37"/>
      <c r="F713" s="43"/>
      <c r="G713" s="52"/>
      <c r="H713" s="52"/>
      <c r="I713" s="34"/>
      <c r="J713" s="34"/>
      <c r="K713" s="34"/>
      <c r="L713" s="7"/>
      <c r="M713" s="34"/>
      <c r="N713" s="7"/>
      <c r="O713" s="34"/>
      <c r="P713" s="7"/>
      <c r="Q713" s="34"/>
      <c r="R713" s="34"/>
      <c r="S713" s="7"/>
      <c r="T713" s="34"/>
      <c r="U713" s="34"/>
      <c r="V713" s="7"/>
      <c r="W713" s="34"/>
      <c r="X713" s="7"/>
      <c r="Y713" s="34"/>
      <c r="Z713" s="67"/>
      <c r="AA713" s="34"/>
      <c r="AB713" s="7"/>
      <c r="AC713" s="34"/>
      <c r="AD713" s="34"/>
      <c r="AE713" s="7"/>
      <c r="AF713" s="34"/>
      <c r="AG713" s="7"/>
      <c r="AH713" s="34"/>
      <c r="AI713" s="7"/>
      <c r="AJ713" s="66"/>
      <c r="AK713" s="66"/>
      <c r="AL713" s="34"/>
      <c r="AM713" s="34"/>
      <c r="AN713" s="7"/>
      <c r="AO713" s="67"/>
      <c r="AP713" s="8"/>
      <c r="AQ713" s="8"/>
      <c r="AR713" s="7"/>
      <c r="AS713" s="8"/>
      <c r="AT713" s="8"/>
      <c r="AU713" s="224"/>
      <c r="AV713" s="224"/>
      <c r="AW713" s="224"/>
      <c r="AX713" s="225"/>
      <c r="AY713" s="225"/>
      <c r="AZ713" s="224"/>
      <c r="BA713" s="225"/>
      <c r="BB713" s="225"/>
      <c r="BC713" s="224"/>
      <c r="BD713" s="225"/>
      <c r="BE713" s="225"/>
      <c r="BF713" s="224"/>
      <c r="BG713" s="225"/>
      <c r="BH713" s="225"/>
      <c r="BI713" s="224"/>
      <c r="BJ713" s="226"/>
      <c r="BK713" s="226"/>
      <c r="BL713" s="228"/>
      <c r="BM713" s="229"/>
    </row>
    <row r="714" spans="1:65" x14ac:dyDescent="0.25">
      <c r="A714" s="45"/>
      <c r="B714" s="44"/>
      <c r="C714" s="52"/>
      <c r="D714" s="37"/>
      <c r="E714" s="37"/>
      <c r="F714" s="43"/>
      <c r="G714" s="52"/>
      <c r="H714" s="52"/>
      <c r="I714" s="34"/>
      <c r="J714" s="34"/>
      <c r="K714" s="34"/>
      <c r="L714" s="7"/>
      <c r="M714" s="34"/>
      <c r="N714" s="7"/>
      <c r="O714" s="34"/>
      <c r="P714" s="7"/>
      <c r="Q714" s="34"/>
      <c r="R714" s="34"/>
      <c r="S714" s="7"/>
      <c r="T714" s="34"/>
      <c r="U714" s="34"/>
      <c r="V714" s="7"/>
      <c r="W714" s="34"/>
      <c r="X714" s="7"/>
      <c r="Y714" s="34"/>
      <c r="Z714" s="67"/>
      <c r="AA714" s="34"/>
      <c r="AB714" s="7"/>
      <c r="AC714" s="34"/>
      <c r="AD714" s="34"/>
      <c r="AE714" s="7"/>
      <c r="AF714" s="34"/>
      <c r="AG714" s="7"/>
      <c r="AH714" s="34"/>
      <c r="AI714" s="7"/>
      <c r="AJ714" s="66"/>
      <c r="AK714" s="66"/>
      <c r="AL714" s="34"/>
      <c r="AM714" s="34"/>
      <c r="AN714" s="7"/>
      <c r="AO714" s="67"/>
      <c r="AP714" s="8"/>
      <c r="AQ714" s="8"/>
      <c r="AR714" s="7"/>
      <c r="AS714" s="8"/>
      <c r="AT714" s="8"/>
      <c r="AU714" s="224"/>
      <c r="AV714" s="224"/>
      <c r="AW714" s="224"/>
      <c r="AX714" s="225"/>
      <c r="AY714" s="225"/>
      <c r="AZ714" s="224"/>
      <c r="BA714" s="225"/>
      <c r="BB714" s="225"/>
      <c r="BC714" s="224"/>
      <c r="BD714" s="225"/>
      <c r="BE714" s="225"/>
      <c r="BF714" s="224"/>
      <c r="BG714" s="225"/>
      <c r="BH714" s="225"/>
      <c r="BI714" s="224"/>
      <c r="BJ714" s="226"/>
      <c r="BK714" s="226"/>
      <c r="BL714" s="228"/>
      <c r="BM714" s="229"/>
    </row>
    <row r="715" spans="1:65" x14ac:dyDescent="0.25">
      <c r="A715" s="45"/>
      <c r="B715" s="44"/>
      <c r="C715" s="52"/>
      <c r="D715" s="37"/>
      <c r="E715" s="37"/>
      <c r="F715" s="43"/>
      <c r="G715" s="52"/>
      <c r="H715" s="52"/>
      <c r="I715" s="34"/>
      <c r="J715" s="34"/>
      <c r="K715" s="34"/>
      <c r="L715" s="7"/>
      <c r="M715" s="34"/>
      <c r="N715" s="7"/>
      <c r="O715" s="34"/>
      <c r="P715" s="7"/>
      <c r="Q715" s="34"/>
      <c r="R715" s="34"/>
      <c r="S715" s="7"/>
      <c r="T715" s="34"/>
      <c r="U715" s="34"/>
      <c r="V715" s="7"/>
      <c r="W715" s="34"/>
      <c r="X715" s="7"/>
      <c r="Y715" s="34"/>
      <c r="Z715" s="67"/>
      <c r="AA715" s="34"/>
      <c r="AB715" s="7"/>
      <c r="AC715" s="34"/>
      <c r="AD715" s="34"/>
      <c r="AE715" s="7"/>
      <c r="AF715" s="34"/>
      <c r="AG715" s="7"/>
      <c r="AH715" s="34"/>
      <c r="AI715" s="7"/>
      <c r="AJ715" s="66"/>
      <c r="AK715" s="66"/>
      <c r="AL715" s="34"/>
      <c r="AM715" s="34"/>
      <c r="AN715" s="7"/>
      <c r="AO715" s="67"/>
      <c r="AP715" s="8"/>
      <c r="AQ715" s="8"/>
      <c r="AR715" s="7"/>
      <c r="AS715" s="8"/>
      <c r="AT715" s="8"/>
      <c r="AU715" s="224"/>
      <c r="AV715" s="224"/>
      <c r="AW715" s="224"/>
      <c r="AX715" s="225"/>
      <c r="AY715" s="225"/>
      <c r="AZ715" s="224"/>
      <c r="BA715" s="225"/>
      <c r="BB715" s="225"/>
      <c r="BC715" s="224"/>
      <c r="BD715" s="225"/>
      <c r="BE715" s="225"/>
      <c r="BF715" s="224"/>
      <c r="BG715" s="225"/>
      <c r="BH715" s="225"/>
      <c r="BI715" s="224"/>
      <c r="BJ715" s="226"/>
      <c r="BK715" s="226"/>
      <c r="BL715" s="228"/>
      <c r="BM715" s="229"/>
    </row>
    <row r="716" spans="1:65" x14ac:dyDescent="0.25">
      <c r="A716" s="45"/>
      <c r="B716" s="44"/>
      <c r="C716" s="52"/>
      <c r="D716" s="37"/>
      <c r="E716" s="37"/>
      <c r="F716" s="43"/>
      <c r="G716" s="52"/>
      <c r="H716" s="52"/>
      <c r="I716" s="34"/>
      <c r="J716" s="34"/>
      <c r="K716" s="34"/>
      <c r="L716" s="7"/>
      <c r="M716" s="34"/>
      <c r="N716" s="7"/>
      <c r="O716" s="34"/>
      <c r="P716" s="7"/>
      <c r="Q716" s="34"/>
      <c r="R716" s="34"/>
      <c r="S716" s="7"/>
      <c r="T716" s="34"/>
      <c r="U716" s="34"/>
      <c r="V716" s="7"/>
      <c r="W716" s="34"/>
      <c r="X716" s="7"/>
      <c r="Y716" s="34"/>
      <c r="Z716" s="67"/>
      <c r="AA716" s="34"/>
      <c r="AB716" s="7"/>
      <c r="AC716" s="34"/>
      <c r="AD716" s="34"/>
      <c r="AE716" s="7"/>
      <c r="AF716" s="34"/>
      <c r="AG716" s="7"/>
      <c r="AH716" s="34"/>
      <c r="AI716" s="7"/>
      <c r="AJ716" s="66"/>
      <c r="AK716" s="66"/>
      <c r="AL716" s="34"/>
      <c r="AM716" s="34"/>
      <c r="AN716" s="7"/>
      <c r="AO716" s="67"/>
      <c r="AP716" s="8"/>
      <c r="AQ716" s="8"/>
      <c r="AR716" s="7"/>
      <c r="AS716" s="8"/>
      <c r="AT716" s="8"/>
      <c r="AU716" s="224"/>
      <c r="AV716" s="224"/>
      <c r="AW716" s="224"/>
      <c r="AX716" s="225"/>
      <c r="AY716" s="225"/>
      <c r="AZ716" s="224"/>
      <c r="BA716" s="225"/>
      <c r="BB716" s="225"/>
      <c r="BC716" s="224"/>
      <c r="BD716" s="225"/>
      <c r="BE716" s="225"/>
      <c r="BF716" s="224"/>
      <c r="BG716" s="225"/>
      <c r="BH716" s="225"/>
      <c r="BI716" s="224"/>
      <c r="BJ716" s="226"/>
      <c r="BK716" s="226"/>
      <c r="BL716" s="228"/>
      <c r="BM716" s="229"/>
    </row>
    <row r="717" spans="1:65" x14ac:dyDescent="0.25">
      <c r="A717" s="45"/>
      <c r="B717" s="44"/>
      <c r="C717" s="52"/>
      <c r="D717" s="37"/>
      <c r="E717" s="37"/>
      <c r="F717" s="43"/>
      <c r="G717" s="52"/>
      <c r="H717" s="52"/>
      <c r="I717" s="34"/>
      <c r="J717" s="34"/>
      <c r="K717" s="34"/>
      <c r="L717" s="7"/>
      <c r="M717" s="34"/>
      <c r="N717" s="7"/>
      <c r="O717" s="34"/>
      <c r="P717" s="7"/>
      <c r="Q717" s="34"/>
      <c r="R717" s="34"/>
      <c r="S717" s="7"/>
      <c r="T717" s="34"/>
      <c r="U717" s="34"/>
      <c r="V717" s="7"/>
      <c r="W717" s="34"/>
      <c r="X717" s="7"/>
      <c r="Y717" s="34"/>
      <c r="Z717" s="67"/>
      <c r="AA717" s="34"/>
      <c r="AB717" s="7"/>
      <c r="AC717" s="34"/>
      <c r="AD717" s="34"/>
      <c r="AE717" s="7"/>
      <c r="AF717" s="34"/>
      <c r="AG717" s="7"/>
      <c r="AH717" s="34"/>
      <c r="AI717" s="7"/>
      <c r="AJ717" s="66"/>
      <c r="AK717" s="66"/>
      <c r="AL717" s="34"/>
      <c r="AM717" s="34"/>
      <c r="AN717" s="7"/>
      <c r="AO717" s="67"/>
      <c r="AP717" s="8"/>
      <c r="AQ717" s="8"/>
      <c r="AR717" s="7"/>
      <c r="AS717" s="8"/>
      <c r="AT717" s="8"/>
      <c r="AU717" s="224"/>
      <c r="AV717" s="224"/>
      <c r="AW717" s="224"/>
      <c r="AX717" s="225"/>
      <c r="AY717" s="225"/>
      <c r="AZ717" s="224"/>
      <c r="BA717" s="225"/>
      <c r="BB717" s="225"/>
      <c r="BC717" s="224"/>
      <c r="BD717" s="225"/>
      <c r="BE717" s="225"/>
      <c r="BF717" s="224"/>
      <c r="BG717" s="225"/>
      <c r="BH717" s="225"/>
      <c r="BI717" s="224"/>
      <c r="BJ717" s="226"/>
      <c r="BK717" s="226"/>
      <c r="BL717" s="228"/>
      <c r="BM717" s="229"/>
    </row>
    <row r="718" spans="1:65" x14ac:dyDescent="0.25">
      <c r="A718" s="45"/>
      <c r="B718" s="44"/>
      <c r="C718" s="52"/>
      <c r="D718" s="37"/>
      <c r="E718" s="37"/>
      <c r="F718" s="43"/>
      <c r="G718" s="52"/>
      <c r="H718" s="52"/>
      <c r="I718" s="34"/>
      <c r="J718" s="34"/>
      <c r="K718" s="34"/>
      <c r="L718" s="7"/>
      <c r="M718" s="34"/>
      <c r="N718" s="7"/>
      <c r="O718" s="34"/>
      <c r="P718" s="7"/>
      <c r="Q718" s="34"/>
      <c r="R718" s="34"/>
      <c r="S718" s="7"/>
      <c r="T718" s="34"/>
      <c r="U718" s="34"/>
      <c r="V718" s="7"/>
      <c r="W718" s="34"/>
      <c r="X718" s="7"/>
      <c r="Y718" s="34"/>
      <c r="Z718" s="67"/>
      <c r="AA718" s="34"/>
      <c r="AB718" s="7"/>
      <c r="AC718" s="34"/>
      <c r="AD718" s="34"/>
      <c r="AE718" s="7"/>
      <c r="AF718" s="34"/>
      <c r="AG718" s="7"/>
      <c r="AH718" s="34"/>
      <c r="AI718" s="7"/>
      <c r="AJ718" s="66"/>
      <c r="AK718" s="66"/>
      <c r="AL718" s="34"/>
      <c r="AM718" s="34"/>
      <c r="AN718" s="7"/>
      <c r="AO718" s="67"/>
      <c r="AP718" s="8"/>
      <c r="AQ718" s="8"/>
      <c r="AR718" s="7"/>
      <c r="AS718" s="8"/>
      <c r="AT718" s="8"/>
      <c r="AU718" s="224"/>
      <c r="AV718" s="224"/>
      <c r="AW718" s="224"/>
      <c r="AX718" s="225"/>
      <c r="AY718" s="225"/>
      <c r="AZ718" s="224"/>
      <c r="BA718" s="225"/>
      <c r="BB718" s="225"/>
      <c r="BC718" s="224"/>
      <c r="BD718" s="225"/>
      <c r="BE718" s="225"/>
      <c r="BF718" s="224"/>
      <c r="BG718" s="225"/>
      <c r="BH718" s="225"/>
      <c r="BI718" s="224"/>
      <c r="BJ718" s="226"/>
      <c r="BK718" s="226"/>
      <c r="BL718" s="228"/>
      <c r="BM718" s="229"/>
    </row>
    <row r="719" spans="1:65" x14ac:dyDescent="0.25">
      <c r="A719" s="45"/>
      <c r="B719" s="44"/>
      <c r="C719" s="52"/>
      <c r="D719" s="37"/>
      <c r="E719" s="37"/>
      <c r="F719" s="43"/>
      <c r="G719" s="52"/>
      <c r="H719" s="52"/>
      <c r="I719" s="34"/>
      <c r="J719" s="34"/>
      <c r="K719" s="34"/>
      <c r="L719" s="7"/>
      <c r="M719" s="34"/>
      <c r="N719" s="7"/>
      <c r="O719" s="34"/>
      <c r="P719" s="7"/>
      <c r="Q719" s="34"/>
      <c r="R719" s="34"/>
      <c r="S719" s="7"/>
      <c r="T719" s="34"/>
      <c r="U719" s="34"/>
      <c r="V719" s="7"/>
      <c r="W719" s="34"/>
      <c r="X719" s="7"/>
      <c r="Y719" s="34"/>
      <c r="Z719" s="67"/>
      <c r="AA719" s="34"/>
      <c r="AB719" s="7"/>
      <c r="AC719" s="34"/>
      <c r="AD719" s="34"/>
      <c r="AE719" s="7"/>
      <c r="AF719" s="34"/>
      <c r="AG719" s="7"/>
      <c r="AH719" s="34"/>
      <c r="AI719" s="7"/>
      <c r="AJ719" s="66"/>
      <c r="AK719" s="66"/>
      <c r="AL719" s="34"/>
      <c r="AM719" s="34"/>
      <c r="AN719" s="7"/>
      <c r="AO719" s="67"/>
      <c r="AP719" s="8"/>
      <c r="AQ719" s="8"/>
      <c r="AR719" s="7"/>
      <c r="AS719" s="8"/>
      <c r="AT719" s="8"/>
      <c r="AU719" s="224"/>
      <c r="AV719" s="224"/>
      <c r="AW719" s="224"/>
      <c r="AX719" s="225"/>
      <c r="AY719" s="225"/>
      <c r="AZ719" s="224"/>
      <c r="BA719" s="225"/>
      <c r="BB719" s="225"/>
      <c r="BC719" s="224"/>
      <c r="BD719" s="225"/>
      <c r="BE719" s="225"/>
      <c r="BF719" s="224"/>
      <c r="BG719" s="225"/>
      <c r="BH719" s="225"/>
      <c r="BI719" s="224"/>
      <c r="BJ719" s="226"/>
      <c r="BK719" s="226"/>
      <c r="BL719" s="228"/>
      <c r="BM719" s="229"/>
    </row>
    <row r="720" spans="1:65" x14ac:dyDescent="0.25">
      <c r="A720" s="45"/>
      <c r="B720" s="44"/>
      <c r="C720" s="52"/>
      <c r="D720" s="37"/>
      <c r="E720" s="37"/>
      <c r="F720" s="43"/>
      <c r="G720" s="52"/>
      <c r="H720" s="52"/>
      <c r="I720" s="34"/>
      <c r="J720" s="34"/>
      <c r="K720" s="34"/>
      <c r="L720" s="7"/>
      <c r="M720" s="34"/>
      <c r="N720" s="7"/>
      <c r="O720" s="34"/>
      <c r="P720" s="7"/>
      <c r="Q720" s="34"/>
      <c r="R720" s="34"/>
      <c r="S720" s="7"/>
      <c r="T720" s="34"/>
      <c r="U720" s="34"/>
      <c r="V720" s="7"/>
      <c r="W720" s="34"/>
      <c r="X720" s="7"/>
      <c r="Y720" s="34"/>
      <c r="Z720" s="67"/>
      <c r="AA720" s="34"/>
      <c r="AB720" s="7"/>
      <c r="AC720" s="34"/>
      <c r="AD720" s="34"/>
      <c r="AE720" s="7"/>
      <c r="AF720" s="34"/>
      <c r="AG720" s="7"/>
      <c r="AH720" s="34"/>
      <c r="AI720" s="7"/>
      <c r="AJ720" s="66"/>
      <c r="AK720" s="66"/>
      <c r="AL720" s="34"/>
      <c r="AM720" s="34"/>
      <c r="AN720" s="7"/>
      <c r="AO720" s="67"/>
      <c r="AP720" s="8"/>
      <c r="AQ720" s="8"/>
      <c r="AR720" s="7"/>
      <c r="AS720" s="8"/>
      <c r="AT720" s="8"/>
      <c r="AU720" s="224"/>
      <c r="AV720" s="224"/>
      <c r="AW720" s="224"/>
      <c r="AX720" s="225"/>
      <c r="AY720" s="225"/>
      <c r="AZ720" s="224"/>
      <c r="BA720" s="225"/>
      <c r="BB720" s="225"/>
      <c r="BC720" s="224"/>
      <c r="BD720" s="225"/>
      <c r="BE720" s="225"/>
      <c r="BF720" s="224"/>
      <c r="BG720" s="225"/>
      <c r="BH720" s="225"/>
      <c r="BI720" s="224"/>
      <c r="BJ720" s="226"/>
      <c r="BK720" s="226"/>
      <c r="BL720" s="228"/>
      <c r="BM720" s="229"/>
    </row>
    <row r="721" spans="1:65" x14ac:dyDescent="0.25">
      <c r="A721" s="45"/>
      <c r="B721" s="44"/>
      <c r="C721" s="52"/>
      <c r="D721" s="37"/>
      <c r="E721" s="37"/>
      <c r="F721" s="43"/>
      <c r="G721" s="52"/>
      <c r="H721" s="52"/>
      <c r="I721" s="34"/>
      <c r="J721" s="34"/>
      <c r="K721" s="34"/>
      <c r="L721" s="7"/>
      <c r="M721" s="34"/>
      <c r="N721" s="7"/>
      <c r="O721" s="34"/>
      <c r="P721" s="7"/>
      <c r="Q721" s="34"/>
      <c r="R721" s="34"/>
      <c r="S721" s="7"/>
      <c r="T721" s="34"/>
      <c r="U721" s="34"/>
      <c r="V721" s="7"/>
      <c r="W721" s="34"/>
      <c r="X721" s="7"/>
      <c r="Y721" s="34"/>
      <c r="Z721" s="67"/>
      <c r="AA721" s="34"/>
      <c r="AB721" s="7"/>
      <c r="AC721" s="34"/>
      <c r="AD721" s="34"/>
      <c r="AE721" s="7"/>
      <c r="AF721" s="34"/>
      <c r="AG721" s="7"/>
      <c r="AH721" s="34"/>
      <c r="AI721" s="7"/>
      <c r="AJ721" s="66"/>
      <c r="AK721" s="66"/>
      <c r="AL721" s="34"/>
      <c r="AM721" s="34"/>
      <c r="AN721" s="7"/>
      <c r="AO721" s="67"/>
      <c r="AP721" s="8"/>
      <c r="AQ721" s="8"/>
      <c r="AR721" s="7"/>
      <c r="AS721" s="8"/>
      <c r="AT721" s="8"/>
      <c r="AU721" s="224"/>
      <c r="AV721" s="224"/>
      <c r="AW721" s="224"/>
      <c r="AX721" s="225"/>
      <c r="AY721" s="225"/>
      <c r="AZ721" s="224"/>
      <c r="BA721" s="225"/>
      <c r="BB721" s="225"/>
      <c r="BC721" s="224"/>
      <c r="BD721" s="225"/>
      <c r="BE721" s="225"/>
      <c r="BF721" s="224"/>
      <c r="BG721" s="225"/>
      <c r="BH721" s="225"/>
      <c r="BI721" s="224"/>
      <c r="BJ721" s="226"/>
      <c r="BK721" s="226"/>
      <c r="BL721" s="228"/>
      <c r="BM721" s="229"/>
    </row>
    <row r="722" spans="1:65" x14ac:dyDescent="0.25">
      <c r="A722" s="45"/>
      <c r="B722" s="44"/>
      <c r="C722" s="52"/>
      <c r="D722" s="37"/>
      <c r="E722" s="37"/>
      <c r="F722" s="43"/>
      <c r="G722" s="52"/>
      <c r="H722" s="52"/>
      <c r="I722" s="34"/>
      <c r="J722" s="34"/>
      <c r="K722" s="34"/>
      <c r="L722" s="7"/>
      <c r="M722" s="34"/>
      <c r="N722" s="7"/>
      <c r="O722" s="34"/>
      <c r="P722" s="7"/>
      <c r="Q722" s="34"/>
      <c r="R722" s="34"/>
      <c r="S722" s="7"/>
      <c r="T722" s="34"/>
      <c r="U722" s="34"/>
      <c r="V722" s="7"/>
      <c r="W722" s="34"/>
      <c r="X722" s="7"/>
      <c r="Y722" s="34"/>
      <c r="Z722" s="67"/>
      <c r="AA722" s="34"/>
      <c r="AB722" s="7"/>
      <c r="AC722" s="34"/>
      <c r="AD722" s="34"/>
      <c r="AE722" s="7"/>
      <c r="AF722" s="34"/>
      <c r="AG722" s="7"/>
      <c r="AH722" s="34"/>
      <c r="AI722" s="7"/>
      <c r="AJ722" s="66"/>
      <c r="AK722" s="66"/>
      <c r="AL722" s="34"/>
      <c r="AM722" s="34"/>
      <c r="AN722" s="7"/>
      <c r="AO722" s="67"/>
      <c r="AP722" s="8"/>
      <c r="AQ722" s="8"/>
      <c r="AR722" s="7"/>
      <c r="AS722" s="8"/>
      <c r="AT722" s="8"/>
      <c r="AU722" s="224"/>
      <c r="AV722" s="224"/>
      <c r="AW722" s="224"/>
      <c r="AX722" s="225"/>
      <c r="AY722" s="225"/>
      <c r="AZ722" s="224"/>
      <c r="BA722" s="225"/>
      <c r="BB722" s="225"/>
      <c r="BC722" s="224"/>
      <c r="BD722" s="225"/>
      <c r="BE722" s="225"/>
      <c r="BF722" s="224"/>
      <c r="BG722" s="225"/>
      <c r="BH722" s="225"/>
      <c r="BI722" s="224"/>
      <c r="BJ722" s="226"/>
      <c r="BK722" s="226"/>
      <c r="BL722" s="228"/>
      <c r="BM722" s="229"/>
    </row>
    <row r="723" spans="1:65" x14ac:dyDescent="0.25">
      <c r="A723" s="45"/>
      <c r="B723" s="44"/>
      <c r="C723" s="52"/>
      <c r="D723" s="37"/>
      <c r="E723" s="37"/>
      <c r="F723" s="43"/>
      <c r="G723" s="52"/>
      <c r="H723" s="52"/>
      <c r="I723" s="34"/>
      <c r="J723" s="34"/>
      <c r="K723" s="34"/>
      <c r="L723" s="7"/>
      <c r="M723" s="34"/>
      <c r="N723" s="7"/>
      <c r="O723" s="34"/>
      <c r="P723" s="7"/>
      <c r="Q723" s="34"/>
      <c r="R723" s="34"/>
      <c r="S723" s="7"/>
      <c r="T723" s="34"/>
      <c r="U723" s="34"/>
      <c r="V723" s="7"/>
      <c r="W723" s="34"/>
      <c r="X723" s="7"/>
      <c r="Y723" s="34"/>
      <c r="Z723" s="67"/>
      <c r="AA723" s="34"/>
      <c r="AB723" s="7"/>
      <c r="AC723" s="34"/>
      <c r="AD723" s="34"/>
      <c r="AE723" s="7"/>
      <c r="AF723" s="34"/>
      <c r="AG723" s="7"/>
      <c r="AH723" s="34"/>
      <c r="AI723" s="7"/>
      <c r="AJ723" s="66"/>
      <c r="AK723" s="66"/>
      <c r="AL723" s="34"/>
      <c r="AM723" s="34"/>
      <c r="AN723" s="7"/>
      <c r="AO723" s="67"/>
      <c r="AP723" s="8"/>
      <c r="AQ723" s="8"/>
      <c r="AR723" s="7"/>
      <c r="AS723" s="8"/>
      <c r="AT723" s="8"/>
      <c r="AU723" s="224"/>
      <c r="AV723" s="224"/>
      <c r="AW723" s="224"/>
      <c r="AX723" s="225"/>
      <c r="AY723" s="225"/>
      <c r="AZ723" s="224"/>
      <c r="BA723" s="225"/>
      <c r="BB723" s="225"/>
      <c r="BC723" s="224"/>
      <c r="BD723" s="225"/>
      <c r="BE723" s="225"/>
      <c r="BF723" s="224"/>
      <c r="BG723" s="225"/>
      <c r="BH723" s="225"/>
      <c r="BI723" s="224"/>
      <c r="BJ723" s="226"/>
      <c r="BK723" s="226"/>
      <c r="BL723" s="228"/>
      <c r="BM723" s="229"/>
    </row>
    <row r="724" spans="1:65" x14ac:dyDescent="0.25">
      <c r="A724" s="45"/>
      <c r="B724" s="44"/>
      <c r="C724" s="52"/>
      <c r="D724" s="37"/>
      <c r="E724" s="37"/>
      <c r="F724" s="43"/>
      <c r="G724" s="52"/>
      <c r="H724" s="52"/>
      <c r="I724" s="34"/>
      <c r="J724" s="34"/>
      <c r="K724" s="34"/>
      <c r="L724" s="7"/>
      <c r="M724" s="34"/>
      <c r="N724" s="7"/>
      <c r="O724" s="34"/>
      <c r="P724" s="7"/>
      <c r="Q724" s="34"/>
      <c r="R724" s="34"/>
      <c r="S724" s="7"/>
      <c r="T724" s="34"/>
      <c r="U724" s="34"/>
      <c r="V724" s="7"/>
      <c r="W724" s="34"/>
      <c r="X724" s="7"/>
      <c r="Y724" s="34"/>
      <c r="Z724" s="67"/>
      <c r="AA724" s="34"/>
      <c r="AB724" s="114"/>
      <c r="AC724" s="34"/>
      <c r="AD724" s="34"/>
      <c r="AE724" s="7"/>
      <c r="AF724" s="34"/>
      <c r="AG724" s="7"/>
      <c r="AH724" s="34"/>
      <c r="AI724" s="7"/>
      <c r="AJ724" s="66"/>
      <c r="AK724" s="66"/>
      <c r="AL724" s="34"/>
      <c r="AM724" s="34"/>
      <c r="AN724" s="7"/>
      <c r="AO724" s="67"/>
      <c r="AP724" s="8"/>
      <c r="AQ724" s="8"/>
      <c r="AR724" s="7"/>
      <c r="AS724" s="8"/>
      <c r="AT724" s="8"/>
      <c r="AU724" s="224"/>
      <c r="AV724" s="224"/>
      <c r="AW724" s="224"/>
      <c r="AX724" s="225"/>
      <c r="AY724" s="225"/>
      <c r="AZ724" s="224"/>
      <c r="BA724" s="225"/>
      <c r="BB724" s="225"/>
      <c r="BC724" s="224"/>
      <c r="BD724" s="225"/>
      <c r="BE724" s="225"/>
      <c r="BF724" s="224"/>
      <c r="BG724" s="225"/>
      <c r="BH724" s="225"/>
      <c r="BI724" s="224"/>
      <c r="BJ724" s="226"/>
      <c r="BK724" s="226"/>
      <c r="BL724" s="228"/>
      <c r="BM724" s="229"/>
    </row>
    <row r="725" spans="1:65" x14ac:dyDescent="0.25">
      <c r="A725" s="45"/>
      <c r="B725" s="44"/>
      <c r="C725" s="52"/>
      <c r="D725" s="37"/>
      <c r="E725" s="37"/>
      <c r="F725" s="43"/>
      <c r="G725" s="52"/>
      <c r="H725" s="52"/>
      <c r="I725" s="34"/>
      <c r="J725" s="34"/>
      <c r="K725" s="34"/>
      <c r="L725" s="7"/>
      <c r="M725" s="34"/>
      <c r="N725" s="7"/>
      <c r="O725" s="34"/>
      <c r="P725" s="7"/>
      <c r="Q725" s="34"/>
      <c r="R725" s="34"/>
      <c r="S725" s="7"/>
      <c r="T725" s="34"/>
      <c r="U725" s="34"/>
      <c r="V725" s="7"/>
      <c r="W725" s="34"/>
      <c r="X725" s="7"/>
      <c r="Y725" s="34"/>
      <c r="Z725" s="67"/>
      <c r="AA725" s="34"/>
      <c r="AB725" s="7"/>
      <c r="AC725" s="34"/>
      <c r="AD725" s="34"/>
      <c r="AE725" s="7"/>
      <c r="AF725" s="34"/>
      <c r="AG725" s="7"/>
      <c r="AH725" s="34"/>
      <c r="AI725" s="7"/>
      <c r="AJ725" s="66"/>
      <c r="AK725" s="66"/>
      <c r="AL725" s="34"/>
      <c r="AM725" s="34"/>
      <c r="AN725" s="7"/>
      <c r="AO725" s="67"/>
      <c r="AP725" s="8"/>
      <c r="AQ725" s="8"/>
      <c r="AR725" s="7"/>
      <c r="AS725" s="8"/>
      <c r="AT725" s="8"/>
      <c r="AU725" s="224"/>
      <c r="AV725" s="224"/>
      <c r="AW725" s="224"/>
      <c r="AX725" s="225"/>
      <c r="AY725" s="225"/>
      <c r="AZ725" s="224"/>
      <c r="BA725" s="225"/>
      <c r="BB725" s="225"/>
      <c r="BC725" s="224"/>
      <c r="BD725" s="225"/>
      <c r="BE725" s="225"/>
      <c r="BF725" s="224"/>
      <c r="BG725" s="225"/>
      <c r="BH725" s="225"/>
      <c r="BI725" s="224"/>
      <c r="BJ725" s="226"/>
      <c r="BK725" s="226"/>
      <c r="BL725" s="228"/>
      <c r="BM725" s="229"/>
    </row>
    <row r="726" spans="1:65" x14ac:dyDescent="0.25">
      <c r="A726" s="45"/>
      <c r="B726" s="44"/>
      <c r="C726" s="52"/>
      <c r="D726" s="37"/>
      <c r="E726" s="37"/>
      <c r="F726" s="43"/>
      <c r="G726" s="52"/>
      <c r="H726" s="52"/>
      <c r="I726" s="34"/>
      <c r="J726" s="34"/>
      <c r="K726" s="34"/>
      <c r="L726" s="7"/>
      <c r="M726" s="34"/>
      <c r="N726" s="7"/>
      <c r="O726" s="34"/>
      <c r="P726" s="7"/>
      <c r="Q726" s="34"/>
      <c r="R726" s="34"/>
      <c r="S726" s="7"/>
      <c r="T726" s="34"/>
      <c r="U726" s="34"/>
      <c r="V726" s="7"/>
      <c r="W726" s="34"/>
      <c r="X726" s="7"/>
      <c r="Y726" s="34"/>
      <c r="Z726" s="67"/>
      <c r="AA726" s="34"/>
      <c r="AB726" s="7"/>
      <c r="AC726" s="34"/>
      <c r="AD726" s="34"/>
      <c r="AE726" s="7"/>
      <c r="AF726" s="34"/>
      <c r="AG726" s="7"/>
      <c r="AH726" s="34"/>
      <c r="AI726" s="7"/>
      <c r="AJ726" s="66"/>
      <c r="AK726" s="66"/>
      <c r="AL726" s="34"/>
      <c r="AM726" s="34"/>
      <c r="AN726" s="7"/>
      <c r="AO726" s="67"/>
      <c r="AP726" s="8"/>
      <c r="AQ726" s="8"/>
      <c r="AR726" s="7"/>
      <c r="AS726" s="8"/>
      <c r="AT726" s="8"/>
      <c r="AU726" s="224"/>
      <c r="AV726" s="224"/>
      <c r="AW726" s="224"/>
      <c r="AX726" s="225"/>
      <c r="AY726" s="225"/>
      <c r="AZ726" s="224"/>
      <c r="BA726" s="225"/>
      <c r="BB726" s="225"/>
      <c r="BC726" s="224"/>
      <c r="BD726" s="225"/>
      <c r="BE726" s="225"/>
      <c r="BF726" s="224"/>
      <c r="BG726" s="225"/>
      <c r="BH726" s="225"/>
      <c r="BI726" s="224"/>
      <c r="BJ726" s="226"/>
      <c r="BK726" s="226"/>
      <c r="BL726" s="228"/>
      <c r="BM726" s="229"/>
    </row>
    <row r="727" spans="1:65" x14ac:dyDescent="0.25">
      <c r="A727" s="45"/>
      <c r="B727" s="44"/>
      <c r="C727" s="52"/>
      <c r="D727" s="37"/>
      <c r="E727" s="37"/>
      <c r="F727" s="43"/>
      <c r="G727" s="52"/>
      <c r="H727" s="52"/>
      <c r="I727" s="34"/>
      <c r="J727" s="34"/>
      <c r="K727" s="34"/>
      <c r="L727" s="7"/>
      <c r="M727" s="34"/>
      <c r="N727" s="7"/>
      <c r="O727" s="34"/>
      <c r="P727" s="7"/>
      <c r="Q727" s="34"/>
      <c r="R727" s="34"/>
      <c r="S727" s="7"/>
      <c r="T727" s="34"/>
      <c r="U727" s="34"/>
      <c r="V727" s="7"/>
      <c r="W727" s="34"/>
      <c r="X727" s="7"/>
      <c r="Y727" s="34"/>
      <c r="Z727" s="67"/>
      <c r="AA727" s="34"/>
      <c r="AB727" s="7"/>
      <c r="AC727" s="34"/>
      <c r="AD727" s="34"/>
      <c r="AE727" s="7"/>
      <c r="AF727" s="34"/>
      <c r="AG727" s="7"/>
      <c r="AH727" s="34"/>
      <c r="AI727" s="7"/>
      <c r="AJ727" s="66"/>
      <c r="AK727" s="66"/>
      <c r="AL727" s="34"/>
      <c r="AM727" s="34"/>
      <c r="AN727" s="7"/>
      <c r="AO727" s="67"/>
      <c r="AP727" s="8"/>
      <c r="AQ727" s="8"/>
      <c r="AR727" s="7"/>
      <c r="AS727" s="8"/>
      <c r="AT727" s="8"/>
      <c r="AU727" s="224"/>
      <c r="AV727" s="224"/>
      <c r="AW727" s="224"/>
      <c r="AX727" s="225"/>
      <c r="AY727" s="225"/>
      <c r="AZ727" s="224"/>
      <c r="BA727" s="225"/>
      <c r="BB727" s="225"/>
      <c r="BC727" s="224"/>
      <c r="BD727" s="225"/>
      <c r="BE727" s="225"/>
      <c r="BF727" s="224"/>
      <c r="BG727" s="225"/>
      <c r="BH727" s="225"/>
      <c r="BI727" s="224"/>
      <c r="BJ727" s="226"/>
      <c r="BK727" s="226"/>
      <c r="BL727" s="228"/>
      <c r="BM727" s="229"/>
    </row>
    <row r="728" spans="1:65" x14ac:dyDescent="0.25">
      <c r="A728" s="45"/>
      <c r="B728" s="44"/>
      <c r="C728" s="52"/>
      <c r="D728" s="37"/>
      <c r="E728" s="37"/>
      <c r="F728" s="43"/>
      <c r="G728" s="52"/>
      <c r="H728" s="52"/>
      <c r="I728" s="34"/>
      <c r="J728" s="34"/>
      <c r="K728" s="34"/>
      <c r="L728" s="7"/>
      <c r="M728" s="34"/>
      <c r="N728" s="7"/>
      <c r="O728" s="34"/>
      <c r="P728" s="7"/>
      <c r="Q728" s="34"/>
      <c r="R728" s="34"/>
      <c r="S728" s="7"/>
      <c r="T728" s="34"/>
      <c r="U728" s="34"/>
      <c r="V728" s="7"/>
      <c r="W728" s="34"/>
      <c r="X728" s="7"/>
      <c r="Y728" s="34"/>
      <c r="Z728" s="67"/>
      <c r="AA728" s="34"/>
      <c r="AB728" s="7"/>
      <c r="AC728" s="34"/>
      <c r="AD728" s="34"/>
      <c r="AE728" s="7"/>
      <c r="AF728" s="34"/>
      <c r="AG728" s="7"/>
      <c r="AH728" s="34"/>
      <c r="AI728" s="7"/>
      <c r="AJ728" s="66"/>
      <c r="AK728" s="66"/>
      <c r="AL728" s="34"/>
      <c r="AM728" s="34"/>
      <c r="AN728" s="7"/>
      <c r="AO728" s="67"/>
      <c r="AP728" s="8"/>
      <c r="AQ728" s="8"/>
      <c r="AR728" s="7"/>
      <c r="AS728" s="8"/>
      <c r="AT728" s="8"/>
      <c r="AU728" s="224"/>
      <c r="AV728" s="224"/>
      <c r="AW728" s="224"/>
      <c r="AX728" s="225"/>
      <c r="AY728" s="225"/>
      <c r="AZ728" s="224"/>
      <c r="BA728" s="225"/>
      <c r="BB728" s="225"/>
      <c r="BC728" s="224"/>
      <c r="BD728" s="225"/>
      <c r="BE728" s="225"/>
      <c r="BF728" s="224"/>
      <c r="BG728" s="225"/>
      <c r="BH728" s="225"/>
      <c r="BI728" s="224"/>
      <c r="BJ728" s="226"/>
      <c r="BK728" s="226"/>
      <c r="BL728" s="228"/>
      <c r="BM728" s="229"/>
    </row>
    <row r="729" spans="1:65" x14ac:dyDescent="0.25">
      <c r="A729" s="45"/>
      <c r="B729" s="44"/>
      <c r="C729" s="52"/>
      <c r="D729" s="37"/>
      <c r="E729" s="37"/>
      <c r="F729" s="43"/>
      <c r="G729" s="52"/>
      <c r="H729" s="52"/>
      <c r="I729" s="34"/>
      <c r="J729" s="34"/>
      <c r="K729" s="34"/>
      <c r="L729" s="7"/>
      <c r="M729" s="34"/>
      <c r="N729" s="7"/>
      <c r="O729" s="34"/>
      <c r="P729" s="7"/>
      <c r="Q729" s="34"/>
      <c r="R729" s="34"/>
      <c r="S729" s="7"/>
      <c r="T729" s="34"/>
      <c r="U729" s="34"/>
      <c r="V729" s="7"/>
      <c r="W729" s="34"/>
      <c r="X729" s="7"/>
      <c r="Y729" s="34"/>
      <c r="Z729" s="67"/>
      <c r="AA729" s="34"/>
      <c r="AB729" s="7"/>
      <c r="AC729" s="34"/>
      <c r="AD729" s="34"/>
      <c r="AE729" s="7"/>
      <c r="AF729" s="34"/>
      <c r="AG729" s="7"/>
      <c r="AH729" s="34"/>
      <c r="AI729" s="7"/>
      <c r="AJ729" s="66"/>
      <c r="AK729" s="66"/>
      <c r="AL729" s="34"/>
      <c r="AM729" s="34"/>
      <c r="AN729" s="7"/>
      <c r="AO729" s="67"/>
      <c r="AP729" s="8"/>
      <c r="AQ729" s="8"/>
      <c r="AR729" s="7"/>
      <c r="AS729" s="8"/>
      <c r="AT729" s="8"/>
      <c r="AU729" s="224"/>
      <c r="AV729" s="224"/>
      <c r="AW729" s="224"/>
      <c r="AX729" s="225"/>
      <c r="AY729" s="225"/>
      <c r="AZ729" s="224"/>
      <c r="BA729" s="225"/>
      <c r="BB729" s="225"/>
      <c r="BC729" s="224"/>
      <c r="BD729" s="225"/>
      <c r="BE729" s="225"/>
      <c r="BF729" s="224"/>
      <c r="BG729" s="225"/>
      <c r="BH729" s="225"/>
      <c r="BI729" s="224"/>
      <c r="BJ729" s="226"/>
      <c r="BK729" s="226"/>
      <c r="BL729" s="228"/>
      <c r="BM729" s="229"/>
    </row>
    <row r="730" spans="1:65" x14ac:dyDescent="0.25">
      <c r="A730" s="45"/>
      <c r="B730" s="44"/>
      <c r="C730" s="52"/>
      <c r="D730" s="37"/>
      <c r="E730" s="37"/>
      <c r="F730" s="43"/>
      <c r="G730" s="52"/>
      <c r="H730" s="52"/>
      <c r="I730" s="34"/>
      <c r="J730" s="34"/>
      <c r="K730" s="34"/>
      <c r="L730" s="7"/>
      <c r="M730" s="34"/>
      <c r="N730" s="7"/>
      <c r="O730" s="34"/>
      <c r="P730" s="7"/>
      <c r="Q730" s="34"/>
      <c r="R730" s="34"/>
      <c r="S730" s="7"/>
      <c r="T730" s="34"/>
      <c r="U730" s="34"/>
      <c r="V730" s="7"/>
      <c r="W730" s="34"/>
      <c r="X730" s="7"/>
      <c r="Y730" s="34"/>
      <c r="Z730" s="67"/>
      <c r="AA730" s="34"/>
      <c r="AB730" s="7"/>
      <c r="AC730" s="34"/>
      <c r="AD730" s="34"/>
      <c r="AE730" s="7"/>
      <c r="AF730" s="34"/>
      <c r="AG730" s="7"/>
      <c r="AH730" s="34"/>
      <c r="AI730" s="7"/>
      <c r="AJ730" s="66"/>
      <c r="AK730" s="66"/>
      <c r="AL730" s="34"/>
      <c r="AM730" s="34"/>
      <c r="AN730" s="7"/>
      <c r="AO730" s="67"/>
      <c r="AP730" s="8"/>
      <c r="AQ730" s="8"/>
      <c r="AR730" s="7"/>
      <c r="AS730" s="8"/>
      <c r="AT730" s="8"/>
      <c r="AU730" s="224"/>
      <c r="AV730" s="224"/>
      <c r="AW730" s="224"/>
      <c r="AX730" s="225"/>
      <c r="AY730" s="225"/>
      <c r="AZ730" s="224"/>
      <c r="BA730" s="225"/>
      <c r="BB730" s="225"/>
      <c r="BC730" s="224"/>
      <c r="BD730" s="225"/>
      <c r="BE730" s="225"/>
      <c r="BF730" s="224"/>
      <c r="BG730" s="225"/>
      <c r="BH730" s="225"/>
      <c r="BI730" s="224"/>
      <c r="BJ730" s="226"/>
      <c r="BK730" s="226"/>
      <c r="BL730" s="228"/>
      <c r="BM730" s="229"/>
    </row>
    <row r="731" spans="1:65" x14ac:dyDescent="0.25">
      <c r="A731" s="45"/>
      <c r="B731" s="44"/>
      <c r="C731" s="52"/>
      <c r="D731" s="37"/>
      <c r="E731" s="37"/>
      <c r="F731" s="43"/>
      <c r="G731" s="52"/>
      <c r="H731" s="52"/>
      <c r="I731" s="34"/>
      <c r="J731" s="34"/>
      <c r="K731" s="34"/>
      <c r="L731" s="7"/>
      <c r="M731" s="34"/>
      <c r="N731" s="7"/>
      <c r="O731" s="34"/>
      <c r="P731" s="7"/>
      <c r="Q731" s="34"/>
      <c r="R731" s="34"/>
      <c r="S731" s="7"/>
      <c r="T731" s="34"/>
      <c r="U731" s="34"/>
      <c r="V731" s="7"/>
      <c r="W731" s="34"/>
      <c r="X731" s="7"/>
      <c r="Y731" s="34"/>
      <c r="Z731" s="67"/>
      <c r="AA731" s="34"/>
      <c r="AB731" s="7"/>
      <c r="AC731" s="34"/>
      <c r="AD731" s="34"/>
      <c r="AE731" s="7"/>
      <c r="AF731" s="34"/>
      <c r="AG731" s="7"/>
      <c r="AH731" s="34"/>
      <c r="AI731" s="7"/>
      <c r="AJ731" s="66"/>
      <c r="AK731" s="66"/>
      <c r="AL731" s="34"/>
      <c r="AM731" s="34"/>
      <c r="AN731" s="7"/>
      <c r="AO731" s="67"/>
      <c r="AP731" s="8"/>
      <c r="AQ731" s="8"/>
      <c r="AR731" s="7"/>
      <c r="AS731" s="8"/>
      <c r="AT731" s="8"/>
      <c r="AU731" s="224"/>
      <c r="AV731" s="224"/>
      <c r="AW731" s="224"/>
      <c r="AX731" s="225"/>
      <c r="AY731" s="225"/>
      <c r="AZ731" s="224"/>
      <c r="BA731" s="225"/>
      <c r="BB731" s="225"/>
      <c r="BC731" s="224"/>
      <c r="BD731" s="225"/>
      <c r="BE731" s="225"/>
      <c r="BF731" s="224"/>
      <c r="BG731" s="225"/>
      <c r="BH731" s="225"/>
      <c r="BI731" s="224"/>
      <c r="BJ731" s="226"/>
      <c r="BK731" s="226"/>
      <c r="BL731" s="228"/>
      <c r="BM731" s="229"/>
    </row>
    <row r="732" spans="1:65" x14ac:dyDescent="0.25">
      <c r="A732" s="45"/>
      <c r="B732" s="44"/>
      <c r="C732" s="52"/>
      <c r="D732" s="37"/>
      <c r="E732" s="37"/>
      <c r="F732" s="43"/>
      <c r="G732" s="52"/>
      <c r="H732" s="52"/>
      <c r="I732" s="34"/>
      <c r="J732" s="34"/>
      <c r="K732" s="34"/>
      <c r="L732" s="7"/>
      <c r="M732" s="34"/>
      <c r="N732" s="7"/>
      <c r="O732" s="34"/>
      <c r="P732" s="7"/>
      <c r="Q732" s="34"/>
      <c r="R732" s="34"/>
      <c r="S732" s="7"/>
      <c r="T732" s="34"/>
      <c r="U732" s="34"/>
      <c r="V732" s="7"/>
      <c r="W732" s="34"/>
      <c r="X732" s="7"/>
      <c r="Y732" s="34"/>
      <c r="Z732" s="67"/>
      <c r="AA732" s="34"/>
      <c r="AB732" s="7"/>
      <c r="AC732" s="34"/>
      <c r="AD732" s="34"/>
      <c r="AE732" s="7"/>
      <c r="AF732" s="34"/>
      <c r="AG732" s="7"/>
      <c r="AH732" s="34"/>
      <c r="AI732" s="7"/>
      <c r="AJ732" s="66"/>
      <c r="AK732" s="66"/>
      <c r="AL732" s="34"/>
      <c r="AM732" s="34"/>
      <c r="AN732" s="7"/>
      <c r="AO732" s="67"/>
      <c r="AP732" s="8"/>
      <c r="AQ732" s="8"/>
      <c r="AR732" s="7"/>
      <c r="AS732" s="8"/>
      <c r="AT732" s="8"/>
      <c r="AU732" s="224"/>
      <c r="AV732" s="224"/>
      <c r="AW732" s="224"/>
      <c r="AX732" s="225"/>
      <c r="AY732" s="225"/>
      <c r="AZ732" s="224"/>
      <c r="BA732" s="225"/>
      <c r="BB732" s="225"/>
      <c r="BC732" s="224"/>
      <c r="BD732" s="225"/>
      <c r="BE732" s="225"/>
      <c r="BF732" s="224"/>
      <c r="BG732" s="225"/>
      <c r="BH732" s="225"/>
      <c r="BI732" s="224"/>
      <c r="BJ732" s="226"/>
      <c r="BK732" s="226"/>
      <c r="BL732" s="228"/>
      <c r="BM732" s="229"/>
    </row>
    <row r="733" spans="1:65" x14ac:dyDescent="0.25">
      <c r="A733" s="45"/>
      <c r="B733" s="44"/>
      <c r="C733" s="52"/>
      <c r="D733" s="37"/>
      <c r="E733" s="37"/>
      <c r="F733" s="43"/>
      <c r="G733" s="52"/>
      <c r="H733" s="52"/>
      <c r="I733" s="34"/>
      <c r="J733" s="34"/>
      <c r="K733" s="34"/>
      <c r="L733" s="7"/>
      <c r="M733" s="34"/>
      <c r="N733" s="7"/>
      <c r="O733" s="34"/>
      <c r="P733" s="7"/>
      <c r="Q733" s="34"/>
      <c r="R733" s="34"/>
      <c r="S733" s="7"/>
      <c r="T733" s="34"/>
      <c r="U733" s="34"/>
      <c r="V733" s="7"/>
      <c r="W733" s="34"/>
      <c r="X733" s="7"/>
      <c r="Y733" s="34"/>
      <c r="Z733" s="67"/>
      <c r="AA733" s="34"/>
      <c r="AB733" s="7"/>
      <c r="AC733" s="34"/>
      <c r="AD733" s="34"/>
      <c r="AE733" s="7"/>
      <c r="AF733" s="34"/>
      <c r="AG733" s="7"/>
      <c r="AH733" s="34"/>
      <c r="AI733" s="7"/>
      <c r="AJ733" s="66"/>
      <c r="AK733" s="66"/>
      <c r="AL733" s="34"/>
      <c r="AM733" s="34"/>
      <c r="AN733" s="7"/>
      <c r="AO733" s="67"/>
      <c r="AP733" s="8"/>
      <c r="AQ733" s="8"/>
      <c r="AR733" s="7"/>
      <c r="AS733" s="8"/>
      <c r="AT733" s="8"/>
      <c r="AU733" s="224"/>
      <c r="AV733" s="224"/>
      <c r="AW733" s="224"/>
      <c r="AX733" s="225"/>
      <c r="AY733" s="225"/>
      <c r="AZ733" s="224"/>
      <c r="BA733" s="225"/>
      <c r="BB733" s="225"/>
      <c r="BC733" s="224"/>
      <c r="BD733" s="225"/>
      <c r="BE733" s="225"/>
      <c r="BF733" s="224"/>
      <c r="BG733" s="225"/>
      <c r="BH733" s="225"/>
      <c r="BI733" s="224"/>
      <c r="BJ733" s="226"/>
      <c r="BK733" s="226"/>
      <c r="BL733" s="228"/>
      <c r="BM733" s="229"/>
    </row>
    <row r="734" spans="1:65" x14ac:dyDescent="0.25">
      <c r="A734" s="45"/>
      <c r="B734" s="44"/>
      <c r="C734" s="52"/>
      <c r="D734" s="37"/>
      <c r="E734" s="37"/>
      <c r="F734" s="43"/>
      <c r="G734" s="52"/>
      <c r="H734" s="52"/>
      <c r="I734" s="34"/>
      <c r="J734" s="34"/>
      <c r="K734" s="34"/>
      <c r="L734" s="7"/>
      <c r="M734" s="34"/>
      <c r="N734" s="7"/>
      <c r="O734" s="34"/>
      <c r="P734" s="7"/>
      <c r="Q734" s="34"/>
      <c r="R734" s="34"/>
      <c r="S734" s="7"/>
      <c r="T734" s="34"/>
      <c r="U734" s="34"/>
      <c r="V734" s="7"/>
      <c r="W734" s="34"/>
      <c r="X734" s="7"/>
      <c r="Y734" s="34"/>
      <c r="Z734" s="67"/>
      <c r="AA734" s="34"/>
      <c r="AB734" s="7"/>
      <c r="AC734" s="34"/>
      <c r="AD734" s="34"/>
      <c r="AE734" s="7"/>
      <c r="AF734" s="34"/>
      <c r="AG734" s="7"/>
      <c r="AH734" s="34"/>
      <c r="AI734" s="7"/>
      <c r="AJ734" s="66"/>
      <c r="AK734" s="66"/>
      <c r="AL734" s="34"/>
      <c r="AM734" s="34"/>
      <c r="AN734" s="7"/>
      <c r="AO734" s="67"/>
      <c r="AP734" s="8"/>
      <c r="AQ734" s="8"/>
      <c r="AR734" s="7"/>
      <c r="AS734" s="8"/>
      <c r="AT734" s="8"/>
      <c r="AU734" s="224"/>
      <c r="AV734" s="224"/>
      <c r="AW734" s="224"/>
      <c r="AX734" s="225"/>
      <c r="AY734" s="225"/>
      <c r="AZ734" s="224"/>
      <c r="BA734" s="225"/>
      <c r="BB734" s="225"/>
      <c r="BC734" s="224"/>
      <c r="BD734" s="225"/>
      <c r="BE734" s="225"/>
      <c r="BF734" s="224"/>
      <c r="BG734" s="225"/>
      <c r="BH734" s="225"/>
      <c r="BI734" s="224"/>
      <c r="BJ734" s="226"/>
      <c r="BK734" s="226"/>
      <c r="BL734" s="228"/>
      <c r="BM734" s="229"/>
    </row>
    <row r="735" spans="1:65" x14ac:dyDescent="0.25">
      <c r="A735" s="45"/>
      <c r="B735" s="44"/>
      <c r="C735" s="52"/>
      <c r="D735" s="37"/>
      <c r="E735" s="37"/>
      <c r="F735" s="43"/>
      <c r="G735" s="52"/>
      <c r="H735" s="52"/>
      <c r="I735" s="34"/>
      <c r="J735" s="34"/>
      <c r="K735" s="34"/>
      <c r="L735" s="7"/>
      <c r="M735" s="34"/>
      <c r="N735" s="7"/>
      <c r="O735" s="34"/>
      <c r="P735" s="7"/>
      <c r="Q735" s="34"/>
      <c r="R735" s="34"/>
      <c r="S735" s="7"/>
      <c r="T735" s="34"/>
      <c r="U735" s="34"/>
      <c r="V735" s="7"/>
      <c r="W735" s="34"/>
      <c r="X735" s="7"/>
      <c r="Y735" s="34"/>
      <c r="Z735" s="67"/>
      <c r="AA735" s="34"/>
      <c r="AB735" s="7"/>
      <c r="AC735" s="34"/>
      <c r="AD735" s="34"/>
      <c r="AE735" s="7"/>
      <c r="AF735" s="34"/>
      <c r="AG735" s="7"/>
      <c r="AH735" s="34"/>
      <c r="AI735" s="7"/>
      <c r="AJ735" s="66"/>
      <c r="AK735" s="66"/>
      <c r="AL735" s="34"/>
      <c r="AM735" s="34"/>
      <c r="AN735" s="7"/>
      <c r="AO735" s="67"/>
      <c r="AP735" s="8"/>
      <c r="AQ735" s="8"/>
      <c r="AR735" s="7"/>
      <c r="AS735" s="8"/>
      <c r="AT735" s="8"/>
      <c r="AU735" s="224"/>
      <c r="AV735" s="224"/>
      <c r="AW735" s="224"/>
      <c r="AX735" s="225"/>
      <c r="AY735" s="225"/>
      <c r="AZ735" s="224"/>
      <c r="BA735" s="225"/>
      <c r="BB735" s="225"/>
      <c r="BC735" s="224"/>
      <c r="BD735" s="225"/>
      <c r="BE735" s="225"/>
      <c r="BF735" s="224"/>
      <c r="BG735" s="225"/>
      <c r="BH735" s="225"/>
      <c r="BI735" s="224"/>
      <c r="BJ735" s="226"/>
      <c r="BK735" s="226"/>
      <c r="BL735" s="228"/>
      <c r="BM735" s="229"/>
    </row>
    <row r="736" spans="1:65" x14ac:dyDescent="0.25">
      <c r="A736" s="45"/>
      <c r="B736" s="44"/>
      <c r="C736" s="52"/>
      <c r="D736" s="37"/>
      <c r="E736" s="37"/>
      <c r="F736" s="43"/>
      <c r="G736" s="52"/>
      <c r="H736" s="52"/>
      <c r="I736" s="34"/>
      <c r="J736" s="34"/>
      <c r="K736" s="34"/>
      <c r="L736" s="7"/>
      <c r="M736" s="34"/>
      <c r="N736" s="7"/>
      <c r="O736" s="34"/>
      <c r="P736" s="7"/>
      <c r="Q736" s="34"/>
      <c r="R736" s="34"/>
      <c r="S736" s="7"/>
      <c r="T736" s="34"/>
      <c r="U736" s="34"/>
      <c r="V736" s="7"/>
      <c r="W736" s="34"/>
      <c r="X736" s="7"/>
      <c r="Y736" s="34"/>
      <c r="Z736" s="67"/>
      <c r="AA736" s="34"/>
      <c r="AB736" s="7"/>
      <c r="AC736" s="34"/>
      <c r="AD736" s="34"/>
      <c r="AE736" s="7"/>
      <c r="AF736" s="34"/>
      <c r="AG736" s="7"/>
      <c r="AH736" s="34"/>
      <c r="AI736" s="7"/>
      <c r="AJ736" s="66"/>
      <c r="AK736" s="66"/>
      <c r="AL736" s="34"/>
      <c r="AM736" s="34"/>
      <c r="AN736" s="7"/>
      <c r="AO736" s="67"/>
      <c r="AP736" s="8"/>
      <c r="AQ736" s="8"/>
      <c r="AR736" s="7"/>
      <c r="AS736" s="8"/>
      <c r="AT736" s="8"/>
      <c r="AU736" s="224"/>
      <c r="AV736" s="224"/>
      <c r="AW736" s="224"/>
      <c r="AX736" s="225"/>
      <c r="AY736" s="225"/>
      <c r="AZ736" s="224"/>
      <c r="BA736" s="225"/>
      <c r="BB736" s="225"/>
      <c r="BC736" s="224"/>
      <c r="BD736" s="225"/>
      <c r="BE736" s="225"/>
      <c r="BF736" s="224"/>
      <c r="BG736" s="225"/>
      <c r="BH736" s="225"/>
      <c r="BI736" s="224"/>
      <c r="BJ736" s="226"/>
      <c r="BK736" s="226"/>
      <c r="BL736" s="228"/>
      <c r="BM736" s="229"/>
    </row>
    <row r="737" spans="1:65" x14ac:dyDescent="0.25">
      <c r="A737" s="45"/>
      <c r="B737" s="44"/>
      <c r="C737" s="52"/>
      <c r="D737" s="37"/>
      <c r="E737" s="37"/>
      <c r="F737" s="43"/>
      <c r="G737" s="52"/>
      <c r="H737" s="52"/>
      <c r="I737" s="34"/>
      <c r="J737" s="34"/>
      <c r="K737" s="34"/>
      <c r="L737" s="7"/>
      <c r="M737" s="34"/>
      <c r="N737" s="7"/>
      <c r="O737" s="34"/>
      <c r="P737" s="7"/>
      <c r="Q737" s="34"/>
      <c r="R737" s="34"/>
      <c r="S737" s="7"/>
      <c r="T737" s="34"/>
      <c r="U737" s="34"/>
      <c r="V737" s="7"/>
      <c r="W737" s="34"/>
      <c r="X737" s="7"/>
      <c r="Y737" s="34"/>
      <c r="Z737" s="67"/>
      <c r="AA737" s="34"/>
      <c r="AB737" s="7"/>
      <c r="AC737" s="34"/>
      <c r="AD737" s="34"/>
      <c r="AE737" s="7"/>
      <c r="AF737" s="34"/>
      <c r="AG737" s="7"/>
      <c r="AH737" s="34"/>
      <c r="AI737" s="7"/>
      <c r="AJ737" s="66"/>
      <c r="AK737" s="66"/>
      <c r="AL737" s="34"/>
      <c r="AM737" s="34"/>
      <c r="AN737" s="7"/>
      <c r="AO737" s="67"/>
      <c r="AP737" s="8"/>
      <c r="AQ737" s="8"/>
      <c r="AR737" s="7"/>
      <c r="AS737" s="8"/>
      <c r="AT737" s="8"/>
      <c r="AU737" s="224"/>
      <c r="AV737" s="224"/>
      <c r="AW737" s="224"/>
      <c r="AX737" s="225"/>
      <c r="AY737" s="225"/>
      <c r="AZ737" s="224"/>
      <c r="BA737" s="225"/>
      <c r="BB737" s="225"/>
      <c r="BC737" s="224"/>
      <c r="BD737" s="225"/>
      <c r="BE737" s="225"/>
      <c r="BF737" s="224"/>
      <c r="BG737" s="225"/>
      <c r="BH737" s="225"/>
      <c r="BI737" s="224"/>
      <c r="BJ737" s="226"/>
      <c r="BK737" s="226"/>
      <c r="BL737" s="228"/>
      <c r="BM737" s="229"/>
    </row>
    <row r="738" spans="1:65" x14ac:dyDescent="0.25">
      <c r="A738" s="45"/>
      <c r="B738" s="44"/>
      <c r="C738" s="52"/>
      <c r="D738" s="37"/>
      <c r="E738" s="37"/>
      <c r="F738" s="43"/>
      <c r="G738" s="52"/>
      <c r="H738" s="52"/>
      <c r="I738" s="34"/>
      <c r="J738" s="34"/>
      <c r="K738" s="34"/>
      <c r="L738" s="7"/>
      <c r="M738" s="34"/>
      <c r="N738" s="7"/>
      <c r="O738" s="34"/>
      <c r="P738" s="7"/>
      <c r="Q738" s="34"/>
      <c r="R738" s="34"/>
      <c r="S738" s="7"/>
      <c r="T738" s="34"/>
      <c r="U738" s="34"/>
      <c r="V738" s="7"/>
      <c r="W738" s="34"/>
      <c r="X738" s="7"/>
      <c r="Y738" s="34"/>
      <c r="Z738" s="67"/>
      <c r="AA738" s="34"/>
      <c r="AB738" s="7"/>
      <c r="AC738" s="34"/>
      <c r="AD738" s="34"/>
      <c r="AE738" s="7"/>
      <c r="AF738" s="34"/>
      <c r="AG738" s="7"/>
      <c r="AH738" s="34"/>
      <c r="AI738" s="7"/>
      <c r="AJ738" s="66"/>
      <c r="AK738" s="66"/>
      <c r="AL738" s="34"/>
      <c r="AM738" s="34"/>
      <c r="AN738" s="7"/>
      <c r="AO738" s="67"/>
      <c r="AP738" s="8"/>
      <c r="AQ738" s="8"/>
      <c r="AR738" s="7"/>
      <c r="AS738" s="8"/>
      <c r="AT738" s="8"/>
      <c r="AU738" s="224"/>
      <c r="AV738" s="224"/>
      <c r="AW738" s="224"/>
      <c r="AX738" s="225"/>
      <c r="AY738" s="225"/>
      <c r="AZ738" s="224"/>
      <c r="BA738" s="225"/>
      <c r="BB738" s="225"/>
      <c r="BC738" s="224"/>
      <c r="BD738" s="225"/>
      <c r="BE738" s="225"/>
      <c r="BF738" s="224"/>
      <c r="BG738" s="225"/>
      <c r="BH738" s="225"/>
      <c r="BI738" s="224"/>
      <c r="BJ738" s="226"/>
      <c r="BK738" s="226"/>
      <c r="BL738" s="228"/>
      <c r="BM738" s="229"/>
    </row>
    <row r="739" spans="1:65" x14ac:dyDescent="0.25">
      <c r="A739" s="45"/>
      <c r="B739" s="44"/>
      <c r="C739" s="52"/>
      <c r="D739" s="37"/>
      <c r="E739" s="37"/>
      <c r="F739" s="43"/>
      <c r="G739" s="52"/>
      <c r="H739" s="52"/>
      <c r="I739" s="34"/>
      <c r="J739" s="34"/>
      <c r="K739" s="34"/>
      <c r="L739" s="7"/>
      <c r="M739" s="34"/>
      <c r="N739" s="7"/>
      <c r="O739" s="34"/>
      <c r="P739" s="7"/>
      <c r="Q739" s="34"/>
      <c r="R739" s="34"/>
      <c r="S739" s="7"/>
      <c r="T739" s="34"/>
      <c r="U739" s="34"/>
      <c r="V739" s="7"/>
      <c r="W739" s="34"/>
      <c r="X739" s="7"/>
      <c r="Y739" s="34"/>
      <c r="Z739" s="67"/>
      <c r="AA739" s="34"/>
      <c r="AB739" s="7"/>
      <c r="AC739" s="34"/>
      <c r="AD739" s="34"/>
      <c r="AE739" s="7"/>
      <c r="AF739" s="34"/>
      <c r="AG739" s="7"/>
      <c r="AH739" s="34"/>
      <c r="AI739" s="7"/>
      <c r="AJ739" s="66"/>
      <c r="AK739" s="66"/>
      <c r="AL739" s="34"/>
      <c r="AM739" s="34"/>
      <c r="AN739" s="7"/>
      <c r="AO739" s="67"/>
      <c r="AP739" s="8"/>
      <c r="AQ739" s="8"/>
      <c r="AR739" s="7"/>
      <c r="AS739" s="8"/>
      <c r="AT739" s="8"/>
      <c r="AU739" s="224"/>
      <c r="AV739" s="224"/>
      <c r="AW739" s="224"/>
      <c r="AX739" s="225"/>
      <c r="AY739" s="225"/>
      <c r="AZ739" s="224"/>
      <c r="BA739" s="225"/>
      <c r="BB739" s="225"/>
      <c r="BC739" s="224"/>
      <c r="BD739" s="225"/>
      <c r="BE739" s="225"/>
      <c r="BF739" s="224"/>
      <c r="BG739" s="225"/>
      <c r="BH739" s="225"/>
      <c r="BI739" s="224"/>
      <c r="BJ739" s="226"/>
      <c r="BK739" s="226"/>
      <c r="BL739" s="228"/>
      <c r="BM739" s="229"/>
    </row>
    <row r="740" spans="1:65" x14ac:dyDescent="0.25">
      <c r="A740" s="45"/>
      <c r="B740" s="44"/>
      <c r="C740" s="52"/>
      <c r="D740" s="37"/>
      <c r="E740" s="37"/>
      <c r="F740" s="43"/>
      <c r="G740" s="52"/>
      <c r="H740" s="52"/>
      <c r="I740" s="34"/>
      <c r="J740" s="34"/>
      <c r="K740" s="34"/>
      <c r="L740" s="7"/>
      <c r="M740" s="34"/>
      <c r="N740" s="7"/>
      <c r="O740" s="34"/>
      <c r="P740" s="7"/>
      <c r="Q740" s="34"/>
      <c r="R740" s="34"/>
      <c r="S740" s="7"/>
      <c r="T740" s="34"/>
      <c r="U740" s="34"/>
      <c r="V740" s="7"/>
      <c r="W740" s="34"/>
      <c r="X740" s="7"/>
      <c r="Y740" s="34"/>
      <c r="Z740" s="67"/>
      <c r="AA740" s="34"/>
      <c r="AB740" s="7"/>
      <c r="AC740" s="34"/>
      <c r="AD740" s="34"/>
      <c r="AE740" s="7"/>
      <c r="AF740" s="34"/>
      <c r="AG740" s="7"/>
      <c r="AH740" s="34"/>
      <c r="AI740" s="7"/>
      <c r="AJ740" s="66"/>
      <c r="AK740" s="66"/>
      <c r="AL740" s="34"/>
      <c r="AM740" s="34"/>
      <c r="AN740" s="7"/>
      <c r="AO740" s="67"/>
      <c r="AP740" s="8"/>
      <c r="AQ740" s="8"/>
      <c r="AR740" s="7"/>
      <c r="AS740" s="8"/>
      <c r="AT740" s="8"/>
      <c r="AU740" s="224"/>
      <c r="AV740" s="224"/>
      <c r="AW740" s="224"/>
      <c r="AX740" s="225"/>
      <c r="AY740" s="225"/>
      <c r="AZ740" s="224"/>
      <c r="BA740" s="225"/>
      <c r="BB740" s="225"/>
      <c r="BC740" s="224"/>
      <c r="BD740" s="225"/>
      <c r="BE740" s="225"/>
      <c r="BF740" s="224"/>
      <c r="BG740" s="225"/>
      <c r="BH740" s="225"/>
      <c r="BI740" s="224"/>
      <c r="BJ740" s="226"/>
      <c r="BK740" s="226"/>
      <c r="BL740" s="228"/>
      <c r="BM740" s="229"/>
    </row>
    <row r="741" spans="1:65" x14ac:dyDescent="0.25">
      <c r="A741" s="45"/>
      <c r="B741" s="44"/>
      <c r="C741" s="52"/>
      <c r="D741" s="37"/>
      <c r="E741" s="37"/>
      <c r="F741" s="43"/>
      <c r="G741" s="52"/>
      <c r="H741" s="52"/>
      <c r="I741" s="34"/>
      <c r="J741" s="34"/>
      <c r="K741" s="34"/>
      <c r="L741" s="7"/>
      <c r="M741" s="34"/>
      <c r="N741" s="7"/>
      <c r="O741" s="34"/>
      <c r="P741" s="7"/>
      <c r="Q741" s="34"/>
      <c r="R741" s="34"/>
      <c r="S741" s="7"/>
      <c r="T741" s="34"/>
      <c r="U741" s="34"/>
      <c r="V741" s="7"/>
      <c r="W741" s="34"/>
      <c r="X741" s="7"/>
      <c r="Y741" s="34"/>
      <c r="Z741" s="67"/>
      <c r="AA741" s="34"/>
      <c r="AB741" s="7"/>
      <c r="AC741" s="34"/>
      <c r="AD741" s="34"/>
      <c r="AE741" s="7"/>
      <c r="AF741" s="34"/>
      <c r="AG741" s="7"/>
      <c r="AH741" s="34"/>
      <c r="AI741" s="7"/>
      <c r="AJ741" s="66"/>
      <c r="AK741" s="66"/>
      <c r="AL741" s="34"/>
      <c r="AM741" s="34"/>
      <c r="AN741" s="7"/>
      <c r="AO741" s="67"/>
      <c r="AP741" s="8"/>
      <c r="AQ741" s="8"/>
      <c r="AR741" s="7"/>
      <c r="AS741" s="8"/>
      <c r="AT741" s="8"/>
      <c r="AU741" s="224"/>
      <c r="AV741" s="224"/>
      <c r="AW741" s="224"/>
      <c r="AX741" s="225"/>
      <c r="AY741" s="225"/>
      <c r="AZ741" s="224"/>
      <c r="BA741" s="225"/>
      <c r="BB741" s="225"/>
      <c r="BC741" s="224"/>
      <c r="BD741" s="225"/>
      <c r="BE741" s="225"/>
      <c r="BF741" s="224"/>
      <c r="BG741" s="225"/>
      <c r="BH741" s="225"/>
      <c r="BI741" s="224"/>
      <c r="BJ741" s="226"/>
      <c r="BK741" s="226"/>
      <c r="BL741" s="228"/>
      <c r="BM741" s="229"/>
    </row>
    <row r="742" spans="1:65" x14ac:dyDescent="0.25">
      <c r="A742" s="45"/>
      <c r="B742" s="44"/>
      <c r="C742" s="52"/>
      <c r="D742" s="37"/>
      <c r="E742" s="37"/>
      <c r="F742" s="43"/>
      <c r="G742" s="52"/>
      <c r="H742" s="52"/>
      <c r="I742" s="34"/>
      <c r="J742" s="34"/>
      <c r="K742" s="34"/>
      <c r="L742" s="7"/>
      <c r="M742" s="34"/>
      <c r="N742" s="7"/>
      <c r="O742" s="34"/>
      <c r="P742" s="7"/>
      <c r="Q742" s="34"/>
      <c r="R742" s="34"/>
      <c r="S742" s="7"/>
      <c r="T742" s="34"/>
      <c r="U742" s="34"/>
      <c r="V742" s="7"/>
      <c r="W742" s="34"/>
      <c r="X742" s="7"/>
      <c r="Y742" s="34"/>
      <c r="Z742" s="67"/>
      <c r="AA742" s="34"/>
      <c r="AB742" s="7"/>
      <c r="AC742" s="34"/>
      <c r="AD742" s="34"/>
      <c r="AE742" s="7"/>
      <c r="AF742" s="34"/>
      <c r="AG742" s="7"/>
      <c r="AH742" s="34"/>
      <c r="AI742" s="7"/>
      <c r="AJ742" s="66"/>
      <c r="AK742" s="66"/>
      <c r="AL742" s="34"/>
      <c r="AM742" s="34"/>
      <c r="AN742" s="7"/>
      <c r="AO742" s="67"/>
      <c r="AP742" s="8"/>
      <c r="AQ742" s="8"/>
      <c r="AR742" s="7"/>
      <c r="AS742" s="8"/>
      <c r="AT742" s="8"/>
      <c r="AU742" s="224"/>
      <c r="AV742" s="224"/>
      <c r="AW742" s="224"/>
      <c r="AX742" s="225"/>
      <c r="AY742" s="225"/>
      <c r="AZ742" s="224"/>
      <c r="BA742" s="225"/>
      <c r="BB742" s="225"/>
      <c r="BC742" s="224"/>
      <c r="BD742" s="225"/>
      <c r="BE742" s="225"/>
      <c r="BF742" s="224"/>
      <c r="BG742" s="225"/>
      <c r="BH742" s="225"/>
      <c r="BI742" s="224"/>
      <c r="BJ742" s="226"/>
      <c r="BK742" s="226"/>
      <c r="BL742" s="228"/>
      <c r="BM742" s="229"/>
    </row>
    <row r="743" spans="1:65" x14ac:dyDescent="0.25">
      <c r="A743" s="45"/>
      <c r="B743" s="44"/>
      <c r="C743" s="52"/>
      <c r="D743" s="37"/>
      <c r="E743" s="37"/>
      <c r="F743" s="43"/>
      <c r="G743" s="52"/>
      <c r="H743" s="52"/>
      <c r="I743" s="34"/>
      <c r="J743" s="34"/>
      <c r="K743" s="34"/>
      <c r="L743" s="7"/>
      <c r="M743" s="34"/>
      <c r="N743" s="7"/>
      <c r="O743" s="34"/>
      <c r="P743" s="7"/>
      <c r="Q743" s="34"/>
      <c r="R743" s="34"/>
      <c r="S743" s="7"/>
      <c r="T743" s="34"/>
      <c r="U743" s="34"/>
      <c r="V743" s="7"/>
      <c r="W743" s="34"/>
      <c r="X743" s="7"/>
      <c r="Y743" s="34"/>
      <c r="Z743" s="67"/>
      <c r="AA743" s="34"/>
      <c r="AB743" s="7"/>
      <c r="AC743" s="34"/>
      <c r="AD743" s="34"/>
      <c r="AE743" s="7"/>
      <c r="AF743" s="34"/>
      <c r="AG743" s="7"/>
      <c r="AH743" s="34"/>
      <c r="AI743" s="7"/>
      <c r="AJ743" s="66"/>
      <c r="AK743" s="66"/>
      <c r="AL743" s="34"/>
      <c r="AM743" s="34"/>
      <c r="AN743" s="7"/>
      <c r="AO743" s="67"/>
      <c r="AP743" s="8"/>
      <c r="AQ743" s="8"/>
      <c r="AR743" s="7"/>
      <c r="AS743" s="8"/>
      <c r="AT743" s="8"/>
      <c r="AU743" s="224"/>
      <c r="AV743" s="224"/>
      <c r="AW743" s="224"/>
      <c r="AX743" s="225"/>
      <c r="AY743" s="225"/>
      <c r="AZ743" s="224"/>
      <c r="BA743" s="225"/>
      <c r="BB743" s="225"/>
      <c r="BC743" s="224"/>
      <c r="BD743" s="225"/>
      <c r="BE743" s="225"/>
      <c r="BF743" s="224"/>
      <c r="BG743" s="225"/>
      <c r="BH743" s="225"/>
      <c r="BI743" s="224"/>
      <c r="BJ743" s="226"/>
      <c r="BK743" s="226"/>
      <c r="BL743" s="228"/>
      <c r="BM743" s="229"/>
    </row>
    <row r="744" spans="1:65" x14ac:dyDescent="0.25">
      <c r="A744" s="45"/>
      <c r="B744" s="44"/>
      <c r="C744" s="52"/>
      <c r="D744" s="37"/>
      <c r="E744" s="37"/>
      <c r="F744" s="43"/>
      <c r="G744" s="52"/>
      <c r="H744" s="52"/>
      <c r="I744" s="34"/>
      <c r="J744" s="34"/>
      <c r="K744" s="34"/>
      <c r="L744" s="7"/>
      <c r="M744" s="34"/>
      <c r="N744" s="7"/>
      <c r="O744" s="34"/>
      <c r="P744" s="7"/>
      <c r="Q744" s="34"/>
      <c r="R744" s="34"/>
      <c r="S744" s="7"/>
      <c r="T744" s="34"/>
      <c r="U744" s="34"/>
      <c r="V744" s="7"/>
      <c r="W744" s="34"/>
      <c r="X744" s="7"/>
      <c r="Y744" s="34"/>
      <c r="Z744" s="67"/>
      <c r="AA744" s="34"/>
      <c r="AB744" s="7"/>
      <c r="AC744" s="34"/>
      <c r="AD744" s="34"/>
      <c r="AE744" s="7"/>
      <c r="AF744" s="34"/>
      <c r="AG744" s="7"/>
      <c r="AH744" s="34"/>
      <c r="AI744" s="7"/>
      <c r="AJ744" s="66"/>
      <c r="AK744" s="66"/>
      <c r="AL744" s="34"/>
      <c r="AM744" s="34"/>
      <c r="AN744" s="7"/>
      <c r="AO744" s="67"/>
      <c r="AP744" s="8"/>
      <c r="AQ744" s="8"/>
      <c r="AR744" s="7"/>
      <c r="AS744" s="8"/>
      <c r="AT744" s="8"/>
      <c r="AU744" s="224"/>
      <c r="AV744" s="224"/>
      <c r="AW744" s="224"/>
      <c r="AX744" s="225"/>
      <c r="AY744" s="225"/>
      <c r="AZ744" s="224"/>
      <c r="BA744" s="225"/>
      <c r="BB744" s="225"/>
      <c r="BC744" s="224"/>
      <c r="BD744" s="225"/>
      <c r="BE744" s="225"/>
      <c r="BF744" s="224"/>
      <c r="BG744" s="225"/>
      <c r="BH744" s="225"/>
      <c r="BI744" s="224"/>
      <c r="BJ744" s="226"/>
      <c r="BK744" s="226"/>
      <c r="BL744" s="228"/>
      <c r="BM744" s="229"/>
    </row>
    <row r="745" spans="1:65" x14ac:dyDescent="0.25">
      <c r="A745" s="45"/>
      <c r="B745" s="44"/>
      <c r="C745" s="52"/>
      <c r="D745" s="37"/>
      <c r="E745" s="37"/>
      <c r="F745" s="43"/>
      <c r="G745" s="52"/>
      <c r="H745" s="52"/>
      <c r="I745" s="34"/>
      <c r="J745" s="34"/>
      <c r="K745" s="34"/>
      <c r="L745" s="7"/>
      <c r="M745" s="34"/>
      <c r="N745" s="7"/>
      <c r="O745" s="34"/>
      <c r="P745" s="7"/>
      <c r="Q745" s="34"/>
      <c r="R745" s="34"/>
      <c r="S745" s="7"/>
      <c r="T745" s="34"/>
      <c r="U745" s="34"/>
      <c r="V745" s="7"/>
      <c r="W745" s="34"/>
      <c r="X745" s="7"/>
      <c r="Y745" s="34"/>
      <c r="Z745" s="67"/>
      <c r="AA745" s="34"/>
      <c r="AB745" s="7"/>
      <c r="AC745" s="34"/>
      <c r="AD745" s="34"/>
      <c r="AE745" s="7"/>
      <c r="AF745" s="34"/>
      <c r="AG745" s="7"/>
      <c r="AH745" s="34"/>
      <c r="AI745" s="7"/>
      <c r="AJ745" s="66"/>
      <c r="AK745" s="66"/>
      <c r="AL745" s="34"/>
      <c r="AM745" s="34"/>
      <c r="AN745" s="7"/>
      <c r="AO745" s="67"/>
      <c r="AP745" s="8"/>
      <c r="AQ745" s="8"/>
      <c r="AR745" s="7"/>
      <c r="AS745" s="8"/>
      <c r="AT745" s="8"/>
      <c r="AU745" s="224"/>
      <c r="AV745" s="224"/>
      <c r="AW745" s="224"/>
      <c r="AX745" s="225"/>
      <c r="AY745" s="225"/>
      <c r="AZ745" s="224"/>
      <c r="BA745" s="225"/>
      <c r="BB745" s="225"/>
      <c r="BC745" s="224"/>
      <c r="BD745" s="225"/>
      <c r="BE745" s="225"/>
      <c r="BF745" s="224"/>
      <c r="BG745" s="225"/>
      <c r="BH745" s="225"/>
      <c r="BI745" s="224"/>
      <c r="BJ745" s="226"/>
      <c r="BK745" s="226"/>
      <c r="BL745" s="228"/>
      <c r="BM745" s="229"/>
    </row>
    <row r="746" spans="1:65" x14ac:dyDescent="0.25">
      <c r="A746" s="45"/>
      <c r="B746" s="44"/>
      <c r="C746" s="52"/>
      <c r="D746" s="37"/>
      <c r="E746" s="37"/>
      <c r="F746" s="43"/>
      <c r="G746" s="52"/>
      <c r="H746" s="52"/>
      <c r="I746" s="34"/>
      <c r="J746" s="34"/>
      <c r="K746" s="34"/>
      <c r="L746" s="7"/>
      <c r="M746" s="34"/>
      <c r="N746" s="7"/>
      <c r="O746" s="34"/>
      <c r="P746" s="7"/>
      <c r="Q746" s="34"/>
      <c r="R746" s="34"/>
      <c r="S746" s="7"/>
      <c r="T746" s="34"/>
      <c r="U746" s="34"/>
      <c r="V746" s="7"/>
      <c r="W746" s="34"/>
      <c r="X746" s="7"/>
      <c r="Y746" s="34"/>
      <c r="Z746" s="67"/>
      <c r="AA746" s="34"/>
      <c r="AB746" s="7"/>
      <c r="AC746" s="34"/>
      <c r="AD746" s="34"/>
      <c r="AE746" s="7"/>
      <c r="AF746" s="34"/>
      <c r="AG746" s="7"/>
      <c r="AH746" s="34"/>
      <c r="AI746" s="7"/>
      <c r="AJ746" s="66"/>
      <c r="AK746" s="66"/>
      <c r="AL746" s="34"/>
      <c r="AM746" s="34"/>
      <c r="AN746" s="7"/>
      <c r="AO746" s="67"/>
      <c r="AP746" s="8"/>
      <c r="AQ746" s="8"/>
      <c r="AR746" s="7"/>
      <c r="AS746" s="8"/>
      <c r="AT746" s="8"/>
      <c r="AU746" s="224"/>
      <c r="AV746" s="224"/>
      <c r="AW746" s="224"/>
      <c r="AX746" s="225"/>
      <c r="AY746" s="225"/>
      <c r="AZ746" s="224"/>
      <c r="BA746" s="225"/>
      <c r="BB746" s="225"/>
      <c r="BC746" s="224"/>
      <c r="BD746" s="225"/>
      <c r="BE746" s="225"/>
      <c r="BF746" s="224"/>
      <c r="BG746" s="225"/>
      <c r="BH746" s="225"/>
      <c r="BI746" s="224"/>
      <c r="BJ746" s="226"/>
      <c r="BK746" s="226"/>
      <c r="BL746" s="228"/>
      <c r="BM746" s="229"/>
    </row>
    <row r="747" spans="1:65" x14ac:dyDescent="0.25">
      <c r="A747" s="45"/>
      <c r="B747" s="44"/>
      <c r="C747" s="52"/>
      <c r="D747" s="37"/>
      <c r="E747" s="37"/>
      <c r="F747" s="43"/>
      <c r="G747" s="52"/>
      <c r="H747" s="52"/>
      <c r="I747" s="34"/>
      <c r="J747" s="34"/>
      <c r="K747" s="34"/>
      <c r="L747" s="7"/>
      <c r="M747" s="34"/>
      <c r="N747" s="7"/>
      <c r="O747" s="34"/>
      <c r="P747" s="7"/>
      <c r="Q747" s="34"/>
      <c r="R747" s="34"/>
      <c r="S747" s="7"/>
      <c r="T747" s="34"/>
      <c r="U747" s="34"/>
      <c r="V747" s="7"/>
      <c r="W747" s="34"/>
      <c r="X747" s="7"/>
      <c r="Y747" s="34"/>
      <c r="Z747" s="67"/>
      <c r="AA747" s="34"/>
      <c r="AB747" s="7"/>
      <c r="AC747" s="34"/>
      <c r="AD747" s="34"/>
      <c r="AE747" s="7"/>
      <c r="AF747" s="34"/>
      <c r="AG747" s="7"/>
      <c r="AH747" s="34"/>
      <c r="AI747" s="7"/>
      <c r="AJ747" s="66"/>
      <c r="AK747" s="66"/>
      <c r="AL747" s="34"/>
      <c r="AM747" s="34"/>
      <c r="AN747" s="7"/>
      <c r="AO747" s="67"/>
      <c r="AP747" s="8"/>
      <c r="AQ747" s="8"/>
      <c r="AR747" s="7"/>
      <c r="AS747" s="8"/>
      <c r="AT747" s="8"/>
      <c r="AU747" s="224"/>
      <c r="AV747" s="224"/>
      <c r="AW747" s="224"/>
      <c r="AX747" s="225"/>
      <c r="AY747" s="225"/>
      <c r="AZ747" s="224"/>
      <c r="BA747" s="225"/>
      <c r="BB747" s="225"/>
      <c r="BC747" s="224"/>
      <c r="BD747" s="225"/>
      <c r="BE747" s="225"/>
      <c r="BF747" s="224"/>
      <c r="BG747" s="225"/>
      <c r="BH747" s="225"/>
      <c r="BI747" s="224"/>
      <c r="BJ747" s="226"/>
      <c r="BK747" s="226"/>
      <c r="BL747" s="228"/>
      <c r="BM747" s="229"/>
    </row>
    <row r="748" spans="1:65" x14ac:dyDescent="0.25">
      <c r="A748" s="45"/>
      <c r="B748" s="44"/>
      <c r="C748" s="52"/>
      <c r="D748" s="37"/>
      <c r="E748" s="37"/>
      <c r="F748" s="43"/>
      <c r="G748" s="52"/>
      <c r="H748" s="52"/>
      <c r="I748" s="34"/>
      <c r="J748" s="34"/>
      <c r="K748" s="34"/>
      <c r="L748" s="7"/>
      <c r="M748" s="34"/>
      <c r="N748" s="7"/>
      <c r="O748" s="34"/>
      <c r="P748" s="7"/>
      <c r="Q748" s="34"/>
      <c r="R748" s="34"/>
      <c r="S748" s="7"/>
      <c r="T748" s="34"/>
      <c r="U748" s="34"/>
      <c r="V748" s="7"/>
      <c r="W748" s="34"/>
      <c r="X748" s="7"/>
      <c r="Y748" s="34"/>
      <c r="Z748" s="67"/>
      <c r="AA748" s="34"/>
      <c r="AB748" s="7"/>
      <c r="AC748" s="34"/>
      <c r="AD748" s="34"/>
      <c r="AE748" s="7"/>
      <c r="AF748" s="34"/>
      <c r="AG748" s="7"/>
      <c r="AH748" s="34"/>
      <c r="AI748" s="7"/>
      <c r="AJ748" s="66"/>
      <c r="AK748" s="66"/>
      <c r="AL748" s="34"/>
      <c r="AM748" s="34"/>
      <c r="AN748" s="7"/>
      <c r="AO748" s="67"/>
      <c r="AP748" s="8"/>
      <c r="AQ748" s="8"/>
      <c r="AR748" s="7"/>
      <c r="AS748" s="8"/>
      <c r="AT748" s="8"/>
      <c r="AU748" s="224"/>
      <c r="AV748" s="224"/>
      <c r="AW748" s="224"/>
      <c r="AX748" s="225"/>
      <c r="AY748" s="225"/>
      <c r="AZ748" s="224"/>
      <c r="BA748" s="225"/>
      <c r="BB748" s="225"/>
      <c r="BC748" s="224"/>
      <c r="BD748" s="225"/>
      <c r="BE748" s="225"/>
      <c r="BF748" s="224"/>
      <c r="BG748" s="225"/>
      <c r="BH748" s="225"/>
      <c r="BI748" s="224"/>
      <c r="BJ748" s="226"/>
      <c r="BK748" s="226"/>
      <c r="BL748" s="228"/>
      <c r="BM748" s="229"/>
    </row>
    <row r="749" spans="1:65" x14ac:dyDescent="0.25">
      <c r="A749" s="45"/>
      <c r="B749" s="44"/>
      <c r="C749" s="52"/>
      <c r="D749" s="37"/>
      <c r="E749" s="37"/>
      <c r="F749" s="43"/>
      <c r="G749" s="52"/>
      <c r="H749" s="52"/>
      <c r="I749" s="34"/>
      <c r="J749" s="34"/>
      <c r="K749" s="34"/>
      <c r="L749" s="7"/>
      <c r="M749" s="34"/>
      <c r="N749" s="7"/>
      <c r="O749" s="34"/>
      <c r="P749" s="7"/>
      <c r="Q749" s="34"/>
      <c r="R749" s="34"/>
      <c r="S749" s="7"/>
      <c r="T749" s="34"/>
      <c r="U749" s="34"/>
      <c r="V749" s="7"/>
      <c r="W749" s="34"/>
      <c r="X749" s="7"/>
      <c r="Y749" s="34"/>
      <c r="Z749" s="67"/>
      <c r="AA749" s="34"/>
      <c r="AB749" s="7"/>
      <c r="AC749" s="34"/>
      <c r="AD749" s="34"/>
      <c r="AE749" s="7"/>
      <c r="AF749" s="34"/>
      <c r="AG749" s="7"/>
      <c r="AH749" s="34"/>
      <c r="AI749" s="7"/>
      <c r="AJ749" s="66"/>
      <c r="AK749" s="66"/>
      <c r="AL749" s="34"/>
      <c r="AM749" s="34"/>
      <c r="AN749" s="7"/>
      <c r="AO749" s="67"/>
      <c r="AP749" s="8"/>
      <c r="AQ749" s="8"/>
      <c r="AR749" s="7"/>
      <c r="AS749" s="8"/>
      <c r="AT749" s="8"/>
      <c r="AU749" s="224"/>
      <c r="AV749" s="224"/>
      <c r="AW749" s="224"/>
      <c r="AX749" s="225"/>
      <c r="AY749" s="225"/>
      <c r="AZ749" s="224"/>
      <c r="BA749" s="225"/>
      <c r="BB749" s="225"/>
      <c r="BC749" s="224"/>
      <c r="BD749" s="225"/>
      <c r="BE749" s="225"/>
      <c r="BF749" s="224"/>
      <c r="BG749" s="225"/>
      <c r="BH749" s="225"/>
      <c r="BI749" s="224"/>
      <c r="BJ749" s="226"/>
      <c r="BK749" s="226"/>
      <c r="BL749" s="228"/>
      <c r="BM749" s="229"/>
    </row>
    <row r="750" spans="1:65" x14ac:dyDescent="0.25">
      <c r="A750" s="45"/>
      <c r="B750" s="44"/>
      <c r="C750" s="52"/>
      <c r="D750" s="37"/>
      <c r="E750" s="37"/>
      <c r="F750" s="43"/>
      <c r="G750" s="52"/>
      <c r="H750" s="52"/>
      <c r="I750" s="34"/>
      <c r="J750" s="34"/>
      <c r="K750" s="34"/>
      <c r="L750" s="7"/>
      <c r="M750" s="34"/>
      <c r="N750" s="7"/>
      <c r="O750" s="34"/>
      <c r="P750" s="7"/>
      <c r="Q750" s="34"/>
      <c r="R750" s="34"/>
      <c r="S750" s="7"/>
      <c r="T750" s="34"/>
      <c r="U750" s="34"/>
      <c r="V750" s="7"/>
      <c r="W750" s="34"/>
      <c r="X750" s="7"/>
      <c r="Y750" s="34"/>
      <c r="Z750" s="67"/>
      <c r="AA750" s="34"/>
      <c r="AB750" s="7"/>
      <c r="AC750" s="34"/>
      <c r="AD750" s="34"/>
      <c r="AE750" s="7"/>
      <c r="AF750" s="34"/>
      <c r="AG750" s="7"/>
      <c r="AH750" s="34"/>
      <c r="AI750" s="7"/>
      <c r="AJ750" s="66"/>
      <c r="AK750" s="66"/>
      <c r="AL750" s="34"/>
      <c r="AM750" s="34"/>
      <c r="AN750" s="7"/>
      <c r="AO750" s="67"/>
      <c r="AP750" s="8"/>
      <c r="AQ750" s="8"/>
      <c r="AR750" s="7"/>
      <c r="AS750" s="8"/>
      <c r="AT750" s="8"/>
      <c r="AU750" s="224"/>
      <c r="AV750" s="224"/>
      <c r="AW750" s="224"/>
      <c r="AX750" s="225"/>
      <c r="AY750" s="225"/>
      <c r="AZ750" s="224"/>
      <c r="BA750" s="225"/>
      <c r="BB750" s="225"/>
      <c r="BC750" s="224"/>
      <c r="BD750" s="225"/>
      <c r="BE750" s="225"/>
      <c r="BF750" s="224"/>
      <c r="BG750" s="225"/>
      <c r="BH750" s="225"/>
      <c r="BI750" s="224"/>
      <c r="BJ750" s="226"/>
      <c r="BK750" s="226"/>
      <c r="BL750" s="228"/>
      <c r="BM750" s="229"/>
    </row>
    <row r="751" spans="1:65" x14ac:dyDescent="0.25">
      <c r="A751" s="45"/>
      <c r="B751" s="44"/>
      <c r="C751" s="52"/>
      <c r="D751" s="37"/>
      <c r="E751" s="37"/>
      <c r="F751" s="43"/>
      <c r="G751" s="52"/>
      <c r="H751" s="52"/>
      <c r="I751" s="34"/>
      <c r="J751" s="34"/>
      <c r="K751" s="34"/>
      <c r="L751" s="7"/>
      <c r="M751" s="34"/>
      <c r="N751" s="7"/>
      <c r="O751" s="34"/>
      <c r="P751" s="7"/>
      <c r="Q751" s="34"/>
      <c r="R751" s="34"/>
      <c r="S751" s="7"/>
      <c r="T751" s="34"/>
      <c r="U751" s="34"/>
      <c r="V751" s="7"/>
      <c r="W751" s="34"/>
      <c r="X751" s="7"/>
      <c r="Y751" s="34"/>
      <c r="Z751" s="67"/>
      <c r="AA751" s="34"/>
      <c r="AB751" s="7"/>
      <c r="AC751" s="34"/>
      <c r="AD751" s="34"/>
      <c r="AE751" s="7"/>
      <c r="AF751" s="34"/>
      <c r="AG751" s="7"/>
      <c r="AH751" s="34"/>
      <c r="AI751" s="7"/>
      <c r="AJ751" s="66"/>
      <c r="AK751" s="66"/>
      <c r="AL751" s="34"/>
      <c r="AM751" s="34"/>
      <c r="AN751" s="7"/>
      <c r="AO751" s="67"/>
      <c r="AP751" s="8"/>
      <c r="AQ751" s="8"/>
      <c r="AR751" s="7"/>
      <c r="AS751" s="8"/>
      <c r="AT751" s="8"/>
      <c r="AU751" s="224"/>
      <c r="AV751" s="224"/>
      <c r="AW751" s="224"/>
      <c r="AX751" s="225"/>
      <c r="AY751" s="225"/>
      <c r="AZ751" s="224"/>
      <c r="BA751" s="225"/>
      <c r="BB751" s="225"/>
      <c r="BC751" s="224"/>
      <c r="BD751" s="225"/>
      <c r="BE751" s="225"/>
      <c r="BF751" s="224"/>
      <c r="BG751" s="225"/>
      <c r="BH751" s="225"/>
      <c r="BI751" s="224"/>
      <c r="BJ751" s="226"/>
      <c r="BK751" s="226"/>
      <c r="BL751" s="228"/>
      <c r="BM751" s="229"/>
    </row>
    <row r="752" spans="1:65" x14ac:dyDescent="0.25">
      <c r="A752" s="45"/>
      <c r="B752" s="44"/>
      <c r="C752" s="52"/>
      <c r="D752" s="37"/>
      <c r="E752" s="37"/>
      <c r="F752" s="43"/>
      <c r="G752" s="52"/>
      <c r="H752" s="52"/>
      <c r="I752" s="34"/>
      <c r="J752" s="34"/>
      <c r="K752" s="34"/>
      <c r="L752" s="7"/>
      <c r="M752" s="34"/>
      <c r="N752" s="7"/>
      <c r="O752" s="34"/>
      <c r="P752" s="7"/>
      <c r="Q752" s="34"/>
      <c r="R752" s="34"/>
      <c r="S752" s="7"/>
      <c r="T752" s="34"/>
      <c r="U752" s="34"/>
      <c r="V752" s="7"/>
      <c r="W752" s="34"/>
      <c r="X752" s="7"/>
      <c r="Y752" s="34"/>
      <c r="Z752" s="67"/>
      <c r="AA752" s="34"/>
      <c r="AB752" s="7"/>
      <c r="AC752" s="34"/>
      <c r="AD752" s="34"/>
      <c r="AE752" s="7"/>
      <c r="AF752" s="34"/>
      <c r="AG752" s="7"/>
      <c r="AH752" s="34"/>
      <c r="AI752" s="7"/>
      <c r="AJ752" s="66"/>
      <c r="AK752" s="66"/>
      <c r="AL752" s="34"/>
      <c r="AM752" s="34"/>
      <c r="AN752" s="7"/>
      <c r="AO752" s="67"/>
      <c r="AP752" s="8"/>
      <c r="AQ752" s="8"/>
      <c r="AR752" s="7"/>
      <c r="AS752" s="8"/>
      <c r="AT752" s="8"/>
      <c r="AU752" s="224"/>
      <c r="AV752" s="224"/>
      <c r="AW752" s="224"/>
      <c r="AX752" s="225"/>
      <c r="AY752" s="225"/>
      <c r="AZ752" s="224"/>
      <c r="BA752" s="225"/>
      <c r="BB752" s="225"/>
      <c r="BC752" s="224"/>
      <c r="BD752" s="225"/>
      <c r="BE752" s="225"/>
      <c r="BF752" s="224"/>
      <c r="BG752" s="225"/>
      <c r="BH752" s="225"/>
      <c r="BI752" s="224"/>
      <c r="BJ752" s="226"/>
      <c r="BK752" s="226"/>
      <c r="BL752" s="228"/>
      <c r="BM752" s="229"/>
    </row>
    <row r="753" spans="1:65" x14ac:dyDescent="0.25">
      <c r="A753" s="45"/>
      <c r="B753" s="44"/>
      <c r="C753" s="52"/>
      <c r="D753" s="37"/>
      <c r="E753" s="37"/>
      <c r="F753" s="43"/>
      <c r="G753" s="52"/>
      <c r="H753" s="52"/>
      <c r="I753" s="34"/>
      <c r="J753" s="34"/>
      <c r="K753" s="34"/>
      <c r="L753" s="7"/>
      <c r="M753" s="34"/>
      <c r="N753" s="7"/>
      <c r="O753" s="34"/>
      <c r="P753" s="7"/>
      <c r="Q753" s="34"/>
      <c r="R753" s="34"/>
      <c r="S753" s="7"/>
      <c r="T753" s="34"/>
      <c r="U753" s="34"/>
      <c r="V753" s="7"/>
      <c r="W753" s="34"/>
      <c r="X753" s="7"/>
      <c r="Y753" s="34"/>
      <c r="Z753" s="67"/>
      <c r="AA753" s="34"/>
      <c r="AB753" s="7"/>
      <c r="AC753" s="34"/>
      <c r="AD753" s="34"/>
      <c r="AE753" s="7"/>
      <c r="AF753" s="34"/>
      <c r="AG753" s="7"/>
      <c r="AH753" s="34"/>
      <c r="AI753" s="7"/>
      <c r="AJ753" s="66"/>
      <c r="AK753" s="66"/>
      <c r="AL753" s="34"/>
      <c r="AM753" s="34"/>
      <c r="AN753" s="7"/>
      <c r="AO753" s="67"/>
      <c r="AP753" s="8"/>
      <c r="AQ753" s="8"/>
      <c r="AR753" s="7"/>
      <c r="AS753" s="8"/>
      <c r="AT753" s="8"/>
      <c r="AU753" s="224"/>
      <c r="AV753" s="224"/>
      <c r="AW753" s="224"/>
      <c r="AX753" s="225"/>
      <c r="AY753" s="225"/>
      <c r="AZ753" s="224"/>
      <c r="BA753" s="225"/>
      <c r="BB753" s="225"/>
      <c r="BC753" s="224"/>
      <c r="BD753" s="225"/>
      <c r="BE753" s="225"/>
      <c r="BF753" s="224"/>
      <c r="BG753" s="225"/>
      <c r="BH753" s="225"/>
      <c r="BI753" s="224"/>
      <c r="BJ753" s="226"/>
      <c r="BK753" s="226"/>
      <c r="BL753" s="228"/>
      <c r="BM753" s="229"/>
    </row>
    <row r="754" spans="1:65" x14ac:dyDescent="0.25">
      <c r="A754" s="45"/>
      <c r="B754" s="44"/>
      <c r="C754" s="52"/>
      <c r="D754" s="37"/>
      <c r="E754" s="37"/>
      <c r="F754" s="43"/>
      <c r="G754" s="52"/>
      <c r="H754" s="52"/>
      <c r="I754" s="34"/>
      <c r="J754" s="34"/>
      <c r="K754" s="34"/>
      <c r="L754" s="7"/>
      <c r="M754" s="34"/>
      <c r="N754" s="7"/>
      <c r="O754" s="34"/>
      <c r="P754" s="7"/>
      <c r="Q754" s="34"/>
      <c r="R754" s="34"/>
      <c r="S754" s="7"/>
      <c r="T754" s="34"/>
      <c r="U754" s="34"/>
      <c r="V754" s="7"/>
      <c r="W754" s="34"/>
      <c r="X754" s="7"/>
      <c r="Y754" s="34"/>
      <c r="Z754" s="67"/>
      <c r="AA754" s="34"/>
      <c r="AB754" s="7"/>
      <c r="AC754" s="34"/>
      <c r="AD754" s="34"/>
      <c r="AE754" s="7"/>
      <c r="AF754" s="34"/>
      <c r="AG754" s="7"/>
      <c r="AH754" s="34"/>
      <c r="AI754" s="7"/>
      <c r="AJ754" s="66"/>
      <c r="AK754" s="66"/>
      <c r="AL754" s="34"/>
      <c r="AM754" s="34"/>
      <c r="AN754" s="7"/>
      <c r="AO754" s="67"/>
      <c r="AP754" s="8"/>
      <c r="AQ754" s="8"/>
      <c r="AR754" s="7"/>
      <c r="AS754" s="8"/>
      <c r="AT754" s="8"/>
      <c r="AU754" s="224"/>
      <c r="AV754" s="224"/>
      <c r="AW754" s="224"/>
      <c r="AX754" s="225"/>
      <c r="AY754" s="225"/>
      <c r="AZ754" s="224"/>
      <c r="BA754" s="225"/>
      <c r="BB754" s="225"/>
      <c r="BC754" s="224"/>
      <c r="BD754" s="225"/>
      <c r="BE754" s="225"/>
      <c r="BF754" s="224"/>
      <c r="BG754" s="225"/>
      <c r="BH754" s="225"/>
      <c r="BI754" s="224"/>
      <c r="BJ754" s="226"/>
      <c r="BK754" s="226"/>
      <c r="BL754" s="228"/>
      <c r="BM754" s="229"/>
    </row>
    <row r="755" spans="1:65" x14ac:dyDescent="0.25">
      <c r="A755" s="45"/>
      <c r="B755" s="44"/>
      <c r="C755" s="52"/>
      <c r="D755" s="37"/>
      <c r="E755" s="37"/>
      <c r="F755" s="43"/>
      <c r="G755" s="52"/>
      <c r="H755" s="52"/>
      <c r="I755" s="34"/>
      <c r="J755" s="34"/>
      <c r="K755" s="34"/>
      <c r="L755" s="7"/>
      <c r="M755" s="34"/>
      <c r="N755" s="7"/>
      <c r="O755" s="34"/>
      <c r="P755" s="7"/>
      <c r="Q755" s="34"/>
      <c r="R755" s="34"/>
      <c r="S755" s="7"/>
      <c r="T755" s="34"/>
      <c r="U755" s="34"/>
      <c r="V755" s="7"/>
      <c r="W755" s="34"/>
      <c r="X755" s="7"/>
      <c r="Y755" s="34"/>
      <c r="Z755" s="67"/>
      <c r="AA755" s="34"/>
      <c r="AB755" s="7"/>
      <c r="AC755" s="34"/>
      <c r="AD755" s="34"/>
      <c r="AE755" s="7"/>
      <c r="AF755" s="34"/>
      <c r="AG755" s="7"/>
      <c r="AH755" s="34"/>
      <c r="AI755" s="7"/>
      <c r="AJ755" s="66"/>
      <c r="AK755" s="66"/>
      <c r="AL755" s="34"/>
      <c r="AM755" s="34"/>
      <c r="AN755" s="7"/>
      <c r="AO755" s="67"/>
      <c r="AP755" s="8"/>
      <c r="AQ755" s="8"/>
      <c r="AR755" s="7"/>
      <c r="AS755" s="8"/>
      <c r="AT755" s="8"/>
      <c r="AU755" s="224"/>
      <c r="AV755" s="224"/>
      <c r="AW755" s="224"/>
      <c r="AX755" s="225"/>
      <c r="AY755" s="225"/>
      <c r="AZ755" s="224"/>
      <c r="BA755" s="225"/>
      <c r="BB755" s="225"/>
      <c r="BC755" s="224"/>
      <c r="BD755" s="225"/>
      <c r="BE755" s="225"/>
      <c r="BF755" s="224"/>
      <c r="BG755" s="225"/>
      <c r="BH755" s="225"/>
      <c r="BI755" s="224"/>
      <c r="BJ755" s="226"/>
      <c r="BK755" s="226"/>
      <c r="BL755" s="228"/>
      <c r="BM755" s="229"/>
    </row>
    <row r="756" spans="1:65" x14ac:dyDescent="0.25">
      <c r="A756" s="45"/>
      <c r="B756" s="44"/>
      <c r="C756" s="52"/>
      <c r="D756" s="37"/>
      <c r="E756" s="37"/>
      <c r="F756" s="43"/>
      <c r="G756" s="52"/>
      <c r="H756" s="52"/>
      <c r="I756" s="34"/>
      <c r="J756" s="34"/>
      <c r="K756" s="34"/>
      <c r="L756" s="7"/>
      <c r="M756" s="34"/>
      <c r="N756" s="7"/>
      <c r="O756" s="34"/>
      <c r="P756" s="7"/>
      <c r="Q756" s="34"/>
      <c r="R756" s="34"/>
      <c r="S756" s="7"/>
      <c r="T756" s="34"/>
      <c r="U756" s="34"/>
      <c r="V756" s="7"/>
      <c r="W756" s="34"/>
      <c r="X756" s="7"/>
      <c r="Y756" s="34"/>
      <c r="Z756" s="67"/>
      <c r="AA756" s="34"/>
      <c r="AB756" s="7"/>
      <c r="AC756" s="34"/>
      <c r="AD756" s="34"/>
      <c r="AE756" s="7"/>
      <c r="AF756" s="34"/>
      <c r="AG756" s="7"/>
      <c r="AH756" s="34"/>
      <c r="AI756" s="7"/>
      <c r="AJ756" s="66"/>
      <c r="AK756" s="66"/>
      <c r="AL756" s="34"/>
      <c r="AM756" s="34"/>
      <c r="AN756" s="7"/>
      <c r="AO756" s="67"/>
      <c r="AP756" s="8"/>
      <c r="AQ756" s="8"/>
      <c r="AR756" s="7"/>
      <c r="AS756" s="8"/>
      <c r="AT756" s="8"/>
      <c r="AU756" s="224"/>
      <c r="AV756" s="224"/>
      <c r="AW756" s="224"/>
      <c r="AX756" s="225"/>
      <c r="AY756" s="225"/>
      <c r="AZ756" s="224"/>
      <c r="BA756" s="225"/>
      <c r="BB756" s="225"/>
      <c r="BC756" s="224"/>
      <c r="BD756" s="225"/>
      <c r="BE756" s="225"/>
      <c r="BF756" s="224"/>
      <c r="BG756" s="225"/>
      <c r="BH756" s="225"/>
      <c r="BI756" s="224"/>
      <c r="BJ756" s="226"/>
      <c r="BK756" s="226"/>
      <c r="BL756" s="228"/>
      <c r="BM756" s="229"/>
    </row>
    <row r="757" spans="1:65" x14ac:dyDescent="0.25">
      <c r="A757" s="45"/>
      <c r="B757" s="44"/>
      <c r="C757" s="52"/>
      <c r="D757" s="37"/>
      <c r="E757" s="37"/>
      <c r="F757" s="43"/>
      <c r="G757" s="52"/>
      <c r="H757" s="52"/>
      <c r="I757" s="34"/>
      <c r="J757" s="34"/>
      <c r="K757" s="34"/>
      <c r="L757" s="7"/>
      <c r="M757" s="34"/>
      <c r="N757" s="7"/>
      <c r="O757" s="34"/>
      <c r="P757" s="7"/>
      <c r="Q757" s="34"/>
      <c r="R757" s="34"/>
      <c r="S757" s="7"/>
      <c r="T757" s="34"/>
      <c r="U757" s="34"/>
      <c r="V757" s="7"/>
      <c r="W757" s="34"/>
      <c r="X757" s="7"/>
      <c r="Y757" s="34"/>
      <c r="Z757" s="67"/>
      <c r="AA757" s="34"/>
      <c r="AB757" s="7"/>
      <c r="AC757" s="34"/>
      <c r="AD757" s="34"/>
      <c r="AE757" s="7"/>
      <c r="AF757" s="34"/>
      <c r="AG757" s="7"/>
      <c r="AH757" s="34"/>
      <c r="AI757" s="7"/>
      <c r="AJ757" s="66"/>
      <c r="AK757" s="66"/>
      <c r="AL757" s="34"/>
      <c r="AM757" s="34"/>
      <c r="AN757" s="7"/>
      <c r="AO757" s="67"/>
      <c r="AP757" s="8"/>
      <c r="AQ757" s="8"/>
      <c r="AR757" s="7"/>
      <c r="AS757" s="8"/>
      <c r="AT757" s="8"/>
      <c r="AU757" s="224"/>
      <c r="AV757" s="224"/>
      <c r="AW757" s="224"/>
      <c r="AX757" s="225"/>
      <c r="AY757" s="225"/>
      <c r="AZ757" s="224"/>
      <c r="BA757" s="225"/>
      <c r="BB757" s="225"/>
      <c r="BC757" s="224"/>
      <c r="BD757" s="225"/>
      <c r="BE757" s="225"/>
      <c r="BF757" s="224"/>
      <c r="BG757" s="225"/>
      <c r="BH757" s="225"/>
      <c r="BI757" s="224"/>
      <c r="BJ757" s="226"/>
      <c r="BK757" s="226"/>
      <c r="BL757" s="228"/>
      <c r="BM757" s="229"/>
    </row>
    <row r="758" spans="1:65" x14ac:dyDescent="0.25">
      <c r="A758" s="45"/>
      <c r="B758" s="44"/>
      <c r="C758" s="52"/>
      <c r="D758" s="37"/>
      <c r="E758" s="37"/>
      <c r="F758" s="43"/>
      <c r="G758" s="52"/>
      <c r="H758" s="52"/>
      <c r="I758" s="34"/>
      <c r="J758" s="34"/>
      <c r="K758" s="34"/>
      <c r="L758" s="7"/>
      <c r="M758" s="34"/>
      <c r="N758" s="7"/>
      <c r="O758" s="34"/>
      <c r="P758" s="7"/>
      <c r="Q758" s="34"/>
      <c r="R758" s="34"/>
      <c r="S758" s="7"/>
      <c r="T758" s="34"/>
      <c r="U758" s="34"/>
      <c r="V758" s="7"/>
      <c r="W758" s="34"/>
      <c r="X758" s="7"/>
      <c r="Y758" s="34"/>
      <c r="Z758" s="67"/>
      <c r="AA758" s="34"/>
      <c r="AB758" s="7"/>
      <c r="AC758" s="34"/>
      <c r="AD758" s="34"/>
      <c r="AE758" s="7"/>
      <c r="AF758" s="34"/>
      <c r="AG758" s="7"/>
      <c r="AH758" s="34"/>
      <c r="AI758" s="7"/>
      <c r="AJ758" s="66"/>
      <c r="AK758" s="66"/>
      <c r="AL758" s="34"/>
      <c r="AM758" s="34"/>
      <c r="AN758" s="7"/>
      <c r="AO758" s="67"/>
      <c r="AP758" s="8"/>
      <c r="AQ758" s="8"/>
      <c r="AR758" s="7"/>
      <c r="AS758" s="8"/>
      <c r="AT758" s="8"/>
      <c r="AU758" s="224"/>
      <c r="AV758" s="224"/>
      <c r="AW758" s="224"/>
      <c r="AX758" s="225"/>
      <c r="AY758" s="225"/>
      <c r="AZ758" s="224"/>
      <c r="BA758" s="225"/>
      <c r="BB758" s="225"/>
      <c r="BC758" s="224"/>
      <c r="BD758" s="225"/>
      <c r="BE758" s="225"/>
      <c r="BF758" s="224"/>
      <c r="BG758" s="225"/>
      <c r="BH758" s="225"/>
      <c r="BI758" s="224"/>
      <c r="BJ758" s="226"/>
      <c r="BK758" s="226"/>
      <c r="BL758" s="228"/>
      <c r="BM758" s="229"/>
    </row>
    <row r="759" spans="1:65" x14ac:dyDescent="0.25">
      <c r="A759" s="45"/>
      <c r="B759" s="44"/>
      <c r="C759" s="52"/>
      <c r="D759" s="37"/>
      <c r="E759" s="37"/>
      <c r="F759" s="43"/>
      <c r="G759" s="52"/>
      <c r="H759" s="52"/>
      <c r="I759" s="34"/>
      <c r="J759" s="34"/>
      <c r="K759" s="34"/>
      <c r="L759" s="7"/>
      <c r="M759" s="34"/>
      <c r="N759" s="7"/>
      <c r="O759" s="34"/>
      <c r="P759" s="7"/>
      <c r="Q759" s="34"/>
      <c r="R759" s="34"/>
      <c r="S759" s="7"/>
      <c r="T759" s="34"/>
      <c r="U759" s="34"/>
      <c r="V759" s="7"/>
      <c r="W759" s="34"/>
      <c r="X759" s="7"/>
      <c r="Y759" s="34"/>
      <c r="Z759" s="67"/>
      <c r="AA759" s="34"/>
      <c r="AB759" s="7"/>
      <c r="AC759" s="34"/>
      <c r="AD759" s="34"/>
      <c r="AE759" s="7"/>
      <c r="AF759" s="34"/>
      <c r="AG759" s="7"/>
      <c r="AH759" s="34"/>
      <c r="AI759" s="7"/>
      <c r="AJ759" s="66"/>
      <c r="AK759" s="66"/>
      <c r="AL759" s="34"/>
      <c r="AM759" s="34"/>
      <c r="AN759" s="7"/>
      <c r="AO759" s="67"/>
      <c r="AP759" s="8"/>
      <c r="AQ759" s="8"/>
      <c r="AR759" s="7"/>
      <c r="AS759" s="8"/>
      <c r="AT759" s="8"/>
      <c r="AU759" s="224"/>
      <c r="AV759" s="224"/>
      <c r="AW759" s="224"/>
      <c r="AX759" s="225"/>
      <c r="AY759" s="225"/>
      <c r="AZ759" s="224"/>
      <c r="BA759" s="225"/>
      <c r="BB759" s="225"/>
      <c r="BC759" s="224"/>
      <c r="BD759" s="225"/>
      <c r="BE759" s="225"/>
      <c r="BF759" s="224"/>
      <c r="BG759" s="225"/>
      <c r="BH759" s="225"/>
      <c r="BI759" s="224"/>
      <c r="BJ759" s="226"/>
      <c r="BK759" s="226"/>
      <c r="BL759" s="228"/>
      <c r="BM759" s="229"/>
    </row>
    <row r="760" spans="1:65" x14ac:dyDescent="0.25">
      <c r="A760" s="45"/>
      <c r="B760" s="44"/>
      <c r="C760" s="52"/>
      <c r="D760" s="37"/>
      <c r="E760" s="37"/>
      <c r="F760" s="43"/>
      <c r="G760" s="52"/>
      <c r="H760" s="52"/>
      <c r="I760" s="34"/>
      <c r="J760" s="34"/>
      <c r="K760" s="34"/>
      <c r="L760" s="7"/>
      <c r="M760" s="34"/>
      <c r="N760" s="7"/>
      <c r="O760" s="34"/>
      <c r="P760" s="7"/>
      <c r="Q760" s="34"/>
      <c r="R760" s="34"/>
      <c r="S760" s="7"/>
      <c r="T760" s="34"/>
      <c r="U760" s="34"/>
      <c r="V760" s="7"/>
      <c r="W760" s="34"/>
      <c r="X760" s="7"/>
      <c r="Y760" s="34"/>
      <c r="Z760" s="67"/>
      <c r="AA760" s="34"/>
      <c r="AB760" s="7"/>
      <c r="AC760" s="34"/>
      <c r="AD760" s="34"/>
      <c r="AE760" s="7"/>
      <c r="AF760" s="34"/>
      <c r="AG760" s="7"/>
      <c r="AH760" s="34"/>
      <c r="AI760" s="7"/>
      <c r="AJ760" s="66"/>
      <c r="AK760" s="66"/>
      <c r="AL760" s="34"/>
      <c r="AM760" s="34"/>
      <c r="AN760" s="7"/>
      <c r="AO760" s="67"/>
      <c r="AP760" s="8"/>
      <c r="AQ760" s="8"/>
      <c r="AR760" s="7"/>
      <c r="AS760" s="8"/>
      <c r="AT760" s="8"/>
      <c r="AU760" s="224"/>
      <c r="AV760" s="224"/>
      <c r="AW760" s="224"/>
      <c r="AX760" s="225"/>
      <c r="AY760" s="225"/>
      <c r="AZ760" s="224"/>
      <c r="BA760" s="225"/>
      <c r="BB760" s="225"/>
      <c r="BC760" s="224"/>
      <c r="BD760" s="225"/>
      <c r="BE760" s="225"/>
      <c r="BF760" s="224"/>
      <c r="BG760" s="225"/>
      <c r="BH760" s="225"/>
      <c r="BI760" s="224"/>
      <c r="BJ760" s="226"/>
      <c r="BK760" s="226"/>
      <c r="BL760" s="228"/>
      <c r="BM760" s="229"/>
    </row>
    <row r="761" spans="1:65" x14ac:dyDescent="0.25">
      <c r="A761" s="45"/>
      <c r="B761" s="44"/>
      <c r="C761" s="52"/>
      <c r="D761" s="37"/>
      <c r="E761" s="37"/>
      <c r="F761" s="43"/>
      <c r="G761" s="52"/>
      <c r="H761" s="52"/>
      <c r="I761" s="34"/>
      <c r="J761" s="34"/>
      <c r="K761" s="34"/>
      <c r="L761" s="7"/>
      <c r="M761" s="34"/>
      <c r="N761" s="7"/>
      <c r="O761" s="34"/>
      <c r="P761" s="7"/>
      <c r="Q761" s="34"/>
      <c r="R761" s="34"/>
      <c r="S761" s="7"/>
      <c r="T761" s="34"/>
      <c r="U761" s="34"/>
      <c r="V761" s="7"/>
      <c r="W761" s="34"/>
      <c r="X761" s="7"/>
      <c r="Y761" s="34"/>
      <c r="Z761" s="67"/>
      <c r="AA761" s="34"/>
      <c r="AB761" s="7"/>
      <c r="AC761" s="34"/>
      <c r="AD761" s="34"/>
      <c r="AE761" s="7"/>
      <c r="AF761" s="34"/>
      <c r="AG761" s="7"/>
      <c r="AH761" s="34"/>
      <c r="AI761" s="7"/>
      <c r="AJ761" s="66"/>
      <c r="AK761" s="66"/>
      <c r="AL761" s="34"/>
      <c r="AM761" s="34"/>
      <c r="AN761" s="7"/>
      <c r="AO761" s="67"/>
      <c r="AP761" s="8"/>
      <c r="AQ761" s="8"/>
      <c r="AR761" s="7"/>
      <c r="AS761" s="8"/>
      <c r="AT761" s="8"/>
      <c r="AU761" s="224"/>
      <c r="AV761" s="224"/>
      <c r="AW761" s="224"/>
      <c r="AX761" s="225"/>
      <c r="AY761" s="225"/>
      <c r="AZ761" s="224"/>
      <c r="BA761" s="225"/>
      <c r="BB761" s="225"/>
      <c r="BC761" s="224"/>
      <c r="BD761" s="225"/>
      <c r="BE761" s="225"/>
      <c r="BF761" s="224"/>
      <c r="BG761" s="225"/>
      <c r="BH761" s="225"/>
      <c r="BI761" s="224"/>
      <c r="BJ761" s="226"/>
      <c r="BK761" s="226"/>
      <c r="BL761" s="228"/>
      <c r="BM761" s="229"/>
    </row>
    <row r="762" spans="1:65" x14ac:dyDescent="0.25">
      <c r="A762" s="45"/>
      <c r="B762" s="44"/>
      <c r="C762" s="52"/>
      <c r="D762" s="37"/>
      <c r="E762" s="37"/>
      <c r="F762" s="43"/>
      <c r="G762" s="52"/>
      <c r="H762" s="52"/>
      <c r="I762" s="34"/>
      <c r="J762" s="34"/>
      <c r="K762" s="34"/>
      <c r="L762" s="7"/>
      <c r="M762" s="34"/>
      <c r="N762" s="7"/>
      <c r="O762" s="34"/>
      <c r="P762" s="7"/>
      <c r="Q762" s="34"/>
      <c r="R762" s="34"/>
      <c r="S762" s="7"/>
      <c r="T762" s="34"/>
      <c r="U762" s="34"/>
      <c r="V762" s="7"/>
      <c r="W762" s="34"/>
      <c r="X762" s="7"/>
      <c r="Y762" s="34"/>
      <c r="Z762" s="67"/>
      <c r="AA762" s="34"/>
      <c r="AB762" s="7"/>
      <c r="AC762" s="34"/>
      <c r="AD762" s="34"/>
      <c r="AE762" s="7"/>
      <c r="AF762" s="34"/>
      <c r="AG762" s="7"/>
      <c r="AH762" s="34"/>
      <c r="AI762" s="7"/>
      <c r="AJ762" s="66"/>
      <c r="AK762" s="66"/>
      <c r="AL762" s="34"/>
      <c r="AM762" s="34"/>
      <c r="AN762" s="7"/>
      <c r="AO762" s="67"/>
      <c r="AP762" s="8"/>
      <c r="AQ762" s="8"/>
      <c r="AR762" s="7"/>
      <c r="AS762" s="8"/>
      <c r="AT762" s="8"/>
      <c r="AU762" s="224"/>
      <c r="AV762" s="224"/>
      <c r="AW762" s="224"/>
      <c r="AX762" s="225"/>
      <c r="AY762" s="225"/>
      <c r="AZ762" s="224"/>
      <c r="BA762" s="225"/>
      <c r="BB762" s="225"/>
      <c r="BC762" s="224"/>
      <c r="BD762" s="225"/>
      <c r="BE762" s="225"/>
      <c r="BF762" s="224"/>
      <c r="BG762" s="225"/>
      <c r="BH762" s="225"/>
      <c r="BI762" s="224"/>
      <c r="BJ762" s="226"/>
      <c r="BK762" s="226"/>
      <c r="BL762" s="228"/>
      <c r="BM762" s="229"/>
    </row>
    <row r="763" spans="1:65" x14ac:dyDescent="0.25">
      <c r="A763" s="45"/>
      <c r="B763" s="44"/>
      <c r="C763" s="52"/>
      <c r="D763" s="37"/>
      <c r="E763" s="37"/>
      <c r="F763" s="43"/>
      <c r="G763" s="52"/>
      <c r="H763" s="52"/>
      <c r="I763" s="34"/>
      <c r="J763" s="34"/>
      <c r="K763" s="34"/>
      <c r="L763" s="7"/>
      <c r="M763" s="34"/>
      <c r="N763" s="7"/>
      <c r="O763" s="34"/>
      <c r="P763" s="7"/>
      <c r="Q763" s="34"/>
      <c r="R763" s="34"/>
      <c r="S763" s="7"/>
      <c r="T763" s="34"/>
      <c r="U763" s="34"/>
      <c r="V763" s="7"/>
      <c r="W763" s="34"/>
      <c r="X763" s="7"/>
      <c r="Y763" s="34"/>
      <c r="Z763" s="67"/>
      <c r="AA763" s="34"/>
      <c r="AB763" s="7"/>
      <c r="AC763" s="34"/>
      <c r="AD763" s="34"/>
      <c r="AE763" s="7"/>
      <c r="AF763" s="34"/>
      <c r="AG763" s="7"/>
      <c r="AH763" s="34"/>
      <c r="AI763" s="7"/>
      <c r="AJ763" s="66"/>
      <c r="AK763" s="66"/>
      <c r="AL763" s="34"/>
      <c r="AM763" s="34"/>
      <c r="AN763" s="7"/>
      <c r="AO763" s="67"/>
      <c r="AP763" s="8"/>
      <c r="AQ763" s="8"/>
      <c r="AR763" s="7"/>
      <c r="AS763" s="8"/>
      <c r="AT763" s="8"/>
      <c r="AU763" s="224"/>
      <c r="AV763" s="224"/>
      <c r="AW763" s="224"/>
      <c r="AX763" s="225"/>
      <c r="AY763" s="225"/>
      <c r="AZ763" s="224"/>
      <c r="BA763" s="225"/>
      <c r="BB763" s="225"/>
      <c r="BC763" s="224"/>
      <c r="BD763" s="225"/>
      <c r="BE763" s="225"/>
      <c r="BF763" s="224"/>
      <c r="BG763" s="225"/>
      <c r="BH763" s="225"/>
      <c r="BI763" s="224"/>
      <c r="BJ763" s="226"/>
      <c r="BK763" s="226"/>
      <c r="BL763" s="228"/>
      <c r="BM763" s="229"/>
    </row>
    <row r="764" spans="1:65" x14ac:dyDescent="0.25">
      <c r="A764" s="45"/>
      <c r="B764" s="44"/>
      <c r="C764" s="52"/>
      <c r="D764" s="37"/>
      <c r="E764" s="37"/>
      <c r="F764" s="43"/>
      <c r="G764" s="52"/>
      <c r="H764" s="52"/>
      <c r="I764" s="34"/>
      <c r="J764" s="34"/>
      <c r="K764" s="34"/>
      <c r="L764" s="7"/>
      <c r="M764" s="34"/>
      <c r="N764" s="7"/>
      <c r="O764" s="34"/>
      <c r="P764" s="7"/>
      <c r="Q764" s="34"/>
      <c r="R764" s="34"/>
      <c r="S764" s="7"/>
      <c r="T764" s="34"/>
      <c r="U764" s="34"/>
      <c r="V764" s="7"/>
      <c r="W764" s="34"/>
      <c r="X764" s="7"/>
      <c r="Y764" s="34"/>
      <c r="Z764" s="67"/>
      <c r="AA764" s="34"/>
      <c r="AB764" s="7"/>
      <c r="AC764" s="34"/>
      <c r="AD764" s="34"/>
      <c r="AE764" s="7"/>
      <c r="AF764" s="34"/>
      <c r="AG764" s="7"/>
      <c r="AH764" s="34"/>
      <c r="AI764" s="7"/>
      <c r="AJ764" s="66"/>
      <c r="AK764" s="66"/>
      <c r="AL764" s="34"/>
      <c r="AM764" s="34"/>
      <c r="AN764" s="7"/>
      <c r="AO764" s="67"/>
      <c r="AP764" s="8"/>
      <c r="AQ764" s="8"/>
      <c r="AR764" s="7"/>
      <c r="AS764" s="8"/>
      <c r="AT764" s="8"/>
      <c r="AU764" s="224"/>
      <c r="AV764" s="224"/>
      <c r="AW764" s="224"/>
      <c r="AX764" s="225"/>
      <c r="AY764" s="225"/>
      <c r="AZ764" s="224"/>
      <c r="BA764" s="225"/>
      <c r="BB764" s="225"/>
      <c r="BC764" s="224"/>
      <c r="BD764" s="225"/>
      <c r="BE764" s="225"/>
      <c r="BF764" s="224"/>
      <c r="BG764" s="225"/>
      <c r="BH764" s="225"/>
      <c r="BI764" s="224"/>
      <c r="BJ764" s="226"/>
      <c r="BK764" s="226"/>
      <c r="BL764" s="228"/>
      <c r="BM764" s="229"/>
    </row>
    <row r="765" spans="1:65" x14ac:dyDescent="0.25">
      <c r="A765" s="45"/>
      <c r="B765" s="44"/>
      <c r="C765" s="52"/>
      <c r="D765" s="37"/>
      <c r="E765" s="37"/>
      <c r="F765" s="43"/>
      <c r="G765" s="52"/>
      <c r="H765" s="52"/>
      <c r="I765" s="34"/>
      <c r="J765" s="34"/>
      <c r="K765" s="34"/>
      <c r="L765" s="7"/>
      <c r="M765" s="34"/>
      <c r="N765" s="7"/>
      <c r="O765" s="34"/>
      <c r="P765" s="7"/>
      <c r="Q765" s="34"/>
      <c r="R765" s="34"/>
      <c r="S765" s="7"/>
      <c r="T765" s="34"/>
      <c r="U765" s="34"/>
      <c r="V765" s="7"/>
      <c r="W765" s="34"/>
      <c r="X765" s="7"/>
      <c r="Y765" s="34"/>
      <c r="Z765" s="67"/>
      <c r="AA765" s="34"/>
      <c r="AB765" s="7"/>
      <c r="AC765" s="34"/>
      <c r="AD765" s="34"/>
      <c r="AE765" s="7"/>
      <c r="AF765" s="34"/>
      <c r="AG765" s="7"/>
      <c r="AH765" s="34"/>
      <c r="AI765" s="7"/>
      <c r="AJ765" s="66"/>
      <c r="AK765" s="66"/>
      <c r="AL765" s="34"/>
      <c r="AM765" s="34"/>
      <c r="AN765" s="7"/>
      <c r="AO765" s="67"/>
      <c r="AP765" s="8"/>
      <c r="AQ765" s="8"/>
      <c r="AR765" s="7"/>
      <c r="AS765" s="8"/>
      <c r="AT765" s="8"/>
      <c r="AU765" s="224"/>
      <c r="AV765" s="224"/>
      <c r="AW765" s="224"/>
      <c r="AX765" s="225"/>
      <c r="AY765" s="225"/>
      <c r="AZ765" s="224"/>
      <c r="BA765" s="225"/>
      <c r="BB765" s="225"/>
      <c r="BC765" s="224"/>
      <c r="BD765" s="225"/>
      <c r="BE765" s="225"/>
      <c r="BF765" s="224"/>
      <c r="BG765" s="225"/>
      <c r="BH765" s="225"/>
      <c r="BI765" s="224"/>
      <c r="BJ765" s="226"/>
      <c r="BK765" s="226"/>
      <c r="BL765" s="228"/>
      <c r="BM765" s="229"/>
    </row>
    <row r="766" spans="1:65" x14ac:dyDescent="0.25">
      <c r="A766" s="45"/>
      <c r="B766" s="44"/>
      <c r="C766" s="52"/>
      <c r="D766" s="37"/>
      <c r="E766" s="37"/>
      <c r="F766" s="43"/>
      <c r="G766" s="52"/>
      <c r="H766" s="52"/>
      <c r="I766" s="34"/>
      <c r="J766" s="34"/>
      <c r="K766" s="34"/>
      <c r="L766" s="7"/>
      <c r="M766" s="34"/>
      <c r="N766" s="7"/>
      <c r="O766" s="34"/>
      <c r="P766" s="7"/>
      <c r="Q766" s="34"/>
      <c r="R766" s="34"/>
      <c r="S766" s="7"/>
      <c r="T766" s="34"/>
      <c r="U766" s="34"/>
      <c r="V766" s="7"/>
      <c r="W766" s="34"/>
      <c r="X766" s="7"/>
      <c r="Y766" s="34"/>
      <c r="Z766" s="67"/>
      <c r="AA766" s="34"/>
      <c r="AB766" s="7"/>
      <c r="AC766" s="34"/>
      <c r="AD766" s="34"/>
      <c r="AE766" s="7"/>
      <c r="AF766" s="34"/>
      <c r="AG766" s="7"/>
      <c r="AH766" s="34"/>
      <c r="AI766" s="7"/>
      <c r="AJ766" s="66"/>
      <c r="AK766" s="66"/>
      <c r="AL766" s="34"/>
      <c r="AM766" s="34"/>
      <c r="AN766" s="7"/>
      <c r="AO766" s="67"/>
      <c r="AP766" s="8"/>
      <c r="AQ766" s="8"/>
      <c r="AR766" s="7"/>
      <c r="AS766" s="8"/>
      <c r="AT766" s="8"/>
      <c r="AU766" s="224"/>
      <c r="AV766" s="224"/>
      <c r="AW766" s="224"/>
      <c r="AX766" s="225"/>
      <c r="AY766" s="225"/>
      <c r="AZ766" s="224"/>
      <c r="BA766" s="225"/>
      <c r="BB766" s="225"/>
      <c r="BC766" s="224"/>
      <c r="BD766" s="225"/>
      <c r="BE766" s="225"/>
      <c r="BF766" s="224"/>
      <c r="BG766" s="225"/>
      <c r="BH766" s="225"/>
      <c r="BI766" s="224"/>
      <c r="BJ766" s="226"/>
      <c r="BK766" s="226"/>
      <c r="BL766" s="228"/>
      <c r="BM766" s="229"/>
    </row>
    <row r="767" spans="1:65" x14ac:dyDescent="0.25">
      <c r="A767" s="45"/>
      <c r="B767" s="44"/>
      <c r="C767" s="52"/>
      <c r="D767" s="37"/>
      <c r="E767" s="37"/>
      <c r="F767" s="43"/>
      <c r="G767" s="52"/>
      <c r="H767" s="52"/>
      <c r="I767" s="34"/>
      <c r="J767" s="34"/>
      <c r="K767" s="34"/>
      <c r="L767" s="7"/>
      <c r="M767" s="34"/>
      <c r="N767" s="7"/>
      <c r="O767" s="34"/>
      <c r="P767" s="7"/>
      <c r="Q767" s="34"/>
      <c r="R767" s="34"/>
      <c r="S767" s="7"/>
      <c r="T767" s="34"/>
      <c r="U767" s="34"/>
      <c r="V767" s="7"/>
      <c r="W767" s="34"/>
      <c r="X767" s="7"/>
      <c r="Y767" s="34"/>
      <c r="Z767" s="67"/>
      <c r="AA767" s="34"/>
      <c r="AB767" s="7"/>
      <c r="AC767" s="34"/>
      <c r="AD767" s="34"/>
      <c r="AE767" s="7"/>
      <c r="AF767" s="34"/>
      <c r="AG767" s="7"/>
      <c r="AH767" s="34"/>
      <c r="AI767" s="7"/>
      <c r="AJ767" s="66"/>
      <c r="AK767" s="66"/>
      <c r="AL767" s="34"/>
      <c r="AM767" s="34"/>
      <c r="AN767" s="7"/>
      <c r="AO767" s="67"/>
      <c r="AP767" s="8"/>
      <c r="AQ767" s="8"/>
      <c r="AR767" s="7"/>
      <c r="AS767" s="8"/>
      <c r="AT767" s="8"/>
      <c r="AU767" s="224"/>
      <c r="AV767" s="224"/>
      <c r="AW767" s="224"/>
      <c r="AX767" s="225"/>
      <c r="AY767" s="225"/>
      <c r="AZ767" s="224"/>
      <c r="BA767" s="225"/>
      <c r="BB767" s="225"/>
      <c r="BC767" s="224"/>
      <c r="BD767" s="225"/>
      <c r="BE767" s="225"/>
      <c r="BF767" s="224"/>
      <c r="BG767" s="225"/>
      <c r="BH767" s="225"/>
      <c r="BI767" s="224"/>
      <c r="BJ767" s="226"/>
      <c r="BK767" s="226"/>
      <c r="BL767" s="228"/>
      <c r="BM767" s="229"/>
    </row>
    <row r="768" spans="1:65" x14ac:dyDescent="0.25">
      <c r="A768" s="45"/>
      <c r="B768" s="44"/>
      <c r="C768" s="52"/>
      <c r="D768" s="37"/>
      <c r="E768" s="37"/>
      <c r="F768" s="43"/>
      <c r="G768" s="52"/>
      <c r="H768" s="52"/>
      <c r="I768" s="34"/>
      <c r="J768" s="34"/>
      <c r="K768" s="34"/>
      <c r="L768" s="7"/>
      <c r="M768" s="34"/>
      <c r="N768" s="7"/>
      <c r="O768" s="34"/>
      <c r="P768" s="7"/>
      <c r="Q768" s="34"/>
      <c r="R768" s="34"/>
      <c r="S768" s="7"/>
      <c r="T768" s="34"/>
      <c r="U768" s="34"/>
      <c r="V768" s="7"/>
      <c r="W768" s="34"/>
      <c r="X768" s="7"/>
      <c r="Y768" s="34"/>
      <c r="Z768" s="67"/>
      <c r="AA768" s="34"/>
      <c r="AB768" s="7"/>
      <c r="AC768" s="34"/>
      <c r="AD768" s="34"/>
      <c r="AE768" s="7"/>
      <c r="AF768" s="34"/>
      <c r="AG768" s="7"/>
      <c r="AH768" s="34"/>
      <c r="AI768" s="7"/>
      <c r="AJ768" s="66"/>
      <c r="AK768" s="66"/>
      <c r="AL768" s="34"/>
      <c r="AM768" s="34"/>
      <c r="AN768" s="7"/>
      <c r="AO768" s="67"/>
      <c r="AP768" s="8"/>
      <c r="AQ768" s="8"/>
      <c r="AR768" s="7"/>
      <c r="AS768" s="8"/>
      <c r="AT768" s="8"/>
      <c r="AU768" s="224"/>
      <c r="AV768" s="224"/>
      <c r="AW768" s="224"/>
      <c r="AX768" s="225"/>
      <c r="AY768" s="225"/>
      <c r="AZ768" s="224"/>
      <c r="BA768" s="225"/>
      <c r="BB768" s="225"/>
      <c r="BC768" s="224"/>
      <c r="BD768" s="225"/>
      <c r="BE768" s="225"/>
      <c r="BF768" s="224"/>
      <c r="BG768" s="225"/>
      <c r="BH768" s="225"/>
      <c r="BI768" s="224"/>
      <c r="BJ768" s="226"/>
      <c r="BK768" s="226"/>
      <c r="BL768" s="228"/>
      <c r="BM768" s="229"/>
    </row>
    <row r="769" spans="1:65" x14ac:dyDescent="0.25">
      <c r="A769" s="45"/>
      <c r="B769" s="44"/>
      <c r="C769" s="52"/>
      <c r="D769" s="37"/>
      <c r="E769" s="37"/>
      <c r="F769" s="43"/>
      <c r="G769" s="52"/>
      <c r="H769" s="52"/>
      <c r="I769" s="34"/>
      <c r="J769" s="34"/>
      <c r="K769" s="34"/>
      <c r="L769" s="7"/>
      <c r="M769" s="34"/>
      <c r="N769" s="7"/>
      <c r="O769" s="34"/>
      <c r="P769" s="7"/>
      <c r="Q769" s="34"/>
      <c r="R769" s="34"/>
      <c r="S769" s="7"/>
      <c r="T769" s="34"/>
      <c r="U769" s="34"/>
      <c r="V769" s="7"/>
      <c r="W769" s="34"/>
      <c r="X769" s="7"/>
      <c r="Y769" s="34"/>
      <c r="Z769" s="67"/>
      <c r="AA769" s="34"/>
      <c r="AB769" s="7"/>
      <c r="AC769" s="34"/>
      <c r="AD769" s="34"/>
      <c r="AE769" s="7"/>
      <c r="AF769" s="34"/>
      <c r="AG769" s="7"/>
      <c r="AH769" s="34"/>
      <c r="AI769" s="7"/>
      <c r="AJ769" s="66"/>
      <c r="AK769" s="66"/>
      <c r="AL769" s="34"/>
      <c r="AM769" s="34"/>
      <c r="AN769" s="7"/>
      <c r="AO769" s="67"/>
      <c r="AP769" s="8"/>
      <c r="AQ769" s="8"/>
      <c r="AR769" s="7"/>
      <c r="AS769" s="8"/>
      <c r="AT769" s="8"/>
      <c r="AU769" s="224"/>
      <c r="AV769" s="224"/>
      <c r="AW769" s="224"/>
      <c r="AX769" s="225"/>
      <c r="AY769" s="225"/>
      <c r="AZ769" s="224"/>
      <c r="BA769" s="225"/>
      <c r="BB769" s="225"/>
      <c r="BC769" s="224"/>
      <c r="BD769" s="225"/>
      <c r="BE769" s="225"/>
      <c r="BF769" s="224"/>
      <c r="BG769" s="225"/>
      <c r="BH769" s="225"/>
      <c r="BI769" s="224"/>
      <c r="BJ769" s="226"/>
      <c r="BK769" s="226"/>
      <c r="BL769" s="228"/>
      <c r="BM769" s="229"/>
    </row>
    <row r="770" spans="1:65" x14ac:dyDescent="0.25">
      <c r="A770" s="45"/>
      <c r="B770" s="44"/>
      <c r="C770" s="52"/>
      <c r="D770" s="37"/>
      <c r="E770" s="37"/>
      <c r="F770" s="43"/>
      <c r="G770" s="52"/>
      <c r="H770" s="52"/>
      <c r="I770" s="34"/>
      <c r="J770" s="34"/>
      <c r="K770" s="34"/>
      <c r="L770" s="7"/>
      <c r="M770" s="34"/>
      <c r="N770" s="7"/>
      <c r="O770" s="34"/>
      <c r="P770" s="7"/>
      <c r="Q770" s="34"/>
      <c r="R770" s="34"/>
      <c r="S770" s="7"/>
      <c r="T770" s="34"/>
      <c r="U770" s="34"/>
      <c r="V770" s="7"/>
      <c r="W770" s="34"/>
      <c r="X770" s="7"/>
      <c r="Y770" s="34"/>
      <c r="Z770" s="67"/>
      <c r="AA770" s="34"/>
      <c r="AB770" s="7"/>
      <c r="AC770" s="34"/>
      <c r="AD770" s="34"/>
      <c r="AE770" s="7"/>
      <c r="AF770" s="34"/>
      <c r="AG770" s="7"/>
      <c r="AH770" s="34"/>
      <c r="AI770" s="7"/>
      <c r="AJ770" s="66"/>
      <c r="AK770" s="66"/>
      <c r="AL770" s="34"/>
      <c r="AM770" s="34"/>
      <c r="AN770" s="7"/>
      <c r="AO770" s="67"/>
      <c r="AP770" s="8"/>
      <c r="AQ770" s="8"/>
      <c r="AR770" s="7"/>
      <c r="AS770" s="8"/>
      <c r="AT770" s="8"/>
      <c r="AU770" s="224"/>
      <c r="AV770" s="224"/>
      <c r="AW770" s="224"/>
      <c r="AX770" s="225"/>
      <c r="AY770" s="225"/>
      <c r="AZ770" s="224"/>
      <c r="BA770" s="225"/>
      <c r="BB770" s="225"/>
      <c r="BC770" s="224"/>
      <c r="BD770" s="225"/>
      <c r="BE770" s="225"/>
      <c r="BF770" s="224"/>
      <c r="BG770" s="225"/>
      <c r="BH770" s="225"/>
      <c r="BI770" s="224"/>
      <c r="BJ770" s="226"/>
      <c r="BK770" s="226"/>
      <c r="BL770" s="228"/>
      <c r="BM770" s="229"/>
    </row>
    <row r="771" spans="1:65" x14ac:dyDescent="0.25">
      <c r="A771" s="45"/>
      <c r="B771" s="44"/>
      <c r="C771" s="52"/>
      <c r="D771" s="37"/>
      <c r="E771" s="37"/>
      <c r="F771" s="43"/>
      <c r="G771" s="52"/>
      <c r="H771" s="52"/>
      <c r="I771" s="34"/>
      <c r="J771" s="34"/>
      <c r="K771" s="34"/>
      <c r="L771" s="7"/>
      <c r="M771" s="34"/>
      <c r="N771" s="7"/>
      <c r="O771" s="34"/>
      <c r="P771" s="7"/>
      <c r="Q771" s="34"/>
      <c r="R771" s="34"/>
      <c r="S771" s="7"/>
      <c r="T771" s="34"/>
      <c r="U771" s="34"/>
      <c r="V771" s="7"/>
      <c r="W771" s="34"/>
      <c r="X771" s="7"/>
      <c r="Y771" s="34"/>
      <c r="Z771" s="67"/>
      <c r="AA771" s="34"/>
      <c r="AB771" s="7"/>
      <c r="AC771" s="34"/>
      <c r="AD771" s="34"/>
      <c r="AE771" s="7"/>
      <c r="AF771" s="34"/>
      <c r="AG771" s="7"/>
      <c r="AH771" s="34"/>
      <c r="AI771" s="7"/>
      <c r="AJ771" s="66"/>
      <c r="AK771" s="66"/>
      <c r="AL771" s="34"/>
      <c r="AM771" s="34"/>
      <c r="AN771" s="7"/>
      <c r="AO771" s="67"/>
      <c r="AP771" s="8"/>
      <c r="AQ771" s="8"/>
      <c r="AR771" s="7"/>
      <c r="AS771" s="8"/>
      <c r="AT771" s="8"/>
      <c r="AU771" s="224"/>
      <c r="AV771" s="224"/>
      <c r="AW771" s="224"/>
      <c r="AX771" s="225"/>
      <c r="AY771" s="225"/>
      <c r="AZ771" s="224"/>
      <c r="BA771" s="225"/>
      <c r="BB771" s="225"/>
      <c r="BC771" s="224"/>
      <c r="BD771" s="225"/>
      <c r="BE771" s="225"/>
      <c r="BF771" s="224"/>
      <c r="BG771" s="225"/>
      <c r="BH771" s="225"/>
      <c r="BI771" s="224"/>
      <c r="BJ771" s="226"/>
      <c r="BK771" s="226"/>
      <c r="BL771" s="228"/>
      <c r="BM771" s="229"/>
    </row>
    <row r="772" spans="1:65" x14ac:dyDescent="0.25">
      <c r="A772" s="45"/>
      <c r="B772" s="44"/>
      <c r="C772" s="52"/>
      <c r="D772" s="37"/>
      <c r="E772" s="37"/>
      <c r="F772" s="43"/>
      <c r="G772" s="52"/>
      <c r="H772" s="52"/>
      <c r="I772" s="34"/>
      <c r="J772" s="34"/>
      <c r="K772" s="34"/>
      <c r="L772" s="7"/>
      <c r="M772" s="34"/>
      <c r="N772" s="7"/>
      <c r="O772" s="34"/>
      <c r="P772" s="7"/>
      <c r="Q772" s="34"/>
      <c r="R772" s="34"/>
      <c r="S772" s="7"/>
      <c r="T772" s="34"/>
      <c r="U772" s="34"/>
      <c r="V772" s="7"/>
      <c r="W772" s="34"/>
      <c r="X772" s="7"/>
      <c r="Y772" s="34"/>
      <c r="Z772" s="67"/>
      <c r="AA772" s="34"/>
      <c r="AB772" s="7"/>
      <c r="AC772" s="34"/>
      <c r="AD772" s="34"/>
      <c r="AE772" s="7"/>
      <c r="AF772" s="34"/>
      <c r="AG772" s="7"/>
      <c r="AH772" s="34"/>
      <c r="AI772" s="7"/>
      <c r="AJ772" s="66"/>
      <c r="AK772" s="66"/>
      <c r="AL772" s="34"/>
      <c r="AM772" s="34"/>
      <c r="AN772" s="7"/>
      <c r="AO772" s="67"/>
      <c r="AP772" s="8"/>
      <c r="AQ772" s="8"/>
      <c r="AR772" s="7"/>
      <c r="AS772" s="8"/>
      <c r="AT772" s="8"/>
      <c r="AU772" s="224"/>
      <c r="AV772" s="224"/>
      <c r="AW772" s="224"/>
      <c r="AX772" s="225"/>
      <c r="AY772" s="225"/>
      <c r="AZ772" s="224"/>
      <c r="BA772" s="225"/>
      <c r="BB772" s="225"/>
      <c r="BC772" s="224"/>
      <c r="BD772" s="225"/>
      <c r="BE772" s="225"/>
      <c r="BF772" s="224"/>
      <c r="BG772" s="225"/>
      <c r="BH772" s="225"/>
      <c r="BI772" s="224"/>
      <c r="BJ772" s="226"/>
      <c r="BK772" s="226"/>
      <c r="BL772" s="228"/>
      <c r="BM772" s="229"/>
    </row>
    <row r="773" spans="1:65" x14ac:dyDescent="0.25">
      <c r="A773" s="45"/>
      <c r="B773" s="44"/>
      <c r="C773" s="52"/>
      <c r="D773" s="37"/>
      <c r="E773" s="37"/>
      <c r="F773" s="43"/>
      <c r="G773" s="52"/>
      <c r="H773" s="52"/>
      <c r="I773" s="34"/>
      <c r="J773" s="34"/>
      <c r="K773" s="34"/>
      <c r="L773" s="7"/>
      <c r="M773" s="34"/>
      <c r="N773" s="7"/>
      <c r="O773" s="34"/>
      <c r="P773" s="7"/>
      <c r="Q773" s="34"/>
      <c r="R773" s="34"/>
      <c r="S773" s="7"/>
      <c r="T773" s="34"/>
      <c r="U773" s="34"/>
      <c r="V773" s="7"/>
      <c r="W773" s="34"/>
      <c r="X773" s="7"/>
      <c r="Y773" s="34"/>
      <c r="Z773" s="67"/>
      <c r="AA773" s="34"/>
      <c r="AB773" s="7"/>
      <c r="AC773" s="34"/>
      <c r="AD773" s="34"/>
      <c r="AE773" s="7"/>
      <c r="AF773" s="34"/>
      <c r="AG773" s="7"/>
      <c r="AH773" s="34"/>
      <c r="AI773" s="7"/>
      <c r="AJ773" s="66"/>
      <c r="AK773" s="66"/>
      <c r="AL773" s="34"/>
      <c r="AM773" s="34"/>
      <c r="AN773" s="7"/>
      <c r="AO773" s="67"/>
      <c r="AP773" s="8"/>
      <c r="AQ773" s="8"/>
      <c r="AR773" s="7"/>
      <c r="AS773" s="8"/>
      <c r="AT773" s="8"/>
      <c r="AU773" s="224"/>
      <c r="AV773" s="224"/>
      <c r="AW773" s="224"/>
      <c r="AX773" s="225"/>
      <c r="AY773" s="225"/>
      <c r="AZ773" s="224"/>
      <c r="BA773" s="225"/>
      <c r="BB773" s="225"/>
      <c r="BC773" s="224"/>
      <c r="BD773" s="225"/>
      <c r="BE773" s="225"/>
      <c r="BF773" s="224"/>
      <c r="BG773" s="225"/>
      <c r="BH773" s="225"/>
      <c r="BI773" s="224"/>
      <c r="BJ773" s="226"/>
      <c r="BK773" s="226"/>
      <c r="BL773" s="228"/>
      <c r="BM773" s="229"/>
    </row>
    <row r="774" spans="1:65" x14ac:dyDescent="0.25">
      <c r="A774" s="45"/>
      <c r="B774" s="44"/>
      <c r="C774" s="52"/>
      <c r="D774" s="37"/>
      <c r="E774" s="37"/>
      <c r="F774" s="43"/>
      <c r="G774" s="52"/>
      <c r="H774" s="52"/>
      <c r="I774" s="34"/>
      <c r="J774" s="34"/>
      <c r="K774" s="34"/>
      <c r="L774" s="7"/>
      <c r="M774" s="34"/>
      <c r="N774" s="7"/>
      <c r="O774" s="34"/>
      <c r="P774" s="7"/>
      <c r="Q774" s="34"/>
      <c r="R774" s="34"/>
      <c r="S774" s="7"/>
      <c r="T774" s="34"/>
      <c r="U774" s="34"/>
      <c r="V774" s="7"/>
      <c r="W774" s="34"/>
      <c r="X774" s="7"/>
      <c r="Y774" s="34"/>
      <c r="Z774" s="67"/>
      <c r="AA774" s="34"/>
      <c r="AB774" s="7"/>
      <c r="AC774" s="34"/>
      <c r="AD774" s="34"/>
      <c r="AE774" s="7"/>
      <c r="AF774" s="34"/>
      <c r="AG774" s="7"/>
      <c r="AH774" s="34"/>
      <c r="AI774" s="7"/>
      <c r="AJ774" s="66"/>
      <c r="AK774" s="66"/>
      <c r="AL774" s="34"/>
      <c r="AM774" s="34"/>
      <c r="AN774" s="7"/>
      <c r="AO774" s="67"/>
      <c r="AP774" s="8"/>
      <c r="AQ774" s="8"/>
      <c r="AR774" s="7"/>
      <c r="AS774" s="8"/>
      <c r="AT774" s="8"/>
      <c r="AU774" s="224"/>
      <c r="AV774" s="224"/>
      <c r="AW774" s="224"/>
      <c r="AX774" s="225"/>
      <c r="AY774" s="225"/>
      <c r="AZ774" s="224"/>
      <c r="BA774" s="225"/>
      <c r="BB774" s="225"/>
      <c r="BC774" s="224"/>
      <c r="BD774" s="225"/>
      <c r="BE774" s="225"/>
      <c r="BF774" s="224"/>
      <c r="BG774" s="225"/>
      <c r="BH774" s="225"/>
      <c r="BI774" s="224"/>
      <c r="BJ774" s="226"/>
      <c r="BK774" s="226"/>
      <c r="BL774" s="228"/>
      <c r="BM774" s="229"/>
    </row>
    <row r="775" spans="1:65" x14ac:dyDescent="0.25">
      <c r="A775" s="45"/>
      <c r="B775" s="44"/>
      <c r="C775" s="52"/>
      <c r="D775" s="37"/>
      <c r="E775" s="37"/>
      <c r="F775" s="43"/>
      <c r="G775" s="52"/>
      <c r="H775" s="52"/>
      <c r="I775" s="34"/>
      <c r="J775" s="34"/>
      <c r="K775" s="34"/>
      <c r="L775" s="7"/>
      <c r="M775" s="34"/>
      <c r="N775" s="7"/>
      <c r="O775" s="34"/>
      <c r="P775" s="7"/>
      <c r="Q775" s="34"/>
      <c r="R775" s="34"/>
      <c r="S775" s="7"/>
      <c r="T775" s="34"/>
      <c r="U775" s="34"/>
      <c r="V775" s="7"/>
      <c r="W775" s="34"/>
      <c r="X775" s="7"/>
      <c r="Y775" s="34"/>
      <c r="Z775" s="67"/>
      <c r="AA775" s="34"/>
      <c r="AB775" s="7"/>
      <c r="AC775" s="34"/>
      <c r="AD775" s="34"/>
      <c r="AE775" s="7"/>
      <c r="AF775" s="34"/>
      <c r="AG775" s="7"/>
      <c r="AH775" s="34"/>
      <c r="AI775" s="7"/>
      <c r="AJ775" s="66"/>
      <c r="AK775" s="66"/>
      <c r="AL775" s="34"/>
      <c r="AM775" s="34"/>
      <c r="AN775" s="7"/>
      <c r="AO775" s="67"/>
      <c r="AP775" s="8"/>
      <c r="AQ775" s="8"/>
      <c r="AR775" s="7"/>
      <c r="AS775" s="8"/>
      <c r="AT775" s="8"/>
      <c r="AU775" s="224"/>
      <c r="AV775" s="224"/>
      <c r="AW775" s="224"/>
      <c r="AX775" s="225"/>
      <c r="AY775" s="225"/>
      <c r="AZ775" s="224"/>
      <c r="BA775" s="225"/>
      <c r="BB775" s="225"/>
      <c r="BC775" s="224"/>
      <c r="BD775" s="225"/>
      <c r="BE775" s="225"/>
      <c r="BF775" s="224"/>
      <c r="BG775" s="225"/>
      <c r="BH775" s="225"/>
      <c r="BI775" s="224"/>
      <c r="BJ775" s="226"/>
      <c r="BK775" s="226"/>
      <c r="BL775" s="228"/>
      <c r="BM775" s="229"/>
    </row>
    <row r="776" spans="1:65" x14ac:dyDescent="0.25">
      <c r="A776" s="45"/>
      <c r="B776" s="44"/>
      <c r="C776" s="52"/>
      <c r="D776" s="37"/>
      <c r="E776" s="37"/>
      <c r="F776" s="43"/>
      <c r="G776" s="52"/>
      <c r="H776" s="52"/>
      <c r="I776" s="34"/>
      <c r="J776" s="34"/>
      <c r="K776" s="34"/>
      <c r="L776" s="7"/>
      <c r="M776" s="34"/>
      <c r="N776" s="7"/>
      <c r="O776" s="34"/>
      <c r="P776" s="7"/>
      <c r="Q776" s="34"/>
      <c r="R776" s="34"/>
      <c r="S776" s="7"/>
      <c r="T776" s="34"/>
      <c r="U776" s="34"/>
      <c r="V776" s="7"/>
      <c r="W776" s="34"/>
      <c r="X776" s="7"/>
      <c r="Y776" s="34"/>
      <c r="Z776" s="67"/>
      <c r="AA776" s="34"/>
      <c r="AB776" s="7"/>
      <c r="AC776" s="34"/>
      <c r="AD776" s="34"/>
      <c r="AE776" s="7"/>
      <c r="AF776" s="34"/>
      <c r="AG776" s="7"/>
      <c r="AH776" s="34"/>
      <c r="AI776" s="7"/>
      <c r="AJ776" s="66"/>
      <c r="AK776" s="66"/>
      <c r="AL776" s="34"/>
      <c r="AM776" s="34"/>
      <c r="AN776" s="7"/>
      <c r="AO776" s="67"/>
      <c r="AP776" s="8"/>
      <c r="AQ776" s="8"/>
      <c r="AR776" s="7"/>
      <c r="AS776" s="8"/>
      <c r="AT776" s="8"/>
      <c r="AU776" s="224"/>
      <c r="AV776" s="224"/>
      <c r="AW776" s="224"/>
      <c r="AX776" s="225"/>
      <c r="AY776" s="225"/>
      <c r="AZ776" s="224"/>
      <c r="BA776" s="225"/>
      <c r="BB776" s="225"/>
      <c r="BC776" s="224"/>
      <c r="BD776" s="225"/>
      <c r="BE776" s="225"/>
      <c r="BF776" s="224"/>
      <c r="BG776" s="225"/>
      <c r="BH776" s="225"/>
      <c r="BI776" s="224"/>
      <c r="BJ776" s="226"/>
      <c r="BK776" s="226"/>
      <c r="BL776" s="228"/>
      <c r="BM776" s="229"/>
    </row>
    <row r="777" spans="1:65" x14ac:dyDescent="0.25">
      <c r="A777" s="45"/>
      <c r="B777" s="44"/>
      <c r="C777" s="52"/>
      <c r="D777" s="37"/>
      <c r="E777" s="37"/>
      <c r="F777" s="43"/>
      <c r="G777" s="52"/>
      <c r="H777" s="52"/>
      <c r="I777" s="34"/>
      <c r="J777" s="34"/>
      <c r="K777" s="34"/>
      <c r="L777" s="7"/>
      <c r="M777" s="34"/>
      <c r="N777" s="7"/>
      <c r="O777" s="34"/>
      <c r="P777" s="7"/>
      <c r="Q777" s="34"/>
      <c r="R777" s="34"/>
      <c r="S777" s="7"/>
      <c r="T777" s="34"/>
      <c r="U777" s="34"/>
      <c r="V777" s="7"/>
      <c r="W777" s="34"/>
      <c r="X777" s="7"/>
      <c r="Y777" s="34"/>
      <c r="Z777" s="67"/>
      <c r="AA777" s="34"/>
      <c r="AB777" s="7"/>
      <c r="AC777" s="34"/>
      <c r="AD777" s="34"/>
      <c r="AE777" s="7"/>
      <c r="AF777" s="34"/>
      <c r="AG777" s="7"/>
      <c r="AH777" s="34"/>
      <c r="AI777" s="7"/>
      <c r="AJ777" s="66"/>
      <c r="AK777" s="66"/>
      <c r="AL777" s="34"/>
      <c r="AM777" s="34"/>
      <c r="AN777" s="7"/>
      <c r="AO777" s="67"/>
      <c r="AP777" s="8"/>
      <c r="AQ777" s="8"/>
      <c r="AR777" s="7"/>
      <c r="AS777" s="8"/>
      <c r="AT777" s="8"/>
      <c r="AU777" s="224"/>
      <c r="AV777" s="224"/>
      <c r="AW777" s="224"/>
      <c r="AX777" s="225"/>
      <c r="AY777" s="225"/>
      <c r="AZ777" s="224"/>
      <c r="BA777" s="225"/>
      <c r="BB777" s="225"/>
      <c r="BC777" s="224"/>
      <c r="BD777" s="225"/>
      <c r="BE777" s="225"/>
      <c r="BF777" s="224"/>
      <c r="BG777" s="225"/>
      <c r="BH777" s="225"/>
      <c r="BI777" s="224"/>
      <c r="BJ777" s="226"/>
      <c r="BK777" s="226"/>
      <c r="BL777" s="228"/>
      <c r="BM777" s="229"/>
    </row>
    <row r="778" spans="1:65" x14ac:dyDescent="0.25">
      <c r="A778" s="45"/>
      <c r="B778" s="44"/>
      <c r="C778" s="52"/>
      <c r="D778" s="37"/>
      <c r="E778" s="37"/>
      <c r="F778" s="43"/>
      <c r="G778" s="52"/>
      <c r="H778" s="52"/>
      <c r="I778" s="34"/>
      <c r="J778" s="34"/>
      <c r="K778" s="34"/>
      <c r="L778" s="7"/>
      <c r="M778" s="34"/>
      <c r="N778" s="7"/>
      <c r="O778" s="34"/>
      <c r="P778" s="7"/>
      <c r="Q778" s="34"/>
      <c r="R778" s="34"/>
      <c r="S778" s="7"/>
      <c r="T778" s="34"/>
      <c r="U778" s="34"/>
      <c r="V778" s="7"/>
      <c r="W778" s="34"/>
      <c r="X778" s="7"/>
      <c r="Y778" s="34"/>
      <c r="Z778" s="67"/>
      <c r="AA778" s="34"/>
      <c r="AB778" s="7"/>
      <c r="AC778" s="34"/>
      <c r="AD778" s="34"/>
      <c r="AE778" s="7"/>
      <c r="AF778" s="34"/>
      <c r="AG778" s="7"/>
      <c r="AH778" s="34"/>
      <c r="AI778" s="7"/>
      <c r="AJ778" s="66"/>
      <c r="AK778" s="66"/>
      <c r="AL778" s="34"/>
      <c r="AM778" s="34"/>
      <c r="AN778" s="7"/>
      <c r="AO778" s="67"/>
      <c r="AP778" s="8"/>
      <c r="AQ778" s="8"/>
      <c r="AR778" s="7"/>
      <c r="AS778" s="8"/>
      <c r="AT778" s="8"/>
      <c r="AU778" s="224"/>
      <c r="AV778" s="224"/>
      <c r="AW778" s="224"/>
      <c r="AX778" s="225"/>
      <c r="AY778" s="225"/>
      <c r="AZ778" s="224"/>
      <c r="BA778" s="225"/>
      <c r="BB778" s="225"/>
      <c r="BC778" s="224"/>
      <c r="BD778" s="225"/>
      <c r="BE778" s="225"/>
      <c r="BF778" s="224"/>
      <c r="BG778" s="225"/>
      <c r="BH778" s="225"/>
      <c r="BI778" s="224"/>
      <c r="BJ778" s="226"/>
      <c r="BK778" s="226"/>
      <c r="BL778" s="228"/>
      <c r="BM778" s="229"/>
    </row>
    <row r="779" spans="1:65" x14ac:dyDescent="0.25">
      <c r="A779" s="45"/>
      <c r="B779" s="44"/>
      <c r="C779" s="52"/>
      <c r="D779" s="37"/>
      <c r="E779" s="37"/>
      <c r="F779" s="43"/>
      <c r="G779" s="52"/>
      <c r="H779" s="52"/>
      <c r="I779" s="34"/>
      <c r="J779" s="34"/>
      <c r="K779" s="34"/>
      <c r="L779" s="7"/>
      <c r="M779" s="34"/>
      <c r="N779" s="7"/>
      <c r="O779" s="34"/>
      <c r="P779" s="7"/>
      <c r="Q779" s="34"/>
      <c r="R779" s="34"/>
      <c r="S779" s="7"/>
      <c r="T779" s="34"/>
      <c r="U779" s="34"/>
      <c r="V779" s="7"/>
      <c r="W779" s="34"/>
      <c r="X779" s="7"/>
      <c r="Y779" s="34"/>
      <c r="Z779" s="67"/>
      <c r="AA779" s="34"/>
      <c r="AB779" s="7"/>
      <c r="AC779" s="34"/>
      <c r="AD779" s="34"/>
      <c r="AE779" s="7"/>
      <c r="AF779" s="34"/>
      <c r="AG779" s="7"/>
      <c r="AH779" s="34"/>
      <c r="AI779" s="7"/>
      <c r="AJ779" s="66"/>
      <c r="AK779" s="66"/>
      <c r="AL779" s="34"/>
      <c r="AM779" s="34"/>
      <c r="AN779" s="7"/>
      <c r="AO779" s="67"/>
      <c r="AP779" s="8"/>
      <c r="AQ779" s="8"/>
      <c r="AR779" s="7"/>
      <c r="AS779" s="8"/>
      <c r="AT779" s="8"/>
      <c r="AU779" s="224"/>
      <c r="AV779" s="224"/>
      <c r="AW779" s="224"/>
      <c r="AX779" s="225"/>
      <c r="AY779" s="225"/>
      <c r="AZ779" s="224"/>
      <c r="BA779" s="225"/>
      <c r="BB779" s="225"/>
      <c r="BC779" s="224"/>
      <c r="BD779" s="225"/>
      <c r="BE779" s="225"/>
      <c r="BF779" s="224"/>
      <c r="BG779" s="225"/>
      <c r="BH779" s="225"/>
      <c r="BI779" s="224"/>
      <c r="BJ779" s="226"/>
      <c r="BK779" s="226"/>
      <c r="BL779" s="228"/>
      <c r="BM779" s="229"/>
    </row>
    <row r="780" spans="1:65" x14ac:dyDescent="0.25">
      <c r="A780" s="45"/>
      <c r="B780" s="44"/>
      <c r="C780" s="52"/>
      <c r="D780" s="37"/>
      <c r="E780" s="37"/>
      <c r="F780" s="43"/>
      <c r="G780" s="52"/>
      <c r="H780" s="52"/>
      <c r="I780" s="34"/>
      <c r="J780" s="34"/>
      <c r="K780" s="34"/>
      <c r="L780" s="7"/>
      <c r="M780" s="34"/>
      <c r="N780" s="7"/>
      <c r="O780" s="34"/>
      <c r="P780" s="7"/>
      <c r="Q780" s="34"/>
      <c r="R780" s="34"/>
      <c r="S780" s="7"/>
      <c r="T780" s="34"/>
      <c r="U780" s="34"/>
      <c r="V780" s="7"/>
      <c r="W780" s="34"/>
      <c r="X780" s="7"/>
      <c r="Y780" s="34"/>
      <c r="Z780" s="67"/>
      <c r="AA780" s="34"/>
      <c r="AB780" s="7"/>
      <c r="AC780" s="34"/>
      <c r="AD780" s="34"/>
      <c r="AE780" s="7"/>
      <c r="AF780" s="34"/>
      <c r="AG780" s="7"/>
      <c r="AH780" s="34"/>
      <c r="AI780" s="7"/>
      <c r="AJ780" s="66"/>
      <c r="AK780" s="66"/>
      <c r="AL780" s="34"/>
      <c r="AM780" s="34"/>
      <c r="AN780" s="7"/>
      <c r="AO780" s="67"/>
      <c r="AP780" s="8"/>
      <c r="AQ780" s="8"/>
      <c r="AR780" s="7"/>
      <c r="AS780" s="8"/>
      <c r="AT780" s="8"/>
      <c r="AU780" s="224"/>
      <c r="AV780" s="224"/>
      <c r="AW780" s="224"/>
      <c r="AX780" s="225"/>
      <c r="AY780" s="225"/>
      <c r="AZ780" s="224"/>
      <c r="BA780" s="225"/>
      <c r="BB780" s="225"/>
      <c r="BC780" s="224"/>
      <c r="BD780" s="225"/>
      <c r="BE780" s="225"/>
      <c r="BF780" s="224"/>
      <c r="BG780" s="225"/>
      <c r="BH780" s="225"/>
      <c r="BI780" s="224"/>
      <c r="BJ780" s="226"/>
      <c r="BK780" s="226"/>
      <c r="BL780" s="228"/>
      <c r="BM780" s="229"/>
    </row>
    <row r="781" spans="1:65" x14ac:dyDescent="0.25">
      <c r="A781" s="45"/>
      <c r="B781" s="44"/>
      <c r="C781" s="52"/>
      <c r="D781" s="37"/>
      <c r="E781" s="37"/>
      <c r="F781" s="43"/>
      <c r="G781" s="52"/>
      <c r="H781" s="52"/>
      <c r="I781" s="34"/>
      <c r="J781" s="34"/>
      <c r="K781" s="34"/>
      <c r="L781" s="7"/>
      <c r="M781" s="34"/>
      <c r="N781" s="7"/>
      <c r="O781" s="34"/>
      <c r="P781" s="7"/>
      <c r="Q781" s="34"/>
      <c r="R781" s="34"/>
      <c r="S781" s="7"/>
      <c r="T781" s="34"/>
      <c r="U781" s="34"/>
      <c r="V781" s="7"/>
      <c r="W781" s="34"/>
      <c r="X781" s="7"/>
      <c r="Y781" s="34"/>
      <c r="Z781" s="67"/>
      <c r="AA781" s="34"/>
      <c r="AB781" s="7"/>
      <c r="AC781" s="34"/>
      <c r="AD781" s="34"/>
      <c r="AE781" s="7"/>
      <c r="AF781" s="34"/>
      <c r="AG781" s="7"/>
      <c r="AH781" s="34"/>
      <c r="AI781" s="7"/>
      <c r="AJ781" s="66"/>
      <c r="AK781" s="66"/>
      <c r="AL781" s="34"/>
      <c r="AM781" s="34"/>
      <c r="AN781" s="7"/>
      <c r="AO781" s="67"/>
      <c r="AP781" s="8"/>
      <c r="AQ781" s="8"/>
      <c r="AR781" s="7"/>
      <c r="AS781" s="8"/>
      <c r="AT781" s="8"/>
      <c r="AU781" s="224"/>
      <c r="AV781" s="224"/>
      <c r="AW781" s="224"/>
      <c r="AX781" s="225"/>
      <c r="AY781" s="225"/>
      <c r="AZ781" s="224"/>
      <c r="BA781" s="225"/>
      <c r="BB781" s="225"/>
      <c r="BC781" s="224"/>
      <c r="BD781" s="225"/>
      <c r="BE781" s="225"/>
      <c r="BF781" s="224"/>
      <c r="BG781" s="225"/>
      <c r="BH781" s="225"/>
      <c r="BI781" s="224"/>
      <c r="BJ781" s="226"/>
      <c r="BK781" s="226"/>
      <c r="BL781" s="228"/>
      <c r="BM781" s="229"/>
    </row>
    <row r="782" spans="1:65" x14ac:dyDescent="0.25">
      <c r="A782" s="45"/>
      <c r="B782" s="44"/>
      <c r="C782" s="52"/>
      <c r="D782" s="37"/>
      <c r="E782" s="37"/>
      <c r="F782" s="43"/>
      <c r="G782" s="52"/>
      <c r="H782" s="52"/>
      <c r="I782" s="34"/>
      <c r="J782" s="34"/>
      <c r="K782" s="34"/>
      <c r="L782" s="7"/>
      <c r="M782" s="34"/>
      <c r="N782" s="7"/>
      <c r="O782" s="34"/>
      <c r="P782" s="7"/>
      <c r="Q782" s="34"/>
      <c r="R782" s="34"/>
      <c r="S782" s="7"/>
      <c r="T782" s="34"/>
      <c r="U782" s="34"/>
      <c r="V782" s="7"/>
      <c r="W782" s="34"/>
      <c r="X782" s="7"/>
      <c r="Y782" s="34"/>
      <c r="Z782" s="67"/>
      <c r="AA782" s="34"/>
      <c r="AB782" s="7"/>
      <c r="AC782" s="34"/>
      <c r="AD782" s="34"/>
      <c r="AE782" s="7"/>
      <c r="AF782" s="34"/>
      <c r="AG782" s="7"/>
      <c r="AH782" s="34"/>
      <c r="AI782" s="7"/>
      <c r="AJ782" s="66"/>
      <c r="AK782" s="66"/>
      <c r="AL782" s="34"/>
      <c r="AM782" s="34"/>
      <c r="AN782" s="7"/>
      <c r="AO782" s="67"/>
      <c r="AP782" s="8"/>
      <c r="AQ782" s="8"/>
      <c r="AR782" s="7"/>
      <c r="AS782" s="8"/>
      <c r="AT782" s="8"/>
      <c r="AU782" s="224"/>
      <c r="AV782" s="224"/>
      <c r="AW782" s="224"/>
      <c r="AX782" s="225"/>
      <c r="AY782" s="225"/>
      <c r="AZ782" s="224"/>
      <c r="BA782" s="225"/>
      <c r="BB782" s="225"/>
      <c r="BC782" s="224"/>
      <c r="BD782" s="225"/>
      <c r="BE782" s="225"/>
      <c r="BF782" s="224"/>
      <c r="BG782" s="225"/>
      <c r="BH782" s="225"/>
      <c r="BI782" s="224"/>
      <c r="BJ782" s="226"/>
      <c r="BK782" s="226"/>
      <c r="BL782" s="228"/>
      <c r="BM782" s="229"/>
    </row>
    <row r="783" spans="1:65" x14ac:dyDescent="0.25">
      <c r="A783" s="45"/>
      <c r="B783" s="44"/>
      <c r="C783" s="52"/>
      <c r="D783" s="37"/>
      <c r="E783" s="37"/>
      <c r="F783" s="43"/>
      <c r="G783" s="52"/>
      <c r="H783" s="52"/>
      <c r="I783" s="34"/>
      <c r="J783" s="34"/>
      <c r="K783" s="34"/>
      <c r="L783" s="7"/>
      <c r="M783" s="34"/>
      <c r="N783" s="7"/>
      <c r="O783" s="34"/>
      <c r="P783" s="7"/>
      <c r="Q783" s="34"/>
      <c r="R783" s="34"/>
      <c r="S783" s="7"/>
      <c r="T783" s="34"/>
      <c r="U783" s="34"/>
      <c r="V783" s="7"/>
      <c r="W783" s="34"/>
      <c r="X783" s="7"/>
      <c r="Y783" s="34"/>
      <c r="Z783" s="67"/>
      <c r="AA783" s="34"/>
      <c r="AB783" s="7"/>
      <c r="AC783" s="34"/>
      <c r="AD783" s="34"/>
      <c r="AE783" s="7"/>
      <c r="AF783" s="34"/>
      <c r="AG783" s="7"/>
      <c r="AH783" s="34"/>
      <c r="AI783" s="7"/>
      <c r="AJ783" s="66"/>
      <c r="AK783" s="66"/>
      <c r="AL783" s="34"/>
      <c r="AM783" s="34"/>
      <c r="AN783" s="7"/>
      <c r="AO783" s="67"/>
      <c r="AP783" s="8"/>
      <c r="AQ783" s="8"/>
      <c r="AR783" s="7"/>
      <c r="AS783" s="8"/>
      <c r="AT783" s="8"/>
      <c r="AU783" s="224"/>
      <c r="AV783" s="224"/>
      <c r="AW783" s="224"/>
      <c r="AX783" s="225"/>
      <c r="AY783" s="225"/>
      <c r="AZ783" s="224"/>
      <c r="BA783" s="225"/>
      <c r="BB783" s="225"/>
      <c r="BC783" s="224"/>
      <c r="BD783" s="225"/>
      <c r="BE783" s="225"/>
      <c r="BF783" s="224"/>
      <c r="BG783" s="225"/>
      <c r="BH783" s="225"/>
      <c r="BI783" s="224"/>
      <c r="BJ783" s="226"/>
      <c r="BK783" s="226"/>
      <c r="BL783" s="228"/>
      <c r="BM783" s="229"/>
    </row>
    <row r="784" spans="1:65" x14ac:dyDescent="0.25">
      <c r="A784" s="45"/>
      <c r="B784" s="44"/>
      <c r="C784" s="52"/>
      <c r="D784" s="37"/>
      <c r="E784" s="37"/>
      <c r="F784" s="43"/>
      <c r="G784" s="52"/>
      <c r="H784" s="52"/>
      <c r="I784" s="34"/>
      <c r="J784" s="34"/>
      <c r="K784" s="34"/>
      <c r="L784" s="7"/>
      <c r="M784" s="34"/>
      <c r="N784" s="7"/>
      <c r="O784" s="34"/>
      <c r="P784" s="7"/>
      <c r="Q784" s="34"/>
      <c r="R784" s="34"/>
      <c r="S784" s="7"/>
      <c r="T784" s="34"/>
      <c r="U784" s="34"/>
      <c r="V784" s="7"/>
      <c r="W784" s="34"/>
      <c r="X784" s="7"/>
      <c r="Y784" s="34"/>
      <c r="Z784" s="67"/>
      <c r="AA784" s="34"/>
      <c r="AB784" s="7"/>
      <c r="AC784" s="34"/>
      <c r="AD784" s="34"/>
      <c r="AE784" s="7"/>
      <c r="AF784" s="34"/>
      <c r="AG784" s="7"/>
      <c r="AH784" s="34"/>
      <c r="AI784" s="7"/>
      <c r="AJ784" s="66"/>
      <c r="AK784" s="66"/>
      <c r="AL784" s="34"/>
      <c r="AM784" s="34"/>
      <c r="AN784" s="7"/>
      <c r="AO784" s="67"/>
      <c r="AP784" s="8"/>
      <c r="AQ784" s="8"/>
      <c r="AR784" s="7"/>
      <c r="AS784" s="8"/>
      <c r="AT784" s="8"/>
      <c r="AU784" s="224"/>
      <c r="AV784" s="224"/>
      <c r="AW784" s="224"/>
      <c r="AX784" s="225"/>
      <c r="AY784" s="225"/>
      <c r="AZ784" s="224"/>
      <c r="BA784" s="225"/>
      <c r="BB784" s="225"/>
      <c r="BC784" s="224"/>
      <c r="BD784" s="225"/>
      <c r="BE784" s="225"/>
      <c r="BF784" s="224"/>
      <c r="BG784" s="225"/>
      <c r="BH784" s="225"/>
      <c r="BI784" s="224"/>
      <c r="BJ784" s="226"/>
      <c r="BK784" s="226"/>
      <c r="BL784" s="228"/>
      <c r="BM784" s="229"/>
    </row>
    <row r="785" spans="1:65" x14ac:dyDescent="0.25">
      <c r="A785" s="45"/>
      <c r="B785" s="44"/>
      <c r="C785" s="52"/>
      <c r="D785" s="37"/>
      <c r="E785" s="37"/>
      <c r="F785" s="43"/>
      <c r="G785" s="52"/>
      <c r="H785" s="52"/>
      <c r="I785" s="34"/>
      <c r="J785" s="34"/>
      <c r="K785" s="34"/>
      <c r="L785" s="7"/>
      <c r="M785" s="34"/>
      <c r="N785" s="7"/>
      <c r="O785" s="34"/>
      <c r="P785" s="7"/>
      <c r="Q785" s="34"/>
      <c r="R785" s="34"/>
      <c r="S785" s="7"/>
      <c r="T785" s="34"/>
      <c r="U785" s="34"/>
      <c r="V785" s="7"/>
      <c r="W785" s="34"/>
      <c r="X785" s="7"/>
      <c r="Y785" s="34"/>
      <c r="Z785" s="67"/>
      <c r="AA785" s="34"/>
      <c r="AB785" s="7"/>
      <c r="AC785" s="34"/>
      <c r="AD785" s="34"/>
      <c r="AE785" s="7"/>
      <c r="AF785" s="34"/>
      <c r="AG785" s="7"/>
      <c r="AH785" s="34"/>
      <c r="AI785" s="7"/>
      <c r="AJ785" s="66"/>
      <c r="AK785" s="66"/>
      <c r="AL785" s="34"/>
      <c r="AM785" s="34"/>
      <c r="AN785" s="7"/>
      <c r="AO785" s="67"/>
      <c r="AP785" s="8"/>
      <c r="AQ785" s="8"/>
      <c r="AR785" s="7"/>
      <c r="AS785" s="8"/>
      <c r="AT785" s="8"/>
      <c r="AU785" s="224"/>
      <c r="AV785" s="224"/>
      <c r="AW785" s="224"/>
      <c r="AX785" s="225"/>
      <c r="AY785" s="225"/>
      <c r="AZ785" s="224"/>
      <c r="BA785" s="225"/>
      <c r="BB785" s="225"/>
      <c r="BC785" s="224"/>
      <c r="BD785" s="225"/>
      <c r="BE785" s="225"/>
      <c r="BF785" s="224"/>
      <c r="BG785" s="225"/>
      <c r="BH785" s="225"/>
      <c r="BI785" s="224"/>
      <c r="BJ785" s="226"/>
      <c r="BK785" s="226"/>
      <c r="BL785" s="228"/>
      <c r="BM785" s="229"/>
    </row>
    <row r="786" spans="1:65" x14ac:dyDescent="0.25">
      <c r="A786" s="45"/>
      <c r="B786" s="44"/>
      <c r="C786" s="52"/>
      <c r="D786" s="37"/>
      <c r="E786" s="37"/>
      <c r="F786" s="43"/>
      <c r="G786" s="52"/>
      <c r="H786" s="52"/>
      <c r="I786" s="34"/>
      <c r="J786" s="34"/>
      <c r="K786" s="34"/>
      <c r="L786" s="7"/>
      <c r="M786" s="34"/>
      <c r="N786" s="7"/>
      <c r="O786" s="34"/>
      <c r="P786" s="7"/>
      <c r="Q786" s="34"/>
      <c r="R786" s="34"/>
      <c r="S786" s="7"/>
      <c r="T786" s="34"/>
      <c r="U786" s="34"/>
      <c r="V786" s="7"/>
      <c r="W786" s="34"/>
      <c r="X786" s="7"/>
      <c r="Y786" s="34"/>
      <c r="Z786" s="67"/>
      <c r="AA786" s="34"/>
      <c r="AB786" s="7"/>
      <c r="AC786" s="34"/>
      <c r="AD786" s="34"/>
      <c r="AE786" s="7"/>
      <c r="AF786" s="34"/>
      <c r="AG786" s="7"/>
      <c r="AH786" s="34"/>
      <c r="AI786" s="7"/>
      <c r="AJ786" s="66"/>
      <c r="AK786" s="66"/>
      <c r="AL786" s="34"/>
      <c r="AM786" s="34"/>
      <c r="AN786" s="7"/>
      <c r="AO786" s="67"/>
      <c r="AP786" s="8"/>
      <c r="AQ786" s="8"/>
      <c r="AR786" s="7"/>
      <c r="AS786" s="8"/>
      <c r="AT786" s="8"/>
      <c r="AU786" s="224"/>
      <c r="AV786" s="224"/>
      <c r="AW786" s="224"/>
      <c r="AX786" s="225"/>
      <c r="AY786" s="225"/>
      <c r="AZ786" s="224"/>
      <c r="BA786" s="225"/>
      <c r="BB786" s="225"/>
      <c r="BC786" s="224"/>
      <c r="BD786" s="225"/>
      <c r="BE786" s="225"/>
      <c r="BF786" s="224"/>
      <c r="BG786" s="225"/>
      <c r="BH786" s="225"/>
      <c r="BI786" s="224"/>
      <c r="BJ786" s="226"/>
      <c r="BK786" s="226"/>
      <c r="BL786" s="228"/>
      <c r="BM786" s="229"/>
    </row>
    <row r="787" spans="1:65" x14ac:dyDescent="0.25">
      <c r="A787" s="45"/>
      <c r="B787" s="44"/>
      <c r="C787" s="52"/>
      <c r="D787" s="37"/>
      <c r="E787" s="37"/>
      <c r="F787" s="43"/>
      <c r="G787" s="52"/>
      <c r="H787" s="52"/>
      <c r="I787" s="34"/>
      <c r="J787" s="34"/>
      <c r="K787" s="34"/>
      <c r="L787" s="7"/>
      <c r="M787" s="34"/>
      <c r="N787" s="7"/>
      <c r="O787" s="34"/>
      <c r="P787" s="7"/>
      <c r="Q787" s="34"/>
      <c r="R787" s="34"/>
      <c r="S787" s="7"/>
      <c r="T787" s="34"/>
      <c r="U787" s="34"/>
      <c r="V787" s="7"/>
      <c r="W787" s="34"/>
      <c r="X787" s="7"/>
      <c r="Y787" s="34"/>
      <c r="Z787" s="67"/>
      <c r="AA787" s="34"/>
      <c r="AB787" s="7"/>
      <c r="AC787" s="34"/>
      <c r="AD787" s="34"/>
      <c r="AE787" s="7"/>
      <c r="AF787" s="34"/>
      <c r="AG787" s="7"/>
      <c r="AH787" s="34"/>
      <c r="AI787" s="7"/>
      <c r="AJ787" s="66"/>
      <c r="AK787" s="66"/>
      <c r="AL787" s="34"/>
      <c r="AM787" s="34"/>
      <c r="AN787" s="7"/>
      <c r="AO787" s="67"/>
      <c r="AP787" s="8"/>
      <c r="AQ787" s="8"/>
      <c r="AR787" s="7"/>
      <c r="AS787" s="8"/>
      <c r="AT787" s="8"/>
      <c r="AU787" s="224"/>
      <c r="AV787" s="224"/>
      <c r="AW787" s="224"/>
      <c r="AX787" s="225"/>
      <c r="AY787" s="225"/>
      <c r="AZ787" s="224"/>
      <c r="BA787" s="225"/>
      <c r="BB787" s="225"/>
      <c r="BC787" s="224"/>
      <c r="BD787" s="225"/>
      <c r="BE787" s="225"/>
      <c r="BF787" s="224"/>
      <c r="BG787" s="225"/>
      <c r="BH787" s="225"/>
      <c r="BI787" s="224"/>
      <c r="BJ787" s="226"/>
      <c r="BK787" s="226"/>
      <c r="BL787" s="228"/>
      <c r="BM787" s="229"/>
    </row>
    <row r="788" spans="1:65" x14ac:dyDescent="0.25">
      <c r="A788" s="45"/>
      <c r="B788" s="44"/>
      <c r="C788" s="52"/>
      <c r="D788" s="37"/>
      <c r="E788" s="37"/>
      <c r="F788" s="43"/>
      <c r="G788" s="52"/>
      <c r="H788" s="52"/>
      <c r="I788" s="34"/>
      <c r="J788" s="34"/>
      <c r="K788" s="34"/>
      <c r="L788" s="7"/>
      <c r="M788" s="34"/>
      <c r="N788" s="7"/>
      <c r="O788" s="34"/>
      <c r="P788" s="7"/>
      <c r="Q788" s="34"/>
      <c r="R788" s="34"/>
      <c r="S788" s="7"/>
      <c r="T788" s="34"/>
      <c r="U788" s="34"/>
      <c r="V788" s="7"/>
      <c r="W788" s="34"/>
      <c r="X788" s="7"/>
      <c r="Y788" s="34"/>
      <c r="Z788" s="67"/>
      <c r="AA788" s="34"/>
      <c r="AB788" s="7"/>
      <c r="AC788" s="34"/>
      <c r="AD788" s="34"/>
      <c r="AE788" s="7"/>
      <c r="AF788" s="34"/>
      <c r="AG788" s="7"/>
      <c r="AH788" s="34"/>
      <c r="AI788" s="7"/>
      <c r="AJ788" s="66"/>
      <c r="AK788" s="66"/>
      <c r="AL788" s="34"/>
      <c r="AM788" s="34"/>
      <c r="AN788" s="7"/>
      <c r="AO788" s="67"/>
      <c r="AP788" s="8"/>
      <c r="AQ788" s="8"/>
      <c r="AR788" s="7"/>
      <c r="AS788" s="8"/>
      <c r="AT788" s="8"/>
      <c r="AU788" s="224"/>
      <c r="AV788" s="224"/>
      <c r="AW788" s="224"/>
      <c r="AX788" s="225"/>
      <c r="AY788" s="225"/>
      <c r="AZ788" s="224"/>
      <c r="BA788" s="225"/>
      <c r="BB788" s="225"/>
      <c r="BC788" s="224"/>
      <c r="BD788" s="225"/>
      <c r="BE788" s="225"/>
      <c r="BF788" s="224"/>
      <c r="BG788" s="225"/>
      <c r="BH788" s="225"/>
      <c r="BI788" s="224"/>
      <c r="BJ788" s="226"/>
      <c r="BK788" s="226"/>
      <c r="BL788" s="228"/>
      <c r="BM788" s="229"/>
    </row>
    <row r="789" spans="1:65" x14ac:dyDescent="0.25">
      <c r="A789" s="45"/>
      <c r="B789" s="44"/>
      <c r="C789" s="52"/>
      <c r="D789" s="37"/>
      <c r="E789" s="37"/>
      <c r="F789" s="43"/>
      <c r="G789" s="52"/>
      <c r="H789" s="52"/>
      <c r="I789" s="34"/>
      <c r="J789" s="34"/>
      <c r="K789" s="34"/>
      <c r="L789" s="7"/>
      <c r="M789" s="34"/>
      <c r="N789" s="7"/>
      <c r="O789" s="34"/>
      <c r="P789" s="7"/>
      <c r="Q789" s="34"/>
      <c r="R789" s="34"/>
      <c r="S789" s="7"/>
      <c r="T789" s="34"/>
      <c r="U789" s="34"/>
      <c r="V789" s="7"/>
      <c r="W789" s="34"/>
      <c r="X789" s="7"/>
      <c r="Y789" s="34"/>
      <c r="Z789" s="67"/>
      <c r="AA789" s="34"/>
      <c r="AB789" s="7"/>
      <c r="AC789" s="34"/>
      <c r="AD789" s="34"/>
      <c r="AE789" s="7"/>
      <c r="AF789" s="34"/>
      <c r="AG789" s="7"/>
      <c r="AH789" s="34"/>
      <c r="AI789" s="7"/>
      <c r="AJ789" s="66"/>
      <c r="AK789" s="66"/>
      <c r="AL789" s="34"/>
      <c r="AM789" s="34"/>
      <c r="AN789" s="7"/>
      <c r="AO789" s="67"/>
      <c r="AP789" s="8"/>
      <c r="AQ789" s="8"/>
      <c r="AR789" s="7"/>
      <c r="AS789" s="8"/>
      <c r="AT789" s="8"/>
      <c r="AU789" s="224"/>
      <c r="AV789" s="224"/>
      <c r="AW789" s="224"/>
      <c r="AX789" s="225"/>
      <c r="AY789" s="225"/>
      <c r="AZ789" s="224"/>
      <c r="BA789" s="225"/>
      <c r="BB789" s="225"/>
      <c r="BC789" s="224"/>
      <c r="BD789" s="225"/>
      <c r="BE789" s="225"/>
      <c r="BF789" s="224"/>
      <c r="BG789" s="225"/>
      <c r="BH789" s="225"/>
      <c r="BI789" s="224"/>
      <c r="BJ789" s="226"/>
      <c r="BK789" s="226"/>
      <c r="BL789" s="228"/>
      <c r="BM789" s="229"/>
    </row>
    <row r="790" spans="1:65" x14ac:dyDescent="0.25">
      <c r="A790" s="45"/>
      <c r="B790" s="44"/>
      <c r="C790" s="52"/>
      <c r="D790" s="37"/>
      <c r="E790" s="37"/>
      <c r="F790" s="43"/>
      <c r="G790" s="52"/>
      <c r="H790" s="52"/>
      <c r="I790" s="34"/>
      <c r="J790" s="34"/>
      <c r="K790" s="34"/>
      <c r="L790" s="7"/>
      <c r="M790" s="34"/>
      <c r="N790" s="7"/>
      <c r="O790" s="34"/>
      <c r="P790" s="7"/>
      <c r="Q790" s="34"/>
      <c r="R790" s="34"/>
      <c r="S790" s="7"/>
      <c r="T790" s="34"/>
      <c r="U790" s="34"/>
      <c r="V790" s="7"/>
      <c r="W790" s="34"/>
      <c r="X790" s="7"/>
      <c r="Y790" s="34"/>
      <c r="Z790" s="67"/>
      <c r="AA790" s="34"/>
      <c r="AB790" s="7"/>
      <c r="AC790" s="34"/>
      <c r="AD790" s="34"/>
      <c r="AE790" s="7"/>
      <c r="AF790" s="34"/>
      <c r="AG790" s="7"/>
      <c r="AH790" s="34"/>
      <c r="AI790" s="7"/>
      <c r="AJ790" s="66"/>
      <c r="AK790" s="66"/>
      <c r="AL790" s="34"/>
      <c r="AM790" s="34"/>
      <c r="AN790" s="7"/>
      <c r="AO790" s="67"/>
      <c r="AP790" s="8"/>
      <c r="AQ790" s="8"/>
      <c r="AR790" s="7"/>
      <c r="AS790" s="8"/>
      <c r="AT790" s="8"/>
      <c r="AU790" s="224"/>
      <c r="AV790" s="224"/>
      <c r="AW790" s="224"/>
      <c r="AX790" s="225"/>
      <c r="AY790" s="225"/>
      <c r="AZ790" s="224"/>
      <c r="BA790" s="225"/>
      <c r="BB790" s="225"/>
      <c r="BC790" s="224"/>
      <c r="BD790" s="225"/>
      <c r="BE790" s="225"/>
      <c r="BF790" s="224"/>
      <c r="BG790" s="225"/>
      <c r="BH790" s="225"/>
      <c r="BI790" s="224"/>
      <c r="BJ790" s="226"/>
      <c r="BK790" s="226"/>
      <c r="BL790" s="228"/>
      <c r="BM790" s="229"/>
    </row>
    <row r="791" spans="1:65" x14ac:dyDescent="0.25">
      <c r="A791" s="45"/>
      <c r="B791" s="44"/>
      <c r="C791" s="52"/>
      <c r="D791" s="37"/>
      <c r="E791" s="37"/>
      <c r="F791" s="43"/>
      <c r="G791" s="52"/>
      <c r="H791" s="52"/>
      <c r="I791" s="34"/>
      <c r="J791" s="34"/>
      <c r="K791" s="34"/>
      <c r="L791" s="7"/>
      <c r="M791" s="34"/>
      <c r="N791" s="7"/>
      <c r="O791" s="34"/>
      <c r="P791" s="7"/>
      <c r="Q791" s="34"/>
      <c r="R791" s="34"/>
      <c r="S791" s="7"/>
      <c r="T791" s="34"/>
      <c r="U791" s="34"/>
      <c r="V791" s="7"/>
      <c r="W791" s="34"/>
      <c r="X791" s="7"/>
      <c r="Y791" s="34"/>
      <c r="Z791" s="67"/>
      <c r="AA791" s="34"/>
      <c r="AB791" s="7"/>
      <c r="AC791" s="34"/>
      <c r="AD791" s="34"/>
      <c r="AE791" s="7"/>
      <c r="AF791" s="34"/>
      <c r="AG791" s="7"/>
      <c r="AH791" s="34"/>
      <c r="AI791" s="7"/>
      <c r="AJ791" s="66"/>
      <c r="AK791" s="66"/>
      <c r="AL791" s="34"/>
      <c r="AM791" s="34"/>
      <c r="AN791" s="7"/>
      <c r="AO791" s="67"/>
      <c r="AP791" s="8"/>
      <c r="AQ791" s="8"/>
      <c r="AR791" s="7"/>
      <c r="AS791" s="8"/>
      <c r="AT791" s="8"/>
      <c r="AU791" s="224"/>
      <c r="AV791" s="224"/>
      <c r="AW791" s="224"/>
      <c r="AX791" s="225"/>
      <c r="AY791" s="225"/>
      <c r="AZ791" s="224"/>
      <c r="BA791" s="225"/>
      <c r="BB791" s="225"/>
      <c r="BC791" s="224"/>
      <c r="BD791" s="225"/>
      <c r="BE791" s="225"/>
      <c r="BF791" s="224"/>
      <c r="BG791" s="225"/>
      <c r="BH791" s="225"/>
      <c r="BI791" s="224"/>
      <c r="BJ791" s="226"/>
      <c r="BK791" s="226"/>
      <c r="BL791" s="228"/>
      <c r="BM791" s="229"/>
    </row>
    <row r="792" spans="1:65" x14ac:dyDescent="0.25">
      <c r="A792" s="45"/>
      <c r="B792" s="44"/>
      <c r="C792" s="52"/>
      <c r="D792" s="37"/>
      <c r="E792" s="37"/>
      <c r="F792" s="43"/>
      <c r="G792" s="52"/>
      <c r="H792" s="52"/>
      <c r="I792" s="34"/>
      <c r="J792" s="34"/>
      <c r="K792" s="34"/>
      <c r="L792" s="7"/>
      <c r="M792" s="34"/>
      <c r="N792" s="7"/>
      <c r="O792" s="34"/>
      <c r="P792" s="7"/>
      <c r="Q792" s="34"/>
      <c r="R792" s="34"/>
      <c r="S792" s="7"/>
      <c r="T792" s="34"/>
      <c r="U792" s="34"/>
      <c r="V792" s="7"/>
      <c r="W792" s="34"/>
      <c r="X792" s="7"/>
      <c r="Y792" s="34"/>
      <c r="Z792" s="67"/>
      <c r="AA792" s="34"/>
      <c r="AB792" s="7"/>
      <c r="AC792" s="34"/>
      <c r="AD792" s="34"/>
      <c r="AE792" s="7"/>
      <c r="AF792" s="34"/>
      <c r="AG792" s="7"/>
      <c r="AH792" s="34"/>
      <c r="AI792" s="7"/>
      <c r="AJ792" s="66"/>
      <c r="AK792" s="66"/>
      <c r="AL792" s="34"/>
      <c r="AM792" s="34"/>
      <c r="AN792" s="7"/>
      <c r="AO792" s="67"/>
      <c r="AP792" s="8"/>
      <c r="AQ792" s="8"/>
      <c r="AR792" s="7"/>
      <c r="AS792" s="8"/>
      <c r="AT792" s="8"/>
      <c r="AU792" s="224"/>
      <c r="AV792" s="224"/>
      <c r="AW792" s="224"/>
      <c r="AX792" s="225"/>
      <c r="AY792" s="225"/>
      <c r="AZ792" s="224"/>
      <c r="BA792" s="225"/>
      <c r="BB792" s="225"/>
      <c r="BC792" s="224"/>
      <c r="BD792" s="225"/>
      <c r="BE792" s="225"/>
      <c r="BF792" s="224"/>
      <c r="BG792" s="225"/>
      <c r="BH792" s="225"/>
      <c r="BI792" s="224"/>
      <c r="BJ792" s="226"/>
      <c r="BK792" s="226"/>
      <c r="BL792" s="228"/>
      <c r="BM792" s="229"/>
    </row>
    <row r="793" spans="1:65" x14ac:dyDescent="0.25">
      <c r="A793" s="45"/>
      <c r="B793" s="44"/>
      <c r="C793" s="52"/>
      <c r="D793" s="37"/>
      <c r="E793" s="37"/>
      <c r="F793" s="43"/>
      <c r="G793" s="52"/>
      <c r="H793" s="52"/>
      <c r="I793" s="34"/>
      <c r="J793" s="34"/>
      <c r="K793" s="34"/>
      <c r="L793" s="7"/>
      <c r="M793" s="34"/>
      <c r="N793" s="7"/>
      <c r="O793" s="34"/>
      <c r="P793" s="7"/>
      <c r="Q793" s="34"/>
      <c r="R793" s="34"/>
      <c r="S793" s="7"/>
      <c r="T793" s="34"/>
      <c r="U793" s="34"/>
      <c r="V793" s="7"/>
      <c r="W793" s="34"/>
      <c r="X793" s="7"/>
      <c r="Y793" s="34"/>
      <c r="Z793" s="67"/>
      <c r="AA793" s="34"/>
      <c r="AB793" s="7"/>
      <c r="AC793" s="34"/>
      <c r="AD793" s="34"/>
      <c r="AE793" s="7"/>
      <c r="AF793" s="34"/>
      <c r="AG793" s="7"/>
      <c r="AH793" s="34"/>
      <c r="AI793" s="7"/>
      <c r="AJ793" s="66"/>
      <c r="AK793" s="66"/>
      <c r="AL793" s="34"/>
      <c r="AM793" s="34"/>
      <c r="AN793" s="7"/>
      <c r="AO793" s="67"/>
      <c r="AP793" s="8"/>
      <c r="AQ793" s="8"/>
      <c r="AR793" s="7"/>
      <c r="AS793" s="8"/>
      <c r="AT793" s="8"/>
      <c r="AU793" s="224"/>
      <c r="AV793" s="224"/>
      <c r="AW793" s="224"/>
      <c r="AX793" s="225"/>
      <c r="AY793" s="225"/>
      <c r="AZ793" s="224"/>
      <c r="BA793" s="225"/>
      <c r="BB793" s="225"/>
      <c r="BC793" s="224"/>
      <c r="BD793" s="225"/>
      <c r="BE793" s="225"/>
      <c r="BF793" s="224"/>
      <c r="BG793" s="225"/>
      <c r="BH793" s="225"/>
      <c r="BI793" s="224"/>
      <c r="BJ793" s="226"/>
      <c r="BK793" s="226"/>
      <c r="BL793" s="228"/>
      <c r="BM793" s="229"/>
    </row>
    <row r="794" spans="1:65" x14ac:dyDescent="0.25">
      <c r="A794" s="45"/>
      <c r="B794" s="44"/>
      <c r="C794" s="52"/>
      <c r="D794" s="37"/>
      <c r="E794" s="37"/>
      <c r="F794" s="43"/>
      <c r="G794" s="52"/>
      <c r="H794" s="52"/>
      <c r="I794" s="34"/>
      <c r="J794" s="34"/>
      <c r="K794" s="34"/>
      <c r="L794" s="7"/>
      <c r="M794" s="34"/>
      <c r="N794" s="7"/>
      <c r="O794" s="34"/>
      <c r="P794" s="7"/>
      <c r="Q794" s="34"/>
      <c r="R794" s="34"/>
      <c r="S794" s="7"/>
      <c r="T794" s="34"/>
      <c r="U794" s="34"/>
      <c r="V794" s="7"/>
      <c r="W794" s="34"/>
      <c r="X794" s="7"/>
      <c r="Y794" s="34"/>
      <c r="Z794" s="67"/>
      <c r="AA794" s="34"/>
      <c r="AB794" s="7"/>
      <c r="AC794" s="34"/>
      <c r="AD794" s="34"/>
      <c r="AE794" s="7"/>
      <c r="AF794" s="34"/>
      <c r="AG794" s="7"/>
      <c r="AH794" s="34"/>
      <c r="AI794" s="7"/>
      <c r="AJ794" s="66"/>
      <c r="AK794" s="66"/>
      <c r="AL794" s="34"/>
      <c r="AM794" s="34"/>
      <c r="AN794" s="7"/>
      <c r="AO794" s="67"/>
      <c r="AP794" s="8"/>
      <c r="AQ794" s="8"/>
      <c r="AR794" s="7"/>
      <c r="AS794" s="8"/>
      <c r="AT794" s="8"/>
      <c r="AU794" s="224"/>
      <c r="AV794" s="224"/>
      <c r="AW794" s="224"/>
      <c r="AX794" s="225"/>
      <c r="AY794" s="225"/>
      <c r="AZ794" s="224"/>
      <c r="BA794" s="225"/>
      <c r="BB794" s="225"/>
      <c r="BC794" s="224"/>
      <c r="BD794" s="225"/>
      <c r="BE794" s="225"/>
      <c r="BF794" s="224"/>
      <c r="BG794" s="225"/>
      <c r="BH794" s="225"/>
      <c r="BI794" s="224"/>
      <c r="BJ794" s="226"/>
      <c r="BK794" s="226"/>
      <c r="BL794" s="228"/>
      <c r="BM794" s="229"/>
    </row>
    <row r="795" spans="1:65" x14ac:dyDescent="0.25">
      <c r="A795" s="45"/>
      <c r="B795" s="44"/>
      <c r="C795" s="52"/>
      <c r="D795" s="37"/>
      <c r="E795" s="37"/>
      <c r="F795" s="43"/>
      <c r="G795" s="52"/>
      <c r="H795" s="52"/>
      <c r="I795" s="34"/>
      <c r="J795" s="34"/>
      <c r="K795" s="34"/>
      <c r="L795" s="7"/>
      <c r="M795" s="34"/>
      <c r="N795" s="7"/>
      <c r="O795" s="34"/>
      <c r="P795" s="7"/>
      <c r="Q795" s="34"/>
      <c r="R795" s="34"/>
      <c r="S795" s="7"/>
      <c r="T795" s="34"/>
      <c r="U795" s="34"/>
      <c r="V795" s="7"/>
      <c r="W795" s="34"/>
      <c r="X795" s="7"/>
      <c r="Y795" s="34"/>
      <c r="Z795" s="67"/>
      <c r="AA795" s="34"/>
      <c r="AB795" s="7"/>
      <c r="AC795" s="34"/>
      <c r="AD795" s="34"/>
      <c r="AE795" s="7"/>
      <c r="AF795" s="34"/>
      <c r="AG795" s="7"/>
      <c r="AH795" s="34"/>
      <c r="AI795" s="7"/>
      <c r="AJ795" s="66"/>
      <c r="AK795" s="66"/>
      <c r="AL795" s="34"/>
      <c r="AM795" s="34"/>
      <c r="AN795" s="7"/>
      <c r="AO795" s="67"/>
      <c r="AP795" s="8"/>
      <c r="AQ795" s="8"/>
      <c r="AR795" s="7"/>
      <c r="AS795" s="8"/>
      <c r="AT795" s="8"/>
      <c r="AU795" s="224"/>
      <c r="AV795" s="224"/>
      <c r="AW795" s="224"/>
      <c r="AX795" s="225"/>
      <c r="AY795" s="225"/>
      <c r="AZ795" s="224"/>
      <c r="BA795" s="225"/>
      <c r="BB795" s="225"/>
      <c r="BC795" s="224"/>
      <c r="BD795" s="225"/>
      <c r="BE795" s="225"/>
      <c r="BF795" s="224"/>
      <c r="BG795" s="225"/>
      <c r="BH795" s="225"/>
      <c r="BI795" s="224"/>
      <c r="BJ795" s="226"/>
      <c r="BK795" s="226"/>
      <c r="BL795" s="228"/>
      <c r="BM795" s="229"/>
    </row>
    <row r="796" spans="1:65" x14ac:dyDescent="0.25">
      <c r="A796" s="45"/>
      <c r="B796" s="44"/>
      <c r="C796" s="52"/>
      <c r="D796" s="37"/>
      <c r="E796" s="37"/>
      <c r="F796" s="43"/>
      <c r="G796" s="52"/>
      <c r="H796" s="52"/>
      <c r="I796" s="34"/>
      <c r="J796" s="34"/>
      <c r="K796" s="34"/>
      <c r="L796" s="7"/>
      <c r="M796" s="34"/>
      <c r="N796" s="7"/>
      <c r="O796" s="34"/>
      <c r="P796" s="7"/>
      <c r="Q796" s="34"/>
      <c r="R796" s="34"/>
      <c r="S796" s="7"/>
      <c r="T796" s="34"/>
      <c r="U796" s="34"/>
      <c r="V796" s="7"/>
      <c r="W796" s="34"/>
      <c r="X796" s="7"/>
      <c r="Y796" s="34"/>
      <c r="Z796" s="67"/>
      <c r="AA796" s="34"/>
      <c r="AB796" s="7"/>
      <c r="AC796" s="34"/>
      <c r="AD796" s="34"/>
      <c r="AE796" s="7"/>
      <c r="AF796" s="34"/>
      <c r="AG796" s="7"/>
      <c r="AH796" s="34"/>
      <c r="AI796" s="7"/>
      <c r="AJ796" s="66"/>
      <c r="AK796" s="66"/>
      <c r="AL796" s="34"/>
      <c r="AM796" s="34"/>
      <c r="AN796" s="7"/>
      <c r="AO796" s="67"/>
      <c r="AP796" s="8"/>
      <c r="AQ796" s="8"/>
      <c r="AR796" s="7"/>
      <c r="AS796" s="8"/>
      <c r="AT796" s="8"/>
      <c r="AU796" s="224"/>
      <c r="AV796" s="224"/>
      <c r="AW796" s="224"/>
      <c r="AX796" s="225"/>
      <c r="AY796" s="225"/>
      <c r="AZ796" s="224"/>
      <c r="BA796" s="225"/>
      <c r="BB796" s="225"/>
      <c r="BC796" s="224"/>
      <c r="BD796" s="225"/>
      <c r="BE796" s="225"/>
      <c r="BF796" s="224"/>
      <c r="BG796" s="225"/>
      <c r="BH796" s="225"/>
      <c r="BI796" s="224"/>
      <c r="BJ796" s="226"/>
      <c r="BK796" s="226"/>
      <c r="BL796" s="228"/>
      <c r="BM796" s="229"/>
    </row>
    <row r="797" spans="1:65" x14ac:dyDescent="0.25">
      <c r="A797" s="45"/>
      <c r="B797" s="44"/>
      <c r="C797" s="52"/>
      <c r="D797" s="37"/>
      <c r="E797" s="37"/>
      <c r="F797" s="43"/>
      <c r="G797" s="52"/>
      <c r="H797" s="52"/>
      <c r="I797" s="34"/>
      <c r="J797" s="34"/>
      <c r="K797" s="34"/>
      <c r="L797" s="7"/>
      <c r="M797" s="34"/>
      <c r="N797" s="7"/>
      <c r="O797" s="34"/>
      <c r="P797" s="7"/>
      <c r="Q797" s="34"/>
      <c r="R797" s="34"/>
      <c r="S797" s="7"/>
      <c r="T797" s="34"/>
      <c r="U797" s="34"/>
      <c r="V797" s="7"/>
      <c r="W797" s="34"/>
      <c r="X797" s="7"/>
      <c r="Y797" s="34"/>
      <c r="Z797" s="67"/>
      <c r="AA797" s="34"/>
      <c r="AB797" s="7"/>
      <c r="AC797" s="34"/>
      <c r="AD797" s="34"/>
      <c r="AE797" s="7"/>
      <c r="AF797" s="34"/>
      <c r="AG797" s="7"/>
      <c r="AH797" s="34"/>
      <c r="AI797" s="7"/>
      <c r="AJ797" s="66"/>
      <c r="AK797" s="66"/>
      <c r="AL797" s="34"/>
      <c r="AM797" s="34"/>
      <c r="AN797" s="7"/>
      <c r="AO797" s="67"/>
      <c r="AP797" s="8"/>
      <c r="AQ797" s="8"/>
      <c r="AR797" s="7"/>
      <c r="AS797" s="8"/>
      <c r="AT797" s="8"/>
      <c r="AU797" s="224"/>
      <c r="AV797" s="224"/>
      <c r="AW797" s="224"/>
      <c r="AX797" s="225"/>
      <c r="AY797" s="225"/>
      <c r="AZ797" s="224"/>
      <c r="BA797" s="225"/>
      <c r="BB797" s="225"/>
      <c r="BC797" s="224"/>
      <c r="BD797" s="225"/>
      <c r="BE797" s="225"/>
      <c r="BF797" s="224"/>
      <c r="BG797" s="225"/>
      <c r="BH797" s="225"/>
      <c r="BI797" s="224"/>
      <c r="BJ797" s="226"/>
      <c r="BK797" s="226"/>
      <c r="BL797" s="228"/>
      <c r="BM797" s="229"/>
    </row>
    <row r="798" spans="1:65" x14ac:dyDescent="0.25">
      <c r="A798" s="45"/>
      <c r="B798" s="44"/>
      <c r="C798" s="52"/>
      <c r="D798" s="37"/>
      <c r="E798" s="37"/>
      <c r="F798" s="43"/>
      <c r="G798" s="52"/>
      <c r="H798" s="52"/>
      <c r="I798" s="34"/>
      <c r="J798" s="34"/>
      <c r="K798" s="34"/>
      <c r="L798" s="7"/>
      <c r="M798" s="34"/>
      <c r="N798" s="7"/>
      <c r="O798" s="34"/>
      <c r="P798" s="7"/>
      <c r="Q798" s="34"/>
      <c r="R798" s="34"/>
      <c r="S798" s="7"/>
      <c r="T798" s="34"/>
      <c r="U798" s="34"/>
      <c r="V798" s="7"/>
      <c r="W798" s="34"/>
      <c r="X798" s="7"/>
      <c r="Y798" s="34"/>
      <c r="Z798" s="67"/>
      <c r="AA798" s="34"/>
      <c r="AB798" s="7"/>
      <c r="AC798" s="34"/>
      <c r="AD798" s="34"/>
      <c r="AE798" s="7"/>
      <c r="AF798" s="34"/>
      <c r="AG798" s="7"/>
      <c r="AH798" s="34"/>
      <c r="AI798" s="7"/>
      <c r="AJ798" s="66"/>
      <c r="AK798" s="66"/>
      <c r="AL798" s="34"/>
      <c r="AM798" s="34"/>
      <c r="AN798" s="7"/>
      <c r="AO798" s="67"/>
      <c r="AP798" s="8"/>
      <c r="AQ798" s="8"/>
      <c r="AR798" s="7"/>
      <c r="AS798" s="8"/>
      <c r="AT798" s="8"/>
      <c r="AU798" s="224"/>
      <c r="AV798" s="224"/>
      <c r="AW798" s="224"/>
      <c r="AX798" s="225"/>
      <c r="AY798" s="225"/>
      <c r="AZ798" s="224"/>
      <c r="BA798" s="225"/>
      <c r="BB798" s="225"/>
      <c r="BC798" s="224"/>
      <c r="BD798" s="225"/>
      <c r="BE798" s="225"/>
      <c r="BF798" s="224"/>
      <c r="BG798" s="225"/>
      <c r="BH798" s="225"/>
      <c r="BI798" s="224"/>
      <c r="BJ798" s="226"/>
      <c r="BK798" s="226"/>
      <c r="BL798" s="228"/>
      <c r="BM798" s="229"/>
    </row>
    <row r="799" spans="1:65" x14ac:dyDescent="0.25">
      <c r="A799" s="45"/>
      <c r="B799" s="44"/>
      <c r="C799" s="52"/>
      <c r="D799" s="37"/>
      <c r="E799" s="37"/>
      <c r="F799" s="43"/>
      <c r="G799" s="52"/>
      <c r="H799" s="52"/>
      <c r="I799" s="34"/>
      <c r="J799" s="34"/>
      <c r="K799" s="34"/>
      <c r="L799" s="7"/>
      <c r="M799" s="34"/>
      <c r="N799" s="7"/>
      <c r="O799" s="34"/>
      <c r="P799" s="7"/>
      <c r="Q799" s="34"/>
      <c r="R799" s="34"/>
      <c r="S799" s="7"/>
      <c r="T799" s="34"/>
      <c r="U799" s="34"/>
      <c r="V799" s="7"/>
      <c r="W799" s="34"/>
      <c r="X799" s="7"/>
      <c r="Y799" s="34"/>
      <c r="Z799" s="67"/>
      <c r="AA799" s="34"/>
      <c r="AB799" s="7"/>
      <c r="AC799" s="34"/>
      <c r="AD799" s="34"/>
      <c r="AE799" s="7"/>
      <c r="AF799" s="34"/>
      <c r="AG799" s="7"/>
      <c r="AH799" s="34"/>
      <c r="AI799" s="7"/>
      <c r="AJ799" s="66"/>
      <c r="AK799" s="66"/>
      <c r="AL799" s="34"/>
      <c r="AM799" s="34"/>
      <c r="AN799" s="7"/>
      <c r="AO799" s="67"/>
      <c r="AP799" s="8"/>
      <c r="AQ799" s="8"/>
      <c r="AR799" s="7"/>
      <c r="AS799" s="8"/>
      <c r="AT799" s="8"/>
      <c r="AU799" s="224"/>
      <c r="AV799" s="224"/>
      <c r="AW799" s="224"/>
      <c r="AX799" s="225"/>
      <c r="AY799" s="225"/>
      <c r="AZ799" s="224"/>
      <c r="BA799" s="225"/>
      <c r="BB799" s="225"/>
      <c r="BC799" s="224"/>
      <c r="BD799" s="225"/>
      <c r="BE799" s="225"/>
      <c r="BF799" s="224"/>
      <c r="BG799" s="225"/>
      <c r="BH799" s="225"/>
      <c r="BI799" s="224"/>
      <c r="BJ799" s="226"/>
      <c r="BK799" s="226"/>
      <c r="BL799" s="228"/>
      <c r="BM799" s="229"/>
    </row>
    <row r="800" spans="1:65" x14ac:dyDescent="0.25">
      <c r="A800" s="45"/>
      <c r="B800" s="44"/>
      <c r="C800" s="52"/>
      <c r="D800" s="37"/>
      <c r="E800" s="37"/>
      <c r="F800" s="43"/>
      <c r="G800" s="52"/>
      <c r="H800" s="52"/>
      <c r="I800" s="34"/>
      <c r="J800" s="34"/>
      <c r="K800" s="34"/>
      <c r="L800" s="7"/>
      <c r="M800" s="34"/>
      <c r="N800" s="7"/>
      <c r="O800" s="34"/>
      <c r="P800" s="7"/>
      <c r="Q800" s="34"/>
      <c r="R800" s="34"/>
      <c r="S800" s="7"/>
      <c r="T800" s="34"/>
      <c r="U800" s="34"/>
      <c r="V800" s="7"/>
      <c r="W800" s="34"/>
      <c r="X800" s="7"/>
      <c r="Y800" s="34"/>
      <c r="Z800" s="67"/>
      <c r="AA800" s="34"/>
      <c r="AB800" s="7"/>
      <c r="AC800" s="34"/>
      <c r="AD800" s="34"/>
      <c r="AE800" s="7"/>
      <c r="AF800" s="34"/>
      <c r="AG800" s="7"/>
      <c r="AH800" s="34"/>
      <c r="AI800" s="7"/>
      <c r="AJ800" s="66"/>
      <c r="AK800" s="66"/>
      <c r="AL800" s="34"/>
      <c r="AM800" s="34"/>
      <c r="AN800" s="7"/>
      <c r="AO800" s="67"/>
      <c r="AP800" s="8"/>
      <c r="AQ800" s="8"/>
      <c r="AR800" s="7"/>
      <c r="AS800" s="8"/>
      <c r="AT800" s="8"/>
      <c r="AU800" s="224"/>
      <c r="AV800" s="224"/>
      <c r="AW800" s="224"/>
      <c r="AX800" s="225"/>
      <c r="AY800" s="225"/>
      <c r="AZ800" s="224"/>
      <c r="BA800" s="225"/>
      <c r="BB800" s="225"/>
      <c r="BC800" s="224"/>
      <c r="BD800" s="225"/>
      <c r="BE800" s="225"/>
      <c r="BF800" s="224"/>
      <c r="BG800" s="225"/>
      <c r="BH800" s="225"/>
      <c r="BI800" s="224"/>
      <c r="BJ800" s="226"/>
      <c r="BK800" s="226"/>
      <c r="BL800" s="228"/>
      <c r="BM800" s="229"/>
    </row>
    <row r="801" spans="1:65" x14ac:dyDescent="0.25">
      <c r="A801" s="45"/>
      <c r="B801" s="44"/>
      <c r="C801" s="52"/>
      <c r="D801" s="37"/>
      <c r="E801" s="37"/>
      <c r="F801" s="43"/>
      <c r="G801" s="52"/>
      <c r="H801" s="52"/>
      <c r="I801" s="34"/>
      <c r="J801" s="34"/>
      <c r="K801" s="34"/>
      <c r="L801" s="7"/>
      <c r="M801" s="34"/>
      <c r="N801" s="7"/>
      <c r="O801" s="34"/>
      <c r="P801" s="7"/>
      <c r="Q801" s="34"/>
      <c r="R801" s="34"/>
      <c r="S801" s="7"/>
      <c r="T801" s="34"/>
      <c r="U801" s="34"/>
      <c r="V801" s="7"/>
      <c r="W801" s="34"/>
      <c r="X801" s="7"/>
      <c r="Y801" s="34"/>
      <c r="Z801" s="67"/>
      <c r="AA801" s="34"/>
      <c r="AB801" s="7"/>
      <c r="AC801" s="34"/>
      <c r="AD801" s="34"/>
      <c r="AE801" s="7"/>
      <c r="AF801" s="34"/>
      <c r="AG801" s="7"/>
      <c r="AH801" s="34"/>
      <c r="AI801" s="7"/>
      <c r="AJ801" s="66"/>
      <c r="AK801" s="66"/>
      <c r="AL801" s="34"/>
      <c r="AM801" s="34"/>
      <c r="AN801" s="7"/>
      <c r="AO801" s="67"/>
      <c r="AP801" s="8"/>
      <c r="AQ801" s="8"/>
      <c r="AR801" s="7"/>
      <c r="AS801" s="8"/>
      <c r="AT801" s="8"/>
      <c r="AU801" s="224"/>
      <c r="AV801" s="224"/>
      <c r="AW801" s="224"/>
      <c r="AX801" s="225"/>
      <c r="AY801" s="225"/>
      <c r="AZ801" s="224"/>
      <c r="BA801" s="225"/>
      <c r="BB801" s="225"/>
      <c r="BC801" s="224"/>
      <c r="BD801" s="225"/>
      <c r="BE801" s="225"/>
      <c r="BF801" s="224"/>
      <c r="BG801" s="225"/>
      <c r="BH801" s="225"/>
      <c r="BI801" s="224"/>
      <c r="BJ801" s="226"/>
      <c r="BK801" s="226"/>
      <c r="BL801" s="228"/>
      <c r="BM801" s="229"/>
    </row>
    <row r="802" spans="1:65" x14ac:dyDescent="0.25">
      <c r="A802" s="45"/>
      <c r="B802" s="44"/>
      <c r="C802" s="52"/>
      <c r="D802" s="37"/>
      <c r="E802" s="37"/>
      <c r="F802" s="43"/>
      <c r="G802" s="52"/>
      <c r="H802" s="52"/>
      <c r="I802" s="34"/>
      <c r="J802" s="34"/>
      <c r="K802" s="34"/>
      <c r="L802" s="7"/>
      <c r="M802" s="34"/>
      <c r="N802" s="7"/>
      <c r="O802" s="34"/>
      <c r="P802" s="7"/>
      <c r="Q802" s="34"/>
      <c r="R802" s="34"/>
      <c r="S802" s="7"/>
      <c r="T802" s="34"/>
      <c r="U802" s="34"/>
      <c r="V802" s="7"/>
      <c r="W802" s="34"/>
      <c r="X802" s="7"/>
      <c r="Y802" s="34"/>
      <c r="Z802" s="67"/>
      <c r="AA802" s="34"/>
      <c r="AB802" s="7"/>
      <c r="AC802" s="34"/>
      <c r="AD802" s="34"/>
      <c r="AE802" s="7"/>
      <c r="AF802" s="34"/>
      <c r="AG802" s="7"/>
      <c r="AH802" s="34"/>
      <c r="AI802" s="7"/>
      <c r="AJ802" s="66"/>
      <c r="AK802" s="66"/>
      <c r="AL802" s="34"/>
      <c r="AM802" s="34"/>
      <c r="AN802" s="7"/>
      <c r="AO802" s="67"/>
      <c r="AP802" s="8"/>
      <c r="AQ802" s="8"/>
      <c r="AR802" s="7"/>
      <c r="AS802" s="8"/>
      <c r="AT802" s="8"/>
      <c r="AU802" s="224"/>
      <c r="AV802" s="224"/>
      <c r="AW802" s="224"/>
      <c r="AX802" s="225"/>
      <c r="AY802" s="225"/>
      <c r="AZ802" s="224"/>
      <c r="BA802" s="225"/>
      <c r="BB802" s="225"/>
      <c r="BC802" s="224"/>
      <c r="BD802" s="225"/>
      <c r="BE802" s="225"/>
      <c r="BF802" s="224"/>
      <c r="BG802" s="225"/>
      <c r="BH802" s="225"/>
      <c r="BI802" s="224"/>
      <c r="BJ802" s="226"/>
      <c r="BK802" s="226"/>
      <c r="BL802" s="228"/>
      <c r="BM802" s="229"/>
    </row>
    <row r="803" spans="1:65" x14ac:dyDescent="0.25">
      <c r="A803" s="45"/>
      <c r="B803" s="44"/>
      <c r="C803" s="52"/>
      <c r="D803" s="37"/>
      <c r="E803" s="37"/>
      <c r="F803" s="43"/>
      <c r="G803" s="52"/>
      <c r="H803" s="52"/>
      <c r="I803" s="34"/>
      <c r="J803" s="34"/>
      <c r="K803" s="34"/>
      <c r="L803" s="7"/>
      <c r="M803" s="34"/>
      <c r="N803" s="7"/>
      <c r="O803" s="34"/>
      <c r="P803" s="7"/>
      <c r="Q803" s="34"/>
      <c r="R803" s="34"/>
      <c r="S803" s="7"/>
      <c r="T803" s="34"/>
      <c r="U803" s="34"/>
      <c r="V803" s="7"/>
      <c r="W803" s="34"/>
      <c r="X803" s="7"/>
      <c r="Y803" s="34"/>
      <c r="Z803" s="67"/>
      <c r="AA803" s="34"/>
      <c r="AB803" s="7"/>
      <c r="AC803" s="34"/>
      <c r="AD803" s="34"/>
      <c r="AE803" s="7"/>
      <c r="AF803" s="34"/>
      <c r="AG803" s="7"/>
      <c r="AH803" s="34"/>
      <c r="AI803" s="7"/>
      <c r="AJ803" s="66"/>
      <c r="AK803" s="66"/>
      <c r="AL803" s="34"/>
      <c r="AM803" s="34"/>
      <c r="AN803" s="7"/>
      <c r="AO803" s="67"/>
      <c r="AP803" s="8"/>
      <c r="AQ803" s="8"/>
      <c r="AR803" s="7"/>
      <c r="AS803" s="8"/>
      <c r="AT803" s="8"/>
      <c r="AU803" s="224"/>
      <c r="AV803" s="224"/>
      <c r="AW803" s="224"/>
      <c r="AX803" s="225"/>
      <c r="AY803" s="225"/>
      <c r="AZ803" s="224"/>
      <c r="BA803" s="225"/>
      <c r="BB803" s="225"/>
      <c r="BC803" s="224"/>
      <c r="BD803" s="225"/>
      <c r="BE803" s="225"/>
      <c r="BF803" s="224"/>
      <c r="BG803" s="225"/>
      <c r="BH803" s="225"/>
      <c r="BI803" s="224"/>
      <c r="BJ803" s="226"/>
      <c r="BK803" s="226"/>
      <c r="BL803" s="228"/>
      <c r="BM803" s="229"/>
    </row>
    <row r="804" spans="1:65" x14ac:dyDescent="0.25">
      <c r="A804" s="45"/>
      <c r="B804" s="44"/>
      <c r="C804" s="52"/>
      <c r="D804" s="37"/>
      <c r="E804" s="37"/>
      <c r="F804" s="43"/>
      <c r="G804" s="52"/>
      <c r="H804" s="52"/>
      <c r="I804" s="34"/>
      <c r="J804" s="34"/>
      <c r="K804" s="34"/>
      <c r="L804" s="7"/>
      <c r="M804" s="34"/>
      <c r="N804" s="7"/>
      <c r="O804" s="34"/>
      <c r="P804" s="7"/>
      <c r="Q804" s="34"/>
      <c r="R804" s="34"/>
      <c r="S804" s="7"/>
      <c r="T804" s="34"/>
      <c r="U804" s="34"/>
      <c r="V804" s="7"/>
      <c r="W804" s="34"/>
      <c r="X804" s="7"/>
      <c r="Y804" s="34"/>
      <c r="Z804" s="67"/>
      <c r="AA804" s="34"/>
      <c r="AB804" s="7"/>
      <c r="AC804" s="34"/>
      <c r="AD804" s="34"/>
      <c r="AE804" s="7"/>
      <c r="AF804" s="34"/>
      <c r="AG804" s="7"/>
      <c r="AH804" s="34"/>
      <c r="AI804" s="7"/>
      <c r="AJ804" s="66"/>
      <c r="AK804" s="66"/>
      <c r="AL804" s="34"/>
      <c r="AM804" s="34"/>
      <c r="AN804" s="7"/>
      <c r="AO804" s="67"/>
      <c r="AP804" s="8"/>
      <c r="AQ804" s="8"/>
      <c r="AR804" s="7"/>
      <c r="AS804" s="8"/>
      <c r="AT804" s="8"/>
      <c r="AU804" s="224"/>
      <c r="AV804" s="224"/>
      <c r="AW804" s="224"/>
      <c r="AX804" s="225"/>
      <c r="AY804" s="225"/>
      <c r="AZ804" s="224"/>
      <c r="BA804" s="225"/>
      <c r="BB804" s="225"/>
      <c r="BC804" s="224"/>
      <c r="BD804" s="225"/>
      <c r="BE804" s="225"/>
      <c r="BF804" s="224"/>
      <c r="BG804" s="225"/>
      <c r="BH804" s="225"/>
      <c r="BI804" s="224"/>
      <c r="BJ804" s="226"/>
      <c r="BK804" s="226"/>
      <c r="BL804" s="228"/>
      <c r="BM804" s="229"/>
    </row>
    <row r="805" spans="1:65" x14ac:dyDescent="0.25">
      <c r="A805" s="45"/>
      <c r="B805" s="44"/>
      <c r="C805" s="52"/>
      <c r="D805" s="37"/>
      <c r="E805" s="37"/>
      <c r="F805" s="43"/>
      <c r="G805" s="52"/>
      <c r="H805" s="52"/>
      <c r="I805" s="34"/>
      <c r="J805" s="34"/>
      <c r="K805" s="34"/>
      <c r="L805" s="7"/>
      <c r="M805" s="34"/>
      <c r="N805" s="7"/>
      <c r="O805" s="34"/>
      <c r="P805" s="7"/>
      <c r="Q805" s="34"/>
      <c r="R805" s="34"/>
      <c r="S805" s="7"/>
      <c r="T805" s="34"/>
      <c r="U805" s="34"/>
      <c r="V805" s="7"/>
      <c r="W805" s="34"/>
      <c r="X805" s="7"/>
      <c r="Y805" s="34"/>
      <c r="Z805" s="67"/>
      <c r="AA805" s="34"/>
      <c r="AB805" s="7"/>
      <c r="AC805" s="34"/>
      <c r="AD805" s="34"/>
      <c r="AE805" s="7"/>
      <c r="AF805" s="34"/>
      <c r="AG805" s="7"/>
      <c r="AH805" s="34"/>
      <c r="AI805" s="7"/>
      <c r="AJ805" s="66"/>
      <c r="AK805" s="66"/>
      <c r="AL805" s="34"/>
      <c r="AM805" s="34"/>
      <c r="AN805" s="7"/>
      <c r="AO805" s="67"/>
      <c r="AP805" s="8"/>
      <c r="AQ805" s="8"/>
      <c r="AR805" s="7"/>
      <c r="AS805" s="8"/>
      <c r="AT805" s="8"/>
      <c r="AU805" s="224"/>
      <c r="AV805" s="224"/>
      <c r="AW805" s="224"/>
      <c r="AX805" s="225"/>
      <c r="AY805" s="225"/>
      <c r="AZ805" s="224"/>
      <c r="BA805" s="225"/>
      <c r="BB805" s="225"/>
      <c r="BC805" s="224"/>
      <c r="BD805" s="225"/>
      <c r="BE805" s="225"/>
      <c r="BF805" s="224"/>
      <c r="BG805" s="225"/>
      <c r="BH805" s="225"/>
      <c r="BI805" s="224"/>
      <c r="BJ805" s="226"/>
      <c r="BK805" s="226"/>
      <c r="BL805" s="228"/>
      <c r="BM805" s="229"/>
    </row>
    <row r="806" spans="1:65" x14ac:dyDescent="0.25">
      <c r="A806" s="45"/>
      <c r="B806" s="44"/>
      <c r="C806" s="52"/>
      <c r="D806" s="37"/>
      <c r="E806" s="37"/>
      <c r="F806" s="43"/>
      <c r="G806" s="52"/>
      <c r="H806" s="52"/>
      <c r="I806" s="34"/>
      <c r="J806" s="34"/>
      <c r="K806" s="34"/>
      <c r="L806" s="7"/>
      <c r="M806" s="34"/>
      <c r="N806" s="7"/>
      <c r="O806" s="34"/>
      <c r="P806" s="7"/>
      <c r="Q806" s="34"/>
      <c r="R806" s="34"/>
      <c r="S806" s="7"/>
      <c r="T806" s="34"/>
      <c r="U806" s="34"/>
      <c r="V806" s="7"/>
      <c r="W806" s="34"/>
      <c r="X806" s="7"/>
      <c r="Y806" s="34"/>
      <c r="Z806" s="67"/>
      <c r="AA806" s="34"/>
      <c r="AB806" s="7"/>
      <c r="AC806" s="34"/>
      <c r="AD806" s="34"/>
      <c r="AE806" s="7"/>
      <c r="AF806" s="34"/>
      <c r="AG806" s="7"/>
      <c r="AH806" s="34"/>
      <c r="AI806" s="7"/>
      <c r="AJ806" s="66"/>
      <c r="AK806" s="66"/>
      <c r="AL806" s="34"/>
      <c r="AM806" s="34"/>
      <c r="AN806" s="7"/>
      <c r="AO806" s="67"/>
      <c r="AP806" s="8"/>
      <c r="AQ806" s="8"/>
      <c r="AR806" s="7"/>
      <c r="AS806" s="8"/>
      <c r="AT806" s="8"/>
      <c r="AU806" s="224"/>
      <c r="AV806" s="224"/>
      <c r="AW806" s="224"/>
      <c r="AX806" s="225"/>
      <c r="AY806" s="225"/>
      <c r="AZ806" s="224"/>
      <c r="BA806" s="225"/>
      <c r="BB806" s="225"/>
      <c r="BC806" s="224"/>
      <c r="BD806" s="225"/>
      <c r="BE806" s="225"/>
      <c r="BF806" s="224"/>
      <c r="BG806" s="225"/>
      <c r="BH806" s="225"/>
      <c r="BI806" s="224"/>
      <c r="BJ806" s="226"/>
      <c r="BK806" s="226"/>
      <c r="BL806" s="228"/>
      <c r="BM806" s="229"/>
    </row>
    <row r="807" spans="1:65" x14ac:dyDescent="0.25">
      <c r="A807" s="45"/>
      <c r="B807" s="44"/>
      <c r="C807" s="52"/>
      <c r="D807" s="37"/>
      <c r="E807" s="37"/>
      <c r="F807" s="43"/>
      <c r="G807" s="52"/>
      <c r="H807" s="52"/>
      <c r="I807" s="34"/>
      <c r="J807" s="34"/>
      <c r="K807" s="34"/>
      <c r="L807" s="7"/>
      <c r="M807" s="34"/>
      <c r="N807" s="7"/>
      <c r="O807" s="34"/>
      <c r="P807" s="7"/>
      <c r="Q807" s="34"/>
      <c r="R807" s="34"/>
      <c r="S807" s="7"/>
      <c r="T807" s="34"/>
      <c r="U807" s="34"/>
      <c r="V807" s="7"/>
      <c r="W807" s="34"/>
      <c r="X807" s="7"/>
      <c r="Y807" s="34"/>
      <c r="Z807" s="67"/>
      <c r="AA807" s="34"/>
      <c r="AB807" s="7"/>
      <c r="AC807" s="34"/>
      <c r="AD807" s="34"/>
      <c r="AE807" s="7"/>
      <c r="AF807" s="34"/>
      <c r="AG807" s="7"/>
      <c r="AH807" s="34"/>
      <c r="AI807" s="7"/>
      <c r="AJ807" s="66"/>
      <c r="AK807" s="66"/>
      <c r="AL807" s="34"/>
      <c r="AM807" s="34"/>
      <c r="AN807" s="7"/>
      <c r="AO807" s="67"/>
      <c r="AP807" s="8"/>
      <c r="AQ807" s="8"/>
      <c r="AR807" s="7"/>
      <c r="AS807" s="8"/>
      <c r="AT807" s="8"/>
      <c r="AU807" s="224"/>
      <c r="AV807" s="224"/>
      <c r="AW807" s="224"/>
      <c r="AX807" s="225"/>
      <c r="AY807" s="225"/>
      <c r="AZ807" s="224"/>
      <c r="BA807" s="225"/>
      <c r="BB807" s="225"/>
      <c r="BC807" s="224"/>
      <c r="BD807" s="225"/>
      <c r="BE807" s="225"/>
      <c r="BF807" s="224"/>
      <c r="BG807" s="225"/>
      <c r="BH807" s="225"/>
      <c r="BI807" s="224"/>
      <c r="BJ807" s="226"/>
      <c r="BK807" s="226"/>
      <c r="BL807" s="228"/>
      <c r="BM807" s="229"/>
    </row>
    <row r="808" spans="1:65" x14ac:dyDescent="0.25">
      <c r="A808" s="45"/>
      <c r="B808" s="44"/>
      <c r="C808" s="52"/>
      <c r="D808" s="37"/>
      <c r="E808" s="37"/>
      <c r="F808" s="43"/>
      <c r="G808" s="52"/>
      <c r="H808" s="52"/>
      <c r="I808" s="34"/>
      <c r="J808" s="34"/>
      <c r="K808" s="34"/>
      <c r="L808" s="7"/>
      <c r="M808" s="34"/>
      <c r="N808" s="7"/>
      <c r="O808" s="34"/>
      <c r="P808" s="7"/>
      <c r="Q808" s="34"/>
      <c r="R808" s="34"/>
      <c r="S808" s="7"/>
      <c r="T808" s="34"/>
      <c r="U808" s="34"/>
      <c r="V808" s="7"/>
      <c r="W808" s="34"/>
      <c r="X808" s="7"/>
      <c r="Y808" s="34"/>
      <c r="Z808" s="67"/>
      <c r="AA808" s="34"/>
      <c r="AB808" s="7"/>
      <c r="AC808" s="34"/>
      <c r="AD808" s="34"/>
      <c r="AE808" s="7"/>
      <c r="AF808" s="34"/>
      <c r="AG808" s="7"/>
      <c r="AH808" s="34"/>
      <c r="AI808" s="7"/>
      <c r="AJ808" s="66"/>
      <c r="AK808" s="66"/>
      <c r="AL808" s="34"/>
      <c r="AM808" s="34"/>
      <c r="AN808" s="7"/>
      <c r="AO808" s="67"/>
      <c r="AP808" s="8"/>
      <c r="AQ808" s="8"/>
      <c r="AR808" s="7"/>
      <c r="AS808" s="8"/>
      <c r="AT808" s="8"/>
      <c r="AU808" s="224"/>
      <c r="AV808" s="224"/>
      <c r="AW808" s="224"/>
      <c r="AX808" s="225"/>
      <c r="AY808" s="225"/>
      <c r="AZ808" s="224"/>
      <c r="BA808" s="225"/>
      <c r="BB808" s="225"/>
      <c r="BC808" s="224"/>
      <c r="BD808" s="225"/>
      <c r="BE808" s="225"/>
      <c r="BF808" s="224"/>
      <c r="BG808" s="225"/>
      <c r="BH808" s="225"/>
      <c r="BI808" s="224"/>
      <c r="BJ808" s="226"/>
      <c r="BK808" s="226"/>
      <c r="BL808" s="228"/>
      <c r="BM808" s="229"/>
    </row>
    <row r="809" spans="1:65" x14ac:dyDescent="0.25">
      <c r="A809" s="45"/>
      <c r="B809" s="44"/>
      <c r="C809" s="52"/>
      <c r="D809" s="37"/>
      <c r="E809" s="37"/>
      <c r="F809" s="43"/>
      <c r="G809" s="52"/>
      <c r="H809" s="52"/>
      <c r="I809" s="34"/>
      <c r="J809" s="34"/>
      <c r="K809" s="34"/>
      <c r="L809" s="7"/>
      <c r="M809" s="34"/>
      <c r="N809" s="7"/>
      <c r="O809" s="34"/>
      <c r="P809" s="7"/>
      <c r="Q809" s="34"/>
      <c r="R809" s="34"/>
      <c r="S809" s="7"/>
      <c r="T809" s="34"/>
      <c r="U809" s="34"/>
      <c r="V809" s="7"/>
      <c r="W809" s="34"/>
      <c r="X809" s="7"/>
      <c r="Y809" s="34"/>
      <c r="Z809" s="67"/>
      <c r="AA809" s="34"/>
      <c r="AB809" s="7"/>
      <c r="AC809" s="34"/>
      <c r="AD809" s="34"/>
      <c r="AE809" s="7"/>
      <c r="AF809" s="34"/>
      <c r="AG809" s="7"/>
      <c r="AH809" s="34"/>
      <c r="AI809" s="7"/>
      <c r="AJ809" s="66"/>
      <c r="AK809" s="66"/>
      <c r="AL809" s="34"/>
      <c r="AM809" s="34"/>
      <c r="AN809" s="7"/>
      <c r="AO809" s="67"/>
      <c r="AP809" s="8"/>
      <c r="AQ809" s="8"/>
      <c r="AR809" s="7"/>
      <c r="AS809" s="8"/>
      <c r="AT809" s="8"/>
      <c r="AU809" s="224"/>
      <c r="AV809" s="224"/>
      <c r="AW809" s="224"/>
      <c r="AX809" s="225"/>
      <c r="AY809" s="225"/>
      <c r="AZ809" s="224"/>
      <c r="BA809" s="225"/>
      <c r="BB809" s="225"/>
      <c r="BC809" s="224"/>
      <c r="BD809" s="225"/>
      <c r="BE809" s="225"/>
      <c r="BF809" s="224"/>
      <c r="BG809" s="225"/>
      <c r="BH809" s="225"/>
      <c r="BI809" s="224"/>
      <c r="BJ809" s="226"/>
      <c r="BK809" s="226"/>
      <c r="BL809" s="228"/>
      <c r="BM809" s="229"/>
    </row>
    <row r="810" spans="1:65" x14ac:dyDescent="0.25">
      <c r="A810" s="45"/>
      <c r="B810" s="44"/>
      <c r="C810" s="52"/>
      <c r="D810" s="37"/>
      <c r="E810" s="37"/>
      <c r="F810" s="43"/>
      <c r="G810" s="52"/>
      <c r="H810" s="52"/>
      <c r="I810" s="34"/>
      <c r="J810" s="34"/>
      <c r="K810" s="34"/>
      <c r="L810" s="7"/>
      <c r="M810" s="34"/>
      <c r="N810" s="7"/>
      <c r="O810" s="34"/>
      <c r="P810" s="7"/>
      <c r="Q810" s="34"/>
      <c r="R810" s="34"/>
      <c r="S810" s="7"/>
      <c r="T810" s="34"/>
      <c r="U810" s="34"/>
      <c r="V810" s="7"/>
      <c r="W810" s="34"/>
      <c r="X810" s="7"/>
      <c r="Y810" s="34"/>
      <c r="Z810" s="67"/>
      <c r="AA810" s="34"/>
      <c r="AB810" s="7"/>
      <c r="AC810" s="34"/>
      <c r="AD810" s="34"/>
      <c r="AE810" s="7"/>
      <c r="AF810" s="34"/>
      <c r="AG810" s="7"/>
      <c r="AH810" s="34"/>
      <c r="AI810" s="7"/>
      <c r="AJ810" s="66"/>
      <c r="AK810" s="66"/>
      <c r="AL810" s="34"/>
      <c r="AM810" s="34"/>
      <c r="AN810" s="7"/>
      <c r="AO810" s="67"/>
      <c r="AP810" s="8"/>
      <c r="AQ810" s="8"/>
      <c r="AR810" s="7"/>
      <c r="AS810" s="8"/>
      <c r="AT810" s="8"/>
      <c r="AU810" s="224"/>
      <c r="AV810" s="224"/>
      <c r="AW810" s="224"/>
      <c r="AX810" s="225"/>
      <c r="AY810" s="225"/>
      <c r="AZ810" s="224"/>
      <c r="BA810" s="225"/>
      <c r="BB810" s="225"/>
      <c r="BC810" s="224"/>
      <c r="BD810" s="225"/>
      <c r="BE810" s="225"/>
      <c r="BF810" s="224"/>
      <c r="BG810" s="225"/>
      <c r="BH810" s="225"/>
      <c r="BI810" s="224"/>
      <c r="BJ810" s="226"/>
      <c r="BK810" s="226"/>
      <c r="BL810" s="228"/>
      <c r="BM810" s="229"/>
    </row>
    <row r="811" spans="1:65" x14ac:dyDescent="0.25">
      <c r="A811" s="45"/>
      <c r="B811" s="44"/>
      <c r="C811" s="52"/>
      <c r="D811" s="37"/>
      <c r="E811" s="37"/>
      <c r="F811" s="43"/>
      <c r="G811" s="52"/>
      <c r="H811" s="52"/>
      <c r="I811" s="34"/>
      <c r="J811" s="34"/>
      <c r="K811" s="34"/>
      <c r="L811" s="7"/>
      <c r="M811" s="34"/>
      <c r="N811" s="7"/>
      <c r="O811" s="34"/>
      <c r="P811" s="7"/>
      <c r="Q811" s="34"/>
      <c r="R811" s="34"/>
      <c r="S811" s="7"/>
      <c r="T811" s="34"/>
      <c r="U811" s="34"/>
      <c r="V811" s="7"/>
      <c r="W811" s="34"/>
      <c r="X811" s="7"/>
      <c r="Y811" s="34"/>
      <c r="Z811" s="67"/>
      <c r="AA811" s="34"/>
      <c r="AB811" s="7"/>
      <c r="AC811" s="34"/>
      <c r="AD811" s="34"/>
      <c r="AE811" s="7"/>
      <c r="AF811" s="34"/>
      <c r="AG811" s="7"/>
      <c r="AH811" s="34"/>
      <c r="AI811" s="7"/>
      <c r="AJ811" s="66"/>
      <c r="AK811" s="66"/>
      <c r="AL811" s="34"/>
      <c r="AM811" s="34"/>
      <c r="AN811" s="7"/>
      <c r="AO811" s="67"/>
      <c r="AP811" s="8"/>
      <c r="AQ811" s="8"/>
      <c r="AR811" s="7"/>
      <c r="AS811" s="8"/>
      <c r="AT811" s="8"/>
      <c r="AU811" s="224"/>
      <c r="AV811" s="224"/>
      <c r="AW811" s="224"/>
      <c r="AX811" s="225"/>
      <c r="AY811" s="225"/>
      <c r="AZ811" s="224"/>
      <c r="BA811" s="225"/>
      <c r="BB811" s="225"/>
      <c r="BC811" s="224"/>
      <c r="BD811" s="225"/>
      <c r="BE811" s="225"/>
      <c r="BF811" s="224"/>
      <c r="BG811" s="225"/>
      <c r="BH811" s="225"/>
      <c r="BI811" s="224"/>
      <c r="BJ811" s="226"/>
      <c r="BK811" s="226"/>
      <c r="BL811" s="228"/>
      <c r="BM811" s="229"/>
    </row>
    <row r="812" spans="1:65" x14ac:dyDescent="0.25">
      <c r="A812" s="45"/>
      <c r="B812" s="44"/>
      <c r="C812" s="52"/>
      <c r="D812" s="37"/>
      <c r="E812" s="37"/>
      <c r="F812" s="43"/>
      <c r="G812" s="52"/>
      <c r="H812" s="52"/>
      <c r="I812" s="34"/>
      <c r="J812" s="34"/>
      <c r="K812" s="34"/>
      <c r="L812" s="7"/>
      <c r="M812" s="34"/>
      <c r="N812" s="7"/>
      <c r="O812" s="34"/>
      <c r="P812" s="7"/>
      <c r="Q812" s="34"/>
      <c r="R812" s="34"/>
      <c r="S812" s="7"/>
      <c r="T812" s="34"/>
      <c r="U812" s="34"/>
      <c r="V812" s="7"/>
      <c r="W812" s="34"/>
      <c r="X812" s="7"/>
      <c r="Y812" s="34"/>
      <c r="Z812" s="67"/>
      <c r="AA812" s="34"/>
      <c r="AB812" s="7"/>
      <c r="AC812" s="34"/>
      <c r="AD812" s="34"/>
      <c r="AE812" s="7"/>
      <c r="AF812" s="34"/>
      <c r="AG812" s="7"/>
      <c r="AH812" s="34"/>
      <c r="AI812" s="7"/>
      <c r="AJ812" s="66"/>
      <c r="AK812" s="66"/>
      <c r="AL812" s="34"/>
      <c r="AM812" s="34"/>
      <c r="AN812" s="7"/>
      <c r="AO812" s="67"/>
      <c r="AP812" s="8"/>
      <c r="AQ812" s="8"/>
      <c r="AR812" s="7"/>
      <c r="AS812" s="8"/>
      <c r="AT812" s="8"/>
      <c r="AU812" s="224"/>
      <c r="AV812" s="224"/>
      <c r="AW812" s="224"/>
      <c r="AX812" s="225"/>
      <c r="AY812" s="225"/>
      <c r="AZ812" s="224"/>
      <c r="BA812" s="225"/>
      <c r="BB812" s="225"/>
      <c r="BC812" s="224"/>
      <c r="BD812" s="225"/>
      <c r="BE812" s="225"/>
      <c r="BF812" s="224"/>
      <c r="BG812" s="225"/>
      <c r="BH812" s="225"/>
      <c r="BI812" s="224"/>
      <c r="BJ812" s="226"/>
      <c r="BK812" s="226"/>
      <c r="BL812" s="228"/>
      <c r="BM812" s="229"/>
    </row>
    <row r="813" spans="1:65" x14ac:dyDescent="0.25">
      <c r="A813" s="45"/>
      <c r="B813" s="44"/>
      <c r="C813" s="52"/>
      <c r="D813" s="37"/>
      <c r="E813" s="37"/>
      <c r="F813" s="43"/>
      <c r="G813" s="52"/>
      <c r="H813" s="52"/>
      <c r="I813" s="34"/>
      <c r="J813" s="34"/>
      <c r="K813" s="34"/>
      <c r="L813" s="7"/>
      <c r="M813" s="34"/>
      <c r="N813" s="7"/>
      <c r="O813" s="34"/>
      <c r="P813" s="7"/>
      <c r="Q813" s="34"/>
      <c r="R813" s="34"/>
      <c r="S813" s="7"/>
      <c r="T813" s="34"/>
      <c r="U813" s="34"/>
      <c r="V813" s="7"/>
      <c r="W813" s="34"/>
      <c r="X813" s="7"/>
      <c r="Y813" s="34"/>
      <c r="Z813" s="67"/>
      <c r="AA813" s="34"/>
      <c r="AB813" s="7"/>
      <c r="AC813" s="34"/>
      <c r="AD813" s="34"/>
      <c r="AE813" s="7"/>
      <c r="AF813" s="34"/>
      <c r="AG813" s="7"/>
      <c r="AH813" s="34"/>
      <c r="AI813" s="7"/>
      <c r="AJ813" s="66"/>
      <c r="AK813" s="66"/>
      <c r="AL813" s="34"/>
      <c r="AM813" s="34"/>
      <c r="AN813" s="7"/>
      <c r="AO813" s="67"/>
      <c r="AP813" s="8"/>
      <c r="AQ813" s="8"/>
      <c r="AR813" s="7"/>
      <c r="AS813" s="8"/>
      <c r="AT813" s="8"/>
      <c r="AU813" s="224"/>
      <c r="AV813" s="224"/>
      <c r="AW813" s="224"/>
      <c r="AX813" s="225"/>
      <c r="AY813" s="225"/>
      <c r="AZ813" s="224"/>
      <c r="BA813" s="225"/>
      <c r="BB813" s="225"/>
      <c r="BC813" s="224"/>
      <c r="BD813" s="225"/>
      <c r="BE813" s="225"/>
      <c r="BF813" s="224"/>
      <c r="BG813" s="225"/>
      <c r="BH813" s="225"/>
      <c r="BI813" s="224"/>
      <c r="BJ813" s="226"/>
      <c r="BK813" s="226"/>
      <c r="BL813" s="228"/>
      <c r="BM813" s="229"/>
    </row>
    <row r="814" spans="1:65" x14ac:dyDescent="0.25">
      <c r="A814" s="45"/>
      <c r="B814" s="44"/>
      <c r="C814" s="52"/>
      <c r="D814" s="37"/>
      <c r="E814" s="37"/>
      <c r="F814" s="43"/>
      <c r="G814" s="52"/>
      <c r="H814" s="52"/>
      <c r="I814" s="34"/>
      <c r="J814" s="34"/>
      <c r="K814" s="34"/>
      <c r="L814" s="7"/>
      <c r="M814" s="34"/>
      <c r="N814" s="7"/>
      <c r="O814" s="34"/>
      <c r="P814" s="7"/>
      <c r="Q814" s="34"/>
      <c r="R814" s="34"/>
      <c r="S814" s="7"/>
      <c r="T814" s="34"/>
      <c r="U814" s="34"/>
      <c r="V814" s="7"/>
      <c r="W814" s="34"/>
      <c r="X814" s="7"/>
      <c r="Y814" s="34"/>
      <c r="Z814" s="67"/>
      <c r="AA814" s="34"/>
      <c r="AB814" s="7"/>
      <c r="AC814" s="34"/>
      <c r="AD814" s="34"/>
      <c r="AE814" s="7"/>
      <c r="AF814" s="34"/>
      <c r="AG814" s="7"/>
      <c r="AH814" s="34"/>
      <c r="AI814" s="7"/>
      <c r="AJ814" s="66"/>
      <c r="AK814" s="66"/>
      <c r="AL814" s="34"/>
      <c r="AM814" s="34"/>
      <c r="AN814" s="7"/>
      <c r="AO814" s="67"/>
      <c r="AP814" s="8"/>
      <c r="AQ814" s="8"/>
      <c r="AR814" s="7"/>
      <c r="AS814" s="8"/>
      <c r="AT814" s="8"/>
      <c r="AU814" s="224"/>
      <c r="AV814" s="224"/>
      <c r="AW814" s="224"/>
      <c r="AX814" s="225"/>
      <c r="AY814" s="225"/>
      <c r="AZ814" s="224"/>
      <c r="BA814" s="225"/>
      <c r="BB814" s="225"/>
      <c r="BC814" s="224"/>
      <c r="BD814" s="225"/>
      <c r="BE814" s="225"/>
      <c r="BF814" s="224"/>
      <c r="BG814" s="225"/>
      <c r="BH814" s="225"/>
      <c r="BI814" s="224"/>
      <c r="BJ814" s="226"/>
      <c r="BK814" s="226"/>
      <c r="BL814" s="228"/>
      <c r="BM814" s="229"/>
    </row>
    <row r="815" spans="1:65" x14ac:dyDescent="0.25">
      <c r="A815" s="45"/>
      <c r="B815" s="44"/>
      <c r="C815" s="52"/>
      <c r="D815" s="37"/>
      <c r="E815" s="37"/>
      <c r="F815" s="43"/>
      <c r="G815" s="52"/>
      <c r="H815" s="52"/>
      <c r="I815" s="34"/>
      <c r="J815" s="34"/>
      <c r="K815" s="34"/>
      <c r="L815" s="7"/>
      <c r="M815" s="34"/>
      <c r="N815" s="7"/>
      <c r="O815" s="34"/>
      <c r="P815" s="7"/>
      <c r="Q815" s="34"/>
      <c r="R815" s="34"/>
      <c r="S815" s="7"/>
      <c r="T815" s="34"/>
      <c r="U815" s="34"/>
      <c r="V815" s="7"/>
      <c r="W815" s="34"/>
      <c r="X815" s="7"/>
      <c r="Y815" s="34"/>
      <c r="Z815" s="67"/>
      <c r="AA815" s="34"/>
      <c r="AB815" s="7"/>
      <c r="AC815" s="34"/>
      <c r="AD815" s="34"/>
      <c r="AE815" s="7"/>
      <c r="AF815" s="34"/>
      <c r="AG815" s="7"/>
      <c r="AH815" s="34"/>
      <c r="AI815" s="7"/>
      <c r="AJ815" s="66"/>
      <c r="AK815" s="66"/>
      <c r="AL815" s="34"/>
      <c r="AM815" s="34"/>
      <c r="AN815" s="7"/>
      <c r="AO815" s="67"/>
      <c r="AP815" s="8"/>
      <c r="AQ815" s="8"/>
      <c r="AR815" s="7"/>
      <c r="AS815" s="8"/>
      <c r="AT815" s="8"/>
      <c r="AU815" s="224"/>
      <c r="AV815" s="224"/>
      <c r="AW815" s="224"/>
      <c r="AX815" s="225"/>
      <c r="AY815" s="225"/>
      <c r="AZ815" s="224"/>
      <c r="BA815" s="225"/>
      <c r="BB815" s="225"/>
      <c r="BC815" s="224"/>
      <c r="BD815" s="225"/>
      <c r="BE815" s="225"/>
      <c r="BF815" s="224"/>
      <c r="BG815" s="225"/>
      <c r="BH815" s="225"/>
      <c r="BI815" s="224"/>
      <c r="BJ815" s="226"/>
      <c r="BK815" s="226"/>
      <c r="BL815" s="228"/>
      <c r="BM815" s="229"/>
    </row>
    <row r="816" spans="1:65" x14ac:dyDescent="0.25">
      <c r="A816" s="45"/>
      <c r="B816" s="44"/>
      <c r="C816" s="52"/>
      <c r="D816" s="37"/>
      <c r="E816" s="37"/>
      <c r="F816" s="43"/>
      <c r="G816" s="52"/>
      <c r="H816" s="52"/>
      <c r="I816" s="34"/>
      <c r="J816" s="34"/>
      <c r="K816" s="34"/>
      <c r="L816" s="7"/>
      <c r="M816" s="34"/>
      <c r="N816" s="7"/>
      <c r="O816" s="34"/>
      <c r="P816" s="7"/>
      <c r="Q816" s="34"/>
      <c r="R816" s="34"/>
      <c r="S816" s="7"/>
      <c r="T816" s="34"/>
      <c r="U816" s="34"/>
      <c r="V816" s="7"/>
      <c r="W816" s="34"/>
      <c r="X816" s="7"/>
      <c r="Y816" s="34"/>
      <c r="Z816" s="67"/>
      <c r="AA816" s="34"/>
      <c r="AB816" s="7"/>
      <c r="AC816" s="34"/>
      <c r="AD816" s="34"/>
      <c r="AE816" s="7"/>
      <c r="AF816" s="34"/>
      <c r="AG816" s="7"/>
      <c r="AH816" s="34"/>
      <c r="AI816" s="7"/>
      <c r="AJ816" s="66"/>
      <c r="AK816" s="66"/>
      <c r="AL816" s="34"/>
      <c r="AM816" s="34"/>
      <c r="AN816" s="7"/>
      <c r="AO816" s="67"/>
      <c r="AP816" s="8"/>
      <c r="AQ816" s="8"/>
      <c r="AR816" s="7"/>
      <c r="AS816" s="8"/>
      <c r="AT816" s="8"/>
      <c r="AU816" s="224"/>
      <c r="AV816" s="224"/>
      <c r="AW816" s="224"/>
      <c r="AX816" s="225"/>
      <c r="AY816" s="225"/>
      <c r="AZ816" s="224"/>
      <c r="BA816" s="225"/>
      <c r="BB816" s="225"/>
      <c r="BC816" s="224"/>
      <c r="BD816" s="225"/>
      <c r="BE816" s="225"/>
      <c r="BF816" s="224"/>
      <c r="BG816" s="225"/>
      <c r="BH816" s="225"/>
      <c r="BI816" s="224"/>
      <c r="BJ816" s="226"/>
      <c r="BK816" s="226"/>
      <c r="BL816" s="228"/>
      <c r="BM816" s="229"/>
    </row>
    <row r="817" spans="1:65" x14ac:dyDescent="0.25">
      <c r="A817" s="45"/>
      <c r="B817" s="44"/>
      <c r="C817" s="52"/>
      <c r="D817" s="37"/>
      <c r="E817" s="37"/>
      <c r="F817" s="43"/>
      <c r="G817" s="52"/>
      <c r="H817" s="52"/>
      <c r="I817" s="34"/>
      <c r="J817" s="34"/>
      <c r="K817" s="34"/>
      <c r="L817" s="7"/>
      <c r="M817" s="34"/>
      <c r="N817" s="7"/>
      <c r="O817" s="34"/>
      <c r="P817" s="7"/>
      <c r="Q817" s="34"/>
      <c r="R817" s="34"/>
      <c r="S817" s="7"/>
      <c r="T817" s="34"/>
      <c r="U817" s="34"/>
      <c r="V817" s="7"/>
      <c r="W817" s="34"/>
      <c r="X817" s="7"/>
      <c r="Y817" s="34"/>
      <c r="Z817" s="67"/>
      <c r="AA817" s="34"/>
      <c r="AB817" s="7"/>
      <c r="AC817" s="34"/>
      <c r="AD817" s="34"/>
      <c r="AE817" s="7"/>
      <c r="AF817" s="34"/>
      <c r="AG817" s="7"/>
      <c r="AH817" s="34"/>
      <c r="AI817" s="7"/>
      <c r="AJ817" s="66"/>
      <c r="AK817" s="66"/>
      <c r="AL817" s="34"/>
      <c r="AM817" s="34"/>
      <c r="AN817" s="7"/>
      <c r="AO817" s="67"/>
      <c r="AP817" s="8"/>
      <c r="AQ817" s="8"/>
      <c r="AR817" s="7"/>
      <c r="AS817" s="8"/>
      <c r="AT817" s="8"/>
      <c r="AU817" s="224"/>
      <c r="AV817" s="224"/>
      <c r="AW817" s="224"/>
      <c r="AX817" s="225"/>
      <c r="AY817" s="225"/>
      <c r="AZ817" s="224"/>
      <c r="BA817" s="225"/>
      <c r="BB817" s="225"/>
      <c r="BC817" s="224"/>
      <c r="BD817" s="225"/>
      <c r="BE817" s="225"/>
      <c r="BF817" s="224"/>
      <c r="BG817" s="225"/>
      <c r="BH817" s="225"/>
      <c r="BI817" s="224"/>
      <c r="BJ817" s="226"/>
      <c r="BK817" s="226"/>
      <c r="BL817" s="228"/>
      <c r="BM817" s="229"/>
    </row>
    <row r="818" spans="1:65" x14ac:dyDescent="0.25">
      <c r="A818" s="45"/>
      <c r="B818" s="44"/>
      <c r="C818" s="52"/>
      <c r="D818" s="37"/>
      <c r="E818" s="37"/>
      <c r="F818" s="43"/>
      <c r="G818" s="52"/>
      <c r="H818" s="52"/>
      <c r="I818" s="34"/>
      <c r="J818" s="34"/>
      <c r="K818" s="34"/>
      <c r="L818" s="7"/>
      <c r="M818" s="34"/>
      <c r="N818" s="7"/>
      <c r="O818" s="34"/>
      <c r="P818" s="7"/>
      <c r="Q818" s="34"/>
      <c r="R818" s="34"/>
      <c r="S818" s="7"/>
      <c r="T818" s="34"/>
      <c r="U818" s="34"/>
      <c r="V818" s="7"/>
      <c r="W818" s="34"/>
      <c r="X818" s="7"/>
      <c r="Y818" s="34"/>
      <c r="Z818" s="67"/>
      <c r="AA818" s="34"/>
      <c r="AB818" s="7"/>
      <c r="AC818" s="34"/>
      <c r="AD818" s="34"/>
      <c r="AE818" s="7"/>
      <c r="AF818" s="34"/>
      <c r="AG818" s="7"/>
      <c r="AH818" s="34"/>
      <c r="AI818" s="7"/>
      <c r="AJ818" s="66"/>
      <c r="AK818" s="66"/>
      <c r="AL818" s="34"/>
      <c r="AM818" s="34"/>
      <c r="AN818" s="7"/>
      <c r="AO818" s="67"/>
      <c r="AP818" s="8"/>
      <c r="AQ818" s="8"/>
      <c r="AR818" s="7"/>
      <c r="AS818" s="8"/>
      <c r="AT818" s="8"/>
      <c r="AU818" s="224"/>
      <c r="AV818" s="224"/>
      <c r="AW818" s="224"/>
      <c r="AX818" s="225"/>
      <c r="AY818" s="225"/>
      <c r="AZ818" s="224"/>
      <c r="BA818" s="225"/>
      <c r="BB818" s="225"/>
      <c r="BC818" s="224"/>
      <c r="BD818" s="225"/>
      <c r="BE818" s="225"/>
      <c r="BF818" s="224"/>
      <c r="BG818" s="225"/>
      <c r="BH818" s="225"/>
      <c r="BI818" s="224"/>
      <c r="BJ818" s="226"/>
      <c r="BK818" s="226"/>
      <c r="BL818" s="228"/>
      <c r="BM818" s="229"/>
    </row>
    <row r="819" spans="1:65" x14ac:dyDescent="0.25">
      <c r="A819" s="45"/>
      <c r="B819" s="44"/>
      <c r="C819" s="52"/>
      <c r="D819" s="37"/>
      <c r="E819" s="37"/>
      <c r="F819" s="43"/>
      <c r="G819" s="52"/>
      <c r="H819" s="52"/>
      <c r="I819" s="34"/>
      <c r="J819" s="34"/>
      <c r="K819" s="34"/>
      <c r="L819" s="7"/>
      <c r="M819" s="34"/>
      <c r="N819" s="7"/>
      <c r="O819" s="34"/>
      <c r="P819" s="7"/>
      <c r="Q819" s="34"/>
      <c r="R819" s="34"/>
      <c r="S819" s="7"/>
      <c r="T819" s="34"/>
      <c r="U819" s="34"/>
      <c r="V819" s="7"/>
      <c r="W819" s="34"/>
      <c r="X819" s="7"/>
      <c r="Y819" s="34"/>
      <c r="Z819" s="67"/>
      <c r="AA819" s="34"/>
      <c r="AB819" s="7"/>
      <c r="AC819" s="34"/>
      <c r="AD819" s="34"/>
      <c r="AE819" s="7"/>
      <c r="AF819" s="34"/>
      <c r="AG819" s="7"/>
      <c r="AH819" s="34"/>
      <c r="AI819" s="7"/>
      <c r="AJ819" s="66"/>
      <c r="AK819" s="66"/>
      <c r="AL819" s="34"/>
      <c r="AM819" s="34"/>
      <c r="AN819" s="7"/>
      <c r="AO819" s="67"/>
      <c r="AP819" s="8"/>
      <c r="AQ819" s="8"/>
      <c r="AR819" s="7"/>
      <c r="AS819" s="8"/>
      <c r="AT819" s="8"/>
      <c r="AU819" s="224"/>
      <c r="AV819" s="224"/>
      <c r="AW819" s="224"/>
      <c r="AX819" s="225"/>
      <c r="AY819" s="225"/>
      <c r="AZ819" s="224"/>
      <c r="BA819" s="225"/>
      <c r="BB819" s="225"/>
      <c r="BC819" s="224"/>
      <c r="BD819" s="225"/>
      <c r="BE819" s="225"/>
      <c r="BF819" s="224"/>
      <c r="BG819" s="225"/>
      <c r="BH819" s="225"/>
      <c r="BI819" s="224"/>
      <c r="BJ819" s="226"/>
      <c r="BK819" s="226"/>
      <c r="BL819" s="228"/>
      <c r="BM819" s="229"/>
    </row>
    <row r="820" spans="1:65" x14ac:dyDescent="0.25">
      <c r="A820" s="45"/>
      <c r="B820" s="44"/>
      <c r="C820" s="52"/>
      <c r="D820" s="37"/>
      <c r="E820" s="37"/>
      <c r="F820" s="43"/>
      <c r="G820" s="52"/>
      <c r="H820" s="52"/>
      <c r="I820" s="34"/>
      <c r="J820" s="34"/>
      <c r="K820" s="34"/>
      <c r="L820" s="7"/>
      <c r="M820" s="34"/>
      <c r="N820" s="7"/>
      <c r="O820" s="34"/>
      <c r="P820" s="7"/>
      <c r="Q820" s="34"/>
      <c r="R820" s="34"/>
      <c r="S820" s="7"/>
      <c r="T820" s="34"/>
      <c r="U820" s="34"/>
      <c r="V820" s="7"/>
      <c r="W820" s="34"/>
      <c r="X820" s="7"/>
      <c r="Y820" s="34"/>
      <c r="Z820" s="67"/>
      <c r="AA820" s="34"/>
      <c r="AB820" s="7"/>
      <c r="AC820" s="34"/>
      <c r="AD820" s="34"/>
      <c r="AE820" s="7"/>
      <c r="AF820" s="34"/>
      <c r="AG820" s="7"/>
      <c r="AH820" s="34"/>
      <c r="AI820" s="7"/>
      <c r="AJ820" s="66"/>
      <c r="AK820" s="66"/>
      <c r="AL820" s="34"/>
      <c r="AM820" s="34"/>
      <c r="AN820" s="7"/>
      <c r="AO820" s="67"/>
      <c r="AP820" s="8"/>
      <c r="AQ820" s="8"/>
      <c r="AR820" s="7"/>
      <c r="AS820" s="8"/>
      <c r="AT820" s="8"/>
      <c r="AU820" s="224"/>
      <c r="AV820" s="224"/>
      <c r="AW820" s="224"/>
      <c r="AX820" s="225"/>
      <c r="AY820" s="225"/>
      <c r="AZ820" s="224"/>
      <c r="BA820" s="225"/>
      <c r="BB820" s="225"/>
      <c r="BC820" s="224"/>
      <c r="BD820" s="225"/>
      <c r="BE820" s="225"/>
      <c r="BF820" s="224"/>
      <c r="BG820" s="225"/>
      <c r="BH820" s="225"/>
      <c r="BI820" s="224"/>
      <c r="BJ820" s="226"/>
      <c r="BK820" s="226"/>
      <c r="BL820" s="228"/>
      <c r="BM820" s="229"/>
    </row>
    <row r="821" spans="1:65" x14ac:dyDescent="0.25">
      <c r="A821" s="45"/>
      <c r="B821" s="44"/>
      <c r="C821" s="52"/>
      <c r="D821" s="37"/>
      <c r="E821" s="37"/>
      <c r="F821" s="43"/>
      <c r="G821" s="52"/>
      <c r="H821" s="52"/>
      <c r="I821" s="34"/>
      <c r="J821" s="34"/>
      <c r="K821" s="34"/>
      <c r="L821" s="7"/>
      <c r="M821" s="34"/>
      <c r="N821" s="7"/>
      <c r="O821" s="34"/>
      <c r="P821" s="7"/>
      <c r="Q821" s="34"/>
      <c r="R821" s="34"/>
      <c r="S821" s="7"/>
      <c r="T821" s="34"/>
      <c r="U821" s="34"/>
      <c r="V821" s="7"/>
      <c r="W821" s="34"/>
      <c r="X821" s="7"/>
      <c r="Y821" s="34"/>
      <c r="Z821" s="67"/>
      <c r="AA821" s="34"/>
      <c r="AB821" s="7"/>
      <c r="AC821" s="34"/>
      <c r="AD821" s="34"/>
      <c r="AE821" s="7"/>
      <c r="AF821" s="34"/>
      <c r="AG821" s="7"/>
      <c r="AH821" s="34"/>
      <c r="AI821" s="7"/>
      <c r="AJ821" s="66"/>
      <c r="AK821" s="66"/>
      <c r="AL821" s="34"/>
      <c r="AM821" s="34"/>
      <c r="AN821" s="7"/>
      <c r="AO821" s="67"/>
      <c r="AP821" s="8"/>
      <c r="AQ821" s="8"/>
      <c r="AR821" s="7"/>
      <c r="AS821" s="8"/>
      <c r="AT821" s="8"/>
      <c r="AU821" s="224"/>
      <c r="AV821" s="224"/>
      <c r="AW821" s="224"/>
      <c r="AX821" s="225"/>
      <c r="AY821" s="225"/>
      <c r="AZ821" s="224"/>
      <c r="BA821" s="225"/>
      <c r="BB821" s="225"/>
      <c r="BC821" s="224"/>
      <c r="BD821" s="225"/>
      <c r="BE821" s="225"/>
      <c r="BF821" s="224"/>
      <c r="BG821" s="225"/>
      <c r="BH821" s="225"/>
      <c r="BI821" s="224"/>
      <c r="BJ821" s="226"/>
      <c r="BK821" s="226"/>
      <c r="BL821" s="228"/>
      <c r="BM821" s="229"/>
    </row>
    <row r="822" spans="1:65" x14ac:dyDescent="0.25">
      <c r="A822" s="45"/>
      <c r="B822" s="44"/>
      <c r="C822" s="52"/>
      <c r="D822" s="37"/>
      <c r="E822" s="37"/>
      <c r="F822" s="43"/>
      <c r="G822" s="52"/>
      <c r="H822" s="52"/>
      <c r="I822" s="34"/>
      <c r="J822" s="34"/>
      <c r="K822" s="34"/>
      <c r="L822" s="7"/>
      <c r="M822" s="34"/>
      <c r="N822" s="7"/>
      <c r="O822" s="34"/>
      <c r="P822" s="7"/>
      <c r="Q822" s="34"/>
      <c r="R822" s="34"/>
      <c r="S822" s="7"/>
      <c r="T822" s="34"/>
      <c r="U822" s="34"/>
      <c r="V822" s="7"/>
      <c r="W822" s="34"/>
      <c r="X822" s="7"/>
      <c r="Y822" s="34"/>
      <c r="Z822" s="67"/>
      <c r="AA822" s="34"/>
      <c r="AB822" s="7"/>
      <c r="AC822" s="34"/>
      <c r="AD822" s="34"/>
      <c r="AE822" s="7"/>
      <c r="AF822" s="34"/>
      <c r="AG822" s="7"/>
      <c r="AH822" s="34"/>
      <c r="AI822" s="7"/>
      <c r="AJ822" s="66"/>
      <c r="AK822" s="66"/>
      <c r="AL822" s="34"/>
      <c r="AM822" s="34"/>
      <c r="AN822" s="7"/>
      <c r="AO822" s="67"/>
      <c r="AP822" s="8"/>
      <c r="AQ822" s="8"/>
      <c r="AR822" s="7"/>
      <c r="AS822" s="8"/>
      <c r="AT822" s="8"/>
      <c r="AU822" s="224"/>
      <c r="AV822" s="224"/>
      <c r="AW822" s="224"/>
      <c r="AX822" s="225"/>
      <c r="AY822" s="225"/>
      <c r="AZ822" s="224"/>
      <c r="BA822" s="225"/>
      <c r="BB822" s="225"/>
      <c r="BC822" s="224"/>
      <c r="BD822" s="225"/>
      <c r="BE822" s="225"/>
      <c r="BF822" s="224"/>
      <c r="BG822" s="225"/>
      <c r="BH822" s="225"/>
      <c r="BI822" s="224"/>
      <c r="BJ822" s="226"/>
      <c r="BK822" s="226"/>
      <c r="BL822" s="228"/>
      <c r="BM822" s="229"/>
    </row>
    <row r="823" spans="1:65" x14ac:dyDescent="0.25">
      <c r="A823" s="45"/>
      <c r="B823" s="44"/>
      <c r="C823" s="52"/>
      <c r="D823" s="37"/>
      <c r="E823" s="37"/>
      <c r="F823" s="43"/>
      <c r="G823" s="52"/>
      <c r="H823" s="52"/>
      <c r="I823" s="34"/>
      <c r="J823" s="34"/>
      <c r="K823" s="34"/>
      <c r="L823" s="7"/>
      <c r="M823" s="34"/>
      <c r="N823" s="7"/>
      <c r="O823" s="34"/>
      <c r="P823" s="7"/>
      <c r="Q823" s="34"/>
      <c r="R823" s="34"/>
      <c r="S823" s="7"/>
      <c r="T823" s="34"/>
      <c r="U823" s="34"/>
      <c r="V823" s="7"/>
      <c r="W823" s="34"/>
      <c r="X823" s="7"/>
      <c r="Y823" s="34"/>
      <c r="Z823" s="67"/>
      <c r="AA823" s="34"/>
      <c r="AB823" s="7"/>
      <c r="AC823" s="34"/>
      <c r="AD823" s="34"/>
      <c r="AE823" s="7"/>
      <c r="AF823" s="34"/>
      <c r="AG823" s="7"/>
      <c r="AH823" s="34"/>
      <c r="AI823" s="7"/>
      <c r="AJ823" s="66"/>
      <c r="AK823" s="66"/>
      <c r="AL823" s="34"/>
      <c r="AM823" s="34"/>
      <c r="AN823" s="7"/>
      <c r="AO823" s="67"/>
      <c r="AP823" s="8"/>
      <c r="AQ823" s="8"/>
      <c r="AR823" s="7"/>
      <c r="AS823" s="8"/>
      <c r="AT823" s="8"/>
      <c r="AU823" s="224"/>
      <c r="AV823" s="224"/>
      <c r="AW823" s="224"/>
      <c r="AX823" s="225"/>
      <c r="AY823" s="225"/>
      <c r="AZ823" s="224"/>
      <c r="BA823" s="225"/>
      <c r="BB823" s="225"/>
      <c r="BC823" s="224"/>
      <c r="BD823" s="225"/>
      <c r="BE823" s="225"/>
      <c r="BF823" s="224"/>
      <c r="BG823" s="225"/>
      <c r="BH823" s="225"/>
      <c r="BI823" s="224"/>
      <c r="BJ823" s="226"/>
      <c r="BK823" s="226"/>
      <c r="BL823" s="228"/>
      <c r="BM823" s="229"/>
    </row>
    <row r="824" spans="1:65" x14ac:dyDescent="0.25">
      <c r="A824" s="45"/>
      <c r="B824" s="44"/>
      <c r="C824" s="52"/>
      <c r="D824" s="37"/>
      <c r="E824" s="37"/>
      <c r="F824" s="43"/>
      <c r="G824" s="52"/>
      <c r="H824" s="52"/>
      <c r="I824" s="34"/>
      <c r="J824" s="34"/>
      <c r="K824" s="34"/>
      <c r="L824" s="7"/>
      <c r="M824" s="34"/>
      <c r="N824" s="7"/>
      <c r="O824" s="34"/>
      <c r="P824" s="7"/>
      <c r="Q824" s="34"/>
      <c r="R824" s="34"/>
      <c r="S824" s="7"/>
      <c r="T824" s="34"/>
      <c r="U824" s="34"/>
      <c r="V824" s="7"/>
      <c r="W824" s="34"/>
      <c r="X824" s="7"/>
      <c r="Y824" s="34"/>
      <c r="Z824" s="67"/>
      <c r="AA824" s="34"/>
      <c r="AB824" s="7"/>
      <c r="AC824" s="34"/>
      <c r="AD824" s="34"/>
      <c r="AE824" s="7"/>
      <c r="AF824" s="34"/>
      <c r="AG824" s="7"/>
      <c r="AH824" s="34"/>
      <c r="AI824" s="7"/>
      <c r="AJ824" s="66"/>
      <c r="AK824" s="66"/>
      <c r="AL824" s="34"/>
      <c r="AM824" s="34"/>
      <c r="AN824" s="7"/>
      <c r="AO824" s="67"/>
      <c r="AP824" s="8"/>
      <c r="AQ824" s="8"/>
      <c r="AR824" s="7"/>
      <c r="AS824" s="8"/>
      <c r="AT824" s="8"/>
      <c r="AU824" s="224"/>
      <c r="AV824" s="224"/>
      <c r="AW824" s="224"/>
      <c r="AX824" s="225"/>
      <c r="AY824" s="225"/>
      <c r="AZ824" s="224"/>
      <c r="BA824" s="225"/>
      <c r="BB824" s="225"/>
      <c r="BC824" s="224"/>
      <c r="BD824" s="225"/>
      <c r="BE824" s="225"/>
      <c r="BF824" s="224"/>
      <c r="BG824" s="225"/>
      <c r="BH824" s="225"/>
      <c r="BI824" s="224"/>
      <c r="BJ824" s="226"/>
      <c r="BK824" s="226"/>
      <c r="BL824" s="228"/>
      <c r="BM824" s="229"/>
    </row>
    <row r="825" spans="1:65" x14ac:dyDescent="0.25">
      <c r="A825" s="45"/>
      <c r="B825" s="44"/>
      <c r="C825" s="52"/>
      <c r="D825" s="37"/>
      <c r="E825" s="37"/>
      <c r="F825" s="43"/>
      <c r="G825" s="52"/>
      <c r="H825" s="52"/>
      <c r="I825" s="34"/>
      <c r="J825" s="34"/>
      <c r="K825" s="34"/>
      <c r="L825" s="7"/>
      <c r="M825" s="34"/>
      <c r="N825" s="7"/>
      <c r="O825" s="34"/>
      <c r="P825" s="7"/>
      <c r="Q825" s="34"/>
      <c r="R825" s="34"/>
      <c r="S825" s="7"/>
      <c r="T825" s="34"/>
      <c r="U825" s="34"/>
      <c r="V825" s="7"/>
      <c r="W825" s="34"/>
      <c r="X825" s="7"/>
      <c r="Y825" s="34"/>
      <c r="Z825" s="67"/>
      <c r="AA825" s="34"/>
      <c r="AB825" s="7"/>
      <c r="AC825" s="34"/>
      <c r="AD825" s="34"/>
      <c r="AE825" s="7"/>
      <c r="AF825" s="34"/>
      <c r="AG825" s="7"/>
      <c r="AH825" s="34"/>
      <c r="AI825" s="7"/>
      <c r="AJ825" s="66"/>
      <c r="AK825" s="66"/>
      <c r="AL825" s="34"/>
      <c r="AM825" s="34"/>
      <c r="AN825" s="7"/>
      <c r="AO825" s="67"/>
      <c r="AP825" s="8"/>
      <c r="AQ825" s="8"/>
      <c r="AR825" s="7"/>
      <c r="AS825" s="8"/>
      <c r="AT825" s="8"/>
      <c r="AU825" s="224"/>
      <c r="AV825" s="224"/>
      <c r="AW825" s="224"/>
      <c r="AX825" s="225"/>
      <c r="AY825" s="225"/>
      <c r="AZ825" s="224"/>
      <c r="BA825" s="225"/>
      <c r="BB825" s="225"/>
      <c r="BC825" s="224"/>
      <c r="BD825" s="225"/>
      <c r="BE825" s="225"/>
      <c r="BF825" s="224"/>
      <c r="BG825" s="225"/>
      <c r="BH825" s="225"/>
      <c r="BI825" s="224"/>
      <c r="BJ825" s="226"/>
      <c r="BK825" s="226"/>
      <c r="BL825" s="228"/>
      <c r="BM825" s="229"/>
    </row>
    <row r="826" spans="1:65" x14ac:dyDescent="0.25">
      <c r="A826" s="45"/>
      <c r="B826" s="44"/>
      <c r="C826" s="52"/>
      <c r="D826" s="37"/>
      <c r="E826" s="37"/>
      <c r="F826" s="43"/>
      <c r="G826" s="52"/>
      <c r="H826" s="52"/>
      <c r="I826" s="34"/>
      <c r="J826" s="34"/>
      <c r="K826" s="34"/>
      <c r="L826" s="7"/>
      <c r="M826" s="34"/>
      <c r="N826" s="7"/>
      <c r="O826" s="34"/>
      <c r="P826" s="7"/>
      <c r="Q826" s="34"/>
      <c r="R826" s="34"/>
      <c r="S826" s="7"/>
      <c r="T826" s="34"/>
      <c r="U826" s="34"/>
      <c r="V826" s="7"/>
      <c r="W826" s="34"/>
      <c r="X826" s="7"/>
      <c r="Y826" s="34"/>
      <c r="Z826" s="67"/>
      <c r="AA826" s="34"/>
      <c r="AB826" s="7"/>
      <c r="AC826" s="34"/>
      <c r="AD826" s="34"/>
      <c r="AE826" s="7"/>
      <c r="AF826" s="34"/>
      <c r="AG826" s="7"/>
      <c r="AH826" s="34"/>
      <c r="AI826" s="7"/>
      <c r="AJ826" s="66"/>
      <c r="AK826" s="66"/>
      <c r="AL826" s="34"/>
      <c r="AM826" s="34"/>
      <c r="AN826" s="7"/>
      <c r="AO826" s="67"/>
      <c r="AP826" s="8"/>
      <c r="AQ826" s="8"/>
      <c r="AR826" s="7"/>
      <c r="AS826" s="8"/>
      <c r="AT826" s="8"/>
      <c r="AU826" s="224"/>
      <c r="AV826" s="224"/>
      <c r="AW826" s="224"/>
      <c r="AX826" s="225"/>
      <c r="AY826" s="225"/>
      <c r="AZ826" s="224"/>
      <c r="BA826" s="225"/>
      <c r="BB826" s="225"/>
      <c r="BC826" s="224"/>
      <c r="BD826" s="225"/>
      <c r="BE826" s="225"/>
      <c r="BF826" s="224"/>
      <c r="BG826" s="225"/>
      <c r="BH826" s="225"/>
      <c r="BI826" s="224"/>
      <c r="BJ826" s="226"/>
      <c r="BK826" s="226"/>
      <c r="BL826" s="228"/>
      <c r="BM826" s="229"/>
    </row>
    <row r="827" spans="1:65" x14ac:dyDescent="0.25">
      <c r="A827" s="45"/>
      <c r="B827" s="44"/>
      <c r="C827" s="52"/>
      <c r="D827" s="37"/>
      <c r="E827" s="37"/>
      <c r="F827" s="43"/>
      <c r="G827" s="52"/>
      <c r="H827" s="52"/>
      <c r="I827" s="34"/>
      <c r="J827" s="34"/>
      <c r="K827" s="34"/>
      <c r="L827" s="7"/>
      <c r="M827" s="34"/>
      <c r="N827" s="7"/>
      <c r="O827" s="34"/>
      <c r="P827" s="7"/>
      <c r="Q827" s="34"/>
      <c r="R827" s="34"/>
      <c r="S827" s="7"/>
      <c r="T827" s="34"/>
      <c r="U827" s="34"/>
      <c r="V827" s="7"/>
      <c r="W827" s="34"/>
      <c r="X827" s="7"/>
      <c r="Y827" s="34"/>
      <c r="Z827" s="67"/>
      <c r="AA827" s="34"/>
      <c r="AB827" s="7"/>
      <c r="AC827" s="34"/>
      <c r="AD827" s="34"/>
      <c r="AE827" s="7"/>
      <c r="AF827" s="34"/>
      <c r="AG827" s="7"/>
      <c r="AH827" s="34"/>
      <c r="AI827" s="7"/>
      <c r="AJ827" s="66"/>
      <c r="AK827" s="66"/>
      <c r="AL827" s="34"/>
      <c r="AM827" s="34"/>
      <c r="AN827" s="7"/>
      <c r="AO827" s="67"/>
      <c r="AP827" s="8"/>
      <c r="AQ827" s="8"/>
      <c r="AR827" s="7"/>
      <c r="AS827" s="8"/>
      <c r="AT827" s="8"/>
      <c r="AU827" s="224"/>
      <c r="AV827" s="224"/>
      <c r="AW827" s="224"/>
      <c r="AX827" s="225"/>
      <c r="AY827" s="225"/>
      <c r="AZ827" s="224"/>
      <c r="BA827" s="225"/>
      <c r="BB827" s="225"/>
      <c r="BC827" s="224"/>
      <c r="BD827" s="225"/>
      <c r="BE827" s="225"/>
      <c r="BF827" s="224"/>
      <c r="BG827" s="225"/>
      <c r="BH827" s="225"/>
      <c r="BI827" s="224"/>
      <c r="BJ827" s="226"/>
      <c r="BK827" s="226"/>
      <c r="BL827" s="228"/>
      <c r="BM827" s="229"/>
    </row>
    <row r="828" spans="1:65" x14ac:dyDescent="0.25">
      <c r="A828" s="45"/>
      <c r="B828" s="44"/>
      <c r="C828" s="52"/>
      <c r="D828" s="37"/>
      <c r="E828" s="37"/>
      <c r="F828" s="43"/>
      <c r="G828" s="52"/>
      <c r="H828" s="52"/>
      <c r="I828" s="34"/>
      <c r="J828" s="34"/>
      <c r="K828" s="34"/>
      <c r="L828" s="7"/>
      <c r="M828" s="34"/>
      <c r="N828" s="7"/>
      <c r="O828" s="34"/>
      <c r="P828" s="7"/>
      <c r="Q828" s="34"/>
      <c r="R828" s="34"/>
      <c r="S828" s="7"/>
      <c r="T828" s="34"/>
      <c r="U828" s="34"/>
      <c r="V828" s="7"/>
      <c r="W828" s="34"/>
      <c r="X828" s="7"/>
      <c r="Y828" s="34"/>
      <c r="Z828" s="67"/>
      <c r="AA828" s="34"/>
      <c r="AB828" s="7"/>
      <c r="AC828" s="34"/>
      <c r="AD828" s="34"/>
      <c r="AE828" s="7"/>
      <c r="AF828" s="34"/>
      <c r="AG828" s="7"/>
      <c r="AH828" s="34"/>
      <c r="AI828" s="7"/>
      <c r="AJ828" s="66"/>
      <c r="AK828" s="66"/>
      <c r="AL828" s="34"/>
      <c r="AM828" s="34"/>
      <c r="AN828" s="7"/>
      <c r="AO828" s="67"/>
      <c r="AP828" s="8"/>
      <c r="AQ828" s="8"/>
      <c r="AR828" s="7"/>
      <c r="AS828" s="8"/>
      <c r="AT828" s="8"/>
      <c r="AU828" s="224"/>
      <c r="AV828" s="224"/>
      <c r="AW828" s="224"/>
      <c r="AX828" s="225"/>
      <c r="AY828" s="225"/>
      <c r="AZ828" s="224"/>
      <c r="BA828" s="225"/>
      <c r="BB828" s="225"/>
      <c r="BC828" s="224"/>
      <c r="BD828" s="225"/>
      <c r="BE828" s="225"/>
      <c r="BF828" s="224"/>
      <c r="BG828" s="225"/>
      <c r="BH828" s="225"/>
      <c r="BI828" s="224"/>
      <c r="BJ828" s="226"/>
      <c r="BK828" s="226"/>
      <c r="BL828" s="228"/>
      <c r="BM828" s="229"/>
    </row>
    <row r="829" spans="1:65" x14ac:dyDescent="0.25">
      <c r="A829" s="45"/>
      <c r="B829" s="44"/>
      <c r="C829" s="52"/>
      <c r="D829" s="37"/>
      <c r="E829" s="37"/>
      <c r="F829" s="43"/>
      <c r="G829" s="52"/>
      <c r="H829" s="52"/>
      <c r="I829" s="34"/>
      <c r="J829" s="34"/>
      <c r="K829" s="34"/>
      <c r="L829" s="7"/>
      <c r="M829" s="34"/>
      <c r="N829" s="7"/>
      <c r="O829" s="34"/>
      <c r="P829" s="7"/>
      <c r="Q829" s="34"/>
      <c r="R829" s="34"/>
      <c r="S829" s="7"/>
      <c r="T829" s="34"/>
      <c r="U829" s="34"/>
      <c r="V829" s="7"/>
      <c r="W829" s="34"/>
      <c r="X829" s="7"/>
      <c r="Y829" s="34"/>
      <c r="Z829" s="67"/>
      <c r="AA829" s="34"/>
      <c r="AB829" s="7"/>
      <c r="AC829" s="34"/>
      <c r="AD829" s="34"/>
      <c r="AE829" s="7"/>
      <c r="AF829" s="34"/>
      <c r="AG829" s="7"/>
      <c r="AH829" s="34"/>
      <c r="AI829" s="7"/>
      <c r="AJ829" s="66"/>
      <c r="AK829" s="66"/>
      <c r="AL829" s="34"/>
      <c r="AM829" s="34"/>
      <c r="AN829" s="7"/>
      <c r="AO829" s="67"/>
      <c r="AP829" s="8"/>
      <c r="AQ829" s="8"/>
      <c r="AR829" s="7"/>
      <c r="AS829" s="8"/>
      <c r="AT829" s="8"/>
      <c r="AU829" s="224"/>
      <c r="AV829" s="224"/>
      <c r="AW829" s="224"/>
      <c r="AX829" s="225"/>
      <c r="AY829" s="225"/>
      <c r="AZ829" s="224"/>
      <c r="BA829" s="225"/>
      <c r="BB829" s="225"/>
      <c r="BC829" s="224"/>
      <c r="BD829" s="225"/>
      <c r="BE829" s="225"/>
      <c r="BF829" s="224"/>
      <c r="BG829" s="225"/>
      <c r="BH829" s="225"/>
      <c r="BI829" s="224"/>
      <c r="BJ829" s="226"/>
      <c r="BK829" s="226"/>
      <c r="BL829" s="228"/>
      <c r="BM829" s="229"/>
    </row>
    <row r="830" spans="1:65" x14ac:dyDescent="0.25">
      <c r="A830" s="45"/>
      <c r="B830" s="44"/>
      <c r="C830" s="52"/>
      <c r="D830" s="37"/>
      <c r="E830" s="37"/>
      <c r="F830" s="43"/>
      <c r="G830" s="52"/>
      <c r="H830" s="52"/>
      <c r="I830" s="34"/>
      <c r="J830" s="34"/>
      <c r="K830" s="34"/>
      <c r="L830" s="7"/>
      <c r="M830" s="34"/>
      <c r="N830" s="7"/>
      <c r="O830" s="34"/>
      <c r="P830" s="7"/>
      <c r="Q830" s="34"/>
      <c r="R830" s="34"/>
      <c r="S830" s="7"/>
      <c r="T830" s="34"/>
      <c r="U830" s="34"/>
      <c r="V830" s="7"/>
      <c r="W830" s="34"/>
      <c r="X830" s="7"/>
      <c r="Y830" s="34"/>
      <c r="Z830" s="67"/>
      <c r="AA830" s="34"/>
      <c r="AB830" s="7"/>
      <c r="AC830" s="34"/>
      <c r="AD830" s="34"/>
      <c r="AE830" s="7"/>
      <c r="AF830" s="34"/>
      <c r="AG830" s="7"/>
      <c r="AH830" s="34"/>
      <c r="AI830" s="7"/>
      <c r="AJ830" s="66"/>
      <c r="AK830" s="66"/>
      <c r="AL830" s="34"/>
      <c r="AM830" s="34"/>
      <c r="AN830" s="7"/>
      <c r="AO830" s="67"/>
      <c r="AP830" s="8"/>
      <c r="AQ830" s="8"/>
      <c r="AR830" s="7"/>
      <c r="AS830" s="8"/>
      <c r="AT830" s="8"/>
      <c r="AU830" s="224"/>
      <c r="AV830" s="224"/>
      <c r="AW830" s="224"/>
      <c r="AX830" s="225"/>
      <c r="AY830" s="225"/>
      <c r="AZ830" s="224"/>
      <c r="BA830" s="225"/>
      <c r="BB830" s="225"/>
      <c r="BC830" s="224"/>
      <c r="BD830" s="225"/>
      <c r="BE830" s="225"/>
      <c r="BF830" s="224"/>
      <c r="BG830" s="225"/>
      <c r="BH830" s="225"/>
      <c r="BI830" s="224"/>
      <c r="BJ830" s="226"/>
      <c r="BK830" s="226"/>
      <c r="BL830" s="228"/>
      <c r="BM830" s="229"/>
    </row>
    <row r="831" spans="1:65" x14ac:dyDescent="0.25">
      <c r="A831" s="45"/>
      <c r="B831" s="44"/>
      <c r="C831" s="52"/>
      <c r="D831" s="37"/>
      <c r="E831" s="37"/>
      <c r="F831" s="43"/>
      <c r="G831" s="52"/>
      <c r="H831" s="52"/>
      <c r="I831" s="34"/>
      <c r="J831" s="34"/>
      <c r="K831" s="34"/>
      <c r="L831" s="7"/>
      <c r="M831" s="34"/>
      <c r="N831" s="7"/>
      <c r="O831" s="34"/>
      <c r="P831" s="7"/>
      <c r="Q831" s="34"/>
      <c r="R831" s="34"/>
      <c r="S831" s="7"/>
      <c r="T831" s="34"/>
      <c r="U831" s="34"/>
      <c r="V831" s="7"/>
      <c r="W831" s="34"/>
      <c r="X831" s="7"/>
      <c r="Y831" s="34"/>
      <c r="Z831" s="67"/>
      <c r="AA831" s="34"/>
      <c r="AB831" s="7"/>
      <c r="AC831" s="34"/>
      <c r="AD831" s="34"/>
      <c r="AE831" s="7"/>
      <c r="AF831" s="34"/>
      <c r="AG831" s="7"/>
      <c r="AH831" s="34"/>
      <c r="AI831" s="7"/>
      <c r="AJ831" s="66"/>
      <c r="AK831" s="66"/>
      <c r="AL831" s="34"/>
      <c r="AM831" s="34"/>
      <c r="AN831" s="7"/>
      <c r="AO831" s="67"/>
      <c r="AP831" s="8"/>
      <c r="AQ831" s="8"/>
      <c r="AR831" s="7"/>
      <c r="AS831" s="8"/>
      <c r="AT831" s="8"/>
      <c r="AU831" s="224"/>
      <c r="AV831" s="224"/>
      <c r="AW831" s="224"/>
      <c r="AX831" s="225"/>
      <c r="AY831" s="225"/>
      <c r="AZ831" s="224"/>
      <c r="BA831" s="225"/>
      <c r="BB831" s="225"/>
      <c r="BC831" s="224"/>
      <c r="BD831" s="225"/>
      <c r="BE831" s="225"/>
      <c r="BF831" s="224"/>
      <c r="BG831" s="225"/>
      <c r="BH831" s="225"/>
      <c r="BI831" s="224"/>
      <c r="BJ831" s="226"/>
      <c r="BK831" s="226"/>
      <c r="BL831" s="228"/>
      <c r="BM831" s="229"/>
    </row>
    <row r="832" spans="1:65" x14ac:dyDescent="0.25">
      <c r="A832" s="45"/>
      <c r="B832" s="44"/>
      <c r="C832" s="52"/>
      <c r="D832" s="37"/>
      <c r="E832" s="37"/>
      <c r="F832" s="43"/>
      <c r="G832" s="52"/>
      <c r="H832" s="52"/>
      <c r="I832" s="34"/>
      <c r="J832" s="34"/>
      <c r="K832" s="34"/>
      <c r="L832" s="7"/>
      <c r="M832" s="34"/>
      <c r="N832" s="7"/>
      <c r="O832" s="34"/>
      <c r="P832" s="7"/>
      <c r="Q832" s="34"/>
      <c r="R832" s="34"/>
      <c r="S832" s="7"/>
      <c r="T832" s="34"/>
      <c r="U832" s="34"/>
      <c r="V832" s="7"/>
      <c r="W832" s="34"/>
      <c r="X832" s="7"/>
      <c r="Y832" s="34"/>
      <c r="Z832" s="67"/>
      <c r="AA832" s="34"/>
      <c r="AB832" s="7"/>
      <c r="AC832" s="34"/>
      <c r="AD832" s="34"/>
      <c r="AE832" s="7"/>
      <c r="AF832" s="34"/>
      <c r="AG832" s="7"/>
      <c r="AH832" s="34"/>
      <c r="AI832" s="7"/>
      <c r="AJ832" s="66"/>
      <c r="AK832" s="66"/>
      <c r="AL832" s="34"/>
      <c r="AM832" s="34"/>
      <c r="AN832" s="7"/>
      <c r="AO832" s="67"/>
      <c r="AP832" s="8"/>
      <c r="AQ832" s="8"/>
      <c r="AR832" s="7"/>
      <c r="AS832" s="8"/>
      <c r="AT832" s="8"/>
      <c r="AU832" s="224"/>
      <c r="AV832" s="224"/>
      <c r="AW832" s="224"/>
      <c r="AX832" s="225"/>
      <c r="AY832" s="225"/>
      <c r="AZ832" s="224"/>
      <c r="BA832" s="225"/>
      <c r="BB832" s="225"/>
      <c r="BC832" s="224"/>
      <c r="BD832" s="225"/>
      <c r="BE832" s="225"/>
      <c r="BF832" s="224"/>
      <c r="BG832" s="225"/>
      <c r="BH832" s="225"/>
      <c r="BI832" s="224"/>
      <c r="BJ832" s="226"/>
      <c r="BK832" s="226"/>
      <c r="BL832" s="228"/>
      <c r="BM832" s="229"/>
    </row>
    <row r="833" spans="1:65" x14ac:dyDescent="0.25">
      <c r="A833" s="45"/>
      <c r="B833" s="44"/>
      <c r="C833" s="52"/>
      <c r="D833" s="37"/>
      <c r="E833" s="37"/>
      <c r="F833" s="43"/>
      <c r="G833" s="52"/>
      <c r="H833" s="52"/>
      <c r="I833" s="34"/>
      <c r="J833" s="34"/>
      <c r="K833" s="34"/>
      <c r="L833" s="7"/>
      <c r="M833" s="34"/>
      <c r="N833" s="7"/>
      <c r="O833" s="34"/>
      <c r="P833" s="7"/>
      <c r="Q833" s="34"/>
      <c r="R833" s="34"/>
      <c r="S833" s="7"/>
      <c r="T833" s="34"/>
      <c r="U833" s="34"/>
      <c r="V833" s="7"/>
      <c r="W833" s="34"/>
      <c r="X833" s="7"/>
      <c r="Y833" s="34"/>
      <c r="Z833" s="67"/>
      <c r="AA833" s="34"/>
      <c r="AB833" s="7"/>
      <c r="AC833" s="34"/>
      <c r="AD833" s="34"/>
      <c r="AE833" s="7"/>
      <c r="AF833" s="34"/>
      <c r="AG833" s="7"/>
      <c r="AH833" s="34"/>
      <c r="AI833" s="7"/>
      <c r="AJ833" s="66"/>
      <c r="AK833" s="66"/>
      <c r="AL833" s="34"/>
      <c r="AM833" s="34"/>
      <c r="AN833" s="7"/>
      <c r="AO833" s="67"/>
      <c r="AP833" s="8"/>
      <c r="AQ833" s="8"/>
      <c r="AR833" s="7"/>
      <c r="AS833" s="8"/>
      <c r="AT833" s="8"/>
      <c r="AU833" s="224"/>
      <c r="AV833" s="224"/>
      <c r="AW833" s="224"/>
      <c r="AX833" s="225"/>
      <c r="AY833" s="225"/>
      <c r="AZ833" s="224"/>
      <c r="BA833" s="225"/>
      <c r="BB833" s="225"/>
      <c r="BC833" s="224"/>
      <c r="BD833" s="225"/>
      <c r="BE833" s="225"/>
      <c r="BF833" s="224"/>
      <c r="BG833" s="225"/>
      <c r="BH833" s="225"/>
      <c r="BI833" s="224"/>
      <c r="BJ833" s="226"/>
      <c r="BK833" s="226"/>
      <c r="BL833" s="228"/>
      <c r="BM833" s="229"/>
    </row>
    <row r="834" spans="1:65" x14ac:dyDescent="0.25">
      <c r="A834" s="45"/>
      <c r="B834" s="44"/>
      <c r="C834" s="52"/>
      <c r="D834" s="37"/>
      <c r="E834" s="37"/>
      <c r="F834" s="43"/>
      <c r="G834" s="52"/>
      <c r="H834" s="52"/>
      <c r="I834" s="34"/>
      <c r="J834" s="34"/>
      <c r="K834" s="34"/>
      <c r="L834" s="7"/>
      <c r="M834" s="34"/>
      <c r="N834" s="7"/>
      <c r="O834" s="34"/>
      <c r="P834" s="7"/>
      <c r="Q834" s="34"/>
      <c r="R834" s="34"/>
      <c r="S834" s="7"/>
      <c r="T834" s="34"/>
      <c r="U834" s="34"/>
      <c r="V834" s="7"/>
      <c r="W834" s="34"/>
      <c r="X834" s="7"/>
      <c r="Y834" s="34"/>
      <c r="Z834" s="67"/>
      <c r="AA834" s="34"/>
      <c r="AB834" s="7"/>
      <c r="AC834" s="34"/>
      <c r="AD834" s="34"/>
      <c r="AE834" s="7"/>
      <c r="AF834" s="34"/>
      <c r="AG834" s="7"/>
      <c r="AH834" s="34"/>
      <c r="AI834" s="7"/>
      <c r="AJ834" s="66"/>
      <c r="AK834" s="66"/>
      <c r="AL834" s="34"/>
      <c r="AM834" s="34"/>
      <c r="AN834" s="7"/>
      <c r="AO834" s="67"/>
      <c r="AP834" s="8"/>
      <c r="AQ834" s="8"/>
      <c r="AR834" s="7"/>
      <c r="AS834" s="8"/>
      <c r="AT834" s="8"/>
      <c r="AU834" s="224"/>
      <c r="AV834" s="224"/>
      <c r="AW834" s="224"/>
      <c r="AX834" s="225"/>
      <c r="AY834" s="225"/>
      <c r="AZ834" s="224"/>
      <c r="BA834" s="225"/>
      <c r="BB834" s="225"/>
      <c r="BC834" s="224"/>
      <c r="BD834" s="225"/>
      <c r="BE834" s="225"/>
      <c r="BF834" s="224"/>
      <c r="BG834" s="225"/>
      <c r="BH834" s="225"/>
      <c r="BI834" s="224"/>
      <c r="BJ834" s="226"/>
      <c r="BK834" s="226"/>
      <c r="BL834" s="228"/>
      <c r="BM834" s="229"/>
    </row>
    <row r="835" spans="1:65" x14ac:dyDescent="0.25">
      <c r="A835" s="45"/>
      <c r="B835" s="44"/>
      <c r="C835" s="52"/>
      <c r="D835" s="37"/>
      <c r="E835" s="37"/>
      <c r="F835" s="43"/>
      <c r="G835" s="52"/>
      <c r="H835" s="52"/>
      <c r="I835" s="34"/>
      <c r="J835" s="34"/>
      <c r="K835" s="34"/>
      <c r="L835" s="7"/>
      <c r="M835" s="34"/>
      <c r="N835" s="7"/>
      <c r="O835" s="34"/>
      <c r="P835" s="7"/>
      <c r="Q835" s="34"/>
      <c r="R835" s="34"/>
      <c r="S835" s="7"/>
      <c r="T835" s="34"/>
      <c r="U835" s="34"/>
      <c r="V835" s="7"/>
      <c r="W835" s="34"/>
      <c r="X835" s="7"/>
      <c r="Y835" s="34"/>
      <c r="Z835" s="67"/>
      <c r="AA835" s="34"/>
      <c r="AB835" s="7"/>
      <c r="AC835" s="34"/>
      <c r="AD835" s="34"/>
      <c r="AE835" s="7"/>
      <c r="AF835" s="34"/>
      <c r="AG835" s="7"/>
      <c r="AH835" s="34"/>
      <c r="AI835" s="7"/>
      <c r="AJ835" s="66"/>
      <c r="AK835" s="66"/>
      <c r="AL835" s="34"/>
      <c r="AM835" s="34"/>
      <c r="AN835" s="7"/>
      <c r="AO835" s="67"/>
      <c r="AP835" s="8"/>
      <c r="AQ835" s="8"/>
      <c r="AR835" s="7"/>
      <c r="AS835" s="8"/>
      <c r="AT835" s="8"/>
      <c r="AU835" s="224"/>
      <c r="AV835" s="224"/>
      <c r="AW835" s="224"/>
      <c r="AX835" s="225"/>
      <c r="AY835" s="225"/>
      <c r="AZ835" s="224"/>
      <c r="BA835" s="225"/>
      <c r="BB835" s="225"/>
      <c r="BC835" s="224"/>
      <c r="BD835" s="225"/>
      <c r="BE835" s="225"/>
      <c r="BF835" s="224"/>
      <c r="BG835" s="225"/>
      <c r="BH835" s="225"/>
      <c r="BI835" s="224"/>
      <c r="BJ835" s="226"/>
      <c r="BK835" s="226"/>
      <c r="BL835" s="228"/>
      <c r="BM835" s="229"/>
    </row>
    <row r="836" spans="1:65" x14ac:dyDescent="0.25">
      <c r="A836" s="45"/>
      <c r="B836" s="44"/>
      <c r="C836" s="52"/>
      <c r="D836" s="37"/>
      <c r="E836" s="37"/>
      <c r="F836" s="43"/>
      <c r="G836" s="52"/>
      <c r="H836" s="52"/>
      <c r="I836" s="34"/>
      <c r="J836" s="34"/>
      <c r="K836" s="34"/>
      <c r="L836" s="7"/>
      <c r="M836" s="34"/>
      <c r="N836" s="7"/>
      <c r="O836" s="34"/>
      <c r="P836" s="7"/>
      <c r="Q836" s="34"/>
      <c r="R836" s="34"/>
      <c r="S836" s="7"/>
      <c r="T836" s="34"/>
      <c r="U836" s="34"/>
      <c r="V836" s="7"/>
      <c r="W836" s="34"/>
      <c r="X836" s="7"/>
      <c r="Y836" s="34"/>
      <c r="Z836" s="67"/>
      <c r="AA836" s="34"/>
      <c r="AB836" s="7"/>
      <c r="AC836" s="34"/>
      <c r="AD836" s="34"/>
      <c r="AE836" s="7"/>
      <c r="AF836" s="34"/>
      <c r="AG836" s="7"/>
      <c r="AH836" s="34"/>
      <c r="AI836" s="7"/>
      <c r="AJ836" s="66"/>
      <c r="AK836" s="66"/>
      <c r="AL836" s="34"/>
      <c r="AM836" s="34"/>
      <c r="AN836" s="7"/>
      <c r="AO836" s="67"/>
      <c r="AP836" s="8"/>
      <c r="AQ836" s="8"/>
      <c r="AR836" s="7"/>
      <c r="AS836" s="8"/>
      <c r="AT836" s="8"/>
      <c r="AU836" s="224"/>
      <c r="AV836" s="224"/>
      <c r="AW836" s="224"/>
      <c r="AX836" s="225"/>
      <c r="AY836" s="225"/>
      <c r="AZ836" s="224"/>
      <c r="BA836" s="225"/>
      <c r="BB836" s="225"/>
      <c r="BC836" s="224"/>
      <c r="BD836" s="225"/>
      <c r="BE836" s="225"/>
      <c r="BF836" s="224"/>
      <c r="BG836" s="225"/>
      <c r="BH836" s="225"/>
      <c r="BI836" s="224"/>
      <c r="BJ836" s="226"/>
      <c r="BK836" s="226"/>
      <c r="BL836" s="228"/>
      <c r="BM836" s="229"/>
    </row>
    <row r="837" spans="1:65" x14ac:dyDescent="0.25">
      <c r="A837" s="45"/>
      <c r="B837" s="44"/>
      <c r="C837" s="52"/>
      <c r="D837" s="37"/>
      <c r="E837" s="37"/>
      <c r="F837" s="43"/>
      <c r="G837" s="52"/>
      <c r="H837" s="52"/>
      <c r="I837" s="34"/>
      <c r="J837" s="34"/>
      <c r="K837" s="34"/>
      <c r="L837" s="7"/>
      <c r="M837" s="34"/>
      <c r="N837" s="7"/>
      <c r="O837" s="34"/>
      <c r="P837" s="7"/>
      <c r="Q837" s="34"/>
      <c r="R837" s="34"/>
      <c r="S837" s="7"/>
      <c r="T837" s="34"/>
      <c r="U837" s="34"/>
      <c r="V837" s="7"/>
      <c r="W837" s="34"/>
      <c r="X837" s="7"/>
      <c r="Y837" s="34"/>
      <c r="Z837" s="67"/>
      <c r="AA837" s="34"/>
      <c r="AB837" s="7"/>
      <c r="AC837" s="34"/>
      <c r="AD837" s="34"/>
      <c r="AE837" s="7"/>
      <c r="AF837" s="34"/>
      <c r="AG837" s="7"/>
      <c r="AH837" s="34"/>
      <c r="AI837" s="7"/>
      <c r="AJ837" s="66"/>
      <c r="AK837" s="66"/>
      <c r="AL837" s="34"/>
      <c r="AM837" s="34"/>
      <c r="AN837" s="7"/>
      <c r="AO837" s="67"/>
      <c r="AP837" s="8"/>
      <c r="AQ837" s="8"/>
      <c r="AR837" s="7"/>
      <c r="AS837" s="8"/>
      <c r="AT837" s="8"/>
      <c r="AU837" s="224"/>
      <c r="AV837" s="224"/>
      <c r="AW837" s="224"/>
      <c r="AX837" s="225"/>
      <c r="AY837" s="225"/>
      <c r="AZ837" s="224"/>
      <c r="BA837" s="225"/>
      <c r="BB837" s="225"/>
      <c r="BC837" s="224"/>
      <c r="BD837" s="225"/>
      <c r="BE837" s="225"/>
      <c r="BF837" s="224"/>
      <c r="BG837" s="225"/>
      <c r="BH837" s="225"/>
      <c r="BI837" s="224"/>
      <c r="BJ837" s="226"/>
      <c r="BK837" s="226"/>
      <c r="BL837" s="228"/>
      <c r="BM837" s="229"/>
    </row>
    <row r="838" spans="1:65" x14ac:dyDescent="0.25">
      <c r="A838" s="45"/>
      <c r="B838" s="44"/>
      <c r="C838" s="52"/>
      <c r="D838" s="37"/>
      <c r="E838" s="37"/>
      <c r="F838" s="43"/>
      <c r="G838" s="52"/>
      <c r="H838" s="52"/>
      <c r="I838" s="34"/>
      <c r="J838" s="34"/>
      <c r="K838" s="34"/>
      <c r="L838" s="7"/>
      <c r="M838" s="34"/>
      <c r="N838" s="7"/>
      <c r="O838" s="34"/>
      <c r="P838" s="7"/>
      <c r="Q838" s="34"/>
      <c r="R838" s="34"/>
      <c r="S838" s="7"/>
      <c r="T838" s="34"/>
      <c r="U838" s="34"/>
      <c r="V838" s="7"/>
      <c r="W838" s="34"/>
      <c r="X838" s="7"/>
      <c r="Y838" s="34"/>
      <c r="Z838" s="67"/>
      <c r="AA838" s="34"/>
      <c r="AB838" s="7"/>
      <c r="AC838" s="34"/>
      <c r="AD838" s="34"/>
      <c r="AE838" s="7"/>
      <c r="AF838" s="34"/>
      <c r="AG838" s="7"/>
      <c r="AH838" s="34"/>
      <c r="AI838" s="7"/>
      <c r="AJ838" s="66"/>
      <c r="AK838" s="66"/>
      <c r="AL838" s="34"/>
      <c r="AM838" s="34"/>
      <c r="AN838" s="7"/>
      <c r="AO838" s="67"/>
      <c r="AP838" s="8"/>
      <c r="AQ838" s="8"/>
      <c r="AR838" s="7"/>
      <c r="AS838" s="8"/>
      <c r="AT838" s="8"/>
      <c r="AU838" s="224"/>
      <c r="AV838" s="224"/>
      <c r="AW838" s="224"/>
      <c r="AX838" s="225"/>
      <c r="AY838" s="225"/>
      <c r="AZ838" s="224"/>
      <c r="BA838" s="225"/>
      <c r="BB838" s="225"/>
      <c r="BC838" s="224"/>
      <c r="BD838" s="225"/>
      <c r="BE838" s="225"/>
      <c r="BF838" s="224"/>
      <c r="BG838" s="225"/>
      <c r="BH838" s="225"/>
      <c r="BI838" s="224"/>
      <c r="BJ838" s="226"/>
      <c r="BK838" s="226"/>
      <c r="BL838" s="228"/>
      <c r="BM838" s="229"/>
    </row>
    <row r="839" spans="1:65" x14ac:dyDescent="0.25">
      <c r="A839" s="45"/>
      <c r="B839" s="44"/>
      <c r="C839" s="52"/>
      <c r="D839" s="37"/>
      <c r="E839" s="37"/>
      <c r="F839" s="43"/>
      <c r="G839" s="52"/>
      <c r="H839" s="52"/>
      <c r="I839" s="34"/>
      <c r="J839" s="34"/>
      <c r="K839" s="34"/>
      <c r="L839" s="7"/>
      <c r="M839" s="34"/>
      <c r="N839" s="7"/>
      <c r="O839" s="34"/>
      <c r="P839" s="7"/>
      <c r="Q839" s="34"/>
      <c r="R839" s="34"/>
      <c r="S839" s="7"/>
      <c r="T839" s="34"/>
      <c r="U839" s="34"/>
      <c r="V839" s="7"/>
      <c r="W839" s="34"/>
      <c r="X839" s="7"/>
      <c r="Y839" s="34"/>
      <c r="Z839" s="67"/>
      <c r="AA839" s="34"/>
      <c r="AB839" s="7"/>
      <c r="AC839" s="34"/>
      <c r="AD839" s="34"/>
      <c r="AE839" s="7"/>
      <c r="AF839" s="34"/>
      <c r="AG839" s="7"/>
      <c r="AH839" s="34"/>
      <c r="AI839" s="7"/>
      <c r="AJ839" s="66"/>
      <c r="AK839" s="66"/>
      <c r="AL839" s="34"/>
      <c r="AM839" s="34"/>
      <c r="AN839" s="7"/>
      <c r="AO839" s="67"/>
      <c r="AP839" s="8"/>
      <c r="AQ839" s="8"/>
      <c r="AR839" s="7"/>
      <c r="AS839" s="8"/>
      <c r="AT839" s="8"/>
      <c r="AU839" s="224"/>
      <c r="AV839" s="224"/>
      <c r="AW839" s="224"/>
      <c r="AX839" s="225"/>
      <c r="AY839" s="225"/>
      <c r="AZ839" s="224"/>
      <c r="BA839" s="225"/>
      <c r="BB839" s="225"/>
      <c r="BC839" s="224"/>
      <c r="BD839" s="225"/>
      <c r="BE839" s="225"/>
      <c r="BF839" s="224"/>
      <c r="BG839" s="225"/>
      <c r="BH839" s="225"/>
      <c r="BI839" s="224"/>
      <c r="BJ839" s="226"/>
      <c r="BK839" s="226"/>
      <c r="BL839" s="228"/>
      <c r="BM839" s="229"/>
    </row>
    <row r="840" spans="1:65" x14ac:dyDescent="0.25">
      <c r="A840" s="45"/>
      <c r="B840" s="44"/>
      <c r="C840" s="52"/>
      <c r="D840" s="37"/>
      <c r="E840" s="37"/>
      <c r="F840" s="43"/>
      <c r="G840" s="52"/>
      <c r="H840" s="52"/>
      <c r="I840" s="34"/>
      <c r="J840" s="34"/>
      <c r="K840" s="34"/>
      <c r="L840" s="7"/>
      <c r="M840" s="34"/>
      <c r="N840" s="7"/>
      <c r="O840" s="34"/>
      <c r="P840" s="7"/>
      <c r="Q840" s="34"/>
      <c r="R840" s="34"/>
      <c r="S840" s="7"/>
      <c r="T840" s="34"/>
      <c r="U840" s="34"/>
      <c r="V840" s="7"/>
      <c r="W840" s="34"/>
      <c r="X840" s="7"/>
      <c r="Y840" s="34"/>
      <c r="Z840" s="67"/>
      <c r="AA840" s="34"/>
      <c r="AB840" s="7"/>
      <c r="AC840" s="34"/>
      <c r="AD840" s="34"/>
      <c r="AE840" s="7"/>
      <c r="AF840" s="34"/>
      <c r="AG840" s="7"/>
      <c r="AH840" s="34"/>
      <c r="AI840" s="7"/>
      <c r="AJ840" s="66"/>
      <c r="AK840" s="66"/>
      <c r="AL840" s="34"/>
      <c r="AM840" s="34"/>
      <c r="AN840" s="7"/>
      <c r="AO840" s="67"/>
      <c r="AP840" s="8"/>
      <c r="AQ840" s="8"/>
      <c r="AR840" s="7"/>
      <c r="AS840" s="8"/>
      <c r="AT840" s="8"/>
      <c r="AU840" s="224"/>
      <c r="AV840" s="224"/>
      <c r="AW840" s="224"/>
      <c r="AX840" s="225"/>
      <c r="AY840" s="225"/>
      <c r="AZ840" s="224"/>
      <c r="BA840" s="225"/>
      <c r="BB840" s="225"/>
      <c r="BC840" s="224"/>
      <c r="BD840" s="225"/>
      <c r="BE840" s="225"/>
      <c r="BF840" s="224"/>
      <c r="BG840" s="225"/>
      <c r="BH840" s="225"/>
      <c r="BI840" s="224"/>
      <c r="BJ840" s="226"/>
      <c r="BK840" s="226"/>
      <c r="BL840" s="228"/>
      <c r="BM840" s="229"/>
    </row>
    <row r="841" spans="1:65" x14ac:dyDescent="0.25">
      <c r="A841" s="45"/>
      <c r="B841" s="44"/>
      <c r="C841" s="52"/>
      <c r="D841" s="37"/>
      <c r="E841" s="37"/>
      <c r="F841" s="43"/>
      <c r="G841" s="52"/>
      <c r="H841" s="52"/>
      <c r="I841" s="34"/>
      <c r="J841" s="34"/>
      <c r="K841" s="34"/>
      <c r="L841" s="7"/>
      <c r="M841" s="34"/>
      <c r="N841" s="7"/>
      <c r="O841" s="34"/>
      <c r="P841" s="7"/>
      <c r="Q841" s="34"/>
      <c r="R841" s="34"/>
      <c r="S841" s="7"/>
      <c r="T841" s="34"/>
      <c r="U841" s="34"/>
      <c r="V841" s="7"/>
      <c r="W841" s="34"/>
      <c r="X841" s="7"/>
      <c r="Y841" s="34"/>
      <c r="Z841" s="67"/>
      <c r="AA841" s="34"/>
      <c r="AB841" s="7"/>
      <c r="AC841" s="34"/>
      <c r="AD841" s="34"/>
      <c r="AE841" s="7"/>
      <c r="AF841" s="34"/>
      <c r="AG841" s="7"/>
      <c r="AH841" s="34"/>
      <c r="AI841" s="7"/>
      <c r="AJ841" s="66"/>
      <c r="AK841" s="66"/>
      <c r="AL841" s="34"/>
      <c r="AM841" s="34"/>
      <c r="AN841" s="7"/>
      <c r="AO841" s="67"/>
      <c r="AP841" s="8"/>
      <c r="AQ841" s="8"/>
      <c r="AR841" s="7"/>
      <c r="AS841" s="8"/>
      <c r="AT841" s="8"/>
      <c r="AU841" s="224"/>
      <c r="AV841" s="224"/>
      <c r="AW841" s="224"/>
      <c r="AX841" s="225"/>
      <c r="AY841" s="225"/>
      <c r="AZ841" s="224"/>
      <c r="BA841" s="225"/>
      <c r="BB841" s="225"/>
      <c r="BC841" s="224"/>
      <c r="BD841" s="225"/>
      <c r="BE841" s="225"/>
      <c r="BF841" s="224"/>
      <c r="BG841" s="225"/>
      <c r="BH841" s="225"/>
      <c r="BI841" s="224"/>
      <c r="BJ841" s="226"/>
      <c r="BK841" s="226"/>
      <c r="BL841" s="228"/>
      <c r="BM841" s="229"/>
    </row>
    <row r="842" spans="1:65" x14ac:dyDescent="0.25">
      <c r="A842" s="45"/>
      <c r="B842" s="44"/>
      <c r="C842" s="52"/>
      <c r="D842" s="37"/>
      <c r="E842" s="37"/>
      <c r="F842" s="43"/>
      <c r="G842" s="52"/>
      <c r="H842" s="52"/>
      <c r="I842" s="34"/>
      <c r="J842" s="34"/>
      <c r="K842" s="34"/>
      <c r="L842" s="7"/>
      <c r="M842" s="34"/>
      <c r="N842" s="7"/>
      <c r="O842" s="34"/>
      <c r="P842" s="7"/>
      <c r="Q842" s="34"/>
      <c r="R842" s="34"/>
      <c r="S842" s="7"/>
      <c r="T842" s="34"/>
      <c r="U842" s="34"/>
      <c r="V842" s="7"/>
      <c r="W842" s="34"/>
      <c r="X842" s="7"/>
      <c r="Y842" s="34"/>
      <c r="Z842" s="67"/>
      <c r="AA842" s="34"/>
      <c r="AB842" s="7"/>
      <c r="AC842" s="34"/>
      <c r="AD842" s="34"/>
      <c r="AE842" s="7"/>
      <c r="AF842" s="34"/>
      <c r="AG842" s="7"/>
      <c r="AH842" s="34"/>
      <c r="AI842" s="7"/>
      <c r="AJ842" s="66"/>
      <c r="AK842" s="66"/>
      <c r="AL842" s="34"/>
      <c r="AM842" s="34"/>
      <c r="AN842" s="7"/>
      <c r="AO842" s="67"/>
      <c r="AP842" s="8"/>
      <c r="AQ842" s="8"/>
      <c r="AR842" s="7"/>
      <c r="AS842" s="8"/>
      <c r="AT842" s="8"/>
      <c r="AU842" s="224"/>
      <c r="AV842" s="224"/>
      <c r="AW842" s="224"/>
      <c r="AX842" s="225"/>
      <c r="AY842" s="225"/>
      <c r="AZ842" s="224"/>
      <c r="BA842" s="225"/>
      <c r="BB842" s="225"/>
      <c r="BC842" s="224"/>
      <c r="BD842" s="225"/>
      <c r="BE842" s="225"/>
      <c r="BF842" s="224"/>
      <c r="BG842" s="225"/>
      <c r="BH842" s="225"/>
      <c r="BI842" s="224"/>
      <c r="BJ842" s="226"/>
      <c r="BK842" s="226"/>
      <c r="BL842" s="228"/>
      <c r="BM842" s="229"/>
    </row>
    <row r="843" spans="1:65" x14ac:dyDescent="0.25">
      <c r="A843" s="45"/>
      <c r="B843" s="44"/>
      <c r="C843" s="52"/>
      <c r="D843" s="37"/>
      <c r="E843" s="37"/>
      <c r="F843" s="43"/>
      <c r="G843" s="52"/>
      <c r="H843" s="52"/>
      <c r="I843" s="34"/>
      <c r="J843" s="34"/>
      <c r="K843" s="34"/>
      <c r="L843" s="7"/>
      <c r="M843" s="34"/>
      <c r="N843" s="7"/>
      <c r="O843" s="34"/>
      <c r="P843" s="7"/>
      <c r="Q843" s="34"/>
      <c r="R843" s="34"/>
      <c r="S843" s="7"/>
      <c r="T843" s="34"/>
      <c r="U843" s="34"/>
      <c r="V843" s="7"/>
      <c r="W843" s="34"/>
      <c r="X843" s="7"/>
      <c r="Y843" s="34"/>
      <c r="Z843" s="67"/>
      <c r="AA843" s="34"/>
      <c r="AB843" s="7"/>
      <c r="AC843" s="34"/>
      <c r="AD843" s="34"/>
      <c r="AE843" s="7"/>
      <c r="AF843" s="34"/>
      <c r="AG843" s="7"/>
      <c r="AH843" s="34"/>
      <c r="AI843" s="7"/>
      <c r="AJ843" s="66"/>
      <c r="AK843" s="66"/>
      <c r="AL843" s="34"/>
      <c r="AM843" s="34"/>
      <c r="AN843" s="7"/>
      <c r="AO843" s="67"/>
      <c r="AP843" s="8"/>
      <c r="AQ843" s="8"/>
      <c r="AR843" s="7"/>
      <c r="AS843" s="8"/>
      <c r="AT843" s="8"/>
      <c r="AU843" s="224"/>
      <c r="AV843" s="224"/>
      <c r="AW843" s="224"/>
      <c r="AX843" s="225"/>
      <c r="AY843" s="225"/>
      <c r="AZ843" s="224"/>
      <c r="BA843" s="225"/>
      <c r="BB843" s="225"/>
      <c r="BC843" s="224"/>
      <c r="BD843" s="225"/>
      <c r="BE843" s="225"/>
      <c r="BF843" s="224"/>
      <c r="BG843" s="225"/>
      <c r="BH843" s="225"/>
      <c r="BI843" s="224"/>
      <c r="BJ843" s="226"/>
      <c r="BK843" s="226"/>
      <c r="BL843" s="228"/>
      <c r="BM843" s="229"/>
    </row>
    <row r="844" spans="1:65" x14ac:dyDescent="0.25">
      <c r="A844" s="45"/>
      <c r="B844" s="44"/>
      <c r="C844" s="52"/>
      <c r="D844" s="37"/>
      <c r="E844" s="37"/>
      <c r="F844" s="43"/>
      <c r="G844" s="52"/>
      <c r="H844" s="52"/>
      <c r="I844" s="34"/>
      <c r="J844" s="34"/>
      <c r="K844" s="34"/>
      <c r="L844" s="7"/>
      <c r="M844" s="34"/>
      <c r="N844" s="7"/>
      <c r="O844" s="34"/>
      <c r="P844" s="7"/>
      <c r="Q844" s="34"/>
      <c r="R844" s="34"/>
      <c r="S844" s="7"/>
      <c r="T844" s="34"/>
      <c r="U844" s="34"/>
      <c r="V844" s="7"/>
      <c r="W844" s="34"/>
      <c r="X844" s="7"/>
      <c r="Y844" s="34"/>
      <c r="Z844" s="67"/>
      <c r="AA844" s="34"/>
      <c r="AB844" s="7"/>
      <c r="AC844" s="34"/>
      <c r="AD844" s="34"/>
      <c r="AE844" s="7"/>
      <c r="AF844" s="34"/>
      <c r="AG844" s="7"/>
      <c r="AH844" s="34"/>
      <c r="AI844" s="7"/>
      <c r="AJ844" s="66"/>
      <c r="AK844" s="66"/>
      <c r="AL844" s="34"/>
      <c r="AM844" s="34"/>
      <c r="AN844" s="7"/>
      <c r="AO844" s="67"/>
      <c r="AP844" s="8"/>
      <c r="AQ844" s="8"/>
      <c r="AR844" s="7"/>
      <c r="AS844" s="8"/>
      <c r="AT844" s="8"/>
      <c r="AU844" s="224"/>
      <c r="AV844" s="224"/>
      <c r="AW844" s="224"/>
      <c r="AX844" s="225"/>
      <c r="AY844" s="225"/>
      <c r="AZ844" s="224"/>
      <c r="BA844" s="225"/>
      <c r="BB844" s="225"/>
      <c r="BC844" s="224"/>
      <c r="BD844" s="225"/>
      <c r="BE844" s="225"/>
      <c r="BF844" s="224"/>
      <c r="BG844" s="225"/>
      <c r="BH844" s="225"/>
      <c r="BI844" s="224"/>
      <c r="BJ844" s="226"/>
      <c r="BK844" s="226"/>
      <c r="BL844" s="228"/>
      <c r="BM844" s="229"/>
    </row>
    <row r="845" spans="1:65" x14ac:dyDescent="0.25">
      <c r="A845" s="45"/>
      <c r="B845" s="44"/>
      <c r="C845" s="52"/>
      <c r="D845" s="37"/>
      <c r="E845" s="37"/>
      <c r="F845" s="43"/>
      <c r="G845" s="52"/>
      <c r="H845" s="52"/>
      <c r="I845" s="34"/>
      <c r="J845" s="34"/>
      <c r="K845" s="34"/>
      <c r="L845" s="7"/>
      <c r="M845" s="34"/>
      <c r="N845" s="7"/>
      <c r="O845" s="34"/>
      <c r="P845" s="7"/>
      <c r="Q845" s="34"/>
      <c r="R845" s="34"/>
      <c r="S845" s="7"/>
      <c r="T845" s="34"/>
      <c r="U845" s="34"/>
      <c r="V845" s="7"/>
      <c r="W845" s="34"/>
      <c r="X845" s="7"/>
      <c r="Y845" s="34"/>
      <c r="Z845" s="67"/>
      <c r="AA845" s="34"/>
      <c r="AB845" s="7"/>
      <c r="AC845" s="34"/>
      <c r="AD845" s="34"/>
      <c r="AE845" s="7"/>
      <c r="AF845" s="34"/>
      <c r="AG845" s="7"/>
      <c r="AH845" s="34"/>
      <c r="AI845" s="7"/>
      <c r="AJ845" s="66"/>
      <c r="AK845" s="66"/>
      <c r="AL845" s="34"/>
      <c r="AM845" s="34"/>
      <c r="AN845" s="7"/>
      <c r="AO845" s="67"/>
      <c r="AP845" s="8"/>
      <c r="AQ845" s="8"/>
      <c r="AR845" s="7"/>
      <c r="AS845" s="8"/>
      <c r="AT845" s="8"/>
      <c r="AU845" s="224"/>
      <c r="AV845" s="224"/>
      <c r="AW845" s="224"/>
      <c r="AX845" s="225"/>
      <c r="AY845" s="225"/>
      <c r="AZ845" s="224"/>
      <c r="BA845" s="225"/>
      <c r="BB845" s="225"/>
      <c r="BC845" s="224"/>
      <c r="BD845" s="225"/>
      <c r="BE845" s="225"/>
      <c r="BF845" s="224"/>
      <c r="BG845" s="225"/>
      <c r="BH845" s="225"/>
      <c r="BI845" s="224"/>
      <c r="BJ845" s="226"/>
      <c r="BK845" s="226"/>
      <c r="BL845" s="228"/>
      <c r="BM845" s="229"/>
    </row>
    <row r="846" spans="1:65" x14ac:dyDescent="0.25">
      <c r="A846" s="45"/>
      <c r="B846" s="44"/>
      <c r="C846" s="52"/>
      <c r="D846" s="37"/>
      <c r="E846" s="37"/>
      <c r="F846" s="43"/>
      <c r="G846" s="52"/>
      <c r="H846" s="52"/>
      <c r="I846" s="34"/>
      <c r="J846" s="34"/>
      <c r="K846" s="34"/>
      <c r="L846" s="7"/>
      <c r="M846" s="34"/>
      <c r="N846" s="7"/>
      <c r="O846" s="34"/>
      <c r="P846" s="7"/>
      <c r="Q846" s="34"/>
      <c r="R846" s="34"/>
      <c r="S846" s="7"/>
      <c r="T846" s="34"/>
      <c r="U846" s="34"/>
      <c r="V846" s="7"/>
      <c r="W846" s="34"/>
      <c r="X846" s="7"/>
      <c r="Y846" s="34"/>
      <c r="Z846" s="67"/>
      <c r="AA846" s="34"/>
      <c r="AB846" s="7"/>
      <c r="AC846" s="34"/>
      <c r="AD846" s="34"/>
      <c r="AE846" s="7"/>
      <c r="AF846" s="34"/>
      <c r="AG846" s="7"/>
      <c r="AH846" s="34"/>
      <c r="AI846" s="7"/>
      <c r="AJ846" s="66"/>
      <c r="AK846" s="66"/>
      <c r="AL846" s="34"/>
      <c r="AM846" s="34"/>
      <c r="AN846" s="7"/>
      <c r="AO846" s="67"/>
      <c r="AP846" s="8"/>
      <c r="AQ846" s="8"/>
      <c r="AR846" s="7"/>
      <c r="AS846" s="8"/>
      <c r="AT846" s="8"/>
      <c r="AU846" s="224"/>
      <c r="AV846" s="224"/>
      <c r="AW846" s="224"/>
      <c r="AX846" s="225"/>
      <c r="AY846" s="225"/>
      <c r="AZ846" s="224"/>
      <c r="BA846" s="225"/>
      <c r="BB846" s="225"/>
      <c r="BC846" s="224"/>
      <c r="BD846" s="225"/>
      <c r="BE846" s="225"/>
      <c r="BF846" s="224"/>
      <c r="BG846" s="225"/>
      <c r="BH846" s="225"/>
      <c r="BI846" s="224"/>
      <c r="BJ846" s="226"/>
      <c r="BK846" s="226"/>
      <c r="BL846" s="228"/>
      <c r="BM846" s="229"/>
    </row>
    <row r="847" spans="1:65" x14ac:dyDescent="0.25">
      <c r="A847" s="45"/>
      <c r="B847" s="44"/>
      <c r="C847" s="52"/>
      <c r="D847" s="37"/>
      <c r="E847" s="37"/>
      <c r="F847" s="43"/>
      <c r="G847" s="52"/>
      <c r="H847" s="52"/>
      <c r="I847" s="34"/>
      <c r="J847" s="34"/>
      <c r="K847" s="34"/>
      <c r="L847" s="7"/>
      <c r="M847" s="34"/>
      <c r="N847" s="7"/>
      <c r="O847" s="34"/>
      <c r="P847" s="7"/>
      <c r="Q847" s="34"/>
      <c r="R847" s="34"/>
      <c r="S847" s="7"/>
      <c r="T847" s="34"/>
      <c r="U847" s="34"/>
      <c r="V847" s="7"/>
      <c r="W847" s="34"/>
      <c r="X847" s="7"/>
      <c r="Y847" s="34"/>
      <c r="Z847" s="67"/>
      <c r="AA847" s="34"/>
      <c r="AB847" s="7"/>
      <c r="AC847" s="34"/>
      <c r="AD847" s="34"/>
      <c r="AE847" s="7"/>
      <c r="AF847" s="34"/>
      <c r="AG847" s="7"/>
      <c r="AH847" s="34"/>
      <c r="AI847" s="7"/>
      <c r="AJ847" s="66"/>
      <c r="AK847" s="66"/>
      <c r="AL847" s="34"/>
      <c r="AM847" s="34"/>
      <c r="AN847" s="7"/>
      <c r="AO847" s="67"/>
      <c r="AP847" s="8"/>
      <c r="AQ847" s="8"/>
      <c r="AR847" s="7"/>
      <c r="AS847" s="8"/>
      <c r="AT847" s="8"/>
      <c r="AU847" s="224"/>
      <c r="AV847" s="224"/>
      <c r="AW847" s="224"/>
      <c r="AX847" s="225"/>
      <c r="AY847" s="225"/>
      <c r="AZ847" s="224"/>
      <c r="BA847" s="225"/>
      <c r="BB847" s="225"/>
      <c r="BC847" s="224"/>
      <c r="BD847" s="225"/>
      <c r="BE847" s="225"/>
      <c r="BF847" s="224"/>
      <c r="BG847" s="225"/>
      <c r="BH847" s="225"/>
      <c r="BI847" s="224"/>
      <c r="BJ847" s="226"/>
      <c r="BK847" s="226"/>
      <c r="BL847" s="228"/>
      <c r="BM847" s="229"/>
    </row>
    <row r="848" spans="1:65" x14ac:dyDescent="0.25">
      <c r="A848" s="45"/>
      <c r="B848" s="44"/>
      <c r="C848" s="52"/>
      <c r="D848" s="37"/>
      <c r="E848" s="37"/>
      <c r="F848" s="43"/>
      <c r="G848" s="52"/>
      <c r="H848" s="52"/>
      <c r="I848" s="34"/>
      <c r="J848" s="34"/>
      <c r="K848" s="34"/>
      <c r="L848" s="7"/>
      <c r="M848" s="34"/>
      <c r="N848" s="7"/>
      <c r="O848" s="34"/>
      <c r="P848" s="7"/>
      <c r="Q848" s="34"/>
      <c r="R848" s="34"/>
      <c r="S848" s="7"/>
      <c r="T848" s="34"/>
      <c r="U848" s="34"/>
      <c r="V848" s="7"/>
      <c r="W848" s="34"/>
      <c r="X848" s="7"/>
      <c r="Y848" s="34"/>
      <c r="Z848" s="67"/>
      <c r="AA848" s="34"/>
      <c r="AB848" s="7"/>
      <c r="AC848" s="34"/>
      <c r="AD848" s="34"/>
      <c r="AE848" s="7"/>
      <c r="AF848" s="34"/>
      <c r="AG848" s="7"/>
      <c r="AH848" s="34"/>
      <c r="AI848" s="7"/>
      <c r="AJ848" s="66"/>
      <c r="AK848" s="66"/>
      <c r="AL848" s="34"/>
      <c r="AM848" s="34"/>
      <c r="AN848" s="7"/>
      <c r="AO848" s="67"/>
      <c r="AP848" s="8"/>
      <c r="AQ848" s="8"/>
      <c r="AR848" s="7"/>
      <c r="AS848" s="8"/>
      <c r="AT848" s="8"/>
      <c r="AU848" s="224"/>
      <c r="AV848" s="224"/>
      <c r="AW848" s="224"/>
      <c r="AX848" s="225"/>
      <c r="AY848" s="225"/>
      <c r="AZ848" s="224"/>
      <c r="BA848" s="225"/>
      <c r="BB848" s="225"/>
      <c r="BC848" s="224"/>
      <c r="BD848" s="225"/>
      <c r="BE848" s="225"/>
      <c r="BF848" s="224"/>
      <c r="BG848" s="225"/>
      <c r="BH848" s="225"/>
      <c r="BI848" s="224"/>
      <c r="BJ848" s="226"/>
      <c r="BK848" s="226"/>
      <c r="BL848" s="228"/>
      <c r="BM848" s="229"/>
    </row>
    <row r="849" spans="1:65" x14ac:dyDescent="0.25">
      <c r="A849" s="45"/>
      <c r="B849" s="44"/>
      <c r="C849" s="52"/>
      <c r="D849" s="37"/>
      <c r="E849" s="37"/>
      <c r="F849" s="43"/>
      <c r="G849" s="52"/>
      <c r="H849" s="52"/>
      <c r="I849" s="34"/>
      <c r="J849" s="34"/>
      <c r="K849" s="34"/>
      <c r="L849" s="7"/>
      <c r="M849" s="34"/>
      <c r="N849" s="7"/>
      <c r="O849" s="34"/>
      <c r="P849" s="7"/>
      <c r="Q849" s="34"/>
      <c r="R849" s="34"/>
      <c r="S849" s="7"/>
      <c r="T849" s="34"/>
      <c r="U849" s="34"/>
      <c r="V849" s="7"/>
      <c r="W849" s="34"/>
      <c r="X849" s="7"/>
      <c r="Y849" s="34"/>
      <c r="Z849" s="67"/>
      <c r="AA849" s="34"/>
      <c r="AB849" s="7"/>
      <c r="AC849" s="34"/>
      <c r="AD849" s="34"/>
      <c r="AE849" s="7"/>
      <c r="AF849" s="34"/>
      <c r="AG849" s="7"/>
      <c r="AH849" s="34"/>
      <c r="AI849" s="7"/>
      <c r="AJ849" s="66"/>
      <c r="AK849" s="66"/>
      <c r="AL849" s="34"/>
      <c r="AM849" s="34"/>
      <c r="AN849" s="7"/>
      <c r="AO849" s="67"/>
      <c r="AP849" s="8"/>
      <c r="AQ849" s="8"/>
      <c r="AR849" s="7"/>
      <c r="AS849" s="8"/>
      <c r="AT849" s="8"/>
      <c r="AU849" s="224"/>
      <c r="AV849" s="224"/>
      <c r="AW849" s="224"/>
      <c r="AX849" s="225"/>
      <c r="AY849" s="225"/>
      <c r="AZ849" s="224"/>
      <c r="BA849" s="225"/>
      <c r="BB849" s="225"/>
      <c r="BC849" s="224"/>
      <c r="BD849" s="225"/>
      <c r="BE849" s="225"/>
      <c r="BF849" s="224"/>
      <c r="BG849" s="225"/>
      <c r="BH849" s="225"/>
      <c r="BI849" s="224"/>
      <c r="BJ849" s="226"/>
      <c r="BK849" s="226"/>
      <c r="BL849" s="228"/>
      <c r="BM849" s="229"/>
    </row>
    <row r="850" spans="1:65" x14ac:dyDescent="0.25">
      <c r="A850" s="45"/>
      <c r="B850" s="44"/>
      <c r="C850" s="52"/>
      <c r="D850" s="37"/>
      <c r="E850" s="37"/>
      <c r="F850" s="43"/>
      <c r="G850" s="52"/>
      <c r="H850" s="52"/>
      <c r="I850" s="34"/>
      <c r="J850" s="34"/>
      <c r="K850" s="34"/>
      <c r="L850" s="7"/>
      <c r="M850" s="34"/>
      <c r="N850" s="7"/>
      <c r="O850" s="34"/>
      <c r="P850" s="7"/>
      <c r="Q850" s="34"/>
      <c r="R850" s="34"/>
      <c r="S850" s="7"/>
      <c r="T850" s="34"/>
      <c r="U850" s="34"/>
      <c r="V850" s="7"/>
      <c r="W850" s="34"/>
      <c r="X850" s="7"/>
      <c r="Y850" s="34"/>
      <c r="Z850" s="67"/>
      <c r="AA850" s="34"/>
      <c r="AB850" s="7"/>
      <c r="AC850" s="34"/>
      <c r="AD850" s="34"/>
      <c r="AE850" s="7"/>
      <c r="AF850" s="34"/>
      <c r="AG850" s="7"/>
      <c r="AH850" s="34"/>
      <c r="AI850" s="7"/>
      <c r="AJ850" s="66"/>
      <c r="AK850" s="66"/>
      <c r="AL850" s="34"/>
      <c r="AM850" s="34"/>
      <c r="AN850" s="7"/>
      <c r="AO850" s="67"/>
      <c r="AP850" s="8"/>
      <c r="AQ850" s="8"/>
      <c r="AR850" s="7"/>
      <c r="AS850" s="8"/>
      <c r="AT850" s="8"/>
      <c r="AU850" s="224"/>
      <c r="AV850" s="224"/>
      <c r="AW850" s="224"/>
      <c r="AX850" s="225"/>
      <c r="AY850" s="225"/>
      <c r="AZ850" s="224"/>
      <c r="BA850" s="225"/>
      <c r="BB850" s="225"/>
      <c r="BC850" s="224"/>
      <c r="BD850" s="225"/>
      <c r="BE850" s="225"/>
      <c r="BF850" s="224"/>
      <c r="BG850" s="225"/>
      <c r="BH850" s="225"/>
      <c r="BI850" s="224"/>
      <c r="BJ850" s="226"/>
      <c r="BK850" s="226"/>
      <c r="BL850" s="228"/>
      <c r="BM850" s="229"/>
    </row>
    <row r="851" spans="1:65" x14ac:dyDescent="0.25">
      <c r="A851" s="45"/>
      <c r="B851" s="44"/>
      <c r="C851" s="52"/>
      <c r="D851" s="37"/>
      <c r="E851" s="37"/>
      <c r="F851" s="43"/>
      <c r="G851" s="52"/>
      <c r="H851" s="52"/>
      <c r="I851" s="34"/>
      <c r="J851" s="34"/>
      <c r="K851" s="34"/>
      <c r="L851" s="7"/>
      <c r="M851" s="34"/>
      <c r="N851" s="7"/>
      <c r="O851" s="34"/>
      <c r="P851" s="7"/>
      <c r="Q851" s="34"/>
      <c r="R851" s="34"/>
      <c r="S851" s="7"/>
      <c r="T851" s="34"/>
      <c r="U851" s="34"/>
      <c r="V851" s="7"/>
      <c r="W851" s="34"/>
      <c r="X851" s="7"/>
      <c r="Y851" s="34"/>
      <c r="Z851" s="67"/>
      <c r="AA851" s="34"/>
      <c r="AB851" s="7"/>
      <c r="AC851" s="34"/>
      <c r="AD851" s="34"/>
      <c r="AE851" s="7"/>
      <c r="AF851" s="34"/>
      <c r="AG851" s="7"/>
      <c r="AH851" s="34"/>
      <c r="AI851" s="7"/>
      <c r="AJ851" s="66"/>
      <c r="AK851" s="66"/>
      <c r="AL851" s="34"/>
      <c r="AM851" s="34"/>
      <c r="AN851" s="7"/>
      <c r="AO851" s="67"/>
      <c r="AP851" s="8"/>
      <c r="AQ851" s="8"/>
      <c r="AR851" s="7"/>
      <c r="AS851" s="8"/>
      <c r="AT851" s="8"/>
      <c r="AU851" s="224"/>
      <c r="AV851" s="224"/>
      <c r="AW851" s="224"/>
      <c r="AX851" s="225"/>
      <c r="AY851" s="225"/>
      <c r="AZ851" s="224"/>
      <c r="BA851" s="225"/>
      <c r="BB851" s="225"/>
      <c r="BC851" s="224"/>
      <c r="BD851" s="225"/>
      <c r="BE851" s="225"/>
      <c r="BF851" s="224"/>
      <c r="BG851" s="225"/>
      <c r="BH851" s="225"/>
      <c r="BI851" s="224"/>
      <c r="BJ851" s="226"/>
      <c r="BK851" s="226"/>
      <c r="BL851" s="228"/>
      <c r="BM851" s="229"/>
    </row>
    <row r="852" spans="1:65" x14ac:dyDescent="0.25">
      <c r="A852" s="45"/>
      <c r="B852" s="44"/>
      <c r="C852" s="52"/>
      <c r="D852" s="37"/>
      <c r="E852" s="37"/>
      <c r="F852" s="43"/>
      <c r="G852" s="52"/>
      <c r="H852" s="52"/>
      <c r="I852" s="34"/>
      <c r="J852" s="34"/>
      <c r="K852" s="34"/>
      <c r="L852" s="7"/>
      <c r="M852" s="34"/>
      <c r="N852" s="7"/>
      <c r="O852" s="34"/>
      <c r="P852" s="7"/>
      <c r="Q852" s="34"/>
      <c r="R852" s="34"/>
      <c r="S852" s="7"/>
      <c r="T852" s="34"/>
      <c r="U852" s="34"/>
      <c r="V852" s="7"/>
      <c r="W852" s="34"/>
      <c r="X852" s="7"/>
      <c r="Y852" s="34"/>
      <c r="Z852" s="67"/>
      <c r="AA852" s="34"/>
      <c r="AB852" s="7"/>
      <c r="AC852" s="34"/>
      <c r="AD852" s="34"/>
      <c r="AE852" s="7"/>
      <c r="AF852" s="34"/>
      <c r="AG852" s="7"/>
      <c r="AH852" s="34"/>
      <c r="AI852" s="7"/>
      <c r="AJ852" s="66"/>
      <c r="AK852" s="66"/>
      <c r="AL852" s="34"/>
      <c r="AM852" s="34"/>
      <c r="AN852" s="7"/>
      <c r="AO852" s="67"/>
      <c r="AP852" s="8"/>
      <c r="AQ852" s="8"/>
      <c r="AR852" s="7"/>
      <c r="AS852" s="8"/>
      <c r="AT852" s="8"/>
      <c r="AU852" s="224"/>
      <c r="AV852" s="224"/>
      <c r="AW852" s="224"/>
      <c r="AX852" s="225"/>
      <c r="AY852" s="225"/>
      <c r="AZ852" s="224"/>
      <c r="BA852" s="225"/>
      <c r="BB852" s="225"/>
      <c r="BC852" s="224"/>
      <c r="BD852" s="225"/>
      <c r="BE852" s="225"/>
      <c r="BF852" s="224"/>
      <c r="BG852" s="225"/>
      <c r="BH852" s="225"/>
      <c r="BI852" s="224"/>
      <c r="BJ852" s="226"/>
      <c r="BK852" s="226"/>
      <c r="BL852" s="228"/>
      <c r="BM852" s="229"/>
    </row>
    <row r="853" spans="1:65" x14ac:dyDescent="0.25">
      <c r="A853" s="45"/>
      <c r="B853" s="44"/>
      <c r="C853" s="52"/>
      <c r="D853" s="37"/>
      <c r="E853" s="37"/>
      <c r="F853" s="43"/>
      <c r="G853" s="52"/>
      <c r="H853" s="52"/>
      <c r="I853" s="34"/>
      <c r="J853" s="34"/>
      <c r="K853" s="34"/>
      <c r="L853" s="7"/>
      <c r="M853" s="34"/>
      <c r="N853" s="7"/>
      <c r="O853" s="34"/>
      <c r="P853" s="7"/>
      <c r="Q853" s="34"/>
      <c r="R853" s="34"/>
      <c r="S853" s="7"/>
      <c r="T853" s="34"/>
      <c r="U853" s="34"/>
      <c r="V853" s="7"/>
      <c r="W853" s="34"/>
      <c r="X853" s="7"/>
      <c r="Y853" s="34"/>
      <c r="Z853" s="67"/>
      <c r="AA853" s="34"/>
      <c r="AB853" s="7"/>
      <c r="AC853" s="34"/>
      <c r="AD853" s="34"/>
      <c r="AE853" s="7"/>
      <c r="AF853" s="34"/>
      <c r="AG853" s="7"/>
      <c r="AH853" s="34"/>
      <c r="AI853" s="7"/>
      <c r="AJ853" s="66"/>
      <c r="AK853" s="66"/>
      <c r="AL853" s="34"/>
      <c r="AM853" s="34"/>
      <c r="AN853" s="7"/>
      <c r="AO853" s="67"/>
      <c r="AP853" s="8"/>
      <c r="AQ853" s="8"/>
      <c r="AR853" s="7"/>
      <c r="AS853" s="8"/>
      <c r="AT853" s="8"/>
      <c r="AU853" s="224"/>
      <c r="AV853" s="224"/>
      <c r="AW853" s="224"/>
      <c r="AX853" s="225"/>
      <c r="AY853" s="225"/>
      <c r="AZ853" s="224"/>
      <c r="BA853" s="225"/>
      <c r="BB853" s="225"/>
      <c r="BC853" s="224"/>
      <c r="BD853" s="225"/>
      <c r="BE853" s="225"/>
      <c r="BF853" s="224"/>
      <c r="BG853" s="225"/>
      <c r="BH853" s="225"/>
      <c r="BI853" s="224"/>
      <c r="BJ853" s="226"/>
      <c r="BK853" s="226"/>
      <c r="BL853" s="228"/>
      <c r="BM853" s="229"/>
    </row>
    <row r="854" spans="1:65" x14ac:dyDescent="0.25">
      <c r="A854" s="45"/>
      <c r="B854" s="44"/>
      <c r="C854" s="52"/>
      <c r="D854" s="37"/>
      <c r="E854" s="37"/>
      <c r="F854" s="43"/>
      <c r="G854" s="52"/>
      <c r="H854" s="52"/>
      <c r="I854" s="34"/>
      <c r="J854" s="34"/>
      <c r="K854" s="34"/>
      <c r="L854" s="7"/>
      <c r="M854" s="34"/>
      <c r="N854" s="7"/>
      <c r="O854" s="34"/>
      <c r="P854" s="7"/>
      <c r="Q854" s="34"/>
      <c r="R854" s="34"/>
      <c r="S854" s="7"/>
      <c r="T854" s="34"/>
      <c r="U854" s="34"/>
      <c r="V854" s="7"/>
      <c r="W854" s="34"/>
      <c r="X854" s="7"/>
      <c r="Y854" s="34"/>
      <c r="Z854" s="67"/>
      <c r="AA854" s="34"/>
      <c r="AB854" s="7"/>
      <c r="AC854" s="34"/>
      <c r="AD854" s="34"/>
      <c r="AE854" s="7"/>
      <c r="AF854" s="34"/>
      <c r="AG854" s="7"/>
      <c r="AH854" s="34"/>
      <c r="AI854" s="7"/>
      <c r="AJ854" s="66"/>
      <c r="AK854" s="66"/>
      <c r="AL854" s="34"/>
      <c r="AM854" s="34"/>
      <c r="AN854" s="7"/>
      <c r="AO854" s="67"/>
      <c r="AP854" s="8"/>
      <c r="AQ854" s="8"/>
      <c r="AR854" s="7"/>
      <c r="AS854" s="8"/>
      <c r="AT854" s="8"/>
      <c r="AU854" s="224"/>
      <c r="AV854" s="224"/>
      <c r="AW854" s="224"/>
      <c r="AX854" s="225"/>
      <c r="AY854" s="225"/>
      <c r="AZ854" s="224"/>
      <c r="BA854" s="225"/>
      <c r="BB854" s="225"/>
      <c r="BC854" s="224"/>
      <c r="BD854" s="225"/>
      <c r="BE854" s="225"/>
      <c r="BF854" s="224"/>
      <c r="BG854" s="225"/>
      <c r="BH854" s="225"/>
      <c r="BI854" s="224"/>
      <c r="BJ854" s="226"/>
      <c r="BK854" s="226"/>
      <c r="BL854" s="228"/>
      <c r="BM854" s="229"/>
    </row>
    <row r="855" spans="1:65" x14ac:dyDescent="0.25">
      <c r="A855" s="45"/>
      <c r="B855" s="44"/>
      <c r="C855" s="52"/>
      <c r="D855" s="37"/>
      <c r="E855" s="37"/>
      <c r="F855" s="43"/>
      <c r="G855" s="52"/>
      <c r="H855" s="52"/>
      <c r="I855" s="34"/>
      <c r="J855" s="34"/>
      <c r="K855" s="34"/>
      <c r="L855" s="7"/>
      <c r="M855" s="34"/>
      <c r="N855" s="7"/>
      <c r="O855" s="34"/>
      <c r="P855" s="7"/>
      <c r="Q855" s="34"/>
      <c r="R855" s="34"/>
      <c r="S855" s="7"/>
      <c r="T855" s="34"/>
      <c r="U855" s="34"/>
      <c r="V855" s="7"/>
      <c r="W855" s="34"/>
      <c r="X855" s="7"/>
      <c r="Y855" s="34"/>
      <c r="Z855" s="67"/>
      <c r="AA855" s="34"/>
      <c r="AB855" s="7"/>
      <c r="AC855" s="34"/>
      <c r="AD855" s="34"/>
      <c r="AE855" s="7"/>
      <c r="AF855" s="34"/>
      <c r="AG855" s="7"/>
      <c r="AH855" s="34"/>
      <c r="AI855" s="7"/>
      <c r="AJ855" s="66"/>
      <c r="AK855" s="66"/>
      <c r="AL855" s="34"/>
      <c r="AM855" s="34"/>
      <c r="AN855" s="7"/>
      <c r="AO855" s="67"/>
      <c r="AP855" s="8"/>
      <c r="AQ855" s="8"/>
      <c r="AR855" s="7"/>
      <c r="AS855" s="8"/>
      <c r="AT855" s="8"/>
      <c r="AU855" s="224"/>
      <c r="AV855" s="224"/>
      <c r="AW855" s="224"/>
      <c r="AX855" s="225"/>
      <c r="AY855" s="225"/>
      <c r="AZ855" s="224"/>
      <c r="BA855" s="225"/>
      <c r="BB855" s="225"/>
      <c r="BC855" s="224"/>
      <c r="BD855" s="225"/>
      <c r="BE855" s="225"/>
      <c r="BF855" s="224"/>
      <c r="BG855" s="225"/>
      <c r="BH855" s="225"/>
      <c r="BI855" s="224"/>
      <c r="BJ855" s="226"/>
      <c r="BK855" s="226"/>
      <c r="BL855" s="228"/>
      <c r="BM855" s="229"/>
    </row>
    <row r="856" spans="1:65" x14ac:dyDescent="0.25">
      <c r="A856" s="45"/>
      <c r="B856" s="44"/>
      <c r="C856" s="52"/>
      <c r="D856" s="37"/>
      <c r="E856" s="37"/>
      <c r="F856" s="43"/>
      <c r="G856" s="52"/>
      <c r="H856" s="52"/>
      <c r="I856" s="34"/>
      <c r="J856" s="34"/>
      <c r="K856" s="34"/>
      <c r="L856" s="7"/>
      <c r="M856" s="34"/>
      <c r="N856" s="7"/>
      <c r="O856" s="34"/>
      <c r="P856" s="7"/>
      <c r="Q856" s="34"/>
      <c r="R856" s="34"/>
      <c r="S856" s="7"/>
      <c r="T856" s="34"/>
      <c r="U856" s="34"/>
      <c r="V856" s="7"/>
      <c r="W856" s="34"/>
      <c r="X856" s="7"/>
      <c r="Y856" s="34"/>
      <c r="Z856" s="67"/>
      <c r="AA856" s="34"/>
      <c r="AB856" s="7"/>
      <c r="AC856" s="34"/>
      <c r="AD856" s="34"/>
      <c r="AE856" s="7"/>
      <c r="AF856" s="34"/>
      <c r="AG856" s="7"/>
      <c r="AH856" s="34"/>
      <c r="AI856" s="7"/>
      <c r="AJ856" s="66"/>
      <c r="AK856" s="66"/>
      <c r="AL856" s="34"/>
      <c r="AM856" s="34"/>
      <c r="AN856" s="7"/>
      <c r="AO856" s="67"/>
      <c r="AP856" s="8"/>
      <c r="AQ856" s="8"/>
      <c r="AR856" s="7"/>
      <c r="AS856" s="8"/>
      <c r="AT856" s="8"/>
      <c r="AU856" s="224"/>
      <c r="AV856" s="224"/>
      <c r="AW856" s="224"/>
      <c r="AX856" s="225"/>
      <c r="AY856" s="225"/>
      <c r="AZ856" s="224"/>
      <c r="BA856" s="225"/>
      <c r="BB856" s="225"/>
      <c r="BC856" s="224"/>
      <c r="BD856" s="225"/>
      <c r="BE856" s="225"/>
      <c r="BF856" s="224"/>
      <c r="BG856" s="225"/>
      <c r="BH856" s="225"/>
      <c r="BI856" s="224"/>
      <c r="BJ856" s="226"/>
      <c r="BK856" s="226"/>
      <c r="BL856" s="228"/>
      <c r="BM856" s="229"/>
    </row>
    <row r="857" spans="1:65" x14ac:dyDescent="0.25">
      <c r="A857" s="45"/>
      <c r="B857" s="44"/>
      <c r="C857" s="52"/>
      <c r="D857" s="37"/>
      <c r="E857" s="37"/>
      <c r="F857" s="43"/>
      <c r="G857" s="52"/>
      <c r="H857" s="52"/>
      <c r="I857" s="34"/>
      <c r="J857" s="34"/>
      <c r="K857" s="34"/>
      <c r="L857" s="7"/>
      <c r="M857" s="34"/>
      <c r="N857" s="7"/>
      <c r="O857" s="34"/>
      <c r="P857" s="7"/>
      <c r="Q857" s="34"/>
      <c r="R857" s="34"/>
      <c r="S857" s="7"/>
      <c r="T857" s="34"/>
      <c r="U857" s="34"/>
      <c r="V857" s="7"/>
      <c r="W857" s="34"/>
      <c r="X857" s="7"/>
      <c r="Y857" s="34"/>
      <c r="Z857" s="67"/>
      <c r="AA857" s="34"/>
      <c r="AB857" s="7"/>
      <c r="AC857" s="34"/>
      <c r="AD857" s="34"/>
      <c r="AE857" s="7"/>
      <c r="AF857" s="34"/>
      <c r="AG857" s="7"/>
      <c r="AH857" s="34"/>
      <c r="AI857" s="7"/>
      <c r="AJ857" s="66"/>
      <c r="AK857" s="66"/>
      <c r="AL857" s="34"/>
      <c r="AM857" s="34"/>
      <c r="AN857" s="7"/>
      <c r="AO857" s="67"/>
      <c r="AP857" s="8"/>
      <c r="AQ857" s="8"/>
      <c r="AR857" s="7"/>
      <c r="AS857" s="8"/>
      <c r="AT857" s="8"/>
      <c r="AU857" s="224"/>
      <c r="AV857" s="224"/>
      <c r="AW857" s="224"/>
      <c r="AX857" s="225"/>
      <c r="AY857" s="225"/>
      <c r="AZ857" s="224"/>
      <c r="BA857" s="225"/>
      <c r="BB857" s="225"/>
      <c r="BC857" s="224"/>
      <c r="BD857" s="225"/>
      <c r="BE857" s="225"/>
      <c r="BF857" s="224"/>
      <c r="BG857" s="225"/>
      <c r="BH857" s="225"/>
      <c r="BI857" s="224"/>
      <c r="BJ857" s="226"/>
      <c r="BK857" s="226"/>
      <c r="BL857" s="228"/>
      <c r="BM857" s="229"/>
    </row>
    <row r="858" spans="1:65" x14ac:dyDescent="0.25">
      <c r="A858" s="45"/>
      <c r="B858" s="44"/>
      <c r="C858" s="52"/>
      <c r="D858" s="37"/>
      <c r="E858" s="37"/>
      <c r="F858" s="43"/>
      <c r="G858" s="52"/>
      <c r="H858" s="52"/>
      <c r="I858" s="34"/>
      <c r="J858" s="34"/>
      <c r="K858" s="34"/>
      <c r="L858" s="7"/>
      <c r="M858" s="34"/>
      <c r="N858" s="7"/>
      <c r="O858" s="34"/>
      <c r="P858" s="7"/>
      <c r="Q858" s="34"/>
      <c r="R858" s="34"/>
      <c r="S858" s="7"/>
      <c r="T858" s="34"/>
      <c r="U858" s="34"/>
      <c r="V858" s="7"/>
      <c r="W858" s="34"/>
      <c r="X858" s="7"/>
      <c r="Y858" s="34"/>
      <c r="Z858" s="67"/>
      <c r="AA858" s="34"/>
      <c r="AB858" s="7"/>
      <c r="AC858" s="34"/>
      <c r="AD858" s="34"/>
      <c r="AE858" s="7"/>
      <c r="AF858" s="34"/>
      <c r="AG858" s="7"/>
      <c r="AH858" s="34"/>
      <c r="AI858" s="7"/>
      <c r="AJ858" s="66"/>
      <c r="AK858" s="66"/>
      <c r="AL858" s="34"/>
      <c r="AM858" s="34"/>
      <c r="AN858" s="7"/>
      <c r="AO858" s="67"/>
      <c r="AP858" s="8"/>
      <c r="AQ858" s="8"/>
      <c r="AR858" s="7"/>
      <c r="AS858" s="8"/>
      <c r="AT858" s="8"/>
      <c r="AU858" s="224"/>
      <c r="AV858" s="224"/>
      <c r="AW858" s="224"/>
      <c r="AX858" s="225"/>
      <c r="AY858" s="225"/>
      <c r="AZ858" s="224"/>
      <c r="BA858" s="225"/>
      <c r="BB858" s="225"/>
      <c r="BC858" s="224"/>
      <c r="BD858" s="225"/>
      <c r="BE858" s="225"/>
      <c r="BF858" s="224"/>
      <c r="BG858" s="225"/>
      <c r="BH858" s="225"/>
      <c r="BI858" s="224"/>
      <c r="BJ858" s="226"/>
      <c r="BK858" s="226"/>
      <c r="BL858" s="228"/>
      <c r="BM858" s="229"/>
    </row>
    <row r="859" spans="1:65" x14ac:dyDescent="0.25">
      <c r="A859" s="45"/>
      <c r="B859" s="44"/>
      <c r="C859" s="52"/>
      <c r="D859" s="37"/>
      <c r="E859" s="37"/>
      <c r="F859" s="43"/>
      <c r="G859" s="52"/>
      <c r="H859" s="52"/>
      <c r="I859" s="34"/>
      <c r="J859" s="34"/>
      <c r="K859" s="34"/>
      <c r="L859" s="7"/>
      <c r="M859" s="34"/>
      <c r="N859" s="7"/>
      <c r="O859" s="34"/>
      <c r="P859" s="7"/>
      <c r="Q859" s="34"/>
      <c r="R859" s="34"/>
      <c r="S859" s="7"/>
      <c r="T859" s="34"/>
      <c r="U859" s="34"/>
      <c r="V859" s="7"/>
      <c r="W859" s="34"/>
      <c r="X859" s="7"/>
      <c r="Y859" s="34"/>
      <c r="Z859" s="67"/>
      <c r="AA859" s="34"/>
      <c r="AB859" s="7"/>
      <c r="AC859" s="34"/>
      <c r="AD859" s="34"/>
      <c r="AE859" s="7"/>
      <c r="AF859" s="34"/>
      <c r="AG859" s="7"/>
      <c r="AH859" s="34"/>
      <c r="AI859" s="7"/>
      <c r="AJ859" s="66"/>
      <c r="AK859" s="66"/>
      <c r="AL859" s="34"/>
      <c r="AM859" s="34"/>
      <c r="AN859" s="7"/>
      <c r="AO859" s="67"/>
      <c r="AP859" s="8"/>
      <c r="AQ859" s="8"/>
      <c r="AR859" s="7"/>
      <c r="AS859" s="8"/>
      <c r="AT859" s="8"/>
      <c r="AU859" s="224"/>
      <c r="AV859" s="224"/>
      <c r="AW859" s="224"/>
      <c r="AX859" s="225"/>
      <c r="AY859" s="225"/>
      <c r="AZ859" s="224"/>
      <c r="BA859" s="225"/>
      <c r="BB859" s="225"/>
      <c r="BC859" s="224"/>
      <c r="BD859" s="225"/>
      <c r="BE859" s="225"/>
      <c r="BF859" s="224"/>
      <c r="BG859" s="225"/>
      <c r="BH859" s="225"/>
      <c r="BI859" s="224"/>
      <c r="BJ859" s="226"/>
      <c r="BK859" s="226"/>
      <c r="BL859" s="228"/>
      <c r="BM859" s="229"/>
    </row>
    <row r="860" spans="1:65" x14ac:dyDescent="0.25">
      <c r="A860" s="45"/>
      <c r="B860" s="44"/>
      <c r="C860" s="52"/>
      <c r="D860" s="37"/>
      <c r="E860" s="37"/>
      <c r="F860" s="43"/>
      <c r="G860" s="52"/>
      <c r="H860" s="52"/>
      <c r="I860" s="34"/>
      <c r="J860" s="34"/>
      <c r="K860" s="34"/>
      <c r="L860" s="7"/>
      <c r="M860" s="34"/>
      <c r="N860" s="7"/>
      <c r="O860" s="34"/>
      <c r="P860" s="7"/>
      <c r="Q860" s="34"/>
      <c r="R860" s="34"/>
      <c r="S860" s="7"/>
      <c r="T860" s="34"/>
      <c r="U860" s="34"/>
      <c r="V860" s="7"/>
      <c r="W860" s="34"/>
      <c r="X860" s="7"/>
      <c r="Y860" s="34"/>
      <c r="Z860" s="67"/>
      <c r="AA860" s="34"/>
      <c r="AB860" s="7"/>
      <c r="AC860" s="34"/>
      <c r="AD860" s="34"/>
      <c r="AE860" s="7"/>
      <c r="AF860" s="34"/>
      <c r="AG860" s="7"/>
      <c r="AH860" s="34"/>
      <c r="AI860" s="7"/>
      <c r="AJ860" s="66"/>
      <c r="AK860" s="66"/>
      <c r="AL860" s="34"/>
      <c r="AM860" s="34"/>
      <c r="AN860" s="7"/>
      <c r="AO860" s="67"/>
      <c r="AP860" s="8"/>
      <c r="AQ860" s="8"/>
      <c r="AR860" s="7"/>
      <c r="AS860" s="8"/>
      <c r="AT860" s="8"/>
      <c r="AU860" s="224"/>
      <c r="AV860" s="224"/>
      <c r="AW860" s="224"/>
      <c r="AX860" s="225"/>
      <c r="AY860" s="225"/>
      <c r="AZ860" s="224"/>
      <c r="BA860" s="225"/>
      <c r="BB860" s="225"/>
      <c r="BC860" s="224"/>
      <c r="BD860" s="225"/>
      <c r="BE860" s="225"/>
      <c r="BF860" s="224"/>
      <c r="BG860" s="225"/>
      <c r="BH860" s="225"/>
      <c r="BI860" s="224"/>
      <c r="BJ860" s="226"/>
      <c r="BK860" s="226"/>
      <c r="BL860" s="228"/>
      <c r="BM860" s="229"/>
    </row>
    <row r="861" spans="1:65" x14ac:dyDescent="0.25">
      <c r="A861" s="45"/>
      <c r="B861" s="44"/>
      <c r="C861" s="52"/>
      <c r="D861" s="37"/>
      <c r="E861" s="37"/>
      <c r="F861" s="43"/>
      <c r="G861" s="52"/>
      <c r="H861" s="52"/>
      <c r="I861" s="34"/>
      <c r="J861" s="34"/>
      <c r="K861" s="34"/>
      <c r="L861" s="7"/>
      <c r="M861" s="34"/>
      <c r="N861" s="7"/>
      <c r="O861" s="34"/>
      <c r="P861" s="7"/>
      <c r="Q861" s="34"/>
      <c r="R861" s="34"/>
      <c r="S861" s="7"/>
      <c r="T861" s="34"/>
      <c r="U861" s="34"/>
      <c r="V861" s="7"/>
      <c r="W861" s="34"/>
      <c r="X861" s="7"/>
      <c r="Y861" s="34"/>
      <c r="Z861" s="67"/>
      <c r="AA861" s="34"/>
      <c r="AB861" s="7"/>
      <c r="AC861" s="34"/>
      <c r="AD861" s="34"/>
      <c r="AE861" s="7"/>
      <c r="AF861" s="34"/>
      <c r="AG861" s="7"/>
      <c r="AH861" s="34"/>
      <c r="AI861" s="7"/>
      <c r="AJ861" s="66"/>
      <c r="AK861" s="66"/>
      <c r="AL861" s="34"/>
      <c r="AM861" s="34"/>
      <c r="AN861" s="7"/>
      <c r="AO861" s="67"/>
      <c r="AP861" s="8"/>
      <c r="AQ861" s="8"/>
      <c r="AR861" s="7"/>
      <c r="AS861" s="8"/>
      <c r="AT861" s="8"/>
      <c r="AU861" s="224"/>
      <c r="AV861" s="224"/>
      <c r="AW861" s="224"/>
      <c r="AX861" s="225"/>
      <c r="AY861" s="225"/>
      <c r="AZ861" s="224"/>
      <c r="BA861" s="225"/>
      <c r="BB861" s="225"/>
      <c r="BC861" s="224"/>
      <c r="BD861" s="225"/>
      <c r="BE861" s="225"/>
      <c r="BF861" s="224"/>
      <c r="BG861" s="225"/>
      <c r="BH861" s="225"/>
      <c r="BI861" s="224"/>
      <c r="BJ861" s="226"/>
      <c r="BK861" s="226"/>
      <c r="BL861" s="228"/>
      <c r="BM861" s="229"/>
    </row>
    <row r="862" spans="1:65" x14ac:dyDescent="0.25">
      <c r="A862" s="45"/>
      <c r="B862" s="44"/>
      <c r="C862" s="52"/>
      <c r="D862" s="37"/>
      <c r="E862" s="37"/>
      <c r="F862" s="43"/>
      <c r="G862" s="52"/>
      <c r="H862" s="52"/>
      <c r="I862" s="34"/>
      <c r="J862" s="34"/>
      <c r="K862" s="34"/>
      <c r="L862" s="7"/>
      <c r="M862" s="34"/>
      <c r="N862" s="7"/>
      <c r="O862" s="34"/>
      <c r="P862" s="7"/>
      <c r="Q862" s="34"/>
      <c r="R862" s="34"/>
      <c r="S862" s="7"/>
      <c r="T862" s="34"/>
      <c r="U862" s="34"/>
      <c r="V862" s="7"/>
      <c r="W862" s="34"/>
      <c r="X862" s="7"/>
      <c r="Y862" s="34"/>
      <c r="Z862" s="67"/>
      <c r="AA862" s="34"/>
      <c r="AB862" s="7"/>
      <c r="AC862" s="34"/>
      <c r="AD862" s="34"/>
      <c r="AE862" s="7"/>
      <c r="AF862" s="34"/>
      <c r="AG862" s="7"/>
      <c r="AH862" s="34"/>
      <c r="AI862" s="7"/>
      <c r="AJ862" s="66"/>
      <c r="AK862" s="66"/>
      <c r="AL862" s="34"/>
      <c r="AM862" s="34"/>
      <c r="AN862" s="7"/>
      <c r="AO862" s="67"/>
      <c r="AP862" s="8"/>
      <c r="AQ862" s="8"/>
      <c r="AR862" s="7"/>
      <c r="AS862" s="8"/>
      <c r="AT862" s="8"/>
      <c r="AU862" s="224"/>
      <c r="AV862" s="224"/>
      <c r="AW862" s="224"/>
      <c r="AX862" s="225"/>
      <c r="AY862" s="225"/>
      <c r="AZ862" s="224"/>
      <c r="BA862" s="225"/>
      <c r="BB862" s="225"/>
      <c r="BC862" s="224"/>
      <c r="BD862" s="225"/>
      <c r="BE862" s="225"/>
      <c r="BF862" s="224"/>
      <c r="BG862" s="225"/>
      <c r="BH862" s="225"/>
      <c r="BI862" s="224"/>
      <c r="BJ862" s="226"/>
      <c r="BK862" s="226"/>
      <c r="BL862" s="228"/>
      <c r="BM862" s="229"/>
    </row>
    <row r="863" spans="1:65" x14ac:dyDescent="0.25">
      <c r="A863" s="45"/>
      <c r="B863" s="44"/>
      <c r="C863" s="52"/>
      <c r="D863" s="37"/>
      <c r="E863" s="37"/>
      <c r="F863" s="43"/>
      <c r="G863" s="52"/>
      <c r="H863" s="52"/>
      <c r="I863" s="34"/>
      <c r="J863" s="34"/>
      <c r="K863" s="34"/>
      <c r="L863" s="7"/>
      <c r="M863" s="34"/>
      <c r="N863" s="7"/>
      <c r="O863" s="34"/>
      <c r="P863" s="7"/>
      <c r="Q863" s="34"/>
      <c r="R863" s="34"/>
      <c r="S863" s="7"/>
      <c r="T863" s="34"/>
      <c r="U863" s="34"/>
      <c r="V863" s="7"/>
      <c r="W863" s="34"/>
      <c r="X863" s="7"/>
      <c r="Y863" s="34"/>
      <c r="Z863" s="67"/>
      <c r="AA863" s="34"/>
      <c r="AB863" s="7"/>
      <c r="AC863" s="34"/>
      <c r="AD863" s="34"/>
      <c r="AE863" s="7"/>
      <c r="AF863" s="34"/>
      <c r="AG863" s="7"/>
      <c r="AH863" s="34"/>
      <c r="AI863" s="7"/>
      <c r="AJ863" s="66"/>
      <c r="AK863" s="66"/>
      <c r="AL863" s="34"/>
      <c r="AM863" s="34"/>
      <c r="AN863" s="7"/>
      <c r="AO863" s="67"/>
      <c r="AP863" s="8"/>
      <c r="AQ863" s="8"/>
      <c r="AR863" s="7"/>
      <c r="AS863" s="8"/>
      <c r="AT863" s="8"/>
      <c r="AU863" s="224"/>
      <c r="AV863" s="224"/>
      <c r="AW863" s="224"/>
      <c r="AX863" s="225"/>
      <c r="AY863" s="225"/>
      <c r="AZ863" s="224"/>
      <c r="BA863" s="225"/>
      <c r="BB863" s="225"/>
      <c r="BC863" s="224"/>
      <c r="BD863" s="225"/>
      <c r="BE863" s="225"/>
      <c r="BF863" s="224"/>
      <c r="BG863" s="225"/>
      <c r="BH863" s="225"/>
      <c r="BI863" s="224"/>
      <c r="BJ863" s="226"/>
      <c r="BK863" s="226"/>
      <c r="BL863" s="228"/>
      <c r="BM863" s="229"/>
    </row>
    <row r="864" spans="1:65" x14ac:dyDescent="0.25">
      <c r="A864" s="45"/>
      <c r="B864" s="44"/>
      <c r="C864" s="52"/>
      <c r="D864" s="37"/>
      <c r="E864" s="37"/>
      <c r="F864" s="43"/>
      <c r="G864" s="52"/>
      <c r="H864" s="52"/>
      <c r="I864" s="34"/>
      <c r="J864" s="34"/>
      <c r="K864" s="34"/>
      <c r="L864" s="7"/>
      <c r="M864" s="34"/>
      <c r="N864" s="7"/>
      <c r="O864" s="34"/>
      <c r="P864" s="7"/>
      <c r="Q864" s="34"/>
      <c r="R864" s="34"/>
      <c r="S864" s="7"/>
      <c r="T864" s="34"/>
      <c r="U864" s="34"/>
      <c r="V864" s="7"/>
      <c r="W864" s="34"/>
      <c r="X864" s="7"/>
      <c r="Y864" s="34"/>
      <c r="Z864" s="67"/>
      <c r="AA864" s="34"/>
      <c r="AB864" s="7"/>
      <c r="AC864" s="34"/>
      <c r="AD864" s="34"/>
      <c r="AE864" s="7"/>
      <c r="AF864" s="34"/>
      <c r="AG864" s="7"/>
      <c r="AH864" s="34"/>
      <c r="AI864" s="7"/>
      <c r="AJ864" s="66"/>
      <c r="AK864" s="66"/>
      <c r="AL864" s="34"/>
      <c r="AM864" s="34"/>
      <c r="AN864" s="7"/>
      <c r="AO864" s="67"/>
      <c r="AP864" s="8"/>
      <c r="AQ864" s="8"/>
      <c r="AR864" s="7"/>
      <c r="AS864" s="8"/>
      <c r="AT864" s="8"/>
      <c r="AU864" s="224"/>
      <c r="AV864" s="224"/>
      <c r="AW864" s="224"/>
      <c r="AX864" s="225"/>
      <c r="AY864" s="225"/>
      <c r="AZ864" s="224"/>
      <c r="BA864" s="225"/>
      <c r="BB864" s="225"/>
      <c r="BC864" s="224"/>
      <c r="BD864" s="225"/>
      <c r="BE864" s="225"/>
      <c r="BF864" s="224"/>
      <c r="BG864" s="225"/>
      <c r="BH864" s="225"/>
      <c r="BI864" s="224"/>
      <c r="BJ864" s="226"/>
      <c r="BK864" s="226"/>
      <c r="BL864" s="228"/>
      <c r="BM864" s="229"/>
    </row>
    <row r="865" spans="1:65" x14ac:dyDescent="0.25">
      <c r="A865" s="45"/>
      <c r="B865" s="44"/>
      <c r="C865" s="52"/>
      <c r="D865" s="37"/>
      <c r="E865" s="37"/>
      <c r="F865" s="43"/>
      <c r="G865" s="52"/>
      <c r="H865" s="52"/>
      <c r="I865" s="34"/>
      <c r="J865" s="34"/>
      <c r="K865" s="34"/>
      <c r="L865" s="7"/>
      <c r="M865" s="34"/>
      <c r="N865" s="7"/>
      <c r="O865" s="34"/>
      <c r="P865" s="7"/>
      <c r="Q865" s="34"/>
      <c r="R865" s="34"/>
      <c r="S865" s="7"/>
      <c r="T865" s="34"/>
      <c r="U865" s="34"/>
      <c r="V865" s="7"/>
      <c r="W865" s="34"/>
      <c r="X865" s="7"/>
      <c r="Y865" s="34"/>
      <c r="Z865" s="67"/>
      <c r="AA865" s="34"/>
      <c r="AB865" s="7"/>
      <c r="AC865" s="34"/>
      <c r="AD865" s="34"/>
      <c r="AE865" s="7"/>
      <c r="AF865" s="34"/>
      <c r="AG865" s="7"/>
      <c r="AH865" s="34"/>
      <c r="AI865" s="7"/>
      <c r="AJ865" s="66"/>
      <c r="AK865" s="66"/>
      <c r="AL865" s="34"/>
      <c r="AM865" s="34"/>
      <c r="AN865" s="7"/>
      <c r="AO865" s="67"/>
      <c r="AP865" s="8"/>
      <c r="AQ865" s="8"/>
      <c r="AR865" s="7"/>
      <c r="AS865" s="8"/>
      <c r="AT865" s="8"/>
      <c r="AU865" s="224"/>
      <c r="AV865" s="224"/>
      <c r="AW865" s="224"/>
      <c r="AX865" s="225"/>
      <c r="AY865" s="225"/>
      <c r="AZ865" s="224"/>
      <c r="BA865" s="225"/>
      <c r="BB865" s="225"/>
      <c r="BC865" s="224"/>
      <c r="BD865" s="225"/>
      <c r="BE865" s="225"/>
      <c r="BF865" s="224"/>
      <c r="BG865" s="225"/>
      <c r="BH865" s="225"/>
      <c r="BI865" s="224"/>
      <c r="BJ865" s="226"/>
      <c r="BK865" s="226"/>
      <c r="BL865" s="228"/>
      <c r="BM865" s="229"/>
    </row>
    <row r="866" spans="1:65" x14ac:dyDescent="0.25">
      <c r="A866" s="45"/>
      <c r="B866" s="44"/>
      <c r="C866" s="52"/>
      <c r="D866" s="37"/>
      <c r="E866" s="37"/>
      <c r="F866" s="43"/>
      <c r="G866" s="52"/>
      <c r="H866" s="52"/>
      <c r="I866" s="34"/>
      <c r="J866" s="34"/>
      <c r="K866" s="34"/>
      <c r="L866" s="7"/>
      <c r="M866" s="34"/>
      <c r="N866" s="7"/>
      <c r="O866" s="34"/>
      <c r="P866" s="7"/>
      <c r="Q866" s="34"/>
      <c r="R866" s="34"/>
      <c r="S866" s="7"/>
      <c r="T866" s="34"/>
      <c r="U866" s="34"/>
      <c r="V866" s="7"/>
      <c r="W866" s="34"/>
      <c r="X866" s="7"/>
      <c r="Y866" s="34"/>
      <c r="Z866" s="67"/>
      <c r="AA866" s="34"/>
      <c r="AB866" s="7"/>
      <c r="AC866" s="34"/>
      <c r="AD866" s="34"/>
      <c r="AE866" s="7"/>
      <c r="AF866" s="34"/>
      <c r="AG866" s="7"/>
      <c r="AH866" s="34"/>
      <c r="AI866" s="7"/>
      <c r="AJ866" s="66"/>
      <c r="AK866" s="66"/>
      <c r="AL866" s="34"/>
      <c r="AM866" s="34"/>
      <c r="AN866" s="7"/>
      <c r="AO866" s="67"/>
      <c r="AP866" s="8"/>
      <c r="AQ866" s="8"/>
      <c r="AR866" s="7"/>
      <c r="AS866" s="8"/>
      <c r="AT866" s="8"/>
      <c r="AU866" s="224"/>
      <c r="AV866" s="224"/>
      <c r="AW866" s="224"/>
      <c r="AX866" s="225"/>
      <c r="AY866" s="225"/>
      <c r="AZ866" s="224"/>
      <c r="BA866" s="225"/>
      <c r="BB866" s="225"/>
      <c r="BC866" s="224"/>
      <c r="BD866" s="225"/>
      <c r="BE866" s="225"/>
      <c r="BF866" s="224"/>
      <c r="BG866" s="225"/>
      <c r="BH866" s="225"/>
      <c r="BI866" s="224"/>
      <c r="BJ866" s="226"/>
      <c r="BK866" s="226"/>
      <c r="BL866" s="228"/>
      <c r="BM866" s="229"/>
    </row>
    <row r="867" spans="1:65" x14ac:dyDescent="0.25">
      <c r="A867" s="45"/>
      <c r="B867" s="44"/>
      <c r="C867" s="52"/>
      <c r="D867" s="37"/>
      <c r="E867" s="37"/>
      <c r="F867" s="43"/>
      <c r="G867" s="52"/>
      <c r="H867" s="52"/>
      <c r="I867" s="34"/>
      <c r="J867" s="34"/>
      <c r="K867" s="34"/>
      <c r="L867" s="7"/>
      <c r="M867" s="34"/>
      <c r="N867" s="7"/>
      <c r="O867" s="34"/>
      <c r="P867" s="7"/>
      <c r="Q867" s="34"/>
      <c r="R867" s="34"/>
      <c r="S867" s="7"/>
      <c r="T867" s="34"/>
      <c r="U867" s="34"/>
      <c r="V867" s="7"/>
      <c r="W867" s="34"/>
      <c r="X867" s="7"/>
      <c r="Y867" s="34"/>
      <c r="Z867" s="67"/>
      <c r="AA867" s="34"/>
      <c r="AB867" s="7"/>
      <c r="AC867" s="34"/>
      <c r="AD867" s="34"/>
      <c r="AE867" s="7"/>
      <c r="AF867" s="34"/>
      <c r="AG867" s="7"/>
      <c r="AH867" s="34"/>
      <c r="AI867" s="7"/>
      <c r="AJ867" s="66"/>
      <c r="AK867" s="66"/>
      <c r="AL867" s="34"/>
      <c r="AM867" s="34"/>
      <c r="AN867" s="7"/>
      <c r="AO867" s="67"/>
      <c r="AP867" s="8"/>
      <c r="AQ867" s="8"/>
      <c r="AR867" s="7"/>
      <c r="AS867" s="8"/>
      <c r="AT867" s="8"/>
      <c r="AU867" s="224"/>
      <c r="AV867" s="224"/>
      <c r="AW867" s="224"/>
      <c r="AX867" s="225"/>
      <c r="AY867" s="225"/>
      <c r="AZ867" s="224"/>
      <c r="BA867" s="225"/>
      <c r="BB867" s="225"/>
      <c r="BC867" s="224"/>
      <c r="BD867" s="225"/>
      <c r="BE867" s="225"/>
      <c r="BF867" s="224"/>
      <c r="BG867" s="225"/>
      <c r="BH867" s="225"/>
      <c r="BI867" s="224"/>
      <c r="BJ867" s="226"/>
      <c r="BK867" s="226"/>
      <c r="BL867" s="228"/>
      <c r="BM867" s="229"/>
    </row>
    <row r="868" spans="1:65" x14ac:dyDescent="0.25">
      <c r="A868" s="45"/>
      <c r="B868" s="44"/>
      <c r="C868" s="52"/>
      <c r="D868" s="37"/>
      <c r="E868" s="37"/>
      <c r="F868" s="43"/>
      <c r="G868" s="52"/>
      <c r="H868" s="52"/>
      <c r="I868" s="34"/>
      <c r="J868" s="34"/>
      <c r="K868" s="34"/>
      <c r="L868" s="7"/>
      <c r="M868" s="34"/>
      <c r="N868" s="7"/>
      <c r="O868" s="34"/>
      <c r="P868" s="7"/>
      <c r="Q868" s="34"/>
      <c r="R868" s="34"/>
      <c r="S868" s="7"/>
      <c r="T868" s="34"/>
      <c r="U868" s="34"/>
      <c r="V868" s="7"/>
      <c r="W868" s="34"/>
      <c r="X868" s="7"/>
      <c r="Y868" s="34"/>
      <c r="Z868" s="67"/>
      <c r="AA868" s="34"/>
      <c r="AB868" s="7"/>
      <c r="AC868" s="34"/>
      <c r="AD868" s="34"/>
      <c r="AE868" s="7"/>
      <c r="AF868" s="34"/>
      <c r="AG868" s="7"/>
      <c r="AH868" s="34"/>
      <c r="AI868" s="7"/>
      <c r="AJ868" s="66"/>
      <c r="AK868" s="66"/>
      <c r="AL868" s="34"/>
      <c r="AM868" s="34"/>
      <c r="AN868" s="7"/>
      <c r="AO868" s="67"/>
      <c r="AP868" s="8"/>
      <c r="AQ868" s="8"/>
      <c r="AR868" s="7"/>
      <c r="AS868" s="8"/>
      <c r="AT868" s="8"/>
      <c r="AU868" s="224"/>
      <c r="AV868" s="224"/>
      <c r="AW868" s="224"/>
      <c r="AX868" s="225"/>
      <c r="AY868" s="225"/>
      <c r="AZ868" s="224"/>
      <c r="BA868" s="225"/>
      <c r="BB868" s="225"/>
      <c r="BC868" s="224"/>
      <c r="BD868" s="225"/>
      <c r="BE868" s="225"/>
      <c r="BF868" s="224"/>
      <c r="BG868" s="225"/>
      <c r="BH868" s="225"/>
      <c r="BI868" s="224"/>
      <c r="BJ868" s="226"/>
      <c r="BK868" s="226"/>
      <c r="BL868" s="228"/>
      <c r="BM868" s="229"/>
    </row>
    <row r="869" spans="1:65" x14ac:dyDescent="0.25">
      <c r="A869" s="45"/>
      <c r="B869" s="44"/>
      <c r="C869" s="52"/>
      <c r="D869" s="37"/>
      <c r="E869" s="37"/>
      <c r="F869" s="43"/>
      <c r="G869" s="52"/>
      <c r="H869" s="52"/>
      <c r="I869" s="34"/>
      <c r="J869" s="34"/>
      <c r="K869" s="34"/>
      <c r="L869" s="7"/>
      <c r="M869" s="34"/>
      <c r="N869" s="7"/>
      <c r="O869" s="34"/>
      <c r="P869" s="7"/>
      <c r="Q869" s="34"/>
      <c r="R869" s="34"/>
      <c r="S869" s="7"/>
      <c r="T869" s="34"/>
      <c r="U869" s="34"/>
      <c r="V869" s="7"/>
      <c r="W869" s="34"/>
      <c r="X869" s="7"/>
      <c r="Y869" s="34"/>
      <c r="Z869" s="67"/>
      <c r="AA869" s="34"/>
      <c r="AB869" s="7"/>
      <c r="AC869" s="34"/>
      <c r="AD869" s="34"/>
      <c r="AE869" s="7"/>
      <c r="AF869" s="34"/>
      <c r="AG869" s="7"/>
      <c r="AH869" s="34"/>
      <c r="AI869" s="7"/>
      <c r="AJ869" s="66"/>
      <c r="AK869" s="66"/>
      <c r="AL869" s="34"/>
      <c r="AM869" s="34"/>
      <c r="AN869" s="7"/>
      <c r="AO869" s="67"/>
      <c r="AP869" s="8"/>
      <c r="AQ869" s="8"/>
      <c r="AR869" s="7"/>
      <c r="AS869" s="8"/>
      <c r="AT869" s="8"/>
      <c r="AU869" s="224"/>
      <c r="AV869" s="224"/>
      <c r="AW869" s="224"/>
      <c r="AX869" s="225"/>
      <c r="AY869" s="225"/>
      <c r="AZ869" s="224"/>
      <c r="BA869" s="225"/>
      <c r="BB869" s="225"/>
      <c r="BC869" s="224"/>
      <c r="BD869" s="225"/>
      <c r="BE869" s="225"/>
      <c r="BF869" s="224"/>
      <c r="BG869" s="225"/>
      <c r="BH869" s="225"/>
      <c r="BI869" s="224"/>
      <c r="BJ869" s="226"/>
      <c r="BK869" s="226"/>
      <c r="BL869" s="228"/>
      <c r="BM869" s="229"/>
    </row>
    <row r="870" spans="1:65" x14ac:dyDescent="0.25">
      <c r="A870" s="45"/>
      <c r="B870" s="44"/>
      <c r="C870" s="52"/>
      <c r="D870" s="37"/>
      <c r="E870" s="37"/>
      <c r="F870" s="43"/>
      <c r="G870" s="52"/>
      <c r="H870" s="52"/>
      <c r="I870" s="34"/>
      <c r="J870" s="34"/>
      <c r="K870" s="34"/>
      <c r="L870" s="7"/>
      <c r="M870" s="34"/>
      <c r="N870" s="7"/>
      <c r="O870" s="34"/>
      <c r="P870" s="7"/>
      <c r="Q870" s="34"/>
      <c r="R870" s="34"/>
      <c r="S870" s="7"/>
      <c r="T870" s="34"/>
      <c r="U870" s="34"/>
      <c r="V870" s="7"/>
      <c r="W870" s="34"/>
      <c r="X870" s="7"/>
      <c r="Y870" s="34"/>
      <c r="Z870" s="67"/>
      <c r="AA870" s="34"/>
      <c r="AB870" s="7"/>
      <c r="AC870" s="34"/>
      <c r="AD870" s="34"/>
      <c r="AE870" s="7"/>
      <c r="AF870" s="34"/>
      <c r="AG870" s="7"/>
      <c r="AH870" s="34"/>
      <c r="AI870" s="7"/>
      <c r="AJ870" s="66"/>
      <c r="AK870" s="66"/>
      <c r="AL870" s="34"/>
      <c r="AM870" s="34"/>
      <c r="AN870" s="7"/>
      <c r="AO870" s="67"/>
      <c r="AP870" s="8"/>
      <c r="AQ870" s="8"/>
      <c r="AR870" s="7"/>
      <c r="AS870" s="8"/>
      <c r="AT870" s="8"/>
      <c r="AU870" s="224"/>
      <c r="AV870" s="224"/>
      <c r="AW870" s="224"/>
      <c r="AX870" s="225"/>
      <c r="AY870" s="225"/>
      <c r="AZ870" s="224"/>
      <c r="BA870" s="225"/>
      <c r="BB870" s="225"/>
      <c r="BC870" s="224"/>
      <c r="BD870" s="225"/>
      <c r="BE870" s="225"/>
      <c r="BF870" s="224"/>
      <c r="BG870" s="225"/>
      <c r="BH870" s="225"/>
      <c r="BI870" s="224"/>
      <c r="BJ870" s="226"/>
      <c r="BK870" s="226"/>
      <c r="BL870" s="228"/>
      <c r="BM870" s="229"/>
    </row>
    <row r="871" spans="1:65" x14ac:dyDescent="0.25">
      <c r="A871" s="45"/>
      <c r="B871" s="44"/>
      <c r="C871" s="52"/>
      <c r="D871" s="37"/>
      <c r="E871" s="37"/>
      <c r="F871" s="43"/>
      <c r="G871" s="52"/>
      <c r="H871" s="52"/>
      <c r="I871" s="34"/>
      <c r="J871" s="34"/>
      <c r="K871" s="34"/>
      <c r="L871" s="7"/>
      <c r="M871" s="34"/>
      <c r="N871" s="7"/>
      <c r="O871" s="34"/>
      <c r="P871" s="7"/>
      <c r="Q871" s="34"/>
      <c r="R871" s="34"/>
      <c r="S871" s="7"/>
      <c r="T871" s="34"/>
      <c r="U871" s="34"/>
      <c r="V871" s="7"/>
      <c r="W871" s="34"/>
      <c r="X871" s="7"/>
      <c r="Y871" s="34"/>
      <c r="Z871" s="67"/>
      <c r="AA871" s="34"/>
      <c r="AB871" s="7"/>
      <c r="AC871" s="34"/>
      <c r="AD871" s="34"/>
      <c r="AE871" s="7"/>
      <c r="AF871" s="34"/>
      <c r="AG871" s="7"/>
      <c r="AH871" s="34"/>
      <c r="AI871" s="7"/>
      <c r="AJ871" s="66"/>
      <c r="AK871" s="66"/>
      <c r="AL871" s="34"/>
      <c r="AM871" s="34"/>
      <c r="AN871" s="7"/>
      <c r="AO871" s="67"/>
      <c r="AP871" s="8"/>
      <c r="AQ871" s="8"/>
      <c r="AR871" s="7"/>
      <c r="AS871" s="8"/>
      <c r="AT871" s="8"/>
      <c r="AU871" s="224"/>
      <c r="AV871" s="224"/>
      <c r="AW871" s="224"/>
      <c r="AX871" s="225"/>
      <c r="AY871" s="225"/>
      <c r="AZ871" s="224"/>
      <c r="BA871" s="225"/>
      <c r="BB871" s="225"/>
      <c r="BC871" s="224"/>
      <c r="BD871" s="225"/>
      <c r="BE871" s="225"/>
      <c r="BF871" s="224"/>
      <c r="BG871" s="225"/>
      <c r="BH871" s="225"/>
      <c r="BI871" s="224"/>
      <c r="BJ871" s="226"/>
      <c r="BK871" s="226"/>
      <c r="BL871" s="228"/>
      <c r="BM871" s="229"/>
    </row>
    <row r="872" spans="1:65" x14ac:dyDescent="0.25">
      <c r="A872" s="45"/>
      <c r="B872" s="44"/>
      <c r="C872" s="52"/>
      <c r="D872" s="37"/>
      <c r="E872" s="37"/>
      <c r="F872" s="43"/>
      <c r="G872" s="52"/>
      <c r="H872" s="52"/>
      <c r="I872" s="34"/>
      <c r="J872" s="34"/>
      <c r="K872" s="34"/>
      <c r="L872" s="7"/>
      <c r="M872" s="34"/>
      <c r="N872" s="7"/>
      <c r="O872" s="34"/>
      <c r="P872" s="7"/>
      <c r="Q872" s="34"/>
      <c r="R872" s="34"/>
      <c r="S872" s="7"/>
      <c r="T872" s="34"/>
      <c r="U872" s="34"/>
      <c r="V872" s="7"/>
      <c r="W872" s="34"/>
      <c r="X872" s="7"/>
      <c r="Y872" s="34"/>
      <c r="Z872" s="67"/>
      <c r="AA872" s="34"/>
      <c r="AB872" s="7"/>
      <c r="AC872" s="34"/>
      <c r="AD872" s="34"/>
      <c r="AE872" s="7"/>
      <c r="AF872" s="34"/>
      <c r="AG872" s="7"/>
      <c r="AH872" s="34"/>
      <c r="AI872" s="7"/>
      <c r="AJ872" s="66"/>
      <c r="AK872" s="66"/>
      <c r="AL872" s="34"/>
      <c r="AM872" s="34"/>
      <c r="AN872" s="7"/>
      <c r="AO872" s="67"/>
      <c r="AP872" s="8"/>
      <c r="AQ872" s="8"/>
      <c r="AR872" s="7"/>
      <c r="AS872" s="8"/>
      <c r="AT872" s="8"/>
      <c r="AU872" s="224"/>
      <c r="AV872" s="224"/>
      <c r="AW872" s="224"/>
      <c r="AX872" s="225"/>
      <c r="AY872" s="225"/>
      <c r="AZ872" s="224"/>
      <c r="BA872" s="225"/>
      <c r="BB872" s="225"/>
      <c r="BC872" s="224"/>
      <c r="BD872" s="225"/>
      <c r="BE872" s="225"/>
      <c r="BF872" s="224"/>
      <c r="BG872" s="225"/>
      <c r="BH872" s="225"/>
      <c r="BI872" s="224"/>
      <c r="BJ872" s="226"/>
      <c r="BK872" s="226"/>
      <c r="BL872" s="228"/>
      <c r="BM872" s="229"/>
    </row>
    <row r="873" spans="1:65" x14ac:dyDescent="0.25">
      <c r="A873" s="45"/>
      <c r="B873" s="44"/>
      <c r="C873" s="52"/>
      <c r="D873" s="37"/>
      <c r="E873" s="37"/>
      <c r="F873" s="43"/>
      <c r="G873" s="52"/>
      <c r="H873" s="52"/>
      <c r="I873" s="34"/>
      <c r="J873" s="34"/>
      <c r="K873" s="34"/>
      <c r="L873" s="7"/>
      <c r="M873" s="34"/>
      <c r="N873" s="7"/>
      <c r="O873" s="34"/>
      <c r="P873" s="7"/>
      <c r="Q873" s="34"/>
      <c r="R873" s="34"/>
      <c r="S873" s="7"/>
      <c r="T873" s="34"/>
      <c r="U873" s="34"/>
      <c r="V873" s="7"/>
      <c r="W873" s="34"/>
      <c r="X873" s="7"/>
      <c r="Y873" s="34"/>
      <c r="Z873" s="67"/>
      <c r="AA873" s="34"/>
      <c r="AB873" s="7"/>
      <c r="AC873" s="34"/>
      <c r="AD873" s="34"/>
      <c r="AE873" s="7"/>
      <c r="AF873" s="34"/>
      <c r="AG873" s="7"/>
      <c r="AH873" s="34"/>
      <c r="AI873" s="7"/>
      <c r="AJ873" s="66"/>
      <c r="AK873" s="66"/>
      <c r="AL873" s="34"/>
      <c r="AM873" s="34"/>
      <c r="AN873" s="7"/>
      <c r="AO873" s="67"/>
      <c r="AP873" s="8"/>
      <c r="AQ873" s="8"/>
      <c r="AR873" s="7"/>
      <c r="AS873" s="8"/>
      <c r="AT873" s="8"/>
      <c r="AU873" s="224"/>
      <c r="AV873" s="224"/>
      <c r="AW873" s="224"/>
      <c r="AX873" s="225"/>
      <c r="AY873" s="225"/>
      <c r="AZ873" s="224"/>
      <c r="BA873" s="225"/>
      <c r="BB873" s="225"/>
      <c r="BC873" s="224"/>
      <c r="BD873" s="225"/>
      <c r="BE873" s="225"/>
      <c r="BF873" s="224"/>
      <c r="BG873" s="225"/>
      <c r="BH873" s="225"/>
      <c r="BI873" s="224"/>
      <c r="BJ873" s="226"/>
      <c r="BK873" s="226"/>
      <c r="BL873" s="228"/>
      <c r="BM873" s="229"/>
    </row>
    <row r="874" spans="1:65" x14ac:dyDescent="0.25">
      <c r="A874" s="45"/>
      <c r="B874" s="44"/>
      <c r="C874" s="52"/>
      <c r="D874" s="37"/>
      <c r="E874" s="37"/>
      <c r="F874" s="43"/>
      <c r="G874" s="52"/>
      <c r="H874" s="52"/>
      <c r="I874" s="34"/>
      <c r="J874" s="34"/>
      <c r="K874" s="34"/>
      <c r="L874" s="7"/>
      <c r="M874" s="34"/>
      <c r="N874" s="7"/>
      <c r="O874" s="34"/>
      <c r="P874" s="7"/>
      <c r="Q874" s="34"/>
      <c r="R874" s="34"/>
      <c r="S874" s="7"/>
      <c r="T874" s="34"/>
      <c r="U874" s="34"/>
      <c r="V874" s="7"/>
      <c r="W874" s="34"/>
      <c r="X874" s="7"/>
      <c r="Y874" s="34"/>
      <c r="Z874" s="67"/>
      <c r="AA874" s="34"/>
      <c r="AB874" s="7"/>
      <c r="AC874" s="34"/>
      <c r="AD874" s="34"/>
      <c r="AE874" s="7"/>
      <c r="AF874" s="34"/>
      <c r="AG874" s="7"/>
      <c r="AH874" s="34"/>
      <c r="AI874" s="7"/>
      <c r="AJ874" s="66"/>
      <c r="AK874" s="66"/>
      <c r="AL874" s="34"/>
      <c r="AM874" s="34"/>
      <c r="AN874" s="7"/>
      <c r="AO874" s="67"/>
      <c r="AP874" s="8"/>
      <c r="AQ874" s="8"/>
      <c r="AR874" s="7"/>
      <c r="AS874" s="8"/>
      <c r="AT874" s="8"/>
      <c r="AU874" s="224"/>
      <c r="AV874" s="224"/>
      <c r="AW874" s="224"/>
      <c r="AX874" s="225"/>
      <c r="AY874" s="225"/>
      <c r="AZ874" s="224"/>
      <c r="BA874" s="225"/>
      <c r="BB874" s="225"/>
      <c r="BC874" s="224"/>
      <c r="BD874" s="225"/>
      <c r="BE874" s="225"/>
      <c r="BF874" s="224"/>
      <c r="BG874" s="225"/>
      <c r="BH874" s="225"/>
      <c r="BI874" s="224"/>
      <c r="BJ874" s="226"/>
      <c r="BK874" s="226"/>
      <c r="BL874" s="228"/>
      <c r="BM874" s="229"/>
    </row>
    <row r="875" spans="1:65" x14ac:dyDescent="0.25">
      <c r="A875" s="45"/>
      <c r="B875" s="44"/>
      <c r="C875" s="52"/>
      <c r="D875" s="37"/>
      <c r="E875" s="37"/>
      <c r="F875" s="43"/>
      <c r="G875" s="52"/>
      <c r="H875" s="52"/>
      <c r="I875" s="34"/>
      <c r="J875" s="34"/>
      <c r="K875" s="34"/>
      <c r="L875" s="7"/>
      <c r="M875" s="34"/>
      <c r="N875" s="7"/>
      <c r="O875" s="34"/>
      <c r="P875" s="7"/>
      <c r="Q875" s="34"/>
      <c r="R875" s="34"/>
      <c r="S875" s="7"/>
      <c r="T875" s="34"/>
      <c r="U875" s="34"/>
      <c r="V875" s="7"/>
      <c r="W875" s="34"/>
      <c r="X875" s="7"/>
      <c r="Y875" s="34"/>
      <c r="Z875" s="67"/>
      <c r="AA875" s="34"/>
      <c r="AB875" s="7"/>
      <c r="AC875" s="34"/>
      <c r="AD875" s="34"/>
      <c r="AE875" s="7"/>
      <c r="AF875" s="34"/>
      <c r="AG875" s="7"/>
      <c r="AH875" s="34"/>
      <c r="AI875" s="7"/>
      <c r="AJ875" s="66"/>
      <c r="AK875" s="66"/>
      <c r="AL875" s="34"/>
      <c r="AM875" s="34"/>
      <c r="AN875" s="7"/>
      <c r="AO875" s="67"/>
      <c r="AP875" s="8"/>
      <c r="AQ875" s="8"/>
      <c r="AR875" s="7"/>
      <c r="AS875" s="8"/>
      <c r="AT875" s="8"/>
      <c r="AU875" s="224"/>
      <c r="AV875" s="224"/>
      <c r="AW875" s="224"/>
      <c r="AX875" s="225"/>
      <c r="AY875" s="225"/>
      <c r="AZ875" s="224"/>
      <c r="BA875" s="225"/>
      <c r="BB875" s="225"/>
      <c r="BC875" s="224"/>
      <c r="BD875" s="225"/>
      <c r="BE875" s="225"/>
      <c r="BF875" s="224"/>
      <c r="BG875" s="225"/>
      <c r="BH875" s="225"/>
      <c r="BI875" s="224"/>
      <c r="BJ875" s="226"/>
      <c r="BK875" s="226"/>
      <c r="BL875" s="228"/>
      <c r="BM875" s="229"/>
    </row>
    <row r="876" spans="1:65" x14ac:dyDescent="0.25">
      <c r="A876" s="45"/>
      <c r="B876" s="44"/>
      <c r="C876" s="52"/>
      <c r="D876" s="37"/>
      <c r="E876" s="37"/>
      <c r="F876" s="158"/>
      <c r="G876" s="52"/>
      <c r="H876" s="52"/>
      <c r="I876" s="34"/>
      <c r="J876" s="34"/>
      <c r="K876" s="34"/>
      <c r="L876" s="7"/>
      <c r="M876" s="34"/>
      <c r="N876" s="7"/>
      <c r="O876" s="34"/>
      <c r="P876" s="7"/>
      <c r="Q876" s="34"/>
      <c r="R876" s="34"/>
      <c r="S876" s="7"/>
      <c r="T876" s="34"/>
      <c r="U876" s="34"/>
      <c r="V876" s="7"/>
      <c r="W876" s="34"/>
      <c r="X876" s="7"/>
      <c r="Y876" s="34"/>
      <c r="Z876" s="67"/>
      <c r="AA876" s="34"/>
      <c r="AB876" s="7"/>
      <c r="AC876" s="34"/>
      <c r="AD876" s="34"/>
      <c r="AE876" s="7"/>
      <c r="AF876" s="34"/>
      <c r="AG876" s="7"/>
      <c r="AH876" s="34"/>
      <c r="AI876" s="7"/>
      <c r="AJ876" s="66"/>
      <c r="AK876" s="66"/>
      <c r="AL876" s="34"/>
      <c r="AM876" s="34"/>
      <c r="AN876" s="7"/>
      <c r="AO876" s="67"/>
      <c r="AP876" s="8"/>
      <c r="AQ876" s="8"/>
      <c r="AR876" s="7"/>
      <c r="AS876" s="8"/>
      <c r="AT876" s="8"/>
      <c r="AU876" s="224"/>
      <c r="AV876" s="224"/>
      <c r="AW876" s="224"/>
      <c r="AX876" s="225"/>
      <c r="AY876" s="225"/>
      <c r="AZ876" s="224"/>
      <c r="BA876" s="225"/>
      <c r="BB876" s="225"/>
      <c r="BC876" s="224"/>
      <c r="BD876" s="225"/>
      <c r="BE876" s="225"/>
      <c r="BF876" s="224"/>
      <c r="BG876" s="225"/>
      <c r="BH876" s="225"/>
      <c r="BI876" s="224"/>
      <c r="BJ876" s="226"/>
      <c r="BK876" s="226"/>
      <c r="BL876" s="228"/>
      <c r="BM876" s="229"/>
    </row>
    <row r="877" spans="1:65" x14ac:dyDescent="0.25">
      <c r="A877" s="45"/>
      <c r="B877" s="44"/>
      <c r="C877" s="52"/>
      <c r="D877" s="37"/>
      <c r="E877" s="37"/>
      <c r="F877" s="43"/>
      <c r="G877" s="52"/>
      <c r="H877" s="52"/>
      <c r="I877" s="34"/>
      <c r="J877" s="34"/>
      <c r="K877" s="34"/>
      <c r="L877" s="7"/>
      <c r="M877" s="34"/>
      <c r="N877" s="7"/>
      <c r="O877" s="34"/>
      <c r="P877" s="7"/>
      <c r="Q877" s="34"/>
      <c r="R877" s="34"/>
      <c r="S877" s="7"/>
      <c r="T877" s="34"/>
      <c r="U877" s="34"/>
      <c r="V877" s="7"/>
      <c r="W877" s="34"/>
      <c r="X877" s="7"/>
      <c r="Y877" s="34"/>
      <c r="Z877" s="67"/>
      <c r="AA877" s="34"/>
      <c r="AB877" s="7"/>
      <c r="AC877" s="34"/>
      <c r="AD877" s="34"/>
      <c r="AE877" s="7"/>
      <c r="AF877" s="34"/>
      <c r="AG877" s="7"/>
      <c r="AH877" s="34"/>
      <c r="AI877" s="7"/>
      <c r="AJ877" s="66"/>
      <c r="AK877" s="66"/>
      <c r="AL877" s="34"/>
      <c r="AM877" s="34"/>
      <c r="AN877" s="7"/>
      <c r="AO877" s="67"/>
      <c r="AP877" s="8"/>
      <c r="AQ877" s="8"/>
      <c r="AR877" s="7"/>
      <c r="AS877" s="8"/>
      <c r="AT877" s="8"/>
      <c r="AU877" s="224"/>
      <c r="AV877" s="224"/>
      <c r="AW877" s="224"/>
      <c r="AX877" s="225"/>
      <c r="AY877" s="225"/>
      <c r="AZ877" s="224"/>
      <c r="BA877" s="225"/>
      <c r="BB877" s="225"/>
      <c r="BC877" s="224"/>
      <c r="BD877" s="225"/>
      <c r="BE877" s="225"/>
      <c r="BF877" s="224"/>
      <c r="BG877" s="225"/>
      <c r="BH877" s="225"/>
      <c r="BI877" s="224"/>
      <c r="BJ877" s="226"/>
      <c r="BK877" s="226"/>
      <c r="BL877" s="228"/>
      <c r="BM877" s="229"/>
    </row>
    <row r="878" spans="1:65" x14ac:dyDescent="0.25">
      <c r="A878" s="45"/>
      <c r="B878" s="44"/>
      <c r="C878" s="52"/>
      <c r="D878" s="37"/>
      <c r="E878" s="37"/>
      <c r="F878" s="43"/>
      <c r="G878" s="52"/>
      <c r="H878" s="52"/>
      <c r="I878" s="34"/>
      <c r="J878" s="34"/>
      <c r="K878" s="34"/>
      <c r="L878" s="7"/>
      <c r="M878" s="34"/>
      <c r="N878" s="7"/>
      <c r="O878" s="34"/>
      <c r="P878" s="7"/>
      <c r="Q878" s="34"/>
      <c r="R878" s="34"/>
      <c r="S878" s="7"/>
      <c r="T878" s="34"/>
      <c r="U878" s="34"/>
      <c r="V878" s="7"/>
      <c r="W878" s="34"/>
      <c r="X878" s="7"/>
      <c r="Y878" s="34"/>
      <c r="Z878" s="67"/>
      <c r="AA878" s="34"/>
      <c r="AB878" s="7"/>
      <c r="AC878" s="34"/>
      <c r="AD878" s="34"/>
      <c r="AE878" s="7"/>
      <c r="AF878" s="34"/>
      <c r="AG878" s="7"/>
      <c r="AH878" s="34"/>
      <c r="AI878" s="7"/>
      <c r="AJ878" s="66"/>
      <c r="AK878" s="66"/>
      <c r="AL878" s="34"/>
      <c r="AM878" s="34"/>
      <c r="AN878" s="7"/>
      <c r="AO878" s="67"/>
      <c r="AP878" s="8"/>
      <c r="AQ878" s="8"/>
      <c r="AR878" s="7"/>
      <c r="AS878" s="8"/>
      <c r="AT878" s="8"/>
      <c r="AU878" s="224"/>
      <c r="AV878" s="224"/>
      <c r="AW878" s="224"/>
      <c r="AX878" s="225"/>
      <c r="AY878" s="225"/>
      <c r="AZ878" s="224"/>
      <c r="BA878" s="225"/>
      <c r="BB878" s="225"/>
      <c r="BC878" s="224"/>
      <c r="BD878" s="225"/>
      <c r="BE878" s="225"/>
      <c r="BF878" s="224"/>
      <c r="BG878" s="225"/>
      <c r="BH878" s="225"/>
      <c r="BI878" s="224"/>
      <c r="BJ878" s="226"/>
      <c r="BK878" s="226"/>
      <c r="BL878" s="228"/>
      <c r="BM878" s="229"/>
    </row>
    <row r="879" spans="1:65" x14ac:dyDescent="0.25">
      <c r="A879" s="45"/>
      <c r="B879" s="44"/>
      <c r="C879" s="52"/>
      <c r="D879" s="37"/>
      <c r="E879" s="37"/>
      <c r="F879" s="43"/>
      <c r="G879" s="52"/>
      <c r="H879" s="52"/>
      <c r="I879" s="34"/>
      <c r="J879" s="34"/>
      <c r="K879" s="34"/>
      <c r="L879" s="7"/>
      <c r="M879" s="34"/>
      <c r="N879" s="7"/>
      <c r="O879" s="34"/>
      <c r="P879" s="7"/>
      <c r="Q879" s="34"/>
      <c r="R879" s="34"/>
      <c r="S879" s="7"/>
      <c r="T879" s="34"/>
      <c r="U879" s="34"/>
      <c r="V879" s="7"/>
      <c r="W879" s="34"/>
      <c r="X879" s="7"/>
      <c r="Y879" s="34"/>
      <c r="Z879" s="67"/>
      <c r="AA879" s="34"/>
      <c r="AB879" s="7"/>
      <c r="AC879" s="34"/>
      <c r="AD879" s="34"/>
      <c r="AE879" s="7"/>
      <c r="AF879" s="34"/>
      <c r="AG879" s="7"/>
      <c r="AH879" s="34"/>
      <c r="AI879" s="7"/>
      <c r="AJ879" s="66"/>
      <c r="AK879" s="66"/>
      <c r="AL879" s="34"/>
      <c r="AM879" s="34"/>
      <c r="AN879" s="7"/>
      <c r="AO879" s="67"/>
      <c r="AP879" s="8"/>
      <c r="AQ879" s="8"/>
      <c r="AR879" s="7"/>
      <c r="AS879" s="8"/>
      <c r="AT879" s="8"/>
      <c r="AU879" s="224"/>
      <c r="AV879" s="224"/>
      <c r="AW879" s="224"/>
      <c r="AX879" s="225"/>
      <c r="AY879" s="225"/>
      <c r="AZ879" s="224"/>
      <c r="BA879" s="225"/>
      <c r="BB879" s="225"/>
      <c r="BC879" s="224"/>
      <c r="BD879" s="225"/>
      <c r="BE879" s="225"/>
      <c r="BF879" s="224"/>
      <c r="BG879" s="225"/>
      <c r="BH879" s="225"/>
      <c r="BI879" s="224"/>
      <c r="BJ879" s="226"/>
      <c r="BK879" s="226"/>
      <c r="BL879" s="228"/>
      <c r="BM879" s="229"/>
    </row>
    <row r="880" spans="1:65" x14ac:dyDescent="0.25">
      <c r="A880" s="45"/>
      <c r="B880" s="44"/>
      <c r="C880" s="52"/>
      <c r="D880" s="37"/>
      <c r="E880" s="37"/>
      <c r="F880" s="43"/>
      <c r="G880" s="52"/>
      <c r="H880" s="52"/>
      <c r="I880" s="34"/>
      <c r="J880" s="34"/>
      <c r="K880" s="34"/>
      <c r="L880" s="7"/>
      <c r="M880" s="34"/>
      <c r="N880" s="7"/>
      <c r="O880" s="34"/>
      <c r="P880" s="7"/>
      <c r="Q880" s="34"/>
      <c r="R880" s="34"/>
      <c r="S880" s="7"/>
      <c r="T880" s="34"/>
      <c r="U880" s="34"/>
      <c r="V880" s="7"/>
      <c r="W880" s="34"/>
      <c r="X880" s="7"/>
      <c r="Y880" s="34"/>
      <c r="Z880" s="67"/>
      <c r="AA880" s="34"/>
      <c r="AB880" s="7"/>
      <c r="AC880" s="34"/>
      <c r="AD880" s="34"/>
      <c r="AE880" s="7"/>
      <c r="AF880" s="34"/>
      <c r="AG880" s="7"/>
      <c r="AH880" s="34"/>
      <c r="AI880" s="7"/>
      <c r="AJ880" s="66"/>
      <c r="AK880" s="66"/>
      <c r="AL880" s="34"/>
      <c r="AM880" s="34"/>
      <c r="AN880" s="7"/>
      <c r="AO880" s="67"/>
      <c r="AP880" s="8"/>
      <c r="AQ880" s="8"/>
      <c r="AR880" s="7"/>
      <c r="AS880" s="8"/>
      <c r="AT880" s="8"/>
      <c r="AU880" s="224"/>
      <c r="AV880" s="224"/>
      <c r="AW880" s="224"/>
      <c r="AX880" s="225"/>
      <c r="AY880" s="225"/>
      <c r="AZ880" s="224"/>
      <c r="BA880" s="225"/>
      <c r="BB880" s="225"/>
      <c r="BC880" s="224"/>
      <c r="BD880" s="225"/>
      <c r="BE880" s="225"/>
      <c r="BF880" s="224"/>
      <c r="BG880" s="225"/>
      <c r="BH880" s="225"/>
      <c r="BI880" s="224"/>
      <c r="BJ880" s="226"/>
      <c r="BK880" s="226"/>
      <c r="BL880" s="228"/>
      <c r="BM880" s="229"/>
    </row>
    <row r="881" spans="1:65" x14ac:dyDescent="0.25">
      <c r="A881" s="45"/>
      <c r="B881" s="44"/>
      <c r="C881" s="52"/>
      <c r="D881" s="37"/>
      <c r="E881" s="37"/>
      <c r="F881" s="43"/>
      <c r="G881" s="52"/>
      <c r="H881" s="52"/>
      <c r="I881" s="34"/>
      <c r="J881" s="34"/>
      <c r="K881" s="34"/>
      <c r="L881" s="7"/>
      <c r="M881" s="34"/>
      <c r="N881" s="7"/>
      <c r="O881" s="34"/>
      <c r="P881" s="7"/>
      <c r="Q881" s="34"/>
      <c r="R881" s="34"/>
      <c r="S881" s="7"/>
      <c r="T881" s="34"/>
      <c r="U881" s="34"/>
      <c r="V881" s="7"/>
      <c r="W881" s="34"/>
      <c r="X881" s="7"/>
      <c r="Y881" s="34"/>
      <c r="Z881" s="67"/>
      <c r="AA881" s="34"/>
      <c r="AB881" s="7"/>
      <c r="AC881" s="34"/>
      <c r="AD881" s="34"/>
      <c r="AE881" s="7"/>
      <c r="AF881" s="34"/>
      <c r="AG881" s="7"/>
      <c r="AH881" s="34"/>
      <c r="AI881" s="7"/>
      <c r="AJ881" s="66"/>
      <c r="AK881" s="66"/>
      <c r="AL881" s="34"/>
      <c r="AM881" s="34"/>
      <c r="AN881" s="7"/>
      <c r="AO881" s="67"/>
      <c r="AP881" s="8"/>
      <c r="AQ881" s="8"/>
      <c r="AR881" s="7"/>
      <c r="AS881" s="8"/>
      <c r="AT881" s="8"/>
      <c r="AU881" s="224"/>
      <c r="AV881" s="224"/>
      <c r="AW881" s="224"/>
      <c r="AX881" s="225"/>
      <c r="AY881" s="225"/>
      <c r="AZ881" s="224"/>
      <c r="BA881" s="225"/>
      <c r="BB881" s="225"/>
      <c r="BC881" s="224"/>
      <c r="BD881" s="225"/>
      <c r="BE881" s="225"/>
      <c r="BF881" s="224"/>
      <c r="BG881" s="225"/>
      <c r="BH881" s="225"/>
      <c r="BI881" s="224"/>
      <c r="BJ881" s="226"/>
      <c r="BK881" s="226"/>
      <c r="BL881" s="228"/>
      <c r="BM881" s="229"/>
    </row>
    <row r="882" spans="1:65" x14ac:dyDescent="0.25">
      <c r="A882" s="45"/>
      <c r="B882" s="44"/>
      <c r="C882" s="52"/>
      <c r="D882" s="37"/>
      <c r="E882" s="37"/>
      <c r="F882" s="43"/>
      <c r="G882" s="52"/>
      <c r="H882" s="52"/>
      <c r="I882" s="34"/>
      <c r="J882" s="34"/>
      <c r="K882" s="34"/>
      <c r="L882" s="7"/>
      <c r="M882" s="34"/>
      <c r="N882" s="7"/>
      <c r="O882" s="34"/>
      <c r="P882" s="7"/>
      <c r="Q882" s="34"/>
      <c r="R882" s="34"/>
      <c r="S882" s="7"/>
      <c r="T882" s="34"/>
      <c r="U882" s="34"/>
      <c r="V882" s="7"/>
      <c r="W882" s="34"/>
      <c r="X882" s="7"/>
      <c r="Y882" s="34"/>
      <c r="Z882" s="67"/>
      <c r="AA882" s="34"/>
      <c r="AB882" s="7"/>
      <c r="AC882" s="34"/>
      <c r="AD882" s="34"/>
      <c r="AE882" s="7"/>
      <c r="AF882" s="34"/>
      <c r="AG882" s="7"/>
      <c r="AH882" s="34"/>
      <c r="AI882" s="7"/>
      <c r="AJ882" s="66"/>
      <c r="AK882" s="66"/>
      <c r="AL882" s="34"/>
      <c r="AM882" s="34"/>
      <c r="AN882" s="7"/>
      <c r="AO882" s="67"/>
      <c r="AP882" s="8"/>
      <c r="AQ882" s="8"/>
      <c r="AR882" s="7"/>
      <c r="AS882" s="8"/>
      <c r="AT882" s="8"/>
      <c r="AU882" s="224"/>
      <c r="AV882" s="224"/>
      <c r="AW882" s="224"/>
      <c r="AX882" s="225"/>
      <c r="AY882" s="225"/>
      <c r="AZ882" s="224"/>
      <c r="BA882" s="225"/>
      <c r="BB882" s="225"/>
      <c r="BC882" s="224"/>
      <c r="BD882" s="225"/>
      <c r="BE882" s="225"/>
      <c r="BF882" s="224"/>
      <c r="BG882" s="225"/>
      <c r="BH882" s="225"/>
      <c r="BI882" s="224"/>
      <c r="BJ882" s="226"/>
      <c r="BK882" s="226"/>
      <c r="BL882" s="228"/>
      <c r="BM882" s="229"/>
    </row>
    <row r="883" spans="1:65" x14ac:dyDescent="0.25">
      <c r="A883" s="45"/>
      <c r="B883" s="44"/>
      <c r="C883" s="52"/>
      <c r="D883" s="37"/>
      <c r="E883" s="37"/>
      <c r="F883" s="43"/>
      <c r="G883" s="52"/>
      <c r="H883" s="52"/>
      <c r="I883" s="34"/>
      <c r="J883" s="34"/>
      <c r="K883" s="34"/>
      <c r="L883" s="7"/>
      <c r="M883" s="34"/>
      <c r="N883" s="7"/>
      <c r="O883" s="34"/>
      <c r="P883" s="7"/>
      <c r="Q883" s="34"/>
      <c r="R883" s="34"/>
      <c r="S883" s="7"/>
      <c r="T883" s="34"/>
      <c r="U883" s="34"/>
      <c r="V883" s="7"/>
      <c r="W883" s="34"/>
      <c r="X883" s="7"/>
      <c r="Y883" s="34"/>
      <c r="Z883" s="67"/>
      <c r="AA883" s="34"/>
      <c r="AB883" s="7"/>
      <c r="AC883" s="34"/>
      <c r="AD883" s="34"/>
      <c r="AE883" s="7"/>
      <c r="AF883" s="34"/>
      <c r="AG883" s="7"/>
      <c r="AH883" s="34"/>
      <c r="AI883" s="7"/>
      <c r="AJ883" s="66"/>
      <c r="AK883" s="66"/>
      <c r="AL883" s="34"/>
      <c r="AM883" s="34"/>
      <c r="AN883" s="7"/>
      <c r="AO883" s="67"/>
      <c r="AP883" s="8"/>
      <c r="AQ883" s="8"/>
      <c r="AR883" s="7"/>
      <c r="AS883" s="8"/>
      <c r="AT883" s="8"/>
      <c r="AU883" s="224"/>
      <c r="AV883" s="224"/>
      <c r="AW883" s="224"/>
      <c r="AX883" s="225"/>
      <c r="AY883" s="225"/>
      <c r="AZ883" s="224"/>
      <c r="BA883" s="225"/>
      <c r="BB883" s="225"/>
      <c r="BC883" s="224"/>
      <c r="BD883" s="225"/>
      <c r="BE883" s="225"/>
      <c r="BF883" s="224"/>
      <c r="BG883" s="225"/>
      <c r="BH883" s="225"/>
      <c r="BI883" s="224"/>
      <c r="BJ883" s="226"/>
      <c r="BK883" s="226"/>
      <c r="BL883" s="228"/>
      <c r="BM883" s="229"/>
    </row>
    <row r="884" spans="1:65" x14ac:dyDescent="0.25">
      <c r="A884" s="45"/>
      <c r="B884" s="44"/>
      <c r="C884" s="52"/>
      <c r="D884" s="37"/>
      <c r="E884" s="37"/>
      <c r="F884" s="43"/>
      <c r="G884" s="52"/>
      <c r="H884" s="52"/>
      <c r="I884" s="34"/>
      <c r="J884" s="34"/>
      <c r="K884" s="34"/>
      <c r="L884" s="7"/>
      <c r="M884" s="34"/>
      <c r="N884" s="7"/>
      <c r="O884" s="34"/>
      <c r="P884" s="7"/>
      <c r="Q884" s="34"/>
      <c r="R884" s="34"/>
      <c r="S884" s="7"/>
      <c r="T884" s="34"/>
      <c r="U884" s="34"/>
      <c r="V884" s="7"/>
      <c r="W884" s="34"/>
      <c r="X884" s="7"/>
      <c r="Y884" s="34"/>
      <c r="Z884" s="67"/>
      <c r="AA884" s="34"/>
      <c r="AB884" s="7"/>
      <c r="AC884" s="34"/>
      <c r="AD884" s="34"/>
      <c r="AE884" s="7"/>
      <c r="AF884" s="34"/>
      <c r="AG884" s="7"/>
      <c r="AH884" s="34"/>
      <c r="AI884" s="7"/>
      <c r="AJ884" s="66"/>
      <c r="AK884" s="66"/>
      <c r="AL884" s="34"/>
      <c r="AM884" s="34"/>
      <c r="AN884" s="7"/>
      <c r="AO884" s="67"/>
      <c r="AP884" s="8"/>
      <c r="AQ884" s="8"/>
      <c r="AR884" s="7"/>
      <c r="AS884" s="8"/>
      <c r="AT884" s="8"/>
      <c r="AU884" s="224"/>
      <c r="AV884" s="224"/>
      <c r="AW884" s="224"/>
      <c r="AX884" s="225"/>
      <c r="AY884" s="225"/>
      <c r="AZ884" s="224"/>
      <c r="BA884" s="225"/>
      <c r="BB884" s="225"/>
      <c r="BC884" s="224"/>
      <c r="BD884" s="225"/>
      <c r="BE884" s="225"/>
      <c r="BF884" s="224"/>
      <c r="BG884" s="225"/>
      <c r="BH884" s="225"/>
      <c r="BI884" s="224"/>
      <c r="BJ884" s="226"/>
      <c r="BK884" s="226"/>
      <c r="BL884" s="228"/>
      <c r="BM884" s="229"/>
    </row>
    <row r="885" spans="1:65" x14ac:dyDescent="0.25">
      <c r="A885" s="45"/>
      <c r="B885" s="44"/>
      <c r="C885" s="52"/>
      <c r="D885" s="37"/>
      <c r="E885" s="37"/>
      <c r="F885" s="43"/>
      <c r="G885" s="52"/>
      <c r="H885" s="52"/>
      <c r="I885" s="34"/>
      <c r="J885" s="34"/>
      <c r="K885" s="34"/>
      <c r="L885" s="7"/>
      <c r="M885" s="34"/>
      <c r="N885" s="7"/>
      <c r="O885" s="34"/>
      <c r="P885" s="7"/>
      <c r="Q885" s="34"/>
      <c r="R885" s="34"/>
      <c r="S885" s="7"/>
      <c r="T885" s="34"/>
      <c r="U885" s="34"/>
      <c r="V885" s="7"/>
      <c r="W885" s="34"/>
      <c r="X885" s="7"/>
      <c r="Y885" s="34"/>
      <c r="Z885" s="67"/>
      <c r="AA885" s="34"/>
      <c r="AB885" s="7"/>
      <c r="AC885" s="34"/>
      <c r="AD885" s="34"/>
      <c r="AE885" s="7"/>
      <c r="AF885" s="34"/>
      <c r="AG885" s="7"/>
      <c r="AH885" s="34"/>
      <c r="AI885" s="7"/>
      <c r="AJ885" s="66"/>
      <c r="AK885" s="66"/>
      <c r="AL885" s="34"/>
      <c r="AM885" s="34"/>
      <c r="AN885" s="7"/>
      <c r="AO885" s="67"/>
      <c r="AP885" s="8"/>
      <c r="AQ885" s="8"/>
      <c r="AR885" s="7"/>
      <c r="AS885" s="8"/>
      <c r="AT885" s="8"/>
      <c r="AU885" s="224"/>
      <c r="AV885" s="224"/>
      <c r="AW885" s="224"/>
      <c r="AX885" s="225"/>
      <c r="AY885" s="225"/>
      <c r="AZ885" s="224"/>
      <c r="BA885" s="225"/>
      <c r="BB885" s="225"/>
      <c r="BC885" s="224"/>
      <c r="BD885" s="225"/>
      <c r="BE885" s="225"/>
      <c r="BF885" s="224"/>
      <c r="BG885" s="225"/>
      <c r="BH885" s="225"/>
      <c r="BI885" s="224"/>
      <c r="BJ885" s="226"/>
      <c r="BK885" s="226"/>
      <c r="BL885" s="228"/>
      <c r="BM885" s="229"/>
    </row>
    <row r="886" spans="1:65" x14ac:dyDescent="0.25">
      <c r="A886" s="45"/>
      <c r="B886" s="44"/>
      <c r="C886" s="52"/>
      <c r="D886" s="37"/>
      <c r="E886" s="37"/>
      <c r="F886" s="43"/>
      <c r="G886" s="52"/>
      <c r="H886" s="52"/>
      <c r="I886" s="34"/>
      <c r="J886" s="34"/>
      <c r="K886" s="34"/>
      <c r="L886" s="7"/>
      <c r="M886" s="34"/>
      <c r="N886" s="7"/>
      <c r="O886" s="34"/>
      <c r="P886" s="7"/>
      <c r="Q886" s="34"/>
      <c r="R886" s="34"/>
      <c r="S886" s="7"/>
      <c r="T886" s="34"/>
      <c r="U886" s="34"/>
      <c r="V886" s="7"/>
      <c r="W886" s="34"/>
      <c r="X886" s="7"/>
      <c r="Y886" s="34"/>
      <c r="Z886" s="67"/>
      <c r="AA886" s="34"/>
      <c r="AB886" s="7"/>
      <c r="AC886" s="34"/>
      <c r="AD886" s="34"/>
      <c r="AE886" s="7"/>
      <c r="AF886" s="34"/>
      <c r="AG886" s="7"/>
      <c r="AH886" s="34"/>
      <c r="AI886" s="7"/>
      <c r="AJ886" s="66"/>
      <c r="AK886" s="66"/>
      <c r="AL886" s="34"/>
      <c r="AM886" s="34"/>
      <c r="AN886" s="7"/>
      <c r="AO886" s="67"/>
      <c r="AP886" s="8"/>
      <c r="AQ886" s="8"/>
      <c r="AR886" s="7"/>
      <c r="AS886" s="8"/>
      <c r="AT886" s="8"/>
      <c r="AU886" s="224"/>
      <c r="AV886" s="224"/>
      <c r="AW886" s="224"/>
      <c r="AX886" s="225"/>
      <c r="AY886" s="225"/>
      <c r="AZ886" s="224"/>
      <c r="BA886" s="225"/>
      <c r="BB886" s="225"/>
      <c r="BC886" s="224"/>
      <c r="BD886" s="225"/>
      <c r="BE886" s="225"/>
      <c r="BF886" s="224"/>
      <c r="BG886" s="225"/>
      <c r="BH886" s="225"/>
      <c r="BI886" s="224"/>
      <c r="BJ886" s="226"/>
      <c r="BK886" s="226"/>
      <c r="BL886" s="228"/>
      <c r="BM886" s="229"/>
    </row>
    <row r="887" spans="1:65" x14ac:dyDescent="0.25">
      <c r="A887" s="45"/>
      <c r="B887" s="44"/>
      <c r="C887" s="52"/>
      <c r="D887" s="37"/>
      <c r="E887" s="37"/>
      <c r="F887" s="43"/>
      <c r="G887" s="52"/>
      <c r="H887" s="52"/>
      <c r="I887" s="34"/>
      <c r="J887" s="34"/>
      <c r="K887" s="34"/>
      <c r="L887" s="7"/>
      <c r="M887" s="34"/>
      <c r="N887" s="7"/>
      <c r="O887" s="34"/>
      <c r="P887" s="7"/>
      <c r="Q887" s="34"/>
      <c r="R887" s="34"/>
      <c r="S887" s="7"/>
      <c r="T887" s="34"/>
      <c r="U887" s="34"/>
      <c r="V887" s="7"/>
      <c r="W887" s="34"/>
      <c r="X887" s="7"/>
      <c r="Y887" s="34"/>
      <c r="Z887" s="67"/>
      <c r="AA887" s="34"/>
      <c r="AB887" s="7"/>
      <c r="AC887" s="34"/>
      <c r="AD887" s="34"/>
      <c r="AE887" s="7"/>
      <c r="AF887" s="34"/>
      <c r="AG887" s="7"/>
      <c r="AH887" s="34"/>
      <c r="AI887" s="7"/>
      <c r="AJ887" s="66"/>
      <c r="AK887" s="66"/>
      <c r="AL887" s="34"/>
      <c r="AM887" s="34"/>
      <c r="AN887" s="7"/>
      <c r="AO887" s="67"/>
      <c r="AP887" s="8"/>
      <c r="AQ887" s="8"/>
      <c r="AR887" s="7"/>
      <c r="AS887" s="8"/>
      <c r="AT887" s="8"/>
      <c r="AU887" s="224"/>
      <c r="AV887" s="224"/>
      <c r="AW887" s="224"/>
      <c r="AX887" s="225"/>
      <c r="AY887" s="225"/>
      <c r="AZ887" s="224"/>
      <c r="BA887" s="225"/>
      <c r="BB887" s="225"/>
      <c r="BC887" s="224"/>
      <c r="BD887" s="225"/>
      <c r="BE887" s="225"/>
      <c r="BF887" s="224"/>
      <c r="BG887" s="225"/>
      <c r="BH887" s="225"/>
      <c r="BI887" s="224"/>
      <c r="BJ887" s="226"/>
      <c r="BK887" s="226"/>
      <c r="BL887" s="228"/>
      <c r="BM887" s="229"/>
    </row>
    <row r="888" spans="1:65" x14ac:dyDescent="0.25">
      <c r="A888" s="45"/>
      <c r="B888" s="44"/>
      <c r="C888" s="52"/>
      <c r="D888" s="37"/>
      <c r="E888" s="37"/>
      <c r="F888" s="43"/>
      <c r="G888" s="52"/>
      <c r="H888" s="52"/>
      <c r="I888" s="34"/>
      <c r="J888" s="34"/>
      <c r="K888" s="34"/>
      <c r="L888" s="7"/>
      <c r="M888" s="34"/>
      <c r="N888" s="7"/>
      <c r="O888" s="34"/>
      <c r="P888" s="7"/>
      <c r="Q888" s="34"/>
      <c r="R888" s="34"/>
      <c r="S888" s="7"/>
      <c r="T888" s="34"/>
      <c r="U888" s="34"/>
      <c r="V888" s="7"/>
      <c r="W888" s="34"/>
      <c r="X888" s="7"/>
      <c r="Y888" s="34"/>
      <c r="Z888" s="67"/>
      <c r="AA888" s="34"/>
      <c r="AB888" s="7"/>
      <c r="AC888" s="34"/>
      <c r="AD888" s="34"/>
      <c r="AE888" s="7"/>
      <c r="AF888" s="34"/>
      <c r="AG888" s="7"/>
      <c r="AH888" s="34"/>
      <c r="AI888" s="7"/>
      <c r="AJ888" s="66"/>
      <c r="AK888" s="66"/>
      <c r="AL888" s="34"/>
      <c r="AM888" s="34"/>
      <c r="AN888" s="7"/>
      <c r="AO888" s="67"/>
      <c r="AP888" s="8"/>
      <c r="AQ888" s="8"/>
      <c r="AR888" s="7"/>
      <c r="AS888" s="8"/>
      <c r="AT888" s="8"/>
      <c r="AU888" s="224"/>
      <c r="AV888" s="224"/>
      <c r="AW888" s="224"/>
      <c r="AX888" s="225"/>
      <c r="AY888" s="225"/>
      <c r="AZ888" s="224"/>
      <c r="BA888" s="225"/>
      <c r="BB888" s="225"/>
      <c r="BC888" s="224"/>
      <c r="BD888" s="225"/>
      <c r="BE888" s="225"/>
      <c r="BF888" s="224"/>
      <c r="BG888" s="225"/>
      <c r="BH888" s="225"/>
      <c r="BI888" s="224"/>
      <c r="BJ888" s="226"/>
      <c r="BK888" s="226"/>
      <c r="BL888" s="228"/>
      <c r="BM888" s="229"/>
    </row>
    <row r="889" spans="1:65" x14ac:dyDescent="0.25">
      <c r="A889" s="45"/>
      <c r="B889" s="44"/>
      <c r="C889" s="52"/>
      <c r="D889" s="37"/>
      <c r="E889" s="37"/>
      <c r="F889" s="43"/>
      <c r="G889" s="52"/>
      <c r="H889" s="52"/>
      <c r="I889" s="34"/>
      <c r="J889" s="34"/>
      <c r="K889" s="34"/>
      <c r="L889" s="7"/>
      <c r="M889" s="34"/>
      <c r="N889" s="7"/>
      <c r="O889" s="34"/>
      <c r="P889" s="7"/>
      <c r="Q889" s="34"/>
      <c r="R889" s="34"/>
      <c r="S889" s="7"/>
      <c r="T889" s="34"/>
      <c r="U889" s="34"/>
      <c r="V889" s="7"/>
      <c r="W889" s="34"/>
      <c r="X889" s="7"/>
      <c r="Y889" s="34"/>
      <c r="Z889" s="67"/>
      <c r="AA889" s="34"/>
      <c r="AB889" s="7"/>
      <c r="AC889" s="34"/>
      <c r="AD889" s="34"/>
      <c r="AE889" s="7"/>
      <c r="AF889" s="34"/>
      <c r="AG889" s="7"/>
      <c r="AH889" s="34"/>
      <c r="AI889" s="7"/>
      <c r="AJ889" s="66"/>
      <c r="AK889" s="66"/>
      <c r="AL889" s="34"/>
      <c r="AM889" s="34"/>
      <c r="AN889" s="7"/>
      <c r="AO889" s="67"/>
      <c r="AP889" s="8"/>
      <c r="AQ889" s="8"/>
      <c r="AR889" s="7"/>
      <c r="AS889" s="8"/>
      <c r="AT889" s="8"/>
      <c r="AU889" s="224"/>
      <c r="AV889" s="224"/>
      <c r="AW889" s="224"/>
      <c r="AX889" s="225"/>
      <c r="AY889" s="225"/>
      <c r="AZ889" s="224"/>
      <c r="BA889" s="225"/>
      <c r="BB889" s="225"/>
      <c r="BC889" s="224"/>
      <c r="BD889" s="225"/>
      <c r="BE889" s="225"/>
      <c r="BF889" s="224"/>
      <c r="BG889" s="225"/>
      <c r="BH889" s="225"/>
      <c r="BI889" s="224"/>
      <c r="BJ889" s="226"/>
      <c r="BK889" s="226"/>
      <c r="BL889" s="228"/>
      <c r="BM889" s="229"/>
    </row>
    <row r="890" spans="1:65" x14ac:dyDescent="0.25">
      <c r="A890" s="45"/>
      <c r="B890" s="44"/>
      <c r="C890" s="52"/>
      <c r="D890" s="37"/>
      <c r="E890" s="37"/>
      <c r="F890" s="43"/>
      <c r="G890" s="52"/>
      <c r="H890" s="52"/>
      <c r="I890" s="34"/>
      <c r="J890" s="34"/>
      <c r="K890" s="34"/>
      <c r="L890" s="7"/>
      <c r="M890" s="34"/>
      <c r="N890" s="7"/>
      <c r="O890" s="34"/>
      <c r="P890" s="7"/>
      <c r="Q890" s="34"/>
      <c r="R890" s="34"/>
      <c r="S890" s="7"/>
      <c r="T890" s="34"/>
      <c r="U890" s="34"/>
      <c r="V890" s="7"/>
      <c r="W890" s="34"/>
      <c r="X890" s="7"/>
      <c r="Y890" s="34"/>
      <c r="Z890" s="67"/>
      <c r="AA890" s="34"/>
      <c r="AB890" s="7"/>
      <c r="AC890" s="34"/>
      <c r="AD890" s="34"/>
      <c r="AE890" s="7"/>
      <c r="AF890" s="34"/>
      <c r="AG890" s="7"/>
      <c r="AH890" s="34"/>
      <c r="AI890" s="7"/>
      <c r="AJ890" s="66"/>
      <c r="AK890" s="66"/>
      <c r="AL890" s="34"/>
      <c r="AM890" s="34"/>
      <c r="AN890" s="7"/>
      <c r="AO890" s="67"/>
      <c r="AP890" s="8"/>
      <c r="AQ890" s="8"/>
      <c r="AR890" s="7"/>
      <c r="AS890" s="8"/>
      <c r="AT890" s="8"/>
      <c r="AU890" s="224"/>
      <c r="AV890" s="224"/>
      <c r="AW890" s="224"/>
      <c r="AX890" s="225"/>
      <c r="AY890" s="225"/>
      <c r="AZ890" s="224"/>
      <c r="BA890" s="225"/>
      <c r="BB890" s="225"/>
      <c r="BC890" s="224"/>
      <c r="BD890" s="225"/>
      <c r="BE890" s="225"/>
      <c r="BF890" s="224"/>
      <c r="BG890" s="225"/>
      <c r="BH890" s="225"/>
      <c r="BI890" s="224"/>
      <c r="BJ890" s="226"/>
      <c r="BK890" s="226"/>
      <c r="BL890" s="228"/>
      <c r="BM890" s="229"/>
    </row>
    <row r="891" spans="1:65" x14ac:dyDescent="0.25">
      <c r="A891" s="45"/>
      <c r="B891" s="44"/>
      <c r="C891" s="52"/>
      <c r="D891" s="37"/>
      <c r="E891" s="37"/>
      <c r="F891" s="43"/>
      <c r="G891" s="52"/>
      <c r="H891" s="52"/>
      <c r="I891" s="34"/>
      <c r="J891" s="34"/>
      <c r="K891" s="34"/>
      <c r="L891" s="7"/>
      <c r="M891" s="34"/>
      <c r="N891" s="7"/>
      <c r="O891" s="34"/>
      <c r="P891" s="7"/>
      <c r="Q891" s="34"/>
      <c r="R891" s="34"/>
      <c r="S891" s="7"/>
      <c r="T891" s="34"/>
      <c r="U891" s="34"/>
      <c r="V891" s="7"/>
      <c r="W891" s="34"/>
      <c r="X891" s="7"/>
      <c r="Y891" s="34"/>
      <c r="Z891" s="67"/>
      <c r="AA891" s="34"/>
      <c r="AB891" s="7"/>
      <c r="AC891" s="34"/>
      <c r="AD891" s="34"/>
      <c r="AE891" s="7"/>
      <c r="AF891" s="34"/>
      <c r="AG891" s="7"/>
      <c r="AH891" s="34"/>
      <c r="AI891" s="7"/>
      <c r="AJ891" s="66"/>
      <c r="AK891" s="66"/>
      <c r="AL891" s="34"/>
      <c r="AM891" s="34"/>
      <c r="AN891" s="7"/>
      <c r="AO891" s="67"/>
      <c r="AP891" s="8"/>
      <c r="AQ891" s="8"/>
      <c r="AR891" s="7"/>
      <c r="AS891" s="8"/>
      <c r="AT891" s="8"/>
      <c r="AU891" s="224"/>
      <c r="AV891" s="224"/>
      <c r="AW891" s="224"/>
      <c r="AX891" s="225"/>
      <c r="AY891" s="225"/>
      <c r="AZ891" s="224"/>
      <c r="BA891" s="225"/>
      <c r="BB891" s="225"/>
      <c r="BC891" s="224"/>
      <c r="BD891" s="225"/>
      <c r="BE891" s="225"/>
      <c r="BF891" s="224"/>
      <c r="BG891" s="225"/>
      <c r="BH891" s="225"/>
      <c r="BI891" s="224"/>
      <c r="BJ891" s="226"/>
      <c r="BK891" s="226"/>
      <c r="BL891" s="228"/>
      <c r="BM891" s="229"/>
    </row>
    <row r="892" spans="1:65" x14ac:dyDescent="0.25">
      <c r="A892" s="45"/>
      <c r="B892" s="44"/>
      <c r="C892" s="52"/>
      <c r="D892" s="37"/>
      <c r="E892" s="37"/>
      <c r="F892" s="43"/>
      <c r="G892" s="52"/>
      <c r="H892" s="52"/>
      <c r="I892" s="34"/>
      <c r="J892" s="34"/>
      <c r="K892" s="34"/>
      <c r="L892" s="7"/>
      <c r="M892" s="34"/>
      <c r="N892" s="7"/>
      <c r="O892" s="34"/>
      <c r="P892" s="7"/>
      <c r="Q892" s="34"/>
      <c r="R892" s="34"/>
      <c r="S892" s="7"/>
      <c r="T892" s="34"/>
      <c r="U892" s="34"/>
      <c r="V892" s="7"/>
      <c r="W892" s="34"/>
      <c r="X892" s="7"/>
      <c r="Y892" s="34"/>
      <c r="Z892" s="67"/>
      <c r="AA892" s="34"/>
      <c r="AB892" s="7"/>
      <c r="AC892" s="34"/>
      <c r="AD892" s="34"/>
      <c r="AE892" s="7"/>
      <c r="AF892" s="34"/>
      <c r="AG892" s="7"/>
      <c r="AH892" s="34"/>
      <c r="AI892" s="7"/>
      <c r="AJ892" s="66"/>
      <c r="AK892" s="66"/>
      <c r="AL892" s="34"/>
      <c r="AM892" s="34"/>
      <c r="AN892" s="7"/>
      <c r="AO892" s="67"/>
      <c r="AP892" s="8"/>
      <c r="AQ892" s="8"/>
      <c r="AR892" s="7"/>
      <c r="AS892" s="8"/>
      <c r="AT892" s="8"/>
      <c r="AU892" s="224"/>
      <c r="AV892" s="224"/>
      <c r="AW892" s="224"/>
      <c r="AX892" s="225"/>
      <c r="AY892" s="225"/>
      <c r="AZ892" s="224"/>
      <c r="BA892" s="225"/>
      <c r="BB892" s="225"/>
      <c r="BC892" s="224"/>
      <c r="BD892" s="225"/>
      <c r="BE892" s="225"/>
      <c r="BF892" s="224"/>
      <c r="BG892" s="225"/>
      <c r="BH892" s="225"/>
      <c r="BI892" s="224"/>
      <c r="BJ892" s="226"/>
      <c r="BK892" s="226"/>
      <c r="BL892" s="228"/>
      <c r="BM892" s="229"/>
    </row>
    <row r="893" spans="1:65" x14ac:dyDescent="0.25">
      <c r="A893" s="45"/>
      <c r="B893" s="44"/>
      <c r="C893" s="52"/>
      <c r="D893" s="37"/>
      <c r="E893" s="37"/>
      <c r="F893" s="43"/>
      <c r="G893" s="52"/>
      <c r="H893" s="52"/>
      <c r="I893" s="34"/>
      <c r="J893" s="34"/>
      <c r="K893" s="34"/>
      <c r="L893" s="7"/>
      <c r="M893" s="34"/>
      <c r="N893" s="7"/>
      <c r="O893" s="34"/>
      <c r="P893" s="7"/>
      <c r="Q893" s="34"/>
      <c r="R893" s="34"/>
      <c r="S893" s="7"/>
      <c r="T893" s="34"/>
      <c r="U893" s="34"/>
      <c r="V893" s="7"/>
      <c r="W893" s="34"/>
      <c r="X893" s="7"/>
      <c r="Y893" s="34"/>
      <c r="Z893" s="67"/>
      <c r="AA893" s="34"/>
      <c r="AB893" s="7"/>
      <c r="AC893" s="34"/>
      <c r="AD893" s="34"/>
      <c r="AE893" s="7"/>
      <c r="AF893" s="34"/>
      <c r="AG893" s="7"/>
      <c r="AH893" s="34"/>
      <c r="AI893" s="7"/>
      <c r="AJ893" s="66"/>
      <c r="AK893" s="66"/>
      <c r="AL893" s="34"/>
      <c r="AM893" s="34"/>
      <c r="AN893" s="7"/>
      <c r="AO893" s="67"/>
      <c r="AP893" s="8"/>
      <c r="AQ893" s="8"/>
      <c r="AR893" s="7"/>
      <c r="AS893" s="8"/>
      <c r="AT893" s="8"/>
      <c r="AU893" s="224"/>
      <c r="AV893" s="224"/>
      <c r="AW893" s="224"/>
      <c r="AX893" s="225"/>
      <c r="AY893" s="225"/>
      <c r="AZ893" s="224"/>
      <c r="BA893" s="225"/>
      <c r="BB893" s="225"/>
      <c r="BC893" s="224"/>
      <c r="BD893" s="225"/>
      <c r="BE893" s="225"/>
      <c r="BF893" s="224"/>
      <c r="BG893" s="225"/>
      <c r="BH893" s="225"/>
      <c r="BI893" s="224"/>
      <c r="BJ893" s="226"/>
      <c r="BK893" s="226"/>
      <c r="BL893" s="228"/>
      <c r="BM893" s="229"/>
    </row>
    <row r="894" spans="1:65" x14ac:dyDescent="0.25">
      <c r="A894" s="45"/>
      <c r="B894" s="44"/>
      <c r="C894" s="52"/>
      <c r="D894" s="37"/>
      <c r="E894" s="37"/>
      <c r="F894" s="43"/>
      <c r="G894" s="52"/>
      <c r="H894" s="52"/>
      <c r="I894" s="34"/>
      <c r="J894" s="34"/>
      <c r="K894" s="34"/>
      <c r="L894" s="7"/>
      <c r="M894" s="34"/>
      <c r="N894" s="7"/>
      <c r="O894" s="34"/>
      <c r="P894" s="7"/>
      <c r="Q894" s="34"/>
      <c r="R894" s="34"/>
      <c r="S894" s="7"/>
      <c r="T894" s="34"/>
      <c r="U894" s="34"/>
      <c r="V894" s="7"/>
      <c r="W894" s="34"/>
      <c r="X894" s="7"/>
      <c r="Y894" s="34"/>
      <c r="Z894" s="67"/>
      <c r="AA894" s="34"/>
      <c r="AB894" s="7"/>
      <c r="AC894" s="34"/>
      <c r="AD894" s="34"/>
      <c r="AE894" s="7"/>
      <c r="AF894" s="34"/>
      <c r="AG894" s="7"/>
      <c r="AH894" s="34"/>
      <c r="AI894" s="7"/>
      <c r="AJ894" s="66"/>
      <c r="AK894" s="66"/>
      <c r="AL894" s="34"/>
      <c r="AM894" s="34"/>
      <c r="AN894" s="7"/>
      <c r="AO894" s="67"/>
      <c r="AP894" s="8"/>
      <c r="AQ894" s="8"/>
      <c r="AR894" s="7"/>
      <c r="AS894" s="8"/>
      <c r="AT894" s="8"/>
      <c r="AU894" s="224"/>
      <c r="AV894" s="224"/>
      <c r="AW894" s="224"/>
      <c r="AX894" s="225"/>
      <c r="AY894" s="225"/>
      <c r="AZ894" s="224"/>
      <c r="BA894" s="225"/>
      <c r="BB894" s="225"/>
      <c r="BC894" s="224"/>
      <c r="BD894" s="225"/>
      <c r="BE894" s="225"/>
      <c r="BF894" s="224"/>
      <c r="BG894" s="225"/>
      <c r="BH894" s="225"/>
      <c r="BI894" s="224"/>
      <c r="BJ894" s="226"/>
      <c r="BK894" s="226"/>
      <c r="BL894" s="228"/>
      <c r="BM894" s="229"/>
    </row>
    <row r="895" spans="1:65" x14ac:dyDescent="0.25">
      <c r="A895" s="45"/>
      <c r="B895" s="44"/>
      <c r="C895" s="52"/>
      <c r="D895" s="37"/>
      <c r="E895" s="37"/>
      <c r="F895" s="43"/>
      <c r="G895" s="52"/>
      <c r="H895" s="52"/>
      <c r="I895" s="34"/>
      <c r="J895" s="34"/>
      <c r="K895" s="34"/>
      <c r="L895" s="7"/>
      <c r="M895" s="34"/>
      <c r="N895" s="7"/>
      <c r="O895" s="34"/>
      <c r="P895" s="7"/>
      <c r="Q895" s="34"/>
      <c r="R895" s="34"/>
      <c r="S895" s="7"/>
      <c r="T895" s="34"/>
      <c r="U895" s="34"/>
      <c r="V895" s="7"/>
      <c r="W895" s="34"/>
      <c r="X895" s="7"/>
      <c r="Y895" s="34"/>
      <c r="Z895" s="67"/>
      <c r="AA895" s="34"/>
      <c r="AB895" s="7"/>
      <c r="AC895" s="34"/>
      <c r="AD895" s="34"/>
      <c r="AE895" s="7"/>
      <c r="AF895" s="34"/>
      <c r="AG895" s="7"/>
      <c r="AH895" s="34"/>
      <c r="AI895" s="7"/>
      <c r="AJ895" s="66"/>
      <c r="AK895" s="66"/>
      <c r="AL895" s="34"/>
      <c r="AM895" s="34"/>
      <c r="AN895" s="7"/>
      <c r="AO895" s="67"/>
      <c r="AP895" s="8"/>
      <c r="AQ895" s="8"/>
      <c r="AR895" s="7"/>
      <c r="AS895" s="8"/>
      <c r="AT895" s="8"/>
      <c r="AU895" s="224"/>
      <c r="AV895" s="224"/>
      <c r="AW895" s="224"/>
      <c r="AX895" s="225"/>
      <c r="AY895" s="225"/>
      <c r="AZ895" s="224"/>
      <c r="BA895" s="225"/>
      <c r="BB895" s="225"/>
      <c r="BC895" s="224"/>
      <c r="BD895" s="225"/>
      <c r="BE895" s="225"/>
      <c r="BF895" s="224"/>
      <c r="BG895" s="225"/>
      <c r="BH895" s="225"/>
      <c r="BI895" s="224"/>
      <c r="BJ895" s="226"/>
      <c r="BK895" s="226"/>
      <c r="BL895" s="228"/>
      <c r="BM895" s="229"/>
    </row>
    <row r="896" spans="1:65" x14ac:dyDescent="0.25">
      <c r="A896" s="45"/>
      <c r="B896" s="44"/>
      <c r="C896" s="52"/>
      <c r="D896" s="37"/>
      <c r="E896" s="37"/>
      <c r="F896" s="43"/>
      <c r="G896" s="52"/>
      <c r="H896" s="52"/>
      <c r="I896" s="34"/>
      <c r="J896" s="34"/>
      <c r="K896" s="34"/>
      <c r="L896" s="7"/>
      <c r="M896" s="34"/>
      <c r="N896" s="7"/>
      <c r="O896" s="34"/>
      <c r="P896" s="7"/>
      <c r="Q896" s="34"/>
      <c r="R896" s="34"/>
      <c r="S896" s="7"/>
      <c r="T896" s="34"/>
      <c r="U896" s="34"/>
      <c r="V896" s="7"/>
      <c r="W896" s="34"/>
      <c r="X896" s="7"/>
      <c r="Y896" s="34"/>
      <c r="Z896" s="67"/>
      <c r="AA896" s="34"/>
      <c r="AB896" s="7"/>
      <c r="AC896" s="34"/>
      <c r="AD896" s="34"/>
      <c r="AE896" s="7"/>
      <c r="AF896" s="34"/>
      <c r="AG896" s="7"/>
      <c r="AH896" s="34"/>
      <c r="AI896" s="7"/>
      <c r="AJ896" s="66"/>
      <c r="AK896" s="66"/>
      <c r="AL896" s="34"/>
      <c r="AM896" s="34"/>
      <c r="AN896" s="7"/>
      <c r="AO896" s="67"/>
      <c r="AP896" s="8"/>
      <c r="AQ896" s="8"/>
      <c r="AR896" s="7"/>
      <c r="AS896" s="8"/>
      <c r="AT896" s="8"/>
      <c r="AU896" s="224"/>
      <c r="AV896" s="224"/>
      <c r="AW896" s="224"/>
      <c r="AX896" s="225"/>
      <c r="AY896" s="225"/>
      <c r="AZ896" s="224"/>
      <c r="BA896" s="225"/>
      <c r="BB896" s="225"/>
      <c r="BC896" s="224"/>
      <c r="BD896" s="225"/>
      <c r="BE896" s="225"/>
      <c r="BF896" s="224"/>
      <c r="BG896" s="225"/>
      <c r="BH896" s="225"/>
      <c r="BI896" s="224"/>
      <c r="BJ896" s="226"/>
      <c r="BK896" s="226"/>
      <c r="BL896" s="228"/>
      <c r="BM896" s="229"/>
    </row>
    <row r="897" spans="1:65" x14ac:dyDescent="0.25">
      <c r="A897" s="45"/>
      <c r="B897" s="44"/>
      <c r="C897" s="52"/>
      <c r="D897" s="37"/>
      <c r="E897" s="37"/>
      <c r="F897" s="43"/>
      <c r="G897" s="52"/>
      <c r="H897" s="52"/>
      <c r="I897" s="34"/>
      <c r="J897" s="34"/>
      <c r="K897" s="34"/>
      <c r="L897" s="7"/>
      <c r="M897" s="34"/>
      <c r="N897" s="7"/>
      <c r="O897" s="34"/>
      <c r="P897" s="7"/>
      <c r="Q897" s="34"/>
      <c r="R897" s="34"/>
      <c r="S897" s="7"/>
      <c r="T897" s="34"/>
      <c r="U897" s="34"/>
      <c r="V897" s="7"/>
      <c r="W897" s="34"/>
      <c r="X897" s="7"/>
      <c r="Y897" s="34"/>
      <c r="Z897" s="67"/>
      <c r="AA897" s="34"/>
      <c r="AB897" s="7"/>
      <c r="AC897" s="34"/>
      <c r="AD897" s="34"/>
      <c r="AE897" s="7"/>
      <c r="AF897" s="34"/>
      <c r="AG897" s="7"/>
      <c r="AH897" s="34"/>
      <c r="AI897" s="7"/>
      <c r="AJ897" s="66"/>
      <c r="AK897" s="66"/>
      <c r="AL897" s="34"/>
      <c r="AM897" s="34"/>
      <c r="AN897" s="7"/>
      <c r="AO897" s="67"/>
      <c r="AP897" s="8"/>
      <c r="AQ897" s="8"/>
      <c r="AR897" s="7"/>
      <c r="AS897" s="8"/>
      <c r="AT897" s="8"/>
      <c r="AU897" s="224"/>
      <c r="AV897" s="224"/>
      <c r="AW897" s="224"/>
      <c r="AX897" s="225"/>
      <c r="AY897" s="225"/>
      <c r="AZ897" s="224"/>
      <c r="BA897" s="225"/>
      <c r="BB897" s="225"/>
      <c r="BC897" s="224"/>
      <c r="BD897" s="225"/>
      <c r="BE897" s="225"/>
      <c r="BF897" s="224"/>
      <c r="BG897" s="225"/>
      <c r="BH897" s="225"/>
      <c r="BI897" s="224"/>
      <c r="BJ897" s="226"/>
      <c r="BK897" s="226"/>
      <c r="BL897" s="228"/>
      <c r="BM897" s="229"/>
    </row>
    <row r="898" spans="1:65" x14ac:dyDescent="0.25">
      <c r="A898" s="45"/>
      <c r="B898" s="44"/>
      <c r="C898" s="52"/>
      <c r="D898" s="37"/>
      <c r="E898" s="37"/>
      <c r="F898" s="43"/>
      <c r="G898" s="52"/>
      <c r="H898" s="52"/>
      <c r="I898" s="34"/>
      <c r="J898" s="34"/>
      <c r="K898" s="34"/>
      <c r="L898" s="7"/>
      <c r="M898" s="34"/>
      <c r="N898" s="7"/>
      <c r="O898" s="34"/>
      <c r="P898" s="7"/>
      <c r="Q898" s="34"/>
      <c r="R898" s="34"/>
      <c r="S898" s="7"/>
      <c r="T898" s="34"/>
      <c r="U898" s="34"/>
      <c r="V898" s="7"/>
      <c r="W898" s="34"/>
      <c r="X898" s="7"/>
      <c r="Y898" s="34"/>
      <c r="Z898" s="67"/>
      <c r="AA898" s="34"/>
      <c r="AB898" s="7"/>
      <c r="AC898" s="34"/>
      <c r="AD898" s="34"/>
      <c r="AE898" s="7"/>
      <c r="AF898" s="34"/>
      <c r="AG898" s="7"/>
      <c r="AH898" s="34"/>
      <c r="AI898" s="7"/>
      <c r="AJ898" s="66"/>
      <c r="AK898" s="66"/>
      <c r="AL898" s="34"/>
      <c r="AM898" s="34"/>
      <c r="AN898" s="7"/>
      <c r="AO898" s="67"/>
      <c r="AP898" s="8"/>
      <c r="AQ898" s="8"/>
      <c r="AR898" s="7"/>
      <c r="AS898" s="8"/>
      <c r="AT898" s="8"/>
      <c r="AU898" s="224"/>
      <c r="AV898" s="224"/>
      <c r="AW898" s="224"/>
      <c r="AX898" s="225"/>
      <c r="AY898" s="225"/>
      <c r="AZ898" s="224"/>
      <c r="BA898" s="225"/>
      <c r="BB898" s="225"/>
      <c r="BC898" s="224"/>
      <c r="BD898" s="225"/>
      <c r="BE898" s="225"/>
      <c r="BF898" s="224"/>
      <c r="BG898" s="225"/>
      <c r="BH898" s="225"/>
      <c r="BI898" s="224"/>
      <c r="BJ898" s="226"/>
      <c r="BK898" s="226"/>
      <c r="BL898" s="228"/>
      <c r="BM898" s="229"/>
    </row>
    <row r="899" spans="1:65" x14ac:dyDescent="0.25">
      <c r="A899" s="45"/>
      <c r="B899" s="44"/>
      <c r="C899" s="52"/>
      <c r="D899" s="37"/>
      <c r="E899" s="37"/>
      <c r="F899" s="43"/>
      <c r="G899" s="52"/>
      <c r="H899" s="52"/>
      <c r="I899" s="34"/>
      <c r="J899" s="34"/>
      <c r="K899" s="34"/>
      <c r="L899" s="7"/>
      <c r="M899" s="34"/>
      <c r="N899" s="7"/>
      <c r="O899" s="34"/>
      <c r="P899" s="7"/>
      <c r="Q899" s="34"/>
      <c r="R899" s="34"/>
      <c r="S899" s="7"/>
      <c r="T899" s="34"/>
      <c r="U899" s="34"/>
      <c r="V899" s="7"/>
      <c r="W899" s="34"/>
      <c r="X899" s="7"/>
      <c r="Y899" s="34"/>
      <c r="Z899" s="67"/>
      <c r="AA899" s="34"/>
      <c r="AB899" s="7"/>
      <c r="AC899" s="34"/>
      <c r="AD899" s="34"/>
      <c r="AE899" s="7"/>
      <c r="AF899" s="34"/>
      <c r="AG899" s="7"/>
      <c r="AH899" s="34"/>
      <c r="AI899" s="7"/>
      <c r="AJ899" s="66"/>
      <c r="AK899" s="66"/>
      <c r="AL899" s="34"/>
      <c r="AM899" s="34"/>
      <c r="AN899" s="7"/>
      <c r="AO899" s="67"/>
      <c r="AP899" s="8"/>
      <c r="AQ899" s="8"/>
      <c r="AR899" s="7"/>
      <c r="AS899" s="8"/>
      <c r="AT899" s="8"/>
      <c r="AU899" s="224"/>
      <c r="AV899" s="224"/>
      <c r="AW899" s="224"/>
      <c r="AX899" s="225"/>
      <c r="AY899" s="225"/>
      <c r="AZ899" s="224"/>
      <c r="BA899" s="225"/>
      <c r="BB899" s="225"/>
      <c r="BC899" s="224"/>
      <c r="BD899" s="225"/>
      <c r="BE899" s="225"/>
      <c r="BF899" s="224"/>
      <c r="BG899" s="225"/>
      <c r="BH899" s="225"/>
      <c r="BI899" s="224"/>
      <c r="BJ899" s="226"/>
      <c r="BK899" s="226"/>
      <c r="BL899" s="228"/>
      <c r="BM899" s="229"/>
    </row>
    <row r="900" spans="1:65" x14ac:dyDescent="0.25">
      <c r="A900" s="45"/>
      <c r="B900" s="44"/>
      <c r="C900" s="52"/>
      <c r="D900" s="37"/>
      <c r="E900" s="37"/>
      <c r="F900" s="43"/>
      <c r="G900" s="52"/>
      <c r="H900" s="52"/>
      <c r="I900" s="34"/>
      <c r="J900" s="34"/>
      <c r="K900" s="34"/>
      <c r="L900" s="7"/>
      <c r="M900" s="34"/>
      <c r="N900" s="7"/>
      <c r="O900" s="34"/>
      <c r="P900" s="7"/>
      <c r="Q900" s="34"/>
      <c r="R900" s="34"/>
      <c r="S900" s="7"/>
      <c r="T900" s="34"/>
      <c r="U900" s="34"/>
      <c r="V900" s="7"/>
      <c r="W900" s="34"/>
      <c r="X900" s="7"/>
      <c r="Y900" s="34"/>
      <c r="Z900" s="67"/>
      <c r="AA900" s="34"/>
      <c r="AB900" s="7"/>
      <c r="AC900" s="34"/>
      <c r="AD900" s="34"/>
      <c r="AE900" s="7"/>
      <c r="AF900" s="34"/>
      <c r="AG900" s="7"/>
      <c r="AH900" s="34"/>
      <c r="AI900" s="7"/>
      <c r="AJ900" s="66"/>
      <c r="AK900" s="66"/>
      <c r="AL900" s="34"/>
      <c r="AM900" s="34"/>
      <c r="AN900" s="7"/>
      <c r="AO900" s="67"/>
      <c r="AP900" s="8"/>
      <c r="AQ900" s="8"/>
      <c r="AR900" s="7"/>
      <c r="AS900" s="8"/>
      <c r="AT900" s="8"/>
      <c r="AU900" s="224"/>
      <c r="AV900" s="224"/>
      <c r="AW900" s="224"/>
      <c r="AX900" s="225"/>
      <c r="AY900" s="225"/>
      <c r="AZ900" s="224"/>
      <c r="BA900" s="225"/>
      <c r="BB900" s="225"/>
      <c r="BC900" s="224"/>
      <c r="BD900" s="225"/>
      <c r="BE900" s="225"/>
      <c r="BF900" s="224"/>
      <c r="BG900" s="225"/>
      <c r="BH900" s="225"/>
      <c r="BI900" s="224"/>
      <c r="BJ900" s="226"/>
      <c r="BK900" s="226"/>
      <c r="BL900" s="228"/>
      <c r="BM900" s="229"/>
    </row>
    <row r="901" spans="1:65" x14ac:dyDescent="0.25">
      <c r="A901" s="45"/>
      <c r="B901" s="44"/>
      <c r="C901" s="52"/>
      <c r="D901" s="37"/>
      <c r="E901" s="37"/>
      <c r="F901" s="43"/>
      <c r="G901" s="52"/>
      <c r="H901" s="52"/>
      <c r="I901" s="34"/>
      <c r="J901" s="34"/>
      <c r="K901" s="34"/>
      <c r="L901" s="7"/>
      <c r="M901" s="34"/>
      <c r="N901" s="7"/>
      <c r="O901" s="34"/>
      <c r="P901" s="7"/>
      <c r="Q901" s="34"/>
      <c r="R901" s="34"/>
      <c r="S901" s="7"/>
      <c r="T901" s="34"/>
      <c r="U901" s="34"/>
      <c r="V901" s="7"/>
      <c r="W901" s="34"/>
      <c r="X901" s="7"/>
      <c r="Y901" s="34"/>
      <c r="Z901" s="67"/>
      <c r="AA901" s="34"/>
      <c r="AB901" s="7"/>
      <c r="AC901" s="34"/>
      <c r="AD901" s="34"/>
      <c r="AE901" s="7"/>
      <c r="AF901" s="34"/>
      <c r="AG901" s="7"/>
      <c r="AH901" s="34"/>
      <c r="AI901" s="7"/>
      <c r="AJ901" s="66"/>
      <c r="AK901" s="66"/>
      <c r="AL901" s="34"/>
      <c r="AM901" s="34"/>
      <c r="AN901" s="7"/>
      <c r="AO901" s="67"/>
      <c r="AP901" s="8"/>
      <c r="AQ901" s="8"/>
      <c r="AR901" s="7"/>
      <c r="AS901" s="8"/>
      <c r="AT901" s="8"/>
      <c r="AU901" s="224"/>
      <c r="AV901" s="224"/>
      <c r="AW901" s="224"/>
      <c r="AX901" s="225"/>
      <c r="AY901" s="225"/>
      <c r="AZ901" s="224"/>
      <c r="BA901" s="225"/>
      <c r="BB901" s="225"/>
      <c r="BC901" s="224"/>
      <c r="BD901" s="225"/>
      <c r="BE901" s="225"/>
      <c r="BF901" s="224"/>
      <c r="BG901" s="225"/>
      <c r="BH901" s="225"/>
      <c r="BI901" s="224"/>
      <c r="BJ901" s="226"/>
      <c r="BK901" s="226"/>
      <c r="BL901" s="228"/>
      <c r="BM901" s="229"/>
    </row>
    <row r="902" spans="1:65" x14ac:dyDescent="0.25">
      <c r="A902" s="45"/>
      <c r="B902" s="44"/>
      <c r="C902" s="52"/>
      <c r="D902" s="37"/>
      <c r="E902" s="37"/>
      <c r="F902" s="43"/>
      <c r="G902" s="52"/>
      <c r="H902" s="52"/>
      <c r="I902" s="34"/>
      <c r="J902" s="34"/>
      <c r="K902" s="34"/>
      <c r="L902" s="7"/>
      <c r="M902" s="34"/>
      <c r="N902" s="7"/>
      <c r="O902" s="34"/>
      <c r="P902" s="7"/>
      <c r="Q902" s="34"/>
      <c r="R902" s="34"/>
      <c r="S902" s="7"/>
      <c r="T902" s="34"/>
      <c r="U902" s="34"/>
      <c r="V902" s="7"/>
      <c r="W902" s="34"/>
      <c r="X902" s="7"/>
      <c r="Y902" s="34"/>
      <c r="Z902" s="67"/>
      <c r="AA902" s="34"/>
      <c r="AB902" s="7"/>
      <c r="AC902" s="34"/>
      <c r="AD902" s="34"/>
      <c r="AE902" s="7"/>
      <c r="AF902" s="34"/>
      <c r="AG902" s="7"/>
      <c r="AH902" s="34"/>
      <c r="AI902" s="7"/>
      <c r="AJ902" s="66"/>
      <c r="AK902" s="66"/>
      <c r="AL902" s="34"/>
      <c r="AM902" s="34"/>
      <c r="AN902" s="7"/>
      <c r="AO902" s="67"/>
      <c r="AP902" s="8"/>
      <c r="AQ902" s="8"/>
      <c r="AR902" s="7"/>
      <c r="AS902" s="8"/>
      <c r="AT902" s="8"/>
      <c r="AU902" s="224"/>
      <c r="AV902" s="224"/>
      <c r="AW902" s="224"/>
      <c r="AX902" s="225"/>
      <c r="AY902" s="225"/>
      <c r="AZ902" s="224"/>
      <c r="BA902" s="225"/>
      <c r="BB902" s="225"/>
      <c r="BC902" s="224"/>
      <c r="BD902" s="225"/>
      <c r="BE902" s="225"/>
      <c r="BF902" s="224"/>
      <c r="BG902" s="225"/>
      <c r="BH902" s="225"/>
      <c r="BI902" s="224"/>
      <c r="BJ902" s="226"/>
      <c r="BK902" s="226"/>
      <c r="BL902" s="228"/>
      <c r="BM902" s="229"/>
    </row>
    <row r="903" spans="1:65" x14ac:dyDescent="0.25">
      <c r="A903" s="45"/>
      <c r="B903" s="44"/>
      <c r="C903" s="52"/>
      <c r="D903" s="37"/>
      <c r="E903" s="37"/>
      <c r="F903" s="43"/>
      <c r="G903" s="52"/>
      <c r="H903" s="52"/>
      <c r="I903" s="34"/>
      <c r="J903" s="34"/>
      <c r="K903" s="34"/>
      <c r="L903" s="7"/>
      <c r="M903" s="34"/>
      <c r="N903" s="7"/>
      <c r="O903" s="34"/>
      <c r="P903" s="7"/>
      <c r="Q903" s="34"/>
      <c r="R903" s="34"/>
      <c r="S903" s="7"/>
      <c r="T903" s="34"/>
      <c r="U903" s="34"/>
      <c r="V903" s="7"/>
      <c r="W903" s="34"/>
      <c r="X903" s="7"/>
      <c r="Y903" s="34"/>
      <c r="Z903" s="67"/>
      <c r="AA903" s="34"/>
      <c r="AB903" s="7"/>
      <c r="AC903" s="34"/>
      <c r="AD903" s="34"/>
      <c r="AE903" s="7"/>
      <c r="AF903" s="34"/>
      <c r="AG903" s="7"/>
      <c r="AH903" s="34"/>
      <c r="AI903" s="7"/>
      <c r="AJ903" s="66"/>
      <c r="AK903" s="66"/>
      <c r="AL903" s="34"/>
      <c r="AM903" s="34"/>
      <c r="AN903" s="7"/>
      <c r="AO903" s="67"/>
      <c r="AP903" s="8"/>
      <c r="AQ903" s="8"/>
      <c r="AR903" s="7"/>
      <c r="AS903" s="8"/>
      <c r="AT903" s="8"/>
      <c r="AU903" s="224"/>
      <c r="AV903" s="224"/>
      <c r="AW903" s="224"/>
      <c r="AX903" s="225"/>
      <c r="AY903" s="225"/>
      <c r="AZ903" s="224"/>
      <c r="BA903" s="225"/>
      <c r="BB903" s="225"/>
      <c r="BC903" s="224"/>
      <c r="BD903" s="225"/>
      <c r="BE903" s="225"/>
      <c r="BF903" s="224"/>
      <c r="BG903" s="225"/>
      <c r="BH903" s="225"/>
      <c r="BI903" s="224"/>
      <c r="BJ903" s="226"/>
      <c r="BK903" s="226"/>
      <c r="BL903" s="228"/>
      <c r="BM903" s="229"/>
    </row>
    <row r="904" spans="1:65" x14ac:dyDescent="0.25">
      <c r="A904" s="45"/>
      <c r="B904" s="44"/>
      <c r="C904" s="52"/>
      <c r="D904" s="37"/>
      <c r="E904" s="37"/>
      <c r="F904" s="43"/>
      <c r="G904" s="52"/>
      <c r="H904" s="52"/>
      <c r="I904" s="34"/>
      <c r="J904" s="34"/>
      <c r="K904" s="34"/>
      <c r="L904" s="7"/>
      <c r="M904" s="34"/>
      <c r="N904" s="7"/>
      <c r="O904" s="34"/>
      <c r="P904" s="7"/>
      <c r="Q904" s="34"/>
      <c r="R904" s="34"/>
      <c r="S904" s="7"/>
      <c r="T904" s="34"/>
      <c r="U904" s="34"/>
      <c r="V904" s="7"/>
      <c r="W904" s="34"/>
      <c r="X904" s="7"/>
      <c r="Y904" s="34"/>
      <c r="Z904" s="67"/>
      <c r="AA904" s="34"/>
      <c r="AB904" s="7"/>
      <c r="AC904" s="34"/>
      <c r="AD904" s="34"/>
      <c r="AE904" s="7"/>
      <c r="AF904" s="34"/>
      <c r="AG904" s="7"/>
      <c r="AH904" s="34"/>
      <c r="AI904" s="7"/>
      <c r="AJ904" s="66"/>
      <c r="AK904" s="66"/>
      <c r="AL904" s="34"/>
      <c r="AM904" s="34"/>
      <c r="AN904" s="7"/>
      <c r="AO904" s="67"/>
      <c r="AP904" s="8"/>
      <c r="AQ904" s="8"/>
      <c r="AR904" s="7"/>
      <c r="AS904" s="8"/>
      <c r="AT904" s="8"/>
      <c r="AU904" s="224"/>
      <c r="AV904" s="224"/>
      <c r="AW904" s="224"/>
      <c r="AX904" s="225"/>
      <c r="AY904" s="225"/>
      <c r="AZ904" s="224"/>
      <c r="BA904" s="225"/>
      <c r="BB904" s="225"/>
      <c r="BC904" s="224"/>
      <c r="BD904" s="225"/>
      <c r="BE904" s="225"/>
      <c r="BF904" s="224"/>
      <c r="BG904" s="225"/>
      <c r="BH904" s="225"/>
      <c r="BI904" s="224"/>
      <c r="BJ904" s="226"/>
      <c r="BK904" s="226"/>
      <c r="BL904" s="228"/>
      <c r="BM904" s="229"/>
    </row>
    <row r="905" spans="1:65" x14ac:dyDescent="0.25">
      <c r="A905" s="45"/>
      <c r="B905" s="44"/>
      <c r="C905" s="52"/>
      <c r="D905" s="37"/>
      <c r="E905" s="37"/>
      <c r="F905" s="43"/>
      <c r="G905" s="52"/>
      <c r="H905" s="52"/>
      <c r="I905" s="34"/>
      <c r="J905" s="34"/>
      <c r="K905" s="34"/>
      <c r="L905" s="7"/>
      <c r="M905" s="34"/>
      <c r="N905" s="7"/>
      <c r="O905" s="34"/>
      <c r="P905" s="7"/>
      <c r="Q905" s="34"/>
      <c r="R905" s="34"/>
      <c r="S905" s="7"/>
      <c r="T905" s="34"/>
      <c r="U905" s="34"/>
      <c r="V905" s="7"/>
      <c r="W905" s="34"/>
      <c r="X905" s="7"/>
      <c r="Y905" s="34"/>
      <c r="Z905" s="67"/>
      <c r="AA905" s="34"/>
      <c r="AB905" s="7"/>
      <c r="AC905" s="34"/>
      <c r="AD905" s="34"/>
      <c r="AE905" s="7"/>
      <c r="AF905" s="34"/>
      <c r="AG905" s="7"/>
      <c r="AH905" s="34"/>
      <c r="AI905" s="7"/>
      <c r="AJ905" s="66"/>
      <c r="AK905" s="66"/>
      <c r="AL905" s="34"/>
      <c r="AM905" s="34"/>
      <c r="AN905" s="7"/>
      <c r="AO905" s="67"/>
      <c r="AP905" s="8"/>
      <c r="AQ905" s="8"/>
      <c r="AR905" s="7"/>
      <c r="AS905" s="8"/>
      <c r="AT905" s="8"/>
      <c r="AU905" s="224"/>
      <c r="AV905" s="224"/>
      <c r="AW905" s="224"/>
      <c r="AX905" s="225"/>
      <c r="AY905" s="225"/>
      <c r="AZ905" s="224"/>
      <c r="BA905" s="225"/>
      <c r="BB905" s="225"/>
      <c r="BC905" s="224"/>
      <c r="BD905" s="225"/>
      <c r="BE905" s="225"/>
      <c r="BF905" s="224"/>
      <c r="BG905" s="225"/>
      <c r="BH905" s="225"/>
      <c r="BI905" s="224"/>
      <c r="BJ905" s="226"/>
      <c r="BK905" s="226"/>
      <c r="BL905" s="228"/>
      <c r="BM905" s="229"/>
    </row>
    <row r="906" spans="1:65" x14ac:dyDescent="0.25">
      <c r="A906" s="45"/>
      <c r="B906" s="44"/>
      <c r="C906" s="52"/>
      <c r="D906" s="37"/>
      <c r="E906" s="37"/>
      <c r="F906" s="43"/>
      <c r="G906" s="52"/>
      <c r="H906" s="52"/>
      <c r="I906" s="34"/>
      <c r="J906" s="34"/>
      <c r="K906" s="34"/>
      <c r="L906" s="7"/>
      <c r="M906" s="34"/>
      <c r="N906" s="7"/>
      <c r="O906" s="34"/>
      <c r="P906" s="7"/>
      <c r="Q906" s="34"/>
      <c r="R906" s="34"/>
      <c r="S906" s="7"/>
      <c r="T906" s="34"/>
      <c r="U906" s="34"/>
      <c r="V906" s="7"/>
      <c r="W906" s="34"/>
      <c r="X906" s="7"/>
      <c r="Y906" s="34"/>
      <c r="Z906" s="67"/>
      <c r="AA906" s="34"/>
      <c r="AB906" s="7"/>
      <c r="AC906" s="34"/>
      <c r="AD906" s="34"/>
      <c r="AE906" s="7"/>
      <c r="AF906" s="34"/>
      <c r="AG906" s="7"/>
      <c r="AH906" s="34"/>
      <c r="AI906" s="7"/>
      <c r="AJ906" s="66"/>
      <c r="AK906" s="66"/>
      <c r="AL906" s="34"/>
      <c r="AM906" s="34"/>
      <c r="AN906" s="7"/>
      <c r="AO906" s="67"/>
      <c r="AP906" s="8"/>
      <c r="AQ906" s="8"/>
      <c r="AR906" s="7"/>
      <c r="AS906" s="8"/>
      <c r="AT906" s="8"/>
      <c r="AU906" s="224"/>
      <c r="AV906" s="224"/>
      <c r="AW906" s="224"/>
      <c r="AX906" s="225"/>
      <c r="AY906" s="225"/>
      <c r="AZ906" s="224"/>
      <c r="BA906" s="225"/>
      <c r="BB906" s="225"/>
      <c r="BC906" s="224"/>
      <c r="BD906" s="225"/>
      <c r="BE906" s="225"/>
      <c r="BF906" s="224"/>
      <c r="BG906" s="225"/>
      <c r="BH906" s="225"/>
      <c r="BI906" s="224"/>
      <c r="BJ906" s="226"/>
      <c r="BK906" s="226"/>
      <c r="BL906" s="228"/>
      <c r="BM906" s="229"/>
    </row>
    <row r="907" spans="1:65" x14ac:dyDescent="0.25">
      <c r="A907" s="45"/>
      <c r="B907" s="44"/>
      <c r="C907" s="52"/>
      <c r="D907" s="37"/>
      <c r="E907" s="37"/>
      <c r="F907" s="43"/>
      <c r="G907" s="52"/>
      <c r="H907" s="52"/>
      <c r="I907" s="34"/>
      <c r="J907" s="34"/>
      <c r="K907" s="34"/>
      <c r="L907" s="7"/>
      <c r="M907" s="34"/>
      <c r="N907" s="7"/>
      <c r="O907" s="34"/>
      <c r="P907" s="7"/>
      <c r="Q907" s="34"/>
      <c r="R907" s="34"/>
      <c r="S907" s="7"/>
      <c r="T907" s="34"/>
      <c r="U907" s="34"/>
      <c r="V907" s="7"/>
      <c r="W907" s="34"/>
      <c r="X907" s="7"/>
      <c r="Y907" s="34"/>
      <c r="Z907" s="67"/>
      <c r="AA907" s="34"/>
      <c r="AB907" s="7"/>
      <c r="AC907" s="34"/>
      <c r="AD907" s="34"/>
      <c r="AE907" s="7"/>
      <c r="AF907" s="34"/>
      <c r="AG907" s="7"/>
      <c r="AH907" s="34"/>
      <c r="AI907" s="7"/>
      <c r="AJ907" s="66"/>
      <c r="AK907" s="66"/>
      <c r="AL907" s="34"/>
      <c r="AM907" s="34"/>
      <c r="AN907" s="7"/>
      <c r="AO907" s="67"/>
      <c r="AP907" s="8"/>
      <c r="AQ907" s="8"/>
      <c r="AR907" s="7"/>
      <c r="AS907" s="8"/>
      <c r="AT907" s="8"/>
      <c r="AU907" s="224"/>
      <c r="AV907" s="224"/>
      <c r="AW907" s="224"/>
      <c r="AX907" s="225"/>
      <c r="AY907" s="225"/>
      <c r="AZ907" s="224"/>
      <c r="BA907" s="225"/>
      <c r="BB907" s="225"/>
      <c r="BC907" s="224"/>
      <c r="BD907" s="225"/>
      <c r="BE907" s="225"/>
      <c r="BF907" s="224"/>
      <c r="BG907" s="225"/>
      <c r="BH907" s="225"/>
      <c r="BI907" s="224"/>
      <c r="BJ907" s="226"/>
      <c r="BK907" s="226"/>
      <c r="BL907" s="228"/>
      <c r="BM907" s="229"/>
    </row>
    <row r="908" spans="1:65" x14ac:dyDescent="0.25">
      <c r="A908" s="45"/>
      <c r="B908" s="44"/>
      <c r="C908" s="52"/>
      <c r="D908" s="37"/>
      <c r="E908" s="37"/>
      <c r="F908" s="43"/>
      <c r="G908" s="52"/>
      <c r="H908" s="52"/>
      <c r="I908" s="34"/>
      <c r="J908" s="34"/>
      <c r="K908" s="34"/>
      <c r="L908" s="7"/>
      <c r="M908" s="34"/>
      <c r="N908" s="7"/>
      <c r="O908" s="34"/>
      <c r="P908" s="7"/>
      <c r="Q908" s="34"/>
      <c r="R908" s="34"/>
      <c r="S908" s="7"/>
      <c r="T908" s="34"/>
      <c r="U908" s="34"/>
      <c r="V908" s="7"/>
      <c r="W908" s="34"/>
      <c r="X908" s="7"/>
      <c r="Y908" s="34"/>
      <c r="Z908" s="67"/>
      <c r="AA908" s="34"/>
      <c r="AB908" s="7"/>
      <c r="AC908" s="34"/>
      <c r="AD908" s="34"/>
      <c r="AE908" s="7"/>
      <c r="AF908" s="34"/>
      <c r="AG908" s="7"/>
      <c r="AH908" s="34"/>
      <c r="AI908" s="7"/>
      <c r="AJ908" s="66"/>
      <c r="AK908" s="66"/>
      <c r="AL908" s="34"/>
      <c r="AM908" s="34"/>
      <c r="AN908" s="7"/>
      <c r="AO908" s="67"/>
      <c r="AP908" s="8"/>
      <c r="AQ908" s="8"/>
      <c r="AR908" s="7"/>
      <c r="AS908" s="8"/>
      <c r="AT908" s="8"/>
      <c r="AU908" s="224"/>
      <c r="AV908" s="224"/>
      <c r="AW908" s="224"/>
      <c r="AX908" s="225"/>
      <c r="AY908" s="225"/>
      <c r="AZ908" s="224"/>
      <c r="BA908" s="225"/>
      <c r="BB908" s="225"/>
      <c r="BC908" s="224"/>
      <c r="BD908" s="225"/>
      <c r="BE908" s="225"/>
      <c r="BF908" s="224"/>
      <c r="BG908" s="225"/>
      <c r="BH908" s="225"/>
      <c r="BI908" s="224"/>
      <c r="BJ908" s="226"/>
      <c r="BK908" s="226"/>
      <c r="BL908" s="228"/>
      <c r="BM908" s="229"/>
    </row>
    <row r="909" spans="1:65" x14ac:dyDescent="0.25">
      <c r="A909" s="45"/>
      <c r="B909" s="44"/>
      <c r="C909" s="52"/>
      <c r="D909" s="37"/>
      <c r="E909" s="37"/>
      <c r="F909" s="43"/>
      <c r="G909" s="52"/>
      <c r="H909" s="52"/>
      <c r="I909" s="34"/>
      <c r="J909" s="34"/>
      <c r="K909" s="34"/>
      <c r="L909" s="7"/>
      <c r="M909" s="34"/>
      <c r="N909" s="7"/>
      <c r="O909" s="34"/>
      <c r="P909" s="7"/>
      <c r="Q909" s="34"/>
      <c r="R909" s="34"/>
      <c r="S909" s="7"/>
      <c r="T909" s="34"/>
      <c r="U909" s="34"/>
      <c r="V909" s="7"/>
      <c r="W909" s="34"/>
      <c r="X909" s="7"/>
      <c r="Y909" s="34"/>
      <c r="Z909" s="67"/>
      <c r="AA909" s="34"/>
      <c r="AB909" s="7"/>
      <c r="AC909" s="34"/>
      <c r="AD909" s="34"/>
      <c r="AE909" s="7"/>
      <c r="AF909" s="34"/>
      <c r="AG909" s="7"/>
      <c r="AH909" s="34"/>
      <c r="AI909" s="7"/>
      <c r="AJ909" s="66"/>
      <c r="AK909" s="66"/>
      <c r="AL909" s="34"/>
      <c r="AM909" s="34"/>
      <c r="AN909" s="7"/>
      <c r="AO909" s="67"/>
      <c r="AP909" s="8"/>
      <c r="AQ909" s="8"/>
      <c r="AR909" s="7"/>
      <c r="AS909" s="8"/>
      <c r="AT909" s="8"/>
      <c r="AU909" s="224"/>
      <c r="AV909" s="224"/>
      <c r="AW909" s="224"/>
      <c r="AX909" s="225"/>
      <c r="AY909" s="225"/>
      <c r="AZ909" s="224"/>
      <c r="BA909" s="225"/>
      <c r="BB909" s="225"/>
      <c r="BC909" s="224"/>
      <c r="BD909" s="225"/>
      <c r="BE909" s="225"/>
      <c r="BF909" s="224"/>
      <c r="BG909" s="225"/>
      <c r="BH909" s="225"/>
      <c r="BI909" s="224"/>
      <c r="BJ909" s="226"/>
      <c r="BK909" s="226"/>
      <c r="BL909" s="228"/>
      <c r="BM909" s="229"/>
    </row>
    <row r="910" spans="1:65" x14ac:dyDescent="0.25">
      <c r="A910" s="45"/>
      <c r="B910" s="44"/>
      <c r="C910" s="52"/>
      <c r="D910" s="37"/>
      <c r="E910" s="37"/>
      <c r="F910" s="43"/>
      <c r="G910" s="52"/>
      <c r="H910" s="52"/>
      <c r="I910" s="34"/>
      <c r="J910" s="34"/>
      <c r="K910" s="34"/>
      <c r="L910" s="7"/>
      <c r="M910" s="34"/>
      <c r="N910" s="7"/>
      <c r="O910" s="34"/>
      <c r="P910" s="7"/>
      <c r="Q910" s="34"/>
      <c r="R910" s="34"/>
      <c r="S910" s="7"/>
      <c r="T910" s="34"/>
      <c r="U910" s="34"/>
      <c r="V910" s="7"/>
      <c r="W910" s="34"/>
      <c r="X910" s="7"/>
      <c r="Y910" s="34"/>
      <c r="Z910" s="67"/>
      <c r="AA910" s="34"/>
      <c r="AB910" s="7"/>
      <c r="AC910" s="34"/>
      <c r="AD910" s="34"/>
      <c r="AE910" s="7"/>
      <c r="AF910" s="34"/>
      <c r="AG910" s="7"/>
      <c r="AH910" s="34"/>
      <c r="AI910" s="7"/>
      <c r="AJ910" s="66"/>
      <c r="AK910" s="66"/>
      <c r="AL910" s="34"/>
      <c r="AM910" s="34"/>
      <c r="AN910" s="7"/>
      <c r="AO910" s="67"/>
      <c r="AP910" s="8"/>
      <c r="AQ910" s="8"/>
      <c r="AR910" s="7"/>
      <c r="AS910" s="8"/>
      <c r="AT910" s="8"/>
      <c r="AU910" s="224"/>
      <c r="AV910" s="224"/>
      <c r="AW910" s="224"/>
      <c r="AX910" s="225"/>
      <c r="AY910" s="225"/>
      <c r="AZ910" s="224"/>
      <c r="BA910" s="225"/>
      <c r="BB910" s="225"/>
      <c r="BC910" s="224"/>
      <c r="BD910" s="225"/>
      <c r="BE910" s="225"/>
      <c r="BF910" s="224"/>
      <c r="BG910" s="225"/>
      <c r="BH910" s="225"/>
      <c r="BI910" s="224"/>
      <c r="BJ910" s="226"/>
      <c r="BK910" s="226"/>
      <c r="BL910" s="228"/>
      <c r="BM910" s="229"/>
    </row>
    <row r="911" spans="1:65" x14ac:dyDescent="0.25">
      <c r="A911" s="45"/>
      <c r="B911" s="44"/>
      <c r="C911" s="52"/>
      <c r="D911" s="37"/>
      <c r="E911" s="37"/>
      <c r="F911" s="43"/>
      <c r="G911" s="52"/>
      <c r="H911" s="52"/>
      <c r="I911" s="34"/>
      <c r="J911" s="34"/>
      <c r="K911" s="34"/>
      <c r="L911" s="7"/>
      <c r="M911" s="34"/>
      <c r="N911" s="7"/>
      <c r="O911" s="34"/>
      <c r="P911" s="7"/>
      <c r="Q911" s="34"/>
      <c r="R911" s="34"/>
      <c r="S911" s="7"/>
      <c r="T911" s="34"/>
      <c r="U911" s="34"/>
      <c r="V911" s="7"/>
      <c r="W911" s="34"/>
      <c r="X911" s="7"/>
      <c r="Y911" s="34"/>
      <c r="Z911" s="67"/>
      <c r="AA911" s="34"/>
      <c r="AB911" s="7"/>
      <c r="AC911" s="34"/>
      <c r="AD911" s="34"/>
      <c r="AE911" s="7"/>
      <c r="AF911" s="34"/>
      <c r="AG911" s="7"/>
      <c r="AH911" s="34"/>
      <c r="AI911" s="7"/>
      <c r="AJ911" s="66"/>
      <c r="AK911" s="66"/>
      <c r="AL911" s="34"/>
      <c r="AM911" s="34"/>
      <c r="AN911" s="7"/>
      <c r="AO911" s="67"/>
      <c r="AP911" s="8"/>
      <c r="AQ911" s="8"/>
      <c r="AR911" s="7"/>
      <c r="AS911" s="8"/>
      <c r="AT911" s="8"/>
      <c r="AU911" s="224"/>
      <c r="AV911" s="224"/>
      <c r="AW911" s="224"/>
      <c r="AX911" s="225"/>
      <c r="AY911" s="225"/>
      <c r="AZ911" s="224"/>
      <c r="BA911" s="225"/>
      <c r="BB911" s="225"/>
      <c r="BC911" s="224"/>
      <c r="BD911" s="225"/>
      <c r="BE911" s="225"/>
      <c r="BF911" s="224"/>
      <c r="BG911" s="225"/>
      <c r="BH911" s="225"/>
      <c r="BI911" s="224"/>
      <c r="BJ911" s="226"/>
      <c r="BK911" s="226"/>
      <c r="BL911" s="228"/>
      <c r="BM911" s="229"/>
    </row>
    <row r="912" spans="1:65" x14ac:dyDescent="0.25">
      <c r="A912" s="45"/>
      <c r="B912" s="44"/>
      <c r="C912" s="52"/>
      <c r="D912" s="37"/>
      <c r="E912" s="37"/>
      <c r="F912" s="43"/>
      <c r="G912" s="52"/>
      <c r="H912" s="52"/>
      <c r="I912" s="34"/>
      <c r="J912" s="34"/>
      <c r="K912" s="34"/>
      <c r="L912" s="7"/>
      <c r="M912" s="34"/>
      <c r="N912" s="7"/>
      <c r="O912" s="34"/>
      <c r="P912" s="7"/>
      <c r="Q912" s="34"/>
      <c r="R912" s="34"/>
      <c r="S912" s="7"/>
      <c r="T912" s="34"/>
      <c r="U912" s="34"/>
      <c r="V912" s="7"/>
      <c r="W912" s="34"/>
      <c r="X912" s="7"/>
      <c r="Y912" s="34"/>
      <c r="Z912" s="67"/>
      <c r="AA912" s="34"/>
      <c r="AB912" s="7"/>
      <c r="AC912" s="34"/>
      <c r="AD912" s="34"/>
      <c r="AE912" s="7"/>
      <c r="AF912" s="34"/>
      <c r="AG912" s="7"/>
      <c r="AH912" s="34"/>
      <c r="AI912" s="7"/>
      <c r="AJ912" s="66"/>
      <c r="AK912" s="66"/>
      <c r="AL912" s="34"/>
      <c r="AM912" s="34"/>
      <c r="AN912" s="7"/>
      <c r="AO912" s="67"/>
      <c r="AP912" s="8"/>
      <c r="AQ912" s="8"/>
      <c r="AR912" s="7"/>
      <c r="AS912" s="8"/>
      <c r="AT912" s="8"/>
      <c r="AU912" s="224"/>
      <c r="AV912" s="224"/>
      <c r="AW912" s="224"/>
      <c r="AX912" s="225"/>
      <c r="AY912" s="225"/>
      <c r="AZ912" s="224"/>
      <c r="BA912" s="225"/>
      <c r="BB912" s="225"/>
      <c r="BC912" s="224"/>
      <c r="BD912" s="225"/>
      <c r="BE912" s="225"/>
      <c r="BF912" s="224"/>
      <c r="BG912" s="225"/>
      <c r="BH912" s="225"/>
      <c r="BI912" s="224"/>
      <c r="BJ912" s="226"/>
      <c r="BK912" s="226"/>
      <c r="BL912" s="228"/>
      <c r="BM912" s="229"/>
    </row>
    <row r="913" spans="1:65" x14ac:dyDescent="0.25">
      <c r="A913" s="45"/>
      <c r="B913" s="44"/>
      <c r="C913" s="52"/>
      <c r="D913" s="37"/>
      <c r="E913" s="37"/>
      <c r="F913" s="43"/>
      <c r="G913" s="52"/>
      <c r="H913" s="52"/>
      <c r="I913" s="34"/>
      <c r="J913" s="34"/>
      <c r="K913" s="34"/>
      <c r="L913" s="7"/>
      <c r="M913" s="34"/>
      <c r="N913" s="7"/>
      <c r="O913" s="34"/>
      <c r="P913" s="7"/>
      <c r="Q913" s="34"/>
      <c r="R913" s="34"/>
      <c r="S913" s="7"/>
      <c r="T913" s="34"/>
      <c r="U913" s="34"/>
      <c r="V913" s="7"/>
      <c r="W913" s="34"/>
      <c r="X913" s="7"/>
      <c r="Y913" s="34"/>
      <c r="Z913" s="67"/>
      <c r="AA913" s="34"/>
      <c r="AB913" s="7"/>
      <c r="AC913" s="34"/>
      <c r="AD913" s="34"/>
      <c r="AE913" s="7"/>
      <c r="AF913" s="34"/>
      <c r="AG913" s="7"/>
      <c r="AH913" s="34"/>
      <c r="AI913" s="7"/>
      <c r="AJ913" s="66"/>
      <c r="AK913" s="66"/>
      <c r="AL913" s="34"/>
      <c r="AM913" s="34"/>
      <c r="AN913" s="7"/>
      <c r="AO913" s="67"/>
      <c r="AP913" s="8"/>
      <c r="AQ913" s="8"/>
      <c r="AR913" s="7"/>
      <c r="AS913" s="8"/>
      <c r="AT913" s="8"/>
      <c r="AU913" s="224"/>
      <c r="AV913" s="224"/>
      <c r="AW913" s="224"/>
      <c r="AX913" s="225"/>
      <c r="AY913" s="225"/>
      <c r="AZ913" s="224"/>
      <c r="BA913" s="225"/>
      <c r="BB913" s="225"/>
      <c r="BC913" s="224"/>
      <c r="BD913" s="225"/>
      <c r="BE913" s="225"/>
      <c r="BF913" s="224"/>
      <c r="BG913" s="225"/>
      <c r="BH913" s="225"/>
      <c r="BI913" s="224"/>
      <c r="BJ913" s="226"/>
      <c r="BK913" s="226"/>
      <c r="BL913" s="228"/>
      <c r="BM913" s="229"/>
    </row>
    <row r="914" spans="1:65" x14ac:dyDescent="0.25">
      <c r="A914" s="45"/>
      <c r="B914" s="44"/>
      <c r="C914" s="52"/>
      <c r="D914" s="37"/>
      <c r="E914" s="37"/>
      <c r="F914" s="43"/>
      <c r="G914" s="52"/>
      <c r="H914" s="52"/>
      <c r="I914" s="34"/>
      <c r="J914" s="34"/>
      <c r="K914" s="34"/>
      <c r="L914" s="7"/>
      <c r="M914" s="34"/>
      <c r="N914" s="7"/>
      <c r="O914" s="34"/>
      <c r="P914" s="7"/>
      <c r="Q914" s="34"/>
      <c r="R914" s="34"/>
      <c r="S914" s="7"/>
      <c r="T914" s="34"/>
      <c r="U914" s="34"/>
      <c r="V914" s="7"/>
      <c r="W914" s="34"/>
      <c r="X914" s="7"/>
      <c r="Y914" s="34"/>
      <c r="Z914" s="67"/>
      <c r="AA914" s="34"/>
      <c r="AB914" s="7"/>
      <c r="AC914" s="34"/>
      <c r="AD914" s="34"/>
      <c r="AE914" s="7"/>
      <c r="AF914" s="34"/>
      <c r="AG914" s="7"/>
      <c r="AH914" s="34"/>
      <c r="AI914" s="7"/>
      <c r="AJ914" s="66"/>
      <c r="AK914" s="66"/>
      <c r="AL914" s="34"/>
      <c r="AM914" s="34"/>
      <c r="AN914" s="7"/>
      <c r="AO914" s="67"/>
      <c r="AP914" s="8"/>
      <c r="AQ914" s="8"/>
      <c r="AR914" s="7"/>
      <c r="AS914" s="8"/>
      <c r="AT914" s="8"/>
      <c r="AU914" s="224"/>
      <c r="AV914" s="224"/>
      <c r="AW914" s="224"/>
      <c r="AX914" s="225"/>
      <c r="AY914" s="225"/>
      <c r="AZ914" s="224"/>
      <c r="BA914" s="225"/>
      <c r="BB914" s="225"/>
      <c r="BC914" s="224"/>
      <c r="BD914" s="225"/>
      <c r="BE914" s="225"/>
      <c r="BF914" s="224"/>
      <c r="BG914" s="225"/>
      <c r="BH914" s="225"/>
      <c r="BI914" s="224"/>
      <c r="BJ914" s="226"/>
      <c r="BK914" s="226"/>
      <c r="BL914" s="228"/>
      <c r="BM914" s="229"/>
    </row>
    <row r="915" spans="1:65" x14ac:dyDescent="0.25">
      <c r="A915" s="45"/>
      <c r="B915" s="44"/>
      <c r="C915" s="52"/>
      <c r="D915" s="37"/>
      <c r="E915" s="37"/>
      <c r="F915" s="43"/>
      <c r="G915" s="52"/>
      <c r="H915" s="52"/>
      <c r="I915" s="34"/>
      <c r="J915" s="34"/>
      <c r="K915" s="34"/>
      <c r="L915" s="7"/>
      <c r="M915" s="34"/>
      <c r="N915" s="7"/>
      <c r="O915" s="34"/>
      <c r="P915" s="7"/>
      <c r="Q915" s="34"/>
      <c r="R915" s="34"/>
      <c r="S915" s="7"/>
      <c r="T915" s="34"/>
      <c r="U915" s="34"/>
      <c r="V915" s="7"/>
      <c r="W915" s="34"/>
      <c r="X915" s="7"/>
      <c r="Y915" s="34"/>
      <c r="Z915" s="67"/>
      <c r="AA915" s="34"/>
      <c r="AB915" s="7"/>
      <c r="AC915" s="34"/>
      <c r="AD915" s="34"/>
      <c r="AE915" s="7"/>
      <c r="AF915" s="34"/>
      <c r="AG915" s="7"/>
      <c r="AH915" s="34"/>
      <c r="AI915" s="7"/>
      <c r="AJ915" s="66"/>
      <c r="AK915" s="66"/>
      <c r="AL915" s="34"/>
      <c r="AM915" s="34"/>
      <c r="AN915" s="7"/>
      <c r="AO915" s="67"/>
      <c r="AP915" s="8"/>
      <c r="AQ915" s="8"/>
      <c r="AR915" s="7"/>
      <c r="AS915" s="8"/>
      <c r="AT915" s="8"/>
      <c r="AU915" s="224"/>
      <c r="AV915" s="224"/>
      <c r="AW915" s="224"/>
      <c r="AX915" s="225"/>
      <c r="AY915" s="225"/>
      <c r="AZ915" s="224"/>
      <c r="BA915" s="225"/>
      <c r="BB915" s="225"/>
      <c r="BC915" s="224"/>
      <c r="BD915" s="225"/>
      <c r="BE915" s="225"/>
      <c r="BF915" s="224"/>
      <c r="BG915" s="225"/>
      <c r="BH915" s="225"/>
      <c r="BI915" s="224"/>
      <c r="BJ915" s="226"/>
      <c r="BK915" s="226"/>
      <c r="BL915" s="228"/>
      <c r="BM915" s="229"/>
    </row>
    <row r="916" spans="1:65" x14ac:dyDescent="0.25">
      <c r="A916" s="45"/>
      <c r="B916" s="44"/>
      <c r="C916" s="52"/>
      <c r="D916" s="37"/>
      <c r="E916" s="37"/>
      <c r="F916" s="43"/>
      <c r="G916" s="52"/>
      <c r="H916" s="52"/>
      <c r="I916" s="34"/>
      <c r="J916" s="34"/>
      <c r="K916" s="34"/>
      <c r="L916" s="7"/>
      <c r="M916" s="34"/>
      <c r="N916" s="7"/>
      <c r="O916" s="34"/>
      <c r="P916" s="7"/>
      <c r="Q916" s="34"/>
      <c r="R916" s="34"/>
      <c r="S916" s="7"/>
      <c r="T916" s="34"/>
      <c r="U916" s="34"/>
      <c r="V916" s="7"/>
      <c r="W916" s="34"/>
      <c r="X916" s="7"/>
      <c r="Y916" s="34"/>
      <c r="Z916" s="67"/>
      <c r="AA916" s="34"/>
      <c r="AB916" s="7"/>
      <c r="AC916" s="34"/>
      <c r="AD916" s="34"/>
      <c r="AE916" s="7"/>
      <c r="AF916" s="34"/>
      <c r="AG916" s="7"/>
      <c r="AH916" s="34"/>
      <c r="AI916" s="7"/>
      <c r="AJ916" s="66"/>
      <c r="AK916" s="66"/>
      <c r="AL916" s="34"/>
      <c r="AM916" s="34"/>
      <c r="AN916" s="7"/>
      <c r="AO916" s="67"/>
      <c r="AP916" s="8"/>
      <c r="AQ916" s="8"/>
      <c r="AR916" s="7"/>
      <c r="AS916" s="8"/>
      <c r="AT916" s="8"/>
      <c r="AU916" s="224"/>
      <c r="AV916" s="224"/>
      <c r="AW916" s="224"/>
      <c r="AX916" s="225"/>
      <c r="AY916" s="225"/>
      <c r="AZ916" s="224"/>
      <c r="BA916" s="225"/>
      <c r="BB916" s="225"/>
      <c r="BC916" s="224"/>
      <c r="BD916" s="225"/>
      <c r="BE916" s="225"/>
      <c r="BF916" s="224"/>
      <c r="BG916" s="225"/>
      <c r="BH916" s="225"/>
      <c r="BI916" s="224"/>
      <c r="BJ916" s="226"/>
      <c r="BK916" s="226"/>
      <c r="BL916" s="228"/>
      <c r="BM916" s="229"/>
    </row>
    <row r="917" spans="1:65" x14ac:dyDescent="0.25">
      <c r="A917" s="45"/>
      <c r="B917" s="44"/>
      <c r="C917" s="52"/>
      <c r="D917" s="37"/>
      <c r="E917" s="37"/>
      <c r="F917" s="43"/>
      <c r="G917" s="52"/>
      <c r="H917" s="52"/>
      <c r="I917" s="34"/>
      <c r="J917" s="34"/>
      <c r="K917" s="34"/>
      <c r="L917" s="7"/>
      <c r="M917" s="34"/>
      <c r="N917" s="7"/>
      <c r="O917" s="34"/>
      <c r="P917" s="7"/>
      <c r="Q917" s="34"/>
      <c r="R917" s="34"/>
      <c r="S917" s="7"/>
      <c r="T917" s="34"/>
      <c r="U917" s="34"/>
      <c r="V917" s="7"/>
      <c r="W917" s="34"/>
      <c r="X917" s="7"/>
      <c r="Y917" s="34"/>
      <c r="Z917" s="67"/>
      <c r="AA917" s="34"/>
      <c r="AB917" s="7"/>
      <c r="AC917" s="34"/>
      <c r="AD917" s="34"/>
      <c r="AE917" s="7"/>
      <c r="AF917" s="34"/>
      <c r="AG917" s="7"/>
      <c r="AH917" s="34"/>
      <c r="AI917" s="7"/>
      <c r="AJ917" s="66"/>
      <c r="AK917" s="66"/>
      <c r="AL917" s="34"/>
      <c r="AM917" s="34"/>
      <c r="AN917" s="7"/>
      <c r="AO917" s="67"/>
      <c r="AP917" s="8"/>
      <c r="AQ917" s="8"/>
      <c r="AR917" s="7"/>
      <c r="AS917" s="8"/>
      <c r="AT917" s="8"/>
      <c r="AU917" s="224"/>
      <c r="AV917" s="224"/>
      <c r="AW917" s="224"/>
      <c r="AX917" s="225"/>
      <c r="AY917" s="225"/>
      <c r="AZ917" s="224"/>
      <c r="BA917" s="225"/>
      <c r="BB917" s="225"/>
      <c r="BC917" s="224"/>
      <c r="BD917" s="225"/>
      <c r="BE917" s="225"/>
      <c r="BF917" s="224"/>
      <c r="BG917" s="225"/>
      <c r="BH917" s="225"/>
      <c r="BI917" s="224"/>
      <c r="BJ917" s="226"/>
      <c r="BK917" s="226"/>
      <c r="BL917" s="228"/>
      <c r="BM917" s="229"/>
    </row>
    <row r="918" spans="1:65" x14ac:dyDescent="0.25">
      <c r="A918" s="45"/>
      <c r="B918" s="44"/>
      <c r="C918" s="52"/>
      <c r="D918" s="37"/>
      <c r="E918" s="37"/>
      <c r="F918" s="43"/>
      <c r="G918" s="52"/>
      <c r="H918" s="52"/>
      <c r="I918" s="34"/>
      <c r="J918" s="34"/>
      <c r="K918" s="34"/>
      <c r="L918" s="7"/>
      <c r="M918" s="34"/>
      <c r="N918" s="7"/>
      <c r="O918" s="34"/>
      <c r="P918" s="7"/>
      <c r="Q918" s="34"/>
      <c r="R918" s="34"/>
      <c r="S918" s="7"/>
      <c r="T918" s="34"/>
      <c r="U918" s="34"/>
      <c r="V918" s="7"/>
      <c r="W918" s="34"/>
      <c r="X918" s="7"/>
      <c r="Y918" s="34"/>
      <c r="Z918" s="67"/>
      <c r="AA918" s="34"/>
      <c r="AB918" s="7"/>
      <c r="AC918" s="34"/>
      <c r="AD918" s="34"/>
      <c r="AE918" s="7"/>
      <c r="AF918" s="34"/>
      <c r="AG918" s="7"/>
      <c r="AH918" s="34"/>
      <c r="AI918" s="7"/>
      <c r="AJ918" s="66"/>
      <c r="AK918" s="66"/>
      <c r="AL918" s="34"/>
      <c r="AM918" s="34"/>
      <c r="AN918" s="7"/>
      <c r="AO918" s="67"/>
      <c r="AP918" s="8"/>
      <c r="AQ918" s="8"/>
      <c r="AR918" s="7"/>
      <c r="AS918" s="8"/>
      <c r="AT918" s="8"/>
      <c r="AU918" s="224"/>
      <c r="AV918" s="224"/>
      <c r="AW918" s="224"/>
      <c r="AX918" s="225"/>
      <c r="AY918" s="225"/>
      <c r="AZ918" s="224"/>
      <c r="BA918" s="225"/>
      <c r="BB918" s="225"/>
      <c r="BC918" s="224"/>
      <c r="BD918" s="225"/>
      <c r="BE918" s="225"/>
      <c r="BF918" s="224"/>
      <c r="BG918" s="225"/>
      <c r="BH918" s="225"/>
      <c r="BI918" s="224"/>
      <c r="BJ918" s="226"/>
      <c r="BK918" s="226"/>
      <c r="BL918" s="228"/>
      <c r="BM918" s="229"/>
    </row>
    <row r="919" spans="1:65" x14ac:dyDescent="0.25">
      <c r="A919" s="45"/>
      <c r="B919" s="44"/>
      <c r="C919" s="52"/>
      <c r="D919" s="37"/>
      <c r="E919" s="37"/>
      <c r="F919" s="43"/>
      <c r="G919" s="52"/>
      <c r="H919" s="52"/>
      <c r="I919" s="34"/>
      <c r="J919" s="34"/>
      <c r="K919" s="34"/>
      <c r="L919" s="7"/>
      <c r="M919" s="34"/>
      <c r="N919" s="7"/>
      <c r="O919" s="34"/>
      <c r="P919" s="7"/>
      <c r="Q919" s="34"/>
      <c r="R919" s="34"/>
      <c r="S919" s="7"/>
      <c r="T919" s="34"/>
      <c r="U919" s="34"/>
      <c r="V919" s="7"/>
      <c r="W919" s="34"/>
      <c r="X919" s="7"/>
      <c r="Y919" s="34"/>
      <c r="Z919" s="67"/>
      <c r="AA919" s="34"/>
      <c r="AB919" s="7"/>
      <c r="AC919" s="34"/>
      <c r="AD919" s="34"/>
      <c r="AE919" s="7"/>
      <c r="AF919" s="34"/>
      <c r="AG919" s="7"/>
      <c r="AH919" s="34"/>
      <c r="AI919" s="7"/>
      <c r="AJ919" s="66"/>
      <c r="AK919" s="66"/>
      <c r="AL919" s="34"/>
      <c r="AM919" s="34"/>
      <c r="AN919" s="7"/>
      <c r="AO919" s="67"/>
      <c r="AP919" s="8"/>
      <c r="AQ919" s="8"/>
      <c r="AR919" s="7"/>
      <c r="AS919" s="8"/>
      <c r="AT919" s="8"/>
      <c r="AU919" s="224"/>
      <c r="AV919" s="224"/>
      <c r="AW919" s="224"/>
      <c r="AX919" s="225"/>
      <c r="AY919" s="225"/>
      <c r="AZ919" s="224"/>
      <c r="BA919" s="225"/>
      <c r="BB919" s="225"/>
      <c r="BC919" s="224"/>
      <c r="BD919" s="225"/>
      <c r="BE919" s="225"/>
      <c r="BF919" s="224"/>
      <c r="BG919" s="225"/>
      <c r="BH919" s="225"/>
      <c r="BI919" s="224"/>
      <c r="BJ919" s="226"/>
      <c r="BK919" s="226"/>
      <c r="BL919" s="228"/>
      <c r="BM919" s="229"/>
    </row>
    <row r="920" spans="1:65" x14ac:dyDescent="0.25">
      <c r="A920" s="45"/>
      <c r="B920" s="44"/>
      <c r="C920" s="52"/>
      <c r="D920" s="37"/>
      <c r="E920" s="37"/>
      <c r="F920" s="43"/>
      <c r="G920" s="52"/>
      <c r="H920" s="52"/>
      <c r="I920" s="34"/>
      <c r="J920" s="34"/>
      <c r="K920" s="34"/>
      <c r="L920" s="7"/>
      <c r="M920" s="34"/>
      <c r="N920" s="7"/>
      <c r="O920" s="34"/>
      <c r="P920" s="7"/>
      <c r="Q920" s="34"/>
      <c r="R920" s="34"/>
      <c r="S920" s="7"/>
      <c r="T920" s="34"/>
      <c r="U920" s="34"/>
      <c r="V920" s="7"/>
      <c r="W920" s="34"/>
      <c r="X920" s="7"/>
      <c r="Y920" s="34"/>
      <c r="Z920" s="67"/>
      <c r="AA920" s="34"/>
      <c r="AB920" s="7"/>
      <c r="AC920" s="34"/>
      <c r="AD920" s="34"/>
      <c r="AE920" s="7"/>
      <c r="AF920" s="34"/>
      <c r="AG920" s="7"/>
      <c r="AH920" s="34"/>
      <c r="AI920" s="7"/>
      <c r="AJ920" s="66"/>
      <c r="AK920" s="66"/>
      <c r="AL920" s="34"/>
      <c r="AM920" s="34"/>
      <c r="AN920" s="7"/>
      <c r="AO920" s="67"/>
      <c r="AP920" s="8"/>
      <c r="AQ920" s="8"/>
      <c r="AR920" s="7"/>
      <c r="AS920" s="8"/>
      <c r="AT920" s="8"/>
      <c r="AU920" s="224"/>
      <c r="AV920" s="224"/>
      <c r="AW920" s="224"/>
      <c r="AX920" s="225"/>
      <c r="AY920" s="225"/>
      <c r="AZ920" s="224"/>
      <c r="BA920" s="225"/>
      <c r="BB920" s="225"/>
      <c r="BC920" s="224"/>
      <c r="BD920" s="225"/>
      <c r="BE920" s="225"/>
      <c r="BF920" s="224"/>
      <c r="BG920" s="225"/>
      <c r="BH920" s="225"/>
      <c r="BI920" s="224"/>
      <c r="BJ920" s="226"/>
      <c r="BK920" s="226"/>
      <c r="BL920" s="228"/>
      <c r="BM920" s="229"/>
    </row>
    <row r="921" spans="1:65" x14ac:dyDescent="0.25">
      <c r="A921" s="45"/>
      <c r="B921" s="44"/>
      <c r="C921" s="52"/>
      <c r="D921" s="37"/>
      <c r="E921" s="37"/>
      <c r="F921" s="43"/>
      <c r="G921" s="52"/>
      <c r="H921" s="52"/>
      <c r="I921" s="34"/>
      <c r="J921" s="34"/>
      <c r="K921" s="34"/>
      <c r="L921" s="7"/>
      <c r="M921" s="34"/>
      <c r="N921" s="7"/>
      <c r="O921" s="34"/>
      <c r="P921" s="7"/>
      <c r="Q921" s="34"/>
      <c r="R921" s="34"/>
      <c r="S921" s="7"/>
      <c r="T921" s="34"/>
      <c r="U921" s="34"/>
      <c r="V921" s="7"/>
      <c r="W921" s="34"/>
      <c r="X921" s="7"/>
      <c r="Y921" s="34"/>
      <c r="Z921" s="67"/>
      <c r="AA921" s="34"/>
      <c r="AB921" s="7"/>
      <c r="AC921" s="34"/>
      <c r="AD921" s="34"/>
      <c r="AE921" s="7"/>
      <c r="AF921" s="34"/>
      <c r="AG921" s="7"/>
      <c r="AH921" s="34"/>
      <c r="AI921" s="7"/>
      <c r="AJ921" s="66"/>
      <c r="AK921" s="66"/>
      <c r="AL921" s="34"/>
      <c r="AM921" s="34"/>
      <c r="AN921" s="7"/>
      <c r="AO921" s="67"/>
      <c r="AP921" s="8"/>
      <c r="AQ921" s="8"/>
      <c r="AR921" s="7"/>
      <c r="AS921" s="8"/>
      <c r="AT921" s="8"/>
      <c r="AU921" s="224"/>
      <c r="AV921" s="224"/>
      <c r="AW921" s="224"/>
      <c r="AX921" s="225"/>
      <c r="AY921" s="225"/>
      <c r="AZ921" s="224"/>
      <c r="BA921" s="225"/>
      <c r="BB921" s="225"/>
      <c r="BC921" s="224"/>
      <c r="BD921" s="225"/>
      <c r="BE921" s="225"/>
      <c r="BF921" s="224"/>
      <c r="BG921" s="225"/>
      <c r="BH921" s="225"/>
      <c r="BI921" s="224"/>
      <c r="BJ921" s="226"/>
      <c r="BK921" s="226"/>
      <c r="BL921" s="228"/>
      <c r="BM921" s="229"/>
    </row>
    <row r="922" spans="1:65" x14ac:dyDescent="0.25">
      <c r="A922" s="45"/>
      <c r="B922" s="44"/>
      <c r="C922" s="52"/>
      <c r="D922" s="37"/>
      <c r="E922" s="37"/>
      <c r="F922" s="43"/>
      <c r="G922" s="52"/>
      <c r="H922" s="52"/>
      <c r="I922" s="34"/>
      <c r="J922" s="34"/>
      <c r="K922" s="34"/>
      <c r="L922" s="7"/>
      <c r="M922" s="34"/>
      <c r="N922" s="7"/>
      <c r="O922" s="34"/>
      <c r="P922" s="7"/>
      <c r="Q922" s="34"/>
      <c r="R922" s="34"/>
      <c r="S922" s="7"/>
      <c r="T922" s="34"/>
      <c r="U922" s="34"/>
      <c r="V922" s="7"/>
      <c r="W922" s="34"/>
      <c r="X922" s="7"/>
      <c r="Y922" s="34"/>
      <c r="Z922" s="67"/>
      <c r="AA922" s="34"/>
      <c r="AB922" s="7"/>
      <c r="AC922" s="34"/>
      <c r="AD922" s="34"/>
      <c r="AE922" s="7"/>
      <c r="AF922" s="34"/>
      <c r="AG922" s="7"/>
      <c r="AH922" s="34"/>
      <c r="AI922" s="7"/>
      <c r="AJ922" s="66"/>
      <c r="AK922" s="66"/>
      <c r="AL922" s="34"/>
      <c r="AM922" s="34"/>
      <c r="AN922" s="7"/>
      <c r="AO922" s="67"/>
      <c r="AP922" s="8"/>
      <c r="AQ922" s="8"/>
      <c r="AR922" s="7"/>
      <c r="AS922" s="8"/>
      <c r="AT922" s="8"/>
      <c r="AU922" s="224"/>
      <c r="AV922" s="224"/>
      <c r="AW922" s="224"/>
      <c r="AX922" s="225"/>
      <c r="AY922" s="225"/>
      <c r="AZ922" s="224"/>
      <c r="BA922" s="225"/>
      <c r="BB922" s="225"/>
      <c r="BC922" s="224"/>
      <c r="BD922" s="225"/>
      <c r="BE922" s="225"/>
      <c r="BF922" s="224"/>
      <c r="BG922" s="225"/>
      <c r="BH922" s="225"/>
      <c r="BI922" s="224"/>
      <c r="BJ922" s="226"/>
      <c r="BK922" s="226"/>
      <c r="BL922" s="228"/>
      <c r="BM922" s="229"/>
    </row>
    <row r="923" spans="1:65" x14ac:dyDescent="0.25">
      <c r="A923" s="45"/>
      <c r="B923" s="44"/>
      <c r="C923" s="52"/>
      <c r="D923" s="37"/>
      <c r="E923" s="37"/>
      <c r="F923" s="43"/>
      <c r="G923" s="52"/>
      <c r="H923" s="52"/>
      <c r="I923" s="34"/>
      <c r="J923" s="34"/>
      <c r="K923" s="34"/>
      <c r="L923" s="7"/>
      <c r="M923" s="34"/>
      <c r="N923" s="7"/>
      <c r="O923" s="34"/>
      <c r="P923" s="7"/>
      <c r="Q923" s="34"/>
      <c r="R923" s="34"/>
      <c r="S923" s="7"/>
      <c r="T923" s="34"/>
      <c r="U923" s="34"/>
      <c r="V923" s="7"/>
      <c r="W923" s="34"/>
      <c r="X923" s="7"/>
      <c r="Y923" s="34"/>
      <c r="Z923" s="67"/>
      <c r="AA923" s="34"/>
      <c r="AB923" s="7"/>
      <c r="AC923" s="34"/>
      <c r="AD923" s="34"/>
      <c r="AE923" s="7"/>
      <c r="AF923" s="34"/>
      <c r="AG923" s="7"/>
      <c r="AH923" s="34"/>
      <c r="AI923" s="7"/>
      <c r="AJ923" s="66"/>
      <c r="AK923" s="66"/>
      <c r="AL923" s="34"/>
      <c r="AM923" s="34"/>
      <c r="AN923" s="7"/>
      <c r="AO923" s="67"/>
      <c r="AP923" s="8"/>
      <c r="AQ923" s="8"/>
      <c r="AR923" s="7"/>
      <c r="AS923" s="8"/>
      <c r="AT923" s="8"/>
      <c r="AU923" s="224"/>
      <c r="AV923" s="224"/>
      <c r="AW923" s="224"/>
      <c r="AX923" s="225"/>
      <c r="AY923" s="225"/>
      <c r="AZ923" s="224"/>
      <c r="BA923" s="225"/>
      <c r="BB923" s="225"/>
      <c r="BC923" s="224"/>
      <c r="BD923" s="225"/>
      <c r="BE923" s="225"/>
      <c r="BF923" s="224"/>
      <c r="BG923" s="225"/>
      <c r="BH923" s="225"/>
      <c r="BI923" s="224"/>
      <c r="BJ923" s="226"/>
      <c r="BK923" s="226"/>
      <c r="BL923" s="228"/>
      <c r="BM923" s="229"/>
    </row>
    <row r="924" spans="1:65" x14ac:dyDescent="0.25">
      <c r="A924" s="45"/>
      <c r="B924" s="44"/>
      <c r="C924" s="52"/>
      <c r="D924" s="37"/>
      <c r="E924" s="37"/>
      <c r="F924" s="43"/>
      <c r="G924" s="52"/>
      <c r="H924" s="52"/>
      <c r="I924" s="34"/>
      <c r="J924" s="34"/>
      <c r="K924" s="34"/>
      <c r="L924" s="7"/>
      <c r="M924" s="34"/>
      <c r="N924" s="7"/>
      <c r="O924" s="34"/>
      <c r="P924" s="7"/>
      <c r="Q924" s="34"/>
      <c r="R924" s="34"/>
      <c r="S924" s="7"/>
      <c r="T924" s="34"/>
      <c r="U924" s="34"/>
      <c r="V924" s="7"/>
      <c r="W924" s="34"/>
      <c r="X924" s="7"/>
      <c r="Y924" s="34"/>
      <c r="Z924" s="67"/>
      <c r="AA924" s="34"/>
      <c r="AB924" s="7"/>
      <c r="AC924" s="34"/>
      <c r="AD924" s="34"/>
      <c r="AE924" s="7"/>
      <c r="AF924" s="34"/>
      <c r="AG924" s="7"/>
      <c r="AH924" s="34"/>
      <c r="AI924" s="7"/>
      <c r="AJ924" s="66"/>
      <c r="AK924" s="66"/>
      <c r="AL924" s="34"/>
      <c r="AM924" s="34"/>
      <c r="AN924" s="7"/>
      <c r="AO924" s="67"/>
      <c r="AP924" s="8"/>
      <c r="AQ924" s="8"/>
      <c r="AR924" s="7"/>
      <c r="AS924" s="8"/>
      <c r="AT924" s="8"/>
      <c r="AU924" s="224"/>
      <c r="AV924" s="224"/>
      <c r="AW924" s="224"/>
      <c r="AX924" s="225"/>
      <c r="AY924" s="225"/>
      <c r="AZ924" s="224"/>
      <c r="BA924" s="225"/>
      <c r="BB924" s="225"/>
      <c r="BC924" s="224"/>
      <c r="BD924" s="225"/>
      <c r="BE924" s="225"/>
      <c r="BF924" s="224"/>
      <c r="BG924" s="225"/>
      <c r="BH924" s="225"/>
      <c r="BI924" s="224"/>
      <c r="BJ924" s="226"/>
      <c r="BK924" s="226"/>
      <c r="BL924" s="228"/>
      <c r="BM924" s="229"/>
    </row>
    <row r="925" spans="1:65" x14ac:dyDescent="0.25">
      <c r="A925" s="45"/>
      <c r="B925" s="44"/>
      <c r="C925" s="52"/>
      <c r="D925" s="37"/>
      <c r="E925" s="37"/>
      <c r="F925" s="43"/>
      <c r="G925" s="52"/>
      <c r="H925" s="52"/>
      <c r="I925" s="34"/>
      <c r="J925" s="34"/>
      <c r="K925" s="34"/>
      <c r="L925" s="7"/>
      <c r="M925" s="34"/>
      <c r="N925" s="7"/>
      <c r="O925" s="34"/>
      <c r="P925" s="7"/>
      <c r="Q925" s="34"/>
      <c r="R925" s="34"/>
      <c r="S925" s="7"/>
      <c r="T925" s="34"/>
      <c r="U925" s="34"/>
      <c r="V925" s="7"/>
      <c r="W925" s="34"/>
      <c r="X925" s="7"/>
      <c r="Y925" s="34"/>
      <c r="Z925" s="67"/>
      <c r="AA925" s="34"/>
      <c r="AB925" s="7"/>
      <c r="AC925" s="34"/>
      <c r="AD925" s="34"/>
      <c r="AE925" s="7"/>
      <c r="AF925" s="34"/>
      <c r="AG925" s="7"/>
      <c r="AH925" s="34"/>
      <c r="AI925" s="7"/>
      <c r="AJ925" s="66"/>
      <c r="AK925" s="66"/>
      <c r="AL925" s="34"/>
      <c r="AM925" s="34"/>
      <c r="AN925" s="7"/>
      <c r="AO925" s="67"/>
      <c r="AP925" s="8"/>
      <c r="AQ925" s="8"/>
      <c r="AR925" s="7"/>
      <c r="AS925" s="8"/>
      <c r="AT925" s="8"/>
      <c r="AU925" s="224"/>
      <c r="AV925" s="224"/>
      <c r="AW925" s="224"/>
      <c r="AX925" s="225"/>
      <c r="AY925" s="225"/>
      <c r="AZ925" s="224"/>
      <c r="BA925" s="225"/>
      <c r="BB925" s="225"/>
      <c r="BC925" s="224"/>
      <c r="BD925" s="225"/>
      <c r="BE925" s="225"/>
      <c r="BF925" s="224"/>
      <c r="BG925" s="225"/>
      <c r="BH925" s="225"/>
      <c r="BI925" s="224"/>
      <c r="BJ925" s="226"/>
      <c r="BK925" s="226"/>
      <c r="BL925" s="228"/>
      <c r="BM925" s="229"/>
    </row>
    <row r="926" spans="1:65" x14ac:dyDescent="0.25">
      <c r="A926" s="45"/>
      <c r="B926" s="44"/>
      <c r="C926" s="52"/>
      <c r="D926" s="37"/>
      <c r="E926" s="37"/>
      <c r="F926" s="43"/>
      <c r="G926" s="52"/>
      <c r="H926" s="52"/>
      <c r="I926" s="34"/>
      <c r="J926" s="34"/>
      <c r="K926" s="34"/>
      <c r="L926" s="7"/>
      <c r="M926" s="34"/>
      <c r="N926" s="7"/>
      <c r="O926" s="34"/>
      <c r="P926" s="7"/>
      <c r="Q926" s="34"/>
      <c r="R926" s="34"/>
      <c r="S926" s="7"/>
      <c r="T926" s="34"/>
      <c r="U926" s="34"/>
      <c r="V926" s="7"/>
      <c r="W926" s="34"/>
      <c r="X926" s="7"/>
      <c r="Y926" s="34"/>
      <c r="Z926" s="67"/>
      <c r="AA926" s="34"/>
      <c r="AB926" s="7"/>
      <c r="AC926" s="34"/>
      <c r="AD926" s="34"/>
      <c r="AE926" s="7"/>
      <c r="AF926" s="34"/>
      <c r="AG926" s="7"/>
      <c r="AH926" s="34"/>
      <c r="AI926" s="7"/>
      <c r="AJ926" s="66"/>
      <c r="AK926" s="66"/>
      <c r="AL926" s="34"/>
      <c r="AM926" s="34"/>
      <c r="AN926" s="7"/>
      <c r="AO926" s="67"/>
      <c r="AP926" s="8"/>
      <c r="AQ926" s="8"/>
      <c r="AR926" s="7"/>
      <c r="AS926" s="8"/>
      <c r="AT926" s="8"/>
      <c r="AU926" s="224"/>
      <c r="AV926" s="224"/>
      <c r="AW926" s="224"/>
      <c r="AX926" s="225"/>
      <c r="AY926" s="225"/>
      <c r="AZ926" s="224"/>
      <c r="BA926" s="225"/>
      <c r="BB926" s="225"/>
      <c r="BC926" s="224"/>
      <c r="BD926" s="225"/>
      <c r="BE926" s="225"/>
      <c r="BF926" s="224"/>
      <c r="BG926" s="225"/>
      <c r="BH926" s="225"/>
      <c r="BI926" s="224"/>
      <c r="BJ926" s="226"/>
      <c r="BK926" s="226"/>
      <c r="BL926" s="228"/>
      <c r="BM926" s="229"/>
    </row>
    <row r="927" spans="1:65" x14ac:dyDescent="0.25">
      <c r="A927" s="45"/>
      <c r="B927" s="44"/>
      <c r="C927" s="52"/>
      <c r="D927" s="37"/>
      <c r="E927" s="37"/>
      <c r="F927" s="43"/>
      <c r="G927" s="52"/>
      <c r="H927" s="52"/>
      <c r="I927" s="34"/>
      <c r="J927" s="34"/>
      <c r="K927" s="34"/>
      <c r="L927" s="7"/>
      <c r="M927" s="34"/>
      <c r="N927" s="7"/>
      <c r="O927" s="34"/>
      <c r="P927" s="7"/>
      <c r="Q927" s="34"/>
      <c r="R927" s="34"/>
      <c r="S927" s="7"/>
      <c r="T927" s="34"/>
      <c r="U927" s="34"/>
      <c r="V927" s="7"/>
      <c r="W927" s="34"/>
      <c r="X927" s="7"/>
      <c r="Y927" s="34"/>
      <c r="Z927" s="67"/>
      <c r="AA927" s="34"/>
      <c r="AB927" s="7"/>
      <c r="AC927" s="34"/>
      <c r="AD927" s="34"/>
      <c r="AE927" s="7"/>
      <c r="AF927" s="34"/>
      <c r="AG927" s="7"/>
      <c r="AH927" s="34"/>
      <c r="AI927" s="7"/>
      <c r="AJ927" s="66"/>
      <c r="AK927" s="66"/>
      <c r="AL927" s="34"/>
      <c r="AM927" s="34"/>
      <c r="AN927" s="7"/>
      <c r="AO927" s="67"/>
      <c r="AP927" s="8"/>
      <c r="AQ927" s="8"/>
      <c r="AR927" s="7"/>
      <c r="AS927" s="8"/>
      <c r="AT927" s="8"/>
      <c r="AU927" s="224"/>
      <c r="AV927" s="224"/>
      <c r="AW927" s="224"/>
      <c r="AX927" s="225"/>
      <c r="AY927" s="225"/>
      <c r="AZ927" s="224"/>
      <c r="BA927" s="225"/>
      <c r="BB927" s="225"/>
      <c r="BC927" s="224"/>
      <c r="BD927" s="225"/>
      <c r="BE927" s="225"/>
      <c r="BF927" s="224"/>
      <c r="BG927" s="225"/>
      <c r="BH927" s="225"/>
      <c r="BI927" s="224"/>
      <c r="BJ927" s="226"/>
      <c r="BK927" s="226"/>
      <c r="BL927" s="228"/>
      <c r="BM927" s="229"/>
    </row>
    <row r="928" spans="1:65" x14ac:dyDescent="0.25">
      <c r="A928" s="45"/>
      <c r="B928" s="44"/>
      <c r="C928" s="52"/>
      <c r="D928" s="37"/>
      <c r="E928" s="37"/>
      <c r="F928" s="43"/>
      <c r="G928" s="52"/>
      <c r="H928" s="52"/>
      <c r="I928" s="34"/>
      <c r="J928" s="34"/>
      <c r="K928" s="34"/>
      <c r="L928" s="7"/>
      <c r="M928" s="34"/>
      <c r="N928" s="7"/>
      <c r="O928" s="34"/>
      <c r="P928" s="7"/>
      <c r="Q928" s="34"/>
      <c r="R928" s="34"/>
      <c r="S928" s="7"/>
      <c r="T928" s="34"/>
      <c r="U928" s="34"/>
      <c r="V928" s="7"/>
      <c r="W928" s="34"/>
      <c r="X928" s="7"/>
      <c r="Y928" s="34"/>
      <c r="Z928" s="67"/>
      <c r="AA928" s="34"/>
      <c r="AB928" s="7"/>
      <c r="AC928" s="34"/>
      <c r="AD928" s="34"/>
      <c r="AE928" s="7"/>
      <c r="AF928" s="34"/>
      <c r="AG928" s="7"/>
      <c r="AH928" s="34"/>
      <c r="AI928" s="7"/>
      <c r="AJ928" s="66"/>
      <c r="AK928" s="66"/>
      <c r="AL928" s="34"/>
      <c r="AM928" s="34"/>
      <c r="AN928" s="7"/>
      <c r="AO928" s="67"/>
      <c r="AP928" s="8"/>
      <c r="AQ928" s="8"/>
      <c r="AR928" s="7"/>
      <c r="AS928" s="8"/>
      <c r="AT928" s="8"/>
      <c r="AU928" s="224"/>
      <c r="AV928" s="224"/>
      <c r="AW928" s="224"/>
      <c r="AX928" s="225"/>
      <c r="AY928" s="225"/>
      <c r="AZ928" s="224"/>
      <c r="BA928" s="225"/>
      <c r="BB928" s="225"/>
      <c r="BC928" s="224"/>
      <c r="BD928" s="225"/>
      <c r="BE928" s="225"/>
      <c r="BF928" s="224"/>
      <c r="BG928" s="225"/>
      <c r="BH928" s="225"/>
      <c r="BI928" s="224"/>
      <c r="BJ928" s="226"/>
      <c r="BK928" s="226"/>
      <c r="BL928" s="228"/>
      <c r="BM928" s="229"/>
    </row>
    <row r="929" spans="1:65" x14ac:dyDescent="0.25">
      <c r="A929" s="45"/>
      <c r="B929" s="44"/>
      <c r="C929" s="52"/>
      <c r="D929" s="37"/>
      <c r="E929" s="37"/>
      <c r="F929" s="43"/>
      <c r="G929" s="52"/>
      <c r="H929" s="52"/>
      <c r="I929" s="34"/>
      <c r="J929" s="34"/>
      <c r="K929" s="34"/>
      <c r="L929" s="7"/>
      <c r="M929" s="34"/>
      <c r="N929" s="7"/>
      <c r="O929" s="34"/>
      <c r="P929" s="7"/>
      <c r="Q929" s="34"/>
      <c r="R929" s="34"/>
      <c r="S929" s="7"/>
      <c r="T929" s="34"/>
      <c r="U929" s="34"/>
      <c r="V929" s="7"/>
      <c r="W929" s="34"/>
      <c r="X929" s="7"/>
      <c r="Y929" s="34"/>
      <c r="Z929" s="67"/>
      <c r="AA929" s="34"/>
      <c r="AB929" s="7"/>
      <c r="AC929" s="34"/>
      <c r="AD929" s="34"/>
      <c r="AE929" s="7"/>
      <c r="AF929" s="34"/>
      <c r="AG929" s="7"/>
      <c r="AH929" s="34"/>
      <c r="AI929" s="7"/>
      <c r="AJ929" s="66"/>
      <c r="AK929" s="66"/>
      <c r="AL929" s="34"/>
      <c r="AM929" s="34"/>
      <c r="AN929" s="7"/>
      <c r="AO929" s="67"/>
      <c r="AP929" s="8"/>
      <c r="AQ929" s="8"/>
      <c r="AR929" s="7"/>
      <c r="AS929" s="8"/>
      <c r="AT929" s="8"/>
      <c r="AU929" s="224"/>
      <c r="AV929" s="224"/>
      <c r="AW929" s="224"/>
      <c r="AX929" s="225"/>
      <c r="AY929" s="225"/>
      <c r="AZ929" s="224"/>
      <c r="BA929" s="225"/>
      <c r="BB929" s="225"/>
      <c r="BC929" s="224"/>
      <c r="BD929" s="225"/>
      <c r="BE929" s="225"/>
      <c r="BF929" s="224"/>
      <c r="BG929" s="225"/>
      <c r="BH929" s="225"/>
      <c r="BI929" s="224"/>
      <c r="BJ929" s="226"/>
      <c r="BK929" s="226"/>
      <c r="BL929" s="228"/>
      <c r="BM929" s="229"/>
    </row>
    <row r="930" spans="1:65" x14ac:dyDescent="0.25">
      <c r="A930" s="45"/>
      <c r="B930" s="44"/>
      <c r="C930" s="52"/>
      <c r="D930" s="37"/>
      <c r="E930" s="37"/>
      <c r="F930" s="43"/>
      <c r="G930" s="52"/>
      <c r="H930" s="52"/>
      <c r="I930" s="34"/>
      <c r="J930" s="34"/>
      <c r="K930" s="34"/>
      <c r="L930" s="7"/>
      <c r="M930" s="34"/>
      <c r="N930" s="7"/>
      <c r="O930" s="34"/>
      <c r="P930" s="7"/>
      <c r="Q930" s="34"/>
      <c r="R930" s="34"/>
      <c r="S930" s="7"/>
      <c r="T930" s="34"/>
      <c r="U930" s="34"/>
      <c r="V930" s="7"/>
      <c r="W930" s="34"/>
      <c r="X930" s="7"/>
      <c r="Y930" s="34"/>
      <c r="Z930" s="67"/>
      <c r="AA930" s="34"/>
      <c r="AB930" s="7"/>
      <c r="AC930" s="34"/>
      <c r="AD930" s="34"/>
      <c r="AE930" s="7"/>
      <c r="AF930" s="34"/>
      <c r="AG930" s="7"/>
      <c r="AH930" s="34"/>
      <c r="AI930" s="7"/>
      <c r="AJ930" s="66"/>
      <c r="AK930" s="66"/>
      <c r="AL930" s="34"/>
      <c r="AM930" s="34"/>
      <c r="AN930" s="7"/>
      <c r="AO930" s="67"/>
      <c r="AP930" s="8"/>
      <c r="AQ930" s="8"/>
      <c r="AR930" s="7"/>
      <c r="AS930" s="8"/>
      <c r="AT930" s="8"/>
      <c r="AU930" s="224"/>
      <c r="AV930" s="224"/>
      <c r="AW930" s="224"/>
      <c r="AX930" s="225"/>
      <c r="AY930" s="225"/>
      <c r="AZ930" s="224"/>
      <c r="BA930" s="225"/>
      <c r="BB930" s="225"/>
      <c r="BC930" s="224"/>
      <c r="BD930" s="225"/>
      <c r="BE930" s="225"/>
      <c r="BF930" s="224"/>
      <c r="BG930" s="225"/>
      <c r="BH930" s="225"/>
      <c r="BI930" s="224"/>
      <c r="BJ930" s="226"/>
      <c r="BK930" s="226"/>
      <c r="BL930" s="228"/>
      <c r="BM930" s="229"/>
    </row>
    <row r="931" spans="1:65" x14ac:dyDescent="0.25">
      <c r="A931" s="45"/>
      <c r="B931" s="44"/>
      <c r="C931" s="52"/>
      <c r="D931" s="37"/>
      <c r="E931" s="37"/>
      <c r="F931" s="43"/>
      <c r="G931" s="52"/>
      <c r="H931" s="52"/>
      <c r="I931" s="34"/>
      <c r="J931" s="34"/>
      <c r="K931" s="34"/>
      <c r="L931" s="7"/>
      <c r="M931" s="34"/>
      <c r="N931" s="7"/>
      <c r="O931" s="34"/>
      <c r="P931" s="7"/>
      <c r="Q931" s="34"/>
      <c r="R931" s="34"/>
      <c r="S931" s="7"/>
      <c r="T931" s="34"/>
      <c r="U931" s="34"/>
      <c r="V931" s="7"/>
      <c r="W931" s="34"/>
      <c r="X931" s="7"/>
      <c r="Y931" s="34"/>
      <c r="Z931" s="67"/>
      <c r="AA931" s="34"/>
      <c r="AB931" s="7"/>
      <c r="AC931" s="34"/>
      <c r="AD931" s="34"/>
      <c r="AE931" s="7"/>
      <c r="AF931" s="34"/>
      <c r="AG931" s="7"/>
      <c r="AH931" s="34"/>
      <c r="AI931" s="7"/>
      <c r="AJ931" s="66"/>
      <c r="AK931" s="66"/>
      <c r="AL931" s="34"/>
      <c r="AM931" s="34"/>
      <c r="AN931" s="7"/>
      <c r="AO931" s="67"/>
      <c r="AP931" s="8"/>
      <c r="AQ931" s="8"/>
      <c r="AR931" s="7"/>
      <c r="AS931" s="8"/>
      <c r="AT931" s="8"/>
      <c r="AU931" s="224"/>
      <c r="AV931" s="224"/>
      <c r="AW931" s="224"/>
      <c r="AX931" s="225"/>
      <c r="AY931" s="225"/>
      <c r="AZ931" s="224"/>
      <c r="BA931" s="225"/>
      <c r="BB931" s="225"/>
      <c r="BC931" s="224"/>
      <c r="BD931" s="225"/>
      <c r="BE931" s="225"/>
      <c r="BF931" s="224"/>
      <c r="BG931" s="225"/>
      <c r="BH931" s="225"/>
      <c r="BI931" s="224"/>
      <c r="BJ931" s="226"/>
      <c r="BK931" s="226"/>
      <c r="BL931" s="228"/>
      <c r="BM931" s="229"/>
    </row>
    <row r="932" spans="1:65" x14ac:dyDescent="0.25">
      <c r="A932" s="45"/>
      <c r="B932" s="44"/>
      <c r="C932" s="52"/>
      <c r="D932" s="37"/>
      <c r="E932" s="37"/>
      <c r="F932" s="43"/>
      <c r="G932" s="52"/>
      <c r="H932" s="52"/>
      <c r="I932" s="34"/>
      <c r="J932" s="34"/>
      <c r="K932" s="34"/>
      <c r="L932" s="7"/>
      <c r="M932" s="34"/>
      <c r="N932" s="7"/>
      <c r="O932" s="34"/>
      <c r="P932" s="7"/>
      <c r="Q932" s="34"/>
      <c r="R932" s="34"/>
      <c r="S932" s="7"/>
      <c r="T932" s="34"/>
      <c r="U932" s="34"/>
      <c r="V932" s="7"/>
      <c r="W932" s="34"/>
      <c r="X932" s="7"/>
      <c r="Y932" s="34"/>
      <c r="Z932" s="67"/>
      <c r="AA932" s="34"/>
      <c r="AB932" s="7"/>
      <c r="AC932" s="34"/>
      <c r="AD932" s="34"/>
      <c r="AE932" s="7"/>
      <c r="AF932" s="34"/>
      <c r="AG932" s="7"/>
      <c r="AH932" s="34"/>
      <c r="AI932" s="7"/>
      <c r="AJ932" s="66"/>
      <c r="AK932" s="66"/>
      <c r="AL932" s="34"/>
      <c r="AM932" s="34"/>
      <c r="AN932" s="7"/>
      <c r="AO932" s="67"/>
      <c r="AP932" s="8"/>
      <c r="AQ932" s="8"/>
      <c r="AR932" s="7"/>
      <c r="AS932" s="8"/>
      <c r="AT932" s="8"/>
      <c r="AU932" s="224"/>
      <c r="AV932" s="224"/>
      <c r="AW932" s="224"/>
      <c r="AX932" s="225"/>
      <c r="AY932" s="225"/>
      <c r="AZ932" s="224"/>
      <c r="BA932" s="225"/>
      <c r="BB932" s="225"/>
      <c r="BC932" s="224"/>
      <c r="BD932" s="225"/>
      <c r="BE932" s="225"/>
      <c r="BF932" s="224"/>
      <c r="BG932" s="225"/>
      <c r="BH932" s="225"/>
      <c r="BI932" s="224"/>
      <c r="BJ932" s="226"/>
      <c r="BK932" s="226"/>
      <c r="BL932" s="228"/>
      <c r="BM932" s="229"/>
    </row>
    <row r="933" spans="1:65" x14ac:dyDescent="0.25">
      <c r="A933" s="45"/>
      <c r="B933" s="44"/>
      <c r="C933" s="52"/>
      <c r="D933" s="37"/>
      <c r="E933" s="37"/>
      <c r="F933" s="43"/>
      <c r="G933" s="52"/>
      <c r="H933" s="52"/>
      <c r="I933" s="34"/>
      <c r="J933" s="34"/>
      <c r="K933" s="34"/>
      <c r="L933" s="7"/>
      <c r="M933" s="34"/>
      <c r="N933" s="7"/>
      <c r="O933" s="34"/>
      <c r="P933" s="7"/>
      <c r="Q933" s="34"/>
      <c r="R933" s="34"/>
      <c r="S933" s="7"/>
      <c r="T933" s="34"/>
      <c r="U933" s="34"/>
      <c r="V933" s="7"/>
      <c r="W933" s="34"/>
      <c r="X933" s="7"/>
      <c r="Y933" s="34"/>
      <c r="Z933" s="67"/>
      <c r="AA933" s="34"/>
      <c r="AB933" s="7"/>
      <c r="AC933" s="34"/>
      <c r="AD933" s="34"/>
      <c r="AE933" s="7"/>
      <c r="AF933" s="34"/>
      <c r="AG933" s="7"/>
      <c r="AH933" s="34"/>
      <c r="AI933" s="7"/>
      <c r="AJ933" s="66"/>
      <c r="AK933" s="66"/>
      <c r="AL933" s="34"/>
      <c r="AM933" s="34"/>
      <c r="AN933" s="7"/>
      <c r="AO933" s="67"/>
      <c r="AP933" s="8"/>
      <c r="AQ933" s="8"/>
      <c r="AR933" s="7"/>
      <c r="AS933" s="8"/>
      <c r="AT933" s="8"/>
      <c r="AU933" s="224"/>
      <c r="AV933" s="224"/>
      <c r="AW933" s="224"/>
      <c r="AX933" s="225"/>
      <c r="AY933" s="225"/>
      <c r="AZ933" s="224"/>
      <c r="BA933" s="225"/>
      <c r="BB933" s="225"/>
      <c r="BC933" s="224"/>
      <c r="BD933" s="225"/>
      <c r="BE933" s="225"/>
      <c r="BF933" s="224"/>
      <c r="BG933" s="225"/>
      <c r="BH933" s="225"/>
      <c r="BI933" s="224"/>
      <c r="BJ933" s="226"/>
      <c r="BK933" s="226"/>
      <c r="BL933" s="228"/>
      <c r="BM933" s="229"/>
    </row>
    <row r="934" spans="1:65" x14ac:dyDescent="0.25">
      <c r="A934" s="45"/>
      <c r="B934" s="44"/>
      <c r="C934" s="52"/>
      <c r="D934" s="37"/>
      <c r="E934" s="37"/>
      <c r="F934" s="43"/>
      <c r="G934" s="52"/>
      <c r="H934" s="52"/>
      <c r="I934" s="34"/>
      <c r="J934" s="34"/>
      <c r="K934" s="34"/>
      <c r="L934" s="7"/>
      <c r="M934" s="34"/>
      <c r="N934" s="7"/>
      <c r="O934" s="34"/>
      <c r="P934" s="7"/>
      <c r="Q934" s="34"/>
      <c r="R934" s="34"/>
      <c r="S934" s="7"/>
      <c r="T934" s="34"/>
      <c r="U934" s="34"/>
      <c r="V934" s="7"/>
      <c r="W934" s="34"/>
      <c r="X934" s="7"/>
      <c r="Y934" s="34"/>
      <c r="Z934" s="67"/>
      <c r="AA934" s="34"/>
      <c r="AB934" s="7"/>
      <c r="AC934" s="34"/>
      <c r="AD934" s="34"/>
      <c r="AE934" s="7"/>
      <c r="AF934" s="34"/>
      <c r="AG934" s="7"/>
      <c r="AH934" s="34"/>
      <c r="AI934" s="7"/>
      <c r="AJ934" s="66"/>
      <c r="AK934" s="66"/>
      <c r="AL934" s="34"/>
      <c r="AM934" s="34"/>
      <c r="AN934" s="7"/>
      <c r="AO934" s="67"/>
      <c r="AP934" s="8"/>
      <c r="AQ934" s="8"/>
      <c r="AR934" s="7"/>
      <c r="AS934" s="8"/>
      <c r="AT934" s="8"/>
      <c r="AU934" s="224"/>
      <c r="AV934" s="224"/>
      <c r="AW934" s="224"/>
      <c r="AX934" s="225"/>
      <c r="AY934" s="225"/>
      <c r="AZ934" s="224"/>
      <c r="BA934" s="225"/>
      <c r="BB934" s="225"/>
      <c r="BC934" s="224"/>
      <c r="BD934" s="225"/>
      <c r="BE934" s="225"/>
      <c r="BF934" s="224"/>
      <c r="BG934" s="225"/>
      <c r="BH934" s="225"/>
      <c r="BI934" s="224"/>
      <c r="BJ934" s="226"/>
      <c r="BK934" s="226"/>
      <c r="BL934" s="228"/>
      <c r="BM934" s="229"/>
    </row>
    <row r="935" spans="1:65" x14ac:dyDescent="0.25">
      <c r="A935" s="45"/>
      <c r="B935" s="44"/>
      <c r="C935" s="52"/>
      <c r="D935" s="37"/>
      <c r="E935" s="37"/>
      <c r="F935" s="43"/>
      <c r="G935" s="52"/>
      <c r="H935" s="52"/>
      <c r="I935" s="34"/>
      <c r="J935" s="34"/>
      <c r="K935" s="34"/>
      <c r="L935" s="7"/>
      <c r="M935" s="34"/>
      <c r="N935" s="7"/>
      <c r="O935" s="34"/>
      <c r="P935" s="7"/>
      <c r="Q935" s="34"/>
      <c r="R935" s="34"/>
      <c r="S935" s="7"/>
      <c r="T935" s="34"/>
      <c r="U935" s="34"/>
      <c r="V935" s="7"/>
      <c r="W935" s="34"/>
      <c r="X935" s="7"/>
      <c r="Y935" s="34"/>
      <c r="Z935" s="67"/>
      <c r="AA935" s="34"/>
      <c r="AB935" s="7"/>
      <c r="AC935" s="34"/>
      <c r="AD935" s="34"/>
      <c r="AE935" s="7"/>
      <c r="AF935" s="34"/>
      <c r="AG935" s="7"/>
      <c r="AH935" s="34"/>
      <c r="AI935" s="7"/>
      <c r="AJ935" s="66"/>
      <c r="AK935" s="66"/>
      <c r="AL935" s="34"/>
      <c r="AM935" s="34"/>
      <c r="AN935" s="7"/>
      <c r="AO935" s="67"/>
      <c r="AP935" s="8"/>
      <c r="AQ935" s="8"/>
      <c r="AR935" s="7"/>
      <c r="AS935" s="8"/>
      <c r="AT935" s="8"/>
      <c r="AU935" s="224"/>
      <c r="AV935" s="224"/>
      <c r="AW935" s="224"/>
      <c r="AX935" s="225"/>
      <c r="AY935" s="225"/>
      <c r="AZ935" s="224"/>
      <c r="BA935" s="225"/>
      <c r="BB935" s="225"/>
      <c r="BC935" s="224"/>
      <c r="BD935" s="225"/>
      <c r="BE935" s="225"/>
      <c r="BF935" s="224"/>
      <c r="BG935" s="225"/>
      <c r="BH935" s="225"/>
      <c r="BI935" s="224"/>
      <c r="BJ935" s="226"/>
      <c r="BK935" s="226"/>
      <c r="BL935" s="228"/>
      <c r="BM935" s="229"/>
    </row>
    <row r="936" spans="1:65" x14ac:dyDescent="0.25">
      <c r="A936" s="45"/>
      <c r="B936" s="44"/>
      <c r="C936" s="52"/>
      <c r="D936" s="37"/>
      <c r="E936" s="37"/>
      <c r="F936" s="43"/>
      <c r="G936" s="52"/>
      <c r="H936" s="52"/>
      <c r="I936" s="34"/>
      <c r="J936" s="34"/>
      <c r="K936" s="34"/>
      <c r="L936" s="7"/>
      <c r="M936" s="34"/>
      <c r="N936" s="7"/>
      <c r="O936" s="34"/>
      <c r="P936" s="7"/>
      <c r="Q936" s="34"/>
      <c r="R936" s="34"/>
      <c r="S936" s="7"/>
      <c r="T936" s="34"/>
      <c r="U936" s="34"/>
      <c r="V936" s="7"/>
      <c r="W936" s="34"/>
      <c r="X936" s="7"/>
      <c r="Y936" s="34"/>
      <c r="Z936" s="67"/>
      <c r="AA936" s="34"/>
      <c r="AB936" s="7"/>
      <c r="AC936" s="34"/>
      <c r="AD936" s="34"/>
      <c r="AE936" s="7"/>
      <c r="AF936" s="34"/>
      <c r="AG936" s="7"/>
      <c r="AH936" s="34"/>
      <c r="AI936" s="7"/>
      <c r="AJ936" s="66"/>
      <c r="AK936" s="66"/>
      <c r="AL936" s="34"/>
      <c r="AM936" s="34"/>
      <c r="AN936" s="7"/>
      <c r="AO936" s="67"/>
      <c r="AP936" s="8"/>
      <c r="AQ936" s="8"/>
      <c r="AR936" s="7"/>
      <c r="AS936" s="8"/>
      <c r="AT936" s="8"/>
      <c r="AU936" s="224"/>
      <c r="AV936" s="224"/>
      <c r="AW936" s="224"/>
      <c r="AX936" s="225"/>
      <c r="AY936" s="225"/>
      <c r="AZ936" s="224"/>
      <c r="BA936" s="225"/>
      <c r="BB936" s="225"/>
      <c r="BC936" s="224"/>
      <c r="BD936" s="225"/>
      <c r="BE936" s="225"/>
      <c r="BF936" s="224"/>
      <c r="BG936" s="225"/>
      <c r="BH936" s="225"/>
      <c r="BI936" s="224"/>
      <c r="BJ936" s="226"/>
      <c r="BK936" s="226"/>
      <c r="BL936" s="228"/>
      <c r="BM936" s="229"/>
    </row>
    <row r="937" spans="1:65" x14ac:dyDescent="0.25">
      <c r="A937" s="45"/>
      <c r="B937" s="44"/>
      <c r="C937" s="52"/>
      <c r="D937" s="37"/>
      <c r="E937" s="37"/>
      <c r="F937" s="43"/>
      <c r="G937" s="52"/>
      <c r="H937" s="52"/>
      <c r="I937" s="34"/>
      <c r="J937" s="34"/>
      <c r="K937" s="34"/>
      <c r="L937" s="7"/>
      <c r="M937" s="34"/>
      <c r="N937" s="7"/>
      <c r="O937" s="34"/>
      <c r="P937" s="7"/>
      <c r="Q937" s="34"/>
      <c r="R937" s="34"/>
      <c r="S937" s="7"/>
      <c r="T937" s="34"/>
      <c r="U937" s="34"/>
      <c r="V937" s="7"/>
      <c r="W937" s="34"/>
      <c r="X937" s="7"/>
      <c r="Y937" s="34"/>
      <c r="Z937" s="67"/>
      <c r="AA937" s="34"/>
      <c r="AB937" s="7"/>
      <c r="AC937" s="34"/>
      <c r="AD937" s="34"/>
      <c r="AE937" s="7"/>
      <c r="AF937" s="34"/>
      <c r="AG937" s="7"/>
      <c r="AH937" s="34"/>
      <c r="AI937" s="7"/>
      <c r="AJ937" s="66"/>
      <c r="AK937" s="66"/>
      <c r="AL937" s="34"/>
      <c r="AM937" s="34"/>
      <c r="AN937" s="7"/>
      <c r="AO937" s="67"/>
      <c r="AP937" s="8"/>
      <c r="AQ937" s="8"/>
      <c r="AR937" s="7"/>
      <c r="AS937" s="8"/>
      <c r="AT937" s="8"/>
      <c r="AU937" s="224"/>
      <c r="AV937" s="224"/>
      <c r="AW937" s="224"/>
      <c r="AX937" s="225"/>
      <c r="AY937" s="225"/>
      <c r="AZ937" s="224"/>
      <c r="BA937" s="225"/>
      <c r="BB937" s="225"/>
      <c r="BC937" s="224"/>
      <c r="BD937" s="225"/>
      <c r="BE937" s="225"/>
      <c r="BF937" s="224"/>
      <c r="BG937" s="225"/>
      <c r="BH937" s="225"/>
      <c r="BI937" s="224"/>
      <c r="BJ937" s="226"/>
      <c r="BK937" s="226"/>
      <c r="BL937" s="228"/>
      <c r="BM937" s="229"/>
    </row>
    <row r="938" spans="1:65" x14ac:dyDescent="0.25">
      <c r="A938" s="45"/>
      <c r="B938" s="44"/>
      <c r="C938" s="52"/>
      <c r="D938" s="37"/>
      <c r="E938" s="37"/>
      <c r="F938" s="43"/>
      <c r="G938" s="52"/>
      <c r="H938" s="52"/>
      <c r="I938" s="34"/>
      <c r="J938" s="34"/>
      <c r="K938" s="34"/>
      <c r="L938" s="7"/>
      <c r="M938" s="34"/>
      <c r="N938" s="7"/>
      <c r="O938" s="34"/>
      <c r="P938" s="7"/>
      <c r="Q938" s="34"/>
      <c r="R938" s="34"/>
      <c r="S938" s="7"/>
      <c r="T938" s="34"/>
      <c r="U938" s="34"/>
      <c r="V938" s="7"/>
      <c r="W938" s="34"/>
      <c r="X938" s="7"/>
      <c r="Y938" s="34"/>
      <c r="Z938" s="67"/>
      <c r="AA938" s="34"/>
      <c r="AB938" s="7"/>
      <c r="AC938" s="34"/>
      <c r="AD938" s="34"/>
      <c r="AE938" s="7"/>
      <c r="AF938" s="34"/>
      <c r="AG938" s="7"/>
      <c r="AH938" s="34"/>
      <c r="AI938" s="7"/>
      <c r="AJ938" s="66"/>
      <c r="AK938" s="66"/>
      <c r="AL938" s="34"/>
      <c r="AM938" s="34"/>
      <c r="AN938" s="7"/>
      <c r="AO938" s="67"/>
      <c r="AP938" s="8"/>
      <c r="AQ938" s="8"/>
      <c r="AR938" s="7"/>
      <c r="AS938" s="8"/>
      <c r="AT938" s="8"/>
      <c r="AU938" s="224"/>
      <c r="AV938" s="224"/>
      <c r="AW938" s="224"/>
      <c r="AX938" s="225"/>
      <c r="AY938" s="225"/>
      <c r="AZ938" s="224"/>
      <c r="BA938" s="225"/>
      <c r="BB938" s="225"/>
      <c r="BC938" s="224"/>
      <c r="BD938" s="225"/>
      <c r="BE938" s="225"/>
      <c r="BF938" s="224"/>
      <c r="BG938" s="225"/>
      <c r="BH938" s="225"/>
      <c r="BI938" s="224"/>
      <c r="BJ938" s="226"/>
      <c r="BK938" s="226"/>
      <c r="BL938" s="228"/>
      <c r="BM938" s="229"/>
    </row>
    <row r="939" spans="1:65" x14ac:dyDescent="0.25">
      <c r="A939" s="45"/>
      <c r="B939" s="44"/>
      <c r="C939" s="52"/>
      <c r="D939" s="37"/>
      <c r="E939" s="37"/>
      <c r="F939" s="43"/>
      <c r="G939" s="52"/>
      <c r="H939" s="52"/>
      <c r="I939" s="34"/>
      <c r="J939" s="34"/>
      <c r="K939" s="34"/>
      <c r="L939" s="7"/>
      <c r="M939" s="34"/>
      <c r="N939" s="7"/>
      <c r="O939" s="34"/>
      <c r="P939" s="7"/>
      <c r="Q939" s="34"/>
      <c r="R939" s="34"/>
      <c r="S939" s="7"/>
      <c r="T939" s="34"/>
      <c r="U939" s="34"/>
      <c r="V939" s="7"/>
      <c r="W939" s="34"/>
      <c r="X939" s="7"/>
      <c r="Y939" s="34"/>
      <c r="Z939" s="67"/>
      <c r="AA939" s="34"/>
      <c r="AB939" s="7"/>
      <c r="AC939" s="34"/>
      <c r="AD939" s="34"/>
      <c r="AE939" s="7"/>
      <c r="AF939" s="34"/>
      <c r="AG939" s="7"/>
      <c r="AH939" s="34"/>
      <c r="AI939" s="7"/>
      <c r="AJ939" s="66"/>
      <c r="AK939" s="66"/>
      <c r="AL939" s="34"/>
      <c r="AM939" s="34"/>
      <c r="AN939" s="7"/>
      <c r="AO939" s="67"/>
      <c r="AP939" s="8"/>
      <c r="AQ939" s="8"/>
      <c r="AR939" s="7"/>
      <c r="AS939" s="8"/>
      <c r="AT939" s="8"/>
      <c r="AU939" s="224"/>
      <c r="AV939" s="224"/>
      <c r="AW939" s="224"/>
      <c r="AX939" s="225"/>
      <c r="AY939" s="225"/>
      <c r="AZ939" s="224"/>
      <c r="BA939" s="225"/>
      <c r="BB939" s="225"/>
      <c r="BC939" s="224"/>
      <c r="BD939" s="225"/>
      <c r="BE939" s="225"/>
      <c r="BF939" s="224"/>
      <c r="BG939" s="225"/>
      <c r="BH939" s="225"/>
      <c r="BI939" s="224"/>
      <c r="BJ939" s="226"/>
      <c r="BK939" s="226"/>
      <c r="BL939" s="228"/>
      <c r="BM939" s="229"/>
    </row>
    <row r="940" spans="1:65" x14ac:dyDescent="0.25">
      <c r="A940" s="45"/>
      <c r="B940" s="44"/>
      <c r="C940" s="52"/>
      <c r="D940" s="37"/>
      <c r="E940" s="37"/>
      <c r="F940" s="43"/>
      <c r="G940" s="52"/>
      <c r="H940" s="52"/>
      <c r="I940" s="34"/>
      <c r="J940" s="34"/>
      <c r="K940" s="34"/>
      <c r="L940" s="7"/>
      <c r="M940" s="34"/>
      <c r="N940" s="7"/>
      <c r="O940" s="34"/>
      <c r="P940" s="7"/>
      <c r="Q940" s="34"/>
      <c r="R940" s="34"/>
      <c r="S940" s="7"/>
      <c r="T940" s="34"/>
      <c r="U940" s="34"/>
      <c r="V940" s="7"/>
      <c r="W940" s="34"/>
      <c r="X940" s="7"/>
      <c r="Y940" s="34"/>
      <c r="Z940" s="67"/>
      <c r="AA940" s="34"/>
      <c r="AB940" s="7"/>
      <c r="AC940" s="34"/>
      <c r="AD940" s="34"/>
      <c r="AE940" s="7"/>
      <c r="AF940" s="34"/>
      <c r="AG940" s="7"/>
      <c r="AH940" s="34"/>
      <c r="AI940" s="7"/>
      <c r="AJ940" s="66"/>
      <c r="AK940" s="66"/>
      <c r="AL940" s="34"/>
      <c r="AM940" s="34"/>
      <c r="AN940" s="7"/>
      <c r="AO940" s="67"/>
      <c r="AP940" s="8"/>
      <c r="AQ940" s="8"/>
      <c r="AR940" s="7"/>
      <c r="AS940" s="8"/>
      <c r="AT940" s="8"/>
      <c r="AU940" s="224"/>
      <c r="AV940" s="224"/>
      <c r="AW940" s="224"/>
      <c r="AX940" s="225"/>
      <c r="AY940" s="225"/>
      <c r="AZ940" s="224"/>
      <c r="BA940" s="225"/>
      <c r="BB940" s="225"/>
      <c r="BC940" s="224"/>
      <c r="BD940" s="225"/>
      <c r="BE940" s="225"/>
      <c r="BF940" s="224"/>
      <c r="BG940" s="225"/>
      <c r="BH940" s="225"/>
      <c r="BI940" s="224"/>
      <c r="BJ940" s="226"/>
      <c r="BK940" s="226"/>
      <c r="BL940" s="228"/>
      <c r="BM940" s="229"/>
    </row>
    <row r="941" spans="1:65" x14ac:dyDescent="0.25">
      <c r="A941" s="45"/>
      <c r="B941" s="44"/>
      <c r="C941" s="52"/>
      <c r="D941" s="37"/>
      <c r="E941" s="37"/>
      <c r="F941" s="43"/>
      <c r="G941" s="52"/>
      <c r="H941" s="52"/>
      <c r="I941" s="34"/>
      <c r="J941" s="34"/>
      <c r="K941" s="34"/>
      <c r="L941" s="7"/>
      <c r="M941" s="34"/>
      <c r="N941" s="7"/>
      <c r="O941" s="34"/>
      <c r="P941" s="7"/>
      <c r="Q941" s="34"/>
      <c r="R941" s="34"/>
      <c r="S941" s="7"/>
      <c r="T941" s="34"/>
      <c r="U941" s="34"/>
      <c r="V941" s="7"/>
      <c r="W941" s="34"/>
      <c r="X941" s="7"/>
      <c r="Y941" s="34"/>
      <c r="Z941" s="67"/>
      <c r="AA941" s="34"/>
      <c r="AB941" s="7"/>
      <c r="AC941" s="34"/>
      <c r="AD941" s="34"/>
      <c r="AE941" s="7"/>
      <c r="AF941" s="34"/>
      <c r="AG941" s="7"/>
      <c r="AH941" s="34"/>
      <c r="AI941" s="7"/>
      <c r="AJ941" s="66"/>
      <c r="AK941" s="66"/>
      <c r="AL941" s="34"/>
      <c r="AM941" s="34"/>
      <c r="AN941" s="7"/>
      <c r="AO941" s="67"/>
      <c r="AP941" s="8"/>
      <c r="AQ941" s="8"/>
      <c r="AR941" s="7"/>
      <c r="AS941" s="8"/>
      <c r="AT941" s="8"/>
      <c r="AU941" s="224"/>
      <c r="AV941" s="224"/>
      <c r="AW941" s="224"/>
      <c r="AX941" s="225"/>
      <c r="AY941" s="225"/>
      <c r="AZ941" s="224"/>
      <c r="BA941" s="225"/>
      <c r="BB941" s="225"/>
      <c r="BC941" s="224"/>
      <c r="BD941" s="225"/>
      <c r="BE941" s="225"/>
      <c r="BF941" s="224"/>
      <c r="BG941" s="225"/>
      <c r="BH941" s="225"/>
      <c r="BI941" s="224"/>
      <c r="BJ941" s="226"/>
      <c r="BK941" s="226"/>
      <c r="BL941" s="228"/>
      <c r="BM941" s="229"/>
    </row>
    <row r="942" spans="1:65" x14ac:dyDescent="0.25">
      <c r="A942" s="45"/>
      <c r="B942" s="44"/>
      <c r="C942" s="52"/>
      <c r="D942" s="37"/>
      <c r="E942" s="37"/>
      <c r="F942" s="43"/>
      <c r="G942" s="52"/>
      <c r="H942" s="52"/>
      <c r="I942" s="34"/>
      <c r="J942" s="34"/>
      <c r="K942" s="34"/>
      <c r="L942" s="7"/>
      <c r="M942" s="34"/>
      <c r="N942" s="7"/>
      <c r="O942" s="34"/>
      <c r="P942" s="7"/>
      <c r="Q942" s="34"/>
      <c r="R942" s="34"/>
      <c r="S942" s="7"/>
      <c r="T942" s="34"/>
      <c r="U942" s="34"/>
      <c r="V942" s="7"/>
      <c r="W942" s="34"/>
      <c r="X942" s="7"/>
      <c r="Y942" s="34"/>
      <c r="Z942" s="67"/>
      <c r="AA942" s="34"/>
      <c r="AB942" s="7"/>
      <c r="AC942" s="34"/>
      <c r="AD942" s="34"/>
      <c r="AE942" s="7"/>
      <c r="AF942" s="34"/>
      <c r="AG942" s="7"/>
      <c r="AH942" s="34"/>
      <c r="AI942" s="7"/>
      <c r="AJ942" s="66"/>
      <c r="AK942" s="66"/>
      <c r="AL942" s="34"/>
      <c r="AM942" s="34"/>
      <c r="AN942" s="7"/>
      <c r="AO942" s="67"/>
      <c r="AP942" s="8"/>
      <c r="AQ942" s="8"/>
      <c r="AR942" s="7"/>
      <c r="AS942" s="8"/>
      <c r="AT942" s="8"/>
      <c r="AU942" s="224"/>
      <c r="AV942" s="224"/>
      <c r="AW942" s="224"/>
      <c r="AX942" s="225"/>
      <c r="AY942" s="225"/>
      <c r="AZ942" s="224"/>
      <c r="BA942" s="225"/>
      <c r="BB942" s="225"/>
      <c r="BC942" s="224"/>
      <c r="BD942" s="225"/>
      <c r="BE942" s="225"/>
      <c r="BF942" s="224"/>
      <c r="BG942" s="225"/>
      <c r="BH942" s="225"/>
      <c r="BI942" s="224"/>
      <c r="BJ942" s="226"/>
      <c r="BK942" s="226"/>
      <c r="BL942" s="228"/>
      <c r="BM942" s="229"/>
    </row>
    <row r="943" spans="1:65" x14ac:dyDescent="0.25">
      <c r="A943" s="45"/>
      <c r="B943" s="44"/>
      <c r="C943" s="52"/>
      <c r="D943" s="37"/>
      <c r="E943" s="37"/>
      <c r="F943" s="43"/>
      <c r="G943" s="52"/>
      <c r="H943" s="52"/>
      <c r="I943" s="34"/>
      <c r="J943" s="34"/>
      <c r="K943" s="34"/>
      <c r="L943" s="7"/>
      <c r="M943" s="34"/>
      <c r="N943" s="7"/>
      <c r="O943" s="34"/>
      <c r="P943" s="7"/>
      <c r="Q943" s="34"/>
      <c r="R943" s="34"/>
      <c r="S943" s="7"/>
      <c r="T943" s="34"/>
      <c r="U943" s="34"/>
      <c r="V943" s="7"/>
      <c r="W943" s="34"/>
      <c r="X943" s="7"/>
      <c r="Y943" s="34"/>
      <c r="Z943" s="67"/>
      <c r="AA943" s="34"/>
      <c r="AB943" s="7"/>
      <c r="AC943" s="34"/>
      <c r="AD943" s="34"/>
      <c r="AE943" s="7"/>
      <c r="AF943" s="34"/>
      <c r="AG943" s="7"/>
      <c r="AH943" s="34"/>
      <c r="AI943" s="7"/>
      <c r="AJ943" s="66"/>
      <c r="AK943" s="66"/>
      <c r="AL943" s="34"/>
      <c r="AM943" s="34"/>
      <c r="AN943" s="7"/>
      <c r="AO943" s="67"/>
      <c r="AP943" s="8"/>
      <c r="AQ943" s="8"/>
      <c r="AR943" s="7"/>
      <c r="AS943" s="8"/>
      <c r="AT943" s="8"/>
      <c r="AU943" s="224"/>
      <c r="AV943" s="224"/>
      <c r="AW943" s="224"/>
      <c r="AX943" s="225"/>
      <c r="AY943" s="225"/>
      <c r="AZ943" s="224"/>
      <c r="BA943" s="225"/>
      <c r="BB943" s="225"/>
      <c r="BC943" s="224"/>
      <c r="BD943" s="225"/>
      <c r="BE943" s="225"/>
      <c r="BF943" s="224"/>
      <c r="BG943" s="225"/>
      <c r="BH943" s="225"/>
      <c r="BI943" s="224"/>
      <c r="BJ943" s="226"/>
      <c r="BK943" s="226"/>
      <c r="BL943" s="228"/>
      <c r="BM943" s="229"/>
    </row>
    <row r="944" spans="1:65" x14ac:dyDescent="0.25">
      <c r="A944" s="45"/>
      <c r="B944" s="44"/>
      <c r="C944" s="52"/>
      <c r="D944" s="37"/>
      <c r="E944" s="37"/>
      <c r="F944" s="43"/>
      <c r="G944" s="52"/>
      <c r="H944" s="52"/>
      <c r="I944" s="34"/>
      <c r="J944" s="34"/>
      <c r="K944" s="34"/>
      <c r="L944" s="7"/>
      <c r="M944" s="34"/>
      <c r="N944" s="7"/>
      <c r="O944" s="34"/>
      <c r="P944" s="7"/>
      <c r="Q944" s="34"/>
      <c r="R944" s="34"/>
      <c r="S944" s="7"/>
      <c r="T944" s="34"/>
      <c r="U944" s="34"/>
      <c r="V944" s="7"/>
      <c r="W944" s="34"/>
      <c r="X944" s="7"/>
      <c r="Y944" s="34"/>
      <c r="Z944" s="67"/>
      <c r="AA944" s="34"/>
      <c r="AB944" s="7"/>
      <c r="AC944" s="34"/>
      <c r="AD944" s="34"/>
      <c r="AE944" s="7"/>
      <c r="AF944" s="34"/>
      <c r="AG944" s="7"/>
      <c r="AH944" s="34"/>
      <c r="AI944" s="7"/>
      <c r="AJ944" s="66"/>
      <c r="AK944" s="66"/>
      <c r="AL944" s="34"/>
      <c r="AM944" s="34"/>
      <c r="AN944" s="7"/>
      <c r="AO944" s="67"/>
      <c r="AP944" s="8"/>
      <c r="AQ944" s="8"/>
      <c r="AR944" s="7"/>
      <c r="AS944" s="8"/>
      <c r="AT944" s="8"/>
      <c r="AU944" s="224"/>
      <c r="AV944" s="224"/>
      <c r="AW944" s="224"/>
      <c r="AX944" s="225"/>
      <c r="AY944" s="225"/>
      <c r="AZ944" s="224"/>
      <c r="BA944" s="225"/>
      <c r="BB944" s="225"/>
      <c r="BC944" s="224"/>
      <c r="BD944" s="225"/>
      <c r="BE944" s="225"/>
      <c r="BF944" s="224"/>
      <c r="BG944" s="225"/>
      <c r="BH944" s="225"/>
      <c r="BI944" s="224"/>
      <c r="BJ944" s="226"/>
      <c r="BK944" s="226"/>
      <c r="BL944" s="228"/>
      <c r="BM944" s="229"/>
    </row>
    <row r="945" spans="1:65" x14ac:dyDescent="0.25">
      <c r="A945" s="45"/>
      <c r="B945" s="44"/>
      <c r="C945" s="52"/>
      <c r="D945" s="37"/>
      <c r="E945" s="37"/>
      <c r="F945" s="43"/>
      <c r="G945" s="52"/>
      <c r="H945" s="52"/>
      <c r="I945" s="34"/>
      <c r="J945" s="34"/>
      <c r="K945" s="34"/>
      <c r="L945" s="7"/>
      <c r="M945" s="34"/>
      <c r="N945" s="7"/>
      <c r="O945" s="34"/>
      <c r="P945" s="7"/>
      <c r="Q945" s="34"/>
      <c r="R945" s="34"/>
      <c r="S945" s="7"/>
      <c r="T945" s="34"/>
      <c r="U945" s="34"/>
      <c r="V945" s="7"/>
      <c r="W945" s="34"/>
      <c r="X945" s="7"/>
      <c r="Y945" s="34"/>
      <c r="Z945" s="67"/>
      <c r="AA945" s="34"/>
      <c r="AB945" s="7"/>
      <c r="AC945" s="34"/>
      <c r="AD945" s="34"/>
      <c r="AE945" s="7"/>
      <c r="AF945" s="34"/>
      <c r="AG945" s="7"/>
      <c r="AH945" s="34"/>
      <c r="AI945" s="7"/>
      <c r="AJ945" s="66"/>
      <c r="AK945" s="66"/>
      <c r="AL945" s="34"/>
      <c r="AM945" s="34"/>
      <c r="AN945" s="7"/>
      <c r="AO945" s="67"/>
      <c r="AP945" s="8"/>
      <c r="AQ945" s="8"/>
      <c r="AR945" s="7"/>
      <c r="AS945" s="8"/>
      <c r="AT945" s="8"/>
      <c r="AU945" s="224"/>
      <c r="AV945" s="224"/>
      <c r="AW945" s="224"/>
      <c r="AX945" s="225"/>
      <c r="AY945" s="225"/>
      <c r="AZ945" s="224"/>
      <c r="BA945" s="225"/>
      <c r="BB945" s="225"/>
      <c r="BC945" s="224"/>
      <c r="BD945" s="225"/>
      <c r="BE945" s="225"/>
      <c r="BF945" s="224"/>
      <c r="BG945" s="225"/>
      <c r="BH945" s="225"/>
      <c r="BI945" s="224"/>
      <c r="BJ945" s="226"/>
      <c r="BK945" s="226"/>
      <c r="BL945" s="228"/>
      <c r="BM945" s="229"/>
    </row>
    <row r="946" spans="1:65" x14ac:dyDescent="0.25">
      <c r="A946" s="45"/>
      <c r="B946" s="44"/>
      <c r="C946" s="52"/>
      <c r="D946" s="37"/>
      <c r="E946" s="37"/>
      <c r="F946" s="43"/>
      <c r="G946" s="52"/>
      <c r="H946" s="52"/>
      <c r="I946" s="34"/>
      <c r="J946" s="34"/>
      <c r="K946" s="34"/>
      <c r="L946" s="7"/>
      <c r="M946" s="34"/>
      <c r="N946" s="7"/>
      <c r="O946" s="34"/>
      <c r="P946" s="7"/>
      <c r="Q946" s="34"/>
      <c r="R946" s="34"/>
      <c r="S946" s="7"/>
      <c r="T946" s="34"/>
      <c r="U946" s="34"/>
      <c r="V946" s="7"/>
      <c r="W946" s="34"/>
      <c r="X946" s="7"/>
      <c r="Y946" s="34"/>
      <c r="Z946" s="67"/>
      <c r="AA946" s="34"/>
      <c r="AB946" s="7"/>
      <c r="AC946" s="34"/>
      <c r="AD946" s="34"/>
      <c r="AE946" s="7"/>
      <c r="AF946" s="34"/>
      <c r="AG946" s="7"/>
      <c r="AH946" s="34"/>
      <c r="AI946" s="7"/>
      <c r="AJ946" s="66"/>
      <c r="AK946" s="66"/>
      <c r="AL946" s="34"/>
      <c r="AM946" s="34"/>
      <c r="AN946" s="7"/>
      <c r="AO946" s="67"/>
      <c r="AP946" s="8"/>
      <c r="AQ946" s="8"/>
      <c r="AR946" s="7"/>
      <c r="AS946" s="8"/>
      <c r="AT946" s="8"/>
      <c r="AU946" s="224"/>
      <c r="AV946" s="224"/>
      <c r="AW946" s="224"/>
      <c r="AX946" s="225"/>
      <c r="AY946" s="225"/>
      <c r="AZ946" s="224"/>
      <c r="BA946" s="225"/>
      <c r="BB946" s="225"/>
      <c r="BC946" s="224"/>
      <c r="BD946" s="225"/>
      <c r="BE946" s="225"/>
      <c r="BF946" s="224"/>
      <c r="BG946" s="225"/>
      <c r="BH946" s="225"/>
      <c r="BI946" s="224"/>
      <c r="BJ946" s="226"/>
      <c r="BK946" s="226"/>
      <c r="BL946" s="228"/>
      <c r="BM946" s="229"/>
    </row>
    <row r="947" spans="1:65" x14ac:dyDescent="0.25">
      <c r="A947" s="45"/>
      <c r="B947" s="44"/>
      <c r="C947" s="52"/>
      <c r="D947" s="37"/>
      <c r="E947" s="37"/>
      <c r="F947" s="43"/>
      <c r="G947" s="52"/>
      <c r="H947" s="52"/>
      <c r="I947" s="34"/>
      <c r="J947" s="34"/>
      <c r="K947" s="34"/>
      <c r="L947" s="7"/>
      <c r="M947" s="34"/>
      <c r="N947" s="7"/>
      <c r="O947" s="34"/>
      <c r="P947" s="7"/>
      <c r="Q947" s="34"/>
      <c r="R947" s="34"/>
      <c r="S947" s="7"/>
      <c r="T947" s="34"/>
      <c r="U947" s="34"/>
      <c r="V947" s="7"/>
      <c r="W947" s="34"/>
      <c r="X947" s="7"/>
      <c r="Y947" s="34"/>
      <c r="Z947" s="67"/>
      <c r="AA947" s="34"/>
      <c r="AB947" s="7"/>
      <c r="AC947" s="34"/>
      <c r="AD947" s="34"/>
      <c r="AE947" s="7"/>
      <c r="AF947" s="34"/>
      <c r="AG947" s="7"/>
      <c r="AH947" s="34"/>
      <c r="AI947" s="7"/>
      <c r="AJ947" s="66"/>
      <c r="AK947" s="66"/>
      <c r="AL947" s="34"/>
      <c r="AM947" s="34"/>
      <c r="AN947" s="7"/>
      <c r="AO947" s="67"/>
      <c r="AP947" s="8"/>
      <c r="AQ947" s="8"/>
      <c r="AR947" s="7"/>
      <c r="AS947" s="8"/>
      <c r="AT947" s="8"/>
      <c r="AU947" s="224"/>
      <c r="AV947" s="224"/>
      <c r="AW947" s="224"/>
      <c r="AX947" s="225"/>
      <c r="AY947" s="225"/>
      <c r="AZ947" s="224"/>
      <c r="BA947" s="225"/>
      <c r="BB947" s="225"/>
      <c r="BC947" s="224"/>
      <c r="BD947" s="225"/>
      <c r="BE947" s="225"/>
      <c r="BF947" s="224"/>
      <c r="BG947" s="225"/>
      <c r="BH947" s="225"/>
      <c r="BI947" s="224"/>
      <c r="BJ947" s="226"/>
      <c r="BK947" s="226"/>
      <c r="BL947" s="228"/>
      <c r="BM947" s="229"/>
    </row>
    <row r="948" spans="1:65" x14ac:dyDescent="0.25">
      <c r="A948" s="45"/>
      <c r="B948" s="44"/>
      <c r="C948" s="52"/>
      <c r="D948" s="37"/>
      <c r="E948" s="37"/>
      <c r="F948" s="43"/>
      <c r="G948" s="52"/>
      <c r="H948" s="52"/>
      <c r="I948" s="34"/>
      <c r="J948" s="34"/>
      <c r="K948" s="34"/>
      <c r="L948" s="7"/>
      <c r="M948" s="34"/>
      <c r="N948" s="7"/>
      <c r="O948" s="34"/>
      <c r="P948" s="7"/>
      <c r="Q948" s="34"/>
      <c r="R948" s="34"/>
      <c r="S948" s="7"/>
      <c r="T948" s="34"/>
      <c r="U948" s="34"/>
      <c r="V948" s="7"/>
      <c r="W948" s="34"/>
      <c r="X948" s="7"/>
      <c r="Y948" s="34"/>
      <c r="Z948" s="67"/>
      <c r="AA948" s="34"/>
      <c r="AB948" s="7"/>
      <c r="AC948" s="34"/>
      <c r="AD948" s="34"/>
      <c r="AE948" s="7"/>
      <c r="AF948" s="34"/>
      <c r="AG948" s="7"/>
      <c r="AH948" s="34"/>
      <c r="AI948" s="7"/>
      <c r="AJ948" s="66"/>
      <c r="AK948" s="66"/>
      <c r="AL948" s="34"/>
      <c r="AM948" s="34"/>
      <c r="AN948" s="7"/>
      <c r="AO948" s="67"/>
      <c r="AP948" s="8"/>
      <c r="AQ948" s="8"/>
      <c r="AR948" s="7"/>
      <c r="AS948" s="8"/>
      <c r="AT948" s="8"/>
      <c r="AU948" s="224"/>
      <c r="AV948" s="224"/>
      <c r="AW948" s="224"/>
      <c r="AX948" s="225"/>
      <c r="AY948" s="225"/>
      <c r="AZ948" s="224"/>
      <c r="BA948" s="225"/>
      <c r="BB948" s="225"/>
      <c r="BC948" s="224"/>
      <c r="BD948" s="225"/>
      <c r="BE948" s="225"/>
      <c r="BF948" s="224"/>
      <c r="BG948" s="225"/>
      <c r="BH948" s="225"/>
      <c r="BI948" s="224"/>
      <c r="BJ948" s="226"/>
      <c r="BK948" s="226"/>
      <c r="BL948" s="228"/>
      <c r="BM948" s="229"/>
    </row>
    <row r="949" spans="1:65" x14ac:dyDescent="0.25">
      <c r="A949" s="45"/>
      <c r="B949" s="44"/>
      <c r="C949" s="52"/>
      <c r="D949" s="37"/>
      <c r="E949" s="37"/>
      <c r="F949" s="43"/>
      <c r="G949" s="52"/>
      <c r="H949" s="52"/>
      <c r="I949" s="34"/>
      <c r="J949" s="34"/>
      <c r="K949" s="34"/>
      <c r="L949" s="7"/>
      <c r="M949" s="34"/>
      <c r="N949" s="7"/>
      <c r="O949" s="34"/>
      <c r="P949" s="7"/>
      <c r="Q949" s="34"/>
      <c r="R949" s="34"/>
      <c r="S949" s="7"/>
      <c r="T949" s="34"/>
      <c r="U949" s="34"/>
      <c r="V949" s="7"/>
      <c r="W949" s="34"/>
      <c r="X949" s="7"/>
      <c r="Y949" s="34"/>
      <c r="Z949" s="67"/>
      <c r="AA949" s="34"/>
      <c r="AB949" s="7"/>
      <c r="AC949" s="34"/>
      <c r="AD949" s="34"/>
      <c r="AE949" s="7"/>
      <c r="AF949" s="34"/>
      <c r="AG949" s="7"/>
      <c r="AH949" s="34"/>
      <c r="AI949" s="7"/>
      <c r="AJ949" s="66"/>
      <c r="AK949" s="66"/>
      <c r="AL949" s="34"/>
      <c r="AM949" s="34"/>
      <c r="AN949" s="7"/>
      <c r="AO949" s="67"/>
      <c r="AP949" s="8"/>
      <c r="AQ949" s="8"/>
      <c r="AR949" s="7"/>
      <c r="AS949" s="8"/>
      <c r="AT949" s="8"/>
      <c r="AU949" s="224"/>
      <c r="AV949" s="224"/>
      <c r="AW949" s="224"/>
      <c r="AX949" s="225"/>
      <c r="AY949" s="225"/>
      <c r="AZ949" s="224"/>
      <c r="BA949" s="225"/>
      <c r="BB949" s="225"/>
      <c r="BC949" s="224"/>
      <c r="BD949" s="225"/>
      <c r="BE949" s="225"/>
      <c r="BF949" s="224"/>
      <c r="BG949" s="225"/>
      <c r="BH949" s="225"/>
      <c r="BI949" s="224"/>
      <c r="BJ949" s="226"/>
      <c r="BK949" s="226"/>
      <c r="BL949" s="228"/>
      <c r="BM949" s="229"/>
    </row>
    <row r="950" spans="1:65" x14ac:dyDescent="0.25">
      <c r="A950" s="45"/>
      <c r="B950" s="44"/>
      <c r="C950" s="52"/>
      <c r="D950" s="37"/>
      <c r="E950" s="37"/>
      <c r="F950" s="43"/>
      <c r="G950" s="52"/>
      <c r="H950" s="52"/>
      <c r="I950" s="34"/>
      <c r="J950" s="34"/>
      <c r="K950" s="34"/>
      <c r="L950" s="7"/>
      <c r="M950" s="34"/>
      <c r="N950" s="7"/>
      <c r="O950" s="34"/>
      <c r="P950" s="7"/>
      <c r="Q950" s="34"/>
      <c r="R950" s="34"/>
      <c r="S950" s="7"/>
      <c r="T950" s="34"/>
      <c r="U950" s="34"/>
      <c r="V950" s="7"/>
      <c r="W950" s="34"/>
      <c r="X950" s="7"/>
      <c r="Y950" s="34"/>
      <c r="Z950" s="67"/>
      <c r="AA950" s="34"/>
      <c r="AB950" s="7"/>
      <c r="AC950" s="34"/>
      <c r="AD950" s="34"/>
      <c r="AE950" s="7"/>
      <c r="AF950" s="34"/>
      <c r="AG950" s="7"/>
      <c r="AH950" s="34"/>
      <c r="AI950" s="7"/>
      <c r="AJ950" s="66"/>
      <c r="AK950" s="66"/>
      <c r="AL950" s="34"/>
      <c r="AM950" s="34"/>
      <c r="AN950" s="7"/>
      <c r="AO950" s="67"/>
      <c r="AP950" s="8"/>
      <c r="AQ950" s="8"/>
      <c r="AR950" s="7"/>
      <c r="AS950" s="8"/>
      <c r="AT950" s="8"/>
      <c r="AU950" s="224"/>
      <c r="AV950" s="224"/>
      <c r="AW950" s="224"/>
      <c r="AX950" s="225"/>
      <c r="AY950" s="225"/>
      <c r="AZ950" s="224"/>
      <c r="BA950" s="225"/>
      <c r="BB950" s="225"/>
      <c r="BC950" s="224"/>
      <c r="BD950" s="225"/>
      <c r="BE950" s="225"/>
      <c r="BF950" s="224"/>
      <c r="BG950" s="225"/>
      <c r="BH950" s="225"/>
      <c r="BI950" s="224"/>
      <c r="BJ950" s="226"/>
      <c r="BK950" s="226"/>
      <c r="BL950" s="228"/>
      <c r="BM950" s="229"/>
    </row>
    <row r="951" spans="1:65" x14ac:dyDescent="0.25">
      <c r="A951" s="45"/>
      <c r="B951" s="44"/>
      <c r="C951" s="52"/>
      <c r="D951" s="37"/>
      <c r="E951" s="37"/>
      <c r="F951" s="43"/>
      <c r="G951" s="52"/>
      <c r="H951" s="52"/>
      <c r="I951" s="34"/>
      <c r="J951" s="34"/>
      <c r="K951" s="34"/>
      <c r="L951" s="7"/>
      <c r="M951" s="34"/>
      <c r="N951" s="7"/>
      <c r="O951" s="34"/>
      <c r="P951" s="7"/>
      <c r="Q951" s="34"/>
      <c r="R951" s="34"/>
      <c r="S951" s="7"/>
      <c r="T951" s="34"/>
      <c r="U951" s="34"/>
      <c r="V951" s="7"/>
      <c r="W951" s="34"/>
      <c r="X951" s="7"/>
      <c r="Y951" s="34"/>
      <c r="Z951" s="67"/>
      <c r="AA951" s="34"/>
      <c r="AB951" s="7"/>
      <c r="AC951" s="34"/>
      <c r="AD951" s="34"/>
      <c r="AE951" s="7"/>
      <c r="AF951" s="34"/>
      <c r="AG951" s="7"/>
      <c r="AH951" s="34"/>
      <c r="AI951" s="7"/>
      <c r="AJ951" s="66"/>
      <c r="AK951" s="66"/>
      <c r="AL951" s="34"/>
      <c r="AM951" s="34"/>
      <c r="AN951" s="7"/>
      <c r="AO951" s="67"/>
      <c r="AP951" s="8"/>
      <c r="AQ951" s="8"/>
      <c r="AR951" s="7"/>
      <c r="AS951" s="8"/>
      <c r="AT951" s="8"/>
      <c r="AU951" s="224"/>
      <c r="AV951" s="224"/>
      <c r="AW951" s="224"/>
      <c r="AX951" s="225"/>
      <c r="AY951" s="225"/>
      <c r="AZ951" s="224"/>
      <c r="BA951" s="225"/>
      <c r="BB951" s="225"/>
      <c r="BC951" s="224"/>
      <c r="BD951" s="225"/>
      <c r="BE951" s="225"/>
      <c r="BF951" s="224"/>
      <c r="BG951" s="225"/>
      <c r="BH951" s="225"/>
      <c r="BI951" s="224"/>
      <c r="BJ951" s="226"/>
      <c r="BK951" s="226"/>
      <c r="BL951" s="228"/>
      <c r="BM951" s="229"/>
    </row>
    <row r="952" spans="1:65" x14ac:dyDescent="0.25">
      <c r="A952" s="45"/>
      <c r="B952" s="44"/>
      <c r="C952" s="52"/>
      <c r="D952" s="37"/>
      <c r="E952" s="37"/>
      <c r="F952" s="43"/>
      <c r="G952" s="52"/>
      <c r="H952" s="52"/>
      <c r="I952" s="34"/>
      <c r="J952" s="34"/>
      <c r="K952" s="34"/>
      <c r="L952" s="7"/>
      <c r="M952" s="34"/>
      <c r="N952" s="7"/>
      <c r="O952" s="34"/>
      <c r="P952" s="7"/>
      <c r="Q952" s="34"/>
      <c r="R952" s="34"/>
      <c r="S952" s="7"/>
      <c r="T952" s="34"/>
      <c r="U952" s="34"/>
      <c r="V952" s="7"/>
      <c r="W952" s="34"/>
      <c r="X952" s="7"/>
      <c r="Y952" s="34"/>
      <c r="Z952" s="67"/>
      <c r="AA952" s="34"/>
      <c r="AB952" s="7"/>
      <c r="AC952" s="34"/>
      <c r="AD952" s="34"/>
      <c r="AE952" s="7"/>
      <c r="AF952" s="34"/>
      <c r="AG952" s="7"/>
      <c r="AH952" s="34"/>
      <c r="AI952" s="7"/>
      <c r="AJ952" s="66"/>
      <c r="AK952" s="66"/>
      <c r="AL952" s="34"/>
      <c r="AM952" s="34"/>
      <c r="AN952" s="7"/>
      <c r="AO952" s="67"/>
      <c r="AP952" s="8"/>
      <c r="AQ952" s="8"/>
      <c r="AR952" s="7"/>
      <c r="AS952" s="8"/>
      <c r="AT952" s="8"/>
      <c r="AU952" s="224"/>
      <c r="AV952" s="224"/>
      <c r="AW952" s="224"/>
      <c r="AX952" s="225"/>
      <c r="AY952" s="225"/>
      <c r="AZ952" s="224"/>
      <c r="BA952" s="225"/>
      <c r="BB952" s="225"/>
      <c r="BC952" s="224"/>
      <c r="BD952" s="225"/>
      <c r="BE952" s="225"/>
      <c r="BF952" s="224"/>
      <c r="BG952" s="225"/>
      <c r="BH952" s="225"/>
      <c r="BI952" s="224"/>
      <c r="BJ952" s="226"/>
      <c r="BK952" s="226"/>
      <c r="BL952" s="228"/>
      <c r="BM952" s="229"/>
    </row>
    <row r="953" spans="1:65" x14ac:dyDescent="0.25">
      <c r="A953" s="45"/>
      <c r="B953" s="44"/>
      <c r="C953" s="52"/>
      <c r="D953" s="37"/>
      <c r="E953" s="37"/>
      <c r="F953" s="43"/>
      <c r="G953" s="52"/>
      <c r="H953" s="52"/>
      <c r="I953" s="34"/>
      <c r="J953" s="34"/>
      <c r="K953" s="34"/>
      <c r="L953" s="7"/>
      <c r="M953" s="34"/>
      <c r="N953" s="7"/>
      <c r="O953" s="34"/>
      <c r="P953" s="7"/>
      <c r="Q953" s="34"/>
      <c r="R953" s="34"/>
      <c r="S953" s="7"/>
      <c r="T953" s="34"/>
      <c r="U953" s="34"/>
      <c r="V953" s="7"/>
      <c r="W953" s="34"/>
      <c r="X953" s="7"/>
      <c r="Y953" s="34"/>
      <c r="Z953" s="67"/>
      <c r="AA953" s="34"/>
      <c r="AB953" s="7"/>
      <c r="AC953" s="34"/>
      <c r="AD953" s="34"/>
      <c r="AE953" s="7"/>
      <c r="AF953" s="34"/>
      <c r="AG953" s="7"/>
      <c r="AH953" s="34"/>
      <c r="AI953" s="7"/>
      <c r="AJ953" s="66"/>
      <c r="AK953" s="66"/>
      <c r="AL953" s="34"/>
      <c r="AM953" s="34"/>
      <c r="AN953" s="7"/>
      <c r="AO953" s="67"/>
      <c r="AP953" s="8"/>
      <c r="AQ953" s="8"/>
      <c r="AR953" s="7"/>
      <c r="AS953" s="8"/>
      <c r="AT953" s="8"/>
      <c r="AU953" s="224"/>
      <c r="AV953" s="224"/>
      <c r="AW953" s="224"/>
      <c r="AX953" s="225"/>
      <c r="AY953" s="225"/>
      <c r="AZ953" s="224"/>
      <c r="BA953" s="225"/>
      <c r="BB953" s="225"/>
      <c r="BC953" s="224"/>
      <c r="BD953" s="225"/>
      <c r="BE953" s="225"/>
      <c r="BF953" s="224"/>
      <c r="BG953" s="225"/>
      <c r="BH953" s="225"/>
      <c r="BI953" s="224"/>
      <c r="BJ953" s="226"/>
      <c r="BK953" s="226"/>
      <c r="BL953" s="228"/>
      <c r="BM953" s="229"/>
    </row>
    <row r="954" spans="1:65" x14ac:dyDescent="0.25">
      <c r="A954" s="45"/>
      <c r="B954" s="44"/>
      <c r="C954" s="52"/>
      <c r="D954" s="37"/>
      <c r="E954" s="37"/>
      <c r="F954" s="43"/>
      <c r="G954" s="52"/>
      <c r="H954" s="52"/>
      <c r="I954" s="34"/>
      <c r="J954" s="34"/>
      <c r="K954" s="34"/>
      <c r="L954" s="7"/>
      <c r="M954" s="34"/>
      <c r="N954" s="7"/>
      <c r="O954" s="34"/>
      <c r="P954" s="7"/>
      <c r="Q954" s="34"/>
      <c r="R954" s="34"/>
      <c r="S954" s="7"/>
      <c r="T954" s="34"/>
      <c r="U954" s="34"/>
      <c r="V954" s="7"/>
      <c r="W954" s="34"/>
      <c r="X954" s="7"/>
      <c r="Y954" s="34"/>
      <c r="Z954" s="67"/>
      <c r="AA954" s="34"/>
      <c r="AB954" s="7"/>
      <c r="AC954" s="34"/>
      <c r="AD954" s="34"/>
      <c r="AE954" s="7"/>
      <c r="AF954" s="34"/>
      <c r="AG954" s="7"/>
      <c r="AH954" s="34"/>
      <c r="AI954" s="7"/>
      <c r="AJ954" s="66"/>
      <c r="AK954" s="66"/>
      <c r="AL954" s="34"/>
      <c r="AM954" s="34"/>
      <c r="AN954" s="7"/>
      <c r="AO954" s="67"/>
      <c r="AP954" s="8"/>
      <c r="AQ954" s="8"/>
      <c r="AR954" s="7"/>
      <c r="AS954" s="8"/>
      <c r="AT954" s="8"/>
      <c r="AU954" s="224"/>
      <c r="AV954" s="224"/>
      <c r="AW954" s="224"/>
      <c r="AX954" s="225"/>
      <c r="AY954" s="225"/>
      <c r="AZ954" s="224"/>
      <c r="BA954" s="225"/>
      <c r="BB954" s="225"/>
      <c r="BC954" s="224"/>
      <c r="BD954" s="225"/>
      <c r="BE954" s="225"/>
      <c r="BF954" s="224"/>
      <c r="BG954" s="225"/>
      <c r="BH954" s="225"/>
      <c r="BI954" s="224"/>
      <c r="BJ954" s="226"/>
      <c r="BK954" s="226"/>
      <c r="BL954" s="228"/>
      <c r="BM954" s="229"/>
    </row>
    <row r="955" spans="1:65" x14ac:dyDescent="0.25">
      <c r="A955" s="45"/>
      <c r="B955" s="44"/>
      <c r="C955" s="52"/>
      <c r="D955" s="37"/>
      <c r="E955" s="37"/>
      <c r="F955" s="43"/>
      <c r="G955" s="52"/>
      <c r="H955" s="52"/>
      <c r="I955" s="34"/>
      <c r="J955" s="34"/>
      <c r="K955" s="34"/>
      <c r="L955" s="7"/>
      <c r="M955" s="34"/>
      <c r="N955" s="7"/>
      <c r="O955" s="34"/>
      <c r="P955" s="7"/>
      <c r="Q955" s="34"/>
      <c r="R955" s="34"/>
      <c r="S955" s="7"/>
      <c r="T955" s="34"/>
      <c r="U955" s="34"/>
      <c r="V955" s="7"/>
      <c r="W955" s="34"/>
      <c r="X955" s="7"/>
      <c r="Y955" s="34"/>
      <c r="Z955" s="67"/>
      <c r="AA955" s="34"/>
      <c r="AB955" s="7"/>
      <c r="AC955" s="34"/>
      <c r="AD955" s="34"/>
      <c r="AE955" s="7"/>
      <c r="AF955" s="34"/>
      <c r="AG955" s="7"/>
      <c r="AH955" s="34"/>
      <c r="AI955" s="7"/>
      <c r="AJ955" s="66"/>
      <c r="AK955" s="66"/>
      <c r="AL955" s="34"/>
      <c r="AM955" s="34"/>
      <c r="AN955" s="7"/>
      <c r="AO955" s="67"/>
      <c r="AP955" s="8"/>
      <c r="AQ955" s="8"/>
      <c r="AR955" s="7"/>
      <c r="AS955" s="8"/>
      <c r="AT955" s="8"/>
      <c r="AU955" s="224"/>
      <c r="AV955" s="224"/>
      <c r="AW955" s="224"/>
      <c r="AX955" s="225"/>
      <c r="AY955" s="225"/>
      <c r="AZ955" s="224"/>
      <c r="BA955" s="225"/>
      <c r="BB955" s="225"/>
      <c r="BC955" s="224"/>
      <c r="BD955" s="225"/>
      <c r="BE955" s="225"/>
      <c r="BF955" s="224"/>
      <c r="BG955" s="225"/>
      <c r="BH955" s="225"/>
      <c r="BI955" s="224"/>
      <c r="BJ955" s="226"/>
      <c r="BK955" s="226"/>
      <c r="BL955" s="228"/>
      <c r="BM955" s="229"/>
    </row>
    <row r="956" spans="1:65" x14ac:dyDescent="0.25">
      <c r="A956" s="45"/>
      <c r="B956" s="44"/>
      <c r="C956" s="52"/>
      <c r="D956" s="37"/>
      <c r="E956" s="37"/>
      <c r="F956" s="43"/>
      <c r="G956" s="52"/>
      <c r="H956" s="52"/>
      <c r="I956" s="34"/>
      <c r="J956" s="34"/>
      <c r="K956" s="34"/>
      <c r="L956" s="7"/>
      <c r="M956" s="34"/>
      <c r="N956" s="7"/>
      <c r="O956" s="34"/>
      <c r="P956" s="7"/>
      <c r="Q956" s="34"/>
      <c r="R956" s="34"/>
      <c r="S956" s="7"/>
      <c r="T956" s="34"/>
      <c r="U956" s="34"/>
      <c r="V956" s="7"/>
      <c r="W956" s="34"/>
      <c r="X956" s="7"/>
      <c r="Y956" s="34"/>
      <c r="Z956" s="67"/>
      <c r="AA956" s="34"/>
      <c r="AB956" s="7"/>
      <c r="AC956" s="34"/>
      <c r="AD956" s="34"/>
      <c r="AE956" s="7"/>
      <c r="AF956" s="34"/>
      <c r="AG956" s="7"/>
      <c r="AH956" s="34"/>
      <c r="AI956" s="7"/>
      <c r="AJ956" s="66"/>
      <c r="AK956" s="66"/>
      <c r="AL956" s="34"/>
      <c r="AM956" s="34"/>
      <c r="AN956" s="7"/>
      <c r="AO956" s="67"/>
      <c r="AP956" s="8"/>
      <c r="AQ956" s="8"/>
      <c r="AR956" s="7"/>
      <c r="AS956" s="8"/>
      <c r="AT956" s="8"/>
      <c r="AU956" s="224"/>
      <c r="AV956" s="224"/>
      <c r="AW956" s="224"/>
      <c r="AX956" s="225"/>
      <c r="AY956" s="225"/>
      <c r="AZ956" s="224"/>
      <c r="BA956" s="225"/>
      <c r="BB956" s="225"/>
      <c r="BC956" s="224"/>
      <c r="BD956" s="225"/>
      <c r="BE956" s="225"/>
      <c r="BF956" s="224"/>
      <c r="BG956" s="225"/>
      <c r="BH956" s="225"/>
      <c r="BI956" s="224"/>
      <c r="BJ956" s="226"/>
      <c r="BK956" s="226"/>
      <c r="BL956" s="228"/>
      <c r="BM956" s="229"/>
    </row>
    <row r="957" spans="1:65" x14ac:dyDescent="0.25">
      <c r="A957" s="45"/>
      <c r="B957" s="44"/>
      <c r="C957" s="52"/>
      <c r="D957" s="37"/>
      <c r="E957" s="37"/>
      <c r="F957" s="43"/>
      <c r="G957" s="52"/>
      <c r="H957" s="52"/>
      <c r="I957" s="34"/>
      <c r="J957" s="34"/>
      <c r="K957" s="34"/>
      <c r="L957" s="7"/>
      <c r="M957" s="34"/>
      <c r="N957" s="7"/>
      <c r="O957" s="34"/>
      <c r="P957" s="7"/>
      <c r="Q957" s="34"/>
      <c r="R957" s="34"/>
      <c r="S957" s="7"/>
      <c r="T957" s="34"/>
      <c r="U957" s="34"/>
      <c r="V957" s="7"/>
      <c r="W957" s="34"/>
      <c r="X957" s="7"/>
      <c r="Y957" s="34"/>
      <c r="Z957" s="67"/>
      <c r="AA957" s="34"/>
      <c r="AB957" s="7"/>
      <c r="AC957" s="34"/>
      <c r="AD957" s="34"/>
      <c r="AE957" s="7"/>
      <c r="AF957" s="34"/>
      <c r="AG957" s="7"/>
      <c r="AH957" s="34"/>
      <c r="AI957" s="7"/>
      <c r="AJ957" s="66"/>
      <c r="AK957" s="66"/>
      <c r="AL957" s="34"/>
      <c r="AM957" s="34"/>
      <c r="AN957" s="7"/>
      <c r="AO957" s="67"/>
      <c r="AP957" s="8"/>
      <c r="AQ957" s="8"/>
      <c r="AR957" s="7"/>
      <c r="AS957" s="8"/>
      <c r="AT957" s="8"/>
      <c r="AU957" s="224"/>
      <c r="AV957" s="224"/>
      <c r="AW957" s="224"/>
      <c r="AX957" s="225"/>
      <c r="AY957" s="225"/>
      <c r="AZ957" s="224"/>
      <c r="BA957" s="225"/>
      <c r="BB957" s="225"/>
      <c r="BC957" s="224"/>
      <c r="BD957" s="225"/>
      <c r="BE957" s="225"/>
      <c r="BF957" s="224"/>
      <c r="BG957" s="225"/>
      <c r="BH957" s="225"/>
      <c r="BI957" s="224"/>
      <c r="BJ957" s="226"/>
      <c r="BK957" s="226"/>
      <c r="BL957" s="228"/>
      <c r="BM957" s="229"/>
    </row>
    <row r="958" spans="1:65" x14ac:dyDescent="0.25">
      <c r="A958" s="45"/>
      <c r="B958" s="44"/>
      <c r="C958" s="52"/>
      <c r="D958" s="37"/>
      <c r="E958" s="37"/>
      <c r="F958" s="43"/>
      <c r="G958" s="52"/>
      <c r="H958" s="52"/>
      <c r="I958" s="34"/>
      <c r="J958" s="34"/>
      <c r="K958" s="34"/>
      <c r="L958" s="7"/>
      <c r="M958" s="34"/>
      <c r="N958" s="7"/>
      <c r="O958" s="34"/>
      <c r="P958" s="7"/>
      <c r="Q958" s="34"/>
      <c r="R958" s="34"/>
      <c r="S958" s="7"/>
      <c r="T958" s="34"/>
      <c r="U958" s="34"/>
      <c r="V958" s="7"/>
      <c r="W958" s="34"/>
      <c r="X958" s="7"/>
      <c r="Y958" s="34"/>
      <c r="Z958" s="67"/>
      <c r="AA958" s="34"/>
      <c r="AB958" s="7"/>
      <c r="AC958" s="34"/>
      <c r="AD958" s="34"/>
      <c r="AE958" s="7"/>
      <c r="AF958" s="34"/>
      <c r="AG958" s="7"/>
      <c r="AH958" s="34"/>
      <c r="AI958" s="7"/>
      <c r="AJ958" s="66"/>
      <c r="AK958" s="66"/>
      <c r="AL958" s="34"/>
      <c r="AM958" s="34"/>
      <c r="AN958" s="7"/>
      <c r="AO958" s="67"/>
      <c r="AP958" s="8"/>
      <c r="AQ958" s="8"/>
      <c r="AR958" s="7"/>
      <c r="AS958" s="8"/>
      <c r="AT958" s="8"/>
      <c r="AU958" s="224"/>
      <c r="AV958" s="224"/>
      <c r="AW958" s="224"/>
      <c r="AX958" s="225"/>
      <c r="AY958" s="225"/>
      <c r="AZ958" s="224"/>
      <c r="BA958" s="225"/>
      <c r="BB958" s="225"/>
      <c r="BC958" s="224"/>
      <c r="BD958" s="225"/>
      <c r="BE958" s="225"/>
      <c r="BF958" s="224"/>
      <c r="BG958" s="225"/>
      <c r="BH958" s="225"/>
      <c r="BI958" s="224"/>
      <c r="BJ958" s="226"/>
      <c r="BK958" s="226"/>
      <c r="BL958" s="228"/>
      <c r="BM958" s="229"/>
    </row>
    <row r="959" spans="1:65" x14ac:dyDescent="0.25">
      <c r="A959" s="45"/>
      <c r="B959" s="44"/>
      <c r="C959" s="52"/>
      <c r="D959" s="37"/>
      <c r="E959" s="37"/>
      <c r="F959" s="43"/>
      <c r="G959" s="52"/>
      <c r="H959" s="52"/>
      <c r="I959" s="34"/>
      <c r="J959" s="34"/>
      <c r="K959" s="34"/>
      <c r="L959" s="7"/>
      <c r="M959" s="34"/>
      <c r="N959" s="7"/>
      <c r="O959" s="34"/>
      <c r="P959" s="7"/>
      <c r="Q959" s="34"/>
      <c r="R959" s="34"/>
      <c r="S959" s="7"/>
      <c r="T959" s="34"/>
      <c r="U959" s="34"/>
      <c r="V959" s="7"/>
      <c r="W959" s="34"/>
      <c r="X959" s="7"/>
      <c r="Y959" s="34"/>
      <c r="Z959" s="67"/>
      <c r="AA959" s="34"/>
      <c r="AB959" s="7"/>
      <c r="AC959" s="34"/>
      <c r="AD959" s="34"/>
      <c r="AE959" s="7"/>
      <c r="AF959" s="34"/>
      <c r="AG959" s="7"/>
      <c r="AH959" s="34"/>
      <c r="AI959" s="7"/>
      <c r="AJ959" s="66"/>
      <c r="AK959" s="66"/>
      <c r="AL959" s="34"/>
      <c r="AM959" s="34"/>
      <c r="AN959" s="7"/>
      <c r="AO959" s="67"/>
      <c r="AP959" s="8"/>
      <c r="AQ959" s="8"/>
      <c r="AR959" s="7"/>
      <c r="AS959" s="8"/>
      <c r="AT959" s="8"/>
      <c r="AU959" s="224"/>
      <c r="AV959" s="224"/>
      <c r="AW959" s="224"/>
      <c r="AX959" s="225"/>
      <c r="AY959" s="225"/>
      <c r="AZ959" s="224"/>
      <c r="BA959" s="225"/>
      <c r="BB959" s="225"/>
      <c r="BC959" s="224"/>
      <c r="BD959" s="225"/>
      <c r="BE959" s="225"/>
      <c r="BF959" s="224"/>
      <c r="BG959" s="225"/>
      <c r="BH959" s="225"/>
      <c r="BI959" s="224"/>
      <c r="BJ959" s="226"/>
      <c r="BK959" s="226"/>
      <c r="BL959" s="228"/>
      <c r="BM959" s="229"/>
    </row>
    <row r="960" spans="1:65" x14ac:dyDescent="0.25">
      <c r="A960" s="45"/>
      <c r="B960" s="44"/>
      <c r="C960" s="52"/>
      <c r="D960" s="37"/>
      <c r="E960" s="37"/>
      <c r="F960" s="43"/>
      <c r="G960" s="52"/>
      <c r="H960" s="52"/>
      <c r="I960" s="34"/>
      <c r="J960" s="34"/>
      <c r="K960" s="34"/>
      <c r="L960" s="7"/>
      <c r="M960" s="34"/>
      <c r="N960" s="7"/>
      <c r="O960" s="34"/>
      <c r="P960" s="7"/>
      <c r="Q960" s="34"/>
      <c r="R960" s="34"/>
      <c r="S960" s="7"/>
      <c r="T960" s="34"/>
      <c r="U960" s="34"/>
      <c r="V960" s="7"/>
      <c r="W960" s="34"/>
      <c r="X960" s="7"/>
      <c r="Y960" s="34"/>
      <c r="Z960" s="67"/>
      <c r="AA960" s="34"/>
      <c r="AB960" s="7"/>
      <c r="AC960" s="34"/>
      <c r="AD960" s="34"/>
      <c r="AE960" s="7"/>
      <c r="AF960" s="34"/>
      <c r="AG960" s="7"/>
      <c r="AH960" s="34"/>
      <c r="AI960" s="7"/>
      <c r="AJ960" s="66"/>
      <c r="AK960" s="66"/>
      <c r="AL960" s="34"/>
      <c r="AM960" s="34"/>
      <c r="AN960" s="7"/>
      <c r="AO960" s="67"/>
      <c r="AP960" s="8"/>
      <c r="AQ960" s="8"/>
      <c r="AR960" s="7"/>
      <c r="AS960" s="8"/>
      <c r="AT960" s="8"/>
      <c r="AU960" s="224"/>
      <c r="AV960" s="224"/>
      <c r="AW960" s="224"/>
      <c r="AX960" s="225"/>
      <c r="AY960" s="225"/>
      <c r="AZ960" s="224"/>
      <c r="BA960" s="225"/>
      <c r="BB960" s="225"/>
      <c r="BC960" s="224"/>
      <c r="BD960" s="225"/>
      <c r="BE960" s="225"/>
      <c r="BF960" s="224"/>
      <c r="BG960" s="225"/>
      <c r="BH960" s="225"/>
      <c r="BI960" s="224"/>
      <c r="BJ960" s="226"/>
      <c r="BK960" s="226"/>
      <c r="BL960" s="228"/>
      <c r="BM960" s="229"/>
    </row>
    <row r="961" spans="1:65" x14ac:dyDescent="0.25">
      <c r="A961" s="45"/>
      <c r="B961" s="44"/>
      <c r="C961" s="52"/>
      <c r="D961" s="37"/>
      <c r="E961" s="37"/>
      <c r="F961" s="43"/>
      <c r="G961" s="52"/>
      <c r="H961" s="52"/>
      <c r="I961" s="34"/>
      <c r="J961" s="34"/>
      <c r="K961" s="34"/>
      <c r="L961" s="7"/>
      <c r="M961" s="34"/>
      <c r="N961" s="7"/>
      <c r="O961" s="34"/>
      <c r="P961" s="7"/>
      <c r="Q961" s="34"/>
      <c r="R961" s="34"/>
      <c r="S961" s="7"/>
      <c r="T961" s="34"/>
      <c r="U961" s="34"/>
      <c r="V961" s="7"/>
      <c r="W961" s="34"/>
      <c r="X961" s="7"/>
      <c r="Y961" s="34"/>
      <c r="Z961" s="67"/>
      <c r="AA961" s="34"/>
      <c r="AB961" s="7"/>
      <c r="AC961" s="34"/>
      <c r="AD961" s="34"/>
      <c r="AE961" s="7"/>
      <c r="AF961" s="34"/>
      <c r="AG961" s="7"/>
      <c r="AH961" s="34"/>
      <c r="AI961" s="7"/>
      <c r="AJ961" s="66"/>
      <c r="AK961" s="66"/>
      <c r="AL961" s="34"/>
      <c r="AM961" s="34"/>
      <c r="AN961" s="7"/>
      <c r="AO961" s="67"/>
      <c r="AP961" s="8"/>
      <c r="AQ961" s="8"/>
      <c r="AR961" s="7"/>
      <c r="AS961" s="8"/>
      <c r="AT961" s="8"/>
      <c r="AU961" s="224"/>
      <c r="AV961" s="224"/>
      <c r="AW961" s="224"/>
      <c r="AX961" s="225"/>
      <c r="AY961" s="225"/>
      <c r="AZ961" s="224"/>
      <c r="BA961" s="225"/>
      <c r="BB961" s="225"/>
      <c r="BC961" s="224"/>
      <c r="BD961" s="225"/>
      <c r="BE961" s="225"/>
      <c r="BF961" s="224"/>
      <c r="BG961" s="225"/>
      <c r="BH961" s="225"/>
      <c r="BI961" s="224"/>
      <c r="BJ961" s="226"/>
      <c r="BK961" s="226"/>
      <c r="BL961" s="228"/>
      <c r="BM961" s="229"/>
    </row>
    <row r="962" spans="1:65" x14ac:dyDescent="0.25">
      <c r="A962" s="45"/>
      <c r="B962" s="44"/>
      <c r="C962" s="52"/>
      <c r="D962" s="37"/>
      <c r="E962" s="37"/>
      <c r="F962" s="43"/>
      <c r="G962" s="52"/>
      <c r="H962" s="52"/>
      <c r="I962" s="34"/>
      <c r="J962" s="34"/>
      <c r="K962" s="34"/>
      <c r="L962" s="7"/>
      <c r="M962" s="34"/>
      <c r="N962" s="7"/>
      <c r="O962" s="34"/>
      <c r="P962" s="7"/>
      <c r="Q962" s="34"/>
      <c r="R962" s="34"/>
      <c r="S962" s="7"/>
      <c r="T962" s="34"/>
      <c r="U962" s="34"/>
      <c r="V962" s="7"/>
      <c r="W962" s="34"/>
      <c r="X962" s="7"/>
      <c r="Y962" s="34"/>
      <c r="Z962" s="67"/>
      <c r="AA962" s="34"/>
      <c r="AB962" s="7"/>
      <c r="AC962" s="34"/>
      <c r="AD962" s="34"/>
      <c r="AE962" s="7"/>
      <c r="AF962" s="34"/>
      <c r="AG962" s="7"/>
      <c r="AH962" s="34"/>
      <c r="AI962" s="7"/>
      <c r="AJ962" s="66"/>
      <c r="AK962" s="66"/>
      <c r="AL962" s="34"/>
      <c r="AM962" s="34"/>
      <c r="AN962" s="7"/>
      <c r="AO962" s="67"/>
      <c r="AP962" s="8"/>
      <c r="AQ962" s="8"/>
      <c r="AR962" s="7"/>
      <c r="AS962" s="8"/>
      <c r="AT962" s="8"/>
      <c r="AU962" s="224"/>
      <c r="AV962" s="224"/>
      <c r="AW962" s="224"/>
      <c r="AX962" s="225"/>
      <c r="AY962" s="225"/>
      <c r="AZ962" s="224"/>
      <c r="BA962" s="225"/>
      <c r="BB962" s="225"/>
      <c r="BC962" s="224"/>
      <c r="BD962" s="225"/>
      <c r="BE962" s="225"/>
      <c r="BF962" s="224"/>
      <c r="BG962" s="225"/>
      <c r="BH962" s="225"/>
      <c r="BI962" s="224"/>
      <c r="BJ962" s="226"/>
      <c r="BK962" s="226"/>
      <c r="BL962" s="228"/>
      <c r="BM962" s="229"/>
    </row>
    <row r="963" spans="1:65" x14ac:dyDescent="0.25">
      <c r="A963" s="45"/>
      <c r="B963" s="44"/>
      <c r="C963" s="52"/>
      <c r="D963" s="37"/>
      <c r="E963" s="37"/>
      <c r="F963" s="43"/>
      <c r="G963" s="52"/>
      <c r="H963" s="52"/>
      <c r="I963" s="34"/>
      <c r="J963" s="34"/>
      <c r="K963" s="34"/>
      <c r="L963" s="7"/>
      <c r="M963" s="34"/>
      <c r="N963" s="7"/>
      <c r="O963" s="34"/>
      <c r="P963" s="7"/>
      <c r="Q963" s="34"/>
      <c r="R963" s="34"/>
      <c r="S963" s="7"/>
      <c r="T963" s="34"/>
      <c r="U963" s="34"/>
      <c r="V963" s="7"/>
      <c r="W963" s="34"/>
      <c r="X963" s="7"/>
      <c r="Y963" s="34"/>
      <c r="Z963" s="67"/>
      <c r="AA963" s="34"/>
      <c r="AB963" s="7"/>
      <c r="AC963" s="34"/>
      <c r="AD963" s="34"/>
      <c r="AE963" s="7"/>
      <c r="AF963" s="34"/>
      <c r="AG963" s="7"/>
      <c r="AH963" s="34"/>
      <c r="AI963" s="7"/>
      <c r="AJ963" s="66"/>
      <c r="AK963" s="66"/>
      <c r="AL963" s="34"/>
      <c r="AM963" s="34"/>
      <c r="AN963" s="7"/>
      <c r="AO963" s="67"/>
      <c r="AP963" s="8"/>
      <c r="AQ963" s="8"/>
      <c r="AR963" s="7"/>
      <c r="AS963" s="8"/>
      <c r="AT963" s="8"/>
      <c r="AU963" s="224"/>
      <c r="AV963" s="224"/>
      <c r="AW963" s="224"/>
      <c r="AX963" s="225"/>
      <c r="AY963" s="225"/>
      <c r="AZ963" s="224"/>
      <c r="BA963" s="225"/>
      <c r="BB963" s="225"/>
      <c r="BC963" s="224"/>
      <c r="BD963" s="225"/>
      <c r="BE963" s="225"/>
      <c r="BF963" s="224"/>
      <c r="BG963" s="225"/>
      <c r="BH963" s="225"/>
      <c r="BI963" s="224"/>
      <c r="BJ963" s="226"/>
      <c r="BK963" s="226"/>
      <c r="BL963" s="228"/>
      <c r="BM963" s="229"/>
    </row>
    <row r="964" spans="1:65" x14ac:dyDescent="0.25">
      <c r="A964" s="45"/>
      <c r="B964" s="44"/>
      <c r="C964" s="52"/>
      <c r="D964" s="37"/>
      <c r="E964" s="37"/>
      <c r="F964" s="43"/>
      <c r="G964" s="52"/>
      <c r="H964" s="52"/>
      <c r="I964" s="34"/>
      <c r="J964" s="34"/>
      <c r="K964" s="34"/>
      <c r="L964" s="7"/>
      <c r="M964" s="34"/>
      <c r="N964" s="7"/>
      <c r="O964" s="34"/>
      <c r="P964" s="7"/>
      <c r="Q964" s="34"/>
      <c r="R964" s="34"/>
      <c r="S964" s="7"/>
      <c r="T964" s="34"/>
      <c r="U964" s="34"/>
      <c r="V964" s="7"/>
      <c r="W964" s="34"/>
      <c r="X964" s="7"/>
      <c r="Y964" s="34"/>
      <c r="Z964" s="67"/>
      <c r="AA964" s="34"/>
      <c r="AB964" s="7"/>
      <c r="AC964" s="34"/>
      <c r="AD964" s="34"/>
      <c r="AE964" s="7"/>
      <c r="AF964" s="34"/>
      <c r="AG964" s="7"/>
      <c r="AH964" s="34"/>
      <c r="AI964" s="7"/>
      <c r="AJ964" s="66"/>
      <c r="AK964" s="66"/>
      <c r="AL964" s="34"/>
      <c r="AM964" s="34"/>
      <c r="AN964" s="7"/>
      <c r="AO964" s="67"/>
      <c r="AP964" s="8"/>
      <c r="AQ964" s="8"/>
      <c r="AR964" s="7"/>
      <c r="AS964" s="8"/>
      <c r="AT964" s="8"/>
      <c r="AU964" s="224"/>
      <c r="AV964" s="224"/>
      <c r="AW964" s="224"/>
      <c r="AX964" s="225"/>
      <c r="AY964" s="225"/>
      <c r="AZ964" s="224"/>
      <c r="BA964" s="225"/>
      <c r="BB964" s="225"/>
      <c r="BC964" s="224"/>
      <c r="BD964" s="225"/>
      <c r="BE964" s="225"/>
      <c r="BF964" s="224"/>
      <c r="BG964" s="225"/>
      <c r="BH964" s="225"/>
      <c r="BI964" s="224"/>
      <c r="BJ964" s="226"/>
      <c r="BK964" s="226"/>
      <c r="BL964" s="228"/>
      <c r="BM964" s="229"/>
    </row>
    <row r="965" spans="1:65" x14ac:dyDescent="0.25">
      <c r="A965" s="45"/>
      <c r="B965" s="44"/>
      <c r="C965" s="52"/>
      <c r="D965" s="37"/>
      <c r="E965" s="37"/>
      <c r="F965" s="43"/>
      <c r="G965" s="52"/>
      <c r="H965" s="52"/>
      <c r="I965" s="34"/>
      <c r="J965" s="34"/>
      <c r="K965" s="34"/>
      <c r="L965" s="7"/>
      <c r="M965" s="34"/>
      <c r="N965" s="7"/>
      <c r="O965" s="34"/>
      <c r="P965" s="7"/>
      <c r="Q965" s="34"/>
      <c r="R965" s="34"/>
      <c r="S965" s="7"/>
      <c r="T965" s="34"/>
      <c r="U965" s="34"/>
      <c r="V965" s="7"/>
      <c r="W965" s="34"/>
      <c r="X965" s="7"/>
      <c r="Y965" s="34"/>
      <c r="Z965" s="67"/>
      <c r="AA965" s="34"/>
      <c r="AB965" s="7"/>
      <c r="AC965" s="34"/>
      <c r="AD965" s="34"/>
      <c r="AE965" s="7"/>
      <c r="AF965" s="34"/>
      <c r="AG965" s="7"/>
      <c r="AH965" s="34"/>
      <c r="AI965" s="7"/>
      <c r="AJ965" s="66"/>
      <c r="AK965" s="66"/>
      <c r="AL965" s="34"/>
      <c r="AM965" s="34"/>
      <c r="AN965" s="7"/>
      <c r="AO965" s="67"/>
      <c r="AP965" s="8"/>
      <c r="AQ965" s="8"/>
      <c r="AR965" s="7"/>
      <c r="AS965" s="8"/>
      <c r="AT965" s="8"/>
      <c r="AU965" s="224"/>
      <c r="AV965" s="224"/>
      <c r="AW965" s="224"/>
      <c r="AX965" s="225"/>
      <c r="AY965" s="225"/>
      <c r="AZ965" s="224"/>
      <c r="BA965" s="225"/>
      <c r="BB965" s="225"/>
      <c r="BC965" s="224"/>
      <c r="BD965" s="225"/>
      <c r="BE965" s="225"/>
      <c r="BF965" s="224"/>
      <c r="BG965" s="225"/>
      <c r="BH965" s="225"/>
      <c r="BI965" s="224"/>
      <c r="BJ965" s="226"/>
      <c r="BK965" s="226"/>
      <c r="BL965" s="228"/>
      <c r="BM965" s="229"/>
    </row>
    <row r="966" spans="1:65" x14ac:dyDescent="0.25">
      <c r="A966" s="45"/>
      <c r="B966" s="44"/>
      <c r="C966" s="52"/>
      <c r="D966" s="37"/>
      <c r="E966" s="37"/>
      <c r="F966" s="43"/>
      <c r="G966" s="52"/>
      <c r="H966" s="52"/>
      <c r="I966" s="34"/>
      <c r="J966" s="34"/>
      <c r="K966" s="34"/>
      <c r="L966" s="7"/>
      <c r="M966" s="34"/>
      <c r="N966" s="7"/>
      <c r="O966" s="34"/>
      <c r="P966" s="7"/>
      <c r="Q966" s="34"/>
      <c r="R966" s="34"/>
      <c r="S966" s="7"/>
      <c r="T966" s="34"/>
      <c r="U966" s="34"/>
      <c r="V966" s="7"/>
      <c r="W966" s="34"/>
      <c r="X966" s="7"/>
      <c r="Y966" s="34"/>
      <c r="Z966" s="67"/>
      <c r="AA966" s="34"/>
      <c r="AB966" s="7"/>
      <c r="AC966" s="34"/>
      <c r="AD966" s="34"/>
      <c r="AE966" s="7"/>
      <c r="AF966" s="34"/>
      <c r="AG966" s="7"/>
      <c r="AH966" s="34"/>
      <c r="AI966" s="7"/>
      <c r="AJ966" s="66"/>
      <c r="AK966" s="66"/>
      <c r="AL966" s="34"/>
      <c r="AM966" s="34"/>
      <c r="AN966" s="7"/>
      <c r="AO966" s="67"/>
      <c r="AP966" s="8"/>
      <c r="AQ966" s="8"/>
      <c r="AR966" s="7"/>
      <c r="AS966" s="8"/>
      <c r="AT966" s="8"/>
      <c r="AU966" s="224"/>
      <c r="AV966" s="224"/>
      <c r="AW966" s="224"/>
      <c r="AX966" s="225"/>
      <c r="AY966" s="225"/>
      <c r="AZ966" s="224"/>
      <c r="BA966" s="225"/>
      <c r="BB966" s="225"/>
      <c r="BC966" s="224"/>
      <c r="BD966" s="225"/>
      <c r="BE966" s="225"/>
      <c r="BF966" s="224"/>
      <c r="BG966" s="225"/>
      <c r="BH966" s="225"/>
      <c r="BI966" s="224"/>
      <c r="BJ966" s="226"/>
      <c r="BK966" s="226"/>
      <c r="BL966" s="228"/>
      <c r="BM966" s="229"/>
    </row>
    <row r="967" spans="1:65" x14ac:dyDescent="0.25">
      <c r="A967" s="45"/>
      <c r="B967" s="44"/>
      <c r="C967" s="52"/>
      <c r="D967" s="37"/>
      <c r="E967" s="37"/>
      <c r="F967" s="43"/>
      <c r="G967" s="52"/>
      <c r="H967" s="52"/>
      <c r="I967" s="34"/>
      <c r="J967" s="34"/>
      <c r="K967" s="34"/>
      <c r="L967" s="7"/>
      <c r="M967" s="34"/>
      <c r="N967" s="7"/>
      <c r="O967" s="34"/>
      <c r="P967" s="7"/>
      <c r="Q967" s="34"/>
      <c r="R967" s="34"/>
      <c r="S967" s="7"/>
      <c r="T967" s="34"/>
      <c r="U967" s="34"/>
      <c r="V967" s="7"/>
      <c r="W967" s="34"/>
      <c r="X967" s="7"/>
      <c r="Y967" s="34"/>
      <c r="Z967" s="67"/>
      <c r="AA967" s="34"/>
      <c r="AB967" s="7"/>
      <c r="AC967" s="34"/>
      <c r="AD967" s="34"/>
      <c r="AE967" s="7"/>
      <c r="AF967" s="34"/>
      <c r="AG967" s="7"/>
      <c r="AH967" s="34"/>
      <c r="AI967" s="7"/>
      <c r="AJ967" s="66"/>
      <c r="AK967" s="66"/>
      <c r="AL967" s="34"/>
      <c r="AM967" s="34"/>
      <c r="AN967" s="7"/>
      <c r="AO967" s="67"/>
      <c r="AP967" s="8"/>
      <c r="AQ967" s="8"/>
      <c r="AR967" s="7"/>
      <c r="AS967" s="8"/>
      <c r="AT967" s="8"/>
      <c r="AU967" s="224"/>
      <c r="AV967" s="224"/>
      <c r="AW967" s="224"/>
      <c r="AX967" s="225"/>
      <c r="AY967" s="225"/>
      <c r="AZ967" s="224"/>
      <c r="BA967" s="225"/>
      <c r="BB967" s="225"/>
      <c r="BC967" s="224"/>
      <c r="BD967" s="225"/>
      <c r="BE967" s="225"/>
      <c r="BF967" s="224"/>
      <c r="BG967" s="225"/>
      <c r="BH967" s="225"/>
      <c r="BI967" s="224"/>
      <c r="BJ967" s="226"/>
      <c r="BK967" s="226"/>
      <c r="BL967" s="228"/>
      <c r="BM967" s="229"/>
    </row>
    <row r="968" spans="1:65" x14ac:dyDescent="0.25">
      <c r="A968" s="45"/>
      <c r="B968" s="44"/>
      <c r="C968" s="52"/>
      <c r="D968" s="37"/>
      <c r="E968" s="37"/>
      <c r="F968" s="43"/>
      <c r="G968" s="52"/>
      <c r="H968" s="52"/>
      <c r="I968" s="34"/>
      <c r="J968" s="34"/>
      <c r="K968" s="34"/>
      <c r="L968" s="7"/>
      <c r="M968" s="34"/>
      <c r="N968" s="7"/>
      <c r="O968" s="34"/>
      <c r="P968" s="7"/>
      <c r="Q968" s="34"/>
      <c r="R968" s="34"/>
      <c r="S968" s="7"/>
      <c r="T968" s="34"/>
      <c r="U968" s="34"/>
      <c r="V968" s="7"/>
      <c r="W968" s="34"/>
      <c r="X968" s="7"/>
      <c r="Y968" s="34"/>
      <c r="Z968" s="67"/>
      <c r="AA968" s="34"/>
      <c r="AB968" s="7"/>
      <c r="AC968" s="34"/>
      <c r="AD968" s="34"/>
      <c r="AE968" s="7"/>
      <c r="AF968" s="34"/>
      <c r="AG968" s="7"/>
      <c r="AH968" s="34"/>
      <c r="AI968" s="7"/>
      <c r="AJ968" s="66"/>
      <c r="AK968" s="66"/>
      <c r="AL968" s="34"/>
      <c r="AM968" s="34"/>
      <c r="AN968" s="7"/>
      <c r="AO968" s="67"/>
      <c r="AP968" s="8"/>
      <c r="AQ968" s="8"/>
      <c r="AR968" s="7"/>
      <c r="AS968" s="8"/>
      <c r="AT968" s="8"/>
      <c r="AU968" s="224"/>
      <c r="AV968" s="224"/>
      <c r="AW968" s="224"/>
      <c r="AX968" s="225"/>
      <c r="AY968" s="225"/>
      <c r="AZ968" s="224"/>
      <c r="BA968" s="225"/>
      <c r="BB968" s="225"/>
      <c r="BC968" s="224"/>
      <c r="BD968" s="225"/>
      <c r="BE968" s="225"/>
      <c r="BF968" s="224"/>
      <c r="BG968" s="225"/>
      <c r="BH968" s="225"/>
      <c r="BI968" s="224"/>
      <c r="BJ968" s="226"/>
      <c r="BK968" s="226"/>
      <c r="BL968" s="228"/>
      <c r="BM968" s="229"/>
    </row>
    <row r="969" spans="1:65" x14ac:dyDescent="0.25">
      <c r="A969" s="45"/>
      <c r="B969" s="44"/>
      <c r="C969" s="52"/>
      <c r="D969" s="37"/>
      <c r="E969" s="37"/>
      <c r="F969" s="43"/>
      <c r="G969" s="52"/>
      <c r="H969" s="52"/>
      <c r="I969" s="34"/>
      <c r="J969" s="34"/>
      <c r="K969" s="34"/>
      <c r="L969" s="7"/>
      <c r="M969" s="34"/>
      <c r="N969" s="7"/>
      <c r="O969" s="34"/>
      <c r="P969" s="7"/>
      <c r="Q969" s="34"/>
      <c r="R969" s="34"/>
      <c r="S969" s="7"/>
      <c r="T969" s="34"/>
      <c r="U969" s="34"/>
      <c r="V969" s="7"/>
      <c r="W969" s="34"/>
      <c r="X969" s="7"/>
      <c r="Y969" s="34"/>
      <c r="Z969" s="67"/>
      <c r="AA969" s="34"/>
      <c r="AB969" s="7"/>
      <c r="AC969" s="34"/>
      <c r="AD969" s="34"/>
      <c r="AE969" s="7"/>
      <c r="AF969" s="34"/>
      <c r="AG969" s="7"/>
      <c r="AH969" s="34"/>
      <c r="AI969" s="7"/>
      <c r="AJ969" s="66"/>
      <c r="AK969" s="66"/>
      <c r="AL969" s="34"/>
      <c r="AM969" s="34"/>
      <c r="AN969" s="7"/>
      <c r="AO969" s="67"/>
      <c r="AP969" s="8"/>
      <c r="AQ969" s="8"/>
      <c r="AR969" s="7"/>
      <c r="AS969" s="8"/>
      <c r="AT969" s="8"/>
      <c r="AU969" s="224"/>
      <c r="AV969" s="224"/>
      <c r="AW969" s="224"/>
      <c r="AX969" s="225"/>
      <c r="AY969" s="225"/>
      <c r="AZ969" s="224"/>
      <c r="BA969" s="225"/>
      <c r="BB969" s="225"/>
      <c r="BC969" s="224"/>
      <c r="BD969" s="225"/>
      <c r="BE969" s="225"/>
      <c r="BF969" s="224"/>
      <c r="BG969" s="225"/>
      <c r="BH969" s="225"/>
      <c r="BI969" s="224"/>
      <c r="BJ969" s="226"/>
      <c r="BK969" s="226"/>
      <c r="BL969" s="228"/>
      <c r="BM969" s="229"/>
    </row>
    <row r="970" spans="1:65" x14ac:dyDescent="0.25">
      <c r="A970" s="45"/>
      <c r="B970" s="44"/>
      <c r="C970" s="52"/>
      <c r="D970" s="37"/>
      <c r="E970" s="37"/>
      <c r="F970" s="43"/>
      <c r="G970" s="52"/>
      <c r="H970" s="52"/>
      <c r="I970" s="34"/>
      <c r="J970" s="34"/>
      <c r="K970" s="34"/>
      <c r="L970" s="7"/>
      <c r="M970" s="34"/>
      <c r="N970" s="7"/>
      <c r="O970" s="34"/>
      <c r="P970" s="7"/>
      <c r="Q970" s="34"/>
      <c r="R970" s="34"/>
      <c r="S970" s="7"/>
      <c r="T970" s="34"/>
      <c r="U970" s="34"/>
      <c r="V970" s="7"/>
      <c r="W970" s="34"/>
      <c r="X970" s="7"/>
      <c r="Y970" s="34"/>
      <c r="Z970" s="67"/>
      <c r="AA970" s="34"/>
      <c r="AB970" s="7"/>
      <c r="AC970" s="34"/>
      <c r="AD970" s="34"/>
      <c r="AE970" s="7"/>
      <c r="AF970" s="34"/>
      <c r="AG970" s="7"/>
      <c r="AH970" s="34"/>
      <c r="AI970" s="7"/>
      <c r="AJ970" s="66"/>
      <c r="AK970" s="66"/>
      <c r="AL970" s="34"/>
      <c r="AM970" s="34"/>
      <c r="AN970" s="7"/>
      <c r="AO970" s="67"/>
      <c r="AP970" s="8"/>
      <c r="AQ970" s="8"/>
      <c r="AR970" s="7"/>
      <c r="AS970" s="8"/>
      <c r="AT970" s="8"/>
      <c r="AU970" s="224"/>
      <c r="AV970" s="224"/>
      <c r="AW970" s="224"/>
      <c r="AX970" s="225"/>
      <c r="AY970" s="225"/>
      <c r="AZ970" s="224"/>
      <c r="BA970" s="225"/>
      <c r="BB970" s="225"/>
      <c r="BC970" s="224"/>
      <c r="BD970" s="225"/>
      <c r="BE970" s="225"/>
      <c r="BF970" s="224"/>
      <c r="BG970" s="225"/>
      <c r="BH970" s="225"/>
      <c r="BI970" s="224"/>
      <c r="BJ970" s="226"/>
      <c r="BK970" s="226"/>
      <c r="BL970" s="228"/>
      <c r="BM970" s="229"/>
    </row>
    <row r="971" spans="1:65" x14ac:dyDescent="0.25">
      <c r="A971" s="45"/>
      <c r="B971" s="44"/>
      <c r="C971" s="52"/>
      <c r="D971" s="37"/>
      <c r="E971" s="37"/>
      <c r="F971" s="43"/>
      <c r="G971" s="52"/>
      <c r="H971" s="52"/>
      <c r="I971" s="34"/>
      <c r="J971" s="34"/>
      <c r="K971" s="34"/>
      <c r="L971" s="7"/>
      <c r="M971" s="34"/>
      <c r="N971" s="7"/>
      <c r="O971" s="34"/>
      <c r="P971" s="7"/>
      <c r="Q971" s="34"/>
      <c r="R971" s="34"/>
      <c r="S971" s="7"/>
      <c r="T971" s="34"/>
      <c r="U971" s="34"/>
      <c r="V971" s="7"/>
      <c r="W971" s="34"/>
      <c r="X971" s="7"/>
      <c r="Y971" s="34"/>
      <c r="Z971" s="67"/>
      <c r="AA971" s="34"/>
      <c r="AB971" s="7"/>
      <c r="AC971" s="34"/>
      <c r="AD971" s="34"/>
      <c r="AE971" s="7"/>
      <c r="AF971" s="34"/>
      <c r="AG971" s="7"/>
      <c r="AH971" s="34"/>
      <c r="AI971" s="7"/>
      <c r="AJ971" s="66"/>
      <c r="AK971" s="66"/>
      <c r="AL971" s="34"/>
      <c r="AM971" s="34"/>
      <c r="AN971" s="7"/>
      <c r="AO971" s="67"/>
      <c r="AP971" s="8"/>
      <c r="AQ971" s="8"/>
      <c r="AR971" s="7"/>
      <c r="AS971" s="8"/>
      <c r="AT971" s="8"/>
      <c r="AU971" s="224"/>
      <c r="AV971" s="224"/>
      <c r="AW971" s="224"/>
      <c r="AX971" s="225"/>
      <c r="AY971" s="225"/>
      <c r="AZ971" s="224"/>
      <c r="BA971" s="225"/>
      <c r="BB971" s="225"/>
      <c r="BC971" s="224"/>
      <c r="BD971" s="225"/>
      <c r="BE971" s="225"/>
      <c r="BF971" s="224"/>
      <c r="BG971" s="225"/>
      <c r="BH971" s="225"/>
      <c r="BI971" s="224"/>
      <c r="BJ971" s="226"/>
      <c r="BK971" s="226"/>
      <c r="BL971" s="228"/>
      <c r="BM971" s="229"/>
    </row>
    <row r="972" spans="1:65" x14ac:dyDescent="0.25">
      <c r="A972" s="45"/>
      <c r="B972" s="44"/>
      <c r="C972" s="52"/>
      <c r="D972" s="37"/>
      <c r="E972" s="37"/>
      <c r="F972" s="43"/>
      <c r="G972" s="52"/>
      <c r="H972" s="52"/>
      <c r="I972" s="34"/>
      <c r="J972" s="34"/>
      <c r="K972" s="34"/>
      <c r="L972" s="7"/>
      <c r="M972" s="34"/>
      <c r="N972" s="7"/>
      <c r="O972" s="34"/>
      <c r="P972" s="7"/>
      <c r="Q972" s="34"/>
      <c r="R972" s="34"/>
      <c r="S972" s="7"/>
      <c r="T972" s="34"/>
      <c r="U972" s="34"/>
      <c r="V972" s="7"/>
      <c r="W972" s="34"/>
      <c r="X972" s="7"/>
      <c r="Y972" s="34"/>
      <c r="Z972" s="67"/>
      <c r="AA972" s="34"/>
      <c r="AB972" s="7"/>
      <c r="AC972" s="34"/>
      <c r="AD972" s="34"/>
      <c r="AE972" s="7"/>
      <c r="AF972" s="34"/>
      <c r="AG972" s="7"/>
      <c r="AH972" s="34"/>
      <c r="AI972" s="7"/>
      <c r="AJ972" s="66"/>
      <c r="AK972" s="66"/>
      <c r="AL972" s="34"/>
      <c r="AM972" s="34"/>
      <c r="AN972" s="7"/>
      <c r="AO972" s="67"/>
      <c r="AP972" s="8"/>
      <c r="AQ972" s="8"/>
      <c r="AR972" s="7"/>
      <c r="AS972" s="8"/>
      <c r="AT972" s="8"/>
      <c r="AU972" s="224"/>
      <c r="AV972" s="224"/>
      <c r="AW972" s="224"/>
      <c r="AX972" s="225"/>
      <c r="AY972" s="225"/>
      <c r="AZ972" s="224"/>
      <c r="BA972" s="225"/>
      <c r="BB972" s="225"/>
      <c r="BC972" s="224"/>
      <c r="BD972" s="225"/>
      <c r="BE972" s="225"/>
      <c r="BF972" s="224"/>
      <c r="BG972" s="225"/>
      <c r="BH972" s="225"/>
      <c r="BI972" s="224"/>
      <c r="BJ972" s="226"/>
      <c r="BK972" s="226"/>
      <c r="BL972" s="228"/>
      <c r="BM972" s="229"/>
    </row>
    <row r="973" spans="1:65" x14ac:dyDescent="0.25">
      <c r="A973" s="45"/>
      <c r="B973" s="44"/>
      <c r="C973" s="52"/>
      <c r="D973" s="37"/>
      <c r="E973" s="37"/>
      <c r="F973" s="43"/>
      <c r="G973" s="52"/>
      <c r="H973" s="52"/>
      <c r="I973" s="34"/>
      <c r="J973" s="34"/>
      <c r="K973" s="34"/>
      <c r="L973" s="7"/>
      <c r="M973" s="34"/>
      <c r="N973" s="7"/>
      <c r="O973" s="34"/>
      <c r="P973" s="7"/>
      <c r="Q973" s="34"/>
      <c r="R973" s="34"/>
      <c r="S973" s="7"/>
      <c r="T973" s="34"/>
      <c r="U973" s="34"/>
      <c r="V973" s="7"/>
      <c r="W973" s="34"/>
      <c r="X973" s="7"/>
      <c r="Y973" s="34"/>
      <c r="Z973" s="67"/>
      <c r="AA973" s="34"/>
      <c r="AB973" s="7"/>
      <c r="AC973" s="34"/>
      <c r="AD973" s="34"/>
      <c r="AE973" s="7"/>
      <c r="AF973" s="34"/>
      <c r="AG973" s="7"/>
      <c r="AH973" s="34"/>
      <c r="AI973" s="7"/>
      <c r="AJ973" s="66"/>
      <c r="AK973" s="66"/>
      <c r="AL973" s="34"/>
      <c r="AM973" s="34"/>
      <c r="AN973" s="7"/>
      <c r="AO973" s="67"/>
      <c r="AP973" s="8"/>
      <c r="AQ973" s="8"/>
      <c r="AR973" s="7"/>
      <c r="AS973" s="8"/>
      <c r="AT973" s="8"/>
      <c r="AU973" s="224"/>
      <c r="AV973" s="224"/>
      <c r="AW973" s="224"/>
      <c r="AX973" s="225"/>
      <c r="AY973" s="225"/>
      <c r="AZ973" s="224"/>
      <c r="BA973" s="225"/>
      <c r="BB973" s="225"/>
      <c r="BC973" s="224"/>
      <c r="BD973" s="225"/>
      <c r="BE973" s="225"/>
      <c r="BF973" s="224"/>
      <c r="BG973" s="225"/>
      <c r="BH973" s="225"/>
      <c r="BI973" s="224"/>
      <c r="BJ973" s="226"/>
      <c r="BK973" s="226"/>
      <c r="BL973" s="228"/>
      <c r="BM973" s="229"/>
    </row>
    <row r="974" spans="1:65" x14ac:dyDescent="0.25">
      <c r="A974" s="45"/>
      <c r="B974" s="44"/>
      <c r="C974" s="52"/>
      <c r="D974" s="37"/>
      <c r="E974" s="37"/>
      <c r="F974" s="43"/>
      <c r="G974" s="52"/>
      <c r="H974" s="52"/>
      <c r="I974" s="34"/>
      <c r="J974" s="34"/>
      <c r="K974" s="34"/>
      <c r="L974" s="7"/>
      <c r="M974" s="34"/>
      <c r="N974" s="7"/>
      <c r="O974" s="34"/>
      <c r="P974" s="7"/>
      <c r="Q974" s="34"/>
      <c r="R974" s="34"/>
      <c r="S974" s="7"/>
      <c r="T974" s="34"/>
      <c r="U974" s="34"/>
      <c r="V974" s="7"/>
      <c r="W974" s="34"/>
      <c r="X974" s="7"/>
      <c r="Y974" s="34"/>
      <c r="Z974" s="67"/>
      <c r="AA974" s="34"/>
      <c r="AB974" s="7"/>
      <c r="AC974" s="34"/>
      <c r="AD974" s="34"/>
      <c r="AE974" s="7"/>
      <c r="AF974" s="34"/>
      <c r="AG974" s="7"/>
      <c r="AH974" s="34"/>
      <c r="AI974" s="7"/>
      <c r="AJ974" s="66"/>
      <c r="AK974" s="66"/>
      <c r="AL974" s="34"/>
      <c r="AM974" s="34"/>
      <c r="AN974" s="7"/>
      <c r="AO974" s="67"/>
      <c r="AP974" s="8"/>
      <c r="AQ974" s="8"/>
      <c r="AR974" s="7"/>
      <c r="AS974" s="8"/>
      <c r="AT974" s="8"/>
      <c r="AU974" s="224"/>
      <c r="AV974" s="224"/>
      <c r="AW974" s="224"/>
      <c r="AX974" s="225"/>
      <c r="AY974" s="225"/>
      <c r="AZ974" s="224"/>
      <c r="BA974" s="225"/>
      <c r="BB974" s="225"/>
      <c r="BC974" s="224"/>
      <c r="BD974" s="225"/>
      <c r="BE974" s="225"/>
      <c r="BF974" s="224"/>
      <c r="BG974" s="225"/>
      <c r="BH974" s="225"/>
      <c r="BI974" s="224"/>
      <c r="BJ974" s="226"/>
      <c r="BK974" s="226"/>
      <c r="BL974" s="228"/>
      <c r="BM974" s="229"/>
    </row>
    <row r="975" spans="1:65" x14ac:dyDescent="0.25">
      <c r="A975" s="45"/>
      <c r="B975" s="44"/>
      <c r="C975" s="52"/>
      <c r="D975" s="37"/>
      <c r="E975" s="37"/>
      <c r="F975" s="43"/>
      <c r="G975" s="52"/>
      <c r="H975" s="52"/>
      <c r="I975" s="34"/>
      <c r="J975" s="34"/>
      <c r="K975" s="34"/>
      <c r="L975" s="7"/>
      <c r="M975" s="34"/>
      <c r="N975" s="7"/>
      <c r="O975" s="34"/>
      <c r="P975" s="7"/>
      <c r="Q975" s="34"/>
      <c r="R975" s="34"/>
      <c r="S975" s="7"/>
      <c r="T975" s="34"/>
      <c r="U975" s="34"/>
      <c r="V975" s="7"/>
      <c r="W975" s="34"/>
      <c r="X975" s="7"/>
      <c r="Y975" s="34"/>
      <c r="Z975" s="67"/>
      <c r="AA975" s="34"/>
      <c r="AB975" s="7"/>
      <c r="AC975" s="34"/>
      <c r="AD975" s="34"/>
      <c r="AE975" s="7"/>
      <c r="AF975" s="34"/>
      <c r="AG975" s="7"/>
      <c r="AH975" s="34"/>
      <c r="AI975" s="7"/>
      <c r="AJ975" s="66"/>
      <c r="AK975" s="66"/>
      <c r="AL975" s="34"/>
      <c r="AM975" s="34"/>
      <c r="AN975" s="7"/>
      <c r="AO975" s="67"/>
      <c r="AP975" s="8"/>
      <c r="AQ975" s="8"/>
      <c r="AR975" s="7"/>
      <c r="AS975" s="8"/>
      <c r="AT975" s="8"/>
      <c r="AU975" s="224"/>
      <c r="AV975" s="224"/>
      <c r="AW975" s="224"/>
      <c r="AX975" s="225"/>
      <c r="AY975" s="225"/>
      <c r="AZ975" s="224"/>
      <c r="BA975" s="225"/>
      <c r="BB975" s="225"/>
      <c r="BC975" s="224"/>
      <c r="BD975" s="225"/>
      <c r="BE975" s="225"/>
      <c r="BF975" s="224"/>
      <c r="BG975" s="225"/>
      <c r="BH975" s="225"/>
      <c r="BI975" s="224"/>
      <c r="BJ975" s="226"/>
      <c r="BK975" s="226"/>
      <c r="BL975" s="228"/>
      <c r="BM975" s="229"/>
    </row>
    <row r="976" spans="1:65" x14ac:dyDescent="0.25">
      <c r="A976" s="45"/>
      <c r="B976" s="44"/>
      <c r="C976" s="52"/>
      <c r="D976" s="37"/>
      <c r="E976" s="37"/>
      <c r="F976" s="43"/>
      <c r="G976" s="52"/>
      <c r="H976" s="52"/>
      <c r="I976" s="34"/>
      <c r="J976" s="34"/>
      <c r="K976" s="34"/>
      <c r="L976" s="7"/>
      <c r="M976" s="34"/>
      <c r="N976" s="7"/>
      <c r="O976" s="34"/>
      <c r="P976" s="7"/>
      <c r="Q976" s="34"/>
      <c r="R976" s="34"/>
      <c r="S976" s="7"/>
      <c r="T976" s="34"/>
      <c r="U976" s="34"/>
      <c r="V976" s="7"/>
      <c r="W976" s="34"/>
      <c r="X976" s="7"/>
      <c r="Y976" s="34"/>
      <c r="Z976" s="67"/>
      <c r="AA976" s="34"/>
      <c r="AB976" s="7"/>
      <c r="AC976" s="34"/>
      <c r="AD976" s="34"/>
      <c r="AE976" s="7"/>
      <c r="AF976" s="34"/>
      <c r="AG976" s="7"/>
      <c r="AH976" s="34"/>
      <c r="AI976" s="7"/>
      <c r="AJ976" s="66"/>
      <c r="AK976" s="66"/>
      <c r="AL976" s="34"/>
      <c r="AM976" s="34"/>
      <c r="AN976" s="7"/>
      <c r="AO976" s="67"/>
      <c r="AP976" s="8"/>
      <c r="AQ976" s="8"/>
      <c r="AR976" s="7"/>
      <c r="AS976" s="8"/>
      <c r="AT976" s="8"/>
      <c r="AU976" s="224"/>
      <c r="AV976" s="224"/>
      <c r="AW976" s="224"/>
      <c r="AX976" s="225"/>
      <c r="AY976" s="225"/>
      <c r="AZ976" s="224"/>
      <c r="BA976" s="225"/>
      <c r="BB976" s="225"/>
      <c r="BC976" s="224"/>
      <c r="BD976" s="225"/>
      <c r="BE976" s="225"/>
      <c r="BF976" s="224"/>
      <c r="BG976" s="225"/>
      <c r="BH976" s="225"/>
      <c r="BI976" s="224"/>
      <c r="BJ976" s="226"/>
      <c r="BK976" s="226"/>
      <c r="BL976" s="228"/>
      <c r="BM976" s="229"/>
    </row>
    <row r="977" spans="1:65" x14ac:dyDescent="0.25">
      <c r="A977" s="45"/>
      <c r="B977" s="44"/>
      <c r="C977" s="52"/>
      <c r="D977" s="37"/>
      <c r="E977" s="37"/>
      <c r="F977" s="43"/>
      <c r="G977" s="52"/>
      <c r="H977" s="52"/>
      <c r="I977" s="34"/>
      <c r="J977" s="34"/>
      <c r="K977" s="34"/>
      <c r="L977" s="7"/>
      <c r="M977" s="34"/>
      <c r="N977" s="7"/>
      <c r="O977" s="34"/>
      <c r="P977" s="7"/>
      <c r="Q977" s="34"/>
      <c r="R977" s="34"/>
      <c r="S977" s="7"/>
      <c r="T977" s="34"/>
      <c r="U977" s="34"/>
      <c r="V977" s="7"/>
      <c r="W977" s="34"/>
      <c r="X977" s="7"/>
      <c r="Y977" s="34"/>
      <c r="Z977" s="67"/>
      <c r="AA977" s="34"/>
      <c r="AB977" s="7"/>
      <c r="AC977" s="34"/>
      <c r="AD977" s="34"/>
      <c r="AE977" s="7"/>
      <c r="AF977" s="34"/>
      <c r="AG977" s="7"/>
      <c r="AH977" s="34"/>
      <c r="AI977" s="7"/>
      <c r="AJ977" s="66"/>
      <c r="AK977" s="66"/>
      <c r="AL977" s="34"/>
      <c r="AM977" s="34"/>
      <c r="AN977" s="7"/>
      <c r="AO977" s="67"/>
      <c r="AP977" s="8"/>
      <c r="AQ977" s="8"/>
      <c r="AR977" s="7"/>
      <c r="AS977" s="8"/>
      <c r="AT977" s="8"/>
      <c r="AU977" s="224"/>
      <c r="AV977" s="224"/>
      <c r="AW977" s="224"/>
      <c r="AX977" s="225"/>
      <c r="AY977" s="225"/>
      <c r="AZ977" s="224"/>
      <c r="BA977" s="225"/>
      <c r="BB977" s="225"/>
      <c r="BC977" s="224"/>
      <c r="BD977" s="225"/>
      <c r="BE977" s="225"/>
      <c r="BF977" s="224"/>
      <c r="BG977" s="225"/>
      <c r="BH977" s="225"/>
      <c r="BI977" s="224"/>
      <c r="BJ977" s="226"/>
      <c r="BK977" s="226"/>
      <c r="BL977" s="228"/>
      <c r="BM977" s="229"/>
    </row>
    <row r="978" spans="1:65" x14ac:dyDescent="0.25">
      <c r="A978" s="45"/>
      <c r="B978" s="44"/>
      <c r="C978" s="52"/>
      <c r="D978" s="37"/>
      <c r="E978" s="37"/>
      <c r="F978" s="43"/>
      <c r="G978" s="52"/>
      <c r="H978" s="52"/>
      <c r="I978" s="34"/>
      <c r="J978" s="34"/>
      <c r="K978" s="34"/>
      <c r="L978" s="7"/>
      <c r="M978" s="34"/>
      <c r="N978" s="7"/>
      <c r="O978" s="34"/>
      <c r="P978" s="7"/>
      <c r="Q978" s="34"/>
      <c r="R978" s="34"/>
      <c r="S978" s="7"/>
      <c r="T978" s="34"/>
      <c r="U978" s="34"/>
      <c r="V978" s="7"/>
      <c r="W978" s="34"/>
      <c r="X978" s="7"/>
      <c r="Y978" s="34"/>
      <c r="Z978" s="67"/>
      <c r="AA978" s="34"/>
      <c r="AB978" s="7"/>
      <c r="AC978" s="34"/>
      <c r="AD978" s="34"/>
      <c r="AE978" s="7"/>
      <c r="AF978" s="34"/>
      <c r="AG978" s="7"/>
      <c r="AH978" s="34"/>
      <c r="AI978" s="7"/>
      <c r="AJ978" s="66"/>
      <c r="AK978" s="66"/>
      <c r="AL978" s="34"/>
      <c r="AM978" s="34"/>
      <c r="AN978" s="7"/>
      <c r="AO978" s="67"/>
      <c r="AP978" s="8"/>
      <c r="AQ978" s="8"/>
      <c r="AR978" s="7"/>
      <c r="AS978" s="8"/>
      <c r="AT978" s="8"/>
      <c r="AU978" s="224"/>
      <c r="AV978" s="224"/>
      <c r="AW978" s="224"/>
      <c r="AX978" s="225"/>
      <c r="AY978" s="225"/>
      <c r="AZ978" s="224"/>
      <c r="BA978" s="225"/>
      <c r="BB978" s="225"/>
      <c r="BC978" s="224"/>
      <c r="BD978" s="225"/>
      <c r="BE978" s="225"/>
      <c r="BF978" s="224"/>
      <c r="BG978" s="225"/>
      <c r="BH978" s="225"/>
      <c r="BI978" s="224"/>
      <c r="BJ978" s="226"/>
      <c r="BK978" s="226"/>
      <c r="BL978" s="228"/>
      <c r="BM978" s="229"/>
    </row>
    <row r="979" spans="1:65" x14ac:dyDescent="0.25">
      <c r="A979" s="45"/>
      <c r="B979" s="44"/>
      <c r="C979" s="52"/>
      <c r="D979" s="37"/>
      <c r="E979" s="37"/>
      <c r="F979" s="43"/>
      <c r="G979" s="52"/>
      <c r="H979" s="52"/>
      <c r="I979" s="34"/>
      <c r="J979" s="34"/>
      <c r="K979" s="34"/>
      <c r="L979" s="7"/>
      <c r="M979" s="34"/>
      <c r="N979" s="7"/>
      <c r="O979" s="34"/>
      <c r="P979" s="7"/>
      <c r="Q979" s="34"/>
      <c r="R979" s="34"/>
      <c r="S979" s="7"/>
      <c r="T979" s="34"/>
      <c r="U979" s="34"/>
      <c r="V979" s="7"/>
      <c r="W979" s="34"/>
      <c r="X979" s="7"/>
      <c r="Y979" s="34"/>
      <c r="Z979" s="67"/>
      <c r="AA979" s="34"/>
      <c r="AB979" s="7"/>
      <c r="AC979" s="34"/>
      <c r="AD979" s="34"/>
      <c r="AE979" s="7"/>
      <c r="AF979" s="34"/>
      <c r="AG979" s="7"/>
      <c r="AH979" s="34"/>
      <c r="AI979" s="7"/>
      <c r="AJ979" s="66"/>
      <c r="AK979" s="66"/>
      <c r="AL979" s="34"/>
      <c r="AM979" s="34"/>
      <c r="AN979" s="7"/>
      <c r="AO979" s="67"/>
      <c r="AP979" s="8"/>
      <c r="AQ979" s="8"/>
      <c r="AR979" s="7"/>
      <c r="AS979" s="8"/>
      <c r="AT979" s="8"/>
      <c r="AU979" s="224"/>
      <c r="AV979" s="224"/>
      <c r="AW979" s="224"/>
      <c r="AX979" s="225"/>
      <c r="AY979" s="225"/>
      <c r="AZ979" s="224"/>
      <c r="BA979" s="225"/>
      <c r="BB979" s="225"/>
      <c r="BC979" s="224"/>
      <c r="BD979" s="225"/>
      <c r="BE979" s="225"/>
      <c r="BF979" s="224"/>
      <c r="BG979" s="225"/>
      <c r="BH979" s="225"/>
      <c r="BI979" s="224"/>
      <c r="BJ979" s="226"/>
      <c r="BK979" s="226"/>
      <c r="BL979" s="228"/>
      <c r="BM979" s="229"/>
    </row>
    <row r="980" spans="1:65" x14ac:dyDescent="0.25">
      <c r="A980" s="45"/>
      <c r="B980" s="44"/>
      <c r="C980" s="52"/>
      <c r="D980" s="37"/>
      <c r="E980" s="37"/>
      <c r="F980" s="43"/>
      <c r="G980" s="52"/>
      <c r="H980" s="52"/>
      <c r="I980" s="34"/>
      <c r="J980" s="34"/>
      <c r="K980" s="34"/>
      <c r="L980" s="7"/>
      <c r="M980" s="34"/>
      <c r="N980" s="7"/>
      <c r="O980" s="34"/>
      <c r="P980" s="7"/>
      <c r="Q980" s="34"/>
      <c r="R980" s="34"/>
      <c r="S980" s="7"/>
      <c r="T980" s="34"/>
      <c r="U980" s="34"/>
      <c r="V980" s="7"/>
      <c r="W980" s="34"/>
      <c r="X980" s="7"/>
      <c r="Y980" s="34"/>
      <c r="Z980" s="67"/>
      <c r="AA980" s="34"/>
      <c r="AB980" s="7"/>
      <c r="AC980" s="34"/>
      <c r="AD980" s="34"/>
      <c r="AE980" s="7"/>
      <c r="AF980" s="34"/>
      <c r="AG980" s="7"/>
      <c r="AH980" s="34"/>
      <c r="AI980" s="7"/>
      <c r="AJ980" s="66"/>
      <c r="AK980" s="66"/>
      <c r="AL980" s="34"/>
      <c r="AM980" s="34"/>
      <c r="AN980" s="7"/>
      <c r="AO980" s="67"/>
      <c r="AP980" s="8"/>
      <c r="AQ980" s="8"/>
      <c r="AR980" s="7"/>
      <c r="AS980" s="8"/>
      <c r="AT980" s="8"/>
      <c r="AU980" s="224"/>
      <c r="AV980" s="224"/>
      <c r="AW980" s="224"/>
      <c r="AX980" s="225"/>
      <c r="AY980" s="225"/>
      <c r="AZ980" s="224"/>
      <c r="BA980" s="225"/>
      <c r="BB980" s="225"/>
      <c r="BC980" s="224"/>
      <c r="BD980" s="225"/>
      <c r="BE980" s="225"/>
      <c r="BF980" s="224"/>
      <c r="BG980" s="225"/>
      <c r="BH980" s="225"/>
      <c r="BI980" s="224"/>
      <c r="BJ980" s="226"/>
      <c r="BK980" s="226"/>
      <c r="BL980" s="228"/>
      <c r="BM980" s="229"/>
    </row>
    <row r="981" spans="1:65" x14ac:dyDescent="0.25">
      <c r="A981" s="45"/>
      <c r="B981" s="44"/>
      <c r="C981" s="52"/>
      <c r="D981" s="37"/>
      <c r="E981" s="37"/>
      <c r="F981" s="43"/>
      <c r="G981" s="52"/>
      <c r="H981" s="52"/>
      <c r="I981" s="34"/>
      <c r="J981" s="34"/>
      <c r="K981" s="34"/>
      <c r="L981" s="7"/>
      <c r="M981" s="34"/>
      <c r="N981" s="7"/>
      <c r="O981" s="34"/>
      <c r="P981" s="7"/>
      <c r="Q981" s="34"/>
      <c r="R981" s="34"/>
      <c r="S981" s="7"/>
      <c r="T981" s="34"/>
      <c r="U981" s="34"/>
      <c r="V981" s="7"/>
      <c r="W981" s="34"/>
      <c r="X981" s="7"/>
      <c r="Y981" s="34"/>
      <c r="Z981" s="67"/>
      <c r="AA981" s="34"/>
      <c r="AB981" s="7"/>
      <c r="AC981" s="34"/>
      <c r="AD981" s="34"/>
      <c r="AE981" s="7"/>
      <c r="AF981" s="34"/>
      <c r="AG981" s="7"/>
      <c r="AH981" s="34"/>
      <c r="AI981" s="7"/>
      <c r="AJ981" s="66"/>
      <c r="AK981" s="66"/>
      <c r="AL981" s="34"/>
      <c r="AM981" s="34"/>
      <c r="AN981" s="7"/>
      <c r="AO981" s="67"/>
      <c r="AP981" s="8"/>
      <c r="AQ981" s="8"/>
      <c r="AR981" s="7"/>
      <c r="AS981" s="8"/>
      <c r="AT981" s="8"/>
      <c r="AU981" s="224"/>
      <c r="AV981" s="224"/>
      <c r="AW981" s="224"/>
      <c r="AX981" s="225"/>
      <c r="AY981" s="225"/>
      <c r="AZ981" s="224"/>
      <c r="BA981" s="225"/>
      <c r="BB981" s="225"/>
      <c r="BC981" s="224"/>
      <c r="BD981" s="225"/>
      <c r="BE981" s="225"/>
      <c r="BF981" s="224"/>
      <c r="BG981" s="225"/>
      <c r="BH981" s="225"/>
      <c r="BI981" s="224"/>
      <c r="BJ981" s="226"/>
      <c r="BK981" s="226"/>
      <c r="BL981" s="228"/>
      <c r="BM981" s="229"/>
    </row>
    <row r="982" spans="1:65" x14ac:dyDescent="0.25">
      <c r="A982" s="45"/>
      <c r="B982" s="44"/>
      <c r="C982" s="52"/>
      <c r="D982" s="37"/>
      <c r="E982" s="37"/>
      <c r="F982" s="43"/>
      <c r="G982" s="52"/>
      <c r="H982" s="52"/>
      <c r="I982" s="34"/>
      <c r="J982" s="34"/>
      <c r="K982" s="34"/>
      <c r="L982" s="7"/>
      <c r="M982" s="34"/>
      <c r="N982" s="7"/>
      <c r="O982" s="34"/>
      <c r="P982" s="7"/>
      <c r="Q982" s="34"/>
      <c r="R982" s="34"/>
      <c r="S982" s="7"/>
      <c r="T982" s="34"/>
      <c r="U982" s="34"/>
      <c r="V982" s="7"/>
      <c r="W982" s="34"/>
      <c r="X982" s="7"/>
      <c r="Y982" s="34"/>
      <c r="Z982" s="67"/>
      <c r="AA982" s="34"/>
      <c r="AB982" s="7"/>
      <c r="AC982" s="34"/>
      <c r="AD982" s="34"/>
      <c r="AE982" s="7"/>
      <c r="AF982" s="34"/>
      <c r="AG982" s="7"/>
      <c r="AH982" s="34"/>
      <c r="AI982" s="7"/>
      <c r="AJ982" s="66"/>
      <c r="AK982" s="66"/>
      <c r="AL982" s="34"/>
      <c r="AM982" s="34"/>
      <c r="AN982" s="7"/>
      <c r="AO982" s="67"/>
      <c r="AP982" s="8"/>
      <c r="AQ982" s="8"/>
      <c r="AR982" s="7"/>
      <c r="AS982" s="8"/>
      <c r="AT982" s="8"/>
      <c r="AU982" s="224"/>
      <c r="AV982" s="224"/>
      <c r="AW982" s="224"/>
      <c r="AX982" s="225"/>
      <c r="AY982" s="225"/>
      <c r="AZ982" s="224"/>
      <c r="BA982" s="225"/>
      <c r="BB982" s="225"/>
      <c r="BC982" s="224"/>
      <c r="BD982" s="225"/>
      <c r="BE982" s="225"/>
      <c r="BF982" s="224"/>
      <c r="BG982" s="225"/>
      <c r="BH982" s="225"/>
      <c r="BI982" s="224"/>
      <c r="BJ982" s="226"/>
      <c r="BK982" s="226"/>
      <c r="BL982" s="228"/>
      <c r="BM982" s="229"/>
    </row>
    <row r="983" spans="1:65" x14ac:dyDescent="0.25">
      <c r="A983" s="45"/>
      <c r="B983" s="44"/>
      <c r="C983" s="52"/>
      <c r="D983" s="37"/>
      <c r="E983" s="37"/>
      <c r="F983" s="43"/>
      <c r="G983" s="52"/>
      <c r="H983" s="52"/>
      <c r="I983" s="34"/>
      <c r="J983" s="34"/>
      <c r="K983" s="34"/>
      <c r="L983" s="7"/>
      <c r="M983" s="34"/>
      <c r="N983" s="7"/>
      <c r="O983" s="34"/>
      <c r="P983" s="7"/>
      <c r="Q983" s="34"/>
      <c r="R983" s="34"/>
      <c r="S983" s="7"/>
      <c r="T983" s="34"/>
      <c r="U983" s="34"/>
      <c r="V983" s="7"/>
      <c r="W983" s="34"/>
      <c r="X983" s="7"/>
      <c r="Y983" s="34"/>
      <c r="Z983" s="67"/>
      <c r="AA983" s="34"/>
      <c r="AB983" s="7"/>
      <c r="AC983" s="34"/>
      <c r="AD983" s="34"/>
      <c r="AE983" s="7"/>
      <c r="AF983" s="34"/>
      <c r="AG983" s="7"/>
      <c r="AH983" s="34"/>
      <c r="AI983" s="7"/>
      <c r="AJ983" s="66"/>
      <c r="AK983" s="66"/>
      <c r="AL983" s="34"/>
      <c r="AM983" s="34"/>
      <c r="AN983" s="7"/>
      <c r="AO983" s="67"/>
      <c r="AP983" s="8"/>
      <c r="AQ983" s="8"/>
      <c r="AR983" s="7"/>
      <c r="AS983" s="8"/>
      <c r="AT983" s="8"/>
      <c r="AU983" s="224"/>
      <c r="AV983" s="224"/>
      <c r="AW983" s="224"/>
      <c r="AX983" s="225"/>
      <c r="AY983" s="225"/>
      <c r="AZ983" s="224"/>
      <c r="BA983" s="225"/>
      <c r="BB983" s="225"/>
      <c r="BC983" s="224"/>
      <c r="BD983" s="225"/>
      <c r="BE983" s="225"/>
      <c r="BF983" s="224"/>
      <c r="BG983" s="225"/>
      <c r="BH983" s="225"/>
      <c r="BI983" s="224"/>
      <c r="BJ983" s="226"/>
      <c r="BK983" s="226"/>
      <c r="BL983" s="228"/>
      <c r="BM983" s="229"/>
    </row>
    <row r="984" spans="1:65" x14ac:dyDescent="0.25">
      <c r="A984" s="45"/>
      <c r="B984" s="44"/>
      <c r="C984" s="52"/>
      <c r="D984" s="37"/>
      <c r="E984" s="37"/>
      <c r="F984" s="43"/>
      <c r="G984" s="52"/>
      <c r="H984" s="52"/>
      <c r="I984" s="34"/>
      <c r="J984" s="34"/>
      <c r="K984" s="34"/>
      <c r="L984" s="7"/>
      <c r="M984" s="34"/>
      <c r="N984" s="7"/>
      <c r="O984" s="34"/>
      <c r="P984" s="7"/>
      <c r="Q984" s="34"/>
      <c r="R984" s="34"/>
      <c r="S984" s="7"/>
      <c r="T984" s="34"/>
      <c r="U984" s="34"/>
      <c r="V984" s="7"/>
      <c r="W984" s="34"/>
      <c r="X984" s="7"/>
      <c r="Y984" s="34"/>
      <c r="Z984" s="67"/>
      <c r="AA984" s="34"/>
      <c r="AB984" s="7"/>
      <c r="AC984" s="34"/>
      <c r="AD984" s="34"/>
      <c r="AE984" s="7"/>
      <c r="AF984" s="34"/>
      <c r="AG984" s="7"/>
      <c r="AH984" s="34"/>
      <c r="AI984" s="7"/>
      <c r="AJ984" s="66"/>
      <c r="AK984" s="66"/>
      <c r="AL984" s="34"/>
      <c r="AM984" s="34"/>
      <c r="AN984" s="7"/>
      <c r="AO984" s="67"/>
      <c r="AP984" s="8"/>
      <c r="AQ984" s="8"/>
      <c r="AR984" s="7"/>
      <c r="AS984" s="8"/>
      <c r="AT984" s="8"/>
      <c r="AU984" s="224"/>
      <c r="AV984" s="224"/>
      <c r="AW984" s="224"/>
      <c r="AX984" s="225"/>
      <c r="AY984" s="225"/>
      <c r="AZ984" s="224"/>
      <c r="BA984" s="225"/>
      <c r="BB984" s="225"/>
      <c r="BC984" s="224"/>
      <c r="BD984" s="225"/>
      <c r="BE984" s="225"/>
      <c r="BF984" s="224"/>
      <c r="BG984" s="225"/>
      <c r="BH984" s="225"/>
      <c r="BI984" s="224"/>
      <c r="BJ984" s="226"/>
      <c r="BK984" s="226"/>
      <c r="BL984" s="228"/>
      <c r="BM984" s="229"/>
    </row>
    <row r="985" spans="1:65" x14ac:dyDescent="0.25">
      <c r="A985" s="45"/>
      <c r="B985" s="44"/>
      <c r="C985" s="52"/>
      <c r="D985" s="37"/>
      <c r="E985" s="37"/>
      <c r="F985" s="43"/>
      <c r="G985" s="52"/>
      <c r="H985" s="52"/>
      <c r="I985" s="34"/>
      <c r="J985" s="34"/>
      <c r="K985" s="34"/>
      <c r="L985" s="7"/>
      <c r="M985" s="34"/>
      <c r="N985" s="7"/>
      <c r="O985" s="34"/>
      <c r="P985" s="7"/>
      <c r="Q985" s="34"/>
      <c r="R985" s="34"/>
      <c r="S985" s="7"/>
      <c r="T985" s="34"/>
      <c r="U985" s="34"/>
      <c r="V985" s="7"/>
      <c r="W985" s="34"/>
      <c r="X985" s="7"/>
      <c r="Y985" s="34"/>
      <c r="Z985" s="67"/>
      <c r="AA985" s="34"/>
      <c r="AB985" s="7"/>
      <c r="AC985" s="34"/>
      <c r="AD985" s="34"/>
      <c r="AE985" s="7"/>
      <c r="AF985" s="34"/>
      <c r="AG985" s="7"/>
      <c r="AH985" s="34"/>
      <c r="AI985" s="7"/>
      <c r="AJ985" s="66"/>
      <c r="AK985" s="66"/>
      <c r="AL985" s="34"/>
      <c r="AM985" s="34"/>
      <c r="AN985" s="7"/>
      <c r="AO985" s="67"/>
      <c r="AP985" s="8"/>
      <c r="AQ985" s="8"/>
      <c r="AR985" s="7"/>
      <c r="AS985" s="8"/>
      <c r="AT985" s="8"/>
      <c r="AU985" s="224"/>
      <c r="AV985" s="224"/>
      <c r="AW985" s="224"/>
      <c r="AX985" s="225"/>
      <c r="AY985" s="225"/>
      <c r="AZ985" s="224"/>
      <c r="BA985" s="225"/>
      <c r="BB985" s="225"/>
      <c r="BC985" s="224"/>
      <c r="BD985" s="225"/>
      <c r="BE985" s="225"/>
      <c r="BF985" s="224"/>
      <c r="BG985" s="225"/>
      <c r="BH985" s="225"/>
      <c r="BI985" s="224"/>
      <c r="BJ985" s="226"/>
      <c r="BK985" s="226"/>
      <c r="BL985" s="228"/>
      <c r="BM985" s="229"/>
    </row>
    <row r="986" spans="1:65" x14ac:dyDescent="0.25">
      <c r="A986" s="45"/>
      <c r="B986" s="44"/>
      <c r="C986" s="52"/>
      <c r="D986" s="37"/>
      <c r="E986" s="37"/>
      <c r="F986" s="43"/>
      <c r="G986" s="52"/>
      <c r="H986" s="52"/>
      <c r="I986" s="34"/>
      <c r="J986" s="34"/>
      <c r="K986" s="34"/>
      <c r="L986" s="7"/>
      <c r="M986" s="34"/>
      <c r="N986" s="7"/>
      <c r="O986" s="34"/>
      <c r="P986" s="7"/>
      <c r="Q986" s="34"/>
      <c r="R986" s="34"/>
      <c r="S986" s="7"/>
      <c r="T986" s="34"/>
      <c r="U986" s="34"/>
      <c r="V986" s="7"/>
      <c r="W986" s="34"/>
      <c r="X986" s="7"/>
      <c r="Y986" s="34"/>
      <c r="Z986" s="67"/>
      <c r="AA986" s="34"/>
      <c r="AB986" s="7"/>
      <c r="AC986" s="34"/>
      <c r="AD986" s="34"/>
      <c r="AE986" s="7"/>
      <c r="AF986" s="34"/>
      <c r="AG986" s="7"/>
      <c r="AH986" s="34"/>
      <c r="AI986" s="7"/>
      <c r="AJ986" s="66"/>
      <c r="AK986" s="66"/>
      <c r="AL986" s="34"/>
      <c r="AM986" s="34"/>
      <c r="AN986" s="7"/>
      <c r="AO986" s="67"/>
      <c r="AP986" s="8"/>
      <c r="AQ986" s="8"/>
      <c r="AR986" s="7"/>
      <c r="AS986" s="8"/>
      <c r="AT986" s="8"/>
      <c r="AU986" s="224"/>
      <c r="AV986" s="224"/>
      <c r="AW986" s="224"/>
      <c r="AX986" s="225"/>
      <c r="AY986" s="225"/>
      <c r="AZ986" s="224"/>
      <c r="BA986" s="225"/>
      <c r="BB986" s="225"/>
      <c r="BC986" s="224"/>
      <c r="BD986" s="225"/>
      <c r="BE986" s="225"/>
      <c r="BF986" s="224"/>
      <c r="BG986" s="225"/>
      <c r="BH986" s="225"/>
      <c r="BI986" s="224"/>
      <c r="BJ986" s="226"/>
      <c r="BK986" s="226"/>
      <c r="BL986" s="228"/>
      <c r="BM986" s="229"/>
    </row>
    <row r="987" spans="1:65" x14ac:dyDescent="0.25">
      <c r="A987" s="45"/>
      <c r="B987" s="44"/>
      <c r="C987" s="52"/>
      <c r="D987" s="37"/>
      <c r="E987" s="37"/>
      <c r="F987" s="43"/>
      <c r="G987" s="52"/>
      <c r="H987" s="52"/>
      <c r="I987" s="34"/>
      <c r="J987" s="34"/>
      <c r="K987" s="34"/>
      <c r="L987" s="7"/>
      <c r="M987" s="34"/>
      <c r="N987" s="7"/>
      <c r="O987" s="34"/>
      <c r="P987" s="7"/>
      <c r="Q987" s="34"/>
      <c r="R987" s="34"/>
      <c r="S987" s="7"/>
      <c r="T987" s="34"/>
      <c r="U987" s="34"/>
      <c r="V987" s="7"/>
      <c r="W987" s="34"/>
      <c r="X987" s="7"/>
      <c r="Y987" s="34"/>
      <c r="Z987" s="67"/>
      <c r="AA987" s="34"/>
      <c r="AB987" s="7"/>
      <c r="AC987" s="34"/>
      <c r="AD987" s="34"/>
      <c r="AE987" s="7"/>
      <c r="AF987" s="34"/>
      <c r="AG987" s="7"/>
      <c r="AH987" s="34"/>
      <c r="AI987" s="7"/>
      <c r="AJ987" s="66"/>
      <c r="AK987" s="66"/>
      <c r="AL987" s="34"/>
      <c r="AM987" s="34"/>
      <c r="AN987" s="7"/>
      <c r="AO987" s="67"/>
      <c r="AP987" s="8"/>
      <c r="AQ987" s="8"/>
      <c r="AR987" s="7"/>
      <c r="AS987" s="8"/>
      <c r="AT987" s="8"/>
      <c r="AU987" s="224"/>
      <c r="AV987" s="224"/>
      <c r="AW987" s="224"/>
      <c r="AX987" s="225"/>
      <c r="AY987" s="225"/>
      <c r="AZ987" s="224"/>
      <c r="BA987" s="225"/>
      <c r="BB987" s="225"/>
      <c r="BC987" s="224"/>
      <c r="BD987" s="225"/>
      <c r="BE987" s="225"/>
      <c r="BF987" s="224"/>
      <c r="BG987" s="225"/>
      <c r="BH987" s="225"/>
      <c r="BI987" s="224"/>
      <c r="BJ987" s="226"/>
      <c r="BK987" s="226"/>
      <c r="BL987" s="228"/>
      <c r="BM987" s="229"/>
    </row>
    <row r="988" spans="1:65" x14ac:dyDescent="0.25">
      <c r="A988" s="45"/>
      <c r="B988" s="44"/>
      <c r="C988" s="52"/>
      <c r="D988" s="37"/>
      <c r="E988" s="37"/>
      <c r="F988" s="43"/>
      <c r="G988" s="52"/>
      <c r="H988" s="52"/>
      <c r="I988" s="34"/>
      <c r="J988" s="34"/>
      <c r="K988" s="34"/>
      <c r="L988" s="7"/>
      <c r="M988" s="34"/>
      <c r="N988" s="7"/>
      <c r="O988" s="34"/>
      <c r="P988" s="7"/>
      <c r="Q988" s="34"/>
      <c r="R988" s="34"/>
      <c r="S988" s="7"/>
      <c r="T988" s="34"/>
      <c r="U988" s="34"/>
      <c r="V988" s="7"/>
      <c r="W988" s="34"/>
      <c r="X988" s="7"/>
      <c r="Y988" s="34"/>
      <c r="Z988" s="67"/>
      <c r="AA988" s="34"/>
      <c r="AB988" s="7"/>
      <c r="AC988" s="34"/>
      <c r="AD988" s="34"/>
      <c r="AE988" s="7"/>
      <c r="AF988" s="34"/>
      <c r="AG988" s="7"/>
      <c r="AH988" s="34"/>
      <c r="AI988" s="7"/>
      <c r="AJ988" s="66"/>
      <c r="AK988" s="66"/>
      <c r="AL988" s="34"/>
      <c r="AM988" s="34"/>
      <c r="AN988" s="7"/>
      <c r="AO988" s="67"/>
      <c r="AP988" s="8"/>
      <c r="AQ988" s="8"/>
      <c r="AR988" s="7"/>
      <c r="AS988" s="8"/>
      <c r="AT988" s="8"/>
      <c r="AU988" s="224"/>
      <c r="AV988" s="224"/>
      <c r="AW988" s="224"/>
      <c r="AX988" s="225"/>
      <c r="AY988" s="225"/>
      <c r="AZ988" s="224"/>
      <c r="BA988" s="225"/>
      <c r="BB988" s="225"/>
      <c r="BC988" s="224"/>
      <c r="BD988" s="225"/>
      <c r="BE988" s="225"/>
      <c r="BF988" s="224"/>
      <c r="BG988" s="225"/>
      <c r="BH988" s="225"/>
      <c r="BI988" s="224"/>
      <c r="BJ988" s="226"/>
      <c r="BK988" s="226"/>
      <c r="BL988" s="228"/>
      <c r="BM988" s="229"/>
    </row>
    <row r="989" spans="1:65" x14ac:dyDescent="0.25">
      <c r="A989" s="45"/>
      <c r="B989" s="44"/>
      <c r="C989" s="52"/>
      <c r="D989" s="37"/>
      <c r="E989" s="37"/>
      <c r="F989" s="43"/>
      <c r="G989" s="52"/>
      <c r="H989" s="52"/>
      <c r="I989" s="34"/>
      <c r="J989" s="34"/>
      <c r="K989" s="34"/>
      <c r="L989" s="7"/>
      <c r="M989" s="34"/>
      <c r="N989" s="7"/>
      <c r="O989" s="34"/>
      <c r="P989" s="7"/>
      <c r="Q989" s="34"/>
      <c r="R989" s="34"/>
      <c r="S989" s="7"/>
      <c r="T989" s="34"/>
      <c r="U989" s="34"/>
      <c r="V989" s="7"/>
      <c r="W989" s="34"/>
      <c r="X989" s="7"/>
      <c r="Y989" s="34"/>
      <c r="Z989" s="67"/>
      <c r="AA989" s="34"/>
      <c r="AB989" s="7"/>
      <c r="AC989" s="34"/>
      <c r="AD989" s="34"/>
      <c r="AE989" s="7"/>
      <c r="AF989" s="34"/>
      <c r="AG989" s="7"/>
      <c r="AH989" s="34"/>
      <c r="AI989" s="7"/>
      <c r="AJ989" s="66"/>
      <c r="AK989" s="66"/>
      <c r="AL989" s="34"/>
      <c r="AM989" s="34"/>
      <c r="AN989" s="7"/>
      <c r="AO989" s="67"/>
      <c r="AP989" s="8"/>
      <c r="AQ989" s="8"/>
      <c r="AR989" s="7"/>
      <c r="AS989" s="8"/>
      <c r="AT989" s="8"/>
      <c r="AU989" s="224"/>
      <c r="AV989" s="224"/>
      <c r="AW989" s="224"/>
      <c r="AX989" s="225"/>
      <c r="AY989" s="225"/>
      <c r="AZ989" s="224"/>
      <c r="BA989" s="225"/>
      <c r="BB989" s="225"/>
      <c r="BC989" s="224"/>
      <c r="BD989" s="225"/>
      <c r="BE989" s="225"/>
      <c r="BF989" s="224"/>
      <c r="BG989" s="225"/>
      <c r="BH989" s="225"/>
      <c r="BI989" s="224"/>
      <c r="BJ989" s="226"/>
      <c r="BK989" s="226"/>
      <c r="BL989" s="228"/>
      <c r="BM989" s="229"/>
    </row>
    <row r="990" spans="1:65" x14ac:dyDescent="0.25">
      <c r="A990" s="45"/>
      <c r="B990" s="44"/>
      <c r="C990" s="52"/>
      <c r="D990" s="37"/>
      <c r="E990" s="37"/>
      <c r="F990" s="43"/>
      <c r="G990" s="52"/>
      <c r="H990" s="52"/>
      <c r="I990" s="34"/>
      <c r="J990" s="34"/>
      <c r="K990" s="34"/>
      <c r="L990" s="7"/>
      <c r="M990" s="34"/>
      <c r="N990" s="7"/>
      <c r="O990" s="34"/>
      <c r="P990" s="7"/>
      <c r="Q990" s="34"/>
      <c r="R990" s="34"/>
      <c r="S990" s="7"/>
      <c r="T990" s="34"/>
      <c r="U990" s="34"/>
      <c r="V990" s="7"/>
      <c r="W990" s="34"/>
      <c r="X990" s="7"/>
      <c r="Y990" s="34"/>
      <c r="Z990" s="67"/>
      <c r="AA990" s="34"/>
      <c r="AB990" s="7"/>
      <c r="AC990" s="34"/>
      <c r="AD990" s="34"/>
      <c r="AE990" s="7"/>
      <c r="AF990" s="34"/>
      <c r="AG990" s="7"/>
      <c r="AH990" s="34"/>
      <c r="AI990" s="7"/>
      <c r="AJ990" s="66"/>
      <c r="AK990" s="66"/>
      <c r="AL990" s="34"/>
      <c r="AM990" s="34"/>
      <c r="AN990" s="7"/>
      <c r="AO990" s="67"/>
      <c r="AP990" s="8"/>
      <c r="AQ990" s="8"/>
      <c r="AR990" s="7"/>
      <c r="AS990" s="8"/>
      <c r="AT990" s="8"/>
      <c r="AU990" s="224"/>
      <c r="AV990" s="224"/>
      <c r="AW990" s="224"/>
      <c r="AX990" s="225"/>
      <c r="AY990" s="225"/>
      <c r="AZ990" s="224"/>
      <c r="BA990" s="225"/>
      <c r="BB990" s="225"/>
      <c r="BC990" s="224"/>
      <c r="BD990" s="225"/>
      <c r="BE990" s="225"/>
      <c r="BF990" s="224"/>
      <c r="BG990" s="225"/>
      <c r="BH990" s="225"/>
      <c r="BI990" s="224"/>
      <c r="BJ990" s="226"/>
      <c r="BK990" s="226"/>
      <c r="BL990" s="228"/>
      <c r="BM990" s="229"/>
    </row>
    <row r="991" spans="1:65" x14ac:dyDescent="0.25">
      <c r="A991" s="45"/>
      <c r="B991" s="44"/>
      <c r="C991" s="52"/>
      <c r="D991" s="37"/>
      <c r="E991" s="37"/>
      <c r="F991" s="43"/>
      <c r="G991" s="52"/>
      <c r="H991" s="52"/>
      <c r="I991" s="34"/>
      <c r="J991" s="34"/>
      <c r="K991" s="34"/>
      <c r="L991" s="7"/>
      <c r="M991" s="34"/>
      <c r="N991" s="7"/>
      <c r="O991" s="34"/>
      <c r="P991" s="7"/>
      <c r="Q991" s="34"/>
      <c r="R991" s="34"/>
      <c r="S991" s="7"/>
      <c r="T991" s="34"/>
      <c r="U991" s="34"/>
      <c r="V991" s="7"/>
      <c r="W991" s="34"/>
      <c r="X991" s="7"/>
      <c r="Y991" s="34"/>
      <c r="Z991" s="67"/>
      <c r="AA991" s="34"/>
      <c r="AB991" s="7"/>
      <c r="AC991" s="34"/>
      <c r="AD991" s="34"/>
      <c r="AE991" s="7"/>
      <c r="AF991" s="34"/>
      <c r="AG991" s="7"/>
      <c r="AH991" s="34"/>
      <c r="AI991" s="7"/>
      <c r="AJ991" s="66"/>
      <c r="AK991" s="66"/>
      <c r="AL991" s="34"/>
      <c r="AM991" s="34"/>
      <c r="AN991" s="7"/>
      <c r="AO991" s="67"/>
      <c r="AP991" s="8"/>
      <c r="AQ991" s="8"/>
      <c r="AR991" s="7"/>
      <c r="AS991" s="8"/>
      <c r="AT991" s="8"/>
      <c r="AU991" s="224"/>
      <c r="AV991" s="224"/>
      <c r="AW991" s="224"/>
      <c r="AX991" s="225"/>
      <c r="AY991" s="225"/>
      <c r="AZ991" s="224"/>
      <c r="BA991" s="225"/>
      <c r="BB991" s="225"/>
      <c r="BC991" s="224"/>
      <c r="BD991" s="225"/>
      <c r="BE991" s="225"/>
      <c r="BF991" s="224"/>
      <c r="BG991" s="225"/>
      <c r="BH991" s="225"/>
      <c r="BI991" s="224"/>
      <c r="BJ991" s="226"/>
      <c r="BK991" s="226"/>
      <c r="BL991" s="228"/>
      <c r="BM991" s="229"/>
    </row>
    <row r="992" spans="1:65" x14ac:dyDescent="0.25">
      <c r="A992" s="45"/>
      <c r="B992" s="44"/>
      <c r="C992" s="52"/>
      <c r="D992" s="37"/>
      <c r="E992" s="37"/>
      <c r="F992" s="43"/>
      <c r="G992" s="52"/>
      <c r="H992" s="52"/>
      <c r="I992" s="34"/>
      <c r="J992" s="34"/>
      <c r="K992" s="34"/>
      <c r="L992" s="7"/>
      <c r="M992" s="34"/>
      <c r="N992" s="7"/>
      <c r="O992" s="34"/>
      <c r="P992" s="7"/>
      <c r="Q992" s="34"/>
      <c r="R992" s="34"/>
      <c r="S992" s="7"/>
      <c r="T992" s="34"/>
      <c r="U992" s="34"/>
      <c r="V992" s="7"/>
      <c r="W992" s="34"/>
      <c r="X992" s="7"/>
      <c r="Y992" s="34"/>
      <c r="Z992" s="67"/>
      <c r="AA992" s="34"/>
      <c r="AB992" s="7"/>
      <c r="AC992" s="34"/>
      <c r="AD992" s="34"/>
      <c r="AE992" s="7"/>
      <c r="AF992" s="34"/>
      <c r="AG992" s="7"/>
      <c r="AH992" s="34"/>
      <c r="AI992" s="7"/>
      <c r="AJ992" s="66"/>
      <c r="AK992" s="66"/>
      <c r="AL992" s="34"/>
      <c r="AM992" s="34"/>
      <c r="AN992" s="7"/>
      <c r="AO992" s="67"/>
      <c r="AP992" s="8"/>
      <c r="AQ992" s="8"/>
      <c r="AR992" s="7"/>
      <c r="AS992" s="8"/>
      <c r="AT992" s="8"/>
      <c r="AU992" s="224"/>
      <c r="AV992" s="224"/>
      <c r="AW992" s="224"/>
      <c r="AX992" s="225"/>
      <c r="AY992" s="225"/>
      <c r="AZ992" s="224"/>
      <c r="BA992" s="225"/>
      <c r="BB992" s="225"/>
      <c r="BC992" s="224"/>
      <c r="BD992" s="225"/>
      <c r="BE992" s="225"/>
      <c r="BF992" s="224"/>
      <c r="BG992" s="225"/>
      <c r="BH992" s="225"/>
      <c r="BI992" s="224"/>
      <c r="BJ992" s="226"/>
      <c r="BK992" s="226"/>
      <c r="BL992" s="228"/>
      <c r="BM992" s="229"/>
    </row>
    <row r="993" spans="1:65" x14ac:dyDescent="0.25">
      <c r="A993" s="45"/>
      <c r="B993" s="44"/>
      <c r="C993" s="52"/>
      <c r="D993" s="37"/>
      <c r="E993" s="37"/>
      <c r="F993" s="43"/>
      <c r="G993" s="52"/>
      <c r="H993" s="52"/>
      <c r="I993" s="34"/>
      <c r="J993" s="34"/>
      <c r="K993" s="34"/>
      <c r="L993" s="7"/>
      <c r="M993" s="34"/>
      <c r="N993" s="7"/>
      <c r="O993" s="34"/>
      <c r="P993" s="7"/>
      <c r="Q993" s="34"/>
      <c r="R993" s="34"/>
      <c r="S993" s="7"/>
      <c r="T993" s="34"/>
      <c r="U993" s="34"/>
      <c r="V993" s="7"/>
      <c r="W993" s="34"/>
      <c r="X993" s="7"/>
      <c r="Y993" s="34"/>
      <c r="Z993" s="67"/>
      <c r="AA993" s="34"/>
      <c r="AB993" s="7"/>
      <c r="AC993" s="34"/>
      <c r="AD993" s="34"/>
      <c r="AE993" s="7"/>
      <c r="AF993" s="34"/>
      <c r="AG993" s="7"/>
      <c r="AH993" s="34"/>
      <c r="AI993" s="7"/>
      <c r="AJ993" s="66"/>
      <c r="AK993" s="66"/>
      <c r="AL993" s="34"/>
      <c r="AM993" s="34"/>
      <c r="AN993" s="7"/>
      <c r="AO993" s="67"/>
      <c r="AP993" s="8"/>
      <c r="AQ993" s="8"/>
      <c r="AR993" s="7"/>
      <c r="AS993" s="8"/>
      <c r="AT993" s="8"/>
      <c r="AU993" s="224"/>
      <c r="AV993" s="224"/>
      <c r="AW993" s="224"/>
      <c r="AX993" s="225"/>
      <c r="AY993" s="225"/>
      <c r="AZ993" s="224"/>
      <c r="BA993" s="225"/>
      <c r="BB993" s="225"/>
      <c r="BC993" s="224"/>
      <c r="BD993" s="225"/>
      <c r="BE993" s="225"/>
      <c r="BF993" s="224"/>
      <c r="BG993" s="225"/>
      <c r="BH993" s="225"/>
      <c r="BI993" s="224"/>
      <c r="BJ993" s="226"/>
      <c r="BK993" s="226"/>
      <c r="BL993" s="228"/>
      <c r="BM993" s="229"/>
    </row>
    <row r="994" spans="1:65" x14ac:dyDescent="0.25">
      <c r="A994" s="45"/>
      <c r="B994" s="44"/>
      <c r="C994" s="52"/>
      <c r="D994" s="37"/>
      <c r="E994" s="37"/>
      <c r="F994" s="43"/>
      <c r="G994" s="52"/>
      <c r="H994" s="52"/>
      <c r="I994" s="34"/>
      <c r="J994" s="34"/>
      <c r="K994" s="34"/>
      <c r="L994" s="7"/>
      <c r="M994" s="34"/>
      <c r="N994" s="7"/>
      <c r="O994" s="34"/>
      <c r="P994" s="7"/>
      <c r="Q994" s="34"/>
      <c r="R994" s="34"/>
      <c r="S994" s="7"/>
      <c r="T994" s="34"/>
      <c r="U994" s="34"/>
      <c r="V994" s="7"/>
      <c r="W994" s="34"/>
      <c r="X994" s="7"/>
      <c r="Y994" s="34"/>
      <c r="Z994" s="67"/>
      <c r="AA994" s="34"/>
      <c r="AB994" s="7"/>
      <c r="AC994" s="34"/>
      <c r="AD994" s="34"/>
      <c r="AE994" s="7"/>
      <c r="AF994" s="34"/>
      <c r="AG994" s="7"/>
      <c r="AH994" s="34"/>
      <c r="AI994" s="7"/>
      <c r="AJ994" s="66"/>
      <c r="AK994" s="66"/>
      <c r="AL994" s="34"/>
      <c r="AM994" s="34"/>
      <c r="AN994" s="7"/>
      <c r="AO994" s="67"/>
      <c r="AP994" s="8"/>
      <c r="AQ994" s="8"/>
      <c r="AR994" s="7"/>
      <c r="AS994" s="8"/>
      <c r="AT994" s="8"/>
      <c r="AU994" s="224"/>
      <c r="AV994" s="224"/>
      <c r="AW994" s="224"/>
      <c r="AX994" s="225"/>
      <c r="AY994" s="225"/>
      <c r="AZ994" s="224"/>
      <c r="BA994" s="225"/>
      <c r="BB994" s="225"/>
      <c r="BC994" s="224"/>
      <c r="BD994" s="225"/>
      <c r="BE994" s="225"/>
      <c r="BF994" s="224"/>
      <c r="BG994" s="225"/>
      <c r="BH994" s="225"/>
      <c r="BI994" s="224"/>
      <c r="BJ994" s="226"/>
      <c r="BK994" s="226"/>
      <c r="BL994" s="228"/>
      <c r="BM994" s="229"/>
    </row>
    <row r="995" spans="1:65" x14ac:dyDescent="0.25">
      <c r="A995" s="45"/>
      <c r="B995" s="44"/>
      <c r="C995" s="52"/>
      <c r="D995" s="37"/>
      <c r="E995" s="37"/>
      <c r="F995" s="43"/>
      <c r="G995" s="52"/>
      <c r="H995" s="52"/>
      <c r="I995" s="34"/>
      <c r="J995" s="34"/>
      <c r="K995" s="34"/>
      <c r="L995" s="7"/>
      <c r="M995" s="34"/>
      <c r="N995" s="7"/>
      <c r="O995" s="34"/>
      <c r="P995" s="7"/>
      <c r="Q995" s="34"/>
      <c r="R995" s="34"/>
      <c r="S995" s="7"/>
      <c r="T995" s="34"/>
      <c r="U995" s="34"/>
      <c r="V995" s="7"/>
      <c r="W995" s="34"/>
      <c r="X995" s="7"/>
      <c r="Y995" s="34"/>
      <c r="Z995" s="67"/>
      <c r="AA995" s="34"/>
      <c r="AB995" s="7"/>
      <c r="AC995" s="34"/>
      <c r="AD995" s="34"/>
      <c r="AE995" s="7"/>
      <c r="AF995" s="34"/>
      <c r="AG995" s="7"/>
      <c r="AH995" s="34"/>
      <c r="AI995" s="7"/>
      <c r="AJ995" s="66"/>
      <c r="AK995" s="66"/>
      <c r="AL995" s="34"/>
      <c r="AM995" s="34"/>
      <c r="AN995" s="7"/>
      <c r="AO995" s="67"/>
      <c r="AP995" s="8"/>
      <c r="AQ995" s="8"/>
      <c r="AR995" s="7"/>
      <c r="AS995" s="8"/>
      <c r="AT995" s="8"/>
      <c r="AU995" s="224"/>
      <c r="AV995" s="224"/>
      <c r="AW995" s="224"/>
      <c r="AX995" s="225"/>
      <c r="AY995" s="225"/>
      <c r="AZ995" s="224"/>
      <c r="BA995" s="225"/>
      <c r="BB995" s="225"/>
      <c r="BC995" s="224"/>
      <c r="BD995" s="225"/>
      <c r="BE995" s="225"/>
      <c r="BF995" s="224"/>
      <c r="BG995" s="225"/>
      <c r="BH995" s="225"/>
      <c r="BI995" s="224"/>
      <c r="BJ995" s="226"/>
      <c r="BK995" s="226"/>
      <c r="BL995" s="228"/>
      <c r="BM995" s="229"/>
    </row>
    <row r="996" spans="1:65" x14ac:dyDescent="0.25">
      <c r="A996" s="45"/>
      <c r="B996" s="44"/>
      <c r="C996" s="52"/>
      <c r="D996" s="37"/>
      <c r="E996" s="37"/>
      <c r="F996" s="43"/>
      <c r="G996" s="52"/>
      <c r="H996" s="52"/>
      <c r="I996" s="34"/>
      <c r="J996" s="34"/>
      <c r="K996" s="34"/>
      <c r="L996" s="7"/>
      <c r="M996" s="34"/>
      <c r="N996" s="7"/>
      <c r="O996" s="34"/>
      <c r="P996" s="7"/>
      <c r="Q996" s="34"/>
      <c r="R996" s="34"/>
      <c r="S996" s="7"/>
      <c r="T996" s="34"/>
      <c r="U996" s="34"/>
      <c r="V996" s="7"/>
      <c r="W996" s="34"/>
      <c r="X996" s="7"/>
      <c r="Y996" s="34"/>
      <c r="Z996" s="67"/>
      <c r="AA996" s="34"/>
      <c r="AB996" s="7"/>
      <c r="AC996" s="34"/>
      <c r="AD996" s="34"/>
      <c r="AE996" s="7"/>
      <c r="AF996" s="34"/>
      <c r="AG996" s="7"/>
      <c r="AH996" s="34"/>
      <c r="AI996" s="7"/>
      <c r="AJ996" s="66"/>
      <c r="AK996" s="66"/>
      <c r="AL996" s="34"/>
      <c r="AM996" s="34"/>
      <c r="AN996" s="7"/>
      <c r="AO996" s="67"/>
      <c r="AP996" s="8"/>
      <c r="AQ996" s="8"/>
      <c r="AR996" s="7"/>
      <c r="AS996" s="8"/>
      <c r="AT996" s="8"/>
      <c r="AU996" s="224"/>
      <c r="AV996" s="224"/>
      <c r="AW996" s="224"/>
      <c r="AX996" s="225"/>
      <c r="AY996" s="225"/>
      <c r="AZ996" s="224"/>
      <c r="BA996" s="225"/>
      <c r="BB996" s="225"/>
      <c r="BC996" s="224"/>
      <c r="BD996" s="225"/>
      <c r="BE996" s="225"/>
      <c r="BF996" s="224"/>
      <c r="BG996" s="225"/>
      <c r="BH996" s="225"/>
      <c r="BI996" s="224"/>
      <c r="BJ996" s="226"/>
      <c r="BK996" s="226"/>
      <c r="BL996" s="228"/>
      <c r="BM996" s="229"/>
    </row>
    <row r="997" spans="1:65" x14ac:dyDescent="0.25">
      <c r="A997" s="45"/>
      <c r="B997" s="44"/>
      <c r="C997" s="52"/>
      <c r="D997" s="37"/>
      <c r="E997" s="37"/>
      <c r="F997" s="43"/>
      <c r="G997" s="52"/>
      <c r="H997" s="52"/>
      <c r="I997" s="34"/>
      <c r="J997" s="34"/>
      <c r="K997" s="34"/>
      <c r="L997" s="7"/>
      <c r="M997" s="34"/>
      <c r="N997" s="7"/>
      <c r="O997" s="34"/>
      <c r="P997" s="7"/>
      <c r="Q997" s="34"/>
      <c r="R997" s="34"/>
      <c r="S997" s="7"/>
      <c r="T997" s="34"/>
      <c r="U997" s="34"/>
      <c r="V997" s="7"/>
      <c r="W997" s="34"/>
      <c r="X997" s="7"/>
      <c r="Y997" s="34"/>
      <c r="Z997" s="67"/>
      <c r="AA997" s="34"/>
      <c r="AB997" s="7"/>
      <c r="AC997" s="34"/>
      <c r="AD997" s="34"/>
      <c r="AE997" s="7"/>
      <c r="AF997" s="34"/>
      <c r="AG997" s="7"/>
      <c r="AH997" s="34"/>
      <c r="AI997" s="7"/>
      <c r="AJ997" s="66"/>
      <c r="AK997" s="66"/>
      <c r="AL997" s="34"/>
      <c r="AM997" s="34"/>
      <c r="AN997" s="7"/>
      <c r="AO997" s="67"/>
      <c r="AP997" s="8"/>
      <c r="AQ997" s="8"/>
      <c r="AR997" s="7"/>
      <c r="AS997" s="8"/>
      <c r="AT997" s="8"/>
      <c r="AU997" s="224"/>
      <c r="AV997" s="224"/>
      <c r="AW997" s="224"/>
      <c r="AX997" s="225"/>
      <c r="AY997" s="225"/>
      <c r="AZ997" s="224"/>
      <c r="BA997" s="225"/>
      <c r="BB997" s="225"/>
      <c r="BC997" s="224"/>
      <c r="BD997" s="225"/>
      <c r="BE997" s="225"/>
      <c r="BF997" s="224"/>
      <c r="BG997" s="225"/>
      <c r="BH997" s="225"/>
      <c r="BI997" s="224"/>
      <c r="BJ997" s="226"/>
      <c r="BK997" s="226"/>
      <c r="BL997" s="228"/>
      <c r="BM997" s="229"/>
    </row>
    <row r="998" spans="1:65" x14ac:dyDescent="0.25">
      <c r="A998" s="45"/>
      <c r="B998" s="44"/>
      <c r="C998" s="52"/>
      <c r="D998" s="37"/>
      <c r="E998" s="37"/>
      <c r="F998" s="43"/>
      <c r="G998" s="52"/>
      <c r="H998" s="52"/>
      <c r="I998" s="34"/>
      <c r="J998" s="34"/>
      <c r="K998" s="34"/>
      <c r="L998" s="7"/>
      <c r="M998" s="34"/>
      <c r="N998" s="7"/>
      <c r="O998" s="34"/>
      <c r="P998" s="7"/>
      <c r="Q998" s="34"/>
      <c r="R998" s="34"/>
      <c r="S998" s="7"/>
      <c r="T998" s="34"/>
      <c r="U998" s="34"/>
      <c r="V998" s="7"/>
      <c r="W998" s="34"/>
      <c r="X998" s="7"/>
      <c r="Y998" s="34"/>
      <c r="Z998" s="67"/>
      <c r="AA998" s="34"/>
      <c r="AB998" s="7"/>
      <c r="AC998" s="34"/>
      <c r="AD998" s="34"/>
      <c r="AE998" s="7"/>
      <c r="AF998" s="34"/>
      <c r="AG998" s="7"/>
      <c r="AH998" s="34"/>
      <c r="AI998" s="7"/>
      <c r="AJ998" s="66"/>
      <c r="AK998" s="66"/>
      <c r="AL998" s="34"/>
      <c r="AM998" s="34"/>
      <c r="AN998" s="7"/>
      <c r="AO998" s="67"/>
      <c r="AP998" s="8"/>
      <c r="AQ998" s="8"/>
      <c r="AR998" s="7"/>
      <c r="AS998" s="8"/>
      <c r="AT998" s="8"/>
      <c r="AU998" s="224"/>
      <c r="AV998" s="224"/>
      <c r="AW998" s="224"/>
      <c r="AX998" s="225"/>
      <c r="AY998" s="225"/>
      <c r="AZ998" s="224"/>
      <c r="BA998" s="225"/>
      <c r="BB998" s="225"/>
      <c r="BC998" s="224"/>
      <c r="BD998" s="225"/>
      <c r="BE998" s="225"/>
      <c r="BF998" s="224"/>
      <c r="BG998" s="225"/>
      <c r="BH998" s="225"/>
      <c r="BI998" s="224"/>
      <c r="BJ998" s="226"/>
      <c r="BK998" s="226"/>
      <c r="BL998" s="228"/>
      <c r="BM998" s="229"/>
    </row>
    <row r="999" spans="1:65" x14ac:dyDescent="0.25">
      <c r="A999" s="45"/>
      <c r="B999" s="44"/>
      <c r="C999" s="52"/>
      <c r="D999" s="37"/>
      <c r="E999" s="37"/>
      <c r="F999" s="43"/>
      <c r="G999" s="52"/>
      <c r="H999" s="52"/>
      <c r="I999" s="34"/>
      <c r="J999" s="34"/>
      <c r="K999" s="34"/>
      <c r="L999" s="7"/>
      <c r="M999" s="34"/>
      <c r="N999" s="7"/>
      <c r="O999" s="34"/>
      <c r="P999" s="7"/>
      <c r="Q999" s="34"/>
      <c r="R999" s="34"/>
      <c r="S999" s="7"/>
      <c r="T999" s="34"/>
      <c r="U999" s="34"/>
      <c r="V999" s="7"/>
      <c r="W999" s="34"/>
      <c r="X999" s="7"/>
      <c r="Y999" s="34"/>
      <c r="Z999" s="67"/>
      <c r="AA999" s="34"/>
      <c r="AB999" s="7"/>
      <c r="AC999" s="34"/>
      <c r="AD999" s="34"/>
      <c r="AE999" s="7"/>
      <c r="AF999" s="34"/>
      <c r="AG999" s="7"/>
      <c r="AH999" s="34"/>
      <c r="AI999" s="7"/>
      <c r="AJ999" s="66"/>
      <c r="AK999" s="66"/>
      <c r="AL999" s="34"/>
      <c r="AM999" s="34"/>
      <c r="AN999" s="7"/>
      <c r="AO999" s="67"/>
      <c r="AP999" s="8"/>
      <c r="AQ999" s="8"/>
      <c r="AR999" s="7"/>
      <c r="AS999" s="8"/>
      <c r="AT999" s="8"/>
      <c r="AU999" s="224"/>
      <c r="AV999" s="224"/>
      <c r="AW999" s="224"/>
      <c r="AX999" s="225"/>
      <c r="AY999" s="225"/>
      <c r="AZ999" s="224"/>
      <c r="BA999" s="225"/>
      <c r="BB999" s="225"/>
      <c r="BC999" s="224"/>
      <c r="BD999" s="225"/>
      <c r="BE999" s="225"/>
      <c r="BF999" s="224"/>
      <c r="BG999" s="225"/>
      <c r="BH999" s="225"/>
      <c r="BI999" s="224"/>
      <c r="BJ999" s="226"/>
      <c r="BK999" s="226"/>
      <c r="BL999" s="228"/>
      <c r="BM999" s="229"/>
    </row>
    <row r="1000" spans="1:65" x14ac:dyDescent="0.25">
      <c r="A1000" s="45"/>
      <c r="B1000" s="44"/>
      <c r="C1000" s="52"/>
      <c r="D1000" s="37"/>
      <c r="E1000" s="37"/>
      <c r="F1000" s="43"/>
      <c r="G1000" s="52"/>
      <c r="H1000" s="52"/>
      <c r="I1000" s="34"/>
      <c r="J1000" s="34"/>
      <c r="K1000" s="34"/>
      <c r="L1000" s="7"/>
      <c r="M1000" s="34"/>
      <c r="N1000" s="7"/>
      <c r="O1000" s="34"/>
      <c r="P1000" s="7"/>
      <c r="Q1000" s="34"/>
      <c r="R1000" s="34"/>
      <c r="S1000" s="7"/>
      <c r="T1000" s="34"/>
      <c r="U1000" s="34"/>
      <c r="V1000" s="7"/>
      <c r="W1000" s="34"/>
      <c r="X1000" s="7"/>
      <c r="Y1000" s="34"/>
      <c r="Z1000" s="67"/>
      <c r="AA1000" s="34"/>
      <c r="AB1000" s="7"/>
      <c r="AC1000" s="34"/>
      <c r="AD1000" s="34"/>
      <c r="AE1000" s="7"/>
      <c r="AF1000" s="34"/>
      <c r="AG1000" s="7"/>
      <c r="AH1000" s="34"/>
      <c r="AI1000" s="7"/>
      <c r="AJ1000" s="66"/>
      <c r="AK1000" s="66"/>
      <c r="AL1000" s="34"/>
      <c r="AM1000" s="34"/>
      <c r="AN1000" s="7"/>
      <c r="AO1000" s="67"/>
      <c r="AP1000" s="8"/>
      <c r="AQ1000" s="8"/>
      <c r="AR1000" s="7"/>
      <c r="AS1000" s="8"/>
      <c r="AT1000" s="8"/>
      <c r="AU1000" s="224"/>
      <c r="AV1000" s="224"/>
      <c r="AW1000" s="224"/>
      <c r="AX1000" s="225"/>
      <c r="AY1000" s="225"/>
      <c r="AZ1000" s="224"/>
      <c r="BA1000" s="225"/>
      <c r="BB1000" s="225"/>
      <c r="BC1000" s="224"/>
      <c r="BD1000" s="225"/>
      <c r="BE1000" s="225"/>
      <c r="BF1000" s="224"/>
      <c r="BG1000" s="225"/>
      <c r="BH1000" s="225"/>
      <c r="BI1000" s="224"/>
      <c r="BJ1000" s="226"/>
      <c r="BK1000" s="226"/>
      <c r="BL1000" s="228"/>
      <c r="BM1000" s="229"/>
    </row>
    <row r="1001" spans="1:65" x14ac:dyDescent="0.25">
      <c r="A1001" s="45"/>
      <c r="B1001" s="44"/>
      <c r="C1001" s="52"/>
      <c r="D1001" s="37"/>
      <c r="E1001" s="37"/>
      <c r="F1001" s="43"/>
      <c r="G1001" s="52"/>
      <c r="H1001" s="52"/>
      <c r="I1001" s="34"/>
      <c r="J1001" s="34"/>
      <c r="K1001" s="34"/>
      <c r="L1001" s="7"/>
      <c r="M1001" s="34"/>
      <c r="N1001" s="7"/>
      <c r="O1001" s="34"/>
      <c r="P1001" s="7"/>
      <c r="Q1001" s="34"/>
      <c r="R1001" s="34"/>
      <c r="S1001" s="7"/>
      <c r="T1001" s="34"/>
      <c r="U1001" s="34"/>
      <c r="V1001" s="7"/>
      <c r="W1001" s="34"/>
      <c r="X1001" s="7"/>
      <c r="Y1001" s="34"/>
      <c r="Z1001" s="67"/>
      <c r="AA1001" s="34"/>
      <c r="AB1001" s="7"/>
      <c r="AC1001" s="34"/>
      <c r="AD1001" s="34"/>
      <c r="AE1001" s="7"/>
      <c r="AF1001" s="34"/>
      <c r="AG1001" s="7"/>
      <c r="AH1001" s="34"/>
      <c r="AI1001" s="7"/>
      <c r="AJ1001" s="66"/>
      <c r="AK1001" s="66"/>
      <c r="AL1001" s="34"/>
      <c r="AM1001" s="34"/>
      <c r="AN1001" s="7"/>
      <c r="AO1001" s="67"/>
      <c r="AP1001" s="8"/>
      <c r="AQ1001" s="8"/>
      <c r="AR1001" s="7"/>
      <c r="AS1001" s="8"/>
      <c r="AT1001" s="8"/>
      <c r="AU1001" s="224"/>
      <c r="AV1001" s="224"/>
      <c r="AW1001" s="224"/>
      <c r="AX1001" s="225"/>
      <c r="AY1001" s="225"/>
      <c r="AZ1001" s="224"/>
      <c r="BA1001" s="225"/>
      <c r="BB1001" s="225"/>
      <c r="BC1001" s="224"/>
      <c r="BD1001" s="225"/>
      <c r="BE1001" s="225"/>
      <c r="BF1001" s="224"/>
      <c r="BG1001" s="225"/>
      <c r="BH1001" s="225"/>
      <c r="BI1001" s="224"/>
      <c r="BJ1001" s="226"/>
      <c r="BK1001" s="226"/>
      <c r="BL1001" s="228"/>
      <c r="BM1001" s="229"/>
    </row>
    <row r="1002" spans="1:65" x14ac:dyDescent="0.25">
      <c r="A1002" s="45"/>
      <c r="B1002" s="44"/>
      <c r="C1002" s="52"/>
      <c r="D1002" s="37"/>
      <c r="E1002" s="37"/>
      <c r="F1002" s="43"/>
      <c r="G1002" s="52"/>
      <c r="H1002" s="52"/>
      <c r="I1002" s="34"/>
      <c r="J1002" s="34"/>
      <c r="K1002" s="34"/>
      <c r="L1002" s="7"/>
      <c r="M1002" s="34"/>
      <c r="N1002" s="7"/>
      <c r="O1002" s="34"/>
      <c r="P1002" s="7"/>
      <c r="Q1002" s="34"/>
      <c r="R1002" s="34"/>
      <c r="S1002" s="7"/>
      <c r="T1002" s="34"/>
      <c r="U1002" s="34"/>
      <c r="V1002" s="7"/>
      <c r="W1002" s="34"/>
      <c r="X1002" s="7"/>
      <c r="Y1002" s="34"/>
      <c r="Z1002" s="67"/>
      <c r="AA1002" s="34"/>
      <c r="AB1002" s="7"/>
      <c r="AC1002" s="34"/>
      <c r="AD1002" s="34"/>
      <c r="AE1002" s="7"/>
      <c r="AF1002" s="34"/>
      <c r="AG1002" s="7"/>
      <c r="AH1002" s="34"/>
      <c r="AI1002" s="7"/>
      <c r="AJ1002" s="66"/>
      <c r="AK1002" s="66"/>
      <c r="AL1002" s="34"/>
      <c r="AM1002" s="34"/>
      <c r="AN1002" s="7"/>
      <c r="AO1002" s="67"/>
      <c r="AP1002" s="8"/>
      <c r="AQ1002" s="8"/>
      <c r="AR1002" s="7"/>
      <c r="AS1002" s="8"/>
      <c r="AT1002" s="8"/>
      <c r="AU1002" s="224"/>
      <c r="AV1002" s="224"/>
      <c r="AW1002" s="224"/>
      <c r="AX1002" s="225"/>
      <c r="AY1002" s="225"/>
      <c r="AZ1002" s="224"/>
      <c r="BA1002" s="225"/>
      <c r="BB1002" s="225"/>
      <c r="BC1002" s="224"/>
      <c r="BD1002" s="225"/>
      <c r="BE1002" s="225"/>
      <c r="BF1002" s="224"/>
      <c r="BG1002" s="225"/>
      <c r="BH1002" s="225"/>
      <c r="BI1002" s="224"/>
      <c r="BJ1002" s="226"/>
      <c r="BK1002" s="226"/>
      <c r="BL1002" s="228"/>
      <c r="BM1002" s="229"/>
    </row>
    <row r="1003" spans="1:65" x14ac:dyDescent="0.25">
      <c r="A1003" s="45"/>
      <c r="B1003" s="44"/>
      <c r="C1003" s="52"/>
      <c r="D1003" s="37"/>
      <c r="E1003" s="37"/>
      <c r="F1003" s="43"/>
      <c r="G1003" s="52"/>
      <c r="H1003" s="52"/>
      <c r="I1003" s="34"/>
      <c r="J1003" s="34"/>
      <c r="K1003" s="34"/>
      <c r="L1003" s="7"/>
      <c r="M1003" s="34"/>
      <c r="N1003" s="7"/>
      <c r="O1003" s="34"/>
      <c r="P1003" s="7"/>
      <c r="Q1003" s="34"/>
      <c r="R1003" s="34"/>
      <c r="S1003" s="7"/>
      <c r="T1003" s="34"/>
      <c r="U1003" s="34"/>
      <c r="V1003" s="7"/>
      <c r="W1003" s="34"/>
      <c r="X1003" s="7"/>
      <c r="Y1003" s="34"/>
      <c r="Z1003" s="67"/>
      <c r="AA1003" s="34"/>
      <c r="AB1003" s="7"/>
      <c r="AC1003" s="34"/>
      <c r="AD1003" s="34"/>
      <c r="AE1003" s="7"/>
      <c r="AF1003" s="34"/>
      <c r="AG1003" s="7"/>
      <c r="AH1003" s="34"/>
      <c r="AI1003" s="7"/>
      <c r="AJ1003" s="66"/>
      <c r="AK1003" s="66"/>
      <c r="AL1003" s="34"/>
      <c r="AM1003" s="34"/>
      <c r="AN1003" s="7"/>
      <c r="AO1003" s="67"/>
      <c r="AP1003" s="8"/>
      <c r="AQ1003" s="8"/>
      <c r="AR1003" s="7"/>
      <c r="AS1003" s="8"/>
      <c r="AT1003" s="8"/>
      <c r="AU1003" s="224"/>
      <c r="AV1003" s="224"/>
      <c r="AW1003" s="224"/>
      <c r="AX1003" s="225"/>
      <c r="AY1003" s="225"/>
      <c r="AZ1003" s="224"/>
      <c r="BA1003" s="225"/>
      <c r="BB1003" s="225"/>
      <c r="BC1003" s="224"/>
      <c r="BD1003" s="225"/>
      <c r="BE1003" s="225"/>
      <c r="BF1003" s="224"/>
      <c r="BG1003" s="225"/>
      <c r="BH1003" s="225"/>
      <c r="BI1003" s="224"/>
      <c r="BJ1003" s="226"/>
      <c r="BK1003" s="226"/>
      <c r="BL1003" s="228"/>
      <c r="BM1003" s="229"/>
    </row>
    <row r="1004" spans="1:65" x14ac:dyDescent="0.25">
      <c r="A1004" s="45"/>
      <c r="B1004" s="44"/>
      <c r="C1004" s="52"/>
      <c r="D1004" s="37"/>
      <c r="E1004" s="37"/>
      <c r="F1004" s="43"/>
      <c r="G1004" s="52"/>
      <c r="H1004" s="52"/>
      <c r="I1004" s="34"/>
      <c r="J1004" s="34"/>
      <c r="K1004" s="34"/>
      <c r="L1004" s="7"/>
      <c r="M1004" s="34"/>
      <c r="N1004" s="7"/>
      <c r="O1004" s="34"/>
      <c r="P1004" s="7"/>
      <c r="Q1004" s="34"/>
      <c r="R1004" s="34"/>
      <c r="S1004" s="7"/>
      <c r="T1004" s="34"/>
      <c r="U1004" s="34"/>
      <c r="V1004" s="7"/>
      <c r="W1004" s="34"/>
      <c r="X1004" s="7"/>
      <c r="Y1004" s="34"/>
      <c r="Z1004" s="67"/>
      <c r="AA1004" s="34"/>
      <c r="AB1004" s="7"/>
      <c r="AC1004" s="34"/>
      <c r="AD1004" s="34"/>
      <c r="AE1004" s="7"/>
      <c r="AF1004" s="34"/>
      <c r="AG1004" s="7"/>
      <c r="AH1004" s="34"/>
      <c r="AI1004" s="7"/>
      <c r="AJ1004" s="66"/>
      <c r="AK1004" s="66"/>
      <c r="AL1004" s="34"/>
      <c r="AM1004" s="34"/>
      <c r="AN1004" s="7"/>
      <c r="AO1004" s="67"/>
      <c r="AP1004" s="8"/>
      <c r="AQ1004" s="8"/>
      <c r="AR1004" s="7"/>
      <c r="AS1004" s="8"/>
      <c r="AT1004" s="8"/>
      <c r="AU1004" s="224"/>
      <c r="AV1004" s="224"/>
      <c r="AW1004" s="224"/>
      <c r="AX1004" s="225"/>
      <c r="AY1004" s="225"/>
      <c r="AZ1004" s="224"/>
      <c r="BA1004" s="225"/>
      <c r="BB1004" s="225"/>
      <c r="BC1004" s="224"/>
      <c r="BD1004" s="225"/>
      <c r="BE1004" s="225"/>
      <c r="BF1004" s="224"/>
      <c r="BG1004" s="225"/>
      <c r="BH1004" s="225"/>
      <c r="BI1004" s="224"/>
      <c r="BJ1004" s="226"/>
      <c r="BK1004" s="226"/>
      <c r="BL1004" s="228"/>
      <c r="BM1004" s="229"/>
    </row>
    <row r="1005" spans="1:65" x14ac:dyDescent="0.25">
      <c r="A1005" s="45"/>
      <c r="B1005" s="44"/>
      <c r="C1005" s="52"/>
      <c r="D1005" s="37"/>
      <c r="E1005" s="37"/>
      <c r="F1005" s="43"/>
      <c r="G1005" s="52"/>
      <c r="H1005" s="52"/>
      <c r="I1005" s="34"/>
      <c r="J1005" s="34"/>
      <c r="K1005" s="34"/>
      <c r="L1005" s="7"/>
      <c r="M1005" s="34"/>
      <c r="N1005" s="7"/>
      <c r="O1005" s="34"/>
      <c r="P1005" s="7"/>
      <c r="Q1005" s="34"/>
      <c r="R1005" s="34"/>
      <c r="S1005" s="7"/>
      <c r="T1005" s="34"/>
      <c r="U1005" s="34"/>
      <c r="V1005" s="7"/>
      <c r="W1005" s="34"/>
      <c r="X1005" s="7"/>
      <c r="Y1005" s="34"/>
      <c r="Z1005" s="67"/>
      <c r="AA1005" s="34"/>
      <c r="AB1005" s="7"/>
      <c r="AC1005" s="34"/>
      <c r="AD1005" s="34"/>
      <c r="AE1005" s="7"/>
      <c r="AF1005" s="34"/>
      <c r="AG1005" s="7"/>
      <c r="AH1005" s="34"/>
      <c r="AI1005" s="7"/>
      <c r="AJ1005" s="66"/>
      <c r="AK1005" s="66"/>
      <c r="AL1005" s="34"/>
      <c r="AM1005" s="34"/>
      <c r="AN1005" s="7"/>
      <c r="AO1005" s="67"/>
      <c r="AP1005" s="8"/>
      <c r="AQ1005" s="8"/>
      <c r="AR1005" s="7"/>
      <c r="AS1005" s="8"/>
      <c r="AT1005" s="8"/>
      <c r="AU1005" s="224"/>
      <c r="AV1005" s="224"/>
      <c r="AW1005" s="224"/>
      <c r="AX1005" s="225"/>
      <c r="AY1005" s="225"/>
      <c r="AZ1005" s="224"/>
      <c r="BA1005" s="225"/>
      <c r="BB1005" s="225"/>
      <c r="BC1005" s="224"/>
      <c r="BD1005" s="225"/>
      <c r="BE1005" s="225"/>
      <c r="BF1005" s="224"/>
      <c r="BG1005" s="225"/>
      <c r="BH1005" s="225"/>
      <c r="BI1005" s="224"/>
      <c r="BJ1005" s="226"/>
      <c r="BK1005" s="226"/>
      <c r="BL1005" s="228"/>
      <c r="BM1005" s="229"/>
    </row>
    <row r="1006" spans="1:65" x14ac:dyDescent="0.25">
      <c r="A1006" s="45"/>
      <c r="B1006" s="44"/>
      <c r="C1006" s="52"/>
      <c r="D1006" s="37"/>
      <c r="E1006" s="37"/>
      <c r="F1006" s="43"/>
      <c r="G1006" s="52"/>
      <c r="H1006" s="52"/>
      <c r="I1006" s="34"/>
      <c r="J1006" s="34"/>
      <c r="K1006" s="34"/>
      <c r="L1006" s="7"/>
      <c r="M1006" s="34"/>
      <c r="N1006" s="7"/>
      <c r="O1006" s="34"/>
      <c r="P1006" s="7"/>
      <c r="Q1006" s="34"/>
      <c r="R1006" s="34"/>
      <c r="S1006" s="7"/>
      <c r="T1006" s="34"/>
      <c r="U1006" s="34"/>
      <c r="V1006" s="7"/>
      <c r="W1006" s="34"/>
      <c r="X1006" s="7"/>
      <c r="Y1006" s="34"/>
      <c r="Z1006" s="67"/>
      <c r="AA1006" s="34"/>
      <c r="AB1006" s="7"/>
      <c r="AC1006" s="34"/>
      <c r="AD1006" s="34"/>
      <c r="AE1006" s="7"/>
      <c r="AF1006" s="34"/>
      <c r="AG1006" s="7"/>
      <c r="AH1006" s="34"/>
      <c r="AI1006" s="7"/>
      <c r="AJ1006" s="66"/>
      <c r="AK1006" s="66"/>
      <c r="AL1006" s="34"/>
      <c r="AM1006" s="34"/>
      <c r="AN1006" s="7"/>
      <c r="AO1006" s="67"/>
      <c r="AP1006" s="8"/>
      <c r="AQ1006" s="8"/>
      <c r="AR1006" s="7"/>
      <c r="AS1006" s="8"/>
      <c r="AT1006" s="8"/>
      <c r="AU1006" s="224"/>
      <c r="AV1006" s="224"/>
      <c r="AW1006" s="224"/>
      <c r="AX1006" s="225"/>
      <c r="AY1006" s="225"/>
      <c r="AZ1006" s="224"/>
      <c r="BA1006" s="225"/>
      <c r="BB1006" s="225"/>
      <c r="BC1006" s="224"/>
      <c r="BD1006" s="225"/>
      <c r="BE1006" s="225"/>
      <c r="BF1006" s="224"/>
      <c r="BG1006" s="225"/>
      <c r="BH1006" s="225"/>
      <c r="BI1006" s="224"/>
      <c r="BJ1006" s="226"/>
      <c r="BK1006" s="226"/>
      <c r="BL1006" s="228"/>
      <c r="BM1006" s="229"/>
    </row>
    <row r="1007" spans="1:65" x14ac:dyDescent="0.25">
      <c r="A1007" s="45"/>
      <c r="B1007" s="44"/>
      <c r="C1007" s="52"/>
      <c r="D1007" s="37"/>
      <c r="E1007" s="37"/>
      <c r="F1007" s="43"/>
      <c r="G1007" s="52"/>
      <c r="H1007" s="52"/>
      <c r="I1007" s="34"/>
      <c r="J1007" s="34"/>
      <c r="K1007" s="34"/>
      <c r="L1007" s="7"/>
      <c r="M1007" s="34"/>
      <c r="N1007" s="7"/>
      <c r="O1007" s="34"/>
      <c r="P1007" s="7"/>
      <c r="Q1007" s="34"/>
      <c r="R1007" s="34"/>
      <c r="S1007" s="7"/>
      <c r="T1007" s="34"/>
      <c r="U1007" s="34"/>
      <c r="V1007" s="7"/>
      <c r="W1007" s="34"/>
      <c r="X1007" s="7"/>
      <c r="Y1007" s="34"/>
      <c r="Z1007" s="67"/>
      <c r="AA1007" s="34"/>
      <c r="AB1007" s="7"/>
      <c r="AC1007" s="34"/>
      <c r="AD1007" s="34"/>
      <c r="AE1007" s="7"/>
      <c r="AF1007" s="34"/>
      <c r="AG1007" s="7"/>
      <c r="AH1007" s="34"/>
      <c r="AI1007" s="7"/>
      <c r="AJ1007" s="66"/>
      <c r="AK1007" s="66"/>
      <c r="AL1007" s="34"/>
      <c r="AM1007" s="34"/>
      <c r="AN1007" s="7"/>
      <c r="AO1007" s="67"/>
      <c r="AP1007" s="8"/>
      <c r="AQ1007" s="8"/>
      <c r="AR1007" s="7"/>
      <c r="AS1007" s="8"/>
      <c r="AT1007" s="8"/>
      <c r="AU1007" s="224"/>
      <c r="AV1007" s="224"/>
      <c r="AW1007" s="224"/>
      <c r="AX1007" s="225"/>
      <c r="AY1007" s="225"/>
      <c r="AZ1007" s="224"/>
      <c r="BA1007" s="225"/>
      <c r="BB1007" s="225"/>
      <c r="BC1007" s="224"/>
      <c r="BD1007" s="225"/>
      <c r="BE1007" s="225"/>
      <c r="BF1007" s="224"/>
      <c r="BG1007" s="225"/>
      <c r="BH1007" s="225"/>
      <c r="BI1007" s="224"/>
      <c r="BJ1007" s="226"/>
      <c r="BK1007" s="226"/>
      <c r="BL1007" s="228"/>
      <c r="BM1007" s="229"/>
    </row>
    <row r="1008" spans="1:65" x14ac:dyDescent="0.25">
      <c r="A1008" s="45"/>
      <c r="B1008" s="44"/>
      <c r="C1008" s="52"/>
      <c r="D1008" s="37"/>
      <c r="E1008" s="37"/>
      <c r="F1008" s="43"/>
      <c r="G1008" s="52"/>
      <c r="H1008" s="52"/>
      <c r="I1008" s="34"/>
      <c r="J1008" s="34"/>
      <c r="K1008" s="34"/>
      <c r="L1008" s="7"/>
      <c r="M1008" s="34"/>
      <c r="N1008" s="7"/>
      <c r="O1008" s="34"/>
      <c r="P1008" s="7"/>
      <c r="Q1008" s="34"/>
      <c r="R1008" s="34"/>
      <c r="S1008" s="7"/>
      <c r="T1008" s="34"/>
      <c r="U1008" s="34"/>
      <c r="V1008" s="7"/>
      <c r="W1008" s="34"/>
      <c r="X1008" s="7"/>
      <c r="Y1008" s="34"/>
      <c r="Z1008" s="67"/>
      <c r="AA1008" s="34"/>
      <c r="AB1008" s="7"/>
      <c r="AC1008" s="34"/>
      <c r="AD1008" s="34"/>
      <c r="AE1008" s="7"/>
      <c r="AF1008" s="34"/>
      <c r="AG1008" s="7"/>
      <c r="AH1008" s="34"/>
      <c r="AI1008" s="7"/>
      <c r="AJ1008" s="66"/>
      <c r="AK1008" s="66"/>
      <c r="AL1008" s="34"/>
      <c r="AM1008" s="34"/>
      <c r="AN1008" s="7"/>
      <c r="AO1008" s="67"/>
      <c r="AP1008" s="8"/>
      <c r="AQ1008" s="8"/>
      <c r="AR1008" s="7"/>
      <c r="AS1008" s="8"/>
      <c r="AT1008" s="8"/>
      <c r="AU1008" s="224"/>
      <c r="AV1008" s="224"/>
      <c r="AW1008" s="224"/>
      <c r="AX1008" s="225"/>
      <c r="AY1008" s="225"/>
      <c r="AZ1008" s="224"/>
      <c r="BA1008" s="225"/>
      <c r="BB1008" s="225"/>
      <c r="BC1008" s="224"/>
      <c r="BD1008" s="225"/>
      <c r="BE1008" s="225"/>
      <c r="BF1008" s="224"/>
      <c r="BG1008" s="225"/>
      <c r="BH1008" s="225"/>
      <c r="BI1008" s="224"/>
      <c r="BJ1008" s="226"/>
      <c r="BK1008" s="226"/>
      <c r="BL1008" s="228"/>
      <c r="BM1008" s="229"/>
    </row>
    <row r="1009" spans="1:65" x14ac:dyDescent="0.25">
      <c r="A1009" s="45"/>
      <c r="B1009" s="44"/>
      <c r="C1009" s="52"/>
      <c r="D1009" s="37"/>
      <c r="E1009" s="37"/>
      <c r="F1009" s="43"/>
      <c r="G1009" s="52"/>
      <c r="H1009" s="52"/>
      <c r="I1009" s="34"/>
      <c r="J1009" s="34"/>
      <c r="K1009" s="34"/>
      <c r="L1009" s="7"/>
      <c r="M1009" s="34"/>
      <c r="N1009" s="7"/>
      <c r="O1009" s="34"/>
      <c r="P1009" s="7"/>
      <c r="Q1009" s="34"/>
      <c r="R1009" s="34"/>
      <c r="S1009" s="7"/>
      <c r="T1009" s="34"/>
      <c r="U1009" s="34"/>
      <c r="V1009" s="7"/>
      <c r="W1009" s="34"/>
      <c r="X1009" s="7"/>
      <c r="Y1009" s="34"/>
      <c r="Z1009" s="67"/>
      <c r="AA1009" s="34"/>
      <c r="AB1009" s="7"/>
      <c r="AC1009" s="34"/>
      <c r="AD1009" s="34"/>
      <c r="AE1009" s="7"/>
      <c r="AF1009" s="34"/>
      <c r="AG1009" s="7"/>
      <c r="AH1009" s="34"/>
      <c r="AI1009" s="7"/>
      <c r="AJ1009" s="66"/>
      <c r="AK1009" s="66"/>
      <c r="AL1009" s="34"/>
      <c r="AM1009" s="34"/>
      <c r="AN1009" s="7"/>
      <c r="AO1009" s="67"/>
      <c r="AP1009" s="8"/>
      <c r="AQ1009" s="8"/>
      <c r="AR1009" s="7"/>
      <c r="AS1009" s="8"/>
      <c r="AT1009" s="8"/>
      <c r="AU1009" s="224"/>
      <c r="AV1009" s="224"/>
      <c r="AW1009" s="224"/>
      <c r="AX1009" s="225"/>
      <c r="AY1009" s="225"/>
      <c r="AZ1009" s="224"/>
      <c r="BA1009" s="225"/>
      <c r="BB1009" s="225"/>
      <c r="BC1009" s="224"/>
      <c r="BD1009" s="225"/>
      <c r="BE1009" s="225"/>
      <c r="BF1009" s="224"/>
      <c r="BG1009" s="225"/>
      <c r="BH1009" s="225"/>
      <c r="BI1009" s="224"/>
      <c r="BJ1009" s="226"/>
      <c r="BK1009" s="226"/>
      <c r="BL1009" s="228"/>
      <c r="BM1009" s="229"/>
    </row>
    <row r="1010" spans="1:65" x14ac:dyDescent="0.25">
      <c r="A1010" s="45"/>
      <c r="B1010" s="44"/>
      <c r="C1010" s="52"/>
      <c r="D1010" s="37"/>
      <c r="E1010" s="37"/>
      <c r="F1010" s="43"/>
      <c r="G1010" s="52"/>
      <c r="H1010" s="52"/>
      <c r="I1010" s="34"/>
      <c r="J1010" s="34"/>
      <c r="K1010" s="34"/>
      <c r="L1010" s="7"/>
      <c r="M1010" s="34"/>
      <c r="N1010" s="7"/>
      <c r="O1010" s="34"/>
      <c r="P1010" s="7"/>
      <c r="Q1010" s="34"/>
      <c r="R1010" s="34"/>
      <c r="S1010" s="7"/>
      <c r="T1010" s="34"/>
      <c r="U1010" s="34"/>
      <c r="V1010" s="7"/>
      <c r="W1010" s="34"/>
      <c r="X1010" s="7"/>
      <c r="Y1010" s="34"/>
      <c r="Z1010" s="67"/>
      <c r="AA1010" s="34"/>
      <c r="AB1010" s="7"/>
      <c r="AC1010" s="34"/>
      <c r="AD1010" s="34"/>
      <c r="AE1010" s="7"/>
      <c r="AF1010" s="34"/>
      <c r="AG1010" s="7"/>
      <c r="AH1010" s="34"/>
      <c r="AI1010" s="7"/>
      <c r="AJ1010" s="66"/>
      <c r="AK1010" s="66"/>
      <c r="AL1010" s="34"/>
      <c r="AM1010" s="34"/>
      <c r="AN1010" s="7"/>
      <c r="AO1010" s="67"/>
      <c r="AP1010" s="8"/>
      <c r="AQ1010" s="8"/>
      <c r="AR1010" s="7"/>
      <c r="AS1010" s="8"/>
      <c r="AT1010" s="8"/>
      <c r="AU1010" s="224"/>
      <c r="AV1010" s="224"/>
      <c r="AW1010" s="224"/>
      <c r="AX1010" s="225"/>
      <c r="AY1010" s="225"/>
      <c r="AZ1010" s="224"/>
      <c r="BA1010" s="225"/>
      <c r="BB1010" s="225"/>
      <c r="BC1010" s="224"/>
      <c r="BD1010" s="225"/>
      <c r="BE1010" s="225"/>
      <c r="BF1010" s="224"/>
      <c r="BG1010" s="225"/>
      <c r="BH1010" s="225"/>
      <c r="BI1010" s="224"/>
      <c r="BJ1010" s="226"/>
      <c r="BK1010" s="226"/>
      <c r="BL1010" s="228"/>
      <c r="BM1010" s="229"/>
    </row>
    <row r="1011" spans="1:65" x14ac:dyDescent="0.25">
      <c r="A1011" s="45"/>
      <c r="B1011" s="44"/>
      <c r="C1011" s="52"/>
      <c r="D1011" s="37"/>
      <c r="E1011" s="37"/>
      <c r="F1011" s="43"/>
      <c r="G1011" s="52"/>
      <c r="H1011" s="52"/>
      <c r="I1011" s="34"/>
      <c r="J1011" s="34"/>
      <c r="K1011" s="34"/>
      <c r="L1011" s="7"/>
      <c r="M1011" s="34"/>
      <c r="N1011" s="7"/>
      <c r="O1011" s="34"/>
      <c r="P1011" s="7"/>
      <c r="Q1011" s="34"/>
      <c r="R1011" s="34"/>
      <c r="S1011" s="7"/>
      <c r="T1011" s="34"/>
      <c r="U1011" s="34"/>
      <c r="V1011" s="7"/>
      <c r="W1011" s="34"/>
      <c r="X1011" s="7"/>
      <c r="Y1011" s="34"/>
      <c r="Z1011" s="67"/>
      <c r="AA1011" s="34"/>
      <c r="AB1011" s="7"/>
      <c r="AC1011" s="34"/>
      <c r="AD1011" s="34"/>
      <c r="AE1011" s="7"/>
      <c r="AF1011" s="34"/>
      <c r="AG1011" s="7"/>
      <c r="AH1011" s="34"/>
      <c r="AI1011" s="7"/>
      <c r="AJ1011" s="66"/>
      <c r="AK1011" s="66"/>
      <c r="AL1011" s="34"/>
      <c r="AM1011" s="34"/>
      <c r="AN1011" s="7"/>
      <c r="AO1011" s="67"/>
      <c r="AP1011" s="8"/>
      <c r="AQ1011" s="8"/>
      <c r="AR1011" s="7"/>
      <c r="AS1011" s="8"/>
      <c r="AT1011" s="8"/>
      <c r="AU1011" s="224"/>
      <c r="AV1011" s="224"/>
      <c r="AW1011" s="224"/>
      <c r="AX1011" s="225"/>
      <c r="AY1011" s="225"/>
      <c r="AZ1011" s="224"/>
      <c r="BA1011" s="225"/>
      <c r="BB1011" s="225"/>
      <c r="BC1011" s="224"/>
      <c r="BD1011" s="225"/>
      <c r="BE1011" s="225"/>
      <c r="BF1011" s="224"/>
      <c r="BG1011" s="225"/>
      <c r="BH1011" s="225"/>
      <c r="BI1011" s="224"/>
      <c r="BJ1011" s="226"/>
      <c r="BK1011" s="226"/>
      <c r="BL1011" s="228"/>
      <c r="BM1011" s="229"/>
    </row>
    <row r="1012" spans="1:65" x14ac:dyDescent="0.25">
      <c r="A1012" s="45"/>
      <c r="B1012" s="44"/>
      <c r="C1012" s="52"/>
      <c r="D1012" s="37"/>
      <c r="E1012" s="37"/>
      <c r="F1012" s="43"/>
      <c r="G1012" s="52"/>
      <c r="H1012" s="52"/>
      <c r="I1012" s="34"/>
      <c r="J1012" s="34"/>
      <c r="K1012" s="34"/>
      <c r="L1012" s="7"/>
      <c r="M1012" s="34"/>
      <c r="N1012" s="7"/>
      <c r="O1012" s="34"/>
      <c r="P1012" s="7"/>
      <c r="Q1012" s="34"/>
      <c r="R1012" s="34"/>
      <c r="S1012" s="7"/>
      <c r="T1012" s="34"/>
      <c r="U1012" s="34"/>
      <c r="V1012" s="7"/>
      <c r="W1012" s="34"/>
      <c r="X1012" s="7"/>
      <c r="Y1012" s="34"/>
      <c r="Z1012" s="67"/>
      <c r="AA1012" s="34"/>
      <c r="AB1012" s="7"/>
      <c r="AC1012" s="34"/>
      <c r="AD1012" s="34"/>
      <c r="AE1012" s="7"/>
      <c r="AF1012" s="34"/>
      <c r="AG1012" s="7"/>
      <c r="AH1012" s="34"/>
      <c r="AI1012" s="7"/>
      <c r="AJ1012" s="66"/>
      <c r="AK1012" s="66"/>
      <c r="AL1012" s="34"/>
      <c r="AM1012" s="34"/>
      <c r="AN1012" s="7"/>
      <c r="AO1012" s="67"/>
      <c r="AP1012" s="8"/>
      <c r="AQ1012" s="8"/>
      <c r="AR1012" s="7"/>
      <c r="AS1012" s="8"/>
      <c r="AT1012" s="8"/>
      <c r="AU1012" s="224"/>
      <c r="AV1012" s="224"/>
      <c r="AW1012" s="224"/>
      <c r="AX1012" s="225"/>
      <c r="AY1012" s="225"/>
      <c r="AZ1012" s="224"/>
      <c r="BA1012" s="225"/>
      <c r="BB1012" s="225"/>
      <c r="BC1012" s="224"/>
      <c r="BD1012" s="225"/>
      <c r="BE1012" s="225"/>
      <c r="BF1012" s="224"/>
      <c r="BG1012" s="225"/>
      <c r="BH1012" s="225"/>
      <c r="BI1012" s="224"/>
      <c r="BJ1012" s="226"/>
      <c r="BK1012" s="226"/>
      <c r="BL1012" s="228"/>
      <c r="BM1012" s="229"/>
    </row>
    <row r="1013" spans="1:65" x14ac:dyDescent="0.25">
      <c r="A1013" s="45"/>
      <c r="B1013" s="44"/>
      <c r="C1013" s="52"/>
      <c r="D1013" s="37"/>
      <c r="E1013" s="37"/>
      <c r="F1013" s="43"/>
      <c r="G1013" s="52"/>
      <c r="H1013" s="52"/>
      <c r="I1013" s="34"/>
      <c r="J1013" s="34"/>
      <c r="K1013" s="34"/>
      <c r="L1013" s="7"/>
      <c r="M1013" s="34"/>
      <c r="N1013" s="7"/>
      <c r="O1013" s="34"/>
      <c r="P1013" s="7"/>
      <c r="Q1013" s="34"/>
      <c r="R1013" s="34"/>
      <c r="S1013" s="7"/>
      <c r="T1013" s="34"/>
      <c r="U1013" s="34"/>
      <c r="V1013" s="7"/>
      <c r="W1013" s="34"/>
      <c r="X1013" s="7"/>
      <c r="Y1013" s="34"/>
      <c r="Z1013" s="67"/>
      <c r="AA1013" s="34"/>
      <c r="AB1013" s="7"/>
      <c r="AC1013" s="34"/>
      <c r="AD1013" s="34"/>
      <c r="AE1013" s="7"/>
      <c r="AF1013" s="34"/>
      <c r="AG1013" s="7"/>
      <c r="AH1013" s="34"/>
      <c r="AI1013" s="7"/>
      <c r="AJ1013" s="66"/>
      <c r="AK1013" s="66"/>
      <c r="AL1013" s="34"/>
      <c r="AM1013" s="34"/>
      <c r="AN1013" s="7"/>
      <c r="AO1013" s="67"/>
      <c r="AP1013" s="8"/>
      <c r="AQ1013" s="8"/>
      <c r="AR1013" s="7"/>
      <c r="AS1013" s="8"/>
      <c r="AT1013" s="8"/>
      <c r="AU1013" s="224"/>
      <c r="AV1013" s="224"/>
      <c r="AW1013" s="224"/>
      <c r="AX1013" s="225"/>
      <c r="AY1013" s="225"/>
      <c r="AZ1013" s="224"/>
      <c r="BA1013" s="225"/>
      <c r="BB1013" s="225"/>
      <c r="BC1013" s="224"/>
      <c r="BD1013" s="225"/>
      <c r="BE1013" s="225"/>
      <c r="BF1013" s="224"/>
      <c r="BG1013" s="225"/>
      <c r="BH1013" s="225"/>
      <c r="BI1013" s="224"/>
      <c r="BJ1013" s="226"/>
      <c r="BK1013" s="226"/>
      <c r="BL1013" s="228"/>
      <c r="BM1013" s="229"/>
    </row>
    <row r="1014" spans="1:65" x14ac:dyDescent="0.25">
      <c r="A1014" s="45"/>
      <c r="B1014" s="44"/>
      <c r="C1014" s="52"/>
      <c r="D1014" s="37"/>
      <c r="E1014" s="37"/>
      <c r="F1014" s="43"/>
      <c r="G1014" s="52"/>
      <c r="H1014" s="52"/>
      <c r="I1014" s="34"/>
      <c r="J1014" s="34"/>
      <c r="K1014" s="34"/>
      <c r="L1014" s="7"/>
      <c r="M1014" s="34"/>
      <c r="N1014" s="7"/>
      <c r="O1014" s="34"/>
      <c r="P1014" s="7"/>
      <c r="Q1014" s="34"/>
      <c r="R1014" s="34"/>
      <c r="S1014" s="7"/>
      <c r="T1014" s="34"/>
      <c r="U1014" s="34"/>
      <c r="V1014" s="7"/>
      <c r="W1014" s="34"/>
      <c r="X1014" s="7"/>
      <c r="Y1014" s="34"/>
      <c r="Z1014" s="67"/>
      <c r="AA1014" s="34"/>
      <c r="AB1014" s="7"/>
      <c r="AC1014" s="34"/>
      <c r="AD1014" s="34"/>
      <c r="AE1014" s="7"/>
      <c r="AF1014" s="34"/>
      <c r="AG1014" s="7"/>
      <c r="AH1014" s="34"/>
      <c r="AI1014" s="7"/>
      <c r="AJ1014" s="66"/>
      <c r="AK1014" s="66"/>
      <c r="AL1014" s="34"/>
      <c r="AM1014" s="34"/>
      <c r="AN1014" s="7"/>
      <c r="AO1014" s="67"/>
      <c r="AP1014" s="8"/>
      <c r="AQ1014" s="8"/>
      <c r="AR1014" s="7"/>
      <c r="AS1014" s="8"/>
      <c r="AT1014" s="8"/>
      <c r="AU1014" s="224"/>
      <c r="AV1014" s="224"/>
      <c r="AW1014" s="224"/>
      <c r="AX1014" s="225"/>
      <c r="AY1014" s="225"/>
      <c r="AZ1014" s="224"/>
      <c r="BA1014" s="225"/>
      <c r="BB1014" s="225"/>
      <c r="BC1014" s="224"/>
      <c r="BD1014" s="225"/>
      <c r="BE1014" s="225"/>
      <c r="BF1014" s="224"/>
      <c r="BG1014" s="225"/>
      <c r="BH1014" s="225"/>
      <c r="BI1014" s="224"/>
      <c r="BJ1014" s="226"/>
      <c r="BK1014" s="226"/>
      <c r="BL1014" s="228"/>
      <c r="BM1014" s="229"/>
    </row>
    <row r="1015" spans="1:65" x14ac:dyDescent="0.25">
      <c r="A1015" s="45"/>
      <c r="B1015" s="44"/>
      <c r="C1015" s="52"/>
      <c r="D1015" s="37"/>
      <c r="E1015" s="37"/>
      <c r="F1015" s="43"/>
      <c r="G1015" s="52"/>
      <c r="H1015" s="52"/>
      <c r="I1015" s="34"/>
      <c r="J1015" s="34"/>
      <c r="K1015" s="34"/>
      <c r="L1015" s="7"/>
      <c r="M1015" s="34"/>
      <c r="N1015" s="7"/>
      <c r="O1015" s="34"/>
      <c r="P1015" s="7"/>
      <c r="Q1015" s="34"/>
      <c r="R1015" s="34"/>
      <c r="S1015" s="7"/>
      <c r="T1015" s="34"/>
      <c r="U1015" s="34"/>
      <c r="V1015" s="7"/>
      <c r="W1015" s="34"/>
      <c r="X1015" s="7"/>
      <c r="Y1015" s="34"/>
      <c r="Z1015" s="67"/>
      <c r="AA1015" s="34"/>
      <c r="AB1015" s="7"/>
      <c r="AC1015" s="34"/>
      <c r="AD1015" s="34"/>
      <c r="AE1015" s="7"/>
      <c r="AF1015" s="34"/>
      <c r="AG1015" s="7"/>
      <c r="AH1015" s="34"/>
      <c r="AI1015" s="7"/>
      <c r="AJ1015" s="66"/>
      <c r="AK1015" s="66"/>
      <c r="AL1015" s="34"/>
      <c r="AM1015" s="34"/>
      <c r="AN1015" s="7"/>
      <c r="AO1015" s="67"/>
      <c r="AP1015" s="8"/>
      <c r="AQ1015" s="8"/>
      <c r="AR1015" s="7"/>
      <c r="AS1015" s="8"/>
      <c r="AT1015" s="8"/>
      <c r="AU1015" s="224"/>
      <c r="AV1015" s="224"/>
      <c r="AW1015" s="224"/>
      <c r="AX1015" s="225"/>
      <c r="AY1015" s="225"/>
      <c r="AZ1015" s="224"/>
      <c r="BA1015" s="225"/>
      <c r="BB1015" s="225"/>
      <c r="BC1015" s="224"/>
      <c r="BD1015" s="225"/>
      <c r="BE1015" s="225"/>
      <c r="BF1015" s="224"/>
      <c r="BG1015" s="225"/>
      <c r="BH1015" s="225"/>
      <c r="BI1015" s="224"/>
      <c r="BJ1015" s="226"/>
      <c r="BK1015" s="226"/>
      <c r="BL1015" s="228"/>
      <c r="BM1015" s="229"/>
    </row>
    <row r="1016" spans="1:65" x14ac:dyDescent="0.25">
      <c r="A1016" s="45"/>
      <c r="B1016" s="44"/>
      <c r="C1016" s="52"/>
      <c r="D1016" s="37"/>
      <c r="E1016" s="37"/>
      <c r="F1016" s="43"/>
      <c r="G1016" s="52"/>
      <c r="H1016" s="52"/>
      <c r="I1016" s="34"/>
      <c r="J1016" s="34"/>
      <c r="K1016" s="34"/>
      <c r="L1016" s="7"/>
      <c r="M1016" s="34"/>
      <c r="N1016" s="7"/>
      <c r="O1016" s="34"/>
      <c r="P1016" s="7"/>
      <c r="Q1016" s="34"/>
      <c r="R1016" s="34"/>
      <c r="S1016" s="7"/>
      <c r="T1016" s="34"/>
      <c r="U1016" s="34"/>
      <c r="V1016" s="7"/>
      <c r="W1016" s="34"/>
      <c r="X1016" s="7"/>
      <c r="Y1016" s="34"/>
      <c r="Z1016" s="67"/>
      <c r="AA1016" s="34"/>
      <c r="AB1016" s="7"/>
      <c r="AC1016" s="34"/>
      <c r="AD1016" s="34"/>
      <c r="AE1016" s="7"/>
      <c r="AF1016" s="34"/>
      <c r="AG1016" s="7"/>
      <c r="AH1016" s="34"/>
      <c r="AI1016" s="7"/>
      <c r="AJ1016" s="66"/>
      <c r="AK1016" s="66"/>
      <c r="AL1016" s="34"/>
      <c r="AM1016" s="34"/>
      <c r="AN1016" s="7"/>
      <c r="AO1016" s="67"/>
      <c r="AP1016" s="8"/>
      <c r="AQ1016" s="8"/>
      <c r="AR1016" s="7"/>
      <c r="AS1016" s="8"/>
      <c r="AT1016" s="8"/>
      <c r="AU1016" s="224"/>
      <c r="AV1016" s="224"/>
      <c r="AW1016" s="224"/>
      <c r="AX1016" s="225"/>
      <c r="AY1016" s="225"/>
      <c r="AZ1016" s="224"/>
      <c r="BA1016" s="225"/>
      <c r="BB1016" s="225"/>
      <c r="BC1016" s="224"/>
      <c r="BD1016" s="225"/>
      <c r="BE1016" s="225"/>
      <c r="BF1016" s="224"/>
      <c r="BG1016" s="225"/>
      <c r="BH1016" s="225"/>
      <c r="BI1016" s="224"/>
      <c r="BJ1016" s="226"/>
      <c r="BK1016" s="226"/>
      <c r="BL1016" s="228"/>
      <c r="BM1016" s="229"/>
    </row>
    <row r="1017" spans="1:65" x14ac:dyDescent="0.25">
      <c r="A1017" s="45"/>
      <c r="B1017" s="44"/>
      <c r="C1017" s="52"/>
      <c r="D1017" s="37"/>
      <c r="E1017" s="37"/>
      <c r="F1017" s="43"/>
      <c r="G1017" s="52"/>
      <c r="H1017" s="52"/>
      <c r="I1017" s="34"/>
      <c r="J1017" s="34"/>
      <c r="K1017" s="34"/>
      <c r="L1017" s="7"/>
      <c r="M1017" s="34"/>
      <c r="N1017" s="7"/>
      <c r="O1017" s="34"/>
      <c r="P1017" s="7"/>
      <c r="Q1017" s="34"/>
      <c r="R1017" s="34"/>
      <c r="S1017" s="7"/>
      <c r="T1017" s="34"/>
      <c r="U1017" s="34"/>
      <c r="V1017" s="7"/>
      <c r="W1017" s="34"/>
      <c r="X1017" s="7"/>
      <c r="Y1017" s="34"/>
      <c r="Z1017" s="67"/>
      <c r="AA1017" s="34"/>
      <c r="AB1017" s="7"/>
      <c r="AC1017" s="34"/>
      <c r="AD1017" s="34"/>
      <c r="AE1017" s="7"/>
      <c r="AF1017" s="34"/>
      <c r="AG1017" s="7"/>
      <c r="AH1017" s="34"/>
      <c r="AI1017" s="7"/>
      <c r="AJ1017" s="66"/>
      <c r="AK1017" s="66"/>
      <c r="AL1017" s="34"/>
      <c r="AM1017" s="34"/>
      <c r="AN1017" s="7"/>
      <c r="AO1017" s="67"/>
      <c r="AP1017" s="8"/>
      <c r="AQ1017" s="8"/>
      <c r="AR1017" s="7"/>
      <c r="AS1017" s="8"/>
      <c r="AT1017" s="8"/>
      <c r="AU1017" s="224"/>
      <c r="AV1017" s="224"/>
      <c r="AW1017" s="224"/>
      <c r="AX1017" s="225"/>
      <c r="AY1017" s="225"/>
      <c r="AZ1017" s="224"/>
      <c r="BA1017" s="225"/>
      <c r="BB1017" s="225"/>
      <c r="BC1017" s="224"/>
      <c r="BD1017" s="225"/>
      <c r="BE1017" s="225"/>
      <c r="BF1017" s="224"/>
      <c r="BG1017" s="225"/>
      <c r="BH1017" s="225"/>
      <c r="BI1017" s="224"/>
      <c r="BJ1017" s="226"/>
      <c r="BK1017" s="226"/>
      <c r="BL1017" s="228"/>
      <c r="BM1017" s="229"/>
    </row>
    <row r="1018" spans="1:65" x14ac:dyDescent="0.25">
      <c r="A1018" s="45"/>
      <c r="B1018" s="44"/>
      <c r="C1018" s="52"/>
      <c r="D1018" s="37"/>
      <c r="E1018" s="37"/>
      <c r="F1018" s="43"/>
      <c r="G1018" s="52"/>
      <c r="H1018" s="52"/>
      <c r="I1018" s="34"/>
      <c r="J1018" s="34"/>
      <c r="K1018" s="34"/>
      <c r="L1018" s="7"/>
      <c r="M1018" s="34"/>
      <c r="N1018" s="7"/>
      <c r="O1018" s="34"/>
      <c r="P1018" s="7"/>
      <c r="Q1018" s="34"/>
      <c r="R1018" s="34"/>
      <c r="S1018" s="7"/>
      <c r="T1018" s="34"/>
      <c r="U1018" s="34"/>
      <c r="V1018" s="7"/>
      <c r="W1018" s="34"/>
      <c r="X1018" s="7"/>
      <c r="Y1018" s="34"/>
      <c r="Z1018" s="67"/>
      <c r="AA1018" s="34"/>
      <c r="AB1018" s="7"/>
      <c r="AC1018" s="34"/>
      <c r="AD1018" s="34"/>
      <c r="AE1018" s="7"/>
      <c r="AF1018" s="34"/>
      <c r="AG1018" s="7"/>
      <c r="AH1018" s="34"/>
      <c r="AI1018" s="7"/>
      <c r="AJ1018" s="66"/>
      <c r="AK1018" s="66"/>
      <c r="AL1018" s="34"/>
      <c r="AM1018" s="34"/>
      <c r="AN1018" s="7"/>
      <c r="AO1018" s="67"/>
      <c r="AP1018" s="8"/>
      <c r="AQ1018" s="8"/>
      <c r="AR1018" s="7"/>
      <c r="AS1018" s="8"/>
      <c r="AT1018" s="8"/>
      <c r="AU1018" s="224"/>
      <c r="AV1018" s="224"/>
      <c r="AW1018" s="224"/>
      <c r="AX1018" s="225"/>
      <c r="AY1018" s="225"/>
      <c r="AZ1018" s="224"/>
      <c r="BA1018" s="225"/>
      <c r="BB1018" s="225"/>
      <c r="BC1018" s="224"/>
      <c r="BD1018" s="225"/>
      <c r="BE1018" s="225"/>
      <c r="BF1018" s="224"/>
      <c r="BG1018" s="225"/>
      <c r="BH1018" s="225"/>
      <c r="BI1018" s="224"/>
      <c r="BJ1018" s="226"/>
      <c r="BK1018" s="226"/>
      <c r="BL1018" s="228"/>
      <c r="BM1018" s="229"/>
    </row>
    <row r="1019" spans="1:65" x14ac:dyDescent="0.25">
      <c r="A1019" s="45"/>
      <c r="B1019" s="44"/>
      <c r="C1019" s="52"/>
      <c r="D1019" s="37"/>
      <c r="E1019" s="37"/>
      <c r="F1019" s="43"/>
      <c r="G1019" s="52"/>
      <c r="H1019" s="52"/>
      <c r="I1019" s="34"/>
      <c r="J1019" s="34"/>
      <c r="K1019" s="34"/>
      <c r="L1019" s="7"/>
      <c r="M1019" s="34"/>
      <c r="N1019" s="7"/>
      <c r="O1019" s="34"/>
      <c r="P1019" s="7"/>
      <c r="Q1019" s="34"/>
      <c r="R1019" s="34"/>
      <c r="S1019" s="7"/>
      <c r="T1019" s="34"/>
      <c r="U1019" s="34"/>
      <c r="V1019" s="7"/>
      <c r="W1019" s="34"/>
      <c r="X1019" s="7"/>
      <c r="Y1019" s="34"/>
      <c r="Z1019" s="67"/>
      <c r="AA1019" s="34"/>
      <c r="AB1019" s="7"/>
      <c r="AC1019" s="34"/>
      <c r="AD1019" s="34"/>
      <c r="AE1019" s="7"/>
      <c r="AF1019" s="34"/>
      <c r="AG1019" s="7"/>
      <c r="AH1019" s="34"/>
      <c r="AI1019" s="7"/>
      <c r="AJ1019" s="66"/>
      <c r="AK1019" s="66"/>
      <c r="AL1019" s="34"/>
      <c r="AM1019" s="34"/>
      <c r="AN1019" s="7"/>
      <c r="AO1019" s="67"/>
      <c r="AP1019" s="8"/>
      <c r="AQ1019" s="8"/>
      <c r="AR1019" s="7"/>
      <c r="AS1019" s="8"/>
      <c r="AT1019" s="8"/>
      <c r="AU1019" s="224"/>
      <c r="AV1019" s="224"/>
      <c r="AW1019" s="224"/>
      <c r="AX1019" s="225"/>
      <c r="AY1019" s="225"/>
      <c r="AZ1019" s="224"/>
      <c r="BA1019" s="225"/>
      <c r="BB1019" s="225"/>
      <c r="BC1019" s="224"/>
      <c r="BD1019" s="225"/>
      <c r="BE1019" s="225"/>
      <c r="BF1019" s="224"/>
      <c r="BG1019" s="225"/>
      <c r="BH1019" s="225"/>
      <c r="BI1019" s="224"/>
      <c r="BJ1019" s="226"/>
      <c r="BK1019" s="226"/>
      <c r="BL1019" s="228"/>
      <c r="BM1019" s="229"/>
    </row>
    <row r="1020" spans="1:65" x14ac:dyDescent="0.25">
      <c r="A1020" s="45"/>
      <c r="B1020" s="44"/>
      <c r="C1020" s="52"/>
      <c r="D1020" s="37"/>
      <c r="E1020" s="37"/>
      <c r="F1020" s="43"/>
      <c r="G1020" s="52"/>
      <c r="H1020" s="52"/>
      <c r="I1020" s="34"/>
      <c r="J1020" s="34"/>
      <c r="K1020" s="34"/>
      <c r="L1020" s="7"/>
      <c r="M1020" s="34"/>
      <c r="N1020" s="7"/>
      <c r="O1020" s="34"/>
      <c r="P1020" s="7"/>
      <c r="Q1020" s="34"/>
      <c r="R1020" s="34"/>
      <c r="S1020" s="7"/>
      <c r="T1020" s="34"/>
      <c r="U1020" s="34"/>
      <c r="V1020" s="7"/>
      <c r="W1020" s="34"/>
      <c r="X1020" s="7"/>
      <c r="Y1020" s="34"/>
      <c r="Z1020" s="67"/>
      <c r="AA1020" s="34"/>
      <c r="AB1020" s="7"/>
      <c r="AC1020" s="34"/>
      <c r="AD1020" s="34"/>
      <c r="AE1020" s="7"/>
      <c r="AF1020" s="34"/>
      <c r="AG1020" s="7"/>
      <c r="AH1020" s="34"/>
      <c r="AI1020" s="7"/>
      <c r="AJ1020" s="66"/>
      <c r="AK1020" s="66"/>
      <c r="AL1020" s="34"/>
      <c r="AM1020" s="34"/>
      <c r="AN1020" s="7"/>
      <c r="AO1020" s="67"/>
      <c r="AP1020" s="8"/>
      <c r="AQ1020" s="8"/>
      <c r="AR1020" s="7"/>
      <c r="AS1020" s="8"/>
      <c r="AT1020" s="8"/>
      <c r="AU1020" s="224"/>
      <c r="AV1020" s="224"/>
      <c r="AW1020" s="224"/>
      <c r="AX1020" s="225"/>
      <c r="AY1020" s="225"/>
      <c r="AZ1020" s="224"/>
      <c r="BA1020" s="225"/>
      <c r="BB1020" s="225"/>
      <c r="BC1020" s="224"/>
      <c r="BD1020" s="225"/>
      <c r="BE1020" s="225"/>
      <c r="BF1020" s="224"/>
      <c r="BG1020" s="225"/>
      <c r="BH1020" s="225"/>
      <c r="BI1020" s="224"/>
      <c r="BJ1020" s="226"/>
      <c r="BK1020" s="226"/>
      <c r="BL1020" s="228"/>
      <c r="BM1020" s="229"/>
    </row>
    <row r="1021" spans="1:65" x14ac:dyDescent="0.25">
      <c r="A1021" s="45"/>
      <c r="B1021" s="44"/>
      <c r="C1021" s="52"/>
      <c r="D1021" s="37"/>
      <c r="E1021" s="37"/>
      <c r="F1021" s="43"/>
      <c r="G1021" s="52"/>
      <c r="H1021" s="52"/>
      <c r="I1021" s="34"/>
      <c r="J1021" s="34"/>
      <c r="K1021" s="34"/>
      <c r="L1021" s="7"/>
      <c r="M1021" s="34"/>
      <c r="N1021" s="7"/>
      <c r="O1021" s="34"/>
      <c r="P1021" s="7"/>
      <c r="Q1021" s="34"/>
      <c r="R1021" s="34"/>
      <c r="S1021" s="7"/>
      <c r="T1021" s="34"/>
      <c r="U1021" s="34"/>
      <c r="V1021" s="7"/>
      <c r="W1021" s="34"/>
      <c r="X1021" s="7"/>
      <c r="Y1021" s="34"/>
      <c r="Z1021" s="67"/>
      <c r="AA1021" s="34"/>
      <c r="AB1021" s="7"/>
      <c r="AC1021" s="34"/>
      <c r="AD1021" s="34"/>
      <c r="AE1021" s="7"/>
      <c r="AF1021" s="34"/>
      <c r="AG1021" s="7"/>
      <c r="AH1021" s="34"/>
      <c r="AI1021" s="7"/>
      <c r="AJ1021" s="66"/>
      <c r="AK1021" s="66"/>
      <c r="AL1021" s="34"/>
      <c r="AM1021" s="34"/>
      <c r="AN1021" s="7"/>
      <c r="AO1021" s="67"/>
      <c r="AP1021" s="8"/>
      <c r="AQ1021" s="8"/>
      <c r="AR1021" s="7"/>
      <c r="AS1021" s="8"/>
      <c r="AT1021" s="8"/>
      <c r="AU1021" s="224"/>
      <c r="AV1021" s="224"/>
      <c r="AW1021" s="224"/>
      <c r="AX1021" s="225"/>
      <c r="AY1021" s="225"/>
      <c r="AZ1021" s="224"/>
      <c r="BA1021" s="225"/>
      <c r="BB1021" s="225"/>
      <c r="BC1021" s="224"/>
      <c r="BD1021" s="225"/>
      <c r="BE1021" s="225"/>
      <c r="BF1021" s="224"/>
      <c r="BG1021" s="225"/>
      <c r="BH1021" s="225"/>
      <c r="BI1021" s="224"/>
      <c r="BJ1021" s="226"/>
      <c r="BK1021" s="226"/>
      <c r="BL1021" s="228"/>
      <c r="BM1021" s="229"/>
    </row>
    <row r="1022" spans="1:65" x14ac:dyDescent="0.25">
      <c r="A1022" s="45"/>
      <c r="B1022" s="44"/>
      <c r="C1022" s="52"/>
      <c r="D1022" s="37"/>
      <c r="E1022" s="37"/>
      <c r="F1022" s="43"/>
      <c r="G1022" s="52"/>
      <c r="H1022" s="52"/>
      <c r="I1022" s="34"/>
      <c r="J1022" s="34"/>
      <c r="K1022" s="34"/>
      <c r="L1022" s="7"/>
      <c r="M1022" s="34"/>
      <c r="N1022" s="7"/>
      <c r="O1022" s="34"/>
      <c r="P1022" s="7"/>
      <c r="Q1022" s="34"/>
      <c r="R1022" s="34"/>
      <c r="S1022" s="7"/>
      <c r="T1022" s="34"/>
      <c r="U1022" s="34"/>
      <c r="V1022" s="7"/>
      <c r="W1022" s="34"/>
      <c r="X1022" s="7"/>
      <c r="Y1022" s="34"/>
      <c r="Z1022" s="67"/>
      <c r="AA1022" s="34"/>
      <c r="AB1022" s="7"/>
      <c r="AC1022" s="34"/>
      <c r="AD1022" s="34"/>
      <c r="AE1022" s="7"/>
      <c r="AF1022" s="34"/>
      <c r="AG1022" s="7"/>
      <c r="AH1022" s="34"/>
      <c r="AI1022" s="7"/>
      <c r="AJ1022" s="66"/>
      <c r="AK1022" s="66"/>
      <c r="AL1022" s="34"/>
      <c r="AM1022" s="34"/>
      <c r="AN1022" s="7"/>
      <c r="AO1022" s="67"/>
      <c r="AP1022" s="8"/>
      <c r="AQ1022" s="8"/>
      <c r="AR1022" s="7"/>
      <c r="AS1022" s="8"/>
      <c r="AT1022" s="8"/>
      <c r="AU1022" s="224"/>
      <c r="AV1022" s="224"/>
      <c r="AW1022" s="224"/>
      <c r="AX1022" s="225"/>
      <c r="AY1022" s="225"/>
      <c r="AZ1022" s="224"/>
      <c r="BA1022" s="225"/>
      <c r="BB1022" s="225"/>
      <c r="BC1022" s="224"/>
      <c r="BD1022" s="225"/>
      <c r="BE1022" s="225"/>
      <c r="BF1022" s="224"/>
      <c r="BG1022" s="225"/>
      <c r="BH1022" s="225"/>
      <c r="BI1022" s="224"/>
      <c r="BJ1022" s="226"/>
      <c r="BK1022" s="226"/>
      <c r="BL1022" s="228"/>
      <c r="BM1022" s="229"/>
    </row>
    <row r="1023" spans="1:65" x14ac:dyDescent="0.25">
      <c r="A1023" s="45"/>
      <c r="B1023" s="44"/>
      <c r="C1023" s="52"/>
      <c r="D1023" s="37"/>
      <c r="E1023" s="37"/>
      <c r="F1023" s="43"/>
      <c r="G1023" s="52"/>
      <c r="H1023" s="52"/>
      <c r="I1023" s="34"/>
      <c r="J1023" s="34"/>
      <c r="K1023" s="34"/>
      <c r="L1023" s="7"/>
      <c r="M1023" s="34"/>
      <c r="N1023" s="7"/>
      <c r="O1023" s="34"/>
      <c r="P1023" s="7"/>
      <c r="Q1023" s="34"/>
      <c r="R1023" s="34"/>
      <c r="S1023" s="7"/>
      <c r="T1023" s="34"/>
      <c r="U1023" s="34"/>
      <c r="V1023" s="7"/>
      <c r="W1023" s="34"/>
      <c r="X1023" s="7"/>
      <c r="Y1023" s="34"/>
      <c r="Z1023" s="67"/>
      <c r="AA1023" s="34"/>
      <c r="AB1023" s="7"/>
      <c r="AC1023" s="34"/>
      <c r="AD1023" s="34"/>
      <c r="AE1023" s="7"/>
      <c r="AF1023" s="34"/>
      <c r="AG1023" s="7"/>
      <c r="AH1023" s="34"/>
      <c r="AI1023" s="7"/>
      <c r="AJ1023" s="66"/>
      <c r="AK1023" s="66"/>
      <c r="AL1023" s="34"/>
      <c r="AM1023" s="34"/>
      <c r="AN1023" s="7"/>
      <c r="AO1023" s="67"/>
      <c r="AP1023" s="8"/>
      <c r="AQ1023" s="8"/>
      <c r="AR1023" s="7"/>
      <c r="AS1023" s="8"/>
      <c r="AT1023" s="8"/>
      <c r="AU1023" s="224"/>
      <c r="AV1023" s="224"/>
      <c r="AW1023" s="224"/>
      <c r="AX1023" s="225"/>
      <c r="AY1023" s="225"/>
      <c r="AZ1023" s="224"/>
      <c r="BA1023" s="225"/>
      <c r="BB1023" s="225"/>
      <c r="BC1023" s="224"/>
      <c r="BD1023" s="225"/>
      <c r="BE1023" s="225"/>
      <c r="BF1023" s="224"/>
      <c r="BG1023" s="225"/>
      <c r="BH1023" s="225"/>
      <c r="BI1023" s="224"/>
      <c r="BJ1023" s="226"/>
      <c r="BK1023" s="226"/>
      <c r="BL1023" s="228"/>
      <c r="BM1023" s="229"/>
    </row>
    <row r="1024" spans="1:65" x14ac:dyDescent="0.25">
      <c r="A1024" s="45"/>
      <c r="B1024" s="44"/>
      <c r="C1024" s="52"/>
      <c r="D1024" s="37"/>
      <c r="E1024" s="37"/>
      <c r="F1024" s="43"/>
      <c r="G1024" s="52"/>
      <c r="H1024" s="52"/>
      <c r="I1024" s="34"/>
      <c r="J1024" s="34"/>
      <c r="K1024" s="34"/>
      <c r="L1024" s="7"/>
      <c r="M1024" s="34"/>
      <c r="N1024" s="7"/>
      <c r="O1024" s="34"/>
      <c r="P1024" s="7"/>
      <c r="Q1024" s="34"/>
      <c r="R1024" s="34"/>
      <c r="S1024" s="7"/>
      <c r="T1024" s="34"/>
      <c r="U1024" s="34"/>
      <c r="V1024" s="7"/>
      <c r="W1024" s="34"/>
      <c r="X1024" s="7"/>
      <c r="Y1024" s="34"/>
      <c r="Z1024" s="67"/>
      <c r="AA1024" s="34"/>
      <c r="AB1024" s="7"/>
      <c r="AC1024" s="34"/>
      <c r="AD1024" s="34"/>
      <c r="AE1024" s="7"/>
      <c r="AF1024" s="34"/>
      <c r="AG1024" s="7"/>
      <c r="AH1024" s="34"/>
      <c r="AI1024" s="7"/>
      <c r="AJ1024" s="66"/>
      <c r="AK1024" s="66"/>
      <c r="AL1024" s="34"/>
      <c r="AM1024" s="34"/>
      <c r="AN1024" s="7"/>
      <c r="AO1024" s="67"/>
      <c r="AP1024" s="8"/>
      <c r="AQ1024" s="8"/>
      <c r="AR1024" s="7"/>
      <c r="AS1024" s="8"/>
      <c r="AT1024" s="8"/>
      <c r="AU1024" s="224"/>
      <c r="AV1024" s="224"/>
      <c r="AW1024" s="224"/>
      <c r="AX1024" s="225"/>
      <c r="AY1024" s="225"/>
      <c r="AZ1024" s="224"/>
      <c r="BA1024" s="225"/>
      <c r="BB1024" s="225"/>
      <c r="BC1024" s="224"/>
      <c r="BD1024" s="225"/>
      <c r="BE1024" s="225"/>
      <c r="BF1024" s="224"/>
      <c r="BG1024" s="225"/>
      <c r="BH1024" s="225"/>
      <c r="BI1024" s="224"/>
      <c r="BJ1024" s="226"/>
      <c r="BK1024" s="226"/>
      <c r="BL1024" s="228"/>
      <c r="BM1024" s="229"/>
    </row>
    <row r="1025" spans="1:65" x14ac:dyDescent="0.25">
      <c r="A1025" s="45"/>
      <c r="B1025" s="44"/>
      <c r="C1025" s="52"/>
      <c r="D1025" s="37"/>
      <c r="E1025" s="37"/>
      <c r="F1025" s="43"/>
      <c r="G1025" s="52"/>
      <c r="H1025" s="52"/>
      <c r="I1025" s="34"/>
      <c r="J1025" s="34"/>
      <c r="K1025" s="34"/>
      <c r="L1025" s="7"/>
      <c r="M1025" s="34"/>
      <c r="N1025" s="7"/>
      <c r="O1025" s="34"/>
      <c r="P1025" s="7"/>
      <c r="Q1025" s="34"/>
      <c r="R1025" s="34"/>
      <c r="S1025" s="7"/>
      <c r="T1025" s="34"/>
      <c r="U1025" s="34"/>
      <c r="V1025" s="7"/>
      <c r="W1025" s="34"/>
      <c r="X1025" s="7"/>
      <c r="Y1025" s="34"/>
      <c r="Z1025" s="67"/>
      <c r="AA1025" s="34"/>
      <c r="AB1025" s="7"/>
      <c r="AC1025" s="34"/>
      <c r="AD1025" s="34"/>
      <c r="AE1025" s="7"/>
      <c r="AF1025" s="34"/>
      <c r="AG1025" s="7"/>
      <c r="AH1025" s="34"/>
      <c r="AI1025" s="7"/>
      <c r="AJ1025" s="66"/>
      <c r="AK1025" s="66"/>
      <c r="AL1025" s="34"/>
      <c r="AM1025" s="34"/>
      <c r="AN1025" s="7"/>
      <c r="AO1025" s="67"/>
      <c r="AP1025" s="8"/>
      <c r="AQ1025" s="8"/>
      <c r="AR1025" s="7"/>
      <c r="AS1025" s="8"/>
      <c r="AT1025" s="8"/>
      <c r="AU1025" s="224"/>
      <c r="AV1025" s="224"/>
      <c r="AW1025" s="224"/>
      <c r="AX1025" s="225"/>
      <c r="AY1025" s="225"/>
      <c r="AZ1025" s="224"/>
      <c r="BA1025" s="225"/>
      <c r="BB1025" s="225"/>
      <c r="BC1025" s="224"/>
      <c r="BD1025" s="225"/>
      <c r="BE1025" s="225"/>
      <c r="BF1025" s="224"/>
      <c r="BG1025" s="225"/>
      <c r="BH1025" s="225"/>
      <c r="BI1025" s="224"/>
      <c r="BJ1025" s="226"/>
      <c r="BK1025" s="226"/>
      <c r="BL1025" s="228"/>
      <c r="BM1025" s="229"/>
    </row>
    <row r="1026" spans="1:65" x14ac:dyDescent="0.25">
      <c r="A1026" s="45"/>
      <c r="B1026" s="44"/>
      <c r="C1026" s="52"/>
      <c r="D1026" s="37"/>
      <c r="E1026" s="37"/>
      <c r="F1026" s="43"/>
      <c r="G1026" s="52"/>
      <c r="H1026" s="52"/>
      <c r="I1026" s="34"/>
      <c r="J1026" s="34"/>
      <c r="K1026" s="34"/>
      <c r="L1026" s="7"/>
      <c r="M1026" s="34"/>
      <c r="N1026" s="7"/>
      <c r="O1026" s="34"/>
      <c r="P1026" s="7"/>
      <c r="Q1026" s="34"/>
      <c r="R1026" s="34"/>
      <c r="S1026" s="7"/>
      <c r="T1026" s="34"/>
      <c r="U1026" s="34"/>
      <c r="V1026" s="7"/>
      <c r="W1026" s="34"/>
      <c r="X1026" s="7"/>
      <c r="Y1026" s="34"/>
      <c r="Z1026" s="67"/>
      <c r="AA1026" s="34"/>
      <c r="AB1026" s="7"/>
      <c r="AC1026" s="34"/>
      <c r="AD1026" s="34"/>
      <c r="AE1026" s="7"/>
      <c r="AF1026" s="34"/>
      <c r="AG1026" s="7"/>
      <c r="AH1026" s="34"/>
      <c r="AI1026" s="7"/>
      <c r="AJ1026" s="66"/>
      <c r="AK1026" s="66"/>
      <c r="AL1026" s="34"/>
      <c r="AM1026" s="34"/>
      <c r="AN1026" s="7"/>
      <c r="AO1026" s="67"/>
      <c r="AP1026" s="8"/>
      <c r="AQ1026" s="8"/>
      <c r="AR1026" s="7"/>
      <c r="AS1026" s="8"/>
      <c r="AT1026" s="8"/>
      <c r="AU1026" s="224"/>
      <c r="AV1026" s="224"/>
      <c r="AW1026" s="224"/>
      <c r="AX1026" s="225"/>
      <c r="AY1026" s="225"/>
      <c r="AZ1026" s="224"/>
      <c r="BA1026" s="225"/>
      <c r="BB1026" s="225"/>
      <c r="BC1026" s="224"/>
      <c r="BD1026" s="225"/>
      <c r="BE1026" s="225"/>
      <c r="BF1026" s="224"/>
      <c r="BG1026" s="225"/>
      <c r="BH1026" s="225"/>
      <c r="BI1026" s="224"/>
      <c r="BJ1026" s="226"/>
      <c r="BK1026" s="226"/>
      <c r="BL1026" s="228"/>
      <c r="BM1026" s="229"/>
    </row>
    <row r="1027" spans="1:65" x14ac:dyDescent="0.25">
      <c r="A1027" s="45"/>
      <c r="B1027" s="44"/>
      <c r="C1027" s="52"/>
      <c r="D1027" s="37"/>
      <c r="E1027" s="37"/>
      <c r="F1027" s="43"/>
      <c r="G1027" s="52"/>
      <c r="H1027" s="52"/>
      <c r="I1027" s="34"/>
      <c r="J1027" s="34"/>
      <c r="K1027" s="34"/>
      <c r="L1027" s="7"/>
      <c r="M1027" s="34"/>
      <c r="N1027" s="7"/>
      <c r="O1027" s="34"/>
      <c r="P1027" s="7"/>
      <c r="Q1027" s="34"/>
      <c r="R1027" s="34"/>
      <c r="S1027" s="7"/>
      <c r="T1027" s="34"/>
      <c r="U1027" s="34"/>
      <c r="V1027" s="7"/>
      <c r="W1027" s="34"/>
      <c r="X1027" s="7"/>
      <c r="Y1027" s="34"/>
      <c r="Z1027" s="67"/>
      <c r="AA1027" s="34"/>
      <c r="AB1027" s="7"/>
      <c r="AC1027" s="34"/>
      <c r="AD1027" s="34"/>
      <c r="AE1027" s="7"/>
      <c r="AF1027" s="34"/>
      <c r="AG1027" s="7"/>
      <c r="AH1027" s="34"/>
      <c r="AI1027" s="7"/>
      <c r="AJ1027" s="66"/>
      <c r="AK1027" s="66"/>
      <c r="AL1027" s="34"/>
      <c r="AM1027" s="34"/>
      <c r="AN1027" s="7"/>
      <c r="AO1027" s="67"/>
      <c r="AP1027" s="8"/>
      <c r="AQ1027" s="8"/>
      <c r="AR1027" s="7"/>
      <c r="AS1027" s="8"/>
      <c r="AT1027" s="8"/>
      <c r="AU1027" s="224"/>
      <c r="AV1027" s="224"/>
      <c r="AW1027" s="224"/>
      <c r="AX1027" s="225"/>
      <c r="AY1027" s="225"/>
      <c r="AZ1027" s="224"/>
      <c r="BA1027" s="225"/>
      <c r="BB1027" s="225"/>
      <c r="BC1027" s="224"/>
      <c r="BD1027" s="225"/>
      <c r="BE1027" s="225"/>
      <c r="BF1027" s="224"/>
      <c r="BG1027" s="225"/>
      <c r="BH1027" s="225"/>
      <c r="BI1027" s="224"/>
      <c r="BJ1027" s="226"/>
      <c r="BK1027" s="226"/>
      <c r="BL1027" s="228"/>
      <c r="BM1027" s="229"/>
    </row>
    <row r="1028" spans="1:65" x14ac:dyDescent="0.25">
      <c r="A1028" s="45"/>
      <c r="B1028" s="44"/>
      <c r="C1028" s="52"/>
      <c r="D1028" s="37"/>
      <c r="E1028" s="37"/>
      <c r="F1028" s="43"/>
      <c r="G1028" s="52"/>
      <c r="H1028" s="52"/>
      <c r="I1028" s="34"/>
      <c r="J1028" s="34"/>
      <c r="K1028" s="34"/>
      <c r="L1028" s="7"/>
      <c r="M1028" s="34"/>
      <c r="N1028" s="7"/>
      <c r="O1028" s="34"/>
      <c r="P1028" s="7"/>
      <c r="Q1028" s="34"/>
      <c r="R1028" s="34"/>
      <c r="S1028" s="7"/>
      <c r="T1028" s="34"/>
      <c r="U1028" s="34"/>
      <c r="V1028" s="7"/>
      <c r="W1028" s="34"/>
      <c r="X1028" s="7"/>
      <c r="Y1028" s="34"/>
      <c r="Z1028" s="67"/>
      <c r="AA1028" s="34"/>
      <c r="AB1028" s="7"/>
      <c r="AC1028" s="34"/>
      <c r="AD1028" s="34"/>
      <c r="AE1028" s="7"/>
      <c r="AF1028" s="34"/>
      <c r="AG1028" s="7"/>
      <c r="AH1028" s="34"/>
      <c r="AI1028" s="7"/>
      <c r="AJ1028" s="66"/>
      <c r="AK1028" s="66"/>
      <c r="AL1028" s="34"/>
      <c r="AM1028" s="34"/>
      <c r="AN1028" s="7"/>
      <c r="AO1028" s="67"/>
      <c r="AP1028" s="8"/>
      <c r="AQ1028" s="8"/>
      <c r="AR1028" s="7"/>
      <c r="AS1028" s="8"/>
      <c r="AT1028" s="8"/>
      <c r="AU1028" s="224"/>
      <c r="AV1028" s="224"/>
      <c r="AW1028" s="224"/>
      <c r="AX1028" s="225"/>
      <c r="AY1028" s="225"/>
      <c r="AZ1028" s="224"/>
      <c r="BA1028" s="225"/>
      <c r="BB1028" s="225"/>
      <c r="BC1028" s="224"/>
      <c r="BD1028" s="225"/>
      <c r="BE1028" s="225"/>
      <c r="BF1028" s="224"/>
      <c r="BG1028" s="225"/>
      <c r="BH1028" s="225"/>
      <c r="BI1028" s="224"/>
      <c r="BJ1028" s="226"/>
      <c r="BK1028" s="226"/>
      <c r="BL1028" s="228"/>
      <c r="BM1028" s="229"/>
    </row>
    <row r="1029" spans="1:65" x14ac:dyDescent="0.25">
      <c r="A1029" s="45"/>
      <c r="B1029" s="44"/>
      <c r="C1029" s="52"/>
      <c r="D1029" s="37"/>
      <c r="E1029" s="37"/>
      <c r="F1029" s="43"/>
      <c r="G1029" s="52"/>
      <c r="H1029" s="52"/>
      <c r="I1029" s="34"/>
      <c r="J1029" s="34"/>
      <c r="K1029" s="34"/>
      <c r="L1029" s="7"/>
      <c r="M1029" s="34"/>
      <c r="N1029" s="7"/>
      <c r="O1029" s="34"/>
      <c r="P1029" s="7"/>
      <c r="Q1029" s="34"/>
      <c r="R1029" s="34"/>
      <c r="S1029" s="7"/>
      <c r="T1029" s="34"/>
      <c r="U1029" s="34"/>
      <c r="V1029" s="7"/>
      <c r="W1029" s="34"/>
      <c r="X1029" s="7"/>
      <c r="Y1029" s="34"/>
      <c r="Z1029" s="67"/>
      <c r="AA1029" s="34"/>
      <c r="AB1029" s="7"/>
      <c r="AC1029" s="34"/>
      <c r="AD1029" s="34"/>
      <c r="AE1029" s="7"/>
      <c r="AF1029" s="34"/>
      <c r="AG1029" s="7"/>
      <c r="AH1029" s="34"/>
      <c r="AI1029" s="7"/>
      <c r="AJ1029" s="66"/>
      <c r="AK1029" s="66"/>
      <c r="AL1029" s="34"/>
      <c r="AM1029" s="34"/>
      <c r="AN1029" s="7"/>
      <c r="AO1029" s="67"/>
      <c r="AP1029" s="8"/>
      <c r="AQ1029" s="8"/>
      <c r="AR1029" s="7"/>
      <c r="AS1029" s="8"/>
      <c r="AT1029" s="8"/>
      <c r="AU1029" s="224"/>
      <c r="AV1029" s="224"/>
      <c r="AW1029" s="224"/>
      <c r="AX1029" s="225"/>
      <c r="AY1029" s="225"/>
      <c r="AZ1029" s="224"/>
      <c r="BA1029" s="225"/>
      <c r="BB1029" s="225"/>
      <c r="BC1029" s="224"/>
      <c r="BD1029" s="225"/>
      <c r="BE1029" s="225"/>
      <c r="BF1029" s="224"/>
      <c r="BG1029" s="225"/>
      <c r="BH1029" s="225"/>
      <c r="BI1029" s="224"/>
      <c r="BJ1029" s="226"/>
      <c r="BK1029" s="226"/>
      <c r="BL1029" s="228"/>
      <c r="BM1029" s="229"/>
    </row>
    <row r="1030" spans="1:65" x14ac:dyDescent="0.25">
      <c r="A1030" s="45"/>
      <c r="B1030" s="44"/>
      <c r="C1030" s="52"/>
      <c r="D1030" s="37"/>
      <c r="E1030" s="37"/>
      <c r="F1030" s="43"/>
      <c r="G1030" s="52"/>
      <c r="H1030" s="52"/>
      <c r="I1030" s="34"/>
      <c r="J1030" s="34"/>
      <c r="K1030" s="34"/>
      <c r="L1030" s="7"/>
      <c r="M1030" s="34"/>
      <c r="N1030" s="7"/>
      <c r="O1030" s="34"/>
      <c r="P1030" s="7"/>
      <c r="Q1030" s="34"/>
      <c r="R1030" s="34"/>
      <c r="S1030" s="7"/>
      <c r="T1030" s="34"/>
      <c r="U1030" s="34"/>
      <c r="V1030" s="7"/>
      <c r="W1030" s="34"/>
      <c r="X1030" s="7"/>
      <c r="Y1030" s="34"/>
      <c r="Z1030" s="67"/>
      <c r="AA1030" s="34"/>
      <c r="AB1030" s="7"/>
      <c r="AC1030" s="34"/>
      <c r="AD1030" s="34"/>
      <c r="AE1030" s="7"/>
      <c r="AF1030" s="34"/>
      <c r="AG1030" s="7"/>
      <c r="AH1030" s="34"/>
      <c r="AI1030" s="7"/>
      <c r="AJ1030" s="66"/>
      <c r="AK1030" s="66"/>
      <c r="AL1030" s="34"/>
      <c r="AM1030" s="34"/>
      <c r="AN1030" s="7"/>
      <c r="AO1030" s="67"/>
      <c r="AP1030" s="8"/>
      <c r="AQ1030" s="8"/>
      <c r="AR1030" s="7"/>
      <c r="AS1030" s="8"/>
      <c r="AT1030" s="8"/>
      <c r="AU1030" s="224"/>
      <c r="AV1030" s="224"/>
      <c r="AW1030" s="224"/>
      <c r="AX1030" s="225"/>
      <c r="AY1030" s="225"/>
      <c r="AZ1030" s="224"/>
      <c r="BA1030" s="225"/>
      <c r="BB1030" s="225"/>
      <c r="BC1030" s="224"/>
      <c r="BD1030" s="225"/>
      <c r="BE1030" s="225"/>
      <c r="BF1030" s="224"/>
      <c r="BG1030" s="225"/>
      <c r="BH1030" s="225"/>
      <c r="BI1030" s="224"/>
      <c r="BJ1030" s="226"/>
      <c r="BK1030" s="226"/>
      <c r="BL1030" s="228"/>
      <c r="BM1030" s="229"/>
    </row>
    <row r="1031" spans="1:65" x14ac:dyDescent="0.25">
      <c r="A1031" s="45"/>
      <c r="B1031" s="44"/>
      <c r="C1031" s="52"/>
      <c r="D1031" s="37"/>
      <c r="E1031" s="37"/>
      <c r="F1031" s="43"/>
      <c r="G1031" s="52"/>
      <c r="H1031" s="52"/>
      <c r="I1031" s="34"/>
      <c r="J1031" s="34"/>
      <c r="K1031" s="34"/>
      <c r="L1031" s="7"/>
      <c r="M1031" s="34"/>
      <c r="N1031" s="7"/>
      <c r="O1031" s="34"/>
      <c r="P1031" s="7"/>
      <c r="Q1031" s="34"/>
      <c r="R1031" s="34"/>
      <c r="S1031" s="7"/>
      <c r="T1031" s="34"/>
      <c r="U1031" s="34"/>
      <c r="V1031" s="7"/>
      <c r="W1031" s="34"/>
      <c r="X1031" s="7"/>
      <c r="Y1031" s="34"/>
      <c r="Z1031" s="67"/>
      <c r="AA1031" s="34"/>
      <c r="AB1031" s="7"/>
      <c r="AC1031" s="34"/>
      <c r="AD1031" s="34"/>
      <c r="AE1031" s="7"/>
      <c r="AF1031" s="34"/>
      <c r="AG1031" s="7"/>
      <c r="AH1031" s="34"/>
      <c r="AI1031" s="7"/>
      <c r="AJ1031" s="66"/>
      <c r="AK1031" s="66"/>
      <c r="AL1031" s="34"/>
      <c r="AM1031" s="34"/>
      <c r="AN1031" s="7"/>
      <c r="AO1031" s="67"/>
      <c r="AP1031" s="8"/>
      <c r="AQ1031" s="8"/>
      <c r="AR1031" s="7"/>
      <c r="AS1031" s="8"/>
      <c r="AT1031" s="8"/>
      <c r="AU1031" s="224"/>
      <c r="AV1031" s="224"/>
      <c r="AW1031" s="224"/>
      <c r="AX1031" s="225"/>
      <c r="AY1031" s="225"/>
      <c r="AZ1031" s="224"/>
      <c r="BA1031" s="225"/>
      <c r="BB1031" s="225"/>
      <c r="BC1031" s="224"/>
      <c r="BD1031" s="225"/>
      <c r="BE1031" s="225"/>
      <c r="BF1031" s="224"/>
      <c r="BG1031" s="225"/>
      <c r="BH1031" s="225"/>
      <c r="BI1031" s="224"/>
      <c r="BJ1031" s="226"/>
      <c r="BK1031" s="226"/>
      <c r="BL1031" s="228"/>
      <c r="BM1031" s="229"/>
    </row>
    <row r="1032" spans="1:65" x14ac:dyDescent="0.25">
      <c r="A1032" s="45"/>
      <c r="B1032" s="44"/>
      <c r="C1032" s="52"/>
      <c r="D1032" s="37"/>
      <c r="E1032" s="37"/>
      <c r="F1032" s="43"/>
      <c r="G1032" s="52"/>
      <c r="H1032" s="52"/>
      <c r="I1032" s="34"/>
      <c r="J1032" s="34"/>
      <c r="K1032" s="34"/>
      <c r="L1032" s="7"/>
      <c r="M1032" s="34"/>
      <c r="N1032" s="7"/>
      <c r="O1032" s="34"/>
      <c r="P1032" s="7"/>
      <c r="Q1032" s="34"/>
      <c r="R1032" s="34"/>
      <c r="S1032" s="7"/>
      <c r="T1032" s="34"/>
      <c r="U1032" s="34"/>
      <c r="V1032" s="7"/>
      <c r="W1032" s="34"/>
      <c r="X1032" s="7"/>
      <c r="Y1032" s="34"/>
      <c r="Z1032" s="67"/>
      <c r="AA1032" s="34"/>
      <c r="AB1032" s="7"/>
      <c r="AC1032" s="34"/>
      <c r="AD1032" s="34"/>
      <c r="AE1032" s="7"/>
      <c r="AF1032" s="34"/>
      <c r="AG1032" s="7"/>
      <c r="AH1032" s="34"/>
      <c r="AI1032" s="7"/>
      <c r="AJ1032" s="66"/>
      <c r="AK1032" s="66"/>
      <c r="AL1032" s="34"/>
      <c r="AM1032" s="34"/>
      <c r="AN1032" s="7"/>
      <c r="AO1032" s="67"/>
      <c r="AP1032" s="8"/>
      <c r="AQ1032" s="8"/>
      <c r="AR1032" s="7"/>
      <c r="AS1032" s="8"/>
      <c r="AT1032" s="8"/>
      <c r="AU1032" s="224"/>
      <c r="AV1032" s="224"/>
      <c r="AW1032" s="224"/>
      <c r="AX1032" s="225"/>
      <c r="AY1032" s="225"/>
      <c r="AZ1032" s="224"/>
      <c r="BA1032" s="225"/>
      <c r="BB1032" s="225"/>
      <c r="BC1032" s="224"/>
      <c r="BD1032" s="225"/>
      <c r="BE1032" s="225"/>
      <c r="BF1032" s="224"/>
      <c r="BG1032" s="225"/>
      <c r="BH1032" s="225"/>
      <c r="BI1032" s="224"/>
      <c r="BJ1032" s="226"/>
      <c r="BK1032" s="226"/>
      <c r="BL1032" s="228"/>
      <c r="BM1032" s="229"/>
    </row>
    <row r="1033" spans="1:65" x14ac:dyDescent="0.25">
      <c r="A1033" s="45"/>
      <c r="B1033" s="44"/>
      <c r="C1033" s="52"/>
      <c r="D1033" s="37"/>
      <c r="E1033" s="37"/>
      <c r="F1033" s="43"/>
      <c r="G1033" s="52"/>
      <c r="H1033" s="52"/>
      <c r="I1033" s="34"/>
      <c r="J1033" s="34"/>
      <c r="K1033" s="34"/>
      <c r="L1033" s="7"/>
      <c r="M1033" s="34"/>
      <c r="N1033" s="7"/>
      <c r="O1033" s="34"/>
      <c r="P1033" s="7"/>
      <c r="Q1033" s="34"/>
      <c r="R1033" s="34"/>
      <c r="S1033" s="7"/>
      <c r="T1033" s="34"/>
      <c r="U1033" s="34"/>
      <c r="V1033" s="7"/>
      <c r="W1033" s="34"/>
      <c r="X1033" s="7"/>
      <c r="Y1033" s="34"/>
      <c r="Z1033" s="67"/>
      <c r="AA1033" s="34"/>
      <c r="AB1033" s="7"/>
      <c r="AC1033" s="34"/>
      <c r="AD1033" s="34"/>
      <c r="AE1033" s="7"/>
      <c r="AF1033" s="34"/>
      <c r="AG1033" s="7"/>
      <c r="AH1033" s="34"/>
      <c r="AI1033" s="7"/>
      <c r="AJ1033" s="66"/>
      <c r="AK1033" s="66"/>
      <c r="AL1033" s="34"/>
      <c r="AM1033" s="34"/>
      <c r="AN1033" s="7"/>
      <c r="AO1033" s="67"/>
      <c r="AP1033" s="8"/>
      <c r="AQ1033" s="8"/>
      <c r="AR1033" s="7"/>
      <c r="AS1033" s="8"/>
      <c r="AT1033" s="8"/>
      <c r="AU1033" s="224"/>
      <c r="AV1033" s="224"/>
      <c r="AW1033" s="224"/>
      <c r="AX1033" s="225"/>
      <c r="AY1033" s="225"/>
      <c r="AZ1033" s="224"/>
      <c r="BA1033" s="225"/>
      <c r="BB1033" s="225"/>
      <c r="BC1033" s="224"/>
      <c r="BD1033" s="225"/>
      <c r="BE1033" s="225"/>
      <c r="BF1033" s="224"/>
      <c r="BG1033" s="225"/>
      <c r="BH1033" s="225"/>
      <c r="BI1033" s="224"/>
      <c r="BJ1033" s="226"/>
      <c r="BK1033" s="226"/>
      <c r="BL1033" s="228"/>
      <c r="BM1033" s="229"/>
    </row>
    <row r="1034" spans="1:65" x14ac:dyDescent="0.25">
      <c r="A1034" s="45"/>
      <c r="B1034" s="44"/>
      <c r="C1034" s="52"/>
      <c r="D1034" s="37"/>
      <c r="E1034" s="37"/>
      <c r="F1034" s="43"/>
      <c r="G1034" s="52"/>
      <c r="H1034" s="52"/>
      <c r="I1034" s="34"/>
      <c r="J1034" s="34"/>
      <c r="K1034" s="34"/>
      <c r="L1034" s="7"/>
      <c r="M1034" s="34"/>
      <c r="N1034" s="7"/>
      <c r="O1034" s="34"/>
      <c r="P1034" s="7"/>
      <c r="Q1034" s="34"/>
      <c r="R1034" s="34"/>
      <c r="S1034" s="7"/>
      <c r="T1034" s="34"/>
      <c r="U1034" s="34"/>
      <c r="V1034" s="7"/>
      <c r="W1034" s="34"/>
      <c r="X1034" s="7"/>
      <c r="Y1034" s="34"/>
      <c r="Z1034" s="67"/>
      <c r="AA1034" s="34"/>
      <c r="AB1034" s="7"/>
      <c r="AC1034" s="34"/>
      <c r="AD1034" s="34"/>
      <c r="AE1034" s="7"/>
      <c r="AF1034" s="34"/>
      <c r="AG1034" s="7"/>
      <c r="AH1034" s="34"/>
      <c r="AI1034" s="7"/>
      <c r="AJ1034" s="66"/>
      <c r="AK1034" s="66"/>
      <c r="AL1034" s="34"/>
      <c r="AM1034" s="34"/>
      <c r="AN1034" s="7"/>
      <c r="AO1034" s="67"/>
      <c r="AP1034" s="8"/>
      <c r="AQ1034" s="8"/>
      <c r="AR1034" s="7"/>
      <c r="AS1034" s="8"/>
      <c r="AT1034" s="8"/>
      <c r="AU1034" s="224"/>
      <c r="AV1034" s="224"/>
      <c r="AW1034" s="224"/>
      <c r="AX1034" s="225"/>
      <c r="AY1034" s="225"/>
      <c r="AZ1034" s="224"/>
      <c r="BA1034" s="225"/>
      <c r="BB1034" s="225"/>
      <c r="BC1034" s="224"/>
      <c r="BD1034" s="225"/>
      <c r="BE1034" s="225"/>
      <c r="BF1034" s="224"/>
      <c r="BG1034" s="225"/>
      <c r="BH1034" s="225"/>
      <c r="BI1034" s="224"/>
      <c r="BJ1034" s="226"/>
      <c r="BK1034" s="226"/>
      <c r="BL1034" s="228"/>
      <c r="BM1034" s="229"/>
    </row>
    <row r="1035" spans="1:65" x14ac:dyDescent="0.25">
      <c r="A1035" s="45"/>
      <c r="B1035" s="44"/>
      <c r="C1035" s="52"/>
      <c r="D1035" s="37"/>
      <c r="E1035" s="37"/>
      <c r="F1035" s="43"/>
      <c r="G1035" s="52"/>
      <c r="H1035" s="52"/>
      <c r="I1035" s="34"/>
      <c r="J1035" s="34"/>
      <c r="K1035" s="34"/>
      <c r="L1035" s="7"/>
      <c r="M1035" s="34"/>
      <c r="N1035" s="7"/>
      <c r="O1035" s="34"/>
      <c r="P1035" s="7"/>
      <c r="Q1035" s="34"/>
      <c r="R1035" s="34"/>
      <c r="S1035" s="7"/>
      <c r="T1035" s="34"/>
      <c r="U1035" s="34"/>
      <c r="V1035" s="7"/>
      <c r="W1035" s="34"/>
      <c r="X1035" s="7"/>
      <c r="Y1035" s="34"/>
      <c r="Z1035" s="67"/>
      <c r="AA1035" s="34"/>
      <c r="AB1035" s="7"/>
      <c r="AC1035" s="34"/>
      <c r="AD1035" s="34"/>
      <c r="AE1035" s="7"/>
      <c r="AF1035" s="34"/>
      <c r="AG1035" s="7"/>
      <c r="AH1035" s="34"/>
      <c r="AI1035" s="7"/>
      <c r="AJ1035" s="66"/>
      <c r="AK1035" s="66"/>
      <c r="AL1035" s="34"/>
      <c r="AM1035" s="34"/>
      <c r="AN1035" s="7"/>
      <c r="AO1035" s="67"/>
      <c r="AP1035" s="8"/>
      <c r="AQ1035" s="8"/>
      <c r="AR1035" s="7"/>
      <c r="AS1035" s="8"/>
      <c r="AT1035" s="8"/>
      <c r="AU1035" s="224"/>
      <c r="AV1035" s="224"/>
      <c r="AW1035" s="224"/>
      <c r="AX1035" s="225"/>
      <c r="AY1035" s="225"/>
      <c r="AZ1035" s="224"/>
      <c r="BA1035" s="225"/>
      <c r="BB1035" s="225"/>
      <c r="BC1035" s="224"/>
      <c r="BD1035" s="225"/>
      <c r="BE1035" s="225"/>
      <c r="BF1035" s="224"/>
      <c r="BG1035" s="225"/>
      <c r="BH1035" s="225"/>
      <c r="BI1035" s="224"/>
      <c r="BJ1035" s="226"/>
      <c r="BK1035" s="226"/>
      <c r="BL1035" s="228"/>
      <c r="BM1035" s="229"/>
    </row>
    <row r="1036" spans="1:65" x14ac:dyDescent="0.25">
      <c r="A1036" s="45"/>
      <c r="B1036" s="44"/>
      <c r="C1036" s="52"/>
      <c r="D1036" s="37"/>
      <c r="E1036" s="37"/>
      <c r="F1036" s="43"/>
      <c r="G1036" s="52"/>
      <c r="H1036" s="52"/>
      <c r="I1036" s="34"/>
      <c r="J1036" s="34"/>
      <c r="K1036" s="34"/>
      <c r="L1036" s="7"/>
      <c r="M1036" s="34"/>
      <c r="N1036" s="7"/>
      <c r="O1036" s="34"/>
      <c r="P1036" s="7"/>
      <c r="Q1036" s="34"/>
      <c r="R1036" s="34"/>
      <c r="S1036" s="7"/>
      <c r="T1036" s="34"/>
      <c r="U1036" s="34"/>
      <c r="V1036" s="7"/>
      <c r="W1036" s="34"/>
      <c r="X1036" s="7"/>
      <c r="Y1036" s="34"/>
      <c r="Z1036" s="67"/>
      <c r="AA1036" s="34"/>
      <c r="AB1036" s="7"/>
      <c r="AC1036" s="34"/>
      <c r="AD1036" s="34"/>
      <c r="AE1036" s="7"/>
      <c r="AF1036" s="34"/>
      <c r="AG1036" s="7"/>
      <c r="AH1036" s="34"/>
      <c r="AI1036" s="7"/>
      <c r="AJ1036" s="66"/>
      <c r="AK1036" s="66"/>
      <c r="AL1036" s="34"/>
      <c r="AM1036" s="34"/>
      <c r="AN1036" s="7"/>
      <c r="AO1036" s="67"/>
      <c r="AP1036" s="8"/>
      <c r="AQ1036" s="8"/>
      <c r="AR1036" s="7"/>
      <c r="AS1036" s="8"/>
      <c r="AT1036" s="8"/>
      <c r="AU1036" s="224"/>
      <c r="AV1036" s="224"/>
      <c r="AW1036" s="224"/>
      <c r="AX1036" s="225"/>
      <c r="AY1036" s="225"/>
      <c r="AZ1036" s="224"/>
      <c r="BA1036" s="225"/>
      <c r="BB1036" s="225"/>
      <c r="BC1036" s="224"/>
      <c r="BD1036" s="225"/>
      <c r="BE1036" s="225"/>
      <c r="BF1036" s="224"/>
      <c r="BG1036" s="225"/>
      <c r="BH1036" s="225"/>
      <c r="BI1036" s="224"/>
      <c r="BJ1036" s="226"/>
      <c r="BK1036" s="226"/>
      <c r="BL1036" s="228"/>
      <c r="BM1036" s="229"/>
    </row>
    <row r="1037" spans="1:65" x14ac:dyDescent="0.25">
      <c r="A1037" s="45"/>
      <c r="B1037" s="44"/>
      <c r="C1037" s="52"/>
      <c r="D1037" s="37"/>
      <c r="E1037" s="37"/>
      <c r="F1037" s="43"/>
      <c r="G1037" s="52"/>
      <c r="H1037" s="52"/>
      <c r="I1037" s="34"/>
      <c r="J1037" s="34"/>
      <c r="K1037" s="34"/>
      <c r="L1037" s="7"/>
      <c r="M1037" s="34"/>
      <c r="N1037" s="7"/>
      <c r="O1037" s="34"/>
      <c r="P1037" s="7"/>
      <c r="Q1037" s="34"/>
      <c r="R1037" s="34"/>
      <c r="S1037" s="7"/>
      <c r="T1037" s="34"/>
      <c r="U1037" s="34"/>
      <c r="V1037" s="7"/>
      <c r="W1037" s="34"/>
      <c r="X1037" s="7"/>
      <c r="Y1037" s="34"/>
      <c r="Z1037" s="67"/>
      <c r="AA1037" s="34"/>
      <c r="AB1037" s="7"/>
      <c r="AC1037" s="34"/>
      <c r="AD1037" s="34"/>
      <c r="AE1037" s="7"/>
      <c r="AF1037" s="34"/>
      <c r="AG1037" s="7"/>
      <c r="AH1037" s="34"/>
      <c r="AI1037" s="7"/>
      <c r="AJ1037" s="66"/>
      <c r="AK1037" s="66"/>
      <c r="AL1037" s="34"/>
      <c r="AM1037" s="34"/>
      <c r="AN1037" s="7"/>
      <c r="AO1037" s="67"/>
      <c r="AP1037" s="8"/>
      <c r="AQ1037" s="8"/>
      <c r="AR1037" s="7"/>
      <c r="AS1037" s="8"/>
      <c r="AT1037" s="8"/>
      <c r="AU1037" s="224"/>
      <c r="AV1037" s="224"/>
      <c r="AW1037" s="224"/>
      <c r="AX1037" s="225"/>
      <c r="AY1037" s="225"/>
      <c r="AZ1037" s="224"/>
      <c r="BA1037" s="225"/>
      <c r="BB1037" s="225"/>
      <c r="BC1037" s="224"/>
      <c r="BD1037" s="225"/>
      <c r="BE1037" s="225"/>
      <c r="BF1037" s="224"/>
      <c r="BG1037" s="225"/>
      <c r="BH1037" s="225"/>
      <c r="BI1037" s="224"/>
      <c r="BJ1037" s="226"/>
      <c r="BK1037" s="226"/>
      <c r="BL1037" s="228"/>
      <c r="BM1037" s="229"/>
    </row>
    <row r="1038" spans="1:65" x14ac:dyDescent="0.25">
      <c r="A1038" s="45"/>
      <c r="B1038" s="44"/>
      <c r="C1038" s="52"/>
      <c r="D1038" s="37"/>
      <c r="E1038" s="37"/>
      <c r="F1038" s="43"/>
      <c r="G1038" s="52"/>
      <c r="H1038" s="52"/>
      <c r="I1038" s="34"/>
      <c r="J1038" s="34"/>
      <c r="K1038" s="34"/>
      <c r="L1038" s="7"/>
      <c r="M1038" s="34"/>
      <c r="N1038" s="7"/>
      <c r="O1038" s="34"/>
      <c r="P1038" s="7"/>
      <c r="Q1038" s="34"/>
      <c r="R1038" s="34"/>
      <c r="S1038" s="7"/>
      <c r="T1038" s="34"/>
      <c r="U1038" s="34"/>
      <c r="V1038" s="7"/>
      <c r="W1038" s="34"/>
      <c r="X1038" s="7"/>
      <c r="Y1038" s="34"/>
      <c r="Z1038" s="67"/>
      <c r="AA1038" s="34"/>
      <c r="AB1038" s="7"/>
      <c r="AC1038" s="34"/>
      <c r="AD1038" s="34"/>
      <c r="AE1038" s="7"/>
      <c r="AF1038" s="34"/>
      <c r="AG1038" s="7"/>
      <c r="AH1038" s="34"/>
      <c r="AI1038" s="7"/>
      <c r="AJ1038" s="66"/>
      <c r="AK1038" s="66"/>
      <c r="AL1038" s="34"/>
      <c r="AM1038" s="34"/>
      <c r="AN1038" s="7"/>
      <c r="AO1038" s="67"/>
      <c r="AP1038" s="8"/>
      <c r="AQ1038" s="8"/>
      <c r="AR1038" s="7"/>
      <c r="AS1038" s="8"/>
      <c r="AT1038" s="8"/>
      <c r="AU1038" s="224"/>
      <c r="AV1038" s="224"/>
      <c r="AW1038" s="224"/>
      <c r="AX1038" s="225"/>
      <c r="AY1038" s="225"/>
      <c r="AZ1038" s="224"/>
      <c r="BA1038" s="225"/>
      <c r="BB1038" s="225"/>
      <c r="BC1038" s="224"/>
      <c r="BD1038" s="225"/>
      <c r="BE1038" s="225"/>
      <c r="BF1038" s="224"/>
      <c r="BG1038" s="225"/>
      <c r="BH1038" s="225"/>
      <c r="BI1038" s="224"/>
      <c r="BJ1038" s="226"/>
      <c r="BK1038" s="226"/>
      <c r="BL1038" s="228"/>
      <c r="BM1038" s="229"/>
    </row>
    <row r="1039" spans="1:65" x14ac:dyDescent="0.25">
      <c r="A1039" s="45"/>
      <c r="B1039" s="44"/>
      <c r="C1039" s="52"/>
      <c r="D1039" s="37"/>
      <c r="E1039" s="37"/>
      <c r="F1039" s="43"/>
      <c r="G1039" s="52"/>
      <c r="H1039" s="52"/>
      <c r="I1039" s="34"/>
      <c r="J1039" s="34"/>
      <c r="K1039" s="34"/>
      <c r="L1039" s="7"/>
      <c r="M1039" s="34"/>
      <c r="N1039" s="7"/>
      <c r="O1039" s="34"/>
      <c r="P1039" s="7"/>
      <c r="Q1039" s="34"/>
      <c r="R1039" s="34"/>
      <c r="S1039" s="7"/>
      <c r="T1039" s="34"/>
      <c r="U1039" s="34"/>
      <c r="V1039" s="7"/>
      <c r="W1039" s="34"/>
      <c r="X1039" s="7"/>
      <c r="Y1039" s="34"/>
      <c r="Z1039" s="67"/>
      <c r="AA1039" s="34"/>
      <c r="AB1039" s="7"/>
      <c r="AC1039" s="34"/>
      <c r="AD1039" s="34"/>
      <c r="AE1039" s="7"/>
      <c r="AF1039" s="34"/>
      <c r="AG1039" s="7"/>
      <c r="AH1039" s="34"/>
      <c r="AI1039" s="7"/>
      <c r="AJ1039" s="66"/>
      <c r="AK1039" s="66"/>
      <c r="AL1039" s="34"/>
      <c r="AM1039" s="34"/>
      <c r="AN1039" s="7"/>
      <c r="AO1039" s="67"/>
      <c r="AP1039" s="8"/>
      <c r="AQ1039" s="8"/>
      <c r="AR1039" s="7"/>
      <c r="AS1039" s="8"/>
      <c r="AT1039" s="8"/>
      <c r="AU1039" s="224"/>
      <c r="AV1039" s="224"/>
      <c r="AW1039" s="224"/>
      <c r="AX1039" s="225"/>
      <c r="AY1039" s="225"/>
      <c r="AZ1039" s="224"/>
      <c r="BA1039" s="225"/>
      <c r="BB1039" s="225"/>
      <c r="BC1039" s="224"/>
      <c r="BD1039" s="225"/>
      <c r="BE1039" s="225"/>
      <c r="BF1039" s="224"/>
      <c r="BG1039" s="225"/>
      <c r="BH1039" s="225"/>
      <c r="BI1039" s="224"/>
      <c r="BJ1039" s="226"/>
      <c r="BK1039" s="226"/>
      <c r="BL1039" s="228"/>
      <c r="BM1039" s="229"/>
    </row>
    <row r="1040" spans="1:65" x14ac:dyDescent="0.25">
      <c r="A1040" s="45"/>
      <c r="B1040" s="44"/>
      <c r="C1040" s="52"/>
      <c r="D1040" s="37"/>
      <c r="E1040" s="37"/>
      <c r="F1040" s="43"/>
      <c r="G1040" s="52"/>
      <c r="H1040" s="52"/>
      <c r="I1040" s="34"/>
      <c r="J1040" s="34"/>
      <c r="K1040" s="34"/>
      <c r="L1040" s="7"/>
      <c r="M1040" s="34"/>
      <c r="N1040" s="7"/>
      <c r="O1040" s="34"/>
      <c r="P1040" s="7"/>
      <c r="Q1040" s="34"/>
      <c r="R1040" s="34"/>
      <c r="S1040" s="7"/>
      <c r="T1040" s="34"/>
      <c r="U1040" s="34"/>
      <c r="V1040" s="7"/>
      <c r="W1040" s="34"/>
      <c r="X1040" s="7"/>
      <c r="Y1040" s="34"/>
      <c r="Z1040" s="67"/>
      <c r="AA1040" s="34"/>
      <c r="AB1040" s="7"/>
      <c r="AC1040" s="34"/>
      <c r="AD1040" s="34"/>
      <c r="AE1040" s="7"/>
      <c r="AF1040" s="34"/>
      <c r="AG1040" s="7"/>
      <c r="AH1040" s="34"/>
      <c r="AI1040" s="7"/>
      <c r="AJ1040" s="66"/>
      <c r="AK1040" s="66"/>
      <c r="AL1040" s="34"/>
      <c r="AM1040" s="34"/>
      <c r="AN1040" s="7"/>
      <c r="AO1040" s="67"/>
      <c r="AP1040" s="8"/>
      <c r="AQ1040" s="8"/>
      <c r="AR1040" s="7"/>
      <c r="AS1040" s="8"/>
      <c r="AT1040" s="8"/>
      <c r="AU1040" s="224"/>
      <c r="AV1040" s="224"/>
      <c r="AW1040" s="224"/>
      <c r="AX1040" s="225"/>
      <c r="AY1040" s="225"/>
      <c r="AZ1040" s="224"/>
      <c r="BA1040" s="225"/>
      <c r="BB1040" s="225"/>
      <c r="BC1040" s="224"/>
      <c r="BD1040" s="225"/>
      <c r="BE1040" s="225"/>
      <c r="BF1040" s="224"/>
      <c r="BG1040" s="225"/>
      <c r="BH1040" s="225"/>
      <c r="BI1040" s="224"/>
      <c r="BJ1040" s="226"/>
      <c r="BK1040" s="226"/>
      <c r="BL1040" s="228"/>
      <c r="BM1040" s="229"/>
    </row>
    <row r="1041" spans="1:65" x14ac:dyDescent="0.25">
      <c r="A1041" s="45"/>
      <c r="B1041" s="44"/>
      <c r="C1041" s="52"/>
      <c r="D1041" s="37"/>
      <c r="E1041" s="37"/>
      <c r="F1041" s="43"/>
      <c r="G1041" s="52"/>
      <c r="H1041" s="52"/>
      <c r="I1041" s="34"/>
      <c r="J1041" s="34"/>
      <c r="K1041" s="34"/>
      <c r="L1041" s="7"/>
      <c r="M1041" s="34"/>
      <c r="N1041" s="7"/>
      <c r="O1041" s="34"/>
      <c r="P1041" s="7"/>
      <c r="Q1041" s="34"/>
      <c r="R1041" s="34"/>
      <c r="S1041" s="7"/>
      <c r="T1041" s="34"/>
      <c r="U1041" s="34"/>
      <c r="V1041" s="7"/>
      <c r="W1041" s="34"/>
      <c r="X1041" s="7"/>
      <c r="Y1041" s="34"/>
      <c r="Z1041" s="67"/>
      <c r="AA1041" s="34"/>
      <c r="AB1041" s="7"/>
      <c r="AC1041" s="34"/>
      <c r="AD1041" s="34"/>
      <c r="AE1041" s="7"/>
      <c r="AF1041" s="34"/>
      <c r="AG1041" s="7"/>
      <c r="AH1041" s="34"/>
      <c r="AI1041" s="7"/>
      <c r="AJ1041" s="66"/>
      <c r="AK1041" s="66"/>
      <c r="AL1041" s="34"/>
      <c r="AM1041" s="34"/>
      <c r="AN1041" s="7"/>
      <c r="AO1041" s="67"/>
      <c r="AP1041" s="8"/>
      <c r="AQ1041" s="8"/>
      <c r="AR1041" s="7"/>
      <c r="AS1041" s="8"/>
      <c r="AT1041" s="8"/>
      <c r="AU1041" s="224"/>
      <c r="AV1041" s="224"/>
      <c r="AW1041" s="224"/>
      <c r="AX1041" s="225"/>
      <c r="AY1041" s="225"/>
      <c r="AZ1041" s="224"/>
      <c r="BA1041" s="225"/>
      <c r="BB1041" s="225"/>
      <c r="BC1041" s="224"/>
      <c r="BD1041" s="225"/>
      <c r="BE1041" s="225"/>
      <c r="BF1041" s="224"/>
      <c r="BG1041" s="225"/>
      <c r="BH1041" s="225"/>
      <c r="BI1041" s="224"/>
      <c r="BJ1041" s="226"/>
      <c r="BK1041" s="226"/>
      <c r="BL1041" s="228"/>
      <c r="BM1041" s="229"/>
    </row>
    <row r="1042" spans="1:65" x14ac:dyDescent="0.25">
      <c r="A1042" s="45"/>
      <c r="B1042" s="44"/>
      <c r="C1042" s="52"/>
      <c r="D1042" s="37"/>
      <c r="E1042" s="37"/>
      <c r="F1042" s="43"/>
      <c r="G1042" s="52"/>
      <c r="H1042" s="52"/>
      <c r="I1042" s="34"/>
      <c r="J1042" s="34"/>
      <c r="K1042" s="34"/>
      <c r="L1042" s="7"/>
      <c r="M1042" s="34"/>
      <c r="N1042" s="7"/>
      <c r="O1042" s="34"/>
      <c r="P1042" s="7"/>
      <c r="Q1042" s="34"/>
      <c r="R1042" s="34"/>
      <c r="S1042" s="7"/>
      <c r="T1042" s="34"/>
      <c r="U1042" s="34"/>
      <c r="V1042" s="7"/>
      <c r="W1042" s="34"/>
      <c r="X1042" s="7"/>
      <c r="Y1042" s="34"/>
      <c r="Z1042" s="67"/>
      <c r="AA1042" s="34"/>
      <c r="AB1042" s="7"/>
      <c r="AC1042" s="34"/>
      <c r="AD1042" s="34"/>
      <c r="AE1042" s="7"/>
      <c r="AF1042" s="34"/>
      <c r="AG1042" s="7"/>
      <c r="AH1042" s="34"/>
      <c r="AI1042" s="7"/>
      <c r="AJ1042" s="66"/>
      <c r="AK1042" s="66"/>
      <c r="AL1042" s="34"/>
      <c r="AM1042" s="34"/>
      <c r="AN1042" s="7"/>
      <c r="AO1042" s="67"/>
      <c r="AP1042" s="8"/>
      <c r="AQ1042" s="8"/>
      <c r="AR1042" s="7"/>
      <c r="AS1042" s="8"/>
      <c r="AT1042" s="8"/>
      <c r="AU1042" s="224"/>
      <c r="AV1042" s="224"/>
      <c r="AW1042" s="224"/>
      <c r="AX1042" s="225"/>
      <c r="AY1042" s="225"/>
      <c r="AZ1042" s="224"/>
      <c r="BA1042" s="225"/>
      <c r="BB1042" s="225"/>
      <c r="BC1042" s="224"/>
      <c r="BD1042" s="225"/>
      <c r="BE1042" s="225"/>
      <c r="BF1042" s="224"/>
      <c r="BG1042" s="225"/>
      <c r="BH1042" s="225"/>
      <c r="BI1042" s="224"/>
      <c r="BJ1042" s="226"/>
      <c r="BK1042" s="226"/>
      <c r="BL1042" s="228"/>
      <c r="BM1042" s="229"/>
    </row>
    <row r="1043" spans="1:65" x14ac:dyDescent="0.25">
      <c r="A1043" s="45"/>
      <c r="B1043" s="44"/>
      <c r="C1043" s="52"/>
      <c r="D1043" s="37"/>
      <c r="E1043" s="37"/>
      <c r="F1043" s="43"/>
      <c r="G1043" s="52"/>
      <c r="H1043" s="52"/>
      <c r="I1043" s="34"/>
      <c r="J1043" s="34"/>
      <c r="K1043" s="34"/>
      <c r="L1043" s="7"/>
      <c r="M1043" s="34"/>
      <c r="N1043" s="7"/>
      <c r="O1043" s="34"/>
      <c r="P1043" s="7"/>
      <c r="Q1043" s="34"/>
      <c r="R1043" s="34"/>
      <c r="S1043" s="7"/>
      <c r="T1043" s="34"/>
      <c r="U1043" s="34"/>
      <c r="V1043" s="7"/>
      <c r="W1043" s="34"/>
      <c r="X1043" s="7"/>
      <c r="Y1043" s="34"/>
      <c r="Z1043" s="67"/>
      <c r="AA1043" s="34"/>
      <c r="AB1043" s="7"/>
      <c r="AC1043" s="34"/>
      <c r="AD1043" s="34"/>
      <c r="AE1043" s="7"/>
      <c r="AF1043" s="34"/>
      <c r="AG1043" s="7"/>
      <c r="AH1043" s="34"/>
      <c r="AI1043" s="7"/>
      <c r="AJ1043" s="66"/>
      <c r="AK1043" s="66"/>
      <c r="AL1043" s="34"/>
      <c r="AM1043" s="34"/>
      <c r="AN1043" s="7"/>
      <c r="AO1043" s="67"/>
      <c r="AP1043" s="8"/>
      <c r="AQ1043" s="8"/>
      <c r="AR1043" s="7"/>
      <c r="AS1043" s="8"/>
      <c r="AT1043" s="8"/>
      <c r="AU1043" s="224"/>
      <c r="AV1043" s="224"/>
      <c r="AW1043" s="224"/>
      <c r="AX1043" s="225"/>
      <c r="AY1043" s="225"/>
      <c r="AZ1043" s="224"/>
      <c r="BA1043" s="225"/>
      <c r="BB1043" s="225"/>
      <c r="BC1043" s="224"/>
      <c r="BD1043" s="225"/>
      <c r="BE1043" s="225"/>
      <c r="BF1043" s="224"/>
      <c r="BG1043" s="225"/>
      <c r="BH1043" s="225"/>
      <c r="BI1043" s="224"/>
      <c r="BJ1043" s="226"/>
      <c r="BK1043" s="226"/>
      <c r="BL1043" s="228"/>
      <c r="BM1043" s="229"/>
    </row>
    <row r="1044" spans="1:65" x14ac:dyDescent="0.25">
      <c r="A1044" s="45"/>
      <c r="B1044" s="44"/>
      <c r="C1044" s="52"/>
      <c r="D1044" s="37"/>
      <c r="E1044" s="37"/>
      <c r="F1044" s="43"/>
      <c r="G1044" s="52"/>
      <c r="H1044" s="52"/>
      <c r="I1044" s="34"/>
      <c r="J1044" s="34"/>
      <c r="K1044" s="34"/>
      <c r="L1044" s="7"/>
      <c r="M1044" s="34"/>
      <c r="N1044" s="7"/>
      <c r="O1044" s="34"/>
      <c r="P1044" s="7"/>
      <c r="Q1044" s="34"/>
      <c r="R1044" s="34"/>
      <c r="S1044" s="7"/>
      <c r="T1044" s="34"/>
      <c r="U1044" s="34"/>
      <c r="V1044" s="7"/>
      <c r="W1044" s="34"/>
      <c r="X1044" s="7"/>
      <c r="Y1044" s="34"/>
      <c r="Z1044" s="67"/>
      <c r="AA1044" s="34"/>
      <c r="AB1044" s="7"/>
      <c r="AC1044" s="34"/>
      <c r="AD1044" s="34"/>
      <c r="AE1044" s="7"/>
      <c r="AF1044" s="34"/>
      <c r="AG1044" s="7"/>
      <c r="AH1044" s="34"/>
      <c r="AI1044" s="7"/>
      <c r="AJ1044" s="66"/>
      <c r="AK1044" s="66"/>
      <c r="AL1044" s="34"/>
      <c r="AM1044" s="34"/>
      <c r="AN1044" s="7"/>
      <c r="AO1044" s="67"/>
      <c r="AP1044" s="8"/>
      <c r="AQ1044" s="8"/>
      <c r="AR1044" s="7"/>
      <c r="AS1044" s="8"/>
      <c r="AT1044" s="8"/>
      <c r="AU1044" s="224"/>
      <c r="AV1044" s="224"/>
      <c r="AW1044" s="224"/>
      <c r="AX1044" s="225"/>
      <c r="AY1044" s="225"/>
      <c r="AZ1044" s="224"/>
      <c r="BA1044" s="225"/>
      <c r="BB1044" s="225"/>
      <c r="BC1044" s="224"/>
      <c r="BD1044" s="225"/>
      <c r="BE1044" s="225"/>
      <c r="BF1044" s="224"/>
      <c r="BG1044" s="225"/>
      <c r="BH1044" s="225"/>
      <c r="BI1044" s="224"/>
      <c r="BJ1044" s="226"/>
      <c r="BK1044" s="226"/>
      <c r="BL1044" s="228"/>
      <c r="BM1044" s="229"/>
    </row>
    <row r="1045" spans="1:65" x14ac:dyDescent="0.25">
      <c r="A1045" s="45"/>
      <c r="B1045" s="44"/>
      <c r="C1045" s="52"/>
      <c r="D1045" s="37"/>
      <c r="E1045" s="37"/>
      <c r="F1045" s="43"/>
      <c r="G1045" s="52"/>
      <c r="H1045" s="52"/>
      <c r="I1045" s="34"/>
      <c r="J1045" s="34"/>
      <c r="K1045" s="34"/>
      <c r="L1045" s="7"/>
      <c r="M1045" s="34"/>
      <c r="N1045" s="7"/>
      <c r="O1045" s="34"/>
      <c r="P1045" s="7"/>
      <c r="Q1045" s="34"/>
      <c r="R1045" s="34"/>
      <c r="S1045" s="7"/>
      <c r="T1045" s="34"/>
      <c r="U1045" s="34"/>
      <c r="V1045" s="7"/>
      <c r="W1045" s="34"/>
      <c r="X1045" s="7"/>
      <c r="Y1045" s="34"/>
      <c r="Z1045" s="67"/>
      <c r="AA1045" s="34"/>
      <c r="AB1045" s="7"/>
      <c r="AC1045" s="34"/>
      <c r="AD1045" s="34"/>
      <c r="AE1045" s="7"/>
      <c r="AF1045" s="34"/>
      <c r="AG1045" s="7"/>
      <c r="AH1045" s="34"/>
      <c r="AI1045" s="7"/>
      <c r="AJ1045" s="66"/>
      <c r="AK1045" s="66"/>
      <c r="AL1045" s="34"/>
      <c r="AM1045" s="34"/>
      <c r="AN1045" s="7"/>
      <c r="AO1045" s="67"/>
      <c r="AP1045" s="8"/>
      <c r="AQ1045" s="8"/>
      <c r="AR1045" s="7"/>
      <c r="AS1045" s="8"/>
      <c r="AT1045" s="8"/>
      <c r="AU1045" s="224"/>
      <c r="AV1045" s="224"/>
      <c r="AW1045" s="224"/>
      <c r="AX1045" s="225"/>
      <c r="AY1045" s="225"/>
      <c r="AZ1045" s="224"/>
      <c r="BA1045" s="225"/>
      <c r="BB1045" s="225"/>
      <c r="BC1045" s="224"/>
      <c r="BD1045" s="225"/>
      <c r="BE1045" s="225"/>
      <c r="BF1045" s="224"/>
      <c r="BG1045" s="225"/>
      <c r="BH1045" s="225"/>
      <c r="BI1045" s="224"/>
      <c r="BJ1045" s="226"/>
      <c r="BK1045" s="226"/>
      <c r="BL1045" s="228"/>
      <c r="BM1045" s="229"/>
    </row>
    <row r="1046" spans="1:65" x14ac:dyDescent="0.25">
      <c r="A1046" s="45"/>
      <c r="B1046" s="44"/>
      <c r="C1046" s="52"/>
      <c r="D1046" s="37"/>
      <c r="E1046" s="37"/>
      <c r="F1046" s="43"/>
      <c r="G1046" s="52"/>
      <c r="H1046" s="52"/>
      <c r="I1046" s="34"/>
      <c r="J1046" s="34"/>
      <c r="K1046" s="34"/>
      <c r="L1046" s="7"/>
      <c r="M1046" s="34"/>
      <c r="N1046" s="7"/>
      <c r="O1046" s="34"/>
      <c r="P1046" s="7"/>
      <c r="Q1046" s="34"/>
      <c r="R1046" s="34"/>
      <c r="S1046" s="7"/>
      <c r="T1046" s="34"/>
      <c r="U1046" s="34"/>
      <c r="V1046" s="7"/>
      <c r="W1046" s="34"/>
      <c r="X1046" s="7"/>
      <c r="Y1046" s="34"/>
      <c r="Z1046" s="67"/>
      <c r="AA1046" s="34"/>
      <c r="AB1046" s="7"/>
      <c r="AC1046" s="34"/>
      <c r="AD1046" s="34"/>
      <c r="AE1046" s="7"/>
      <c r="AF1046" s="34"/>
      <c r="AG1046" s="7"/>
      <c r="AH1046" s="34"/>
      <c r="AI1046" s="7"/>
      <c r="AJ1046" s="66"/>
      <c r="AK1046" s="66"/>
      <c r="AL1046" s="34"/>
      <c r="AM1046" s="34"/>
      <c r="AN1046" s="7"/>
      <c r="AO1046" s="67"/>
      <c r="AP1046" s="8"/>
      <c r="AQ1046" s="8"/>
      <c r="AR1046" s="7"/>
      <c r="AS1046" s="8"/>
      <c r="AT1046" s="8"/>
      <c r="AU1046" s="224"/>
      <c r="AV1046" s="224"/>
      <c r="AW1046" s="224"/>
      <c r="AX1046" s="225"/>
      <c r="AY1046" s="225"/>
      <c r="AZ1046" s="224"/>
      <c r="BA1046" s="225"/>
      <c r="BB1046" s="225"/>
      <c r="BC1046" s="224"/>
      <c r="BD1046" s="225"/>
      <c r="BE1046" s="225"/>
      <c r="BF1046" s="224"/>
      <c r="BG1046" s="225"/>
      <c r="BH1046" s="225"/>
      <c r="BI1046" s="224"/>
      <c r="BJ1046" s="226"/>
      <c r="BK1046" s="226"/>
      <c r="BL1046" s="228"/>
      <c r="BM1046" s="229"/>
    </row>
    <row r="1047" spans="1:65" x14ac:dyDescent="0.25">
      <c r="A1047" s="45"/>
      <c r="B1047" s="44"/>
      <c r="C1047" s="52"/>
      <c r="D1047" s="37"/>
      <c r="E1047" s="37"/>
      <c r="F1047" s="43"/>
      <c r="G1047" s="52"/>
      <c r="H1047" s="52"/>
      <c r="I1047" s="34"/>
      <c r="J1047" s="34"/>
      <c r="K1047" s="34"/>
      <c r="L1047" s="7"/>
      <c r="M1047" s="34"/>
      <c r="N1047" s="7"/>
      <c r="O1047" s="34"/>
      <c r="P1047" s="7"/>
      <c r="Q1047" s="34"/>
      <c r="R1047" s="34"/>
      <c r="S1047" s="7"/>
      <c r="T1047" s="34"/>
      <c r="U1047" s="34"/>
      <c r="V1047" s="7"/>
      <c r="W1047" s="34"/>
      <c r="X1047" s="7"/>
      <c r="Y1047" s="34"/>
      <c r="Z1047" s="67"/>
      <c r="AA1047" s="34"/>
      <c r="AB1047" s="7"/>
      <c r="AC1047" s="34"/>
      <c r="AD1047" s="34"/>
      <c r="AE1047" s="7"/>
      <c r="AF1047" s="34"/>
      <c r="AG1047" s="7"/>
      <c r="AH1047" s="34"/>
      <c r="AI1047" s="7"/>
      <c r="AJ1047" s="66"/>
      <c r="AK1047" s="66"/>
      <c r="AL1047" s="34"/>
      <c r="AM1047" s="34"/>
      <c r="AN1047" s="7"/>
      <c r="AO1047" s="67"/>
      <c r="AP1047" s="8"/>
      <c r="AQ1047" s="8"/>
      <c r="AR1047" s="7"/>
      <c r="AS1047" s="8"/>
      <c r="AT1047" s="8"/>
      <c r="AU1047" s="224"/>
      <c r="AV1047" s="224"/>
      <c r="AW1047" s="224"/>
      <c r="AX1047" s="225"/>
      <c r="AY1047" s="225"/>
      <c r="AZ1047" s="224"/>
      <c r="BA1047" s="225"/>
      <c r="BB1047" s="225"/>
      <c r="BC1047" s="224"/>
      <c r="BD1047" s="225"/>
      <c r="BE1047" s="225"/>
      <c r="BF1047" s="224"/>
      <c r="BG1047" s="225"/>
      <c r="BH1047" s="225"/>
      <c r="BI1047" s="224"/>
      <c r="BJ1047" s="226"/>
      <c r="BK1047" s="226"/>
      <c r="BL1047" s="228"/>
      <c r="BM1047" s="229"/>
    </row>
    <row r="1048" spans="1:65" x14ac:dyDescent="0.25">
      <c r="A1048" s="45"/>
      <c r="B1048" s="44"/>
      <c r="C1048" s="52"/>
      <c r="D1048" s="37"/>
      <c r="E1048" s="37"/>
      <c r="F1048" s="43"/>
      <c r="G1048" s="52"/>
      <c r="H1048" s="52"/>
      <c r="I1048" s="34"/>
      <c r="J1048" s="34"/>
      <c r="K1048" s="34"/>
      <c r="L1048" s="7"/>
      <c r="M1048" s="34"/>
      <c r="N1048" s="7"/>
      <c r="O1048" s="34"/>
      <c r="P1048" s="7"/>
      <c r="Q1048" s="34"/>
      <c r="R1048" s="34"/>
      <c r="S1048" s="7"/>
      <c r="T1048" s="34"/>
      <c r="U1048" s="34"/>
      <c r="V1048" s="7"/>
      <c r="W1048" s="34"/>
      <c r="X1048" s="7"/>
      <c r="Y1048" s="34"/>
      <c r="Z1048" s="67"/>
      <c r="AA1048" s="34"/>
      <c r="AB1048" s="7"/>
      <c r="AC1048" s="34"/>
      <c r="AD1048" s="34"/>
      <c r="AE1048" s="7"/>
      <c r="AF1048" s="34"/>
      <c r="AG1048" s="7"/>
      <c r="AH1048" s="34"/>
      <c r="AI1048" s="7"/>
      <c r="AJ1048" s="66"/>
      <c r="AK1048" s="66"/>
      <c r="AL1048" s="34"/>
      <c r="AM1048" s="34"/>
      <c r="AN1048" s="7"/>
      <c r="AO1048" s="67"/>
      <c r="AP1048" s="8"/>
      <c r="AQ1048" s="8"/>
      <c r="AR1048" s="7"/>
      <c r="AS1048" s="8"/>
      <c r="AT1048" s="8"/>
      <c r="AU1048" s="224"/>
      <c r="AV1048" s="224"/>
      <c r="AW1048" s="224"/>
      <c r="AX1048" s="225"/>
      <c r="AY1048" s="225"/>
      <c r="AZ1048" s="224"/>
      <c r="BA1048" s="225"/>
      <c r="BB1048" s="225"/>
      <c r="BC1048" s="224"/>
      <c r="BD1048" s="225"/>
      <c r="BE1048" s="225"/>
      <c r="BF1048" s="224"/>
      <c r="BG1048" s="225"/>
      <c r="BH1048" s="225"/>
      <c r="BI1048" s="224"/>
      <c r="BJ1048" s="226"/>
      <c r="BK1048" s="226"/>
      <c r="BL1048" s="228"/>
      <c r="BM1048" s="229"/>
    </row>
    <row r="1049" spans="1:65" x14ac:dyDescent="0.25">
      <c r="A1049" s="45"/>
      <c r="B1049" s="44"/>
      <c r="C1049" s="52"/>
      <c r="D1049" s="37"/>
      <c r="E1049" s="37"/>
      <c r="F1049" s="43"/>
      <c r="G1049" s="52"/>
      <c r="H1049" s="52"/>
      <c r="I1049" s="34"/>
      <c r="J1049" s="34"/>
      <c r="K1049" s="34"/>
      <c r="L1049" s="7"/>
      <c r="M1049" s="34"/>
      <c r="N1049" s="7"/>
      <c r="O1049" s="34"/>
      <c r="P1049" s="7"/>
      <c r="Q1049" s="34"/>
      <c r="R1049" s="34"/>
      <c r="S1049" s="7"/>
      <c r="T1049" s="34"/>
      <c r="U1049" s="34"/>
      <c r="V1049" s="7"/>
      <c r="W1049" s="34"/>
      <c r="X1049" s="7"/>
      <c r="Y1049" s="34"/>
      <c r="Z1049" s="67"/>
      <c r="AA1049" s="34"/>
      <c r="AB1049" s="7"/>
      <c r="AC1049" s="34"/>
      <c r="AD1049" s="34"/>
      <c r="AE1049" s="7"/>
      <c r="AF1049" s="34"/>
      <c r="AG1049" s="7"/>
      <c r="AH1049" s="34"/>
      <c r="AI1049" s="7"/>
      <c r="AJ1049" s="66"/>
      <c r="AK1049" s="66"/>
      <c r="AL1049" s="34"/>
      <c r="AM1049" s="34"/>
      <c r="AN1049" s="7"/>
      <c r="AO1049" s="67"/>
      <c r="AP1049" s="8"/>
      <c r="AQ1049" s="8"/>
      <c r="AR1049" s="7"/>
      <c r="AS1049" s="8"/>
      <c r="AT1049" s="8"/>
      <c r="AU1049" s="224"/>
      <c r="AV1049" s="224"/>
      <c r="AW1049" s="224"/>
      <c r="AX1049" s="225"/>
      <c r="AY1049" s="225"/>
      <c r="AZ1049" s="224"/>
      <c r="BA1049" s="225"/>
      <c r="BB1049" s="225"/>
      <c r="BC1049" s="224"/>
      <c r="BD1049" s="225"/>
      <c r="BE1049" s="225"/>
      <c r="BF1049" s="224"/>
      <c r="BG1049" s="225"/>
      <c r="BH1049" s="225"/>
      <c r="BI1049" s="224"/>
      <c r="BJ1049" s="226"/>
      <c r="BK1049" s="226"/>
      <c r="BL1049" s="228"/>
      <c r="BM1049" s="229"/>
    </row>
    <row r="1050" spans="1:65" x14ac:dyDescent="0.25">
      <c r="A1050" s="45"/>
      <c r="B1050" s="44"/>
      <c r="C1050" s="52"/>
      <c r="D1050" s="37"/>
      <c r="E1050" s="37"/>
      <c r="F1050" s="43"/>
      <c r="G1050" s="52"/>
      <c r="H1050" s="52"/>
      <c r="I1050" s="34"/>
      <c r="J1050" s="34"/>
      <c r="K1050" s="34"/>
      <c r="L1050" s="7"/>
      <c r="M1050" s="34"/>
      <c r="N1050" s="7"/>
      <c r="O1050" s="34"/>
      <c r="P1050" s="7"/>
      <c r="Q1050" s="34"/>
      <c r="R1050" s="34"/>
      <c r="S1050" s="7"/>
      <c r="T1050" s="34"/>
      <c r="U1050" s="34"/>
      <c r="V1050" s="7"/>
      <c r="W1050" s="34"/>
      <c r="X1050" s="7"/>
      <c r="Y1050" s="34"/>
      <c r="Z1050" s="67"/>
      <c r="AA1050" s="34"/>
      <c r="AB1050" s="7"/>
      <c r="AC1050" s="34"/>
      <c r="AD1050" s="34"/>
      <c r="AE1050" s="7"/>
      <c r="AF1050" s="34"/>
      <c r="AG1050" s="7"/>
      <c r="AH1050" s="34"/>
      <c r="AI1050" s="7"/>
      <c r="AJ1050" s="66"/>
      <c r="AK1050" s="66"/>
      <c r="AL1050" s="34"/>
      <c r="AM1050" s="34"/>
      <c r="AN1050" s="7"/>
      <c r="AO1050" s="67"/>
      <c r="AP1050" s="8"/>
      <c r="AQ1050" s="8"/>
      <c r="AR1050" s="7"/>
      <c r="AS1050" s="8"/>
      <c r="AT1050" s="8"/>
      <c r="AU1050" s="224"/>
      <c r="AV1050" s="224"/>
      <c r="AW1050" s="224"/>
      <c r="AX1050" s="225"/>
      <c r="AY1050" s="225"/>
      <c r="AZ1050" s="224"/>
      <c r="BA1050" s="225"/>
      <c r="BB1050" s="225"/>
      <c r="BC1050" s="224"/>
      <c r="BD1050" s="225"/>
      <c r="BE1050" s="225"/>
      <c r="BF1050" s="224"/>
      <c r="BG1050" s="225"/>
      <c r="BH1050" s="225"/>
      <c r="BI1050" s="224"/>
      <c r="BJ1050" s="226"/>
      <c r="BK1050" s="226"/>
      <c r="BL1050" s="228"/>
      <c r="BM1050" s="229"/>
    </row>
    <row r="1051" spans="1:65" x14ac:dyDescent="0.25">
      <c r="A1051" s="45"/>
      <c r="B1051" s="44"/>
      <c r="C1051" s="52"/>
      <c r="D1051" s="37"/>
      <c r="E1051" s="37"/>
      <c r="F1051" s="43"/>
      <c r="G1051" s="52"/>
      <c r="H1051" s="52"/>
      <c r="I1051" s="34"/>
      <c r="J1051" s="34"/>
      <c r="K1051" s="34"/>
      <c r="L1051" s="7"/>
      <c r="M1051" s="34"/>
      <c r="N1051" s="7"/>
      <c r="O1051" s="34"/>
      <c r="P1051" s="7"/>
      <c r="Q1051" s="34"/>
      <c r="R1051" s="34"/>
      <c r="S1051" s="7"/>
      <c r="T1051" s="34"/>
      <c r="U1051" s="34"/>
      <c r="V1051" s="7"/>
      <c r="W1051" s="34"/>
      <c r="X1051" s="7"/>
      <c r="Y1051" s="34"/>
      <c r="Z1051" s="67"/>
      <c r="AA1051" s="34"/>
      <c r="AB1051" s="7"/>
      <c r="AC1051" s="34"/>
      <c r="AD1051" s="34"/>
      <c r="AE1051" s="7"/>
      <c r="AF1051" s="34"/>
      <c r="AG1051" s="7"/>
      <c r="AH1051" s="34"/>
      <c r="AI1051" s="7"/>
      <c r="AJ1051" s="66"/>
      <c r="AK1051" s="66"/>
      <c r="AL1051" s="34"/>
      <c r="AM1051" s="34"/>
      <c r="AN1051" s="7"/>
      <c r="AO1051" s="67"/>
      <c r="AP1051" s="8"/>
      <c r="AQ1051" s="8"/>
      <c r="AR1051" s="7"/>
      <c r="AS1051" s="8"/>
      <c r="AT1051" s="8"/>
      <c r="AU1051" s="224"/>
      <c r="AV1051" s="224"/>
      <c r="AW1051" s="224"/>
      <c r="AX1051" s="225"/>
      <c r="AY1051" s="225"/>
      <c r="AZ1051" s="224"/>
      <c r="BA1051" s="225"/>
      <c r="BB1051" s="225"/>
      <c r="BC1051" s="224"/>
      <c r="BD1051" s="225"/>
      <c r="BE1051" s="225"/>
      <c r="BF1051" s="224"/>
      <c r="BG1051" s="225"/>
      <c r="BH1051" s="225"/>
      <c r="BI1051" s="224"/>
      <c r="BJ1051" s="226"/>
      <c r="BK1051" s="226"/>
      <c r="BL1051" s="228"/>
      <c r="BM1051" s="229"/>
    </row>
    <row r="1052" spans="1:65" x14ac:dyDescent="0.25">
      <c r="A1052" s="45"/>
      <c r="B1052" s="44"/>
      <c r="C1052" s="52"/>
      <c r="D1052" s="37"/>
      <c r="E1052" s="37"/>
      <c r="F1052" s="43"/>
      <c r="G1052" s="52"/>
      <c r="H1052" s="52"/>
      <c r="I1052" s="34"/>
      <c r="J1052" s="34"/>
      <c r="K1052" s="34"/>
      <c r="L1052" s="7"/>
      <c r="M1052" s="34"/>
      <c r="N1052" s="7"/>
      <c r="O1052" s="34"/>
      <c r="P1052" s="7"/>
      <c r="Q1052" s="34"/>
      <c r="R1052" s="34"/>
      <c r="S1052" s="7"/>
      <c r="T1052" s="34"/>
      <c r="U1052" s="34"/>
      <c r="V1052" s="7"/>
      <c r="W1052" s="34"/>
      <c r="X1052" s="7"/>
      <c r="Y1052" s="34"/>
      <c r="Z1052" s="67"/>
      <c r="AA1052" s="34"/>
      <c r="AB1052" s="7"/>
      <c r="AC1052" s="34"/>
      <c r="AD1052" s="34"/>
      <c r="AE1052" s="7"/>
      <c r="AF1052" s="34"/>
      <c r="AG1052" s="7"/>
      <c r="AH1052" s="34"/>
      <c r="AI1052" s="7"/>
      <c r="AJ1052" s="66"/>
      <c r="AK1052" s="66"/>
      <c r="AL1052" s="34"/>
      <c r="AM1052" s="34"/>
      <c r="AN1052" s="7"/>
      <c r="AO1052" s="67"/>
      <c r="AP1052" s="8"/>
      <c r="AQ1052" s="8"/>
      <c r="AR1052" s="7"/>
      <c r="AS1052" s="8"/>
      <c r="AT1052" s="8"/>
      <c r="AU1052" s="224"/>
      <c r="AV1052" s="224"/>
      <c r="AW1052" s="224"/>
      <c r="AX1052" s="225"/>
      <c r="AY1052" s="225"/>
      <c r="AZ1052" s="224"/>
      <c r="BA1052" s="225"/>
      <c r="BB1052" s="225"/>
      <c r="BC1052" s="224"/>
      <c r="BD1052" s="225"/>
      <c r="BE1052" s="225"/>
      <c r="BF1052" s="224"/>
      <c r="BG1052" s="225"/>
      <c r="BH1052" s="225"/>
      <c r="BI1052" s="224"/>
      <c r="BJ1052" s="226"/>
      <c r="BK1052" s="226"/>
      <c r="BL1052" s="228"/>
      <c r="BM1052" s="229"/>
    </row>
    <row r="1053" spans="1:65" x14ac:dyDescent="0.25">
      <c r="A1053" s="45"/>
      <c r="B1053" s="44"/>
      <c r="C1053" s="52"/>
      <c r="D1053" s="37"/>
      <c r="E1053" s="37"/>
      <c r="F1053" s="43"/>
      <c r="G1053" s="52"/>
      <c r="H1053" s="52"/>
      <c r="I1053" s="34"/>
      <c r="J1053" s="34"/>
      <c r="K1053" s="34"/>
      <c r="L1053" s="7"/>
      <c r="M1053" s="34"/>
      <c r="N1053" s="7"/>
      <c r="O1053" s="34"/>
      <c r="P1053" s="7"/>
      <c r="Q1053" s="34"/>
      <c r="R1053" s="34"/>
      <c r="S1053" s="7"/>
      <c r="T1053" s="34"/>
      <c r="U1053" s="34"/>
      <c r="V1053" s="7"/>
      <c r="W1053" s="34"/>
      <c r="X1053" s="7"/>
      <c r="Y1053" s="34"/>
      <c r="Z1053" s="67"/>
      <c r="AA1053" s="34"/>
      <c r="AB1053" s="7"/>
      <c r="AC1053" s="34"/>
      <c r="AD1053" s="34"/>
      <c r="AE1053" s="7"/>
      <c r="AF1053" s="34"/>
      <c r="AG1053" s="7"/>
      <c r="AH1053" s="34"/>
      <c r="AI1053" s="7"/>
      <c r="AJ1053" s="66"/>
      <c r="AK1053" s="66"/>
      <c r="AL1053" s="34"/>
      <c r="AM1053" s="34"/>
      <c r="AN1053" s="7"/>
      <c r="AO1053" s="67"/>
      <c r="AP1053" s="8"/>
      <c r="AQ1053" s="8"/>
      <c r="AR1053" s="7"/>
      <c r="AS1053" s="8"/>
      <c r="AT1053" s="8"/>
      <c r="AU1053" s="224"/>
      <c r="AV1053" s="224"/>
      <c r="AW1053" s="224"/>
      <c r="AX1053" s="225"/>
      <c r="AY1053" s="225"/>
      <c r="AZ1053" s="224"/>
      <c r="BA1053" s="225"/>
      <c r="BB1053" s="225"/>
      <c r="BC1053" s="224"/>
      <c r="BD1053" s="225"/>
      <c r="BE1053" s="225"/>
      <c r="BF1053" s="224"/>
      <c r="BG1053" s="225"/>
      <c r="BH1053" s="225"/>
      <c r="BI1053" s="224"/>
      <c r="BJ1053" s="226"/>
      <c r="BK1053" s="226"/>
      <c r="BL1053" s="228"/>
      <c r="BM1053" s="229"/>
    </row>
    <row r="1054" spans="1:65" x14ac:dyDescent="0.25">
      <c r="A1054" s="45"/>
      <c r="B1054" s="44"/>
      <c r="C1054" s="52"/>
      <c r="D1054" s="37"/>
      <c r="E1054" s="37"/>
      <c r="F1054" s="43"/>
      <c r="G1054" s="52"/>
      <c r="H1054" s="52"/>
      <c r="I1054" s="34"/>
      <c r="J1054" s="34"/>
      <c r="K1054" s="34"/>
      <c r="L1054" s="7"/>
      <c r="M1054" s="34"/>
      <c r="N1054" s="7"/>
      <c r="O1054" s="34"/>
      <c r="P1054" s="7"/>
      <c r="Q1054" s="34"/>
      <c r="R1054" s="34"/>
      <c r="S1054" s="7"/>
      <c r="T1054" s="34"/>
      <c r="U1054" s="34"/>
      <c r="V1054" s="7"/>
      <c r="W1054" s="34"/>
      <c r="X1054" s="7"/>
      <c r="Y1054" s="34"/>
      <c r="Z1054" s="67"/>
      <c r="AA1054" s="34"/>
      <c r="AB1054" s="7"/>
      <c r="AC1054" s="34"/>
      <c r="AD1054" s="34"/>
      <c r="AE1054" s="7"/>
      <c r="AF1054" s="34"/>
      <c r="AG1054" s="7"/>
      <c r="AH1054" s="34"/>
      <c r="AI1054" s="7"/>
      <c r="AJ1054" s="66"/>
      <c r="AK1054" s="66"/>
      <c r="AL1054" s="34"/>
      <c r="AM1054" s="34"/>
      <c r="AN1054" s="7"/>
      <c r="AO1054" s="67"/>
      <c r="AP1054" s="8"/>
      <c r="AQ1054" s="8"/>
      <c r="AR1054" s="7"/>
      <c r="AS1054" s="8"/>
      <c r="AT1054" s="8"/>
      <c r="AU1054" s="224"/>
      <c r="AV1054" s="224"/>
      <c r="AW1054" s="224"/>
      <c r="AX1054" s="225"/>
      <c r="AY1054" s="225"/>
      <c r="AZ1054" s="224"/>
      <c r="BA1054" s="225"/>
      <c r="BB1054" s="225"/>
      <c r="BC1054" s="224"/>
      <c r="BD1054" s="225"/>
      <c r="BE1054" s="225"/>
      <c r="BF1054" s="224"/>
      <c r="BG1054" s="225"/>
      <c r="BH1054" s="225"/>
      <c r="BI1054" s="224"/>
      <c r="BJ1054" s="226"/>
      <c r="BK1054" s="226"/>
      <c r="BL1054" s="228"/>
      <c r="BM1054" s="229"/>
    </row>
    <row r="1055" spans="1:65" x14ac:dyDescent="0.25">
      <c r="A1055" s="45"/>
      <c r="B1055" s="44"/>
      <c r="C1055" s="52"/>
      <c r="D1055" s="37"/>
      <c r="E1055" s="37"/>
      <c r="F1055" s="43"/>
      <c r="G1055" s="52"/>
      <c r="H1055" s="52"/>
      <c r="I1055" s="34"/>
      <c r="J1055" s="34"/>
      <c r="K1055" s="34"/>
      <c r="L1055" s="7"/>
      <c r="M1055" s="34"/>
      <c r="N1055" s="7"/>
      <c r="O1055" s="34"/>
      <c r="P1055" s="7"/>
      <c r="Q1055" s="34"/>
      <c r="R1055" s="34"/>
      <c r="S1055" s="7"/>
      <c r="T1055" s="34"/>
      <c r="U1055" s="34"/>
      <c r="V1055" s="7"/>
      <c r="W1055" s="34"/>
      <c r="X1055" s="7"/>
      <c r="Y1055" s="34"/>
      <c r="Z1055" s="67"/>
      <c r="AA1055" s="34"/>
      <c r="AB1055" s="7"/>
      <c r="AC1055" s="34"/>
      <c r="AD1055" s="34"/>
      <c r="AE1055" s="7"/>
      <c r="AF1055" s="34"/>
      <c r="AG1055" s="7"/>
      <c r="AH1055" s="34"/>
      <c r="AI1055" s="7"/>
      <c r="AJ1055" s="66"/>
      <c r="AK1055" s="66"/>
      <c r="AL1055" s="34"/>
      <c r="AM1055" s="34"/>
      <c r="AN1055" s="7"/>
      <c r="AO1055" s="67"/>
      <c r="AP1055" s="8"/>
      <c r="AQ1055" s="8"/>
      <c r="AR1055" s="7"/>
      <c r="AS1055" s="8"/>
      <c r="AT1055" s="8"/>
      <c r="AU1055" s="224"/>
      <c r="AV1055" s="224"/>
      <c r="AW1055" s="224"/>
      <c r="AX1055" s="225"/>
      <c r="AY1055" s="225"/>
      <c r="AZ1055" s="224"/>
      <c r="BA1055" s="225"/>
      <c r="BB1055" s="225"/>
      <c r="BC1055" s="224"/>
      <c r="BD1055" s="225"/>
      <c r="BE1055" s="225"/>
      <c r="BF1055" s="224"/>
      <c r="BG1055" s="225"/>
      <c r="BH1055" s="225"/>
      <c r="BI1055" s="224"/>
      <c r="BJ1055" s="226"/>
      <c r="BK1055" s="226"/>
      <c r="BL1055" s="228"/>
      <c r="BM1055" s="229"/>
    </row>
    <row r="1056" spans="1:65" x14ac:dyDescent="0.25">
      <c r="A1056" s="45"/>
      <c r="B1056" s="44"/>
      <c r="C1056" s="52"/>
      <c r="D1056" s="37"/>
      <c r="E1056" s="37"/>
      <c r="F1056" s="43"/>
      <c r="G1056" s="52"/>
      <c r="H1056" s="52"/>
      <c r="I1056" s="34"/>
      <c r="J1056" s="34"/>
      <c r="K1056" s="34"/>
      <c r="L1056" s="7"/>
      <c r="M1056" s="34"/>
      <c r="N1056" s="7"/>
      <c r="O1056" s="34"/>
      <c r="P1056" s="7"/>
      <c r="Q1056" s="34"/>
      <c r="R1056" s="34"/>
      <c r="S1056" s="7"/>
      <c r="T1056" s="34"/>
      <c r="U1056" s="34"/>
      <c r="V1056" s="7"/>
      <c r="W1056" s="34"/>
      <c r="X1056" s="7"/>
      <c r="Y1056" s="34"/>
      <c r="Z1056" s="67"/>
      <c r="AA1056" s="34"/>
      <c r="AB1056" s="7"/>
      <c r="AC1056" s="34"/>
      <c r="AD1056" s="34"/>
      <c r="AE1056" s="7"/>
      <c r="AF1056" s="34"/>
      <c r="AG1056" s="7"/>
      <c r="AH1056" s="34"/>
      <c r="AI1056" s="7"/>
      <c r="AJ1056" s="66"/>
      <c r="AK1056" s="66"/>
      <c r="AL1056" s="34"/>
      <c r="AM1056" s="34"/>
      <c r="AN1056" s="7"/>
      <c r="AO1056" s="67"/>
      <c r="AP1056" s="8"/>
      <c r="AQ1056" s="8"/>
      <c r="AR1056" s="7"/>
      <c r="AS1056" s="8"/>
      <c r="AT1056" s="8"/>
      <c r="AU1056" s="224"/>
      <c r="AV1056" s="224"/>
      <c r="AW1056" s="224"/>
      <c r="AX1056" s="225"/>
      <c r="AY1056" s="225"/>
      <c r="AZ1056" s="224"/>
      <c r="BA1056" s="225"/>
      <c r="BB1056" s="225"/>
      <c r="BC1056" s="224"/>
      <c r="BD1056" s="225"/>
      <c r="BE1056" s="225"/>
      <c r="BF1056" s="224"/>
      <c r="BG1056" s="225"/>
      <c r="BH1056" s="225"/>
      <c r="BI1056" s="224"/>
      <c r="BJ1056" s="226"/>
      <c r="BK1056" s="226"/>
      <c r="BL1056" s="228"/>
      <c r="BM1056" s="229"/>
    </row>
    <row r="1057" spans="1:65" x14ac:dyDescent="0.25">
      <c r="A1057" s="45"/>
      <c r="B1057" s="44"/>
      <c r="C1057" s="52"/>
      <c r="D1057" s="37"/>
      <c r="E1057" s="37"/>
      <c r="F1057" s="43"/>
      <c r="G1057" s="52"/>
      <c r="H1057" s="52"/>
      <c r="I1057" s="34"/>
      <c r="J1057" s="34"/>
      <c r="K1057" s="34"/>
      <c r="L1057" s="7"/>
      <c r="M1057" s="34"/>
      <c r="N1057" s="7"/>
      <c r="O1057" s="34"/>
      <c r="P1057" s="7"/>
      <c r="Q1057" s="34"/>
      <c r="R1057" s="34"/>
      <c r="S1057" s="7"/>
      <c r="T1057" s="34"/>
      <c r="U1057" s="34"/>
      <c r="V1057" s="7"/>
      <c r="W1057" s="34"/>
      <c r="X1057" s="7"/>
      <c r="Y1057" s="34"/>
      <c r="Z1057" s="67"/>
      <c r="AA1057" s="34"/>
      <c r="AB1057" s="7"/>
      <c r="AC1057" s="34"/>
      <c r="AD1057" s="34"/>
      <c r="AE1057" s="7"/>
      <c r="AF1057" s="34"/>
      <c r="AG1057" s="7"/>
      <c r="AH1057" s="34"/>
      <c r="AI1057" s="7"/>
      <c r="AJ1057" s="66"/>
      <c r="AK1057" s="66"/>
      <c r="AL1057" s="34"/>
      <c r="AM1057" s="34"/>
      <c r="AN1057" s="7"/>
      <c r="AO1057" s="67"/>
      <c r="AP1057" s="8"/>
      <c r="AQ1057" s="8"/>
      <c r="AR1057" s="7"/>
      <c r="AS1057" s="8"/>
      <c r="AT1057" s="8"/>
      <c r="AU1057" s="224"/>
      <c r="AV1057" s="224"/>
      <c r="AW1057" s="224"/>
      <c r="AX1057" s="225"/>
      <c r="AY1057" s="225"/>
      <c r="AZ1057" s="224"/>
      <c r="BA1057" s="225"/>
      <c r="BB1057" s="225"/>
      <c r="BC1057" s="224"/>
      <c r="BD1057" s="225"/>
      <c r="BE1057" s="225"/>
      <c r="BF1057" s="224"/>
      <c r="BG1057" s="225"/>
      <c r="BH1057" s="225"/>
      <c r="BI1057" s="224"/>
      <c r="BJ1057" s="226"/>
      <c r="BK1057" s="226"/>
      <c r="BL1057" s="228"/>
      <c r="BM1057" s="229"/>
    </row>
    <row r="1058" spans="1:65" x14ac:dyDescent="0.25">
      <c r="A1058" s="45"/>
      <c r="B1058" s="44"/>
      <c r="C1058" s="52"/>
      <c r="D1058" s="37"/>
      <c r="E1058" s="37"/>
      <c r="F1058" s="43"/>
      <c r="G1058" s="52"/>
      <c r="H1058" s="52"/>
      <c r="I1058" s="34"/>
      <c r="J1058" s="34"/>
      <c r="K1058" s="34"/>
      <c r="L1058" s="7"/>
      <c r="M1058" s="34"/>
      <c r="N1058" s="7"/>
      <c r="O1058" s="34"/>
      <c r="P1058" s="7"/>
      <c r="Q1058" s="34"/>
      <c r="R1058" s="34"/>
      <c r="S1058" s="7"/>
      <c r="T1058" s="34"/>
      <c r="U1058" s="34"/>
      <c r="V1058" s="7"/>
      <c r="W1058" s="34"/>
      <c r="X1058" s="7"/>
      <c r="Y1058" s="34"/>
      <c r="Z1058" s="67"/>
      <c r="AA1058" s="34"/>
      <c r="AB1058" s="7"/>
      <c r="AC1058" s="34"/>
      <c r="AD1058" s="34"/>
      <c r="AE1058" s="7"/>
      <c r="AF1058" s="34"/>
      <c r="AG1058" s="7"/>
      <c r="AH1058" s="34"/>
      <c r="AI1058" s="7"/>
      <c r="AJ1058" s="66"/>
      <c r="AK1058" s="66"/>
      <c r="AL1058" s="34"/>
      <c r="AM1058" s="34"/>
      <c r="AN1058" s="7"/>
      <c r="AO1058" s="67"/>
      <c r="AP1058" s="8"/>
      <c r="AQ1058" s="8"/>
      <c r="AR1058" s="7"/>
      <c r="AS1058" s="8"/>
      <c r="AT1058" s="8"/>
      <c r="AU1058" s="224"/>
      <c r="AV1058" s="224"/>
      <c r="AW1058" s="224"/>
      <c r="AX1058" s="225"/>
      <c r="AY1058" s="225"/>
      <c r="AZ1058" s="224"/>
      <c r="BA1058" s="225"/>
      <c r="BB1058" s="225"/>
      <c r="BC1058" s="224"/>
      <c r="BD1058" s="225"/>
      <c r="BE1058" s="225"/>
      <c r="BF1058" s="224"/>
      <c r="BG1058" s="225"/>
      <c r="BH1058" s="225"/>
      <c r="BI1058" s="224"/>
      <c r="BJ1058" s="226"/>
      <c r="BK1058" s="226"/>
      <c r="BL1058" s="228"/>
      <c r="BM1058" s="229"/>
    </row>
    <row r="1059" spans="1:65" x14ac:dyDescent="0.25">
      <c r="A1059" s="45"/>
      <c r="B1059" s="44"/>
      <c r="C1059" s="52"/>
      <c r="D1059" s="37"/>
      <c r="E1059" s="37"/>
      <c r="F1059" s="43"/>
      <c r="G1059" s="52"/>
      <c r="H1059" s="52"/>
      <c r="I1059" s="34"/>
      <c r="J1059" s="34"/>
      <c r="K1059" s="34"/>
      <c r="L1059" s="7"/>
      <c r="M1059" s="34"/>
      <c r="N1059" s="7"/>
      <c r="O1059" s="34"/>
      <c r="P1059" s="7"/>
      <c r="Q1059" s="34"/>
      <c r="R1059" s="34"/>
      <c r="S1059" s="7"/>
      <c r="T1059" s="34"/>
      <c r="U1059" s="34"/>
      <c r="V1059" s="7"/>
      <c r="W1059" s="34"/>
      <c r="X1059" s="7"/>
      <c r="Y1059" s="34"/>
      <c r="Z1059" s="67"/>
      <c r="AA1059" s="34"/>
      <c r="AB1059" s="7"/>
      <c r="AC1059" s="34"/>
      <c r="AD1059" s="34"/>
      <c r="AE1059" s="7"/>
      <c r="AF1059" s="34"/>
      <c r="AG1059" s="7"/>
      <c r="AH1059" s="34"/>
      <c r="AI1059" s="7"/>
      <c r="AJ1059" s="66"/>
      <c r="AK1059" s="66"/>
      <c r="AL1059" s="34"/>
      <c r="AM1059" s="34"/>
      <c r="AN1059" s="7"/>
      <c r="AO1059" s="67"/>
      <c r="AP1059" s="8"/>
      <c r="AQ1059" s="8"/>
      <c r="AR1059" s="7"/>
      <c r="AS1059" s="8"/>
      <c r="AT1059" s="8"/>
      <c r="AU1059" s="224"/>
      <c r="AV1059" s="224"/>
      <c r="AW1059" s="224"/>
      <c r="AX1059" s="225"/>
      <c r="AY1059" s="225"/>
      <c r="AZ1059" s="224"/>
      <c r="BA1059" s="225"/>
      <c r="BB1059" s="225"/>
      <c r="BC1059" s="224"/>
      <c r="BD1059" s="225"/>
      <c r="BE1059" s="225"/>
      <c r="BF1059" s="224"/>
      <c r="BG1059" s="225"/>
      <c r="BH1059" s="225"/>
      <c r="BI1059" s="224"/>
      <c r="BJ1059" s="226"/>
      <c r="BK1059" s="226"/>
      <c r="BL1059" s="228"/>
      <c r="BM1059" s="229"/>
    </row>
    <row r="1060" spans="1:65" x14ac:dyDescent="0.25">
      <c r="A1060" s="45"/>
      <c r="B1060" s="44"/>
      <c r="C1060" s="52"/>
      <c r="D1060" s="37"/>
      <c r="E1060" s="37"/>
      <c r="F1060" s="43"/>
      <c r="G1060" s="52"/>
      <c r="H1060" s="52"/>
      <c r="I1060" s="34"/>
      <c r="J1060" s="34"/>
      <c r="K1060" s="34"/>
      <c r="L1060" s="7"/>
      <c r="M1060" s="34"/>
      <c r="N1060" s="7"/>
      <c r="O1060" s="34"/>
      <c r="P1060" s="7"/>
      <c r="Q1060" s="34"/>
      <c r="R1060" s="34"/>
      <c r="S1060" s="7"/>
      <c r="T1060" s="34"/>
      <c r="U1060" s="34"/>
      <c r="V1060" s="7"/>
      <c r="W1060" s="34"/>
      <c r="X1060" s="7"/>
      <c r="Y1060" s="34"/>
      <c r="Z1060" s="67"/>
      <c r="AA1060" s="34"/>
      <c r="AB1060" s="7"/>
      <c r="AC1060" s="34"/>
      <c r="AD1060" s="34"/>
      <c r="AE1060" s="7"/>
      <c r="AF1060" s="34"/>
      <c r="AG1060" s="7"/>
      <c r="AH1060" s="34"/>
      <c r="AI1060" s="7"/>
      <c r="AJ1060" s="66"/>
      <c r="AK1060" s="66"/>
      <c r="AL1060" s="34"/>
      <c r="AM1060" s="34"/>
      <c r="AN1060" s="7"/>
      <c r="AO1060" s="67"/>
      <c r="AP1060" s="8"/>
      <c r="AQ1060" s="8"/>
      <c r="AR1060" s="7"/>
      <c r="AS1060" s="8"/>
      <c r="AT1060" s="8"/>
      <c r="AU1060" s="224"/>
      <c r="AV1060" s="224"/>
      <c r="AW1060" s="224"/>
      <c r="AX1060" s="225"/>
      <c r="AY1060" s="225"/>
      <c r="AZ1060" s="224"/>
      <c r="BA1060" s="225"/>
      <c r="BB1060" s="225"/>
      <c r="BC1060" s="224"/>
      <c r="BD1060" s="225"/>
      <c r="BE1060" s="225"/>
      <c r="BF1060" s="224"/>
      <c r="BG1060" s="225"/>
      <c r="BH1060" s="225"/>
      <c r="BI1060" s="224"/>
      <c r="BJ1060" s="226"/>
      <c r="BK1060" s="226"/>
      <c r="BL1060" s="228"/>
      <c r="BM1060" s="229"/>
    </row>
    <row r="1061" spans="1:65" x14ac:dyDescent="0.25">
      <c r="A1061" s="45"/>
      <c r="B1061" s="44"/>
      <c r="C1061" s="52"/>
      <c r="D1061" s="37"/>
      <c r="E1061" s="37"/>
      <c r="F1061" s="43"/>
      <c r="G1061" s="52"/>
      <c r="H1061" s="52"/>
      <c r="I1061" s="34"/>
      <c r="J1061" s="34"/>
      <c r="K1061" s="34"/>
      <c r="L1061" s="7"/>
      <c r="M1061" s="34"/>
      <c r="N1061" s="7"/>
      <c r="O1061" s="34"/>
      <c r="P1061" s="7"/>
      <c r="Q1061" s="34"/>
      <c r="R1061" s="34"/>
      <c r="S1061" s="7"/>
      <c r="T1061" s="34"/>
      <c r="U1061" s="34"/>
      <c r="V1061" s="7"/>
      <c r="W1061" s="34"/>
      <c r="X1061" s="7"/>
      <c r="Y1061" s="34"/>
      <c r="Z1061" s="67"/>
      <c r="AA1061" s="34"/>
      <c r="AB1061" s="7"/>
      <c r="AC1061" s="34"/>
      <c r="AD1061" s="34"/>
      <c r="AE1061" s="7"/>
      <c r="AF1061" s="34"/>
      <c r="AG1061" s="7"/>
      <c r="AH1061" s="34"/>
      <c r="AI1061" s="7"/>
      <c r="AJ1061" s="66"/>
      <c r="AK1061" s="66"/>
      <c r="AL1061" s="34"/>
      <c r="AM1061" s="34"/>
      <c r="AN1061" s="7"/>
      <c r="AO1061" s="67"/>
      <c r="AP1061" s="8"/>
      <c r="AQ1061" s="8"/>
      <c r="AR1061" s="7"/>
      <c r="AS1061" s="8"/>
      <c r="AT1061" s="8"/>
      <c r="AU1061" s="224"/>
      <c r="AV1061" s="224"/>
      <c r="AW1061" s="224"/>
      <c r="AX1061" s="225"/>
      <c r="AY1061" s="225"/>
      <c r="AZ1061" s="224"/>
      <c r="BA1061" s="225"/>
      <c r="BB1061" s="225"/>
      <c r="BC1061" s="224"/>
      <c r="BD1061" s="225"/>
      <c r="BE1061" s="225"/>
      <c r="BF1061" s="224"/>
      <c r="BG1061" s="225"/>
      <c r="BH1061" s="225"/>
      <c r="BI1061" s="224"/>
      <c r="BJ1061" s="226"/>
      <c r="BK1061" s="226"/>
      <c r="BL1061" s="228"/>
      <c r="BM1061" s="229"/>
    </row>
    <row r="1062" spans="1:65" x14ac:dyDescent="0.25">
      <c r="A1062" s="45"/>
      <c r="B1062" s="44"/>
      <c r="C1062" s="52"/>
      <c r="D1062" s="37"/>
      <c r="E1062" s="37"/>
      <c r="F1062" s="43"/>
      <c r="G1062" s="52"/>
      <c r="H1062" s="52"/>
      <c r="I1062" s="34"/>
      <c r="J1062" s="34"/>
      <c r="K1062" s="34"/>
      <c r="L1062" s="7"/>
      <c r="M1062" s="34"/>
      <c r="N1062" s="7"/>
      <c r="O1062" s="34"/>
      <c r="P1062" s="7"/>
      <c r="Q1062" s="34"/>
      <c r="R1062" s="34"/>
      <c r="S1062" s="7"/>
      <c r="T1062" s="34"/>
      <c r="U1062" s="34"/>
      <c r="V1062" s="7"/>
      <c r="W1062" s="34"/>
      <c r="X1062" s="7"/>
      <c r="Y1062" s="34"/>
      <c r="Z1062" s="67"/>
      <c r="AA1062" s="34"/>
      <c r="AB1062" s="7"/>
      <c r="AC1062" s="34"/>
      <c r="AD1062" s="34"/>
      <c r="AE1062" s="7"/>
      <c r="AF1062" s="34"/>
      <c r="AG1062" s="7"/>
      <c r="AH1062" s="34"/>
      <c r="AI1062" s="7"/>
      <c r="AJ1062" s="66"/>
      <c r="AK1062" s="66"/>
      <c r="AL1062" s="34"/>
      <c r="AM1062" s="34"/>
      <c r="AN1062" s="7"/>
      <c r="AO1062" s="67"/>
      <c r="AP1062" s="8"/>
      <c r="AQ1062" s="8"/>
      <c r="AR1062" s="7"/>
      <c r="AS1062" s="8"/>
      <c r="AT1062" s="8"/>
      <c r="AU1062" s="224"/>
      <c r="AV1062" s="224"/>
      <c r="AW1062" s="224"/>
      <c r="AX1062" s="225"/>
      <c r="AY1062" s="225"/>
      <c r="AZ1062" s="224"/>
      <c r="BA1062" s="225"/>
      <c r="BB1062" s="225"/>
      <c r="BC1062" s="224"/>
      <c r="BD1062" s="225"/>
      <c r="BE1062" s="225"/>
      <c r="BF1062" s="224"/>
      <c r="BG1062" s="225"/>
      <c r="BH1062" s="225"/>
      <c r="BI1062" s="224"/>
      <c r="BJ1062" s="226"/>
      <c r="BK1062" s="226"/>
      <c r="BL1062" s="228"/>
      <c r="BM1062" s="229"/>
    </row>
    <row r="1063" spans="1:65" x14ac:dyDescent="0.25">
      <c r="A1063" s="45"/>
      <c r="B1063" s="44"/>
      <c r="C1063" s="52"/>
      <c r="D1063" s="37"/>
      <c r="E1063" s="37"/>
      <c r="F1063" s="43"/>
      <c r="G1063" s="52"/>
      <c r="H1063" s="52"/>
      <c r="I1063" s="34"/>
      <c r="J1063" s="34"/>
      <c r="K1063" s="34"/>
      <c r="L1063" s="7"/>
      <c r="M1063" s="34"/>
      <c r="N1063" s="7"/>
      <c r="O1063" s="34"/>
      <c r="P1063" s="7"/>
      <c r="Q1063" s="34"/>
      <c r="R1063" s="34"/>
      <c r="S1063" s="7"/>
      <c r="T1063" s="34"/>
      <c r="U1063" s="34"/>
      <c r="V1063" s="7"/>
      <c r="W1063" s="34"/>
      <c r="X1063" s="7"/>
      <c r="Y1063" s="34"/>
      <c r="Z1063" s="67"/>
      <c r="AA1063" s="34"/>
      <c r="AB1063" s="7"/>
      <c r="AC1063" s="34"/>
      <c r="AD1063" s="34"/>
      <c r="AE1063" s="7"/>
      <c r="AF1063" s="34"/>
      <c r="AG1063" s="7"/>
      <c r="AH1063" s="34"/>
      <c r="AI1063" s="7"/>
      <c r="AJ1063" s="66"/>
      <c r="AK1063" s="66"/>
      <c r="AL1063" s="34"/>
      <c r="AM1063" s="34"/>
      <c r="AN1063" s="7"/>
      <c r="AO1063" s="67"/>
      <c r="AP1063" s="8"/>
      <c r="AQ1063" s="8"/>
      <c r="AR1063" s="7"/>
      <c r="AS1063" s="8"/>
      <c r="AT1063" s="8"/>
      <c r="AU1063" s="224"/>
      <c r="AV1063" s="224"/>
      <c r="AW1063" s="224"/>
      <c r="AX1063" s="225"/>
      <c r="AY1063" s="225"/>
      <c r="AZ1063" s="224"/>
      <c r="BA1063" s="225"/>
      <c r="BB1063" s="225"/>
      <c r="BC1063" s="224"/>
      <c r="BD1063" s="225"/>
      <c r="BE1063" s="225"/>
      <c r="BF1063" s="224"/>
      <c r="BG1063" s="225"/>
      <c r="BH1063" s="225"/>
      <c r="BI1063" s="224"/>
      <c r="BJ1063" s="226"/>
      <c r="BK1063" s="226"/>
      <c r="BL1063" s="228"/>
      <c r="BM1063" s="229"/>
    </row>
    <row r="1064" spans="1:65" x14ac:dyDescent="0.25">
      <c r="A1064" s="45"/>
      <c r="B1064" s="44"/>
      <c r="C1064" s="52"/>
      <c r="D1064" s="37"/>
      <c r="E1064" s="37"/>
      <c r="F1064" s="43"/>
      <c r="G1064" s="52"/>
      <c r="H1064" s="52"/>
      <c r="I1064" s="34"/>
      <c r="J1064" s="34"/>
      <c r="K1064" s="34"/>
      <c r="L1064" s="7"/>
      <c r="M1064" s="34"/>
      <c r="N1064" s="7"/>
      <c r="O1064" s="34"/>
      <c r="P1064" s="7"/>
      <c r="Q1064" s="34"/>
      <c r="R1064" s="34"/>
      <c r="S1064" s="7"/>
      <c r="T1064" s="34"/>
      <c r="U1064" s="34"/>
      <c r="V1064" s="7"/>
      <c r="W1064" s="34"/>
      <c r="X1064" s="7"/>
      <c r="Y1064" s="34"/>
      <c r="Z1064" s="67"/>
      <c r="AA1064" s="34"/>
      <c r="AB1064" s="7"/>
      <c r="AC1064" s="34"/>
      <c r="AD1064" s="34"/>
      <c r="AE1064" s="7"/>
      <c r="AF1064" s="34"/>
      <c r="AG1064" s="7"/>
      <c r="AH1064" s="34"/>
      <c r="AI1064" s="7"/>
      <c r="AJ1064" s="66"/>
      <c r="AK1064" s="66"/>
      <c r="AL1064" s="34"/>
      <c r="AM1064" s="34"/>
      <c r="AN1064" s="7"/>
      <c r="AO1064" s="67"/>
      <c r="AP1064" s="8"/>
      <c r="AQ1064" s="8"/>
      <c r="AR1064" s="7"/>
      <c r="AS1064" s="8"/>
      <c r="AT1064" s="8"/>
      <c r="AU1064" s="224"/>
      <c r="AV1064" s="224"/>
      <c r="AW1064" s="224"/>
      <c r="AX1064" s="225"/>
      <c r="AY1064" s="225"/>
      <c r="AZ1064" s="224"/>
      <c r="BA1064" s="225"/>
      <c r="BB1064" s="225"/>
      <c r="BC1064" s="224"/>
      <c r="BD1064" s="225"/>
      <c r="BE1064" s="225"/>
      <c r="BF1064" s="224"/>
      <c r="BG1064" s="225"/>
      <c r="BH1064" s="225"/>
      <c r="BI1064" s="224"/>
      <c r="BJ1064" s="226"/>
      <c r="BK1064" s="226"/>
      <c r="BL1064" s="228"/>
      <c r="BM1064" s="229"/>
    </row>
    <row r="1065" spans="1:65" x14ac:dyDescent="0.25">
      <c r="A1065" s="45"/>
      <c r="B1065" s="44"/>
      <c r="C1065" s="52"/>
      <c r="D1065" s="37"/>
      <c r="E1065" s="37"/>
      <c r="F1065" s="43"/>
      <c r="G1065" s="52"/>
      <c r="H1065" s="52"/>
      <c r="I1065" s="34"/>
      <c r="J1065" s="34"/>
      <c r="K1065" s="34"/>
      <c r="L1065" s="7"/>
      <c r="M1065" s="34"/>
      <c r="N1065" s="7"/>
      <c r="O1065" s="34"/>
      <c r="P1065" s="7"/>
      <c r="Q1065" s="34"/>
      <c r="R1065" s="34"/>
      <c r="S1065" s="7"/>
      <c r="T1065" s="34"/>
      <c r="U1065" s="34"/>
      <c r="V1065" s="7"/>
      <c r="W1065" s="34"/>
      <c r="X1065" s="7"/>
      <c r="Y1065" s="34"/>
      <c r="Z1065" s="67"/>
      <c r="AA1065" s="34"/>
      <c r="AB1065" s="7"/>
      <c r="AC1065" s="34"/>
      <c r="AD1065" s="34"/>
      <c r="AE1065" s="7"/>
      <c r="AF1065" s="34"/>
      <c r="AG1065" s="7"/>
      <c r="AH1065" s="34"/>
      <c r="AI1065" s="7"/>
      <c r="AJ1065" s="66"/>
      <c r="AK1065" s="66"/>
      <c r="AL1065" s="34"/>
      <c r="AM1065" s="34"/>
      <c r="AN1065" s="7"/>
      <c r="AO1065" s="67"/>
      <c r="AP1065" s="8"/>
      <c r="AQ1065" s="8"/>
      <c r="AR1065" s="7"/>
      <c r="AS1065" s="8"/>
      <c r="AT1065" s="8"/>
      <c r="AU1065" s="224"/>
      <c r="AV1065" s="224"/>
      <c r="AW1065" s="224"/>
      <c r="AX1065" s="225"/>
      <c r="AY1065" s="225"/>
      <c r="AZ1065" s="224"/>
      <c r="BA1065" s="225"/>
      <c r="BB1065" s="225"/>
      <c r="BC1065" s="224"/>
      <c r="BD1065" s="225"/>
      <c r="BE1065" s="225"/>
      <c r="BF1065" s="224"/>
      <c r="BG1065" s="225"/>
      <c r="BH1065" s="225"/>
      <c r="BI1065" s="224"/>
      <c r="BJ1065" s="226"/>
      <c r="BK1065" s="226"/>
      <c r="BL1065" s="228"/>
      <c r="BM1065" s="229"/>
    </row>
    <row r="1066" spans="1:65" x14ac:dyDescent="0.25">
      <c r="A1066" s="45"/>
      <c r="B1066" s="44"/>
      <c r="C1066" s="52"/>
      <c r="D1066" s="37"/>
      <c r="E1066" s="37"/>
      <c r="F1066" s="43"/>
      <c r="G1066" s="52"/>
      <c r="H1066" s="52"/>
      <c r="I1066" s="34"/>
      <c r="J1066" s="34"/>
      <c r="K1066" s="34"/>
      <c r="L1066" s="7"/>
      <c r="M1066" s="34"/>
      <c r="N1066" s="7"/>
      <c r="O1066" s="34"/>
      <c r="P1066" s="7"/>
      <c r="Q1066" s="34"/>
      <c r="R1066" s="34"/>
      <c r="S1066" s="7"/>
      <c r="T1066" s="34"/>
      <c r="U1066" s="34"/>
      <c r="V1066" s="7"/>
      <c r="W1066" s="34"/>
      <c r="X1066" s="7"/>
      <c r="Y1066" s="34"/>
      <c r="Z1066" s="67"/>
      <c r="AA1066" s="34"/>
      <c r="AB1066" s="7"/>
      <c r="AC1066" s="34"/>
      <c r="AD1066" s="34"/>
      <c r="AE1066" s="7"/>
      <c r="AF1066" s="34"/>
      <c r="AG1066" s="7"/>
      <c r="AH1066" s="34"/>
      <c r="AI1066" s="7"/>
      <c r="AJ1066" s="66"/>
      <c r="AK1066" s="66"/>
      <c r="AL1066" s="34"/>
      <c r="AM1066" s="34"/>
      <c r="AN1066" s="7"/>
      <c r="AO1066" s="67"/>
      <c r="AP1066" s="8"/>
      <c r="AQ1066" s="8"/>
      <c r="AR1066" s="7"/>
      <c r="AS1066" s="8"/>
      <c r="AT1066" s="8"/>
      <c r="AU1066" s="224"/>
      <c r="AV1066" s="224"/>
      <c r="AW1066" s="224"/>
      <c r="AX1066" s="225"/>
      <c r="AY1066" s="225"/>
      <c r="AZ1066" s="224"/>
      <c r="BA1066" s="225"/>
      <c r="BB1066" s="225"/>
      <c r="BC1066" s="224"/>
      <c r="BD1066" s="225"/>
      <c r="BE1066" s="225"/>
      <c r="BF1066" s="224"/>
      <c r="BG1066" s="225"/>
      <c r="BH1066" s="225"/>
      <c r="BI1066" s="224"/>
      <c r="BJ1066" s="226"/>
      <c r="BK1066" s="226"/>
      <c r="BL1066" s="228"/>
      <c r="BM1066" s="229"/>
    </row>
    <row r="1067" spans="1:65" x14ac:dyDescent="0.25">
      <c r="A1067" s="45"/>
      <c r="B1067" s="44"/>
      <c r="C1067" s="52"/>
      <c r="D1067" s="37"/>
      <c r="E1067" s="37"/>
      <c r="F1067" s="43"/>
      <c r="G1067" s="52"/>
      <c r="H1067" s="52"/>
      <c r="I1067" s="34"/>
      <c r="J1067" s="34"/>
      <c r="K1067" s="34"/>
      <c r="L1067" s="7"/>
      <c r="M1067" s="34"/>
      <c r="N1067" s="7"/>
      <c r="O1067" s="34"/>
      <c r="P1067" s="7"/>
      <c r="Q1067" s="34"/>
      <c r="R1067" s="34"/>
      <c r="S1067" s="7"/>
      <c r="T1067" s="34"/>
      <c r="U1067" s="34"/>
      <c r="V1067" s="7"/>
      <c r="W1067" s="34"/>
      <c r="X1067" s="7"/>
      <c r="Y1067" s="34"/>
      <c r="Z1067" s="67"/>
      <c r="AA1067" s="34"/>
      <c r="AB1067" s="7"/>
      <c r="AC1067" s="34"/>
      <c r="AD1067" s="34"/>
      <c r="AE1067" s="7"/>
      <c r="AF1067" s="34"/>
      <c r="AG1067" s="7"/>
      <c r="AH1067" s="34"/>
      <c r="AI1067" s="7"/>
      <c r="AJ1067" s="66"/>
      <c r="AK1067" s="66"/>
      <c r="AL1067" s="34"/>
      <c r="AM1067" s="34"/>
      <c r="AN1067" s="7"/>
      <c r="AO1067" s="67"/>
      <c r="AP1067" s="8"/>
      <c r="AQ1067" s="8"/>
      <c r="AR1067" s="7"/>
      <c r="AS1067" s="8"/>
      <c r="AT1067" s="8"/>
      <c r="AU1067" s="224"/>
      <c r="AV1067" s="224"/>
      <c r="AW1067" s="224"/>
      <c r="AX1067" s="225"/>
      <c r="AY1067" s="225"/>
      <c r="AZ1067" s="224"/>
      <c r="BA1067" s="225"/>
      <c r="BB1067" s="225"/>
      <c r="BC1067" s="224"/>
      <c r="BD1067" s="225"/>
      <c r="BE1067" s="225"/>
      <c r="BF1067" s="224"/>
      <c r="BG1067" s="225"/>
      <c r="BH1067" s="225"/>
      <c r="BI1067" s="224"/>
      <c r="BJ1067" s="226"/>
      <c r="BK1067" s="226"/>
      <c r="BL1067" s="228"/>
      <c r="BM1067" s="229"/>
    </row>
    <row r="1068" spans="1:65" x14ac:dyDescent="0.25">
      <c r="A1068" s="45"/>
      <c r="B1068" s="44"/>
      <c r="C1068" s="52"/>
      <c r="D1068" s="37"/>
      <c r="E1068" s="37"/>
      <c r="F1068" s="43"/>
      <c r="G1068" s="52"/>
      <c r="H1068" s="52"/>
      <c r="I1068" s="34"/>
      <c r="J1068" s="34"/>
      <c r="K1068" s="34"/>
      <c r="L1068" s="7"/>
      <c r="M1068" s="34"/>
      <c r="N1068" s="7"/>
      <c r="O1068" s="34"/>
      <c r="P1068" s="7"/>
      <c r="Q1068" s="34"/>
      <c r="R1068" s="34"/>
      <c r="S1068" s="7"/>
      <c r="T1068" s="34"/>
      <c r="U1068" s="34"/>
      <c r="V1068" s="7"/>
      <c r="W1068" s="34"/>
      <c r="X1068" s="7"/>
      <c r="Y1068" s="34"/>
      <c r="Z1068" s="67"/>
      <c r="AA1068" s="34"/>
      <c r="AB1068" s="7"/>
      <c r="AC1068" s="34"/>
      <c r="AD1068" s="34"/>
      <c r="AE1068" s="7"/>
      <c r="AF1068" s="34"/>
      <c r="AG1068" s="7"/>
      <c r="AH1068" s="34"/>
      <c r="AI1068" s="7"/>
      <c r="AJ1068" s="66"/>
      <c r="AK1068" s="66"/>
      <c r="AL1068" s="34"/>
      <c r="AM1068" s="34"/>
      <c r="AN1068" s="7"/>
      <c r="AO1068" s="67"/>
      <c r="AP1068" s="8"/>
      <c r="AQ1068" s="8"/>
      <c r="AR1068" s="7"/>
      <c r="AS1068" s="8"/>
      <c r="AT1068" s="8"/>
      <c r="AU1068" s="224"/>
      <c r="AV1068" s="224"/>
      <c r="AW1068" s="224"/>
      <c r="AX1068" s="225"/>
      <c r="AY1068" s="225"/>
      <c r="AZ1068" s="224"/>
      <c r="BA1068" s="225"/>
      <c r="BB1068" s="225"/>
      <c r="BC1068" s="224"/>
      <c r="BD1068" s="225"/>
      <c r="BE1068" s="225"/>
      <c r="BF1068" s="224"/>
      <c r="BG1068" s="225"/>
      <c r="BH1068" s="225"/>
      <c r="BI1068" s="224"/>
      <c r="BJ1068" s="226"/>
      <c r="BK1068" s="226"/>
      <c r="BL1068" s="228"/>
      <c r="BM1068" s="229"/>
    </row>
    <row r="1069" spans="1:65" x14ac:dyDescent="0.25">
      <c r="A1069" s="45"/>
      <c r="B1069" s="44"/>
      <c r="C1069" s="52"/>
      <c r="D1069" s="37"/>
      <c r="E1069" s="37"/>
      <c r="F1069" s="43"/>
      <c r="G1069" s="52"/>
      <c r="H1069" s="52"/>
      <c r="I1069" s="34"/>
      <c r="J1069" s="34"/>
      <c r="K1069" s="34"/>
      <c r="L1069" s="7"/>
      <c r="M1069" s="34"/>
      <c r="N1069" s="7"/>
      <c r="O1069" s="34"/>
      <c r="P1069" s="7"/>
      <c r="Q1069" s="34"/>
      <c r="R1069" s="34"/>
      <c r="S1069" s="7"/>
      <c r="T1069" s="34"/>
      <c r="U1069" s="34"/>
      <c r="V1069" s="7"/>
      <c r="W1069" s="34"/>
      <c r="X1069" s="7"/>
      <c r="Y1069" s="34"/>
      <c r="Z1069" s="67"/>
      <c r="AA1069" s="34"/>
      <c r="AB1069" s="7"/>
      <c r="AC1069" s="34"/>
      <c r="AD1069" s="34"/>
      <c r="AE1069" s="7"/>
      <c r="AF1069" s="34"/>
      <c r="AG1069" s="7"/>
      <c r="AH1069" s="34"/>
      <c r="AI1069" s="7"/>
      <c r="AJ1069" s="66"/>
      <c r="AK1069" s="66"/>
      <c r="AL1069" s="34"/>
      <c r="AM1069" s="34"/>
      <c r="AN1069" s="7"/>
      <c r="AO1069" s="67"/>
      <c r="AP1069" s="8"/>
      <c r="AQ1069" s="8"/>
      <c r="AR1069" s="7"/>
      <c r="AS1069" s="8"/>
      <c r="AT1069" s="8"/>
      <c r="AU1069" s="224"/>
      <c r="AV1069" s="224"/>
      <c r="AW1069" s="224"/>
      <c r="AX1069" s="225"/>
      <c r="AY1069" s="225"/>
      <c r="AZ1069" s="224"/>
      <c r="BA1069" s="225"/>
      <c r="BB1069" s="225"/>
      <c r="BC1069" s="224"/>
      <c r="BD1069" s="225"/>
      <c r="BE1069" s="225"/>
      <c r="BF1069" s="224"/>
      <c r="BG1069" s="225"/>
      <c r="BH1069" s="225"/>
      <c r="BI1069" s="224"/>
      <c r="BJ1069" s="226"/>
      <c r="BK1069" s="226"/>
      <c r="BL1069" s="228"/>
      <c r="BM1069" s="229"/>
    </row>
    <row r="1070" spans="1:65" x14ac:dyDescent="0.25">
      <c r="A1070" s="45"/>
      <c r="B1070" s="44"/>
      <c r="C1070" s="52"/>
      <c r="D1070" s="37"/>
      <c r="E1070" s="37"/>
      <c r="F1070" s="43"/>
      <c r="G1070" s="52"/>
      <c r="H1070" s="52"/>
      <c r="I1070" s="34"/>
      <c r="J1070" s="34"/>
      <c r="K1070" s="34"/>
      <c r="L1070" s="7"/>
      <c r="M1070" s="34"/>
      <c r="N1070" s="7"/>
      <c r="O1070" s="34"/>
      <c r="P1070" s="7"/>
      <c r="Q1070" s="34"/>
      <c r="R1070" s="34"/>
      <c r="S1070" s="7"/>
      <c r="T1070" s="34"/>
      <c r="U1070" s="34"/>
      <c r="V1070" s="7"/>
      <c r="W1070" s="34"/>
      <c r="X1070" s="7"/>
      <c r="Y1070" s="34"/>
      <c r="Z1070" s="67"/>
      <c r="AA1070" s="34"/>
      <c r="AB1070" s="7"/>
      <c r="AC1070" s="34"/>
      <c r="AD1070" s="34"/>
      <c r="AE1070" s="7"/>
      <c r="AF1070" s="34"/>
      <c r="AG1070" s="7"/>
      <c r="AH1070" s="34"/>
      <c r="AI1070" s="7"/>
      <c r="AJ1070" s="66"/>
      <c r="AK1070" s="66"/>
      <c r="AL1070" s="34"/>
      <c r="AM1070" s="34"/>
      <c r="AN1070" s="7"/>
      <c r="AO1070" s="67"/>
      <c r="AP1070" s="8"/>
      <c r="AQ1070" s="8"/>
      <c r="AR1070" s="7"/>
      <c r="AS1070" s="8"/>
      <c r="AT1070" s="8"/>
      <c r="AU1070" s="224"/>
      <c r="AV1070" s="224"/>
      <c r="AW1070" s="224"/>
      <c r="AX1070" s="225"/>
      <c r="AY1070" s="225"/>
      <c r="AZ1070" s="224"/>
      <c r="BA1070" s="225"/>
      <c r="BB1070" s="225"/>
      <c r="BC1070" s="224"/>
      <c r="BD1070" s="225"/>
      <c r="BE1070" s="225"/>
      <c r="BF1070" s="224"/>
      <c r="BG1070" s="225"/>
      <c r="BH1070" s="225"/>
      <c r="BI1070" s="224"/>
      <c r="BJ1070" s="226"/>
      <c r="BK1070" s="226"/>
      <c r="BL1070" s="228"/>
      <c r="BM1070" s="229"/>
    </row>
    <row r="1071" spans="1:65" x14ac:dyDescent="0.25">
      <c r="A1071" s="45"/>
      <c r="B1071" s="44"/>
      <c r="C1071" s="52"/>
      <c r="D1071" s="37"/>
      <c r="E1071" s="37"/>
      <c r="F1071" s="43"/>
      <c r="G1071" s="52"/>
      <c r="H1071" s="52"/>
      <c r="I1071" s="34"/>
      <c r="J1071" s="34"/>
      <c r="K1071" s="34"/>
      <c r="L1071" s="7"/>
      <c r="M1071" s="34"/>
      <c r="N1071" s="7"/>
      <c r="O1071" s="34"/>
      <c r="P1071" s="7"/>
      <c r="Q1071" s="34"/>
      <c r="R1071" s="34"/>
      <c r="S1071" s="7"/>
      <c r="T1071" s="34"/>
      <c r="U1071" s="34"/>
      <c r="V1071" s="7"/>
      <c r="W1071" s="34"/>
      <c r="X1071" s="7"/>
      <c r="Y1071" s="34"/>
      <c r="Z1071" s="67"/>
      <c r="AA1071" s="34"/>
      <c r="AB1071" s="7"/>
      <c r="AC1071" s="34"/>
      <c r="AD1071" s="34"/>
      <c r="AE1071" s="7"/>
      <c r="AF1071" s="34"/>
      <c r="AG1071" s="7"/>
      <c r="AH1071" s="34"/>
      <c r="AI1071" s="7"/>
      <c r="AJ1071" s="66"/>
      <c r="AK1071" s="66"/>
      <c r="AL1071" s="34"/>
      <c r="AM1071" s="34"/>
      <c r="AN1071" s="7"/>
      <c r="AO1071" s="67"/>
      <c r="AP1071" s="8"/>
      <c r="AQ1071" s="8"/>
      <c r="AR1071" s="7"/>
      <c r="AS1071" s="8"/>
      <c r="AT1071" s="8"/>
      <c r="AU1071" s="224"/>
      <c r="AV1071" s="224"/>
      <c r="AW1071" s="224"/>
      <c r="AX1071" s="225"/>
      <c r="AY1071" s="225"/>
      <c r="AZ1071" s="224"/>
      <c r="BA1071" s="225"/>
      <c r="BB1071" s="225"/>
      <c r="BC1071" s="224"/>
      <c r="BD1071" s="225"/>
      <c r="BE1071" s="225"/>
      <c r="BF1071" s="224"/>
      <c r="BG1071" s="225"/>
      <c r="BH1071" s="225"/>
      <c r="BI1071" s="224"/>
      <c r="BJ1071" s="226"/>
      <c r="BK1071" s="226"/>
      <c r="BL1071" s="228"/>
      <c r="BM1071" s="229"/>
    </row>
    <row r="1072" spans="1:65" x14ac:dyDescent="0.25">
      <c r="A1072" s="45"/>
      <c r="B1072" s="44"/>
      <c r="C1072" s="52"/>
      <c r="D1072" s="37"/>
      <c r="E1072" s="37"/>
      <c r="F1072" s="43"/>
      <c r="G1072" s="52"/>
      <c r="H1072" s="52"/>
      <c r="I1072" s="34"/>
      <c r="J1072" s="34"/>
      <c r="K1072" s="34"/>
      <c r="L1072" s="7"/>
      <c r="M1072" s="34"/>
      <c r="N1072" s="7"/>
      <c r="O1072" s="34"/>
      <c r="P1072" s="7"/>
      <c r="Q1072" s="34"/>
      <c r="R1072" s="34"/>
      <c r="S1072" s="7"/>
      <c r="T1072" s="34"/>
      <c r="U1072" s="34"/>
      <c r="V1072" s="7"/>
      <c r="W1072" s="34"/>
      <c r="X1072" s="7"/>
      <c r="Y1072" s="34"/>
      <c r="Z1072" s="67"/>
      <c r="AA1072" s="34"/>
      <c r="AB1072" s="7"/>
      <c r="AC1072" s="34"/>
      <c r="AD1072" s="34"/>
      <c r="AE1072" s="7"/>
      <c r="AF1072" s="34"/>
      <c r="AG1072" s="7"/>
      <c r="AH1072" s="34"/>
      <c r="AI1072" s="7"/>
      <c r="AJ1072" s="66"/>
      <c r="AK1072" s="66"/>
      <c r="AL1072" s="34"/>
      <c r="AM1072" s="34"/>
      <c r="AN1072" s="7"/>
      <c r="AO1072" s="67"/>
      <c r="AP1072" s="8"/>
      <c r="AQ1072" s="8"/>
      <c r="AR1072" s="7"/>
      <c r="AS1072" s="8"/>
      <c r="AT1072" s="8"/>
      <c r="AU1072" s="224"/>
      <c r="AV1072" s="224"/>
      <c r="AW1072" s="224"/>
      <c r="AX1072" s="225"/>
      <c r="AY1072" s="225"/>
      <c r="AZ1072" s="224"/>
      <c r="BA1072" s="225"/>
      <c r="BB1072" s="225"/>
      <c r="BC1072" s="224"/>
      <c r="BD1072" s="225"/>
      <c r="BE1072" s="225"/>
      <c r="BF1072" s="224"/>
      <c r="BG1072" s="225"/>
      <c r="BH1072" s="225"/>
      <c r="BI1072" s="224"/>
      <c r="BJ1072" s="226"/>
      <c r="BK1072" s="226"/>
      <c r="BL1072" s="228"/>
      <c r="BM1072" s="229"/>
    </row>
    <row r="1073" spans="1:65" x14ac:dyDescent="0.25">
      <c r="A1073" s="45"/>
      <c r="B1073" s="44"/>
      <c r="C1073" s="52"/>
      <c r="D1073" s="37"/>
      <c r="E1073" s="37"/>
      <c r="F1073" s="43"/>
      <c r="G1073" s="52"/>
      <c r="H1073" s="52"/>
      <c r="I1073" s="34"/>
      <c r="J1073" s="34"/>
      <c r="K1073" s="34"/>
      <c r="L1073" s="7"/>
      <c r="M1073" s="34"/>
      <c r="N1073" s="7"/>
      <c r="O1073" s="34"/>
      <c r="P1073" s="7"/>
      <c r="Q1073" s="34"/>
      <c r="R1073" s="34"/>
      <c r="S1073" s="7"/>
      <c r="T1073" s="34"/>
      <c r="U1073" s="34"/>
      <c r="V1073" s="7"/>
      <c r="W1073" s="34"/>
      <c r="X1073" s="7"/>
      <c r="Y1073" s="34"/>
      <c r="Z1073" s="67"/>
      <c r="AA1073" s="34"/>
      <c r="AB1073" s="7"/>
      <c r="AC1073" s="34"/>
      <c r="AD1073" s="34"/>
      <c r="AE1073" s="7"/>
      <c r="AF1073" s="34"/>
      <c r="AG1073" s="7"/>
      <c r="AH1073" s="34"/>
      <c r="AI1073" s="7"/>
      <c r="AJ1073" s="66"/>
      <c r="AK1073" s="66"/>
      <c r="AL1073" s="34"/>
      <c r="AM1073" s="34"/>
      <c r="AN1073" s="7"/>
      <c r="AO1073" s="67"/>
      <c r="AP1073" s="8"/>
      <c r="AQ1073" s="8"/>
      <c r="AR1073" s="7"/>
      <c r="AS1073" s="8"/>
      <c r="AT1073" s="8"/>
      <c r="AU1073" s="224"/>
      <c r="AV1073" s="224"/>
      <c r="AW1073" s="224"/>
      <c r="AX1073" s="225"/>
      <c r="AY1073" s="225"/>
      <c r="AZ1073" s="224"/>
      <c r="BA1073" s="225"/>
      <c r="BB1073" s="225"/>
      <c r="BC1073" s="224"/>
      <c r="BD1073" s="225"/>
      <c r="BE1073" s="225"/>
      <c r="BF1073" s="224"/>
      <c r="BG1073" s="225"/>
      <c r="BH1073" s="225"/>
      <c r="BI1073" s="224"/>
      <c r="BJ1073" s="226"/>
      <c r="BK1073" s="226"/>
      <c r="BL1073" s="228"/>
      <c r="BM1073" s="229"/>
    </row>
    <row r="1074" spans="1:65" x14ac:dyDescent="0.25">
      <c r="A1074" s="45"/>
      <c r="B1074" s="44"/>
      <c r="C1074" s="52"/>
      <c r="D1074" s="37"/>
      <c r="E1074" s="37"/>
      <c r="F1074" s="43"/>
      <c r="G1074" s="52"/>
      <c r="H1074" s="52"/>
      <c r="I1074" s="34"/>
      <c r="J1074" s="34"/>
      <c r="K1074" s="34"/>
      <c r="L1074" s="7"/>
      <c r="M1074" s="34"/>
      <c r="N1074" s="7"/>
      <c r="O1074" s="34"/>
      <c r="P1074" s="7"/>
      <c r="Q1074" s="34"/>
      <c r="R1074" s="34"/>
      <c r="S1074" s="7"/>
      <c r="T1074" s="34"/>
      <c r="U1074" s="34"/>
      <c r="V1074" s="7"/>
      <c r="W1074" s="34"/>
      <c r="X1074" s="7"/>
      <c r="Y1074" s="34"/>
      <c r="Z1074" s="67"/>
      <c r="AA1074" s="34"/>
      <c r="AB1074" s="7"/>
      <c r="AC1074" s="34"/>
      <c r="AD1074" s="34"/>
      <c r="AE1074" s="7"/>
      <c r="AF1074" s="34"/>
      <c r="AG1074" s="7"/>
      <c r="AH1074" s="34"/>
      <c r="AI1074" s="7"/>
      <c r="AJ1074" s="66"/>
      <c r="AK1074" s="66"/>
      <c r="AL1074" s="34"/>
      <c r="AM1074" s="34"/>
      <c r="AN1074" s="7"/>
      <c r="AO1074" s="67"/>
      <c r="AP1074" s="8"/>
      <c r="AQ1074" s="8"/>
      <c r="AR1074" s="7"/>
      <c r="AS1074" s="8"/>
      <c r="AT1074" s="8"/>
      <c r="AU1074" s="224"/>
      <c r="AV1074" s="224"/>
      <c r="AW1074" s="224"/>
      <c r="AX1074" s="225"/>
      <c r="AY1074" s="225"/>
      <c r="AZ1074" s="224"/>
      <c r="BA1074" s="225"/>
      <c r="BB1074" s="225"/>
      <c r="BC1074" s="224"/>
      <c r="BD1074" s="225"/>
      <c r="BE1074" s="225"/>
      <c r="BF1074" s="224"/>
      <c r="BG1074" s="225"/>
      <c r="BH1074" s="225"/>
      <c r="BI1074" s="224"/>
      <c r="BJ1074" s="226"/>
      <c r="BK1074" s="226"/>
      <c r="BL1074" s="228"/>
      <c r="BM1074" s="229"/>
    </row>
    <row r="1075" spans="1:65" x14ac:dyDescent="0.25">
      <c r="A1075" s="45"/>
      <c r="B1075" s="44"/>
      <c r="C1075" s="52"/>
      <c r="D1075" s="37"/>
      <c r="E1075" s="37"/>
      <c r="F1075" s="43"/>
      <c r="G1075" s="52"/>
      <c r="H1075" s="52"/>
      <c r="I1075" s="34"/>
      <c r="J1075" s="34"/>
      <c r="K1075" s="34"/>
      <c r="L1075" s="7"/>
      <c r="M1075" s="34"/>
      <c r="N1075" s="7"/>
      <c r="O1075" s="34"/>
      <c r="P1075" s="7"/>
      <c r="Q1075" s="34"/>
      <c r="R1075" s="34"/>
      <c r="S1075" s="7"/>
      <c r="T1075" s="34"/>
      <c r="U1075" s="34"/>
      <c r="V1075" s="7"/>
      <c r="W1075" s="34"/>
      <c r="X1075" s="7"/>
      <c r="Y1075" s="34"/>
      <c r="Z1075" s="67"/>
      <c r="AA1075" s="34"/>
      <c r="AB1075" s="7"/>
      <c r="AC1075" s="34"/>
      <c r="AD1075" s="34"/>
      <c r="AE1075" s="7"/>
      <c r="AF1075" s="34"/>
      <c r="AG1075" s="7"/>
      <c r="AH1075" s="34"/>
      <c r="AI1075" s="7"/>
      <c r="AJ1075" s="66"/>
      <c r="AK1075" s="66"/>
      <c r="AL1075" s="34"/>
      <c r="AM1075" s="34"/>
      <c r="AN1075" s="7"/>
      <c r="AO1075" s="67"/>
      <c r="AP1075" s="8"/>
      <c r="AQ1075" s="8"/>
      <c r="AR1075" s="7"/>
      <c r="AS1075" s="8"/>
      <c r="AT1075" s="8"/>
      <c r="AU1075" s="224"/>
      <c r="AV1075" s="224"/>
      <c r="AW1075" s="224"/>
      <c r="AX1075" s="225"/>
      <c r="AY1075" s="225"/>
      <c r="AZ1075" s="224"/>
      <c r="BA1075" s="225"/>
      <c r="BB1075" s="225"/>
      <c r="BC1075" s="224"/>
      <c r="BD1075" s="225"/>
      <c r="BE1075" s="225"/>
      <c r="BF1075" s="224"/>
      <c r="BG1075" s="225"/>
      <c r="BH1075" s="225"/>
      <c r="BI1075" s="224"/>
      <c r="BJ1075" s="226"/>
      <c r="BK1075" s="226"/>
      <c r="BL1075" s="228"/>
      <c r="BM1075" s="229"/>
    </row>
    <row r="1076" spans="1:65" x14ac:dyDescent="0.25">
      <c r="A1076" s="45"/>
      <c r="B1076" s="44"/>
      <c r="C1076" s="52"/>
      <c r="D1076" s="37"/>
      <c r="E1076" s="37"/>
      <c r="F1076" s="43"/>
      <c r="G1076" s="52"/>
      <c r="H1076" s="52"/>
      <c r="I1076" s="34"/>
      <c r="J1076" s="34"/>
      <c r="K1076" s="34"/>
      <c r="L1076" s="7"/>
      <c r="M1076" s="34"/>
      <c r="N1076" s="7"/>
      <c r="O1076" s="34"/>
      <c r="P1076" s="7"/>
      <c r="Q1076" s="34"/>
      <c r="R1076" s="34"/>
      <c r="S1076" s="7"/>
      <c r="T1076" s="34"/>
      <c r="U1076" s="34"/>
      <c r="V1076" s="7"/>
      <c r="W1076" s="34"/>
      <c r="X1076" s="7"/>
      <c r="Y1076" s="34"/>
      <c r="Z1076" s="67"/>
      <c r="AA1076" s="34"/>
      <c r="AB1076" s="7"/>
      <c r="AC1076" s="34"/>
      <c r="AD1076" s="34"/>
      <c r="AE1076" s="7"/>
      <c r="AF1076" s="34"/>
      <c r="AG1076" s="7"/>
      <c r="AH1076" s="34"/>
      <c r="AI1076" s="7"/>
      <c r="AJ1076" s="66"/>
      <c r="AK1076" s="66"/>
      <c r="AL1076" s="34"/>
      <c r="AM1076" s="34"/>
      <c r="AN1076" s="7"/>
      <c r="AO1076" s="67"/>
      <c r="AP1076" s="8"/>
      <c r="AQ1076" s="8"/>
      <c r="AR1076" s="7"/>
      <c r="AS1076" s="8"/>
      <c r="AT1076" s="8"/>
      <c r="AU1076" s="224"/>
      <c r="AV1076" s="224"/>
      <c r="AW1076" s="224"/>
      <c r="AX1076" s="225"/>
      <c r="AY1076" s="225"/>
      <c r="AZ1076" s="224"/>
      <c r="BA1076" s="225"/>
      <c r="BB1076" s="225"/>
      <c r="BC1076" s="224"/>
      <c r="BD1076" s="225"/>
      <c r="BE1076" s="225"/>
      <c r="BF1076" s="224"/>
      <c r="BG1076" s="225"/>
      <c r="BH1076" s="225"/>
      <c r="BI1076" s="224"/>
      <c r="BJ1076" s="226"/>
      <c r="BK1076" s="226"/>
      <c r="BL1076" s="228"/>
      <c r="BM1076" s="229"/>
    </row>
    <row r="1077" spans="1:65" x14ac:dyDescent="0.25">
      <c r="A1077" s="45"/>
      <c r="B1077" s="44"/>
      <c r="C1077" s="52"/>
      <c r="D1077" s="37"/>
      <c r="E1077" s="37"/>
      <c r="F1077" s="43"/>
      <c r="G1077" s="52"/>
      <c r="H1077" s="52"/>
      <c r="I1077" s="34"/>
      <c r="J1077" s="34"/>
      <c r="K1077" s="34"/>
      <c r="L1077" s="7"/>
      <c r="M1077" s="34"/>
      <c r="N1077" s="7"/>
      <c r="O1077" s="34"/>
      <c r="P1077" s="7"/>
      <c r="Q1077" s="34"/>
      <c r="R1077" s="34"/>
      <c r="S1077" s="7"/>
      <c r="T1077" s="34"/>
      <c r="U1077" s="34"/>
      <c r="V1077" s="7"/>
      <c r="W1077" s="34"/>
      <c r="X1077" s="7"/>
      <c r="Y1077" s="34"/>
      <c r="Z1077" s="67"/>
      <c r="AA1077" s="34"/>
      <c r="AB1077" s="7"/>
      <c r="AC1077" s="34"/>
      <c r="AD1077" s="34"/>
      <c r="AE1077" s="7"/>
      <c r="AF1077" s="34"/>
      <c r="AG1077" s="7"/>
      <c r="AH1077" s="34"/>
      <c r="AI1077" s="7"/>
      <c r="AJ1077" s="66"/>
      <c r="AK1077" s="66"/>
      <c r="AL1077" s="34"/>
      <c r="AM1077" s="34"/>
      <c r="AN1077" s="7"/>
      <c r="AO1077" s="67"/>
      <c r="AP1077" s="8"/>
      <c r="AQ1077" s="8"/>
      <c r="AR1077" s="7"/>
      <c r="AS1077" s="8"/>
      <c r="AT1077" s="8"/>
      <c r="AU1077" s="224"/>
      <c r="AV1077" s="224"/>
      <c r="AW1077" s="224"/>
      <c r="AX1077" s="225"/>
      <c r="AY1077" s="225"/>
      <c r="AZ1077" s="224"/>
      <c r="BA1077" s="225"/>
      <c r="BB1077" s="225"/>
      <c r="BC1077" s="224"/>
      <c r="BD1077" s="225"/>
      <c r="BE1077" s="225"/>
      <c r="BF1077" s="224"/>
      <c r="BG1077" s="225"/>
      <c r="BH1077" s="225"/>
      <c r="BI1077" s="224"/>
      <c r="BJ1077" s="226"/>
      <c r="BK1077" s="226"/>
      <c r="BL1077" s="228"/>
      <c r="BM1077" s="229"/>
    </row>
    <row r="1078" spans="1:65" x14ac:dyDescent="0.25">
      <c r="A1078" s="45"/>
      <c r="B1078" s="44"/>
      <c r="C1078" s="52"/>
      <c r="D1078" s="37"/>
      <c r="E1078" s="37"/>
      <c r="F1078" s="43"/>
      <c r="G1078" s="52"/>
      <c r="H1078" s="52"/>
      <c r="I1078" s="34"/>
      <c r="J1078" s="34"/>
      <c r="K1078" s="34"/>
      <c r="L1078" s="7"/>
      <c r="M1078" s="34"/>
      <c r="N1078" s="7"/>
      <c r="O1078" s="34"/>
      <c r="P1078" s="7"/>
      <c r="Q1078" s="34"/>
      <c r="R1078" s="34"/>
      <c r="S1078" s="7"/>
      <c r="T1078" s="34"/>
      <c r="U1078" s="34"/>
      <c r="V1078" s="7"/>
      <c r="W1078" s="34"/>
      <c r="X1078" s="7"/>
      <c r="Y1078" s="34"/>
      <c r="Z1078" s="67"/>
      <c r="AA1078" s="34"/>
      <c r="AB1078" s="7"/>
      <c r="AC1078" s="34"/>
      <c r="AD1078" s="34"/>
      <c r="AE1078" s="7"/>
      <c r="AF1078" s="34"/>
      <c r="AG1078" s="7"/>
      <c r="AH1078" s="34"/>
      <c r="AI1078" s="7"/>
      <c r="AJ1078" s="66"/>
      <c r="AK1078" s="66"/>
      <c r="AL1078" s="34"/>
      <c r="AM1078" s="34"/>
      <c r="AN1078" s="7"/>
      <c r="AO1078" s="67"/>
      <c r="AP1078" s="8"/>
      <c r="AQ1078" s="8"/>
      <c r="AR1078" s="7"/>
      <c r="AS1078" s="8"/>
      <c r="AT1078" s="8"/>
      <c r="AU1078" s="224"/>
      <c r="AV1078" s="224"/>
      <c r="AW1078" s="224"/>
      <c r="AX1078" s="225"/>
      <c r="AY1078" s="225"/>
      <c r="AZ1078" s="224"/>
      <c r="BA1078" s="225"/>
      <c r="BB1078" s="225"/>
      <c r="BC1078" s="224"/>
      <c r="BD1078" s="225"/>
      <c r="BE1078" s="225"/>
      <c r="BF1078" s="224"/>
      <c r="BG1078" s="225"/>
      <c r="BH1078" s="225"/>
      <c r="BI1078" s="224"/>
      <c r="BJ1078" s="226"/>
      <c r="BK1078" s="226"/>
      <c r="BL1078" s="228"/>
      <c r="BM1078" s="229"/>
    </row>
    <row r="1079" spans="1:65" x14ac:dyDescent="0.25">
      <c r="A1079" s="45"/>
      <c r="B1079" s="44"/>
      <c r="C1079" s="52"/>
      <c r="D1079" s="37"/>
      <c r="E1079" s="37"/>
      <c r="F1079" s="43"/>
      <c r="G1079" s="52"/>
      <c r="H1079" s="52"/>
      <c r="I1079" s="34"/>
      <c r="J1079" s="34"/>
      <c r="K1079" s="34"/>
      <c r="L1079" s="7"/>
      <c r="M1079" s="34"/>
      <c r="N1079" s="7"/>
      <c r="O1079" s="34"/>
      <c r="P1079" s="7"/>
      <c r="Q1079" s="34"/>
      <c r="R1079" s="34"/>
      <c r="S1079" s="7"/>
      <c r="T1079" s="34"/>
      <c r="U1079" s="34"/>
      <c r="V1079" s="7"/>
      <c r="W1079" s="34"/>
      <c r="X1079" s="7"/>
      <c r="Y1079" s="34"/>
      <c r="Z1079" s="67"/>
      <c r="AA1079" s="34"/>
      <c r="AB1079" s="7"/>
      <c r="AC1079" s="34"/>
      <c r="AD1079" s="34"/>
      <c r="AE1079" s="7"/>
      <c r="AF1079" s="34"/>
      <c r="AG1079" s="7"/>
      <c r="AH1079" s="34"/>
      <c r="AI1079" s="7"/>
      <c r="AJ1079" s="66"/>
      <c r="AK1079" s="66"/>
      <c r="AL1079" s="34"/>
      <c r="AM1079" s="34"/>
      <c r="AN1079" s="7"/>
      <c r="AO1079" s="67"/>
      <c r="AP1079" s="8"/>
      <c r="AQ1079" s="8"/>
      <c r="AR1079" s="7"/>
      <c r="AS1079" s="8"/>
      <c r="AT1079" s="8"/>
      <c r="AU1079" s="224"/>
      <c r="AV1079" s="224"/>
      <c r="AW1079" s="224"/>
      <c r="AX1079" s="225"/>
      <c r="AY1079" s="225"/>
      <c r="AZ1079" s="224"/>
      <c r="BA1079" s="225"/>
      <c r="BB1079" s="225"/>
      <c r="BC1079" s="224"/>
      <c r="BD1079" s="225"/>
      <c r="BE1079" s="225"/>
      <c r="BF1079" s="224"/>
      <c r="BG1079" s="225"/>
      <c r="BH1079" s="225"/>
      <c r="BI1079" s="224"/>
      <c r="BJ1079" s="226"/>
      <c r="BK1079" s="226"/>
      <c r="BL1079" s="228"/>
      <c r="BM1079" s="229"/>
    </row>
    <row r="1080" spans="1:65" x14ac:dyDescent="0.25">
      <c r="A1080" s="45"/>
      <c r="B1080" s="44"/>
      <c r="C1080" s="52"/>
      <c r="D1080" s="37"/>
      <c r="E1080" s="37"/>
      <c r="F1080" s="43"/>
      <c r="G1080" s="52"/>
      <c r="H1080" s="52"/>
      <c r="I1080" s="34"/>
      <c r="J1080" s="34"/>
      <c r="K1080" s="34"/>
      <c r="L1080" s="7"/>
      <c r="M1080" s="34"/>
      <c r="N1080" s="7"/>
      <c r="O1080" s="34"/>
      <c r="P1080" s="7"/>
      <c r="Q1080" s="34"/>
      <c r="R1080" s="34"/>
      <c r="S1080" s="7"/>
      <c r="T1080" s="34"/>
      <c r="U1080" s="34"/>
      <c r="V1080" s="7"/>
      <c r="W1080" s="34"/>
      <c r="X1080" s="7"/>
      <c r="Y1080" s="34"/>
      <c r="Z1080" s="67"/>
      <c r="AA1080" s="34"/>
      <c r="AB1080" s="7"/>
      <c r="AC1080" s="34"/>
      <c r="AD1080" s="34"/>
      <c r="AE1080" s="7"/>
      <c r="AF1080" s="34"/>
      <c r="AG1080" s="7"/>
      <c r="AH1080" s="34"/>
      <c r="AI1080" s="7"/>
      <c r="AJ1080" s="66"/>
      <c r="AK1080" s="66"/>
      <c r="AL1080" s="34"/>
      <c r="AM1080" s="34"/>
      <c r="AN1080" s="7"/>
      <c r="AO1080" s="67"/>
      <c r="AP1080" s="8"/>
      <c r="AQ1080" s="8"/>
      <c r="AR1080" s="7"/>
      <c r="AS1080" s="8"/>
      <c r="AT1080" s="8"/>
      <c r="AU1080" s="224"/>
      <c r="AV1080" s="224"/>
      <c r="AW1080" s="224"/>
      <c r="AX1080" s="225"/>
      <c r="AY1080" s="225"/>
      <c r="AZ1080" s="224"/>
      <c r="BA1080" s="225"/>
      <c r="BB1080" s="225"/>
      <c r="BC1080" s="224"/>
      <c r="BD1080" s="225"/>
      <c r="BE1080" s="225"/>
      <c r="BF1080" s="224"/>
      <c r="BG1080" s="225"/>
      <c r="BH1080" s="225"/>
      <c r="BI1080" s="224"/>
      <c r="BJ1080" s="226"/>
      <c r="BK1080" s="226"/>
      <c r="BL1080" s="228"/>
      <c r="BM1080" s="229"/>
    </row>
    <row r="1081" spans="1:65" x14ac:dyDescent="0.25">
      <c r="A1081" s="45"/>
      <c r="B1081" s="44"/>
      <c r="C1081" s="52"/>
      <c r="D1081" s="37"/>
      <c r="E1081" s="37"/>
      <c r="F1081" s="43"/>
      <c r="G1081" s="52"/>
      <c r="H1081" s="52"/>
      <c r="I1081" s="34"/>
      <c r="J1081" s="34"/>
      <c r="K1081" s="34"/>
      <c r="L1081" s="7"/>
      <c r="M1081" s="34"/>
      <c r="N1081" s="7"/>
      <c r="O1081" s="34"/>
      <c r="P1081" s="7"/>
      <c r="Q1081" s="34"/>
      <c r="R1081" s="34"/>
      <c r="S1081" s="7"/>
      <c r="T1081" s="34"/>
      <c r="U1081" s="34"/>
      <c r="V1081" s="7"/>
      <c r="W1081" s="34"/>
      <c r="X1081" s="7"/>
      <c r="Y1081" s="34"/>
      <c r="Z1081" s="67"/>
      <c r="AA1081" s="34"/>
      <c r="AB1081" s="7"/>
      <c r="AC1081" s="34"/>
      <c r="AD1081" s="34"/>
      <c r="AE1081" s="7"/>
      <c r="AF1081" s="34"/>
      <c r="AG1081" s="7"/>
      <c r="AH1081" s="34"/>
      <c r="AI1081" s="7"/>
      <c r="AJ1081" s="66"/>
      <c r="AK1081" s="66"/>
      <c r="AL1081" s="34"/>
      <c r="AM1081" s="34"/>
      <c r="AN1081" s="7"/>
      <c r="AO1081" s="67"/>
      <c r="AP1081" s="8"/>
      <c r="AQ1081" s="8"/>
      <c r="AR1081" s="7"/>
      <c r="AS1081" s="8"/>
      <c r="AT1081" s="8"/>
      <c r="AU1081" s="224"/>
      <c r="AV1081" s="224"/>
      <c r="AW1081" s="224"/>
      <c r="AX1081" s="225"/>
      <c r="AY1081" s="225"/>
      <c r="AZ1081" s="224"/>
      <c r="BA1081" s="225"/>
      <c r="BB1081" s="225"/>
      <c r="BC1081" s="224"/>
      <c r="BD1081" s="225"/>
      <c r="BE1081" s="225"/>
      <c r="BF1081" s="224"/>
      <c r="BG1081" s="225"/>
      <c r="BH1081" s="225"/>
      <c r="BI1081" s="224"/>
      <c r="BJ1081" s="226"/>
      <c r="BK1081" s="226"/>
      <c r="BL1081" s="228"/>
      <c r="BM1081" s="229"/>
    </row>
    <row r="1082" spans="1:65" x14ac:dyDescent="0.25">
      <c r="A1082" s="45"/>
      <c r="B1082" s="44"/>
      <c r="C1082" s="52"/>
      <c r="D1082" s="37"/>
      <c r="E1082" s="37"/>
      <c r="F1082" s="43"/>
      <c r="G1082" s="52"/>
      <c r="H1082" s="52"/>
      <c r="I1082" s="34"/>
      <c r="J1082" s="34"/>
      <c r="K1082" s="34"/>
      <c r="L1082" s="7"/>
      <c r="M1082" s="34"/>
      <c r="N1082" s="7"/>
      <c r="O1082" s="34"/>
      <c r="P1082" s="7"/>
      <c r="Q1082" s="34"/>
      <c r="R1082" s="34"/>
      <c r="S1082" s="7"/>
      <c r="T1082" s="34"/>
      <c r="U1082" s="34"/>
      <c r="V1082" s="7"/>
      <c r="W1082" s="34"/>
      <c r="X1082" s="7"/>
      <c r="Y1082" s="34"/>
      <c r="Z1082" s="67"/>
      <c r="AA1082" s="34"/>
      <c r="AB1082" s="7"/>
      <c r="AC1082" s="34"/>
      <c r="AD1082" s="34"/>
      <c r="AE1082" s="7"/>
      <c r="AF1082" s="34"/>
      <c r="AG1082" s="7"/>
      <c r="AH1082" s="34"/>
      <c r="AI1082" s="7"/>
      <c r="AJ1082" s="66"/>
      <c r="AK1082" s="66"/>
      <c r="AL1082" s="34"/>
      <c r="AM1082" s="34"/>
      <c r="AN1082" s="7"/>
      <c r="AO1082" s="67"/>
      <c r="AP1082" s="8"/>
      <c r="AQ1082" s="8"/>
      <c r="AR1082" s="7"/>
      <c r="AS1082" s="8"/>
      <c r="AT1082" s="8"/>
      <c r="AU1082" s="224"/>
      <c r="AV1082" s="224"/>
      <c r="AW1082" s="224"/>
      <c r="AX1082" s="225"/>
      <c r="AY1082" s="225"/>
      <c r="AZ1082" s="224"/>
      <c r="BA1082" s="225"/>
      <c r="BB1082" s="225"/>
      <c r="BC1082" s="224"/>
      <c r="BD1082" s="225"/>
      <c r="BE1082" s="225"/>
      <c r="BF1082" s="224"/>
      <c r="BG1082" s="225"/>
      <c r="BH1082" s="225"/>
      <c r="BI1082" s="224"/>
      <c r="BJ1082" s="226"/>
      <c r="BK1082" s="226"/>
      <c r="BL1082" s="228"/>
      <c r="BM1082" s="229"/>
    </row>
    <row r="1083" spans="1:65" x14ac:dyDescent="0.25">
      <c r="A1083" s="45"/>
      <c r="B1083" s="44"/>
      <c r="C1083" s="52"/>
      <c r="D1083" s="37"/>
      <c r="E1083" s="37"/>
      <c r="F1083" s="43"/>
      <c r="G1083" s="52"/>
      <c r="H1083" s="52"/>
      <c r="I1083" s="34"/>
      <c r="J1083" s="34"/>
      <c r="K1083" s="34"/>
      <c r="L1083" s="7"/>
      <c r="M1083" s="34"/>
      <c r="N1083" s="7"/>
      <c r="O1083" s="34"/>
      <c r="P1083" s="7"/>
      <c r="Q1083" s="34"/>
      <c r="R1083" s="34"/>
      <c r="S1083" s="7"/>
      <c r="T1083" s="34"/>
      <c r="U1083" s="34"/>
      <c r="V1083" s="7"/>
      <c r="W1083" s="34"/>
      <c r="X1083" s="7"/>
      <c r="Y1083" s="34"/>
      <c r="Z1083" s="67"/>
      <c r="AA1083" s="34"/>
      <c r="AB1083" s="7"/>
      <c r="AC1083" s="34"/>
      <c r="AD1083" s="34"/>
      <c r="AE1083" s="7"/>
      <c r="AF1083" s="34"/>
      <c r="AG1083" s="7"/>
      <c r="AH1083" s="34"/>
      <c r="AI1083" s="7"/>
      <c r="AJ1083" s="66"/>
      <c r="AK1083" s="66"/>
      <c r="AL1083" s="34"/>
      <c r="AM1083" s="34"/>
      <c r="AN1083" s="7"/>
      <c r="AO1083" s="67"/>
      <c r="AP1083" s="8"/>
      <c r="AQ1083" s="8"/>
      <c r="AR1083" s="7"/>
      <c r="AS1083" s="8"/>
      <c r="AT1083" s="8"/>
      <c r="AU1083" s="224"/>
      <c r="AV1083" s="224"/>
      <c r="AW1083" s="224"/>
      <c r="AX1083" s="225"/>
      <c r="AY1083" s="225"/>
      <c r="AZ1083" s="224"/>
      <c r="BA1083" s="225"/>
      <c r="BB1083" s="225"/>
      <c r="BC1083" s="224"/>
      <c r="BD1083" s="225"/>
      <c r="BE1083" s="225"/>
      <c r="BF1083" s="224"/>
      <c r="BG1083" s="225"/>
      <c r="BH1083" s="225"/>
      <c r="BI1083" s="224"/>
      <c r="BJ1083" s="226"/>
      <c r="BK1083" s="226"/>
      <c r="BL1083" s="228"/>
      <c r="BM1083" s="229"/>
    </row>
    <row r="1084" spans="1:65" x14ac:dyDescent="0.25">
      <c r="A1084" s="45"/>
      <c r="B1084" s="44"/>
      <c r="C1084" s="52"/>
      <c r="D1084" s="37"/>
      <c r="E1084" s="37"/>
      <c r="F1084" s="43"/>
      <c r="G1084" s="52"/>
      <c r="H1084" s="52"/>
      <c r="I1084" s="34"/>
      <c r="J1084" s="34"/>
      <c r="K1084" s="34"/>
      <c r="L1084" s="7"/>
      <c r="M1084" s="34"/>
      <c r="N1084" s="7"/>
      <c r="O1084" s="34"/>
      <c r="P1084" s="7"/>
      <c r="Q1084" s="34"/>
      <c r="R1084" s="34"/>
      <c r="S1084" s="7"/>
      <c r="T1084" s="34"/>
      <c r="U1084" s="34"/>
      <c r="V1084" s="7"/>
      <c r="W1084" s="34"/>
      <c r="X1084" s="7"/>
      <c r="Y1084" s="34"/>
      <c r="Z1084" s="67"/>
      <c r="AA1084" s="34"/>
      <c r="AB1084" s="7"/>
      <c r="AC1084" s="34"/>
      <c r="AD1084" s="34"/>
      <c r="AE1084" s="7"/>
      <c r="AF1084" s="34"/>
      <c r="AG1084" s="7"/>
      <c r="AH1084" s="34"/>
      <c r="AI1084" s="7"/>
      <c r="AJ1084" s="66"/>
      <c r="AK1084" s="66"/>
      <c r="AL1084" s="34"/>
      <c r="AM1084" s="34"/>
      <c r="AN1084" s="7"/>
      <c r="AO1084" s="67"/>
      <c r="AP1084" s="8"/>
      <c r="AQ1084" s="8"/>
      <c r="AR1084" s="7"/>
      <c r="AS1084" s="8"/>
      <c r="AT1084" s="8"/>
      <c r="AU1084" s="224"/>
      <c r="AV1084" s="224"/>
      <c r="AW1084" s="224"/>
      <c r="AX1084" s="225"/>
      <c r="AY1084" s="225"/>
      <c r="AZ1084" s="224"/>
      <c r="BA1084" s="225"/>
      <c r="BB1084" s="225"/>
      <c r="BC1084" s="224"/>
      <c r="BD1084" s="225"/>
      <c r="BE1084" s="225"/>
      <c r="BF1084" s="224"/>
      <c r="BG1084" s="225"/>
      <c r="BH1084" s="225"/>
      <c r="BI1084" s="224"/>
      <c r="BJ1084" s="226"/>
      <c r="BK1084" s="226"/>
      <c r="BL1084" s="228"/>
      <c r="BM1084" s="229"/>
    </row>
    <row r="1085" spans="1:65" x14ac:dyDescent="0.25">
      <c r="A1085" s="45"/>
      <c r="B1085" s="44"/>
      <c r="C1085" s="52"/>
      <c r="D1085" s="37"/>
      <c r="E1085" s="37"/>
      <c r="F1085" s="43"/>
      <c r="G1085" s="52"/>
      <c r="H1085" s="52"/>
      <c r="I1085" s="34"/>
      <c r="J1085" s="34"/>
      <c r="K1085" s="34"/>
      <c r="L1085" s="7"/>
      <c r="M1085" s="34"/>
      <c r="N1085" s="7"/>
      <c r="O1085" s="34"/>
      <c r="P1085" s="7"/>
      <c r="Q1085" s="34"/>
      <c r="R1085" s="34"/>
      <c r="S1085" s="7"/>
      <c r="T1085" s="34"/>
      <c r="U1085" s="34"/>
      <c r="V1085" s="7"/>
      <c r="W1085" s="34"/>
      <c r="X1085" s="7"/>
      <c r="Y1085" s="34"/>
      <c r="Z1085" s="67"/>
      <c r="AA1085" s="34"/>
      <c r="AB1085" s="7"/>
      <c r="AC1085" s="34"/>
      <c r="AD1085" s="34"/>
      <c r="AE1085" s="7"/>
      <c r="AF1085" s="34"/>
      <c r="AG1085" s="7"/>
      <c r="AH1085" s="34"/>
      <c r="AI1085" s="7"/>
      <c r="AJ1085" s="66"/>
      <c r="AK1085" s="66"/>
      <c r="AL1085" s="34"/>
      <c r="AM1085" s="34"/>
      <c r="AN1085" s="7"/>
      <c r="AO1085" s="67"/>
      <c r="AP1085" s="8"/>
      <c r="AQ1085" s="8"/>
      <c r="AR1085" s="7"/>
      <c r="AS1085" s="8"/>
      <c r="AT1085" s="8"/>
      <c r="AU1085" s="224"/>
      <c r="AV1085" s="224"/>
      <c r="AW1085" s="224"/>
      <c r="AX1085" s="225"/>
      <c r="AY1085" s="225"/>
      <c r="AZ1085" s="224"/>
      <c r="BA1085" s="225"/>
      <c r="BB1085" s="225"/>
      <c r="BC1085" s="224"/>
      <c r="BD1085" s="225"/>
      <c r="BE1085" s="225"/>
      <c r="BF1085" s="224"/>
      <c r="BG1085" s="225"/>
      <c r="BH1085" s="225"/>
      <c r="BI1085" s="224"/>
      <c r="BJ1085" s="226"/>
      <c r="BK1085" s="226"/>
      <c r="BL1085" s="228"/>
      <c r="BM1085" s="229"/>
    </row>
    <row r="1086" spans="1:65" x14ac:dyDescent="0.25">
      <c r="A1086" s="45"/>
      <c r="B1086" s="44"/>
      <c r="C1086" s="52"/>
      <c r="D1086" s="37"/>
      <c r="E1086" s="37"/>
      <c r="F1086" s="43"/>
      <c r="G1086" s="52"/>
      <c r="H1086" s="52"/>
      <c r="I1086" s="34"/>
      <c r="J1086" s="34"/>
      <c r="K1086" s="34"/>
      <c r="L1086" s="7"/>
      <c r="M1086" s="34"/>
      <c r="N1086" s="7"/>
      <c r="O1086" s="34"/>
      <c r="P1086" s="7"/>
      <c r="Q1086" s="34"/>
      <c r="R1086" s="34"/>
      <c r="S1086" s="7"/>
      <c r="T1086" s="34"/>
      <c r="U1086" s="34"/>
      <c r="V1086" s="7"/>
      <c r="W1086" s="34"/>
      <c r="X1086" s="7"/>
      <c r="Y1086" s="34"/>
      <c r="Z1086" s="67"/>
      <c r="AA1086" s="34"/>
      <c r="AB1086" s="7"/>
      <c r="AC1086" s="34"/>
      <c r="AD1086" s="34"/>
      <c r="AE1086" s="7"/>
      <c r="AF1086" s="34"/>
      <c r="AG1086" s="7"/>
      <c r="AH1086" s="34"/>
      <c r="AI1086" s="7"/>
      <c r="AJ1086" s="66"/>
      <c r="AK1086" s="66"/>
      <c r="AL1086" s="34"/>
      <c r="AM1086" s="34"/>
      <c r="AN1086" s="7"/>
      <c r="AO1086" s="67"/>
      <c r="AP1086" s="8"/>
      <c r="AQ1086" s="8"/>
      <c r="AR1086" s="7"/>
      <c r="AS1086" s="8"/>
      <c r="AT1086" s="8"/>
      <c r="AU1086" s="224"/>
      <c r="AV1086" s="224"/>
      <c r="AW1086" s="224"/>
      <c r="AX1086" s="225"/>
      <c r="AY1086" s="225"/>
      <c r="AZ1086" s="224"/>
      <c r="BA1086" s="225"/>
      <c r="BB1086" s="225"/>
      <c r="BC1086" s="224"/>
      <c r="BD1086" s="225"/>
      <c r="BE1086" s="225"/>
      <c r="BF1086" s="224"/>
      <c r="BG1086" s="225"/>
      <c r="BH1086" s="225"/>
      <c r="BI1086" s="224"/>
      <c r="BJ1086" s="226"/>
      <c r="BK1086" s="226"/>
      <c r="BL1086" s="228"/>
      <c r="BM1086" s="229"/>
    </row>
    <row r="1087" spans="1:65" x14ac:dyDescent="0.25">
      <c r="A1087" s="45"/>
      <c r="B1087" s="44"/>
      <c r="C1087" s="52"/>
      <c r="D1087" s="37"/>
      <c r="E1087" s="37"/>
      <c r="F1087" s="43"/>
      <c r="G1087" s="52"/>
      <c r="H1087" s="52"/>
      <c r="I1087" s="34"/>
      <c r="J1087" s="34"/>
      <c r="K1087" s="34"/>
      <c r="L1087" s="7"/>
      <c r="M1087" s="34"/>
      <c r="N1087" s="7"/>
      <c r="O1087" s="34"/>
      <c r="P1087" s="7"/>
      <c r="Q1087" s="34"/>
      <c r="R1087" s="34"/>
      <c r="S1087" s="7"/>
      <c r="T1087" s="34"/>
      <c r="U1087" s="34"/>
      <c r="V1087" s="7"/>
      <c r="W1087" s="34"/>
      <c r="X1087" s="7"/>
      <c r="Y1087" s="34"/>
      <c r="Z1087" s="67"/>
      <c r="AA1087" s="34"/>
      <c r="AB1087" s="7"/>
      <c r="AC1087" s="34"/>
      <c r="AD1087" s="34"/>
      <c r="AE1087" s="7"/>
      <c r="AF1087" s="34"/>
      <c r="AG1087" s="7"/>
      <c r="AH1087" s="34"/>
      <c r="AI1087" s="7"/>
      <c r="AJ1087" s="66"/>
      <c r="AK1087" s="66"/>
      <c r="AL1087" s="34"/>
      <c r="AM1087" s="34"/>
      <c r="AN1087" s="7"/>
      <c r="AO1087" s="67"/>
      <c r="AP1087" s="8"/>
      <c r="AQ1087" s="8"/>
      <c r="AR1087" s="7"/>
      <c r="AS1087" s="8"/>
      <c r="AT1087" s="8"/>
      <c r="AU1087" s="224"/>
      <c r="AV1087" s="224"/>
      <c r="AW1087" s="224"/>
      <c r="AX1087" s="225"/>
      <c r="AY1087" s="225"/>
      <c r="AZ1087" s="224"/>
      <c r="BA1087" s="225"/>
      <c r="BB1087" s="225"/>
      <c r="BC1087" s="224"/>
      <c r="BD1087" s="225"/>
      <c r="BE1087" s="225"/>
      <c r="BF1087" s="224"/>
      <c r="BG1087" s="225"/>
      <c r="BH1087" s="225"/>
      <c r="BI1087" s="224"/>
      <c r="BJ1087" s="226"/>
      <c r="BK1087" s="226"/>
      <c r="BL1087" s="228"/>
      <c r="BM1087" s="229"/>
    </row>
    <row r="1088" spans="1:65" x14ac:dyDescent="0.25">
      <c r="A1088" s="45"/>
      <c r="B1088" s="44"/>
      <c r="C1088" s="52"/>
      <c r="D1088" s="37"/>
      <c r="E1088" s="37"/>
      <c r="F1088" s="43"/>
      <c r="G1088" s="52"/>
      <c r="H1088" s="52"/>
      <c r="I1088" s="34"/>
      <c r="J1088" s="34"/>
      <c r="K1088" s="34"/>
      <c r="L1088" s="7"/>
      <c r="M1088" s="34"/>
      <c r="N1088" s="7"/>
      <c r="O1088" s="34"/>
      <c r="P1088" s="7"/>
      <c r="Q1088" s="34"/>
      <c r="R1088" s="34"/>
      <c r="S1088" s="7"/>
      <c r="T1088" s="34"/>
      <c r="U1088" s="34"/>
      <c r="V1088" s="7"/>
      <c r="W1088" s="34"/>
      <c r="X1088" s="7"/>
      <c r="Y1088" s="34"/>
      <c r="Z1088" s="67"/>
      <c r="AA1088" s="34"/>
      <c r="AB1088" s="7"/>
      <c r="AC1088" s="34"/>
      <c r="AD1088" s="34"/>
      <c r="AE1088" s="7"/>
      <c r="AF1088" s="34"/>
      <c r="AG1088" s="7"/>
      <c r="AH1088" s="34"/>
      <c r="AI1088" s="7"/>
      <c r="AJ1088" s="66"/>
      <c r="AK1088" s="66"/>
      <c r="AL1088" s="34"/>
      <c r="AM1088" s="34"/>
      <c r="AN1088" s="7"/>
      <c r="AO1088" s="67"/>
      <c r="AP1088" s="8"/>
      <c r="AQ1088" s="8"/>
      <c r="AR1088" s="7"/>
      <c r="AS1088" s="8"/>
      <c r="AT1088" s="8"/>
      <c r="AU1088" s="224"/>
      <c r="AV1088" s="224"/>
      <c r="AW1088" s="224"/>
      <c r="AX1088" s="225"/>
      <c r="AY1088" s="225"/>
      <c r="AZ1088" s="224"/>
      <c r="BA1088" s="225"/>
      <c r="BB1088" s="225"/>
      <c r="BC1088" s="224"/>
      <c r="BD1088" s="225"/>
      <c r="BE1088" s="225"/>
      <c r="BF1088" s="224"/>
      <c r="BG1088" s="225"/>
      <c r="BH1088" s="225"/>
      <c r="BI1088" s="224"/>
      <c r="BJ1088" s="226"/>
      <c r="BK1088" s="226"/>
      <c r="BL1088" s="228"/>
      <c r="BM1088" s="229"/>
    </row>
    <row r="1089" spans="1:65" x14ac:dyDescent="0.25">
      <c r="A1089" s="45"/>
      <c r="B1089" s="44"/>
      <c r="C1089" s="52"/>
      <c r="D1089" s="37"/>
      <c r="E1089" s="37"/>
      <c r="F1089" s="43"/>
      <c r="G1089" s="52"/>
      <c r="H1089" s="52"/>
      <c r="I1089" s="34"/>
      <c r="J1089" s="34"/>
      <c r="K1089" s="34"/>
      <c r="L1089" s="7"/>
      <c r="M1089" s="34"/>
      <c r="N1089" s="7"/>
      <c r="O1089" s="34"/>
      <c r="P1089" s="7"/>
      <c r="Q1089" s="34"/>
      <c r="R1089" s="34"/>
      <c r="S1089" s="7"/>
      <c r="T1089" s="34"/>
      <c r="U1089" s="34"/>
      <c r="V1089" s="7"/>
      <c r="W1089" s="34"/>
      <c r="X1089" s="7"/>
      <c r="Y1089" s="34"/>
      <c r="Z1089" s="67"/>
      <c r="AA1089" s="34"/>
      <c r="AB1089" s="7"/>
      <c r="AC1089" s="34"/>
      <c r="AD1089" s="34"/>
      <c r="AE1089" s="7"/>
      <c r="AF1089" s="34"/>
      <c r="AG1089" s="7"/>
      <c r="AH1089" s="34"/>
      <c r="AI1089" s="7"/>
      <c r="AJ1089" s="66"/>
      <c r="AK1089" s="66"/>
      <c r="AL1089" s="34"/>
      <c r="AM1089" s="34"/>
      <c r="AN1089" s="7"/>
      <c r="AO1089" s="67"/>
      <c r="AP1089" s="8"/>
      <c r="AQ1089" s="8"/>
      <c r="AR1089" s="7"/>
      <c r="AS1089" s="8"/>
      <c r="AT1089" s="8"/>
      <c r="AU1089" s="224"/>
      <c r="AV1089" s="224"/>
      <c r="AW1089" s="224"/>
      <c r="AX1089" s="225"/>
      <c r="AY1089" s="225"/>
      <c r="AZ1089" s="224"/>
      <c r="BA1089" s="225"/>
      <c r="BB1089" s="225"/>
      <c r="BC1089" s="224"/>
      <c r="BD1089" s="225"/>
      <c r="BE1089" s="225"/>
      <c r="BF1089" s="224"/>
      <c r="BG1089" s="225"/>
      <c r="BH1089" s="225"/>
      <c r="BI1089" s="224"/>
      <c r="BJ1089" s="226"/>
      <c r="BK1089" s="226"/>
      <c r="BL1089" s="228"/>
      <c r="BM1089" s="229"/>
    </row>
    <row r="1090" spans="1:65" x14ac:dyDescent="0.25">
      <c r="A1090" s="45"/>
      <c r="B1090" s="44"/>
      <c r="C1090" s="52"/>
      <c r="D1090" s="37"/>
      <c r="E1090" s="37"/>
      <c r="F1090" s="43"/>
      <c r="G1090" s="52"/>
      <c r="H1090" s="52"/>
      <c r="I1090" s="34"/>
      <c r="J1090" s="34"/>
      <c r="K1090" s="34"/>
      <c r="L1090" s="7"/>
      <c r="M1090" s="34"/>
      <c r="N1090" s="7"/>
      <c r="O1090" s="34"/>
      <c r="P1090" s="7"/>
      <c r="Q1090" s="34"/>
      <c r="R1090" s="34"/>
      <c r="S1090" s="7"/>
      <c r="T1090" s="34"/>
      <c r="U1090" s="34"/>
      <c r="V1090" s="7"/>
      <c r="W1090" s="34"/>
      <c r="X1090" s="7"/>
      <c r="Y1090" s="34"/>
      <c r="Z1090" s="67"/>
      <c r="AA1090" s="34"/>
      <c r="AB1090" s="7"/>
      <c r="AC1090" s="34"/>
      <c r="AD1090" s="34"/>
      <c r="AE1090" s="7"/>
      <c r="AF1090" s="34"/>
      <c r="AG1090" s="7"/>
      <c r="AH1090" s="34"/>
      <c r="AI1090" s="7"/>
      <c r="AJ1090" s="66"/>
      <c r="AK1090" s="66"/>
      <c r="AL1090" s="34"/>
      <c r="AM1090" s="34"/>
      <c r="AN1090" s="7"/>
      <c r="AO1090" s="67"/>
      <c r="AP1090" s="8"/>
      <c r="AQ1090" s="8"/>
      <c r="AR1090" s="7"/>
      <c r="AS1090" s="8"/>
      <c r="AT1090" s="8"/>
      <c r="AU1090" s="224"/>
      <c r="AV1090" s="224"/>
      <c r="AW1090" s="224"/>
      <c r="AX1090" s="225"/>
      <c r="AY1090" s="225"/>
      <c r="AZ1090" s="224"/>
      <c r="BA1090" s="225"/>
      <c r="BB1090" s="225"/>
      <c r="BC1090" s="224"/>
      <c r="BD1090" s="225"/>
      <c r="BE1090" s="225"/>
      <c r="BF1090" s="224"/>
      <c r="BG1090" s="225"/>
      <c r="BH1090" s="225"/>
      <c r="BI1090" s="224"/>
      <c r="BJ1090" s="226"/>
      <c r="BK1090" s="226"/>
      <c r="BL1090" s="228"/>
      <c r="BM1090" s="229"/>
    </row>
    <row r="1091" spans="1:65" x14ac:dyDescent="0.25">
      <c r="A1091" s="45"/>
      <c r="B1091" s="44"/>
      <c r="C1091" s="52"/>
      <c r="D1091" s="37"/>
      <c r="E1091" s="37"/>
      <c r="F1091" s="43"/>
      <c r="G1091" s="52"/>
      <c r="H1091" s="52"/>
      <c r="I1091" s="34"/>
      <c r="J1091" s="34"/>
      <c r="K1091" s="34"/>
      <c r="L1091" s="7"/>
      <c r="M1091" s="34"/>
      <c r="N1091" s="7"/>
      <c r="O1091" s="34"/>
      <c r="P1091" s="7"/>
      <c r="Q1091" s="34"/>
      <c r="R1091" s="34"/>
      <c r="S1091" s="7"/>
      <c r="T1091" s="34"/>
      <c r="U1091" s="34"/>
      <c r="V1091" s="7"/>
      <c r="W1091" s="34"/>
      <c r="X1091" s="7"/>
      <c r="Y1091" s="34"/>
      <c r="Z1091" s="67"/>
      <c r="AA1091" s="34"/>
      <c r="AB1091" s="7"/>
      <c r="AC1091" s="34"/>
      <c r="AD1091" s="34"/>
      <c r="AE1091" s="7"/>
      <c r="AF1091" s="34"/>
      <c r="AG1091" s="7"/>
      <c r="AH1091" s="34"/>
      <c r="AI1091" s="7"/>
      <c r="AJ1091" s="66"/>
      <c r="AK1091" s="66"/>
      <c r="AL1091" s="34"/>
      <c r="AM1091" s="34"/>
      <c r="AN1091" s="7"/>
      <c r="AO1091" s="67"/>
      <c r="AP1091" s="8"/>
      <c r="AQ1091" s="8"/>
      <c r="AR1091" s="7"/>
      <c r="AS1091" s="8"/>
      <c r="AT1091" s="8"/>
      <c r="AU1091" s="224"/>
      <c r="AV1091" s="224"/>
      <c r="AW1091" s="224"/>
      <c r="AX1091" s="225"/>
      <c r="AY1091" s="225"/>
      <c r="AZ1091" s="224"/>
      <c r="BA1091" s="225"/>
      <c r="BB1091" s="225"/>
      <c r="BC1091" s="224"/>
      <c r="BD1091" s="225"/>
      <c r="BE1091" s="225"/>
      <c r="BF1091" s="224"/>
      <c r="BG1091" s="225"/>
      <c r="BH1091" s="225"/>
      <c r="BI1091" s="224"/>
      <c r="BJ1091" s="226"/>
      <c r="BK1091" s="226"/>
      <c r="BL1091" s="228"/>
      <c r="BM1091" s="229"/>
    </row>
    <row r="1092" spans="1:65" x14ac:dyDescent="0.25">
      <c r="A1092" s="45"/>
      <c r="B1092" s="44"/>
      <c r="C1092" s="52"/>
      <c r="D1092" s="37"/>
      <c r="E1092" s="37"/>
      <c r="F1092" s="43"/>
      <c r="G1092" s="52"/>
      <c r="H1092" s="52"/>
      <c r="I1092" s="34"/>
      <c r="J1092" s="34"/>
      <c r="K1092" s="34"/>
      <c r="L1092" s="7"/>
      <c r="M1092" s="34"/>
      <c r="N1092" s="7"/>
      <c r="O1092" s="34"/>
      <c r="P1092" s="7"/>
      <c r="Q1092" s="34"/>
      <c r="R1092" s="34"/>
      <c r="S1092" s="7"/>
      <c r="T1092" s="34"/>
      <c r="U1092" s="34"/>
      <c r="V1092" s="7"/>
      <c r="W1092" s="34"/>
      <c r="X1092" s="7"/>
      <c r="Y1092" s="34"/>
      <c r="Z1092" s="67"/>
      <c r="AA1092" s="34"/>
      <c r="AB1092" s="7"/>
      <c r="AC1092" s="34"/>
      <c r="AD1092" s="34"/>
      <c r="AE1092" s="7"/>
      <c r="AF1092" s="34"/>
      <c r="AG1092" s="7"/>
      <c r="AH1092" s="34"/>
      <c r="AI1092" s="7"/>
      <c r="AJ1092" s="66"/>
      <c r="AK1092" s="66"/>
      <c r="AL1092" s="34"/>
      <c r="AM1092" s="34"/>
      <c r="AN1092" s="7"/>
      <c r="AO1092" s="67"/>
      <c r="AP1092" s="8"/>
      <c r="AQ1092" s="8"/>
      <c r="AR1092" s="7"/>
      <c r="AS1092" s="8"/>
      <c r="AT1092" s="8"/>
      <c r="AU1092" s="224"/>
      <c r="AV1092" s="224"/>
      <c r="AW1092" s="224"/>
      <c r="AX1092" s="225"/>
      <c r="AY1092" s="225"/>
      <c r="AZ1092" s="224"/>
      <c r="BA1092" s="225"/>
      <c r="BB1092" s="225"/>
      <c r="BC1092" s="224"/>
      <c r="BD1092" s="225"/>
      <c r="BE1092" s="225"/>
      <c r="BF1092" s="224"/>
      <c r="BG1092" s="225"/>
      <c r="BH1092" s="225"/>
      <c r="BI1092" s="224"/>
      <c r="BJ1092" s="226"/>
      <c r="BK1092" s="226"/>
      <c r="BL1092" s="228"/>
      <c r="BM1092" s="229"/>
    </row>
    <row r="1093" spans="1:65" x14ac:dyDescent="0.25">
      <c r="A1093" s="45"/>
      <c r="B1093" s="44"/>
      <c r="C1093" s="52"/>
      <c r="D1093" s="37"/>
      <c r="E1093" s="37"/>
      <c r="F1093" s="43"/>
      <c r="G1093" s="52"/>
      <c r="H1093" s="52"/>
      <c r="I1093" s="34"/>
      <c r="J1093" s="34"/>
      <c r="K1093" s="34"/>
      <c r="L1093" s="7"/>
      <c r="M1093" s="34"/>
      <c r="N1093" s="7"/>
      <c r="O1093" s="34"/>
      <c r="P1093" s="7"/>
      <c r="Q1093" s="34"/>
      <c r="R1093" s="34"/>
      <c r="S1093" s="7"/>
      <c r="T1093" s="34"/>
      <c r="U1093" s="34"/>
      <c r="V1093" s="7"/>
      <c r="W1093" s="34"/>
      <c r="X1093" s="7"/>
      <c r="Y1093" s="34"/>
      <c r="Z1093" s="67"/>
      <c r="AA1093" s="34"/>
      <c r="AB1093" s="7"/>
      <c r="AC1093" s="34"/>
      <c r="AD1093" s="34"/>
      <c r="AE1093" s="7"/>
      <c r="AF1093" s="34"/>
      <c r="AG1093" s="7"/>
      <c r="AH1093" s="34"/>
      <c r="AI1093" s="7"/>
      <c r="AJ1093" s="66"/>
      <c r="AK1093" s="66"/>
      <c r="AL1093" s="34"/>
      <c r="AM1093" s="34"/>
      <c r="AN1093" s="7"/>
      <c r="AO1093" s="67"/>
      <c r="AP1093" s="8"/>
      <c r="AQ1093" s="8"/>
      <c r="AR1093" s="7"/>
      <c r="AS1093" s="8"/>
      <c r="AT1093" s="8"/>
      <c r="AU1093" s="224"/>
      <c r="AV1093" s="224"/>
      <c r="AW1093" s="224"/>
      <c r="AX1093" s="225"/>
      <c r="AY1093" s="225"/>
      <c r="AZ1093" s="224"/>
      <c r="BA1093" s="225"/>
      <c r="BB1093" s="225"/>
      <c r="BC1093" s="224"/>
      <c r="BD1093" s="225"/>
      <c r="BE1093" s="225"/>
      <c r="BF1093" s="224"/>
      <c r="BG1093" s="225"/>
      <c r="BH1093" s="225"/>
      <c r="BI1093" s="224"/>
      <c r="BJ1093" s="226"/>
      <c r="BK1093" s="226"/>
      <c r="BL1093" s="228"/>
      <c r="BM1093" s="229"/>
    </row>
    <row r="1094" spans="1:65" x14ac:dyDescent="0.25">
      <c r="A1094" s="45"/>
      <c r="B1094" s="44"/>
      <c r="C1094" s="52"/>
      <c r="D1094" s="37"/>
      <c r="E1094" s="37"/>
      <c r="F1094" s="43"/>
      <c r="G1094" s="52"/>
      <c r="H1094" s="52"/>
      <c r="I1094" s="34"/>
      <c r="J1094" s="34"/>
      <c r="K1094" s="34"/>
      <c r="L1094" s="7"/>
      <c r="M1094" s="34"/>
      <c r="N1094" s="7"/>
      <c r="O1094" s="34"/>
      <c r="P1094" s="7"/>
      <c r="Q1094" s="34"/>
      <c r="R1094" s="34"/>
      <c r="S1094" s="7"/>
      <c r="T1094" s="34"/>
      <c r="U1094" s="34"/>
      <c r="V1094" s="7"/>
      <c r="W1094" s="34"/>
      <c r="X1094" s="7"/>
      <c r="Y1094" s="34"/>
      <c r="Z1094" s="67"/>
      <c r="AA1094" s="34"/>
      <c r="AB1094" s="7"/>
      <c r="AC1094" s="34"/>
      <c r="AD1094" s="34"/>
      <c r="AE1094" s="7"/>
      <c r="AF1094" s="34"/>
      <c r="AG1094" s="7"/>
      <c r="AH1094" s="34"/>
      <c r="AI1094" s="7"/>
      <c r="AJ1094" s="66"/>
      <c r="AK1094" s="66"/>
      <c r="AL1094" s="34"/>
      <c r="AM1094" s="34"/>
      <c r="AN1094" s="7"/>
      <c r="AO1094" s="67"/>
      <c r="AP1094" s="8"/>
      <c r="AQ1094" s="8"/>
      <c r="AR1094" s="7"/>
      <c r="AS1094" s="8"/>
      <c r="AT1094" s="8"/>
      <c r="AU1094" s="224"/>
      <c r="AV1094" s="224"/>
      <c r="AW1094" s="224"/>
      <c r="AX1094" s="225"/>
      <c r="AY1094" s="225"/>
      <c r="AZ1094" s="224"/>
      <c r="BA1094" s="225"/>
      <c r="BB1094" s="225"/>
      <c r="BC1094" s="224"/>
      <c r="BD1094" s="225"/>
      <c r="BE1094" s="225"/>
      <c r="BF1094" s="224"/>
      <c r="BG1094" s="225"/>
      <c r="BH1094" s="225"/>
      <c r="BI1094" s="224"/>
      <c r="BJ1094" s="226"/>
      <c r="BK1094" s="226"/>
      <c r="BL1094" s="228"/>
      <c r="BM1094" s="229"/>
    </row>
    <row r="1095" spans="1:65" x14ac:dyDescent="0.25">
      <c r="A1095" s="45"/>
      <c r="B1095" s="44"/>
      <c r="C1095" s="52"/>
      <c r="D1095" s="37"/>
      <c r="E1095" s="37"/>
      <c r="F1095" s="43"/>
      <c r="G1095" s="52"/>
      <c r="H1095" s="52"/>
      <c r="I1095" s="34"/>
      <c r="J1095" s="34"/>
      <c r="K1095" s="34"/>
      <c r="L1095" s="7"/>
      <c r="M1095" s="34"/>
      <c r="N1095" s="7"/>
      <c r="O1095" s="34"/>
      <c r="P1095" s="7"/>
      <c r="Q1095" s="34"/>
      <c r="R1095" s="34"/>
      <c r="S1095" s="7"/>
      <c r="T1095" s="34"/>
      <c r="U1095" s="34"/>
      <c r="V1095" s="7"/>
      <c r="W1095" s="34"/>
      <c r="X1095" s="7"/>
      <c r="Y1095" s="34"/>
      <c r="Z1095" s="67"/>
      <c r="AA1095" s="34"/>
      <c r="AB1095" s="7"/>
      <c r="AC1095" s="34"/>
      <c r="AD1095" s="34"/>
      <c r="AE1095" s="7"/>
      <c r="AF1095" s="34"/>
      <c r="AG1095" s="7"/>
      <c r="AH1095" s="34"/>
      <c r="AI1095" s="7"/>
      <c r="AJ1095" s="66"/>
      <c r="AK1095" s="66"/>
      <c r="AL1095" s="34"/>
      <c r="AM1095" s="34"/>
      <c r="AN1095" s="7"/>
      <c r="AO1095" s="67"/>
      <c r="AP1095" s="8"/>
      <c r="AQ1095" s="8"/>
      <c r="AR1095" s="7"/>
      <c r="AS1095" s="8"/>
      <c r="AT1095" s="8"/>
      <c r="AU1095" s="224"/>
      <c r="AV1095" s="224"/>
      <c r="AW1095" s="224"/>
      <c r="AX1095" s="225"/>
      <c r="AY1095" s="225"/>
      <c r="AZ1095" s="224"/>
      <c r="BA1095" s="225"/>
      <c r="BB1095" s="225"/>
      <c r="BC1095" s="224"/>
      <c r="BD1095" s="225"/>
      <c r="BE1095" s="225"/>
      <c r="BF1095" s="224"/>
      <c r="BG1095" s="225"/>
      <c r="BH1095" s="225"/>
      <c r="BI1095" s="224"/>
      <c r="BJ1095" s="226"/>
      <c r="BK1095" s="226"/>
      <c r="BL1095" s="228"/>
      <c r="BM1095" s="229"/>
    </row>
    <row r="1096" spans="1:65" x14ac:dyDescent="0.25">
      <c r="A1096" s="45"/>
      <c r="B1096" s="44"/>
      <c r="C1096" s="52"/>
      <c r="D1096" s="37"/>
      <c r="E1096" s="37"/>
      <c r="F1096" s="43"/>
      <c r="G1096" s="52"/>
      <c r="H1096" s="52"/>
      <c r="I1096" s="34"/>
      <c r="J1096" s="34"/>
      <c r="K1096" s="34"/>
      <c r="L1096" s="7"/>
      <c r="M1096" s="34"/>
      <c r="N1096" s="7"/>
      <c r="O1096" s="34"/>
      <c r="P1096" s="7"/>
      <c r="Q1096" s="34"/>
      <c r="R1096" s="34"/>
      <c r="S1096" s="7"/>
      <c r="T1096" s="34"/>
      <c r="U1096" s="34"/>
      <c r="V1096" s="7"/>
      <c r="W1096" s="34"/>
      <c r="X1096" s="7"/>
      <c r="Y1096" s="34"/>
      <c r="Z1096" s="67"/>
      <c r="AA1096" s="34"/>
      <c r="AB1096" s="7"/>
      <c r="AC1096" s="34"/>
      <c r="AD1096" s="34"/>
      <c r="AE1096" s="7"/>
      <c r="AF1096" s="34"/>
      <c r="AG1096" s="7"/>
      <c r="AH1096" s="34"/>
      <c r="AI1096" s="7"/>
      <c r="AJ1096" s="66"/>
      <c r="AK1096" s="66"/>
      <c r="AL1096" s="34"/>
      <c r="AM1096" s="34"/>
      <c r="AN1096" s="7"/>
      <c r="AO1096" s="67"/>
      <c r="AP1096" s="8"/>
      <c r="AQ1096" s="8"/>
      <c r="AR1096" s="7"/>
      <c r="AS1096" s="8"/>
      <c r="AT1096" s="8"/>
      <c r="AU1096" s="224"/>
      <c r="AV1096" s="224"/>
      <c r="AW1096" s="224"/>
      <c r="AX1096" s="225"/>
      <c r="AY1096" s="225"/>
      <c r="AZ1096" s="224"/>
      <c r="BA1096" s="225"/>
      <c r="BB1096" s="225"/>
      <c r="BC1096" s="224"/>
      <c r="BD1096" s="225"/>
      <c r="BE1096" s="225"/>
      <c r="BF1096" s="224"/>
      <c r="BG1096" s="225"/>
      <c r="BH1096" s="225"/>
      <c r="BI1096" s="224"/>
      <c r="BJ1096" s="226"/>
      <c r="BK1096" s="226"/>
      <c r="BL1096" s="228"/>
      <c r="BM1096" s="229"/>
    </row>
    <row r="1097" spans="1:65" x14ac:dyDescent="0.25">
      <c r="A1097" s="45"/>
      <c r="B1097" s="44"/>
      <c r="C1097" s="52"/>
      <c r="D1097" s="37"/>
      <c r="E1097" s="37"/>
      <c r="F1097" s="43"/>
      <c r="G1097" s="52"/>
      <c r="H1097" s="52"/>
      <c r="I1097" s="34"/>
      <c r="J1097" s="34"/>
      <c r="K1097" s="34"/>
      <c r="L1097" s="7"/>
      <c r="M1097" s="34"/>
      <c r="N1097" s="7"/>
      <c r="O1097" s="34"/>
      <c r="P1097" s="7"/>
      <c r="Q1097" s="34"/>
      <c r="R1097" s="34"/>
      <c r="S1097" s="7"/>
      <c r="T1097" s="34"/>
      <c r="U1097" s="34"/>
      <c r="V1097" s="7"/>
      <c r="W1097" s="34"/>
      <c r="X1097" s="7"/>
      <c r="Y1097" s="34"/>
      <c r="Z1097" s="67"/>
      <c r="AA1097" s="34"/>
      <c r="AB1097" s="7"/>
      <c r="AC1097" s="34"/>
      <c r="AD1097" s="34"/>
      <c r="AE1097" s="7"/>
      <c r="AF1097" s="34"/>
      <c r="AG1097" s="7"/>
      <c r="AH1097" s="34"/>
      <c r="AI1097" s="7"/>
      <c r="AJ1097" s="66"/>
      <c r="AK1097" s="66"/>
      <c r="AL1097" s="34"/>
      <c r="AM1097" s="34"/>
      <c r="AN1097" s="7"/>
      <c r="AO1097" s="67"/>
      <c r="AP1097" s="8"/>
      <c r="AQ1097" s="8"/>
      <c r="AR1097" s="7"/>
      <c r="AS1097" s="8"/>
      <c r="AT1097" s="8"/>
      <c r="AU1097" s="224"/>
      <c r="AV1097" s="224"/>
      <c r="AW1097" s="224"/>
      <c r="AX1097" s="225"/>
      <c r="AY1097" s="225"/>
      <c r="AZ1097" s="224"/>
      <c r="BA1097" s="225"/>
      <c r="BB1097" s="225"/>
      <c r="BC1097" s="224"/>
      <c r="BD1097" s="225"/>
      <c r="BE1097" s="225"/>
      <c r="BF1097" s="224"/>
      <c r="BG1097" s="225"/>
      <c r="BH1097" s="225"/>
      <c r="BI1097" s="224"/>
      <c r="BJ1097" s="226"/>
      <c r="BK1097" s="226"/>
      <c r="BL1097" s="228"/>
      <c r="BM1097" s="229"/>
    </row>
    <row r="1098" spans="1:65" x14ac:dyDescent="0.25">
      <c r="A1098" s="45"/>
      <c r="B1098" s="44"/>
      <c r="C1098" s="52"/>
      <c r="D1098" s="37"/>
      <c r="E1098" s="37"/>
      <c r="F1098" s="43"/>
      <c r="G1098" s="52"/>
      <c r="H1098" s="52"/>
      <c r="I1098" s="34"/>
      <c r="J1098" s="34"/>
      <c r="K1098" s="34"/>
      <c r="L1098" s="7"/>
      <c r="M1098" s="34"/>
      <c r="N1098" s="7"/>
      <c r="O1098" s="34"/>
      <c r="P1098" s="7"/>
      <c r="Q1098" s="34"/>
      <c r="R1098" s="34"/>
      <c r="S1098" s="7"/>
      <c r="T1098" s="34"/>
      <c r="U1098" s="34"/>
      <c r="V1098" s="7"/>
      <c r="W1098" s="34"/>
      <c r="X1098" s="7"/>
      <c r="Y1098" s="34"/>
      <c r="Z1098" s="67"/>
      <c r="AA1098" s="34"/>
      <c r="AB1098" s="7"/>
      <c r="AC1098" s="34"/>
      <c r="AD1098" s="34"/>
      <c r="AE1098" s="7"/>
      <c r="AF1098" s="34"/>
      <c r="AG1098" s="7"/>
      <c r="AH1098" s="34"/>
      <c r="AI1098" s="7"/>
      <c r="AJ1098" s="66"/>
      <c r="AK1098" s="66"/>
      <c r="AL1098" s="34"/>
      <c r="AM1098" s="34"/>
      <c r="AN1098" s="7"/>
      <c r="AO1098" s="67"/>
      <c r="AP1098" s="8"/>
      <c r="AQ1098" s="8"/>
      <c r="AR1098" s="7"/>
      <c r="AS1098" s="8"/>
      <c r="AT1098" s="8"/>
      <c r="AU1098" s="224"/>
      <c r="AV1098" s="224"/>
      <c r="AW1098" s="224"/>
      <c r="AX1098" s="225"/>
      <c r="AY1098" s="225"/>
      <c r="AZ1098" s="224"/>
      <c r="BA1098" s="225"/>
      <c r="BB1098" s="225"/>
      <c r="BC1098" s="224"/>
      <c r="BD1098" s="225"/>
      <c r="BE1098" s="225"/>
      <c r="BF1098" s="224"/>
      <c r="BG1098" s="225"/>
      <c r="BH1098" s="225"/>
      <c r="BI1098" s="224"/>
      <c r="BJ1098" s="226"/>
      <c r="BK1098" s="226"/>
      <c r="BL1098" s="228"/>
      <c r="BM1098" s="229"/>
    </row>
    <row r="1099" spans="1:65" x14ac:dyDescent="0.25">
      <c r="A1099" s="45"/>
      <c r="B1099" s="44"/>
      <c r="C1099" s="52"/>
      <c r="D1099" s="37"/>
      <c r="E1099" s="37"/>
      <c r="F1099" s="43"/>
      <c r="G1099" s="52"/>
      <c r="H1099" s="52"/>
      <c r="I1099" s="34"/>
      <c r="J1099" s="34"/>
      <c r="K1099" s="34"/>
      <c r="L1099" s="7"/>
      <c r="M1099" s="34"/>
      <c r="N1099" s="7"/>
      <c r="O1099" s="34"/>
      <c r="P1099" s="7"/>
      <c r="Q1099" s="34"/>
      <c r="R1099" s="34"/>
      <c r="S1099" s="7"/>
      <c r="T1099" s="34"/>
      <c r="U1099" s="34"/>
      <c r="V1099" s="7"/>
      <c r="W1099" s="34"/>
      <c r="X1099" s="7"/>
      <c r="Y1099" s="34"/>
      <c r="Z1099" s="67"/>
      <c r="AA1099" s="34"/>
      <c r="AB1099" s="7"/>
      <c r="AC1099" s="34"/>
      <c r="AD1099" s="34"/>
      <c r="AE1099" s="7"/>
      <c r="AF1099" s="34"/>
      <c r="AG1099" s="7"/>
      <c r="AH1099" s="34"/>
      <c r="AI1099" s="7"/>
      <c r="AJ1099" s="66"/>
      <c r="AK1099" s="66"/>
      <c r="AL1099" s="34"/>
      <c r="AM1099" s="34"/>
      <c r="AN1099" s="7"/>
      <c r="AO1099" s="67"/>
      <c r="AP1099" s="8"/>
      <c r="AQ1099" s="8"/>
      <c r="AR1099" s="7"/>
      <c r="AS1099" s="8"/>
      <c r="AT1099" s="8"/>
      <c r="AU1099" s="224"/>
      <c r="AV1099" s="224"/>
      <c r="AW1099" s="224"/>
      <c r="AX1099" s="225"/>
      <c r="AY1099" s="225"/>
      <c r="AZ1099" s="224"/>
      <c r="BA1099" s="225"/>
      <c r="BB1099" s="225"/>
      <c r="BC1099" s="224"/>
      <c r="BD1099" s="225"/>
      <c r="BE1099" s="225"/>
      <c r="BF1099" s="224"/>
      <c r="BG1099" s="225"/>
      <c r="BH1099" s="225"/>
      <c r="BI1099" s="224"/>
      <c r="BJ1099" s="226"/>
      <c r="BK1099" s="226"/>
      <c r="BL1099" s="228"/>
      <c r="BM1099" s="229"/>
    </row>
    <row r="1100" spans="1:65" x14ac:dyDescent="0.25">
      <c r="A1100" s="45"/>
      <c r="B1100" s="44"/>
      <c r="C1100" s="52"/>
      <c r="D1100" s="37"/>
      <c r="E1100" s="37"/>
      <c r="F1100" s="43"/>
      <c r="G1100" s="52"/>
      <c r="H1100" s="52"/>
      <c r="I1100" s="34"/>
      <c r="J1100" s="34"/>
      <c r="K1100" s="34"/>
      <c r="L1100" s="7"/>
      <c r="M1100" s="34"/>
      <c r="N1100" s="7"/>
      <c r="O1100" s="34"/>
      <c r="P1100" s="7"/>
      <c r="Q1100" s="34"/>
      <c r="R1100" s="34"/>
      <c r="S1100" s="7"/>
      <c r="T1100" s="34"/>
      <c r="U1100" s="34"/>
      <c r="V1100" s="7"/>
      <c r="W1100" s="34"/>
      <c r="X1100" s="7"/>
      <c r="Y1100" s="34"/>
      <c r="Z1100" s="67"/>
      <c r="AA1100" s="34"/>
      <c r="AB1100" s="7"/>
      <c r="AC1100" s="34"/>
      <c r="AD1100" s="34"/>
      <c r="AE1100" s="7"/>
      <c r="AF1100" s="34"/>
      <c r="AG1100" s="7"/>
      <c r="AH1100" s="34"/>
      <c r="AI1100" s="7"/>
      <c r="AJ1100" s="66"/>
      <c r="AK1100" s="66"/>
      <c r="AL1100" s="34"/>
      <c r="AM1100" s="34"/>
      <c r="AN1100" s="7"/>
      <c r="AO1100" s="67"/>
      <c r="AP1100" s="8"/>
      <c r="AQ1100" s="8"/>
      <c r="AR1100" s="7"/>
      <c r="AS1100" s="8"/>
      <c r="AT1100" s="8"/>
      <c r="AU1100" s="224"/>
      <c r="AV1100" s="224"/>
      <c r="AW1100" s="224"/>
      <c r="AX1100" s="225"/>
      <c r="AY1100" s="225"/>
      <c r="AZ1100" s="224"/>
      <c r="BA1100" s="225"/>
      <c r="BB1100" s="225"/>
      <c r="BC1100" s="224"/>
      <c r="BD1100" s="225"/>
      <c r="BE1100" s="225"/>
      <c r="BF1100" s="224"/>
      <c r="BG1100" s="225"/>
      <c r="BH1100" s="225"/>
      <c r="BI1100" s="224"/>
      <c r="BJ1100" s="226"/>
      <c r="BK1100" s="226"/>
      <c r="BL1100" s="228"/>
      <c r="BM1100" s="229"/>
    </row>
    <row r="1101" spans="1:65" x14ac:dyDescent="0.25">
      <c r="A1101" s="45"/>
      <c r="B1101" s="44"/>
      <c r="C1101" s="52"/>
      <c r="D1101" s="37"/>
      <c r="E1101" s="37"/>
      <c r="F1101" s="43"/>
      <c r="G1101" s="52"/>
      <c r="H1101" s="52"/>
      <c r="I1101" s="34"/>
      <c r="J1101" s="34"/>
      <c r="K1101" s="34"/>
      <c r="L1101" s="7"/>
      <c r="M1101" s="34"/>
      <c r="N1101" s="7"/>
      <c r="O1101" s="34"/>
      <c r="P1101" s="7"/>
      <c r="Q1101" s="34"/>
      <c r="R1101" s="34"/>
      <c r="S1101" s="7"/>
      <c r="T1101" s="34"/>
      <c r="U1101" s="34"/>
      <c r="V1101" s="7"/>
      <c r="W1101" s="34"/>
      <c r="X1101" s="7"/>
      <c r="Y1101" s="34"/>
      <c r="Z1101" s="67"/>
      <c r="AA1101" s="34"/>
      <c r="AB1101" s="7"/>
      <c r="AC1101" s="34"/>
      <c r="AD1101" s="34"/>
      <c r="AE1101" s="7"/>
      <c r="AF1101" s="34"/>
      <c r="AG1101" s="7"/>
      <c r="AH1101" s="34"/>
      <c r="AI1101" s="7"/>
      <c r="AJ1101" s="66"/>
      <c r="AK1101" s="66"/>
      <c r="AL1101" s="34"/>
      <c r="AM1101" s="34"/>
      <c r="AN1101" s="7"/>
      <c r="AO1101" s="7"/>
      <c r="AP1101" s="8"/>
      <c r="AQ1101" s="8"/>
      <c r="AR1101" s="7"/>
      <c r="AS1101" s="8"/>
      <c r="AT1101" s="8"/>
      <c r="AU1101" s="224"/>
      <c r="AV1101" s="224"/>
      <c r="AW1101" s="224"/>
      <c r="AX1101" s="225"/>
      <c r="AY1101" s="225"/>
      <c r="AZ1101" s="224"/>
      <c r="BA1101" s="225"/>
      <c r="BB1101" s="225"/>
      <c r="BC1101" s="224"/>
      <c r="BD1101" s="225"/>
      <c r="BE1101" s="225"/>
      <c r="BF1101" s="224"/>
      <c r="BG1101" s="225"/>
      <c r="BH1101" s="225"/>
      <c r="BI1101" s="224"/>
      <c r="BJ1101" s="226"/>
      <c r="BK1101" s="226"/>
      <c r="BL1101" s="228"/>
      <c r="BM1101" s="229"/>
    </row>
    <row r="1102" spans="1:65" x14ac:dyDescent="0.25">
      <c r="A1102" s="45"/>
      <c r="B1102" s="44"/>
      <c r="C1102" s="149"/>
      <c r="D1102" s="149"/>
      <c r="E1102" s="149"/>
      <c r="F1102" s="149"/>
      <c r="G1102" s="52"/>
      <c r="H1102" s="52"/>
      <c r="I1102" s="34"/>
      <c r="J1102" s="34"/>
      <c r="K1102" s="34"/>
      <c r="L1102" s="7"/>
      <c r="M1102" s="34"/>
      <c r="N1102" s="7"/>
      <c r="O1102" s="34"/>
      <c r="P1102" s="7"/>
      <c r="Q1102" s="34"/>
      <c r="R1102" s="34"/>
      <c r="S1102" s="7"/>
      <c r="T1102" s="34"/>
      <c r="U1102" s="34"/>
      <c r="V1102" s="7"/>
      <c r="W1102" s="34"/>
      <c r="X1102" s="7"/>
      <c r="Y1102" s="34"/>
      <c r="Z1102" s="67"/>
      <c r="AA1102" s="34"/>
      <c r="AB1102" s="7"/>
      <c r="AC1102" s="34"/>
      <c r="AD1102" s="34"/>
      <c r="AE1102" s="7"/>
      <c r="AF1102" s="34"/>
      <c r="AG1102" s="7"/>
      <c r="AH1102" s="34"/>
      <c r="AI1102" s="7"/>
      <c r="AJ1102" s="66"/>
      <c r="AK1102" s="66"/>
      <c r="AL1102" s="34"/>
      <c r="AM1102" s="34"/>
      <c r="AN1102" s="7"/>
      <c r="AO1102" s="7"/>
      <c r="AP1102" s="8"/>
      <c r="AQ1102" s="8"/>
      <c r="AR1102" s="7"/>
      <c r="AS1102" s="8"/>
      <c r="AT1102" s="8"/>
      <c r="AU1102" s="224"/>
      <c r="AV1102" s="224"/>
      <c r="AW1102" s="224"/>
      <c r="AX1102" s="225"/>
      <c r="AY1102" s="225"/>
      <c r="AZ1102" s="224"/>
      <c r="BA1102" s="225"/>
      <c r="BB1102" s="225"/>
      <c r="BC1102" s="224"/>
      <c r="BD1102" s="225"/>
      <c r="BE1102" s="225"/>
      <c r="BF1102" s="224"/>
      <c r="BG1102" s="225"/>
      <c r="BH1102" s="225"/>
      <c r="BI1102" s="224"/>
      <c r="BJ1102" s="226"/>
      <c r="BK1102" s="226"/>
      <c r="BL1102" s="228"/>
      <c r="BM1102" s="229"/>
    </row>
    <row r="1103" spans="1:65" x14ac:dyDescent="0.25">
      <c r="A1103" s="45"/>
      <c r="B1103" s="44"/>
      <c r="C1103" s="149"/>
      <c r="D1103" s="149"/>
      <c r="E1103" s="149"/>
      <c r="F1103" s="149"/>
      <c r="G1103" s="52"/>
      <c r="H1103" s="52"/>
      <c r="I1103" s="34"/>
      <c r="J1103" s="34"/>
      <c r="K1103" s="34"/>
      <c r="L1103" s="7"/>
      <c r="M1103" s="34"/>
      <c r="N1103" s="7"/>
      <c r="O1103" s="34"/>
      <c r="P1103" s="7"/>
      <c r="Q1103" s="34"/>
      <c r="R1103" s="34"/>
      <c r="S1103" s="7"/>
      <c r="T1103" s="34"/>
      <c r="U1103" s="34"/>
      <c r="V1103" s="7"/>
      <c r="W1103" s="34"/>
      <c r="X1103" s="7"/>
      <c r="Y1103" s="34"/>
      <c r="Z1103" s="67"/>
      <c r="AA1103" s="34"/>
      <c r="AB1103" s="7"/>
      <c r="AC1103" s="34"/>
      <c r="AD1103" s="34"/>
      <c r="AE1103" s="7"/>
      <c r="AF1103" s="34"/>
      <c r="AG1103" s="7"/>
      <c r="AH1103" s="34"/>
      <c r="AI1103" s="7"/>
      <c r="AJ1103" s="66"/>
      <c r="AK1103" s="66"/>
      <c r="AL1103" s="34"/>
      <c r="AM1103" s="34"/>
      <c r="AN1103" s="7"/>
      <c r="AO1103" s="7"/>
      <c r="AP1103" s="8"/>
      <c r="AQ1103" s="8"/>
      <c r="AR1103" s="7"/>
      <c r="AS1103" s="8"/>
      <c r="AT1103" s="8"/>
      <c r="AU1103" s="224"/>
      <c r="AV1103" s="224"/>
      <c r="AW1103" s="224"/>
      <c r="AX1103" s="225"/>
      <c r="AY1103" s="225"/>
      <c r="AZ1103" s="224"/>
      <c r="BA1103" s="225"/>
      <c r="BB1103" s="225"/>
      <c r="BC1103" s="224"/>
      <c r="BD1103" s="225"/>
      <c r="BE1103" s="225"/>
      <c r="BF1103" s="224"/>
      <c r="BG1103" s="225"/>
      <c r="BH1103" s="225"/>
      <c r="BI1103" s="224"/>
      <c r="BJ1103" s="226"/>
      <c r="BK1103" s="226"/>
      <c r="BL1103" s="228"/>
      <c r="BM1103" s="229"/>
    </row>
    <row r="1104" spans="1:65" x14ac:dyDescent="0.25">
      <c r="A1104" s="45"/>
      <c r="B1104" s="44"/>
      <c r="C1104" s="149"/>
      <c r="D1104" s="149"/>
      <c r="E1104" s="149"/>
      <c r="F1104" s="149"/>
      <c r="G1104" s="52"/>
      <c r="H1104" s="52"/>
      <c r="I1104" s="34"/>
      <c r="J1104" s="34"/>
      <c r="K1104" s="34"/>
      <c r="L1104" s="7"/>
      <c r="M1104" s="34"/>
      <c r="N1104" s="7"/>
      <c r="O1104" s="34"/>
      <c r="P1104" s="7"/>
      <c r="Q1104" s="34"/>
      <c r="R1104" s="34"/>
      <c r="S1104" s="7"/>
      <c r="T1104" s="34"/>
      <c r="U1104" s="34"/>
      <c r="V1104" s="7"/>
      <c r="W1104" s="34"/>
      <c r="X1104" s="7"/>
      <c r="Y1104" s="34"/>
      <c r="Z1104" s="67"/>
      <c r="AA1104" s="34"/>
      <c r="AB1104" s="7"/>
      <c r="AC1104" s="34"/>
      <c r="AD1104" s="34"/>
      <c r="AE1104" s="7"/>
      <c r="AF1104" s="34"/>
      <c r="AG1104" s="7"/>
      <c r="AH1104" s="34"/>
      <c r="AI1104" s="7"/>
      <c r="AJ1104" s="66"/>
      <c r="AK1104" s="66"/>
      <c r="AL1104" s="34"/>
      <c r="AM1104" s="34"/>
      <c r="AN1104" s="7"/>
      <c r="AO1104" s="7"/>
      <c r="AP1104" s="8"/>
      <c r="AQ1104" s="8"/>
      <c r="AR1104" s="7"/>
      <c r="AS1104" s="8"/>
      <c r="AT1104" s="8"/>
      <c r="AU1104" s="224"/>
      <c r="AV1104" s="224"/>
      <c r="AW1104" s="224"/>
      <c r="AX1104" s="225"/>
      <c r="AY1104" s="225"/>
      <c r="AZ1104" s="224"/>
      <c r="BA1104" s="225"/>
      <c r="BB1104" s="225"/>
      <c r="BC1104" s="224"/>
      <c r="BD1104" s="225"/>
      <c r="BE1104" s="225"/>
      <c r="BF1104" s="224"/>
      <c r="BG1104" s="225"/>
      <c r="BH1104" s="225"/>
      <c r="BI1104" s="224"/>
      <c r="BJ1104" s="226"/>
      <c r="BK1104" s="226"/>
      <c r="BL1104" s="228"/>
      <c r="BM1104" s="229"/>
    </row>
    <row r="1105" spans="1:65" x14ac:dyDescent="0.25">
      <c r="A1105" s="45"/>
      <c r="B1105" s="44"/>
      <c r="C1105" s="149"/>
      <c r="D1105" s="149"/>
      <c r="E1105" s="149"/>
      <c r="F1105" s="149"/>
      <c r="G1105" s="52"/>
      <c r="H1105" s="52"/>
      <c r="I1105" s="34"/>
      <c r="J1105" s="34"/>
      <c r="K1105" s="34"/>
      <c r="L1105" s="7"/>
      <c r="M1105" s="34"/>
      <c r="N1105" s="7"/>
      <c r="O1105" s="34"/>
      <c r="P1105" s="7"/>
      <c r="Q1105" s="34"/>
      <c r="R1105" s="34"/>
      <c r="S1105" s="7"/>
      <c r="T1105" s="34"/>
      <c r="U1105" s="34"/>
      <c r="V1105" s="7"/>
      <c r="W1105" s="34"/>
      <c r="X1105" s="7"/>
      <c r="Y1105" s="34"/>
      <c r="Z1105" s="67"/>
      <c r="AA1105" s="34"/>
      <c r="AB1105" s="7"/>
      <c r="AC1105" s="34"/>
      <c r="AD1105" s="34"/>
      <c r="AE1105" s="7"/>
      <c r="AF1105" s="34"/>
      <c r="AG1105" s="7"/>
      <c r="AH1105" s="34"/>
      <c r="AI1105" s="7"/>
      <c r="AJ1105" s="66"/>
      <c r="AK1105" s="66"/>
      <c r="AL1105" s="34"/>
      <c r="AM1105" s="34"/>
      <c r="AN1105" s="7"/>
      <c r="AO1105" s="7"/>
      <c r="AP1105" s="8"/>
      <c r="AQ1105" s="8"/>
      <c r="AR1105" s="7"/>
      <c r="AS1105" s="8"/>
      <c r="AT1105" s="8"/>
      <c r="AU1105" s="224"/>
      <c r="AV1105" s="224"/>
      <c r="AW1105" s="224"/>
      <c r="AX1105" s="225"/>
      <c r="AY1105" s="225"/>
      <c r="AZ1105" s="224"/>
      <c r="BA1105" s="225"/>
      <c r="BB1105" s="225"/>
      <c r="BC1105" s="224"/>
      <c r="BD1105" s="225"/>
      <c r="BE1105" s="225"/>
      <c r="BF1105" s="224"/>
      <c r="BG1105" s="225"/>
      <c r="BH1105" s="225"/>
      <c r="BI1105" s="224"/>
      <c r="BJ1105" s="226"/>
      <c r="BK1105" s="226"/>
      <c r="BL1105" s="228"/>
      <c r="BM1105" s="229"/>
    </row>
    <row r="1106" spans="1:65" x14ac:dyDescent="0.25">
      <c r="A1106" s="45"/>
      <c r="B1106" s="44"/>
      <c r="C1106" s="149"/>
      <c r="D1106" s="149"/>
      <c r="E1106" s="149"/>
      <c r="F1106" s="149"/>
      <c r="G1106" s="52"/>
      <c r="H1106" s="52"/>
      <c r="I1106" s="34"/>
      <c r="J1106" s="34"/>
      <c r="K1106" s="34"/>
      <c r="L1106" s="7"/>
      <c r="M1106" s="34"/>
      <c r="N1106" s="7"/>
      <c r="O1106" s="34"/>
      <c r="P1106" s="7"/>
      <c r="Q1106" s="34"/>
      <c r="R1106" s="34"/>
      <c r="S1106" s="7"/>
      <c r="T1106" s="34"/>
      <c r="U1106" s="34"/>
      <c r="V1106" s="7"/>
      <c r="W1106" s="34"/>
      <c r="X1106" s="7"/>
      <c r="Y1106" s="34"/>
      <c r="Z1106" s="67"/>
      <c r="AA1106" s="34"/>
      <c r="AB1106" s="7"/>
      <c r="AC1106" s="34"/>
      <c r="AD1106" s="34"/>
      <c r="AE1106" s="7"/>
      <c r="AF1106" s="34"/>
      <c r="AG1106" s="7"/>
      <c r="AH1106" s="34"/>
      <c r="AI1106" s="7"/>
      <c r="AJ1106" s="66"/>
      <c r="AK1106" s="66"/>
      <c r="AL1106" s="34"/>
      <c r="AM1106" s="34"/>
      <c r="AN1106" s="7"/>
      <c r="AO1106" s="7"/>
      <c r="AP1106" s="8"/>
      <c r="AQ1106" s="8"/>
      <c r="AR1106" s="7"/>
      <c r="AS1106" s="8"/>
      <c r="AT1106" s="8"/>
      <c r="AU1106" s="224"/>
      <c r="AV1106" s="224"/>
      <c r="AW1106" s="224"/>
      <c r="AX1106" s="225"/>
      <c r="AY1106" s="225"/>
      <c r="AZ1106" s="224"/>
      <c r="BA1106" s="225"/>
      <c r="BB1106" s="225"/>
      <c r="BC1106" s="224"/>
      <c r="BD1106" s="225"/>
      <c r="BE1106" s="225"/>
      <c r="BF1106" s="224"/>
      <c r="BG1106" s="225"/>
      <c r="BH1106" s="225"/>
      <c r="BI1106" s="224"/>
      <c r="BJ1106" s="226"/>
      <c r="BK1106" s="226"/>
      <c r="BL1106" s="228"/>
      <c r="BM1106" s="229"/>
    </row>
    <row r="1107" spans="1:65" x14ac:dyDescent="0.25">
      <c r="A1107" s="45"/>
      <c r="B1107" s="44"/>
      <c r="C1107" s="149"/>
      <c r="D1107" s="149"/>
      <c r="E1107" s="149"/>
      <c r="F1107" s="162"/>
      <c r="G1107" s="52"/>
      <c r="H1107" s="52"/>
      <c r="I1107" s="34"/>
      <c r="J1107" s="34"/>
      <c r="K1107" s="34"/>
      <c r="L1107" s="7"/>
      <c r="M1107" s="34"/>
      <c r="N1107" s="7"/>
      <c r="O1107" s="34"/>
      <c r="P1107" s="7"/>
      <c r="Q1107" s="34"/>
      <c r="R1107" s="34"/>
      <c r="S1107" s="7"/>
      <c r="T1107" s="34"/>
      <c r="U1107" s="34"/>
      <c r="V1107" s="7"/>
      <c r="W1107" s="34"/>
      <c r="X1107" s="7"/>
      <c r="Y1107" s="34"/>
      <c r="Z1107" s="67"/>
      <c r="AA1107" s="34"/>
      <c r="AB1107" s="7"/>
      <c r="AC1107" s="34"/>
      <c r="AD1107" s="34"/>
      <c r="AE1107" s="7"/>
      <c r="AF1107" s="34"/>
      <c r="AG1107" s="7"/>
      <c r="AH1107" s="34"/>
      <c r="AI1107" s="7"/>
      <c r="AJ1107" s="66"/>
      <c r="AK1107" s="66"/>
      <c r="AL1107" s="34"/>
      <c r="AM1107" s="34"/>
      <c r="AN1107" s="7"/>
      <c r="AO1107" s="7"/>
      <c r="AP1107" s="8"/>
      <c r="AQ1107" s="8"/>
      <c r="AR1107" s="7"/>
      <c r="AS1107" s="8"/>
      <c r="AT1107" s="8"/>
      <c r="AU1107" s="224"/>
      <c r="AV1107" s="224"/>
      <c r="AW1107" s="224"/>
      <c r="AX1107" s="225"/>
      <c r="AY1107" s="225"/>
      <c r="AZ1107" s="224"/>
      <c r="BA1107" s="225"/>
      <c r="BB1107" s="225"/>
      <c r="BC1107" s="224"/>
      <c r="BD1107" s="225"/>
      <c r="BE1107" s="225"/>
      <c r="BF1107" s="224"/>
      <c r="BG1107" s="225"/>
      <c r="BH1107" s="225"/>
      <c r="BI1107" s="224"/>
      <c r="BJ1107" s="226"/>
      <c r="BK1107" s="226"/>
      <c r="BL1107" s="228"/>
      <c r="BM1107" s="229"/>
    </row>
    <row r="1108" spans="1:65" x14ac:dyDescent="0.25">
      <c r="A1108" s="45"/>
      <c r="B1108" s="44"/>
      <c r="C1108" s="149"/>
      <c r="D1108" s="149"/>
      <c r="E1108" s="149"/>
      <c r="F1108" s="162"/>
      <c r="G1108" s="52"/>
      <c r="H1108" s="52"/>
      <c r="I1108" s="34"/>
      <c r="J1108" s="34"/>
      <c r="K1108" s="34"/>
      <c r="L1108" s="7"/>
      <c r="M1108" s="34"/>
      <c r="N1108" s="7"/>
      <c r="O1108" s="34"/>
      <c r="P1108" s="7"/>
      <c r="Q1108" s="34"/>
      <c r="R1108" s="34"/>
      <c r="S1108" s="7"/>
      <c r="T1108" s="34"/>
      <c r="U1108" s="34"/>
      <c r="V1108" s="7"/>
      <c r="W1108" s="34"/>
      <c r="X1108" s="7"/>
      <c r="Y1108" s="34"/>
      <c r="Z1108" s="67"/>
      <c r="AA1108" s="34"/>
      <c r="AB1108" s="7"/>
      <c r="AC1108" s="34"/>
      <c r="AD1108" s="34"/>
      <c r="AE1108" s="7"/>
      <c r="AF1108" s="34"/>
      <c r="AG1108" s="7"/>
      <c r="AH1108" s="34"/>
      <c r="AI1108" s="7"/>
      <c r="AJ1108" s="66"/>
      <c r="AK1108" s="66"/>
      <c r="AL1108" s="34"/>
      <c r="AM1108" s="34"/>
      <c r="AN1108" s="7"/>
      <c r="AO1108" s="7"/>
      <c r="AP1108" s="8"/>
      <c r="AQ1108" s="8"/>
      <c r="AR1108" s="7"/>
      <c r="AS1108" s="8"/>
      <c r="AT1108" s="8"/>
      <c r="AU1108" s="224"/>
      <c r="AV1108" s="224"/>
      <c r="AW1108" s="224"/>
      <c r="AX1108" s="225"/>
      <c r="AY1108" s="225"/>
      <c r="AZ1108" s="224"/>
      <c r="BA1108" s="225"/>
      <c r="BB1108" s="225"/>
      <c r="BC1108" s="224"/>
      <c r="BD1108" s="225"/>
      <c r="BE1108" s="225"/>
      <c r="BF1108" s="224"/>
      <c r="BG1108" s="225"/>
      <c r="BH1108" s="225"/>
      <c r="BI1108" s="224"/>
      <c r="BJ1108" s="226"/>
      <c r="BK1108" s="226"/>
      <c r="BL1108" s="228"/>
      <c r="BM1108" s="229"/>
    </row>
    <row r="1109" spans="1:65" x14ac:dyDescent="0.25">
      <c r="A1109" s="45"/>
      <c r="B1109" s="44"/>
      <c r="C1109" s="149"/>
      <c r="D1109" s="149"/>
      <c r="E1109" s="149"/>
      <c r="F1109" s="162"/>
      <c r="G1109" s="52"/>
      <c r="H1109" s="52"/>
      <c r="I1109" s="34"/>
      <c r="J1109" s="34"/>
      <c r="K1109" s="34"/>
      <c r="L1109" s="7"/>
      <c r="M1109" s="34"/>
      <c r="N1109" s="7"/>
      <c r="O1109" s="34"/>
      <c r="P1109" s="7"/>
      <c r="Q1109" s="34"/>
      <c r="R1109" s="34"/>
      <c r="S1109" s="7"/>
      <c r="T1109" s="34"/>
      <c r="U1109" s="34"/>
      <c r="V1109" s="7"/>
      <c r="W1109" s="34"/>
      <c r="X1109" s="7"/>
      <c r="Y1109" s="34"/>
      <c r="Z1109" s="67"/>
      <c r="AA1109" s="34"/>
      <c r="AB1109" s="7"/>
      <c r="AC1109" s="34"/>
      <c r="AD1109" s="34"/>
      <c r="AE1109" s="7"/>
      <c r="AF1109" s="34"/>
      <c r="AG1109" s="7"/>
      <c r="AH1109" s="34"/>
      <c r="AI1109" s="7"/>
      <c r="AJ1109" s="66"/>
      <c r="AK1109" s="66"/>
      <c r="AL1109" s="34"/>
      <c r="AM1109" s="34"/>
      <c r="AN1109" s="7"/>
      <c r="AO1109" s="7"/>
      <c r="AP1109" s="8"/>
      <c r="AQ1109" s="8"/>
      <c r="AR1109" s="7"/>
      <c r="AS1109" s="8"/>
      <c r="AT1109" s="8"/>
      <c r="AU1109" s="224"/>
      <c r="AV1109" s="224"/>
      <c r="AW1109" s="224"/>
      <c r="AX1109" s="225"/>
      <c r="AY1109" s="225"/>
      <c r="AZ1109" s="224"/>
      <c r="BA1109" s="225"/>
      <c r="BB1109" s="225"/>
      <c r="BC1109" s="224"/>
      <c r="BD1109" s="225"/>
      <c r="BE1109" s="225"/>
      <c r="BF1109" s="224"/>
      <c r="BG1109" s="225"/>
      <c r="BH1109" s="225"/>
      <c r="BI1109" s="224"/>
      <c r="BJ1109" s="226"/>
      <c r="BK1109" s="226"/>
      <c r="BL1109" s="228"/>
      <c r="BM1109" s="229"/>
    </row>
    <row r="1110" spans="1:65" x14ac:dyDescent="0.25">
      <c r="A1110" s="45"/>
      <c r="B1110" s="44"/>
      <c r="C1110" s="149"/>
      <c r="D1110" s="149"/>
      <c r="E1110" s="149"/>
      <c r="F1110" s="162"/>
      <c r="G1110" s="52"/>
      <c r="H1110" s="52"/>
      <c r="I1110" s="34"/>
      <c r="J1110" s="34"/>
      <c r="K1110" s="34"/>
      <c r="L1110" s="7"/>
      <c r="M1110" s="34"/>
      <c r="N1110" s="7"/>
      <c r="O1110" s="34"/>
      <c r="P1110" s="7"/>
      <c r="Q1110" s="34"/>
      <c r="R1110" s="34"/>
      <c r="S1110" s="7"/>
      <c r="T1110" s="34"/>
      <c r="U1110" s="34"/>
      <c r="V1110" s="7"/>
      <c r="W1110" s="34"/>
      <c r="X1110" s="7"/>
      <c r="Y1110" s="34"/>
      <c r="Z1110" s="67"/>
      <c r="AA1110" s="34"/>
      <c r="AB1110" s="7"/>
      <c r="AC1110" s="34"/>
      <c r="AD1110" s="34"/>
      <c r="AE1110" s="7"/>
      <c r="AF1110" s="34"/>
      <c r="AG1110" s="7"/>
      <c r="AH1110" s="34"/>
      <c r="AI1110" s="7"/>
      <c r="AJ1110" s="66"/>
      <c r="AK1110" s="66"/>
      <c r="AL1110" s="34"/>
      <c r="AM1110" s="34"/>
      <c r="AN1110" s="7"/>
      <c r="AO1110" s="7"/>
      <c r="AP1110" s="8"/>
      <c r="AQ1110" s="8"/>
      <c r="AR1110" s="7"/>
      <c r="AS1110" s="8"/>
      <c r="AT1110" s="8"/>
      <c r="AU1110" s="224"/>
      <c r="AV1110" s="224"/>
      <c r="AW1110" s="224"/>
      <c r="AX1110" s="225"/>
      <c r="AY1110" s="225"/>
      <c r="AZ1110" s="224"/>
      <c r="BA1110" s="225"/>
      <c r="BB1110" s="225"/>
      <c r="BC1110" s="224"/>
      <c r="BD1110" s="225"/>
      <c r="BE1110" s="225"/>
      <c r="BF1110" s="224"/>
      <c r="BG1110" s="225"/>
      <c r="BH1110" s="225"/>
      <c r="BI1110" s="224"/>
      <c r="BJ1110" s="226"/>
      <c r="BK1110" s="226"/>
      <c r="BL1110" s="228"/>
      <c r="BM1110" s="229"/>
    </row>
    <row r="1111" spans="1:65" x14ac:dyDescent="0.25">
      <c r="A1111" s="45"/>
      <c r="B1111" s="44"/>
      <c r="C1111" s="149"/>
      <c r="D1111" s="149"/>
      <c r="E1111" s="149"/>
      <c r="F1111" s="162"/>
      <c r="G1111" s="52"/>
      <c r="H1111" s="52"/>
      <c r="I1111" s="34"/>
      <c r="J1111" s="34"/>
      <c r="K1111" s="34"/>
      <c r="L1111" s="7"/>
      <c r="M1111" s="34"/>
      <c r="N1111" s="7"/>
      <c r="O1111" s="34"/>
      <c r="P1111" s="7"/>
      <c r="Q1111" s="34"/>
      <c r="R1111" s="34"/>
      <c r="S1111" s="7"/>
      <c r="T1111" s="34"/>
      <c r="U1111" s="34"/>
      <c r="V1111" s="7"/>
      <c r="W1111" s="34"/>
      <c r="X1111" s="7"/>
      <c r="Y1111" s="34"/>
      <c r="Z1111" s="67"/>
      <c r="AA1111" s="34"/>
      <c r="AB1111" s="7"/>
      <c r="AC1111" s="34"/>
      <c r="AD1111" s="34"/>
      <c r="AE1111" s="7"/>
      <c r="AF1111" s="34"/>
      <c r="AG1111" s="7"/>
      <c r="AH1111" s="34"/>
      <c r="AI1111" s="7"/>
      <c r="AJ1111" s="66"/>
      <c r="AK1111" s="66"/>
      <c r="AL1111" s="34"/>
      <c r="AM1111" s="34"/>
      <c r="AN1111" s="7"/>
      <c r="AO1111" s="7"/>
      <c r="AP1111" s="8"/>
      <c r="AQ1111" s="8"/>
      <c r="AR1111" s="7"/>
      <c r="AS1111" s="8"/>
      <c r="AT1111" s="8"/>
      <c r="AU1111" s="224"/>
      <c r="AV1111" s="224"/>
      <c r="AW1111" s="224"/>
      <c r="AX1111" s="225"/>
      <c r="AY1111" s="225"/>
      <c r="AZ1111" s="224"/>
      <c r="BA1111" s="225"/>
      <c r="BB1111" s="225"/>
      <c r="BC1111" s="224"/>
      <c r="BD1111" s="225"/>
      <c r="BE1111" s="225"/>
      <c r="BF1111" s="224"/>
      <c r="BG1111" s="225"/>
      <c r="BH1111" s="225"/>
      <c r="BI1111" s="224"/>
      <c r="BJ1111" s="226"/>
      <c r="BK1111" s="226"/>
      <c r="BL1111" s="228"/>
      <c r="BM1111" s="229"/>
    </row>
    <row r="1112" spans="1:65" x14ac:dyDescent="0.25">
      <c r="A1112" s="45"/>
      <c r="B1112" s="44"/>
      <c r="C1112" s="149"/>
      <c r="D1112" s="149"/>
      <c r="E1112" s="149"/>
      <c r="F1112" s="162"/>
      <c r="G1112" s="52"/>
      <c r="H1112" s="52"/>
      <c r="I1112" s="34"/>
      <c r="J1112" s="34"/>
      <c r="K1112" s="34"/>
      <c r="L1112" s="7"/>
      <c r="M1112" s="34"/>
      <c r="N1112" s="7"/>
      <c r="O1112" s="34"/>
      <c r="P1112" s="7"/>
      <c r="Q1112" s="34"/>
      <c r="R1112" s="34"/>
      <c r="S1112" s="7"/>
      <c r="T1112" s="34"/>
      <c r="U1112" s="34"/>
      <c r="V1112" s="7"/>
      <c r="W1112" s="34"/>
      <c r="X1112" s="7"/>
      <c r="Y1112" s="34"/>
      <c r="Z1112" s="67"/>
      <c r="AA1112" s="34"/>
      <c r="AB1112" s="7"/>
      <c r="AC1112" s="34"/>
      <c r="AD1112" s="34"/>
      <c r="AE1112" s="7"/>
      <c r="AF1112" s="34"/>
      <c r="AG1112" s="7"/>
      <c r="AH1112" s="34"/>
      <c r="AI1112" s="7"/>
      <c r="AJ1112" s="66"/>
      <c r="AK1112" s="66"/>
      <c r="AL1112" s="34"/>
      <c r="AM1112" s="34"/>
      <c r="AN1112" s="7"/>
      <c r="AO1112" s="7"/>
      <c r="AP1112" s="8"/>
      <c r="AQ1112" s="8"/>
      <c r="AR1112" s="7"/>
      <c r="AS1112" s="8"/>
      <c r="AT1112" s="8"/>
      <c r="AU1112" s="224"/>
      <c r="AV1112" s="224"/>
      <c r="AW1112" s="224"/>
      <c r="AX1112" s="225"/>
      <c r="AY1112" s="225"/>
      <c r="AZ1112" s="224"/>
      <c r="BA1112" s="225"/>
      <c r="BB1112" s="225"/>
      <c r="BC1112" s="224"/>
      <c r="BD1112" s="225"/>
      <c r="BE1112" s="225"/>
      <c r="BF1112" s="224"/>
      <c r="BG1112" s="225"/>
      <c r="BH1112" s="225"/>
      <c r="BI1112" s="224"/>
      <c r="BJ1112" s="226"/>
      <c r="BK1112" s="226"/>
      <c r="BL1112" s="228"/>
      <c r="BM1112" s="229"/>
    </row>
    <row r="1113" spans="1:65" x14ac:dyDescent="0.25">
      <c r="A1113" s="45"/>
      <c r="B1113" s="44"/>
      <c r="C1113" s="149"/>
      <c r="D1113" s="149"/>
      <c r="E1113" s="149"/>
      <c r="F1113" s="162"/>
      <c r="G1113" s="52"/>
      <c r="H1113" s="52"/>
      <c r="I1113" s="34"/>
      <c r="J1113" s="34"/>
      <c r="K1113" s="34"/>
      <c r="L1113" s="7"/>
      <c r="M1113" s="34"/>
      <c r="N1113" s="7"/>
      <c r="O1113" s="34"/>
      <c r="P1113" s="7"/>
      <c r="Q1113" s="34"/>
      <c r="R1113" s="34"/>
      <c r="S1113" s="7"/>
      <c r="T1113" s="34"/>
      <c r="U1113" s="34"/>
      <c r="V1113" s="7"/>
      <c r="W1113" s="34"/>
      <c r="X1113" s="7"/>
      <c r="Y1113" s="34"/>
      <c r="Z1113" s="67"/>
      <c r="AA1113" s="34"/>
      <c r="AB1113" s="7"/>
      <c r="AC1113" s="34"/>
      <c r="AD1113" s="34"/>
      <c r="AE1113" s="7"/>
      <c r="AF1113" s="34"/>
      <c r="AG1113" s="7"/>
      <c r="AH1113" s="34"/>
      <c r="AI1113" s="7"/>
      <c r="AJ1113" s="66"/>
      <c r="AK1113" s="66"/>
      <c r="AL1113" s="34"/>
      <c r="AM1113" s="34"/>
      <c r="AN1113" s="7"/>
      <c r="AO1113" s="7"/>
      <c r="AP1113" s="8"/>
      <c r="AQ1113" s="8"/>
      <c r="AR1113" s="7"/>
      <c r="AS1113" s="8"/>
      <c r="AT1113" s="8"/>
      <c r="AU1113" s="224"/>
      <c r="AV1113" s="224"/>
      <c r="AW1113" s="224"/>
      <c r="AX1113" s="225"/>
      <c r="AY1113" s="225"/>
      <c r="AZ1113" s="224"/>
      <c r="BA1113" s="225"/>
      <c r="BB1113" s="225"/>
      <c r="BC1113" s="224"/>
      <c r="BD1113" s="225"/>
      <c r="BE1113" s="225"/>
      <c r="BF1113" s="224"/>
      <c r="BG1113" s="225"/>
      <c r="BH1113" s="225"/>
      <c r="BI1113" s="224"/>
      <c r="BJ1113" s="226"/>
      <c r="BK1113" s="226"/>
      <c r="BL1113" s="228"/>
      <c r="BM1113" s="229"/>
    </row>
    <row r="1114" spans="1:65" x14ac:dyDescent="0.25">
      <c r="A1114" s="45"/>
      <c r="B1114" s="44"/>
      <c r="C1114" s="149"/>
      <c r="D1114" s="149"/>
      <c r="E1114" s="149"/>
      <c r="F1114" s="162"/>
      <c r="G1114" s="52"/>
      <c r="H1114" s="52"/>
      <c r="I1114" s="34"/>
      <c r="J1114" s="34"/>
      <c r="K1114" s="34"/>
      <c r="L1114" s="7"/>
      <c r="M1114" s="34"/>
      <c r="N1114" s="7"/>
      <c r="O1114" s="34"/>
      <c r="P1114" s="7"/>
      <c r="Q1114" s="34"/>
      <c r="R1114" s="34"/>
      <c r="S1114" s="7"/>
      <c r="T1114" s="34"/>
      <c r="U1114" s="34"/>
      <c r="V1114" s="7"/>
      <c r="W1114" s="34"/>
      <c r="X1114" s="7"/>
      <c r="Y1114" s="34"/>
      <c r="Z1114" s="67"/>
      <c r="AA1114" s="34"/>
      <c r="AB1114" s="7"/>
      <c r="AC1114" s="34"/>
      <c r="AD1114" s="34"/>
      <c r="AE1114" s="7"/>
      <c r="AF1114" s="34"/>
      <c r="AG1114" s="7"/>
      <c r="AH1114" s="34"/>
      <c r="AI1114" s="7"/>
      <c r="AJ1114" s="66"/>
      <c r="AK1114" s="66"/>
      <c r="AL1114" s="34"/>
      <c r="AM1114" s="34"/>
      <c r="AN1114" s="7"/>
      <c r="AO1114" s="7"/>
      <c r="AP1114" s="8"/>
      <c r="AQ1114" s="8"/>
      <c r="AR1114" s="7"/>
      <c r="AS1114" s="8"/>
      <c r="AT1114" s="8"/>
      <c r="AU1114" s="224"/>
      <c r="AV1114" s="224"/>
      <c r="AW1114" s="224"/>
      <c r="AX1114" s="225"/>
      <c r="AY1114" s="225"/>
      <c r="AZ1114" s="224"/>
      <c r="BA1114" s="225"/>
      <c r="BB1114" s="225"/>
      <c r="BC1114" s="224"/>
      <c r="BD1114" s="225"/>
      <c r="BE1114" s="225"/>
      <c r="BF1114" s="224"/>
      <c r="BG1114" s="225"/>
      <c r="BH1114" s="225"/>
      <c r="BI1114" s="224"/>
      <c r="BJ1114" s="226"/>
      <c r="BK1114" s="226"/>
      <c r="BL1114" s="228"/>
      <c r="BM1114" s="229"/>
    </row>
    <row r="1115" spans="1:65" x14ac:dyDescent="0.25">
      <c r="A1115" s="45"/>
      <c r="B1115" s="44"/>
      <c r="C1115" s="149"/>
      <c r="D1115" s="149"/>
      <c r="E1115" s="149"/>
      <c r="F1115" s="162"/>
      <c r="G1115" s="52"/>
      <c r="H1115" s="52"/>
      <c r="I1115" s="34"/>
      <c r="J1115" s="34"/>
      <c r="K1115" s="34"/>
      <c r="L1115" s="7"/>
      <c r="M1115" s="34"/>
      <c r="N1115" s="7"/>
      <c r="O1115" s="34"/>
      <c r="P1115" s="7"/>
      <c r="Q1115" s="34"/>
      <c r="R1115" s="34"/>
      <c r="S1115" s="7"/>
      <c r="T1115" s="34"/>
      <c r="U1115" s="34"/>
      <c r="V1115" s="7"/>
      <c r="W1115" s="34"/>
      <c r="X1115" s="7"/>
      <c r="Y1115" s="34"/>
      <c r="Z1115" s="67"/>
      <c r="AA1115" s="34"/>
      <c r="AB1115" s="7"/>
      <c r="AC1115" s="34"/>
      <c r="AD1115" s="34"/>
      <c r="AE1115" s="7"/>
      <c r="AF1115" s="34"/>
      <c r="AG1115" s="7"/>
      <c r="AH1115" s="34"/>
      <c r="AI1115" s="7"/>
      <c r="AJ1115" s="66"/>
      <c r="AK1115" s="66"/>
      <c r="AL1115" s="34"/>
      <c r="AM1115" s="34"/>
      <c r="AN1115" s="7"/>
      <c r="AO1115" s="7"/>
      <c r="AP1115" s="8"/>
      <c r="AQ1115" s="8"/>
      <c r="AR1115" s="7"/>
      <c r="AS1115" s="8"/>
      <c r="AT1115" s="8"/>
      <c r="AU1115" s="224"/>
      <c r="AV1115" s="224"/>
      <c r="AW1115" s="224"/>
      <c r="AX1115" s="225"/>
      <c r="AY1115" s="225"/>
      <c r="AZ1115" s="224"/>
      <c r="BA1115" s="225"/>
      <c r="BB1115" s="225"/>
      <c r="BC1115" s="224"/>
      <c r="BD1115" s="225"/>
      <c r="BE1115" s="225"/>
      <c r="BF1115" s="224"/>
      <c r="BG1115" s="225"/>
      <c r="BH1115" s="225"/>
      <c r="BI1115" s="224"/>
      <c r="BJ1115" s="226"/>
      <c r="BK1115" s="226"/>
      <c r="BL1115" s="228"/>
      <c r="BM1115" s="229"/>
    </row>
    <row r="1116" spans="1:65" x14ac:dyDescent="0.25">
      <c r="A1116" s="45"/>
      <c r="B1116" s="44"/>
      <c r="C1116" s="149"/>
      <c r="D1116" s="149"/>
      <c r="E1116" s="149"/>
      <c r="F1116" s="162"/>
      <c r="G1116" s="52"/>
      <c r="H1116" s="52"/>
      <c r="I1116" s="34"/>
      <c r="J1116" s="34"/>
      <c r="K1116" s="34"/>
      <c r="L1116" s="7"/>
      <c r="M1116" s="34"/>
      <c r="N1116" s="7"/>
      <c r="O1116" s="34"/>
      <c r="P1116" s="7"/>
      <c r="Q1116" s="34"/>
      <c r="R1116" s="34"/>
      <c r="S1116" s="7"/>
      <c r="T1116" s="34"/>
      <c r="U1116" s="34"/>
      <c r="V1116" s="7"/>
      <c r="W1116" s="34"/>
      <c r="X1116" s="7"/>
      <c r="Y1116" s="34"/>
      <c r="Z1116" s="67"/>
      <c r="AA1116" s="34"/>
      <c r="AB1116" s="7"/>
      <c r="AC1116" s="34"/>
      <c r="AD1116" s="34"/>
      <c r="AE1116" s="7"/>
      <c r="AF1116" s="34"/>
      <c r="AG1116" s="7"/>
      <c r="AH1116" s="34"/>
      <c r="AI1116" s="7"/>
      <c r="AJ1116" s="66"/>
      <c r="AK1116" s="66"/>
      <c r="AL1116" s="34"/>
      <c r="AM1116" s="34"/>
      <c r="AN1116" s="7"/>
      <c r="AO1116" s="7"/>
      <c r="AP1116" s="8"/>
      <c r="AQ1116" s="8"/>
      <c r="AR1116" s="7"/>
      <c r="AS1116" s="8"/>
      <c r="AT1116" s="8"/>
      <c r="AU1116" s="224"/>
      <c r="AV1116" s="224"/>
      <c r="AW1116" s="224"/>
      <c r="AX1116" s="225"/>
      <c r="AY1116" s="225"/>
      <c r="AZ1116" s="224"/>
      <c r="BA1116" s="225"/>
      <c r="BB1116" s="225"/>
      <c r="BC1116" s="224"/>
      <c r="BD1116" s="225"/>
      <c r="BE1116" s="225"/>
      <c r="BF1116" s="224"/>
      <c r="BG1116" s="225"/>
      <c r="BH1116" s="225"/>
      <c r="BI1116" s="224"/>
      <c r="BJ1116" s="226"/>
      <c r="BK1116" s="226"/>
      <c r="BL1116" s="228"/>
      <c r="BM1116" s="229"/>
    </row>
    <row r="1117" spans="1:65" x14ac:dyDescent="0.25">
      <c r="A1117" s="45"/>
      <c r="B1117" s="44"/>
      <c r="C1117" s="149"/>
      <c r="D1117" s="149"/>
      <c r="E1117" s="149"/>
      <c r="F1117" s="162"/>
      <c r="G1117" s="52"/>
      <c r="H1117" s="52"/>
      <c r="I1117" s="34"/>
      <c r="J1117" s="34"/>
      <c r="K1117" s="34"/>
      <c r="L1117" s="7"/>
      <c r="M1117" s="34"/>
      <c r="N1117" s="7"/>
      <c r="O1117" s="34"/>
      <c r="P1117" s="7"/>
      <c r="Q1117" s="34"/>
      <c r="R1117" s="34"/>
      <c r="S1117" s="7"/>
      <c r="T1117" s="34"/>
      <c r="U1117" s="34"/>
      <c r="V1117" s="7"/>
      <c r="W1117" s="34"/>
      <c r="X1117" s="7"/>
      <c r="Y1117" s="34"/>
      <c r="Z1117" s="67"/>
      <c r="AA1117" s="34"/>
      <c r="AB1117" s="7"/>
      <c r="AC1117" s="34"/>
      <c r="AD1117" s="34"/>
      <c r="AE1117" s="7"/>
      <c r="AF1117" s="34"/>
      <c r="AG1117" s="7"/>
      <c r="AH1117" s="34"/>
      <c r="AI1117" s="7"/>
      <c r="AJ1117" s="66"/>
      <c r="AK1117" s="66"/>
      <c r="AL1117" s="34"/>
      <c r="AM1117" s="34"/>
      <c r="AN1117" s="7"/>
      <c r="AO1117" s="7"/>
      <c r="AP1117" s="8"/>
      <c r="AQ1117" s="8"/>
      <c r="AR1117" s="7"/>
      <c r="AS1117" s="8"/>
      <c r="AT1117" s="8"/>
      <c r="AU1117" s="224"/>
      <c r="AV1117" s="224"/>
      <c r="AW1117" s="224"/>
      <c r="AX1117" s="225"/>
      <c r="AY1117" s="225"/>
      <c r="AZ1117" s="224"/>
      <c r="BA1117" s="225"/>
      <c r="BB1117" s="225"/>
      <c r="BC1117" s="224"/>
      <c r="BD1117" s="225"/>
      <c r="BE1117" s="225"/>
      <c r="BF1117" s="224"/>
      <c r="BG1117" s="225"/>
      <c r="BH1117" s="225"/>
      <c r="BI1117" s="224"/>
      <c r="BJ1117" s="226"/>
      <c r="BK1117" s="226"/>
      <c r="BL1117" s="228"/>
      <c r="BM1117" s="229"/>
    </row>
    <row r="1118" spans="1:65" x14ac:dyDescent="0.25">
      <c r="A1118" s="45"/>
      <c r="B1118" s="44"/>
      <c r="C1118" s="149"/>
      <c r="D1118" s="149"/>
      <c r="E1118" s="149"/>
      <c r="F1118" s="162"/>
      <c r="G1118" s="52"/>
      <c r="H1118" s="52"/>
      <c r="I1118" s="34"/>
      <c r="J1118" s="34"/>
      <c r="K1118" s="34"/>
      <c r="L1118" s="7"/>
      <c r="M1118" s="34"/>
      <c r="N1118" s="7"/>
      <c r="O1118" s="34"/>
      <c r="P1118" s="7"/>
      <c r="Q1118" s="34"/>
      <c r="R1118" s="34"/>
      <c r="S1118" s="7"/>
      <c r="T1118" s="34"/>
      <c r="U1118" s="34"/>
      <c r="V1118" s="7"/>
      <c r="W1118" s="34"/>
      <c r="X1118" s="7"/>
      <c r="Y1118" s="34"/>
      <c r="Z1118" s="67"/>
      <c r="AA1118" s="34"/>
      <c r="AB1118" s="7"/>
      <c r="AC1118" s="34"/>
      <c r="AD1118" s="34"/>
      <c r="AE1118" s="7"/>
      <c r="AF1118" s="34"/>
      <c r="AG1118" s="7"/>
      <c r="AH1118" s="34"/>
      <c r="AI1118" s="7"/>
      <c r="AJ1118" s="66"/>
      <c r="AK1118" s="66"/>
      <c r="AL1118" s="34"/>
      <c r="AM1118" s="34"/>
      <c r="AN1118" s="7"/>
      <c r="AO1118" s="7"/>
      <c r="AP1118" s="8"/>
      <c r="AQ1118" s="8"/>
      <c r="AR1118" s="7"/>
      <c r="AS1118" s="8"/>
      <c r="AT1118" s="8"/>
      <c r="AU1118" s="224"/>
      <c r="AV1118" s="224"/>
      <c r="AW1118" s="224"/>
      <c r="AX1118" s="225"/>
      <c r="AY1118" s="225"/>
      <c r="AZ1118" s="224"/>
      <c r="BA1118" s="225"/>
      <c r="BB1118" s="225"/>
      <c r="BC1118" s="224"/>
      <c r="BD1118" s="225"/>
      <c r="BE1118" s="225"/>
      <c r="BF1118" s="224"/>
      <c r="BG1118" s="225"/>
      <c r="BH1118" s="225"/>
      <c r="BI1118" s="224"/>
      <c r="BJ1118" s="226"/>
      <c r="BK1118" s="226"/>
      <c r="BL1118" s="228"/>
      <c r="BM1118" s="229"/>
    </row>
    <row r="1119" spans="1:65" x14ac:dyDescent="0.25">
      <c r="A1119" s="45"/>
      <c r="B1119" s="44"/>
      <c r="C1119" s="149"/>
      <c r="D1119" s="149"/>
      <c r="E1119" s="149"/>
      <c r="F1119" s="162"/>
      <c r="G1119" s="52"/>
      <c r="H1119" s="52"/>
      <c r="I1119" s="34"/>
      <c r="J1119" s="34"/>
      <c r="K1119" s="34"/>
      <c r="L1119" s="7"/>
      <c r="M1119" s="34"/>
      <c r="N1119" s="7"/>
      <c r="O1119" s="34"/>
      <c r="P1119" s="7"/>
      <c r="Q1119" s="34"/>
      <c r="R1119" s="34"/>
      <c r="S1119" s="7"/>
      <c r="T1119" s="34"/>
      <c r="U1119" s="34"/>
      <c r="V1119" s="7"/>
      <c r="W1119" s="34"/>
      <c r="X1119" s="7"/>
      <c r="Y1119" s="34"/>
      <c r="Z1119" s="67"/>
      <c r="AA1119" s="34"/>
      <c r="AB1119" s="7"/>
      <c r="AC1119" s="34"/>
      <c r="AD1119" s="34"/>
      <c r="AE1119" s="7"/>
      <c r="AF1119" s="34"/>
      <c r="AG1119" s="7"/>
      <c r="AH1119" s="34"/>
      <c r="AI1119" s="7"/>
      <c r="AJ1119" s="66"/>
      <c r="AK1119" s="66"/>
      <c r="AL1119" s="34"/>
      <c r="AM1119" s="34"/>
      <c r="AN1119" s="7"/>
      <c r="AO1119" s="7"/>
      <c r="AP1119" s="8"/>
      <c r="AQ1119" s="8"/>
      <c r="AR1119" s="7"/>
      <c r="AS1119" s="8"/>
      <c r="AT1119" s="8"/>
      <c r="AU1119" s="224"/>
      <c r="AV1119" s="224"/>
      <c r="AW1119" s="224"/>
      <c r="AX1119" s="225"/>
      <c r="AY1119" s="225"/>
      <c r="AZ1119" s="224"/>
      <c r="BA1119" s="225"/>
      <c r="BB1119" s="225"/>
      <c r="BC1119" s="224"/>
      <c r="BD1119" s="225"/>
      <c r="BE1119" s="225"/>
      <c r="BF1119" s="224"/>
      <c r="BG1119" s="225"/>
      <c r="BH1119" s="225"/>
      <c r="BI1119" s="224"/>
      <c r="BJ1119" s="226"/>
      <c r="BK1119" s="226"/>
      <c r="BL1119" s="228"/>
      <c r="BM1119" s="229"/>
    </row>
    <row r="1120" spans="1:65" x14ac:dyDescent="0.25">
      <c r="A1120" s="45"/>
      <c r="B1120" s="44"/>
      <c r="C1120" s="149"/>
      <c r="D1120" s="149"/>
      <c r="E1120" s="149"/>
      <c r="F1120" s="162"/>
      <c r="G1120" s="52"/>
      <c r="H1120" s="52"/>
      <c r="I1120" s="34"/>
      <c r="J1120" s="34"/>
      <c r="K1120" s="34"/>
      <c r="L1120" s="7"/>
      <c r="M1120" s="34"/>
      <c r="N1120" s="7"/>
      <c r="O1120" s="34"/>
      <c r="P1120" s="7"/>
      <c r="Q1120" s="34"/>
      <c r="R1120" s="34"/>
      <c r="S1120" s="7"/>
      <c r="T1120" s="34"/>
      <c r="U1120" s="34"/>
      <c r="V1120" s="7"/>
      <c r="W1120" s="34"/>
      <c r="X1120" s="7"/>
      <c r="Y1120" s="34"/>
      <c r="Z1120" s="67"/>
      <c r="AA1120" s="34"/>
      <c r="AB1120" s="7"/>
      <c r="AC1120" s="34"/>
      <c r="AD1120" s="34"/>
      <c r="AE1120" s="7"/>
      <c r="AF1120" s="34"/>
      <c r="AG1120" s="7"/>
      <c r="AH1120" s="34"/>
      <c r="AI1120" s="7"/>
      <c r="AJ1120" s="66"/>
      <c r="AK1120" s="66"/>
      <c r="AL1120" s="34"/>
      <c r="AM1120" s="34"/>
      <c r="AN1120" s="7"/>
      <c r="AO1120" s="7"/>
      <c r="AP1120" s="8"/>
      <c r="AQ1120" s="8"/>
      <c r="AR1120" s="7"/>
      <c r="AS1120" s="8"/>
      <c r="AT1120" s="8"/>
      <c r="AU1120" s="224"/>
      <c r="AV1120" s="224"/>
      <c r="AW1120" s="224"/>
      <c r="AX1120" s="225"/>
      <c r="AY1120" s="225"/>
      <c r="AZ1120" s="224"/>
      <c r="BA1120" s="225"/>
      <c r="BB1120" s="225"/>
      <c r="BC1120" s="224"/>
      <c r="BD1120" s="225"/>
      <c r="BE1120" s="225"/>
      <c r="BF1120" s="224"/>
      <c r="BG1120" s="225"/>
      <c r="BH1120" s="225"/>
      <c r="BI1120" s="224"/>
      <c r="BJ1120" s="226"/>
      <c r="BK1120" s="226"/>
      <c r="BL1120" s="228"/>
      <c r="BM1120" s="229"/>
    </row>
    <row r="1121" spans="1:65" x14ac:dyDescent="0.25">
      <c r="A1121" s="45"/>
      <c r="B1121" s="44"/>
      <c r="C1121" s="149"/>
      <c r="D1121" s="149"/>
      <c r="E1121" s="149"/>
      <c r="F1121" s="162"/>
      <c r="G1121" s="52"/>
      <c r="H1121" s="52"/>
      <c r="I1121" s="34"/>
      <c r="J1121" s="34"/>
      <c r="K1121" s="34"/>
      <c r="L1121" s="7"/>
      <c r="M1121" s="34"/>
      <c r="N1121" s="7"/>
      <c r="O1121" s="34"/>
      <c r="P1121" s="7"/>
      <c r="Q1121" s="34"/>
      <c r="R1121" s="34"/>
      <c r="S1121" s="7"/>
      <c r="T1121" s="34"/>
      <c r="U1121" s="34"/>
      <c r="V1121" s="7"/>
      <c r="W1121" s="34"/>
      <c r="X1121" s="7"/>
      <c r="Y1121" s="34"/>
      <c r="Z1121" s="67"/>
      <c r="AA1121" s="34"/>
      <c r="AB1121" s="7"/>
      <c r="AC1121" s="34"/>
      <c r="AD1121" s="34"/>
      <c r="AE1121" s="7"/>
      <c r="AF1121" s="34"/>
      <c r="AG1121" s="7"/>
      <c r="AH1121" s="34"/>
      <c r="AI1121" s="7"/>
      <c r="AJ1121" s="66"/>
      <c r="AK1121" s="66"/>
      <c r="AL1121" s="34"/>
      <c r="AM1121" s="34"/>
      <c r="AN1121" s="7"/>
      <c r="AO1121" s="7"/>
      <c r="AP1121" s="8"/>
      <c r="AQ1121" s="8"/>
      <c r="AR1121" s="7"/>
      <c r="AS1121" s="8"/>
      <c r="AT1121" s="8"/>
      <c r="AU1121" s="224"/>
      <c r="AV1121" s="224"/>
      <c r="AW1121" s="224"/>
      <c r="AX1121" s="225"/>
      <c r="AY1121" s="225"/>
      <c r="AZ1121" s="224"/>
      <c r="BA1121" s="225"/>
      <c r="BB1121" s="225"/>
      <c r="BC1121" s="224"/>
      <c r="BD1121" s="225"/>
      <c r="BE1121" s="225"/>
      <c r="BF1121" s="224"/>
      <c r="BG1121" s="225"/>
      <c r="BH1121" s="225"/>
      <c r="BI1121" s="224"/>
      <c r="BJ1121" s="226"/>
      <c r="BK1121" s="226"/>
      <c r="BL1121" s="228"/>
      <c r="BM1121" s="229"/>
    </row>
    <row r="1122" spans="1:65" x14ac:dyDescent="0.25">
      <c r="A1122" s="45"/>
      <c r="B1122" s="44"/>
      <c r="C1122" s="149"/>
      <c r="D1122" s="149"/>
      <c r="E1122" s="149"/>
      <c r="F1122" s="162"/>
      <c r="G1122" s="52"/>
      <c r="H1122" s="52"/>
      <c r="I1122" s="34"/>
      <c r="J1122" s="34"/>
      <c r="K1122" s="34"/>
      <c r="L1122" s="7"/>
      <c r="M1122" s="34"/>
      <c r="N1122" s="7"/>
      <c r="O1122" s="34"/>
      <c r="P1122" s="7"/>
      <c r="Q1122" s="34"/>
      <c r="R1122" s="34"/>
      <c r="S1122" s="7"/>
      <c r="T1122" s="34"/>
      <c r="U1122" s="34"/>
      <c r="V1122" s="7"/>
      <c r="W1122" s="34"/>
      <c r="X1122" s="7"/>
      <c r="Y1122" s="34"/>
      <c r="Z1122" s="67"/>
      <c r="AA1122" s="34"/>
      <c r="AB1122" s="7"/>
      <c r="AC1122" s="34"/>
      <c r="AD1122" s="34"/>
      <c r="AE1122" s="7"/>
      <c r="AF1122" s="34"/>
      <c r="AG1122" s="7"/>
      <c r="AH1122" s="34"/>
      <c r="AI1122" s="7"/>
      <c r="AJ1122" s="66"/>
      <c r="AK1122" s="66"/>
      <c r="AL1122" s="34"/>
      <c r="AM1122" s="34"/>
      <c r="AN1122" s="7"/>
      <c r="AO1122" s="7"/>
      <c r="AP1122" s="8"/>
      <c r="AQ1122" s="8"/>
      <c r="AR1122" s="7"/>
      <c r="AS1122" s="8"/>
      <c r="AT1122" s="8"/>
      <c r="AU1122" s="224"/>
      <c r="AV1122" s="224"/>
      <c r="AW1122" s="224"/>
      <c r="AX1122" s="225"/>
      <c r="AY1122" s="225"/>
      <c r="AZ1122" s="224"/>
      <c r="BA1122" s="225"/>
      <c r="BB1122" s="225"/>
      <c r="BC1122" s="224"/>
      <c r="BD1122" s="225"/>
      <c r="BE1122" s="225"/>
      <c r="BF1122" s="224"/>
      <c r="BG1122" s="225"/>
      <c r="BH1122" s="225"/>
      <c r="BI1122" s="224"/>
      <c r="BJ1122" s="226"/>
      <c r="BK1122" s="226"/>
      <c r="BL1122" s="228"/>
      <c r="BM1122" s="229"/>
    </row>
    <row r="1123" spans="1:65" x14ac:dyDescent="0.25">
      <c r="A1123" s="45"/>
      <c r="B1123" s="44"/>
      <c r="C1123" s="149"/>
      <c r="D1123" s="149"/>
      <c r="E1123" s="149"/>
      <c r="F1123" s="162"/>
      <c r="G1123" s="52"/>
      <c r="H1123" s="52"/>
      <c r="I1123" s="34"/>
      <c r="J1123" s="34"/>
      <c r="K1123" s="34"/>
      <c r="L1123" s="7"/>
      <c r="M1123" s="34"/>
      <c r="N1123" s="7"/>
      <c r="O1123" s="34"/>
      <c r="P1123" s="7"/>
      <c r="Q1123" s="34"/>
      <c r="R1123" s="34"/>
      <c r="S1123" s="7"/>
      <c r="T1123" s="34"/>
      <c r="U1123" s="34"/>
      <c r="V1123" s="7"/>
      <c r="W1123" s="34"/>
      <c r="X1123" s="7"/>
      <c r="Y1123" s="34"/>
      <c r="Z1123" s="67"/>
      <c r="AA1123" s="34"/>
      <c r="AB1123" s="7"/>
      <c r="AC1123" s="34"/>
      <c r="AD1123" s="34"/>
      <c r="AE1123" s="7"/>
      <c r="AF1123" s="34"/>
      <c r="AG1123" s="7"/>
      <c r="AH1123" s="34"/>
      <c r="AI1123" s="7"/>
      <c r="AJ1123" s="66"/>
      <c r="AK1123" s="66"/>
      <c r="AL1123" s="34"/>
      <c r="AM1123" s="34"/>
      <c r="AN1123" s="7"/>
      <c r="AO1123" s="7"/>
      <c r="AP1123" s="8"/>
      <c r="AQ1123" s="8"/>
      <c r="AR1123" s="7"/>
      <c r="AS1123" s="8"/>
      <c r="AT1123" s="8"/>
      <c r="AU1123" s="224"/>
      <c r="AV1123" s="224"/>
      <c r="AW1123" s="224"/>
      <c r="AX1123" s="225"/>
      <c r="AY1123" s="225"/>
      <c r="AZ1123" s="224"/>
      <c r="BA1123" s="225"/>
      <c r="BB1123" s="225"/>
      <c r="BC1123" s="224"/>
      <c r="BD1123" s="225"/>
      <c r="BE1123" s="225"/>
      <c r="BF1123" s="224"/>
      <c r="BG1123" s="225"/>
      <c r="BH1123" s="225"/>
      <c r="BI1123" s="224"/>
      <c r="BJ1123" s="226"/>
      <c r="BK1123" s="226"/>
      <c r="BL1123" s="228"/>
      <c r="BM1123" s="229"/>
    </row>
    <row r="1124" spans="1:65" x14ac:dyDescent="0.25">
      <c r="A1124" s="45"/>
      <c r="B1124" s="44"/>
      <c r="C1124" s="149"/>
      <c r="D1124" s="149"/>
      <c r="E1124" s="149"/>
      <c r="F1124" s="162"/>
      <c r="G1124" s="52"/>
      <c r="H1124" s="52"/>
      <c r="I1124" s="34"/>
      <c r="J1124" s="34"/>
      <c r="K1124" s="34"/>
      <c r="L1124" s="7"/>
      <c r="M1124" s="34"/>
      <c r="N1124" s="7"/>
      <c r="O1124" s="34"/>
      <c r="P1124" s="7"/>
      <c r="Q1124" s="34"/>
      <c r="R1124" s="34"/>
      <c r="S1124" s="7"/>
      <c r="T1124" s="34"/>
      <c r="U1124" s="34"/>
      <c r="V1124" s="7"/>
      <c r="W1124" s="34"/>
      <c r="X1124" s="7"/>
      <c r="Y1124" s="34"/>
      <c r="Z1124" s="67"/>
      <c r="AA1124" s="34"/>
      <c r="AB1124" s="7"/>
      <c r="AC1124" s="34"/>
      <c r="AD1124" s="34"/>
      <c r="AE1124" s="7"/>
      <c r="AF1124" s="34"/>
      <c r="AG1124" s="7"/>
      <c r="AH1124" s="34"/>
      <c r="AI1124" s="7"/>
      <c r="AJ1124" s="66"/>
      <c r="AK1124" s="66"/>
      <c r="AL1124" s="34"/>
      <c r="AM1124" s="34"/>
      <c r="AN1124" s="7"/>
      <c r="AO1124" s="7"/>
      <c r="AP1124" s="8"/>
      <c r="AQ1124" s="8"/>
      <c r="AR1124" s="7"/>
      <c r="AS1124" s="8"/>
      <c r="AT1124" s="8"/>
      <c r="AU1124" s="224"/>
      <c r="AV1124" s="224"/>
      <c r="AW1124" s="224"/>
      <c r="AX1124" s="225"/>
      <c r="AY1124" s="225"/>
      <c r="AZ1124" s="224"/>
      <c r="BA1124" s="225"/>
      <c r="BB1124" s="225"/>
      <c r="BC1124" s="224"/>
      <c r="BD1124" s="225"/>
      <c r="BE1124" s="225"/>
      <c r="BF1124" s="224"/>
      <c r="BG1124" s="225"/>
      <c r="BH1124" s="225"/>
      <c r="BI1124" s="224"/>
      <c r="BJ1124" s="226"/>
      <c r="BK1124" s="226"/>
      <c r="BL1124" s="228"/>
      <c r="BM1124" s="229"/>
    </row>
    <row r="1125" spans="1:65" x14ac:dyDescent="0.25">
      <c r="A1125" s="45"/>
      <c r="B1125" s="44"/>
      <c r="C1125" s="149"/>
      <c r="D1125" s="149"/>
      <c r="E1125" s="149"/>
      <c r="F1125" s="162"/>
      <c r="G1125" s="52"/>
      <c r="H1125" s="52"/>
      <c r="I1125" s="34"/>
      <c r="J1125" s="34"/>
      <c r="K1125" s="34"/>
      <c r="L1125" s="7"/>
      <c r="M1125" s="34"/>
      <c r="N1125" s="7"/>
      <c r="O1125" s="34"/>
      <c r="P1125" s="7"/>
      <c r="Q1125" s="34"/>
      <c r="R1125" s="34"/>
      <c r="S1125" s="7"/>
      <c r="T1125" s="34"/>
      <c r="U1125" s="34"/>
      <c r="V1125" s="7"/>
      <c r="W1125" s="34"/>
      <c r="X1125" s="7"/>
      <c r="Y1125" s="34"/>
      <c r="Z1125" s="67"/>
      <c r="AA1125" s="34"/>
      <c r="AB1125" s="7"/>
      <c r="AC1125" s="34"/>
      <c r="AD1125" s="34"/>
      <c r="AE1125" s="7"/>
      <c r="AF1125" s="34"/>
      <c r="AG1125" s="7"/>
      <c r="AH1125" s="34"/>
      <c r="AI1125" s="7"/>
      <c r="AJ1125" s="66"/>
      <c r="AK1125" s="66"/>
      <c r="AL1125" s="34"/>
      <c r="AM1125" s="34"/>
      <c r="AN1125" s="7"/>
      <c r="AO1125" s="7"/>
      <c r="AP1125" s="8"/>
      <c r="AQ1125" s="8"/>
      <c r="AR1125" s="7"/>
      <c r="AS1125" s="8"/>
      <c r="AT1125" s="8"/>
      <c r="AU1125" s="224"/>
      <c r="AV1125" s="224"/>
      <c r="AW1125" s="224"/>
      <c r="AX1125" s="225"/>
      <c r="AY1125" s="225"/>
      <c r="AZ1125" s="224"/>
      <c r="BA1125" s="225"/>
      <c r="BB1125" s="225"/>
      <c r="BC1125" s="224"/>
      <c r="BD1125" s="225"/>
      <c r="BE1125" s="225"/>
      <c r="BF1125" s="224"/>
      <c r="BG1125" s="225"/>
      <c r="BH1125" s="225"/>
      <c r="BI1125" s="224"/>
      <c r="BJ1125" s="226"/>
      <c r="BK1125" s="226"/>
      <c r="BL1125" s="228"/>
      <c r="BM1125" s="229"/>
    </row>
    <row r="1126" spans="1:65" x14ac:dyDescent="0.25">
      <c r="A1126" s="45"/>
      <c r="B1126" s="44"/>
      <c r="C1126" s="149"/>
      <c r="D1126" s="149"/>
      <c r="E1126" s="149"/>
      <c r="F1126" s="162"/>
      <c r="G1126" s="52"/>
      <c r="H1126" s="52"/>
      <c r="I1126" s="34"/>
      <c r="J1126" s="34"/>
      <c r="K1126" s="34"/>
      <c r="L1126" s="7"/>
      <c r="M1126" s="34"/>
      <c r="N1126" s="7"/>
      <c r="O1126" s="34"/>
      <c r="P1126" s="7"/>
      <c r="Q1126" s="34"/>
      <c r="R1126" s="34"/>
      <c r="S1126" s="7"/>
      <c r="T1126" s="34"/>
      <c r="U1126" s="34"/>
      <c r="V1126" s="7"/>
      <c r="W1126" s="34"/>
      <c r="X1126" s="7"/>
      <c r="Y1126" s="34"/>
      <c r="Z1126" s="67"/>
      <c r="AA1126" s="34"/>
      <c r="AB1126" s="7"/>
      <c r="AC1126" s="34"/>
      <c r="AD1126" s="34"/>
      <c r="AE1126" s="7"/>
      <c r="AF1126" s="34"/>
      <c r="AG1126" s="7"/>
      <c r="AH1126" s="34"/>
      <c r="AI1126" s="7"/>
      <c r="AJ1126" s="66"/>
      <c r="AK1126" s="66"/>
      <c r="AL1126" s="34"/>
      <c r="AM1126" s="34"/>
      <c r="AN1126" s="7"/>
      <c r="AO1126" s="7"/>
      <c r="AP1126" s="8"/>
      <c r="AQ1126" s="8"/>
      <c r="AR1126" s="7"/>
      <c r="AS1126" s="8"/>
      <c r="AT1126" s="8"/>
      <c r="AU1126" s="224"/>
      <c r="AV1126" s="224"/>
      <c r="AW1126" s="224"/>
      <c r="AX1126" s="225"/>
      <c r="AY1126" s="225"/>
      <c r="AZ1126" s="224"/>
      <c r="BA1126" s="225"/>
      <c r="BB1126" s="225"/>
      <c r="BC1126" s="224"/>
      <c r="BD1126" s="225"/>
      <c r="BE1126" s="225"/>
      <c r="BF1126" s="224"/>
      <c r="BG1126" s="225"/>
      <c r="BH1126" s="225"/>
      <c r="BI1126" s="224"/>
      <c r="BJ1126" s="226"/>
      <c r="BK1126" s="226"/>
      <c r="BL1126" s="228"/>
      <c r="BM1126" s="229"/>
    </row>
    <row r="1127" spans="1:65" x14ac:dyDescent="0.25">
      <c r="A1127" s="45"/>
      <c r="B1127" s="44"/>
      <c r="C1127" s="149"/>
      <c r="D1127" s="149"/>
      <c r="E1127" s="149"/>
      <c r="F1127" s="162"/>
      <c r="G1127" s="52"/>
      <c r="H1127" s="52"/>
      <c r="I1127" s="34"/>
      <c r="J1127" s="34"/>
      <c r="K1127" s="34"/>
      <c r="L1127" s="7"/>
      <c r="M1127" s="34"/>
      <c r="N1127" s="7"/>
      <c r="O1127" s="34"/>
      <c r="P1127" s="7"/>
      <c r="Q1127" s="34"/>
      <c r="R1127" s="34"/>
      <c r="S1127" s="7"/>
      <c r="T1127" s="34"/>
      <c r="U1127" s="34"/>
      <c r="V1127" s="7"/>
      <c r="W1127" s="34"/>
      <c r="X1127" s="7"/>
      <c r="Y1127" s="34"/>
      <c r="Z1127" s="67"/>
      <c r="AA1127" s="34"/>
      <c r="AB1127" s="7"/>
      <c r="AC1127" s="34"/>
      <c r="AD1127" s="34"/>
      <c r="AE1127" s="7"/>
      <c r="AF1127" s="34"/>
      <c r="AG1127" s="7"/>
      <c r="AH1127" s="34"/>
      <c r="AI1127" s="7"/>
      <c r="AJ1127" s="66"/>
      <c r="AK1127" s="66"/>
      <c r="AL1127" s="34"/>
      <c r="AM1127" s="34"/>
      <c r="AN1127" s="7"/>
      <c r="AO1127" s="7"/>
      <c r="AP1127" s="8"/>
      <c r="AQ1127" s="8"/>
      <c r="AR1127" s="7"/>
      <c r="AS1127" s="8"/>
      <c r="AT1127" s="8"/>
      <c r="AU1127" s="224"/>
      <c r="AV1127" s="224"/>
      <c r="AW1127" s="224"/>
      <c r="AX1127" s="225"/>
      <c r="AY1127" s="225"/>
      <c r="AZ1127" s="224"/>
      <c r="BA1127" s="225"/>
      <c r="BB1127" s="225"/>
      <c r="BC1127" s="224"/>
      <c r="BD1127" s="225"/>
      <c r="BE1127" s="225"/>
      <c r="BF1127" s="224"/>
      <c r="BG1127" s="225"/>
      <c r="BH1127" s="225"/>
      <c r="BI1127" s="224"/>
      <c r="BJ1127" s="226"/>
      <c r="BK1127" s="226"/>
      <c r="BL1127" s="228"/>
      <c r="BM1127" s="229"/>
    </row>
    <row r="1128" spans="1:65" x14ac:dyDescent="0.25">
      <c r="A1128" s="45"/>
      <c r="B1128" s="44"/>
      <c r="C1128" s="149"/>
      <c r="D1128" s="149"/>
      <c r="E1128" s="149"/>
      <c r="F1128" s="162"/>
      <c r="G1128" s="52"/>
      <c r="H1128" s="52"/>
      <c r="I1128" s="34"/>
      <c r="J1128" s="34"/>
      <c r="K1128" s="34"/>
      <c r="L1128" s="7"/>
      <c r="M1128" s="34"/>
      <c r="N1128" s="7"/>
      <c r="O1128" s="34"/>
      <c r="P1128" s="7"/>
      <c r="Q1128" s="34"/>
      <c r="R1128" s="34"/>
      <c r="S1128" s="7"/>
      <c r="T1128" s="34"/>
      <c r="U1128" s="34"/>
      <c r="V1128" s="7"/>
      <c r="W1128" s="34"/>
      <c r="X1128" s="7"/>
      <c r="Y1128" s="34"/>
      <c r="Z1128" s="67"/>
      <c r="AA1128" s="34"/>
      <c r="AB1128" s="7"/>
      <c r="AC1128" s="34"/>
      <c r="AD1128" s="34"/>
      <c r="AE1128" s="7"/>
      <c r="AF1128" s="34"/>
      <c r="AG1128" s="7"/>
      <c r="AH1128" s="34"/>
      <c r="AI1128" s="7"/>
      <c r="AJ1128" s="66"/>
      <c r="AK1128" s="66"/>
      <c r="AL1128" s="34"/>
      <c r="AM1128" s="34"/>
      <c r="AN1128" s="7"/>
      <c r="AO1128" s="7"/>
      <c r="AP1128" s="8"/>
      <c r="AQ1128" s="8"/>
      <c r="AR1128" s="7"/>
      <c r="AS1128" s="8"/>
      <c r="AT1128" s="8"/>
      <c r="AU1128" s="224"/>
      <c r="AV1128" s="224"/>
      <c r="AW1128" s="224"/>
      <c r="AX1128" s="225"/>
      <c r="AY1128" s="225"/>
      <c r="AZ1128" s="224"/>
      <c r="BA1128" s="225"/>
      <c r="BB1128" s="225"/>
      <c r="BC1128" s="224"/>
      <c r="BD1128" s="225"/>
      <c r="BE1128" s="225"/>
      <c r="BF1128" s="224"/>
      <c r="BG1128" s="225"/>
      <c r="BH1128" s="225"/>
      <c r="BI1128" s="224"/>
      <c r="BJ1128" s="226"/>
      <c r="BK1128" s="226"/>
      <c r="BL1128" s="228"/>
      <c r="BM1128" s="229"/>
    </row>
    <row r="1129" spans="1:65" x14ac:dyDescent="0.25">
      <c r="A1129" s="45"/>
      <c r="B1129" s="44"/>
      <c r="C1129" s="149"/>
      <c r="D1129" s="149"/>
      <c r="E1129" s="149"/>
      <c r="F1129" s="162"/>
      <c r="G1129" s="52"/>
      <c r="H1129" s="52"/>
      <c r="I1129" s="34"/>
      <c r="J1129" s="34"/>
      <c r="K1129" s="34"/>
      <c r="L1129" s="7"/>
      <c r="M1129" s="34"/>
      <c r="N1129" s="7"/>
      <c r="O1129" s="34"/>
      <c r="P1129" s="7"/>
      <c r="Q1129" s="34"/>
      <c r="R1129" s="34"/>
      <c r="S1129" s="7"/>
      <c r="T1129" s="34"/>
      <c r="U1129" s="34"/>
      <c r="V1129" s="7"/>
      <c r="W1129" s="34"/>
      <c r="X1129" s="7"/>
      <c r="Y1129" s="34"/>
      <c r="Z1129" s="67"/>
      <c r="AA1129" s="34"/>
      <c r="AB1129" s="7"/>
      <c r="AC1129" s="34"/>
      <c r="AD1129" s="34"/>
      <c r="AE1129" s="7"/>
      <c r="AF1129" s="34"/>
      <c r="AG1129" s="7"/>
      <c r="AH1129" s="34"/>
      <c r="AI1129" s="7"/>
      <c r="AJ1129" s="66"/>
      <c r="AK1129" s="66"/>
      <c r="AL1129" s="34"/>
      <c r="AM1129" s="34"/>
      <c r="AN1129" s="7"/>
      <c r="AO1129" s="7"/>
      <c r="AP1129" s="8"/>
      <c r="AQ1129" s="8"/>
      <c r="AR1129" s="7"/>
      <c r="AS1129" s="8"/>
      <c r="AT1129" s="8"/>
      <c r="AU1129" s="224"/>
      <c r="AV1129" s="224"/>
      <c r="AW1129" s="224"/>
      <c r="AX1129" s="225"/>
      <c r="AY1129" s="225"/>
      <c r="AZ1129" s="224"/>
      <c r="BA1129" s="225"/>
      <c r="BB1129" s="225"/>
      <c r="BC1129" s="224"/>
      <c r="BD1129" s="225"/>
      <c r="BE1129" s="225"/>
      <c r="BF1129" s="224"/>
      <c r="BG1129" s="225"/>
      <c r="BH1129" s="225"/>
      <c r="BI1129" s="224"/>
      <c r="BJ1129" s="226"/>
      <c r="BK1129" s="226"/>
      <c r="BL1129" s="228"/>
      <c r="BM1129" s="229"/>
    </row>
    <row r="1130" spans="1:65" x14ac:dyDescent="0.25">
      <c r="A1130" s="45"/>
      <c r="B1130" s="44"/>
      <c r="C1130" s="149"/>
      <c r="D1130" s="149"/>
      <c r="E1130" s="149"/>
      <c r="F1130" s="162"/>
      <c r="G1130" s="52"/>
      <c r="H1130" s="52"/>
      <c r="I1130" s="34"/>
      <c r="J1130" s="34"/>
      <c r="K1130" s="34"/>
      <c r="L1130" s="7"/>
      <c r="M1130" s="34"/>
      <c r="N1130" s="7"/>
      <c r="O1130" s="34"/>
      <c r="P1130" s="7"/>
      <c r="Q1130" s="34"/>
      <c r="R1130" s="34"/>
      <c r="S1130" s="7"/>
      <c r="T1130" s="34"/>
      <c r="U1130" s="34"/>
      <c r="V1130" s="7"/>
      <c r="W1130" s="34"/>
      <c r="X1130" s="7"/>
      <c r="Y1130" s="34"/>
      <c r="Z1130" s="67"/>
      <c r="AA1130" s="34"/>
      <c r="AB1130" s="7"/>
      <c r="AC1130" s="34"/>
      <c r="AD1130" s="34"/>
      <c r="AE1130" s="7"/>
      <c r="AF1130" s="34"/>
      <c r="AG1130" s="7"/>
      <c r="AH1130" s="34"/>
      <c r="AI1130" s="7"/>
      <c r="AJ1130" s="66"/>
      <c r="AK1130" s="66"/>
      <c r="AL1130" s="34"/>
      <c r="AM1130" s="34"/>
      <c r="AN1130" s="7"/>
      <c r="AO1130" s="7"/>
      <c r="AP1130" s="8"/>
      <c r="AQ1130" s="8"/>
      <c r="AR1130" s="7"/>
      <c r="AS1130" s="8"/>
      <c r="AT1130" s="8"/>
      <c r="AU1130" s="224"/>
      <c r="AV1130" s="224"/>
      <c r="AW1130" s="224"/>
      <c r="AX1130" s="225"/>
      <c r="AY1130" s="225"/>
      <c r="AZ1130" s="224"/>
      <c r="BA1130" s="225"/>
      <c r="BB1130" s="225"/>
      <c r="BC1130" s="224"/>
      <c r="BD1130" s="225"/>
      <c r="BE1130" s="225"/>
      <c r="BF1130" s="224"/>
      <c r="BG1130" s="225"/>
      <c r="BH1130" s="225"/>
      <c r="BI1130" s="224"/>
      <c r="BJ1130" s="226"/>
      <c r="BK1130" s="226"/>
      <c r="BL1130" s="228"/>
      <c r="BM1130" s="229"/>
    </row>
    <row r="1131" spans="1:65" x14ac:dyDescent="0.25">
      <c r="A1131" s="45"/>
      <c r="B1131" s="44"/>
      <c r="C1131" s="149"/>
      <c r="D1131" s="149"/>
      <c r="E1131" s="149"/>
      <c r="F1131" s="162"/>
      <c r="G1131" s="52"/>
      <c r="H1131" s="52"/>
      <c r="I1131" s="34"/>
      <c r="J1131" s="34"/>
      <c r="K1131" s="34"/>
      <c r="L1131" s="7"/>
      <c r="M1131" s="34"/>
      <c r="N1131" s="7"/>
      <c r="O1131" s="34"/>
      <c r="P1131" s="7"/>
      <c r="Q1131" s="34"/>
      <c r="R1131" s="34"/>
      <c r="S1131" s="7"/>
      <c r="T1131" s="34"/>
      <c r="U1131" s="34"/>
      <c r="V1131" s="7"/>
      <c r="W1131" s="34"/>
      <c r="X1131" s="7"/>
      <c r="Y1131" s="34"/>
      <c r="Z1131" s="67"/>
      <c r="AA1131" s="34"/>
      <c r="AB1131" s="7"/>
      <c r="AC1131" s="34"/>
      <c r="AD1131" s="34"/>
      <c r="AE1131" s="7"/>
      <c r="AF1131" s="34"/>
      <c r="AG1131" s="7"/>
      <c r="AH1131" s="34"/>
      <c r="AI1131" s="7"/>
      <c r="AJ1131" s="66"/>
      <c r="AK1131" s="66"/>
      <c r="AL1131" s="34"/>
      <c r="AM1131" s="34"/>
      <c r="AN1131" s="7"/>
      <c r="AO1131" s="7"/>
      <c r="AP1131" s="8"/>
      <c r="AQ1131" s="8"/>
      <c r="AR1131" s="7"/>
      <c r="AS1131" s="8"/>
      <c r="AT1131" s="8"/>
      <c r="AU1131" s="224"/>
      <c r="AV1131" s="224"/>
      <c r="AW1131" s="224"/>
      <c r="AX1131" s="225"/>
      <c r="AY1131" s="225"/>
      <c r="AZ1131" s="224"/>
      <c r="BA1131" s="225"/>
      <c r="BB1131" s="225"/>
      <c r="BC1131" s="224"/>
      <c r="BD1131" s="225"/>
      <c r="BE1131" s="225"/>
      <c r="BF1131" s="224"/>
      <c r="BG1131" s="225"/>
      <c r="BH1131" s="225"/>
      <c r="BI1131" s="224"/>
      <c r="BJ1131" s="226"/>
      <c r="BK1131" s="226"/>
      <c r="BL1131" s="228"/>
      <c r="BM1131" s="229"/>
    </row>
    <row r="1132" spans="1:65" x14ac:dyDescent="0.25">
      <c r="A1132" s="45"/>
      <c r="B1132" s="44"/>
      <c r="C1132" s="149"/>
      <c r="D1132" s="149"/>
      <c r="E1132" s="149"/>
      <c r="F1132" s="162"/>
      <c r="G1132" s="52"/>
      <c r="H1132" s="52"/>
      <c r="I1132" s="34"/>
      <c r="J1132" s="34"/>
      <c r="K1132" s="34"/>
      <c r="L1132" s="7"/>
      <c r="M1132" s="34"/>
      <c r="N1132" s="7"/>
      <c r="O1132" s="34"/>
      <c r="P1132" s="7"/>
      <c r="Q1132" s="34"/>
      <c r="R1132" s="34"/>
      <c r="S1132" s="7"/>
      <c r="T1132" s="34"/>
      <c r="U1132" s="34"/>
      <c r="V1132" s="7"/>
      <c r="W1132" s="34"/>
      <c r="X1132" s="7"/>
      <c r="Y1132" s="34"/>
      <c r="Z1132" s="67"/>
      <c r="AA1132" s="34"/>
      <c r="AB1132" s="7"/>
      <c r="AC1132" s="34"/>
      <c r="AD1132" s="34"/>
      <c r="AE1132" s="7"/>
      <c r="AF1132" s="34"/>
      <c r="AG1132" s="7"/>
      <c r="AH1132" s="34"/>
      <c r="AI1132" s="7"/>
      <c r="AJ1132" s="66"/>
      <c r="AK1132" s="66"/>
      <c r="AL1132" s="34"/>
      <c r="AM1132" s="34"/>
      <c r="AN1132" s="7"/>
      <c r="AO1132" s="7"/>
      <c r="AP1132" s="8"/>
      <c r="AQ1132" s="8"/>
      <c r="AR1132" s="7"/>
      <c r="AS1132" s="8"/>
      <c r="AT1132" s="8"/>
      <c r="AU1132" s="224"/>
      <c r="AV1132" s="224"/>
      <c r="AW1132" s="224"/>
      <c r="AX1132" s="225"/>
      <c r="AY1132" s="225"/>
      <c r="AZ1132" s="224"/>
      <c r="BA1132" s="225"/>
      <c r="BB1132" s="225"/>
      <c r="BC1132" s="224"/>
      <c r="BD1132" s="225"/>
      <c r="BE1132" s="225"/>
      <c r="BF1132" s="224"/>
      <c r="BG1132" s="225"/>
      <c r="BH1132" s="225"/>
      <c r="BI1132" s="224"/>
      <c r="BJ1132" s="226"/>
      <c r="BK1132" s="226"/>
      <c r="BL1132" s="228"/>
      <c r="BM1132" s="229"/>
    </row>
    <row r="1133" spans="1:65" x14ac:dyDescent="0.25">
      <c r="A1133" s="45"/>
      <c r="B1133" s="44"/>
      <c r="C1133" s="149"/>
      <c r="D1133" s="149"/>
      <c r="E1133" s="149"/>
      <c r="F1133" s="162"/>
      <c r="G1133" s="52"/>
      <c r="H1133" s="52"/>
      <c r="I1133" s="34"/>
      <c r="J1133" s="34"/>
      <c r="K1133" s="34"/>
      <c r="L1133" s="7"/>
      <c r="M1133" s="34"/>
      <c r="N1133" s="7"/>
      <c r="O1133" s="34"/>
      <c r="P1133" s="7"/>
      <c r="Q1133" s="34"/>
      <c r="R1133" s="34"/>
      <c r="S1133" s="7"/>
      <c r="T1133" s="34"/>
      <c r="U1133" s="34"/>
      <c r="V1133" s="7"/>
      <c r="W1133" s="34"/>
      <c r="X1133" s="7"/>
      <c r="Y1133" s="34"/>
      <c r="Z1133" s="67"/>
      <c r="AA1133" s="34"/>
      <c r="AB1133" s="7"/>
      <c r="AC1133" s="34"/>
      <c r="AD1133" s="34"/>
      <c r="AE1133" s="7"/>
      <c r="AF1133" s="34"/>
      <c r="AG1133" s="7"/>
      <c r="AH1133" s="34"/>
      <c r="AI1133" s="7"/>
      <c r="AJ1133" s="66"/>
      <c r="AK1133" s="66"/>
      <c r="AL1133" s="34"/>
      <c r="AM1133" s="34"/>
      <c r="AN1133" s="7"/>
      <c r="AO1133" s="7"/>
      <c r="AP1133" s="8"/>
      <c r="AQ1133" s="8"/>
      <c r="AR1133" s="7"/>
      <c r="AS1133" s="8"/>
      <c r="AT1133" s="8"/>
      <c r="AU1133" s="224"/>
      <c r="AV1133" s="224"/>
      <c r="AW1133" s="224"/>
      <c r="AX1133" s="225"/>
      <c r="AY1133" s="225"/>
      <c r="AZ1133" s="224"/>
      <c r="BA1133" s="225"/>
      <c r="BB1133" s="225"/>
      <c r="BC1133" s="224"/>
      <c r="BD1133" s="225"/>
      <c r="BE1133" s="225"/>
      <c r="BF1133" s="224"/>
      <c r="BG1133" s="225"/>
      <c r="BH1133" s="225"/>
      <c r="BI1133" s="224"/>
      <c r="BJ1133" s="226"/>
      <c r="BK1133" s="226"/>
      <c r="BL1133" s="228"/>
      <c r="BM1133" s="229"/>
    </row>
    <row r="1134" spans="1:65" x14ac:dyDescent="0.25">
      <c r="A1134" s="45"/>
      <c r="B1134" s="44"/>
      <c r="C1134" s="149"/>
      <c r="D1134" s="149"/>
      <c r="E1134" s="149"/>
      <c r="F1134" s="162"/>
      <c r="G1134" s="52"/>
      <c r="H1134" s="52"/>
      <c r="I1134" s="34"/>
      <c r="J1134" s="34"/>
      <c r="K1134" s="34"/>
      <c r="L1134" s="7"/>
      <c r="M1134" s="34"/>
      <c r="N1134" s="7"/>
      <c r="O1134" s="34"/>
      <c r="P1134" s="7"/>
      <c r="Q1134" s="34"/>
      <c r="R1134" s="34"/>
      <c r="S1134" s="7"/>
      <c r="T1134" s="34"/>
      <c r="U1134" s="34"/>
      <c r="V1134" s="7"/>
      <c r="W1134" s="34"/>
      <c r="X1134" s="7"/>
      <c r="Y1134" s="34"/>
      <c r="Z1134" s="67"/>
      <c r="AA1134" s="34"/>
      <c r="AB1134" s="7"/>
      <c r="AC1134" s="34"/>
      <c r="AD1134" s="34"/>
      <c r="AE1134" s="7"/>
      <c r="AF1134" s="34"/>
      <c r="AG1134" s="7"/>
      <c r="AH1134" s="34"/>
      <c r="AI1134" s="7"/>
      <c r="AJ1134" s="66"/>
      <c r="AK1134" s="66"/>
      <c r="AL1134" s="34"/>
      <c r="AM1134" s="34"/>
      <c r="AN1134" s="7"/>
      <c r="AO1134" s="7"/>
      <c r="AP1134" s="8"/>
      <c r="AQ1134" s="8"/>
      <c r="AR1134" s="7"/>
      <c r="AS1134" s="8"/>
      <c r="AT1134" s="8"/>
      <c r="AU1134" s="224"/>
      <c r="AV1134" s="224"/>
      <c r="AW1134" s="224"/>
      <c r="AX1134" s="225"/>
      <c r="AY1134" s="225"/>
      <c r="AZ1134" s="224"/>
      <c r="BA1134" s="225"/>
      <c r="BB1134" s="225"/>
      <c r="BC1134" s="224"/>
      <c r="BD1134" s="225"/>
      <c r="BE1134" s="225"/>
      <c r="BF1134" s="224"/>
      <c r="BG1134" s="225"/>
      <c r="BH1134" s="225"/>
      <c r="BI1134" s="224"/>
      <c r="BJ1134" s="226"/>
      <c r="BK1134" s="226"/>
      <c r="BL1134" s="228"/>
      <c r="BM1134" s="229"/>
    </row>
    <row r="1135" spans="1:65" x14ac:dyDescent="0.25">
      <c r="A1135" s="45"/>
      <c r="B1135" s="44"/>
      <c r="C1135" s="149"/>
      <c r="D1135" s="149"/>
      <c r="E1135" s="149"/>
      <c r="F1135" s="162"/>
      <c r="G1135" s="52"/>
      <c r="H1135" s="52"/>
      <c r="I1135" s="34"/>
      <c r="J1135" s="34"/>
      <c r="K1135" s="34"/>
      <c r="L1135" s="7"/>
      <c r="M1135" s="34"/>
      <c r="N1135" s="7"/>
      <c r="O1135" s="34"/>
      <c r="P1135" s="7"/>
      <c r="Q1135" s="34"/>
      <c r="R1135" s="34"/>
      <c r="S1135" s="7"/>
      <c r="T1135" s="34"/>
      <c r="U1135" s="34"/>
      <c r="V1135" s="7"/>
      <c r="W1135" s="34"/>
      <c r="X1135" s="7"/>
      <c r="Y1135" s="34"/>
      <c r="Z1135" s="67"/>
      <c r="AA1135" s="34"/>
      <c r="AB1135" s="7"/>
      <c r="AC1135" s="34"/>
      <c r="AD1135" s="34"/>
      <c r="AE1135" s="7"/>
      <c r="AF1135" s="34"/>
      <c r="AG1135" s="7"/>
      <c r="AH1135" s="34"/>
      <c r="AI1135" s="7"/>
      <c r="AJ1135" s="66"/>
      <c r="AK1135" s="66"/>
      <c r="AL1135" s="34"/>
      <c r="AM1135" s="34"/>
      <c r="AN1135" s="7"/>
      <c r="AO1135" s="7"/>
      <c r="AP1135" s="8"/>
      <c r="AQ1135" s="8"/>
      <c r="AR1135" s="7"/>
      <c r="AS1135" s="8"/>
      <c r="AT1135" s="8"/>
      <c r="AU1135" s="224"/>
      <c r="AV1135" s="224"/>
      <c r="AW1135" s="224"/>
      <c r="AX1135" s="225"/>
      <c r="AY1135" s="225"/>
      <c r="AZ1135" s="224"/>
      <c r="BA1135" s="225"/>
      <c r="BB1135" s="225"/>
      <c r="BC1135" s="224"/>
      <c r="BD1135" s="225"/>
      <c r="BE1135" s="225"/>
      <c r="BF1135" s="224"/>
      <c r="BG1135" s="225"/>
      <c r="BH1135" s="225"/>
      <c r="BI1135" s="224"/>
      <c r="BJ1135" s="226"/>
      <c r="BK1135" s="226"/>
      <c r="BL1135" s="228"/>
      <c r="BM1135" s="229"/>
    </row>
    <row r="1136" spans="1:65" x14ac:dyDescent="0.25">
      <c r="A1136" s="45"/>
      <c r="B1136" s="44"/>
      <c r="C1136" s="149"/>
      <c r="D1136" s="149"/>
      <c r="E1136" s="149"/>
      <c r="F1136" s="162"/>
      <c r="G1136" s="52"/>
      <c r="H1136" s="52"/>
      <c r="I1136" s="34"/>
      <c r="J1136" s="34"/>
      <c r="K1136" s="34"/>
      <c r="L1136" s="7"/>
      <c r="M1136" s="34"/>
      <c r="N1136" s="7"/>
      <c r="O1136" s="34"/>
      <c r="P1136" s="7"/>
      <c r="Q1136" s="34"/>
      <c r="R1136" s="34"/>
      <c r="S1136" s="7"/>
      <c r="T1136" s="34"/>
      <c r="U1136" s="34"/>
      <c r="V1136" s="7"/>
      <c r="W1136" s="34"/>
      <c r="X1136" s="7"/>
      <c r="Y1136" s="34"/>
      <c r="Z1136" s="67"/>
      <c r="AA1136" s="34"/>
      <c r="AB1136" s="7"/>
      <c r="AC1136" s="34"/>
      <c r="AD1136" s="34"/>
      <c r="AE1136" s="7"/>
      <c r="AF1136" s="34"/>
      <c r="AG1136" s="7"/>
      <c r="AH1136" s="34"/>
      <c r="AI1136" s="7"/>
      <c r="AJ1136" s="66"/>
      <c r="AK1136" s="66"/>
      <c r="AL1136" s="34"/>
      <c r="AM1136" s="34"/>
      <c r="AN1136" s="7"/>
      <c r="AO1136" s="7"/>
      <c r="AP1136" s="8"/>
      <c r="AQ1136" s="8"/>
      <c r="AR1136" s="7"/>
      <c r="AS1136" s="8"/>
      <c r="AT1136" s="8"/>
      <c r="AU1136" s="224"/>
      <c r="AV1136" s="224"/>
      <c r="AW1136" s="224"/>
      <c r="AX1136" s="225"/>
      <c r="AY1136" s="225"/>
      <c r="AZ1136" s="224"/>
      <c r="BA1136" s="225"/>
      <c r="BB1136" s="225"/>
      <c r="BC1136" s="224"/>
      <c r="BD1136" s="225"/>
      <c r="BE1136" s="225"/>
      <c r="BF1136" s="224"/>
      <c r="BG1136" s="225"/>
      <c r="BH1136" s="225"/>
      <c r="BI1136" s="224"/>
      <c r="BJ1136" s="226"/>
      <c r="BK1136" s="226"/>
      <c r="BL1136" s="228"/>
      <c r="BM1136" s="229"/>
    </row>
    <row r="1137" spans="1:65" x14ac:dyDescent="0.25">
      <c r="A1137" s="45"/>
      <c r="B1137" s="44"/>
      <c r="C1137" s="149"/>
      <c r="D1137" s="149"/>
      <c r="E1137" s="149"/>
      <c r="F1137" s="162"/>
      <c r="G1137" s="52"/>
      <c r="H1137" s="52"/>
      <c r="I1137" s="34"/>
      <c r="J1137" s="34"/>
      <c r="K1137" s="34"/>
      <c r="L1137" s="7"/>
      <c r="M1137" s="34"/>
      <c r="N1137" s="7"/>
      <c r="O1137" s="34"/>
      <c r="P1137" s="7"/>
      <c r="Q1137" s="34"/>
      <c r="R1137" s="34"/>
      <c r="S1137" s="7"/>
      <c r="T1137" s="34"/>
      <c r="U1137" s="34"/>
      <c r="V1137" s="7"/>
      <c r="W1137" s="34"/>
      <c r="X1137" s="7"/>
      <c r="Y1137" s="34"/>
      <c r="Z1137" s="67"/>
      <c r="AA1137" s="34"/>
      <c r="AB1137" s="7"/>
      <c r="AC1137" s="34"/>
      <c r="AD1137" s="34"/>
      <c r="AE1137" s="7"/>
      <c r="AF1137" s="34"/>
      <c r="AG1137" s="7"/>
      <c r="AH1137" s="34"/>
      <c r="AI1137" s="7"/>
      <c r="AJ1137" s="66"/>
      <c r="AK1137" s="66"/>
      <c r="AL1137" s="34"/>
      <c r="AM1137" s="34"/>
      <c r="AN1137" s="7"/>
      <c r="AO1137" s="7"/>
      <c r="AP1137" s="8"/>
      <c r="AQ1137" s="8"/>
      <c r="AR1137" s="7"/>
      <c r="AS1137" s="8"/>
      <c r="AT1137" s="8"/>
      <c r="AU1137" s="224"/>
      <c r="AV1137" s="224"/>
      <c r="AW1137" s="224"/>
      <c r="AX1137" s="225"/>
      <c r="AY1137" s="225"/>
      <c r="AZ1137" s="224"/>
      <c r="BA1137" s="225"/>
      <c r="BB1137" s="225"/>
      <c r="BC1137" s="224"/>
      <c r="BD1137" s="225"/>
      <c r="BE1137" s="225"/>
      <c r="BF1137" s="224"/>
      <c r="BG1137" s="225"/>
      <c r="BH1137" s="225"/>
      <c r="BI1137" s="224"/>
      <c r="BJ1137" s="226"/>
      <c r="BK1137" s="226"/>
      <c r="BL1137" s="228"/>
      <c r="BM1137" s="229"/>
    </row>
    <row r="1138" spans="1:65" x14ac:dyDescent="0.25">
      <c r="A1138" s="45"/>
      <c r="B1138" s="44"/>
      <c r="C1138" s="149"/>
      <c r="D1138" s="149"/>
      <c r="E1138" s="149"/>
      <c r="F1138" s="162"/>
      <c r="G1138" s="52"/>
      <c r="H1138" s="52"/>
      <c r="I1138" s="34"/>
      <c r="J1138" s="34"/>
      <c r="K1138" s="34"/>
      <c r="L1138" s="7"/>
      <c r="M1138" s="34"/>
      <c r="N1138" s="7"/>
      <c r="O1138" s="34"/>
      <c r="P1138" s="7"/>
      <c r="Q1138" s="34"/>
      <c r="R1138" s="34"/>
      <c r="S1138" s="7"/>
      <c r="T1138" s="34"/>
      <c r="U1138" s="34"/>
      <c r="V1138" s="7"/>
      <c r="W1138" s="34"/>
      <c r="X1138" s="7"/>
      <c r="Y1138" s="34"/>
      <c r="Z1138" s="67"/>
      <c r="AA1138" s="34"/>
      <c r="AB1138" s="7"/>
      <c r="AC1138" s="34"/>
      <c r="AD1138" s="34"/>
      <c r="AE1138" s="7"/>
      <c r="AF1138" s="34"/>
      <c r="AG1138" s="7"/>
      <c r="AH1138" s="34"/>
      <c r="AI1138" s="7"/>
      <c r="AJ1138" s="66"/>
      <c r="AK1138" s="66"/>
      <c r="AL1138" s="34"/>
      <c r="AM1138" s="34"/>
      <c r="AN1138" s="7"/>
      <c r="AO1138" s="7"/>
      <c r="AP1138" s="8"/>
      <c r="AQ1138" s="8"/>
      <c r="AR1138" s="7"/>
      <c r="AS1138" s="8"/>
      <c r="AT1138" s="8"/>
      <c r="AU1138" s="224"/>
      <c r="AV1138" s="224"/>
      <c r="AW1138" s="224"/>
      <c r="AX1138" s="225"/>
      <c r="AY1138" s="225"/>
      <c r="AZ1138" s="224"/>
      <c r="BA1138" s="225"/>
      <c r="BB1138" s="225"/>
      <c r="BC1138" s="224"/>
      <c r="BD1138" s="225"/>
      <c r="BE1138" s="225"/>
      <c r="BF1138" s="224"/>
      <c r="BG1138" s="225"/>
      <c r="BH1138" s="225"/>
      <c r="BI1138" s="224"/>
      <c r="BJ1138" s="226"/>
      <c r="BK1138" s="226"/>
      <c r="BL1138" s="228"/>
      <c r="BM1138" s="229"/>
    </row>
    <row r="1139" spans="1:65" x14ac:dyDescent="0.25">
      <c r="A1139" s="45"/>
      <c r="B1139" s="44"/>
      <c r="C1139" s="149"/>
      <c r="D1139" s="149"/>
      <c r="E1139" s="149"/>
      <c r="F1139" s="162"/>
      <c r="G1139" s="52"/>
      <c r="H1139" s="52"/>
      <c r="I1139" s="34"/>
      <c r="J1139" s="34"/>
      <c r="K1139" s="34"/>
      <c r="L1139" s="7"/>
      <c r="M1139" s="34"/>
      <c r="N1139" s="7"/>
      <c r="O1139" s="34"/>
      <c r="P1139" s="7"/>
      <c r="Q1139" s="34"/>
      <c r="R1139" s="34"/>
      <c r="S1139" s="7"/>
      <c r="T1139" s="34"/>
      <c r="U1139" s="34"/>
      <c r="V1139" s="7"/>
      <c r="W1139" s="34"/>
      <c r="X1139" s="7"/>
      <c r="Y1139" s="34"/>
      <c r="Z1139" s="67"/>
      <c r="AA1139" s="34"/>
      <c r="AB1139" s="7"/>
      <c r="AC1139" s="34"/>
      <c r="AD1139" s="34"/>
      <c r="AE1139" s="7"/>
      <c r="AF1139" s="34"/>
      <c r="AG1139" s="7"/>
      <c r="AH1139" s="34"/>
      <c r="AI1139" s="7"/>
      <c r="AJ1139" s="66"/>
      <c r="AK1139" s="66"/>
      <c r="AL1139" s="34"/>
      <c r="AM1139" s="34"/>
      <c r="AN1139" s="7"/>
      <c r="AO1139" s="7"/>
      <c r="AP1139" s="8"/>
      <c r="AQ1139" s="8"/>
      <c r="AR1139" s="7"/>
      <c r="AS1139" s="8"/>
      <c r="AT1139" s="8"/>
      <c r="AU1139" s="224"/>
      <c r="AV1139" s="224"/>
      <c r="AW1139" s="224"/>
      <c r="AX1139" s="225"/>
      <c r="AY1139" s="225"/>
      <c r="AZ1139" s="224"/>
      <c r="BA1139" s="225"/>
      <c r="BB1139" s="225"/>
      <c r="BC1139" s="224"/>
      <c r="BD1139" s="225"/>
      <c r="BE1139" s="225"/>
      <c r="BF1139" s="224"/>
      <c r="BG1139" s="225"/>
      <c r="BH1139" s="225"/>
      <c r="BI1139" s="224"/>
      <c r="BJ1139" s="226"/>
      <c r="BK1139" s="226"/>
      <c r="BL1139" s="228"/>
      <c r="BM1139" s="229"/>
    </row>
    <row r="1140" spans="1:65" x14ac:dyDescent="0.25">
      <c r="A1140" s="45"/>
      <c r="B1140" s="44"/>
      <c r="C1140" s="149"/>
      <c r="D1140" s="149"/>
      <c r="E1140" s="149"/>
      <c r="F1140" s="162"/>
      <c r="G1140" s="52"/>
      <c r="H1140" s="52"/>
      <c r="I1140" s="34"/>
      <c r="J1140" s="34"/>
      <c r="K1140" s="34"/>
      <c r="L1140" s="7"/>
      <c r="M1140" s="34"/>
      <c r="N1140" s="7"/>
      <c r="O1140" s="34"/>
      <c r="P1140" s="7"/>
      <c r="Q1140" s="34"/>
      <c r="R1140" s="34"/>
      <c r="S1140" s="7"/>
      <c r="T1140" s="34"/>
      <c r="U1140" s="34"/>
      <c r="V1140" s="7"/>
      <c r="W1140" s="34"/>
      <c r="X1140" s="7"/>
      <c r="Y1140" s="34"/>
      <c r="Z1140" s="67"/>
      <c r="AA1140" s="34"/>
      <c r="AB1140" s="7"/>
      <c r="AC1140" s="34"/>
      <c r="AD1140" s="34"/>
      <c r="AE1140" s="7"/>
      <c r="AF1140" s="34"/>
      <c r="AG1140" s="7"/>
      <c r="AH1140" s="34"/>
      <c r="AI1140" s="7"/>
      <c r="AJ1140" s="66"/>
      <c r="AK1140" s="66"/>
      <c r="AL1140" s="34"/>
      <c r="AM1140" s="34"/>
      <c r="AN1140" s="7"/>
      <c r="AO1140" s="7"/>
      <c r="AP1140" s="8"/>
      <c r="AQ1140" s="8"/>
      <c r="AR1140" s="7"/>
      <c r="AS1140" s="8"/>
      <c r="AT1140" s="8"/>
      <c r="AU1140" s="224"/>
      <c r="AV1140" s="224"/>
      <c r="AW1140" s="224"/>
      <c r="AX1140" s="225"/>
      <c r="AY1140" s="225"/>
      <c r="AZ1140" s="224"/>
      <c r="BA1140" s="225"/>
      <c r="BB1140" s="225"/>
      <c r="BC1140" s="224"/>
      <c r="BD1140" s="225"/>
      <c r="BE1140" s="225"/>
      <c r="BF1140" s="224"/>
      <c r="BG1140" s="225"/>
      <c r="BH1140" s="225"/>
      <c r="BI1140" s="224"/>
      <c r="BJ1140" s="226"/>
      <c r="BK1140" s="226"/>
      <c r="BL1140" s="228"/>
      <c r="BM1140" s="229"/>
    </row>
    <row r="1141" spans="1:65" x14ac:dyDescent="0.25">
      <c r="A1141" s="45"/>
      <c r="B1141" s="44"/>
      <c r="C1141" s="149"/>
      <c r="D1141" s="149"/>
      <c r="E1141" s="149"/>
      <c r="F1141" s="162"/>
      <c r="G1141" s="52"/>
      <c r="H1141" s="52"/>
      <c r="I1141" s="34"/>
      <c r="J1141" s="34"/>
      <c r="K1141" s="34"/>
      <c r="L1141" s="7"/>
      <c r="M1141" s="34"/>
      <c r="N1141" s="7"/>
      <c r="O1141" s="34"/>
      <c r="P1141" s="7"/>
      <c r="Q1141" s="34"/>
      <c r="R1141" s="34"/>
      <c r="S1141" s="7"/>
      <c r="T1141" s="34"/>
      <c r="U1141" s="34"/>
      <c r="V1141" s="7"/>
      <c r="W1141" s="34"/>
      <c r="X1141" s="7"/>
      <c r="Y1141" s="34"/>
      <c r="Z1141" s="67"/>
      <c r="AA1141" s="34"/>
      <c r="AB1141" s="7"/>
      <c r="AC1141" s="34"/>
      <c r="AD1141" s="34"/>
      <c r="AE1141" s="7"/>
      <c r="AF1141" s="34"/>
      <c r="AG1141" s="7"/>
      <c r="AH1141" s="34"/>
      <c r="AI1141" s="7"/>
      <c r="AJ1141" s="66"/>
      <c r="AK1141" s="66"/>
      <c r="AL1141" s="34"/>
      <c r="AM1141" s="34"/>
      <c r="AN1141" s="7"/>
      <c r="AO1141" s="7"/>
      <c r="AP1141" s="8"/>
      <c r="AQ1141" s="8"/>
      <c r="AR1141" s="7"/>
      <c r="AS1141" s="8"/>
      <c r="AT1141" s="8"/>
      <c r="AU1141" s="224"/>
      <c r="AV1141" s="224"/>
      <c r="AW1141" s="224"/>
      <c r="AX1141" s="225"/>
      <c r="AY1141" s="225"/>
      <c r="AZ1141" s="224"/>
      <c r="BA1141" s="225"/>
      <c r="BB1141" s="225"/>
      <c r="BC1141" s="224"/>
      <c r="BD1141" s="225"/>
      <c r="BE1141" s="225"/>
      <c r="BF1141" s="224"/>
      <c r="BG1141" s="225"/>
      <c r="BH1141" s="225"/>
      <c r="BI1141" s="224"/>
      <c r="BJ1141" s="226"/>
      <c r="BK1141" s="226"/>
      <c r="BL1141" s="228"/>
      <c r="BM1141" s="229"/>
    </row>
    <row r="1142" spans="1:65" x14ac:dyDescent="0.25">
      <c r="A1142" s="45"/>
      <c r="B1142" s="44"/>
      <c r="C1142" s="149"/>
      <c r="D1142" s="149"/>
      <c r="E1142" s="149"/>
      <c r="F1142" s="162"/>
      <c r="G1142" s="52"/>
      <c r="H1142" s="52"/>
      <c r="I1142" s="34"/>
      <c r="J1142" s="34"/>
      <c r="K1142" s="34"/>
      <c r="L1142" s="7"/>
      <c r="M1142" s="34"/>
      <c r="N1142" s="7"/>
      <c r="O1142" s="34"/>
      <c r="P1142" s="7"/>
      <c r="Q1142" s="34"/>
      <c r="R1142" s="34"/>
      <c r="S1142" s="7"/>
      <c r="T1142" s="34"/>
      <c r="U1142" s="34"/>
      <c r="V1142" s="7"/>
      <c r="W1142" s="34"/>
      <c r="X1142" s="7"/>
      <c r="Y1142" s="34"/>
      <c r="Z1142" s="67"/>
      <c r="AA1142" s="34"/>
      <c r="AB1142" s="7"/>
      <c r="AC1142" s="34"/>
      <c r="AD1142" s="34"/>
      <c r="AE1142" s="7"/>
      <c r="AF1142" s="34"/>
      <c r="AG1142" s="7"/>
      <c r="AH1142" s="34"/>
      <c r="AI1142" s="7"/>
      <c r="AJ1142" s="66"/>
      <c r="AK1142" s="66"/>
      <c r="AL1142" s="34"/>
      <c r="AM1142" s="34"/>
      <c r="AN1142" s="7"/>
      <c r="AO1142" s="7"/>
      <c r="AP1142" s="8"/>
      <c r="AQ1142" s="8"/>
      <c r="AR1142" s="7"/>
      <c r="AS1142" s="8"/>
      <c r="AT1142" s="8"/>
      <c r="AU1142" s="224"/>
      <c r="AV1142" s="224"/>
      <c r="AW1142" s="224"/>
      <c r="AX1142" s="225"/>
      <c r="AY1142" s="225"/>
      <c r="AZ1142" s="224"/>
      <c r="BA1142" s="225"/>
      <c r="BB1142" s="225"/>
      <c r="BC1142" s="224"/>
      <c r="BD1142" s="225"/>
      <c r="BE1142" s="225"/>
      <c r="BF1142" s="224"/>
      <c r="BG1142" s="225"/>
      <c r="BH1142" s="225"/>
      <c r="BI1142" s="224"/>
      <c r="BJ1142" s="226"/>
      <c r="BK1142" s="226"/>
      <c r="BL1142" s="228"/>
      <c r="BM1142" s="229"/>
    </row>
    <row r="1143" spans="1:65" x14ac:dyDescent="0.25">
      <c r="A1143" s="45"/>
      <c r="B1143" s="44"/>
      <c r="C1143" s="149"/>
      <c r="D1143" s="149"/>
      <c r="E1143" s="149"/>
      <c r="F1143" s="162"/>
      <c r="G1143" s="52"/>
      <c r="H1143" s="52"/>
      <c r="I1143" s="34"/>
      <c r="J1143" s="34"/>
      <c r="K1143" s="34"/>
      <c r="L1143" s="7"/>
      <c r="M1143" s="34"/>
      <c r="N1143" s="7"/>
      <c r="O1143" s="34"/>
      <c r="P1143" s="7"/>
      <c r="Q1143" s="34"/>
      <c r="R1143" s="34"/>
      <c r="S1143" s="7"/>
      <c r="T1143" s="34"/>
      <c r="U1143" s="34"/>
      <c r="V1143" s="7"/>
      <c r="W1143" s="34"/>
      <c r="X1143" s="7"/>
      <c r="Y1143" s="34"/>
      <c r="Z1143" s="67"/>
      <c r="AA1143" s="34"/>
      <c r="AB1143" s="7"/>
      <c r="AC1143" s="34"/>
      <c r="AD1143" s="34"/>
      <c r="AE1143" s="7"/>
      <c r="AF1143" s="34"/>
      <c r="AG1143" s="7"/>
      <c r="AH1143" s="34"/>
      <c r="AI1143" s="7"/>
      <c r="AJ1143" s="66"/>
      <c r="AK1143" s="66"/>
      <c r="AL1143" s="34"/>
      <c r="AM1143" s="34"/>
      <c r="AN1143" s="7"/>
      <c r="AO1143" s="7"/>
      <c r="AP1143" s="8"/>
      <c r="AQ1143" s="8"/>
      <c r="AR1143" s="7"/>
      <c r="AS1143" s="8"/>
      <c r="AT1143" s="8"/>
      <c r="AU1143" s="224"/>
      <c r="AV1143" s="224"/>
      <c r="AW1143" s="224"/>
      <c r="AX1143" s="225"/>
      <c r="AY1143" s="225"/>
      <c r="AZ1143" s="224"/>
      <c r="BA1143" s="225"/>
      <c r="BB1143" s="225"/>
      <c r="BC1143" s="224"/>
      <c r="BD1143" s="225"/>
      <c r="BE1143" s="225"/>
      <c r="BF1143" s="224"/>
      <c r="BG1143" s="225"/>
      <c r="BH1143" s="225"/>
      <c r="BI1143" s="224"/>
      <c r="BJ1143" s="226"/>
      <c r="BK1143" s="226"/>
      <c r="BL1143" s="228"/>
      <c r="BM1143" s="229"/>
    </row>
    <row r="1144" spans="1:65" x14ac:dyDescent="0.25">
      <c r="A1144" s="45"/>
      <c r="B1144" s="44"/>
      <c r="C1144" s="149"/>
      <c r="D1144" s="149"/>
      <c r="E1144" s="149"/>
      <c r="F1144" s="162"/>
      <c r="G1144" s="52"/>
      <c r="H1144" s="52"/>
      <c r="I1144" s="34"/>
      <c r="J1144" s="34"/>
      <c r="K1144" s="34"/>
      <c r="L1144" s="7"/>
      <c r="M1144" s="34"/>
      <c r="N1144" s="7"/>
      <c r="O1144" s="34"/>
      <c r="P1144" s="7"/>
      <c r="Q1144" s="34"/>
      <c r="R1144" s="34"/>
      <c r="S1144" s="7"/>
      <c r="T1144" s="34"/>
      <c r="U1144" s="34"/>
      <c r="V1144" s="7"/>
      <c r="W1144" s="34"/>
      <c r="X1144" s="7"/>
      <c r="Y1144" s="34"/>
      <c r="Z1144" s="67"/>
      <c r="AA1144" s="34"/>
      <c r="AB1144" s="7"/>
      <c r="AC1144" s="34"/>
      <c r="AD1144" s="34"/>
      <c r="AE1144" s="7"/>
      <c r="AF1144" s="34"/>
      <c r="AG1144" s="7"/>
      <c r="AH1144" s="34"/>
      <c r="AI1144" s="7"/>
      <c r="AJ1144" s="66"/>
      <c r="AK1144" s="66"/>
      <c r="AL1144" s="34"/>
      <c r="AM1144" s="34"/>
      <c r="AN1144" s="7"/>
      <c r="AO1144" s="7"/>
      <c r="AP1144" s="8"/>
      <c r="AQ1144" s="8"/>
      <c r="AR1144" s="7"/>
      <c r="AS1144" s="8"/>
      <c r="AT1144" s="8"/>
      <c r="AU1144" s="224"/>
      <c r="AV1144" s="224"/>
      <c r="AW1144" s="224"/>
      <c r="AX1144" s="225"/>
      <c r="AY1144" s="225"/>
      <c r="AZ1144" s="224"/>
      <c r="BA1144" s="225"/>
      <c r="BB1144" s="225"/>
      <c r="BC1144" s="224"/>
      <c r="BD1144" s="225"/>
      <c r="BE1144" s="225"/>
      <c r="BF1144" s="224"/>
      <c r="BG1144" s="225"/>
      <c r="BH1144" s="225"/>
      <c r="BI1144" s="224"/>
      <c r="BJ1144" s="226"/>
      <c r="BK1144" s="226"/>
      <c r="BL1144" s="228"/>
      <c r="BM1144" s="229"/>
    </row>
    <row r="1145" spans="1:65" x14ac:dyDescent="0.25">
      <c r="A1145" s="45"/>
      <c r="B1145" s="44"/>
      <c r="C1145" s="149"/>
      <c r="D1145" s="149"/>
      <c r="E1145" s="149"/>
      <c r="F1145" s="162"/>
      <c r="G1145" s="52"/>
      <c r="H1145" s="52"/>
      <c r="I1145" s="34"/>
      <c r="J1145" s="34"/>
      <c r="K1145" s="34"/>
      <c r="L1145" s="7"/>
      <c r="M1145" s="34"/>
      <c r="N1145" s="7"/>
      <c r="O1145" s="34"/>
      <c r="P1145" s="7"/>
      <c r="Q1145" s="34"/>
      <c r="R1145" s="34"/>
      <c r="S1145" s="7"/>
      <c r="T1145" s="34"/>
      <c r="U1145" s="34"/>
      <c r="V1145" s="7"/>
      <c r="W1145" s="34"/>
      <c r="X1145" s="7"/>
      <c r="Y1145" s="34"/>
      <c r="Z1145" s="67"/>
      <c r="AA1145" s="34"/>
      <c r="AB1145" s="7"/>
      <c r="AC1145" s="34"/>
      <c r="AD1145" s="34"/>
      <c r="AE1145" s="7"/>
      <c r="AF1145" s="34"/>
      <c r="AG1145" s="7"/>
      <c r="AH1145" s="34"/>
      <c r="AI1145" s="7"/>
      <c r="AJ1145" s="66"/>
      <c r="AK1145" s="66"/>
      <c r="AL1145" s="34"/>
      <c r="AM1145" s="34"/>
      <c r="AN1145" s="7"/>
      <c r="AO1145" s="7"/>
      <c r="AP1145" s="8"/>
      <c r="AQ1145" s="8"/>
      <c r="AR1145" s="7"/>
      <c r="AS1145" s="8"/>
      <c r="AT1145" s="8"/>
      <c r="AU1145" s="224"/>
      <c r="AV1145" s="224"/>
      <c r="AW1145" s="224"/>
      <c r="AX1145" s="225"/>
      <c r="AY1145" s="225"/>
      <c r="AZ1145" s="224"/>
      <c r="BA1145" s="225"/>
      <c r="BB1145" s="225"/>
      <c r="BC1145" s="224"/>
      <c r="BD1145" s="225"/>
      <c r="BE1145" s="225"/>
      <c r="BF1145" s="224"/>
      <c r="BG1145" s="225"/>
      <c r="BH1145" s="225"/>
      <c r="BI1145" s="224"/>
      <c r="BJ1145" s="226"/>
      <c r="BK1145" s="226"/>
      <c r="BL1145" s="228"/>
      <c r="BM1145" s="229"/>
    </row>
    <row r="1146" spans="1:65" x14ac:dyDescent="0.25">
      <c r="A1146" s="45"/>
      <c r="B1146" s="44"/>
      <c r="C1146" s="149"/>
      <c r="D1146" s="149"/>
      <c r="E1146" s="149"/>
      <c r="F1146" s="162"/>
      <c r="G1146" s="52"/>
      <c r="H1146" s="52"/>
      <c r="I1146" s="34"/>
      <c r="J1146" s="34"/>
      <c r="K1146" s="34"/>
      <c r="L1146" s="7"/>
      <c r="M1146" s="34"/>
      <c r="N1146" s="7"/>
      <c r="O1146" s="34"/>
      <c r="P1146" s="7"/>
      <c r="Q1146" s="34"/>
      <c r="R1146" s="34"/>
      <c r="S1146" s="7"/>
      <c r="T1146" s="34"/>
      <c r="U1146" s="34"/>
      <c r="V1146" s="7"/>
      <c r="W1146" s="34"/>
      <c r="X1146" s="7"/>
      <c r="Y1146" s="34"/>
      <c r="Z1146" s="67"/>
      <c r="AA1146" s="34"/>
      <c r="AB1146" s="7"/>
      <c r="AC1146" s="34"/>
      <c r="AD1146" s="34"/>
      <c r="AE1146" s="7"/>
      <c r="AF1146" s="34"/>
      <c r="AG1146" s="7"/>
      <c r="AH1146" s="34"/>
      <c r="AI1146" s="7"/>
      <c r="AJ1146" s="66"/>
      <c r="AK1146" s="66"/>
      <c r="AL1146" s="34"/>
      <c r="AM1146" s="34"/>
      <c r="AN1146" s="7"/>
      <c r="AO1146" s="7"/>
      <c r="AP1146" s="8"/>
      <c r="AQ1146" s="8"/>
      <c r="AR1146" s="7"/>
      <c r="AS1146" s="8"/>
      <c r="AT1146" s="8"/>
      <c r="AU1146" s="224"/>
      <c r="AV1146" s="224"/>
      <c r="AW1146" s="224"/>
      <c r="AX1146" s="225"/>
      <c r="AY1146" s="225"/>
      <c r="AZ1146" s="224"/>
      <c r="BA1146" s="225"/>
      <c r="BB1146" s="225"/>
      <c r="BC1146" s="224"/>
      <c r="BD1146" s="225"/>
      <c r="BE1146" s="225"/>
      <c r="BF1146" s="224"/>
      <c r="BG1146" s="225"/>
      <c r="BH1146" s="225"/>
      <c r="BI1146" s="224"/>
      <c r="BJ1146" s="226"/>
      <c r="BK1146" s="226"/>
      <c r="BL1146" s="228"/>
      <c r="BM1146" s="229"/>
    </row>
    <row r="1147" spans="1:65" x14ac:dyDescent="0.25">
      <c r="A1147" s="45"/>
      <c r="B1147" s="44"/>
      <c r="C1147" s="149"/>
      <c r="D1147" s="149"/>
      <c r="E1147" s="149"/>
      <c r="F1147" s="162"/>
      <c r="G1147" s="52"/>
      <c r="H1147" s="52"/>
      <c r="I1147" s="34"/>
      <c r="J1147" s="34"/>
      <c r="K1147" s="34"/>
      <c r="L1147" s="7"/>
      <c r="M1147" s="34"/>
      <c r="N1147" s="7"/>
      <c r="O1147" s="34"/>
      <c r="P1147" s="7"/>
      <c r="Q1147" s="34"/>
      <c r="R1147" s="34"/>
      <c r="S1147" s="7"/>
      <c r="T1147" s="34"/>
      <c r="U1147" s="34"/>
      <c r="V1147" s="7"/>
      <c r="W1147" s="34"/>
      <c r="X1147" s="7"/>
      <c r="Y1147" s="34"/>
      <c r="Z1147" s="67"/>
      <c r="AA1147" s="34"/>
      <c r="AB1147" s="7"/>
      <c r="AC1147" s="34"/>
      <c r="AD1147" s="34"/>
      <c r="AE1147" s="7"/>
      <c r="AF1147" s="34"/>
      <c r="AG1147" s="7"/>
      <c r="AH1147" s="34"/>
      <c r="AI1147" s="7"/>
      <c r="AJ1147" s="66"/>
      <c r="AK1147" s="66"/>
      <c r="AL1147" s="34"/>
      <c r="AM1147" s="34"/>
      <c r="AN1147" s="7"/>
      <c r="AO1147" s="7"/>
      <c r="AP1147" s="8"/>
      <c r="AQ1147" s="8"/>
      <c r="AR1147" s="7"/>
      <c r="AS1147" s="8"/>
      <c r="AT1147" s="8"/>
      <c r="AU1147" s="224"/>
      <c r="AV1147" s="224"/>
      <c r="AW1147" s="224"/>
      <c r="AX1147" s="225"/>
      <c r="AY1147" s="225"/>
      <c r="AZ1147" s="224"/>
      <c r="BA1147" s="225"/>
      <c r="BB1147" s="225"/>
      <c r="BC1147" s="224"/>
      <c r="BD1147" s="225"/>
      <c r="BE1147" s="225"/>
      <c r="BF1147" s="224"/>
      <c r="BG1147" s="225"/>
      <c r="BH1147" s="225"/>
      <c r="BI1147" s="224"/>
      <c r="BJ1147" s="226"/>
      <c r="BK1147" s="226"/>
      <c r="BL1147" s="228"/>
      <c r="BM1147" s="229"/>
    </row>
    <row r="1148" spans="1:65" x14ac:dyDescent="0.25">
      <c r="A1148" s="45"/>
      <c r="B1148" s="44"/>
      <c r="C1148" s="149"/>
      <c r="D1148" s="149"/>
      <c r="E1148" s="149"/>
      <c r="F1148" s="162"/>
      <c r="G1148" s="52"/>
      <c r="H1148" s="52"/>
      <c r="I1148" s="34"/>
      <c r="J1148" s="34"/>
      <c r="K1148" s="34"/>
      <c r="L1148" s="7"/>
      <c r="M1148" s="34"/>
      <c r="N1148" s="7"/>
      <c r="O1148" s="34"/>
      <c r="P1148" s="7"/>
      <c r="Q1148" s="34"/>
      <c r="R1148" s="34"/>
      <c r="S1148" s="7"/>
      <c r="T1148" s="34"/>
      <c r="U1148" s="34"/>
      <c r="V1148" s="7"/>
      <c r="W1148" s="34"/>
      <c r="X1148" s="7"/>
      <c r="Y1148" s="34"/>
      <c r="Z1148" s="67"/>
      <c r="AA1148" s="34"/>
      <c r="AB1148" s="7"/>
      <c r="AC1148" s="34"/>
      <c r="AD1148" s="34"/>
      <c r="AE1148" s="7"/>
      <c r="AF1148" s="34"/>
      <c r="AG1148" s="7"/>
      <c r="AH1148" s="34"/>
      <c r="AI1148" s="7"/>
      <c r="AJ1148" s="66"/>
      <c r="AK1148" s="66"/>
      <c r="AL1148" s="34"/>
      <c r="AM1148" s="34"/>
      <c r="AN1148" s="7"/>
      <c r="AO1148" s="7"/>
      <c r="AP1148" s="8"/>
      <c r="AQ1148" s="8"/>
      <c r="AR1148" s="7"/>
      <c r="AS1148" s="8"/>
      <c r="AT1148" s="8"/>
      <c r="AU1148" s="224"/>
      <c r="AV1148" s="224"/>
      <c r="AW1148" s="224"/>
      <c r="AX1148" s="225"/>
      <c r="AY1148" s="225"/>
      <c r="AZ1148" s="224"/>
      <c r="BA1148" s="225"/>
      <c r="BB1148" s="225"/>
      <c r="BC1148" s="224"/>
      <c r="BD1148" s="225"/>
      <c r="BE1148" s="225"/>
      <c r="BF1148" s="224"/>
      <c r="BG1148" s="225"/>
      <c r="BH1148" s="225"/>
      <c r="BI1148" s="224"/>
      <c r="BJ1148" s="226"/>
      <c r="BK1148" s="226"/>
      <c r="BL1148" s="228"/>
      <c r="BM1148" s="229"/>
    </row>
    <row r="1149" spans="1:65" x14ac:dyDescent="0.25">
      <c r="A1149" s="45"/>
      <c r="B1149" s="44"/>
      <c r="C1149" s="149"/>
      <c r="D1149" s="149"/>
      <c r="E1149" s="149"/>
      <c r="F1149" s="162"/>
      <c r="G1149" s="52"/>
      <c r="H1149" s="52"/>
      <c r="I1149" s="34"/>
      <c r="J1149" s="34"/>
      <c r="K1149" s="34"/>
      <c r="L1149" s="7"/>
      <c r="M1149" s="34"/>
      <c r="N1149" s="7"/>
      <c r="O1149" s="34"/>
      <c r="P1149" s="7"/>
      <c r="Q1149" s="34"/>
      <c r="R1149" s="34"/>
      <c r="S1149" s="7"/>
      <c r="T1149" s="34"/>
      <c r="U1149" s="34"/>
      <c r="V1149" s="7"/>
      <c r="W1149" s="34"/>
      <c r="X1149" s="7"/>
      <c r="Y1149" s="34"/>
      <c r="Z1149" s="67"/>
      <c r="AA1149" s="34"/>
      <c r="AB1149" s="7"/>
      <c r="AC1149" s="34"/>
      <c r="AD1149" s="34"/>
      <c r="AE1149" s="7"/>
      <c r="AF1149" s="34"/>
      <c r="AG1149" s="7"/>
      <c r="AH1149" s="34"/>
      <c r="AI1149" s="7"/>
      <c r="AJ1149" s="66"/>
      <c r="AK1149" s="66"/>
      <c r="AL1149" s="34"/>
      <c r="AM1149" s="34"/>
      <c r="AN1149" s="7"/>
      <c r="AO1149" s="7"/>
      <c r="AP1149" s="8"/>
      <c r="AQ1149" s="8"/>
      <c r="AR1149" s="7"/>
      <c r="AS1149" s="8"/>
      <c r="AT1149" s="8"/>
      <c r="AU1149" s="224"/>
      <c r="AV1149" s="224"/>
      <c r="AW1149" s="224"/>
      <c r="AX1149" s="225"/>
      <c r="AY1149" s="225"/>
      <c r="AZ1149" s="224"/>
      <c r="BA1149" s="225"/>
      <c r="BB1149" s="225"/>
      <c r="BC1149" s="224"/>
      <c r="BD1149" s="225"/>
      <c r="BE1149" s="225"/>
      <c r="BF1149" s="224"/>
      <c r="BG1149" s="225"/>
      <c r="BH1149" s="225"/>
      <c r="BI1149" s="224"/>
      <c r="BJ1149" s="226"/>
      <c r="BK1149" s="226"/>
      <c r="BL1149" s="228"/>
      <c r="BM1149" s="229"/>
    </row>
    <row r="1150" spans="1:65" x14ac:dyDescent="0.25">
      <c r="A1150" s="45"/>
      <c r="B1150" s="44"/>
      <c r="C1150" s="149"/>
      <c r="D1150" s="149"/>
      <c r="E1150" s="149"/>
      <c r="F1150" s="162"/>
      <c r="G1150" s="52"/>
      <c r="H1150" s="52"/>
      <c r="I1150" s="34"/>
      <c r="J1150" s="34"/>
      <c r="K1150" s="34"/>
      <c r="L1150" s="7"/>
      <c r="M1150" s="34"/>
      <c r="N1150" s="7"/>
      <c r="O1150" s="34"/>
      <c r="P1150" s="7"/>
      <c r="Q1150" s="34"/>
      <c r="R1150" s="34"/>
      <c r="S1150" s="7"/>
      <c r="T1150" s="34"/>
      <c r="U1150" s="34"/>
      <c r="V1150" s="7"/>
      <c r="W1150" s="34"/>
      <c r="X1150" s="7"/>
      <c r="Y1150" s="34"/>
      <c r="Z1150" s="67"/>
      <c r="AA1150" s="34"/>
      <c r="AB1150" s="7"/>
      <c r="AC1150" s="34"/>
      <c r="AD1150" s="34"/>
      <c r="AE1150" s="7"/>
      <c r="AF1150" s="34"/>
      <c r="AG1150" s="7"/>
      <c r="AH1150" s="34"/>
      <c r="AI1150" s="7"/>
      <c r="AJ1150" s="66"/>
      <c r="AK1150" s="66"/>
      <c r="AL1150" s="34"/>
      <c r="AM1150" s="34"/>
      <c r="AN1150" s="7"/>
      <c r="AO1150" s="7"/>
      <c r="AP1150" s="8"/>
      <c r="AQ1150" s="8"/>
      <c r="AR1150" s="7"/>
      <c r="AS1150" s="8"/>
      <c r="AT1150" s="8"/>
      <c r="AU1150" s="224"/>
      <c r="AV1150" s="224"/>
      <c r="AW1150" s="224"/>
      <c r="AX1150" s="225"/>
      <c r="AY1150" s="225"/>
      <c r="AZ1150" s="224"/>
      <c r="BA1150" s="225"/>
      <c r="BB1150" s="225"/>
      <c r="BC1150" s="224"/>
      <c r="BD1150" s="225"/>
      <c r="BE1150" s="225"/>
      <c r="BF1150" s="224"/>
      <c r="BG1150" s="225"/>
      <c r="BH1150" s="225"/>
      <c r="BI1150" s="224"/>
      <c r="BJ1150" s="226"/>
      <c r="BK1150" s="226"/>
      <c r="BL1150" s="228"/>
      <c r="BM1150" s="229"/>
    </row>
    <row r="1151" spans="1:65" x14ac:dyDescent="0.25">
      <c r="A1151" s="45"/>
      <c r="B1151" s="44"/>
      <c r="C1151" s="149"/>
      <c r="D1151" s="149"/>
      <c r="E1151" s="149"/>
      <c r="F1151" s="162"/>
      <c r="G1151" s="52"/>
      <c r="H1151" s="52"/>
      <c r="I1151" s="34"/>
      <c r="J1151" s="34"/>
      <c r="K1151" s="34"/>
      <c r="L1151" s="7"/>
      <c r="M1151" s="34"/>
      <c r="N1151" s="7"/>
      <c r="O1151" s="34"/>
      <c r="P1151" s="7"/>
      <c r="Q1151" s="34"/>
      <c r="R1151" s="34"/>
      <c r="S1151" s="7"/>
      <c r="T1151" s="34"/>
      <c r="U1151" s="34"/>
      <c r="V1151" s="7"/>
      <c r="W1151" s="34"/>
      <c r="X1151" s="7"/>
      <c r="Y1151" s="34"/>
      <c r="Z1151" s="67"/>
      <c r="AA1151" s="34"/>
      <c r="AB1151" s="7"/>
      <c r="AC1151" s="34"/>
      <c r="AD1151" s="34"/>
      <c r="AE1151" s="7"/>
      <c r="AF1151" s="34"/>
      <c r="AG1151" s="7"/>
      <c r="AH1151" s="34"/>
      <c r="AI1151" s="7"/>
      <c r="AJ1151" s="66"/>
      <c r="AK1151" s="66"/>
      <c r="AL1151" s="34"/>
      <c r="AM1151" s="34"/>
      <c r="AN1151" s="7"/>
      <c r="AO1151" s="7"/>
      <c r="AP1151" s="8"/>
      <c r="AQ1151" s="8"/>
      <c r="AR1151" s="7"/>
      <c r="AS1151" s="8"/>
      <c r="AT1151" s="8"/>
      <c r="AU1151" s="224"/>
      <c r="AV1151" s="224"/>
      <c r="AW1151" s="224"/>
      <c r="AX1151" s="225"/>
      <c r="AY1151" s="225"/>
      <c r="AZ1151" s="224"/>
      <c r="BA1151" s="225"/>
      <c r="BB1151" s="225"/>
      <c r="BC1151" s="224"/>
      <c r="BD1151" s="225"/>
      <c r="BE1151" s="225"/>
      <c r="BF1151" s="224"/>
      <c r="BG1151" s="225"/>
      <c r="BH1151" s="225"/>
      <c r="BI1151" s="224"/>
      <c r="BJ1151" s="226"/>
      <c r="BK1151" s="226"/>
      <c r="BL1151" s="228"/>
      <c r="BM1151" s="229"/>
    </row>
    <row r="1152" spans="1:65" x14ac:dyDescent="0.25">
      <c r="A1152" s="45"/>
      <c r="B1152" s="44"/>
      <c r="C1152" s="149"/>
      <c r="D1152" s="149"/>
      <c r="E1152" s="149"/>
      <c r="F1152" s="162"/>
      <c r="G1152" s="52"/>
      <c r="H1152" s="52"/>
      <c r="I1152" s="34"/>
      <c r="J1152" s="34"/>
      <c r="K1152" s="34"/>
      <c r="L1152" s="7"/>
      <c r="M1152" s="34"/>
      <c r="N1152" s="7"/>
      <c r="O1152" s="34"/>
      <c r="P1152" s="7"/>
      <c r="Q1152" s="34"/>
      <c r="R1152" s="34"/>
      <c r="S1152" s="7"/>
      <c r="T1152" s="34"/>
      <c r="U1152" s="34"/>
      <c r="V1152" s="7"/>
      <c r="W1152" s="34"/>
      <c r="X1152" s="7"/>
      <c r="Y1152" s="34"/>
      <c r="Z1152" s="67"/>
      <c r="AA1152" s="34"/>
      <c r="AB1152" s="7"/>
      <c r="AC1152" s="34"/>
      <c r="AD1152" s="34"/>
      <c r="AE1152" s="7"/>
      <c r="AF1152" s="34"/>
      <c r="AG1152" s="7"/>
      <c r="AH1152" s="34"/>
      <c r="AI1152" s="7"/>
      <c r="AJ1152" s="66"/>
      <c r="AK1152" s="66"/>
      <c r="AL1152" s="34"/>
      <c r="AM1152" s="34"/>
      <c r="AN1152" s="7"/>
      <c r="AO1152" s="7"/>
      <c r="AP1152" s="8"/>
      <c r="AQ1152" s="8"/>
      <c r="AR1152" s="7"/>
      <c r="AS1152" s="8"/>
      <c r="AT1152" s="8"/>
      <c r="AU1152" s="224"/>
      <c r="AV1152" s="224"/>
      <c r="AW1152" s="224"/>
      <c r="AX1152" s="225"/>
      <c r="AY1152" s="225"/>
      <c r="AZ1152" s="224"/>
      <c r="BA1152" s="225"/>
      <c r="BB1152" s="225"/>
      <c r="BC1152" s="224"/>
      <c r="BD1152" s="225"/>
      <c r="BE1152" s="225"/>
      <c r="BF1152" s="224"/>
      <c r="BG1152" s="225"/>
      <c r="BH1152" s="225"/>
      <c r="BI1152" s="224"/>
      <c r="BJ1152" s="226"/>
      <c r="BK1152" s="226"/>
      <c r="BL1152" s="228"/>
      <c r="BM1152" s="229"/>
    </row>
    <row r="1153" spans="1:65" x14ac:dyDescent="0.25">
      <c r="A1153" s="45"/>
      <c r="B1153" s="44"/>
      <c r="C1153" s="149"/>
      <c r="D1153" s="149"/>
      <c r="E1153" s="149"/>
      <c r="F1153" s="162"/>
      <c r="G1153" s="52"/>
      <c r="H1153" s="52"/>
      <c r="I1153" s="34"/>
      <c r="J1153" s="34"/>
      <c r="K1153" s="34"/>
      <c r="L1153" s="7"/>
      <c r="M1153" s="34"/>
      <c r="N1153" s="7"/>
      <c r="O1153" s="34"/>
      <c r="P1153" s="7"/>
      <c r="Q1153" s="34"/>
      <c r="R1153" s="34"/>
      <c r="S1153" s="7"/>
      <c r="T1153" s="34"/>
      <c r="U1153" s="34"/>
      <c r="V1153" s="7"/>
      <c r="W1153" s="34"/>
      <c r="X1153" s="7"/>
      <c r="Y1153" s="34"/>
      <c r="Z1153" s="67"/>
      <c r="AA1153" s="34"/>
      <c r="AB1153" s="7"/>
      <c r="AC1153" s="34"/>
      <c r="AD1153" s="34"/>
      <c r="AE1153" s="7"/>
      <c r="AF1153" s="34"/>
      <c r="AG1153" s="7"/>
      <c r="AH1153" s="34"/>
      <c r="AI1153" s="7"/>
      <c r="AJ1153" s="66"/>
      <c r="AK1153" s="66"/>
      <c r="AL1153" s="34"/>
      <c r="AM1153" s="34"/>
      <c r="AN1153" s="7"/>
      <c r="AO1153" s="7"/>
      <c r="AP1153" s="8"/>
      <c r="AQ1153" s="8"/>
      <c r="AR1153" s="7"/>
      <c r="AS1153" s="8"/>
      <c r="AT1153" s="8"/>
      <c r="AU1153" s="224"/>
      <c r="AV1153" s="224"/>
      <c r="AW1153" s="224"/>
      <c r="AX1153" s="225"/>
      <c r="AY1153" s="225"/>
      <c r="AZ1153" s="224"/>
      <c r="BA1153" s="225"/>
      <c r="BB1153" s="225"/>
      <c r="BC1153" s="224"/>
      <c r="BD1153" s="225"/>
      <c r="BE1153" s="225"/>
      <c r="BF1153" s="224"/>
      <c r="BG1153" s="225"/>
      <c r="BH1153" s="225"/>
      <c r="BI1153" s="224"/>
      <c r="BJ1153" s="226"/>
      <c r="BK1153" s="226"/>
      <c r="BL1153" s="228"/>
      <c r="BM1153" s="229"/>
    </row>
    <row r="1154" spans="1:65" x14ac:dyDescent="0.25">
      <c r="A1154" s="45"/>
      <c r="B1154" s="44"/>
      <c r="C1154" s="149"/>
      <c r="D1154" s="149"/>
      <c r="E1154" s="149"/>
      <c r="F1154" s="162"/>
      <c r="G1154" s="52"/>
      <c r="H1154" s="52"/>
      <c r="I1154" s="34"/>
      <c r="J1154" s="34"/>
      <c r="K1154" s="34"/>
      <c r="L1154" s="7"/>
      <c r="M1154" s="34"/>
      <c r="N1154" s="7"/>
      <c r="O1154" s="34"/>
      <c r="P1154" s="7"/>
      <c r="Q1154" s="34"/>
      <c r="R1154" s="34"/>
      <c r="S1154" s="7"/>
      <c r="T1154" s="34"/>
      <c r="U1154" s="34"/>
      <c r="V1154" s="7"/>
      <c r="W1154" s="34"/>
      <c r="X1154" s="7"/>
      <c r="Y1154" s="34"/>
      <c r="Z1154" s="67"/>
      <c r="AA1154" s="34"/>
      <c r="AB1154" s="7"/>
      <c r="AC1154" s="34"/>
      <c r="AD1154" s="34"/>
      <c r="AE1154" s="7"/>
      <c r="AF1154" s="34"/>
      <c r="AG1154" s="7"/>
      <c r="AH1154" s="34"/>
      <c r="AI1154" s="7"/>
      <c r="AJ1154" s="66"/>
      <c r="AK1154" s="66"/>
      <c r="AL1154" s="34"/>
      <c r="AM1154" s="34"/>
      <c r="AN1154" s="7"/>
      <c r="AO1154" s="7"/>
      <c r="AP1154" s="8"/>
      <c r="AQ1154" s="8"/>
      <c r="AR1154" s="7"/>
      <c r="AS1154" s="8"/>
      <c r="AT1154" s="8"/>
      <c r="AU1154" s="224"/>
      <c r="AV1154" s="224"/>
      <c r="AW1154" s="224"/>
      <c r="AX1154" s="225"/>
      <c r="AY1154" s="225"/>
      <c r="AZ1154" s="224"/>
      <c r="BA1154" s="225"/>
      <c r="BB1154" s="225"/>
      <c r="BC1154" s="224"/>
      <c r="BD1154" s="225"/>
      <c r="BE1154" s="225"/>
      <c r="BF1154" s="224"/>
      <c r="BG1154" s="225"/>
      <c r="BH1154" s="225"/>
      <c r="BI1154" s="224"/>
      <c r="BJ1154" s="226"/>
      <c r="BK1154" s="226"/>
      <c r="BL1154" s="228"/>
      <c r="BM1154" s="229"/>
    </row>
    <row r="1155" spans="1:65" x14ac:dyDescent="0.25">
      <c r="A1155" s="45"/>
      <c r="B1155" s="44"/>
      <c r="C1155" s="149"/>
      <c r="D1155" s="149"/>
      <c r="E1155" s="149"/>
      <c r="F1155" s="162"/>
      <c r="G1155" s="52"/>
      <c r="H1155" s="52"/>
      <c r="I1155" s="34"/>
      <c r="J1155" s="34"/>
      <c r="K1155" s="34"/>
      <c r="L1155" s="7"/>
      <c r="M1155" s="34"/>
      <c r="N1155" s="7"/>
      <c r="O1155" s="34"/>
      <c r="P1155" s="7"/>
      <c r="Q1155" s="34"/>
      <c r="R1155" s="34"/>
      <c r="S1155" s="7"/>
      <c r="T1155" s="34"/>
      <c r="U1155" s="34"/>
      <c r="V1155" s="7"/>
      <c r="W1155" s="34"/>
      <c r="X1155" s="7"/>
      <c r="Y1155" s="34"/>
      <c r="Z1155" s="67"/>
      <c r="AA1155" s="34"/>
      <c r="AB1155" s="7"/>
      <c r="AC1155" s="34"/>
      <c r="AD1155" s="34"/>
      <c r="AE1155" s="7"/>
      <c r="AF1155" s="34"/>
      <c r="AG1155" s="7"/>
      <c r="AH1155" s="34"/>
      <c r="AI1155" s="7"/>
      <c r="AJ1155" s="66"/>
      <c r="AK1155" s="66"/>
      <c r="AL1155" s="34"/>
      <c r="AM1155" s="34"/>
      <c r="AN1155" s="7"/>
      <c r="AO1155" s="7"/>
      <c r="AP1155" s="8"/>
      <c r="AQ1155" s="8"/>
      <c r="AR1155" s="7"/>
      <c r="AS1155" s="8"/>
      <c r="AT1155" s="8"/>
      <c r="AU1155" s="224"/>
      <c r="AV1155" s="224"/>
      <c r="AW1155" s="224"/>
      <c r="AX1155" s="225"/>
      <c r="AY1155" s="225"/>
      <c r="AZ1155" s="224"/>
      <c r="BA1155" s="225"/>
      <c r="BB1155" s="225"/>
      <c r="BC1155" s="224"/>
      <c r="BD1155" s="225"/>
      <c r="BE1155" s="225"/>
      <c r="BF1155" s="224"/>
      <c r="BG1155" s="225"/>
      <c r="BH1155" s="225"/>
      <c r="BI1155" s="224"/>
      <c r="BJ1155" s="226"/>
      <c r="BK1155" s="226"/>
      <c r="BL1155" s="228"/>
      <c r="BM1155" s="229"/>
    </row>
    <row r="1156" spans="1:65" x14ac:dyDescent="0.25">
      <c r="A1156" s="45"/>
      <c r="B1156" s="44"/>
      <c r="C1156" s="149"/>
      <c r="D1156" s="149"/>
      <c r="E1156" s="149"/>
      <c r="F1156" s="162"/>
      <c r="G1156" s="52"/>
      <c r="H1156" s="52"/>
      <c r="I1156" s="34"/>
      <c r="J1156" s="34"/>
      <c r="K1156" s="34"/>
      <c r="L1156" s="7"/>
      <c r="M1156" s="34"/>
      <c r="N1156" s="7"/>
      <c r="O1156" s="34"/>
      <c r="P1156" s="7"/>
      <c r="Q1156" s="34"/>
      <c r="R1156" s="34"/>
      <c r="S1156" s="7"/>
      <c r="T1156" s="34"/>
      <c r="U1156" s="34"/>
      <c r="V1156" s="7"/>
      <c r="W1156" s="34"/>
      <c r="X1156" s="7"/>
      <c r="Y1156" s="34"/>
      <c r="Z1156" s="67"/>
      <c r="AA1156" s="34"/>
      <c r="AB1156" s="7"/>
      <c r="AC1156" s="34"/>
      <c r="AD1156" s="34"/>
      <c r="AE1156" s="7"/>
      <c r="AF1156" s="34"/>
      <c r="AG1156" s="7"/>
      <c r="AH1156" s="34"/>
      <c r="AI1156" s="7"/>
      <c r="AJ1156" s="66"/>
      <c r="AK1156" s="66"/>
      <c r="AL1156" s="34"/>
      <c r="AM1156" s="34"/>
      <c r="AN1156" s="7"/>
      <c r="AO1156" s="7"/>
      <c r="AP1156" s="8"/>
      <c r="AQ1156" s="8"/>
      <c r="AR1156" s="7"/>
      <c r="AS1156" s="8"/>
      <c r="AT1156" s="8"/>
      <c r="AU1156" s="224"/>
      <c r="AV1156" s="224"/>
      <c r="AW1156" s="224"/>
      <c r="AX1156" s="225"/>
      <c r="AY1156" s="225"/>
      <c r="AZ1156" s="224"/>
      <c r="BA1156" s="225"/>
      <c r="BB1156" s="225"/>
      <c r="BC1156" s="224"/>
      <c r="BD1156" s="225"/>
      <c r="BE1156" s="225"/>
      <c r="BF1156" s="224"/>
      <c r="BG1156" s="225"/>
      <c r="BH1156" s="225"/>
      <c r="BI1156" s="224"/>
      <c r="BJ1156" s="226"/>
      <c r="BK1156" s="226"/>
      <c r="BL1156" s="228"/>
      <c r="BM1156" s="229"/>
    </row>
    <row r="1157" spans="1:65" x14ac:dyDescent="0.25">
      <c r="A1157" s="45"/>
      <c r="B1157" s="44"/>
      <c r="C1157" s="149"/>
      <c r="D1157" s="149"/>
      <c r="E1157" s="149"/>
      <c r="F1157" s="162"/>
      <c r="G1157" s="52"/>
      <c r="H1157" s="52"/>
      <c r="I1157" s="34"/>
      <c r="J1157" s="34"/>
      <c r="K1157" s="34"/>
      <c r="L1157" s="7"/>
      <c r="M1157" s="34"/>
      <c r="N1157" s="7"/>
      <c r="O1157" s="34"/>
      <c r="P1157" s="7"/>
      <c r="Q1157" s="34"/>
      <c r="R1157" s="34"/>
      <c r="S1157" s="7"/>
      <c r="T1157" s="34"/>
      <c r="U1157" s="34"/>
      <c r="V1157" s="7"/>
      <c r="W1157" s="34"/>
      <c r="X1157" s="7"/>
      <c r="Y1157" s="34"/>
      <c r="Z1157" s="67"/>
      <c r="AA1157" s="34"/>
      <c r="AB1157" s="7"/>
      <c r="AC1157" s="34"/>
      <c r="AD1157" s="34"/>
      <c r="AE1157" s="7"/>
      <c r="AF1157" s="34"/>
      <c r="AG1157" s="7"/>
      <c r="AH1157" s="34"/>
      <c r="AI1157" s="7"/>
      <c r="AJ1157" s="66"/>
      <c r="AK1157" s="66"/>
      <c r="AL1157" s="34"/>
      <c r="AM1157" s="34"/>
      <c r="AN1157" s="7"/>
      <c r="AO1157" s="7"/>
      <c r="AP1157" s="8"/>
      <c r="AQ1157" s="8"/>
      <c r="AR1157" s="7"/>
      <c r="AS1157" s="8"/>
      <c r="AT1157" s="8"/>
      <c r="AU1157" s="224"/>
      <c r="AV1157" s="224"/>
      <c r="AW1157" s="224"/>
      <c r="AX1157" s="225"/>
      <c r="AY1157" s="225"/>
      <c r="AZ1157" s="224"/>
      <c r="BA1157" s="225"/>
      <c r="BB1157" s="225"/>
      <c r="BC1157" s="224"/>
      <c r="BD1157" s="225"/>
      <c r="BE1157" s="225"/>
      <c r="BF1157" s="224"/>
      <c r="BG1157" s="225"/>
      <c r="BH1157" s="225"/>
      <c r="BI1157" s="224"/>
      <c r="BJ1157" s="226"/>
      <c r="BK1157" s="226"/>
      <c r="BL1157" s="228"/>
      <c r="BM1157" s="229"/>
    </row>
    <row r="1158" spans="1:65" x14ac:dyDescent="0.25">
      <c r="A1158" s="45"/>
      <c r="B1158" s="44"/>
      <c r="C1158" s="149"/>
      <c r="D1158" s="149"/>
      <c r="E1158" s="149"/>
      <c r="F1158" s="162"/>
      <c r="G1158" s="52"/>
      <c r="H1158" s="52"/>
      <c r="I1158" s="34"/>
      <c r="J1158" s="34"/>
      <c r="K1158" s="34"/>
      <c r="L1158" s="7"/>
      <c r="M1158" s="34"/>
      <c r="N1158" s="7"/>
      <c r="O1158" s="34"/>
      <c r="P1158" s="7"/>
      <c r="Q1158" s="34"/>
      <c r="R1158" s="34"/>
      <c r="S1158" s="7"/>
      <c r="T1158" s="34"/>
      <c r="U1158" s="34"/>
      <c r="V1158" s="7"/>
      <c r="W1158" s="34"/>
      <c r="X1158" s="7"/>
      <c r="Y1158" s="34"/>
      <c r="Z1158" s="67"/>
      <c r="AA1158" s="34"/>
      <c r="AB1158" s="7"/>
      <c r="AC1158" s="34"/>
      <c r="AD1158" s="34"/>
      <c r="AE1158" s="7"/>
      <c r="AF1158" s="34"/>
      <c r="AG1158" s="7"/>
      <c r="AH1158" s="34"/>
      <c r="AI1158" s="7"/>
      <c r="AJ1158" s="66"/>
      <c r="AK1158" s="66"/>
      <c r="AL1158" s="34"/>
      <c r="AM1158" s="34"/>
      <c r="AN1158" s="7"/>
      <c r="AO1158" s="7"/>
      <c r="AP1158" s="8"/>
      <c r="AQ1158" s="8"/>
      <c r="AR1158" s="7"/>
      <c r="AS1158" s="8"/>
      <c r="AT1158" s="8"/>
      <c r="AU1158" s="224"/>
      <c r="AV1158" s="224"/>
      <c r="AW1158" s="224"/>
      <c r="AX1158" s="225"/>
      <c r="AY1158" s="225"/>
      <c r="AZ1158" s="224"/>
      <c r="BA1158" s="225"/>
      <c r="BB1158" s="225"/>
      <c r="BC1158" s="224"/>
      <c r="BD1158" s="225"/>
      <c r="BE1158" s="225"/>
      <c r="BF1158" s="224"/>
      <c r="BG1158" s="225"/>
      <c r="BH1158" s="225"/>
      <c r="BI1158" s="224"/>
      <c r="BJ1158" s="226"/>
      <c r="BK1158" s="226"/>
      <c r="BL1158" s="228"/>
      <c r="BM1158" s="229"/>
    </row>
    <row r="1159" spans="1:65" x14ac:dyDescent="0.25">
      <c r="A1159" s="45"/>
      <c r="B1159" s="44"/>
      <c r="C1159" s="149"/>
      <c r="D1159" s="149"/>
      <c r="E1159" s="149"/>
      <c r="F1159" s="162"/>
      <c r="G1159" s="52"/>
      <c r="H1159" s="52"/>
      <c r="I1159" s="34"/>
      <c r="J1159" s="34"/>
      <c r="K1159" s="34"/>
      <c r="L1159" s="7"/>
      <c r="M1159" s="34"/>
      <c r="N1159" s="7"/>
      <c r="O1159" s="34"/>
      <c r="P1159" s="7"/>
      <c r="Q1159" s="34"/>
      <c r="R1159" s="34"/>
      <c r="S1159" s="7"/>
      <c r="T1159" s="34"/>
      <c r="U1159" s="34"/>
      <c r="V1159" s="7"/>
      <c r="W1159" s="34"/>
      <c r="X1159" s="7"/>
      <c r="Y1159" s="34"/>
      <c r="Z1159" s="67"/>
      <c r="AA1159" s="34"/>
      <c r="AB1159" s="7"/>
      <c r="AC1159" s="34"/>
      <c r="AD1159" s="34"/>
      <c r="AE1159" s="7"/>
      <c r="AF1159" s="34"/>
      <c r="AG1159" s="7"/>
      <c r="AH1159" s="34"/>
      <c r="AI1159" s="7"/>
      <c r="AJ1159" s="66"/>
      <c r="AK1159" s="66"/>
      <c r="AL1159" s="34"/>
      <c r="AM1159" s="34"/>
      <c r="AN1159" s="7"/>
      <c r="AO1159" s="7"/>
      <c r="AP1159" s="8"/>
      <c r="AQ1159" s="8"/>
      <c r="AR1159" s="7"/>
      <c r="AS1159" s="8"/>
      <c r="AT1159" s="8"/>
      <c r="AU1159" s="224"/>
      <c r="AV1159" s="224"/>
      <c r="AW1159" s="224"/>
      <c r="AX1159" s="225"/>
      <c r="AY1159" s="225"/>
      <c r="AZ1159" s="224"/>
      <c r="BA1159" s="225"/>
      <c r="BB1159" s="225"/>
      <c r="BC1159" s="224"/>
      <c r="BD1159" s="225"/>
      <c r="BE1159" s="225"/>
      <c r="BF1159" s="224"/>
      <c r="BG1159" s="225"/>
      <c r="BH1159" s="225"/>
      <c r="BI1159" s="224"/>
      <c r="BJ1159" s="226"/>
      <c r="BK1159" s="226"/>
      <c r="BL1159" s="228"/>
      <c r="BM1159" s="229"/>
    </row>
    <row r="1160" spans="1:65" x14ac:dyDescent="0.25">
      <c r="A1160" s="45"/>
      <c r="B1160" s="44"/>
      <c r="C1160" s="149"/>
      <c r="D1160" s="149"/>
      <c r="E1160" s="149"/>
      <c r="F1160" s="162"/>
      <c r="G1160" s="52"/>
      <c r="H1160" s="52"/>
      <c r="I1160" s="34"/>
      <c r="J1160" s="34"/>
      <c r="K1160" s="34"/>
      <c r="L1160" s="7"/>
      <c r="M1160" s="34"/>
      <c r="N1160" s="7"/>
      <c r="O1160" s="34"/>
      <c r="P1160" s="7"/>
      <c r="Q1160" s="34"/>
      <c r="R1160" s="34"/>
      <c r="S1160" s="7"/>
      <c r="T1160" s="34"/>
      <c r="U1160" s="34"/>
      <c r="V1160" s="7"/>
      <c r="W1160" s="34"/>
      <c r="X1160" s="7"/>
      <c r="Y1160" s="34"/>
      <c r="Z1160" s="67"/>
      <c r="AA1160" s="34"/>
      <c r="AB1160" s="7"/>
      <c r="AC1160" s="34"/>
      <c r="AD1160" s="34"/>
      <c r="AE1160" s="7"/>
      <c r="AF1160" s="34"/>
      <c r="AG1160" s="7"/>
      <c r="AH1160" s="34"/>
      <c r="AI1160" s="7"/>
      <c r="AJ1160" s="66"/>
      <c r="AK1160" s="66"/>
      <c r="AL1160" s="34"/>
      <c r="AM1160" s="34"/>
      <c r="AN1160" s="7"/>
      <c r="AO1160" s="7"/>
      <c r="AP1160" s="8"/>
      <c r="AQ1160" s="8"/>
      <c r="AR1160" s="7"/>
      <c r="AS1160" s="8"/>
      <c r="AT1160" s="8"/>
      <c r="AU1160" s="224"/>
      <c r="AV1160" s="224"/>
      <c r="AW1160" s="224"/>
      <c r="AX1160" s="225"/>
      <c r="AY1160" s="225"/>
      <c r="AZ1160" s="224"/>
      <c r="BA1160" s="225"/>
      <c r="BB1160" s="225"/>
      <c r="BC1160" s="224"/>
      <c r="BD1160" s="225"/>
      <c r="BE1160" s="225"/>
      <c r="BF1160" s="224"/>
      <c r="BG1160" s="225"/>
      <c r="BH1160" s="225"/>
      <c r="BI1160" s="224"/>
      <c r="BJ1160" s="226"/>
      <c r="BK1160" s="226"/>
      <c r="BL1160" s="228"/>
      <c r="BM1160" s="229"/>
    </row>
    <row r="1161" spans="1:65" x14ac:dyDescent="0.25">
      <c r="A1161" s="45"/>
      <c r="B1161" s="44"/>
      <c r="C1161" s="149"/>
      <c r="D1161" s="149"/>
      <c r="E1161" s="149"/>
      <c r="F1161" s="162"/>
      <c r="G1161" s="52"/>
      <c r="H1161" s="52"/>
      <c r="I1161" s="34"/>
      <c r="J1161" s="34"/>
      <c r="K1161" s="34"/>
      <c r="L1161" s="7"/>
      <c r="M1161" s="34"/>
      <c r="N1161" s="7"/>
      <c r="O1161" s="34"/>
      <c r="P1161" s="7"/>
      <c r="Q1161" s="34"/>
      <c r="R1161" s="34"/>
      <c r="S1161" s="7"/>
      <c r="T1161" s="34"/>
      <c r="U1161" s="34"/>
      <c r="V1161" s="7"/>
      <c r="W1161" s="34"/>
      <c r="X1161" s="7"/>
      <c r="Y1161" s="34"/>
      <c r="Z1161" s="67"/>
      <c r="AA1161" s="34"/>
      <c r="AB1161" s="7"/>
      <c r="AC1161" s="34"/>
      <c r="AD1161" s="34"/>
      <c r="AE1161" s="7"/>
      <c r="AF1161" s="34"/>
      <c r="AG1161" s="7"/>
      <c r="AH1161" s="34"/>
      <c r="AI1161" s="7"/>
      <c r="AJ1161" s="66"/>
      <c r="AK1161" s="66"/>
      <c r="AL1161" s="34"/>
      <c r="AM1161" s="34"/>
      <c r="AN1161" s="7"/>
      <c r="AO1161" s="7"/>
      <c r="AP1161" s="8"/>
      <c r="AQ1161" s="8"/>
      <c r="AR1161" s="7"/>
      <c r="AS1161" s="8"/>
      <c r="AT1161" s="8"/>
      <c r="AU1161" s="224"/>
      <c r="AV1161" s="224"/>
      <c r="AW1161" s="224"/>
      <c r="AX1161" s="225"/>
      <c r="AY1161" s="225"/>
      <c r="AZ1161" s="224"/>
      <c r="BA1161" s="225"/>
      <c r="BB1161" s="225"/>
      <c r="BC1161" s="224"/>
      <c r="BD1161" s="225"/>
      <c r="BE1161" s="225"/>
      <c r="BF1161" s="224"/>
      <c r="BG1161" s="225"/>
      <c r="BH1161" s="225"/>
      <c r="BI1161" s="224"/>
      <c r="BJ1161" s="226"/>
      <c r="BK1161" s="226"/>
      <c r="BL1161" s="228"/>
      <c r="BM1161" s="229"/>
    </row>
    <row r="1162" spans="1:65" x14ac:dyDescent="0.25">
      <c r="A1162" s="45"/>
      <c r="B1162" s="44"/>
      <c r="C1162" s="149"/>
      <c r="D1162" s="149"/>
      <c r="E1162" s="149"/>
      <c r="F1162" s="162"/>
      <c r="G1162" s="52"/>
      <c r="H1162" s="52"/>
      <c r="I1162" s="34"/>
      <c r="J1162" s="34"/>
      <c r="K1162" s="34"/>
      <c r="L1162" s="7"/>
      <c r="M1162" s="34"/>
      <c r="N1162" s="7"/>
      <c r="O1162" s="34"/>
      <c r="P1162" s="7"/>
      <c r="Q1162" s="34"/>
      <c r="R1162" s="34"/>
      <c r="S1162" s="7"/>
      <c r="T1162" s="34"/>
      <c r="U1162" s="34"/>
      <c r="V1162" s="7"/>
      <c r="W1162" s="34"/>
      <c r="X1162" s="7"/>
      <c r="Y1162" s="34"/>
      <c r="Z1162" s="67"/>
      <c r="AA1162" s="34"/>
      <c r="AB1162" s="7"/>
      <c r="AC1162" s="34"/>
      <c r="AD1162" s="34"/>
      <c r="AE1162" s="7"/>
      <c r="AF1162" s="34"/>
      <c r="AG1162" s="7"/>
      <c r="AH1162" s="34"/>
      <c r="AI1162" s="7"/>
      <c r="AJ1162" s="66"/>
      <c r="AK1162" s="66"/>
      <c r="AL1162" s="34"/>
      <c r="AM1162" s="34"/>
      <c r="AN1162" s="7"/>
      <c r="AO1162" s="7"/>
      <c r="AP1162" s="8"/>
      <c r="AQ1162" s="8"/>
      <c r="AR1162" s="7"/>
      <c r="AS1162" s="8"/>
      <c r="AT1162" s="8"/>
      <c r="AU1162" s="224"/>
      <c r="AV1162" s="224"/>
      <c r="AW1162" s="224"/>
      <c r="AX1162" s="225"/>
      <c r="AY1162" s="225"/>
      <c r="AZ1162" s="224"/>
      <c r="BA1162" s="225"/>
      <c r="BB1162" s="225"/>
      <c r="BC1162" s="224"/>
      <c r="BD1162" s="225"/>
      <c r="BE1162" s="225"/>
      <c r="BF1162" s="224"/>
      <c r="BG1162" s="225"/>
      <c r="BH1162" s="225"/>
      <c r="BI1162" s="224"/>
      <c r="BJ1162" s="226"/>
      <c r="BK1162" s="226"/>
      <c r="BL1162" s="228"/>
      <c r="BM1162" s="229"/>
    </row>
    <row r="1163" spans="1:65" x14ac:dyDescent="0.25">
      <c r="A1163" s="45"/>
      <c r="B1163" s="44"/>
      <c r="C1163" s="149"/>
      <c r="D1163" s="149"/>
      <c r="E1163" s="149"/>
      <c r="F1163" s="162"/>
      <c r="G1163" s="52"/>
      <c r="H1163" s="52"/>
      <c r="I1163" s="34"/>
      <c r="J1163" s="34"/>
      <c r="K1163" s="34"/>
      <c r="L1163" s="7"/>
      <c r="M1163" s="34"/>
      <c r="N1163" s="7"/>
      <c r="O1163" s="34"/>
      <c r="P1163" s="7"/>
      <c r="Q1163" s="34"/>
      <c r="R1163" s="34"/>
      <c r="S1163" s="7"/>
      <c r="T1163" s="34"/>
      <c r="U1163" s="34"/>
      <c r="V1163" s="7"/>
      <c r="W1163" s="34"/>
      <c r="X1163" s="7"/>
      <c r="Y1163" s="34"/>
      <c r="Z1163" s="67"/>
      <c r="AA1163" s="34"/>
      <c r="AB1163" s="7"/>
      <c r="AC1163" s="34"/>
      <c r="AD1163" s="34"/>
      <c r="AE1163" s="7"/>
      <c r="AF1163" s="34"/>
      <c r="AG1163" s="7"/>
      <c r="AH1163" s="34"/>
      <c r="AI1163" s="7"/>
      <c r="AJ1163" s="66"/>
      <c r="AK1163" s="66"/>
      <c r="AL1163" s="34"/>
      <c r="AM1163" s="34"/>
      <c r="AN1163" s="7"/>
      <c r="AO1163" s="7"/>
      <c r="AP1163" s="8"/>
      <c r="AQ1163" s="8"/>
      <c r="AR1163" s="7"/>
      <c r="AS1163" s="8"/>
      <c r="AT1163" s="8"/>
      <c r="AU1163" s="224"/>
      <c r="AV1163" s="224"/>
      <c r="AW1163" s="224"/>
      <c r="AX1163" s="225"/>
      <c r="AY1163" s="225"/>
      <c r="AZ1163" s="224"/>
      <c r="BA1163" s="225"/>
      <c r="BB1163" s="225"/>
      <c r="BC1163" s="224"/>
      <c r="BD1163" s="225"/>
      <c r="BE1163" s="225"/>
      <c r="BF1163" s="224"/>
      <c r="BG1163" s="225"/>
      <c r="BH1163" s="225"/>
      <c r="BI1163" s="224"/>
      <c r="BJ1163" s="226"/>
      <c r="BK1163" s="226"/>
      <c r="BL1163" s="228"/>
      <c r="BM1163" s="229"/>
    </row>
    <row r="1164" spans="1:65" x14ac:dyDescent="0.25">
      <c r="A1164" s="45"/>
      <c r="B1164" s="44"/>
      <c r="C1164" s="149"/>
      <c r="D1164" s="149"/>
      <c r="E1164" s="149"/>
      <c r="F1164" s="162"/>
      <c r="G1164" s="52"/>
      <c r="H1164" s="52"/>
      <c r="I1164" s="34"/>
      <c r="J1164" s="34"/>
      <c r="K1164" s="34"/>
      <c r="L1164" s="7"/>
      <c r="M1164" s="34"/>
      <c r="N1164" s="7"/>
      <c r="O1164" s="34"/>
      <c r="P1164" s="7"/>
      <c r="Q1164" s="34"/>
      <c r="R1164" s="34"/>
      <c r="S1164" s="7"/>
      <c r="T1164" s="34"/>
      <c r="U1164" s="34"/>
      <c r="V1164" s="7"/>
      <c r="W1164" s="34"/>
      <c r="X1164" s="7"/>
      <c r="Y1164" s="34"/>
      <c r="Z1164" s="67"/>
      <c r="AA1164" s="34"/>
      <c r="AB1164" s="7"/>
      <c r="AC1164" s="34"/>
      <c r="AD1164" s="34"/>
      <c r="AE1164" s="7"/>
      <c r="AF1164" s="34"/>
      <c r="AG1164" s="7"/>
      <c r="AH1164" s="34"/>
      <c r="AI1164" s="7"/>
      <c r="AJ1164" s="66"/>
      <c r="AK1164" s="66"/>
      <c r="AL1164" s="34"/>
      <c r="AM1164" s="34"/>
      <c r="AN1164" s="7"/>
      <c r="AO1164" s="7"/>
      <c r="AP1164" s="8"/>
      <c r="AQ1164" s="8"/>
      <c r="AR1164" s="7"/>
      <c r="AS1164" s="8"/>
      <c r="AT1164" s="8"/>
      <c r="AU1164" s="224"/>
      <c r="AV1164" s="224"/>
      <c r="AW1164" s="224"/>
      <c r="AX1164" s="225"/>
      <c r="AY1164" s="225"/>
      <c r="AZ1164" s="224"/>
      <c r="BA1164" s="225"/>
      <c r="BB1164" s="225"/>
      <c r="BC1164" s="224"/>
      <c r="BD1164" s="225"/>
      <c r="BE1164" s="225"/>
      <c r="BF1164" s="224"/>
      <c r="BG1164" s="225"/>
      <c r="BH1164" s="225"/>
      <c r="BI1164" s="224"/>
      <c r="BJ1164" s="226"/>
      <c r="BK1164" s="226"/>
      <c r="BL1164" s="228"/>
      <c r="BM1164" s="229"/>
    </row>
    <row r="1165" spans="1:65" x14ac:dyDescent="0.25">
      <c r="A1165" s="45"/>
      <c r="B1165" s="44"/>
      <c r="C1165" s="149"/>
      <c r="D1165" s="149"/>
      <c r="E1165" s="149"/>
      <c r="F1165" s="162"/>
      <c r="G1165" s="52"/>
      <c r="H1165" s="52"/>
      <c r="I1165" s="34"/>
      <c r="J1165" s="34"/>
      <c r="K1165" s="34"/>
      <c r="L1165" s="7"/>
      <c r="M1165" s="34"/>
      <c r="N1165" s="7"/>
      <c r="O1165" s="34"/>
      <c r="P1165" s="7"/>
      <c r="Q1165" s="34"/>
      <c r="R1165" s="34"/>
      <c r="S1165" s="7"/>
      <c r="T1165" s="34"/>
      <c r="U1165" s="34"/>
      <c r="V1165" s="7"/>
      <c r="W1165" s="34"/>
      <c r="X1165" s="7"/>
      <c r="Y1165" s="34"/>
      <c r="Z1165" s="67"/>
      <c r="AA1165" s="34"/>
      <c r="AB1165" s="7"/>
      <c r="AC1165" s="34"/>
      <c r="AD1165" s="34"/>
      <c r="AE1165" s="7"/>
      <c r="AF1165" s="34"/>
      <c r="AG1165" s="7"/>
      <c r="AH1165" s="34"/>
      <c r="AI1165" s="7"/>
      <c r="AJ1165" s="66"/>
      <c r="AK1165" s="66"/>
      <c r="AL1165" s="34"/>
      <c r="AM1165" s="34"/>
      <c r="AN1165" s="7"/>
      <c r="AO1165" s="7"/>
      <c r="AP1165" s="8"/>
      <c r="AQ1165" s="8"/>
      <c r="AR1165" s="7"/>
      <c r="AS1165" s="8"/>
      <c r="AT1165" s="8"/>
      <c r="AU1165" s="224"/>
      <c r="AV1165" s="224"/>
      <c r="AW1165" s="224"/>
      <c r="AX1165" s="225"/>
      <c r="AY1165" s="225"/>
      <c r="AZ1165" s="224"/>
      <c r="BA1165" s="225"/>
      <c r="BB1165" s="225"/>
      <c r="BC1165" s="224"/>
      <c r="BD1165" s="225"/>
      <c r="BE1165" s="225"/>
      <c r="BF1165" s="224"/>
      <c r="BG1165" s="225"/>
      <c r="BH1165" s="225"/>
      <c r="BI1165" s="224"/>
      <c r="BJ1165" s="226"/>
      <c r="BK1165" s="226"/>
      <c r="BL1165" s="228"/>
      <c r="BM1165" s="229"/>
    </row>
  </sheetData>
  <autoFilter ref="A1:BN1186" xr:uid="{00000000-0009-0000-0000-000002000000}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1772"/>
  <sheetViews>
    <sheetView view="pageBreakPreview" zoomScaleSheetLayoutView="100" workbookViewId="0">
      <pane ySplit="1" topLeftCell="A2" activePane="bottomLeft" state="frozen"/>
      <selection pane="bottomLeft" activeCell="CD71" sqref="CD71:CM72"/>
    </sheetView>
  </sheetViews>
  <sheetFormatPr defaultRowHeight="15" x14ac:dyDescent="0.25"/>
  <cols>
    <col min="1" max="1" width="7.42578125" customWidth="1"/>
    <col min="2" max="2" width="10.28515625" customWidth="1"/>
    <col min="3" max="3" width="6.42578125" style="11" customWidth="1"/>
    <col min="4" max="4" width="6.140625" customWidth="1"/>
    <col min="5" max="5" width="22.28515625" style="11" bestFit="1" customWidth="1"/>
    <col min="6" max="6" width="6.7109375" style="11" customWidth="1"/>
    <col min="7" max="7" width="8.42578125" style="56" customWidth="1"/>
    <col min="8" max="8" width="10.28515625" style="11" customWidth="1"/>
    <col min="9" max="9" width="18.28515625" customWidth="1"/>
    <col min="10" max="10" width="19.85546875" style="11" customWidth="1"/>
    <col min="11" max="11" width="8.140625" style="11" customWidth="1"/>
    <col min="12" max="12" width="10.42578125" style="56" customWidth="1"/>
    <col min="13" max="13" width="10.85546875" style="56" customWidth="1"/>
    <col min="14" max="14" width="6.7109375" style="56" customWidth="1"/>
    <col min="15" max="15" width="7.42578125" style="56" customWidth="1"/>
    <col min="16" max="16" width="11" style="11" customWidth="1"/>
    <col min="17" max="17" width="9.5703125" style="84" customWidth="1"/>
    <col min="18" max="18" width="14.85546875" style="11" bestFit="1" customWidth="1"/>
    <col min="19" max="19" width="7.7109375" style="11" customWidth="1"/>
    <col min="20" max="20" width="7.5703125" style="102" customWidth="1"/>
    <col min="21" max="21" width="8.140625" style="85" customWidth="1"/>
    <col min="22" max="22" width="14.28515625" style="11" customWidth="1"/>
    <col min="23" max="23" width="18.42578125" style="11" bestFit="1" customWidth="1"/>
    <col min="24" max="24" width="10.28515625" style="11" customWidth="1"/>
    <col min="25" max="25" width="9.140625" style="82"/>
    <col min="26" max="26" width="10.28515625" style="85" customWidth="1"/>
    <col min="27" max="27" width="9.5703125" style="82" customWidth="1"/>
    <col min="28" max="28" width="9.7109375" style="82" customWidth="1"/>
    <col min="29" max="29" width="9.5703125" style="82" customWidth="1"/>
    <col min="30" max="30" width="6.5703125" style="11" customWidth="1"/>
    <col min="31" max="31" width="7.140625" customWidth="1"/>
    <col min="32" max="32" width="7.140625" style="82" customWidth="1"/>
    <col min="33" max="33" width="5.42578125" style="82" customWidth="1"/>
    <col min="34" max="34" width="7.7109375" style="85" customWidth="1"/>
    <col min="35" max="35" width="10.85546875" style="85" customWidth="1"/>
    <col min="36" max="36" width="14.28515625" style="11" customWidth="1"/>
    <col min="37" max="37" width="14" bestFit="1" customWidth="1"/>
    <col min="38" max="38" width="8.7109375" style="57" customWidth="1"/>
    <col min="39" max="39" width="8.7109375" style="11" customWidth="1"/>
    <col min="40" max="41" width="7.7109375" style="82" customWidth="1"/>
    <col min="42" max="42" width="9.7109375" style="57" customWidth="1"/>
    <col min="43" max="43" width="9.85546875" style="33" customWidth="1"/>
    <col min="44" max="45" width="8.85546875" style="82" bestFit="1" customWidth="1"/>
    <col min="46" max="46" width="8.85546875" style="57" bestFit="1" customWidth="1"/>
    <col min="47" max="47" width="8.85546875" style="58" bestFit="1" customWidth="1"/>
    <col min="48" max="49" width="8.85546875" style="82" bestFit="1" customWidth="1"/>
    <col min="50" max="50" width="8.140625" style="124" bestFit="1" customWidth="1"/>
    <col min="51" max="51" width="8.140625" style="59" bestFit="1" customWidth="1"/>
    <col min="52" max="53" width="8" style="82" bestFit="1" customWidth="1"/>
    <col min="54" max="54" width="8.140625" style="57" bestFit="1" customWidth="1"/>
    <col min="55" max="55" width="8.140625" style="58" bestFit="1" customWidth="1"/>
    <col min="56" max="57" width="8" style="85" bestFit="1" customWidth="1"/>
    <col min="58" max="58" width="11.7109375" style="57" customWidth="1"/>
    <col min="59" max="59" width="8.140625" style="58" bestFit="1" customWidth="1"/>
    <col min="60" max="60" width="9" style="82" customWidth="1"/>
    <col min="61" max="61" width="8.140625" style="82" bestFit="1" customWidth="1"/>
    <col min="62" max="62" width="8.140625" style="57" customWidth="1"/>
    <col min="63" max="63" width="7.85546875" style="59" bestFit="1" customWidth="1"/>
    <col min="64" max="65" width="9.5703125" style="82" customWidth="1"/>
    <col min="66" max="66" width="8.28515625" style="57" customWidth="1"/>
    <col min="67" max="67" width="10.5703125" style="58" customWidth="1"/>
    <col min="68" max="68" width="9" style="82" bestFit="1" customWidth="1"/>
    <col min="69" max="69" width="8.5703125" style="82" customWidth="1"/>
    <col min="70" max="70" width="9.140625" style="11"/>
    <col min="71" max="71" width="8.7109375" style="58" customWidth="1"/>
    <col min="72" max="72" width="8.28515625" style="82" customWidth="1"/>
    <col min="73" max="73" width="7.7109375" style="82" customWidth="1"/>
    <col min="74" max="74" width="8.7109375" style="82" customWidth="1"/>
    <col min="75" max="75" width="9.140625" style="211"/>
    <col min="76" max="76" width="9.140625" style="82" customWidth="1"/>
    <col min="77" max="77" width="7.28515625" style="82" customWidth="1"/>
    <col min="78" max="78" width="9.140625" style="81"/>
    <col min="79" max="79" width="9.5703125" style="81" bestFit="1" customWidth="1"/>
    <col min="80" max="80" width="9.5703125" style="81" customWidth="1"/>
    <col min="81" max="81" width="11.28515625" style="81" bestFit="1" customWidth="1"/>
    <col min="82" max="84" width="9.140625" style="47"/>
    <col min="85" max="85" width="9.140625" style="48"/>
    <col min="86" max="87" width="9.140625" style="47"/>
    <col min="88" max="88" width="11" style="48" bestFit="1" customWidth="1"/>
    <col min="89" max="89" width="9.140625" style="47"/>
    <col min="90" max="90" width="9.140625" style="48"/>
    <col min="91" max="91" width="8.5703125" style="56" bestFit="1" customWidth="1"/>
    <col min="92" max="92" width="9.140625" style="48"/>
    <col min="93" max="93" width="10.5703125" style="48" bestFit="1" customWidth="1"/>
    <col min="94" max="94" width="34.42578125" bestFit="1" customWidth="1"/>
    <col min="95" max="95" width="13" customWidth="1"/>
    <col min="96" max="96" width="11.85546875" customWidth="1"/>
  </cols>
  <sheetData>
    <row r="1" spans="1:103" s="101" customFormat="1" ht="101.25" x14ac:dyDescent="0.25">
      <c r="A1" s="3" t="s">
        <v>124</v>
      </c>
      <c r="B1" s="3" t="s">
        <v>0</v>
      </c>
      <c r="C1" s="3" t="s">
        <v>168</v>
      </c>
      <c r="D1" s="86" t="s">
        <v>29</v>
      </c>
      <c r="E1" s="86" t="s">
        <v>1</v>
      </c>
      <c r="F1" s="86" t="s">
        <v>125</v>
      </c>
      <c r="G1" s="87" t="s">
        <v>236</v>
      </c>
      <c r="H1" s="86" t="s">
        <v>2</v>
      </c>
      <c r="I1" s="86" t="s">
        <v>25</v>
      </c>
      <c r="J1" s="86" t="s">
        <v>3</v>
      </c>
      <c r="K1" s="86" t="s">
        <v>4</v>
      </c>
      <c r="L1" s="87" t="s">
        <v>217</v>
      </c>
      <c r="M1" s="87" t="s">
        <v>28</v>
      </c>
      <c r="N1" s="87" t="s">
        <v>254</v>
      </c>
      <c r="O1" s="87" t="s">
        <v>255</v>
      </c>
      <c r="P1" s="86" t="s">
        <v>10</v>
      </c>
      <c r="Q1" s="17" t="s">
        <v>30</v>
      </c>
      <c r="R1" s="88" t="s">
        <v>5</v>
      </c>
      <c r="S1" s="89" t="s">
        <v>6</v>
      </c>
      <c r="T1" s="9" t="s">
        <v>88</v>
      </c>
      <c r="U1" s="9" t="s">
        <v>89</v>
      </c>
      <c r="V1" s="86" t="s">
        <v>7</v>
      </c>
      <c r="W1" s="86" t="s">
        <v>340</v>
      </c>
      <c r="X1" s="89" t="s">
        <v>11</v>
      </c>
      <c r="Y1" s="9" t="s">
        <v>90</v>
      </c>
      <c r="Z1" s="9" t="s">
        <v>91</v>
      </c>
      <c r="AA1" s="4" t="s">
        <v>211</v>
      </c>
      <c r="AB1" s="4" t="s">
        <v>212</v>
      </c>
      <c r="AC1" s="4" t="s">
        <v>123</v>
      </c>
      <c r="AD1" s="86" t="s">
        <v>112</v>
      </c>
      <c r="AE1" s="86" t="s">
        <v>12</v>
      </c>
      <c r="AF1" s="4" t="s">
        <v>110</v>
      </c>
      <c r="AG1" s="4" t="s">
        <v>111</v>
      </c>
      <c r="AH1" s="4" t="s">
        <v>232</v>
      </c>
      <c r="AI1" s="4" t="s">
        <v>233</v>
      </c>
      <c r="AJ1" s="86" t="s">
        <v>8</v>
      </c>
      <c r="AK1" s="86" t="s">
        <v>9</v>
      </c>
      <c r="AL1" s="90" t="s">
        <v>13</v>
      </c>
      <c r="AM1" s="91" t="s">
        <v>14</v>
      </c>
      <c r="AN1" s="98" t="s">
        <v>92</v>
      </c>
      <c r="AO1" s="98" t="s">
        <v>93</v>
      </c>
      <c r="AP1" s="90" t="s">
        <v>15</v>
      </c>
      <c r="AQ1" s="92" t="s">
        <v>16</v>
      </c>
      <c r="AR1" s="98" t="s">
        <v>94</v>
      </c>
      <c r="AS1" s="98" t="s">
        <v>95</v>
      </c>
      <c r="AT1" s="90" t="s">
        <v>17</v>
      </c>
      <c r="AU1" s="92" t="s">
        <v>18</v>
      </c>
      <c r="AV1" s="103" t="s">
        <v>96</v>
      </c>
      <c r="AW1" s="103" t="s">
        <v>97</v>
      </c>
      <c r="AX1" s="90" t="s">
        <v>19</v>
      </c>
      <c r="AY1" s="93" t="s">
        <v>20</v>
      </c>
      <c r="AZ1" s="103" t="s">
        <v>98</v>
      </c>
      <c r="BA1" s="103" t="s">
        <v>99</v>
      </c>
      <c r="BB1" s="90" t="s">
        <v>21</v>
      </c>
      <c r="BC1" s="92" t="s">
        <v>22</v>
      </c>
      <c r="BD1" s="103" t="s">
        <v>100</v>
      </c>
      <c r="BE1" s="103" t="s">
        <v>101</v>
      </c>
      <c r="BF1" s="94" t="s">
        <v>237</v>
      </c>
      <c r="BG1" s="95" t="s">
        <v>120</v>
      </c>
      <c r="BH1" s="98" t="s">
        <v>102</v>
      </c>
      <c r="BI1" s="98" t="s">
        <v>103</v>
      </c>
      <c r="BJ1" s="94" t="s">
        <v>118</v>
      </c>
      <c r="BK1" s="96" t="s">
        <v>119</v>
      </c>
      <c r="BL1" s="103" t="s">
        <v>104</v>
      </c>
      <c r="BM1" s="103" t="s">
        <v>105</v>
      </c>
      <c r="BN1" s="94" t="s">
        <v>117</v>
      </c>
      <c r="BO1" s="95" t="s">
        <v>23</v>
      </c>
      <c r="BP1" s="98" t="s">
        <v>106</v>
      </c>
      <c r="BQ1" s="103" t="s">
        <v>107</v>
      </c>
      <c r="BR1" s="97" t="s">
        <v>121</v>
      </c>
      <c r="BS1" s="95" t="s">
        <v>122</v>
      </c>
      <c r="BT1" s="98" t="s">
        <v>108</v>
      </c>
      <c r="BU1" s="98" t="s">
        <v>109</v>
      </c>
      <c r="BV1" s="99" t="s">
        <v>116</v>
      </c>
      <c r="BW1" s="209" t="s">
        <v>113</v>
      </c>
      <c r="BX1" s="98" t="s">
        <v>114</v>
      </c>
      <c r="BY1" s="100" t="s">
        <v>115</v>
      </c>
      <c r="BZ1" s="98" t="s">
        <v>226</v>
      </c>
      <c r="CA1" s="98" t="s">
        <v>234</v>
      </c>
      <c r="CB1" s="98" t="s">
        <v>235</v>
      </c>
      <c r="CC1" s="98" t="s">
        <v>227</v>
      </c>
      <c r="CD1" s="138" t="s">
        <v>220</v>
      </c>
      <c r="CE1" s="138" t="s">
        <v>221</v>
      </c>
      <c r="CF1" s="138" t="s">
        <v>222</v>
      </c>
      <c r="CG1" s="139" t="s">
        <v>223</v>
      </c>
      <c r="CH1" s="138" t="s">
        <v>228</v>
      </c>
      <c r="CI1" s="138" t="s">
        <v>229</v>
      </c>
      <c r="CJ1" s="139" t="s">
        <v>230</v>
      </c>
      <c r="CK1" s="138" t="s">
        <v>225</v>
      </c>
      <c r="CL1" s="139" t="s">
        <v>224</v>
      </c>
      <c r="CM1" s="55" t="s">
        <v>231</v>
      </c>
      <c r="CN1" s="147"/>
      <c r="CO1" s="147"/>
      <c r="CP1" s="148"/>
      <c r="CQ1" s="148"/>
      <c r="CR1" s="148"/>
      <c r="CS1" s="148"/>
      <c r="CT1" s="148"/>
      <c r="CU1" s="148"/>
      <c r="CV1" s="148"/>
      <c r="CW1" s="148"/>
      <c r="CX1" s="148"/>
      <c r="CY1" s="148"/>
    </row>
    <row r="2" spans="1:103" x14ac:dyDescent="0.25">
      <c r="A2" s="163">
        <v>1</v>
      </c>
      <c r="B2" s="164">
        <v>41002</v>
      </c>
      <c r="C2" s="163">
        <f t="shared" ref="C2:C43" si="0">MONTH(B2)</f>
        <v>4</v>
      </c>
      <c r="D2" s="163" t="s">
        <v>24</v>
      </c>
      <c r="E2" s="163" t="s">
        <v>274</v>
      </c>
      <c r="F2" s="165"/>
      <c r="G2" s="166">
        <v>1</v>
      </c>
      <c r="H2" s="167" t="s">
        <v>26</v>
      </c>
      <c r="I2" s="165" t="s">
        <v>215</v>
      </c>
      <c r="J2" s="167" t="s">
        <v>275</v>
      </c>
      <c r="K2" s="167" t="s">
        <v>27</v>
      </c>
      <c r="L2" s="168">
        <v>146079</v>
      </c>
      <c r="M2" s="168">
        <v>49679</v>
      </c>
      <c r="N2" s="169"/>
      <c r="O2" s="170"/>
      <c r="P2" s="168">
        <f>L2-M2</f>
        <v>96400</v>
      </c>
      <c r="Q2" s="83">
        <f>M2</f>
        <v>49679</v>
      </c>
      <c r="R2" s="168" t="s">
        <v>276</v>
      </c>
      <c r="S2" s="171">
        <v>6.25E-2</v>
      </c>
      <c r="T2" s="77">
        <f t="shared" ref="T2:T27" si="1">IF(S2=1,24,HOUR(S2))</f>
        <v>1</v>
      </c>
      <c r="U2" s="77">
        <f t="shared" ref="U2:U34" si="2">MINUTE(S2)</f>
        <v>30</v>
      </c>
      <c r="V2" s="168" t="s">
        <v>277</v>
      </c>
      <c r="W2" s="168" t="s">
        <v>277</v>
      </c>
      <c r="X2" s="172">
        <v>0.79166666666666663</v>
      </c>
      <c r="Y2" s="76">
        <f t="shared" ref="Y2:Y27" si="3">IF(X2=1,24,HOUR(X2))</f>
        <v>19</v>
      </c>
      <c r="Z2" s="77">
        <f t="shared" ref="Z2:Z34" si="4">MINUTE(X2)</f>
        <v>0</v>
      </c>
      <c r="AA2" s="76">
        <f>Y2</f>
        <v>19</v>
      </c>
      <c r="AB2" s="76">
        <f>Z2</f>
        <v>0</v>
      </c>
      <c r="AC2" s="76">
        <f>SUM($X$2:X2)</f>
        <v>0.79166666666666663</v>
      </c>
      <c r="AD2" s="168">
        <v>0</v>
      </c>
      <c r="AE2" s="168">
        <v>0</v>
      </c>
      <c r="AF2" s="76">
        <f t="shared" ref="AF2:AF27" si="5">IF(AE2=1,24,HOUR(AE2))</f>
        <v>0</v>
      </c>
      <c r="AG2" s="76">
        <f t="shared" ref="AG2:AG34" si="6">MINUTE(AE2)</f>
        <v>0</v>
      </c>
      <c r="AH2" s="77">
        <f t="shared" ref="AH2:AH49" si="7">M2/X2/24</f>
        <v>2614.6842105263158</v>
      </c>
      <c r="AI2" s="77">
        <f t="shared" ref="AI2:AI27" si="8">AH2*24</f>
        <v>62752.42105263158</v>
      </c>
      <c r="AJ2" s="173"/>
      <c r="AK2" s="174"/>
      <c r="AL2" s="175">
        <v>0</v>
      </c>
      <c r="AM2" s="167">
        <v>0</v>
      </c>
      <c r="AN2" s="76">
        <f t="shared" ref="AN2:AN27" si="9">IF(AM2=1,24,HOUR(AM2))</f>
        <v>0</v>
      </c>
      <c r="AO2" s="74">
        <f t="shared" ref="AO2:AO34" si="10">MINUTE(AM2)</f>
        <v>0</v>
      </c>
      <c r="AP2" s="163">
        <v>0</v>
      </c>
      <c r="AQ2" s="176">
        <v>0</v>
      </c>
      <c r="AR2" s="76">
        <f t="shared" ref="AR2:AR27" si="11">IF(AQ2=1,24,HOUR(AQ2))</f>
        <v>0</v>
      </c>
      <c r="AS2" s="74">
        <f t="shared" ref="AS2:AS34" si="12">MINUTE(AQ2)</f>
        <v>0</v>
      </c>
      <c r="AT2" s="163">
        <v>0</v>
      </c>
      <c r="AU2" s="171">
        <v>0</v>
      </c>
      <c r="AV2" s="76">
        <f t="shared" ref="AV2:AV27" si="13">IF(AU2=1,24,HOUR(AU2))</f>
        <v>0</v>
      </c>
      <c r="AW2" s="74">
        <f t="shared" ref="AW2:AW34" si="14">MINUTE(AU2)</f>
        <v>0</v>
      </c>
      <c r="AX2" s="175">
        <v>0</v>
      </c>
      <c r="AY2" s="177">
        <v>0</v>
      </c>
      <c r="AZ2" s="76">
        <f t="shared" ref="AZ2:AZ27" si="15">IF(AY2=1,24,HOUR(AY2))</f>
        <v>0</v>
      </c>
      <c r="BA2" s="74">
        <f t="shared" ref="BA2:BA34" si="16">MINUTE(AY2)</f>
        <v>0</v>
      </c>
      <c r="BB2" s="175">
        <v>1</v>
      </c>
      <c r="BC2" s="176">
        <v>1.7361111111111112E-2</v>
      </c>
      <c r="BD2" s="77">
        <f t="shared" ref="BD2:BD27" si="17">IF(BC2=1,24,HOUR(BC2))</f>
        <v>0</v>
      </c>
      <c r="BE2" s="78">
        <f t="shared" ref="BE2:BE34" si="18">MINUTE(BC2)</f>
        <v>25</v>
      </c>
      <c r="BF2" s="163">
        <v>1</v>
      </c>
      <c r="BG2" s="176">
        <v>3.888888888888889E-2</v>
      </c>
      <c r="BH2" s="76">
        <f t="shared" ref="BH2:BH27" si="19">IF(BG2=1,24,HOUR(BG2))</f>
        <v>0</v>
      </c>
      <c r="BI2" s="74">
        <f t="shared" ref="BI2:BI34" si="20">MINUTE(BG2)</f>
        <v>56</v>
      </c>
      <c r="BJ2" s="178">
        <v>0</v>
      </c>
      <c r="BK2" s="176">
        <v>0</v>
      </c>
      <c r="BL2" s="76">
        <f t="shared" ref="BL2:BL27" si="21">IF(BK2=1,24,HOUR(BK2))</f>
        <v>0</v>
      </c>
      <c r="BM2" s="74">
        <f t="shared" ref="BM2:BM34" si="22">MINUTE(BK2)</f>
        <v>0</v>
      </c>
      <c r="BN2" s="178">
        <v>0</v>
      </c>
      <c r="BO2" s="176">
        <v>0</v>
      </c>
      <c r="BP2" s="76">
        <f t="shared" ref="BP2:BP27" si="23">IF(BO2=1,24,HOUR(BO2))</f>
        <v>0</v>
      </c>
      <c r="BQ2" s="74">
        <f t="shared" ref="BQ2:BQ34" si="24">MINUTE(BO2)</f>
        <v>0</v>
      </c>
      <c r="BR2" s="179">
        <v>5</v>
      </c>
      <c r="BS2" s="176">
        <v>0.19236111111111112</v>
      </c>
      <c r="BT2" s="76">
        <f t="shared" ref="BT2:BT27" si="25">IF(BS2=1,24,HOUR(BS2))</f>
        <v>4</v>
      </c>
      <c r="BU2" s="74">
        <f t="shared" ref="BU2:BU34" si="26">MINUTE(BS2)</f>
        <v>37</v>
      </c>
      <c r="BV2" s="76">
        <f t="shared" ref="BV2:BV31" si="27">BR2+BN2+BJ2+BF2+BB2+AX2+AT2+AP2+AL2+AD2</f>
        <v>7</v>
      </c>
      <c r="BW2" s="210">
        <f t="shared" ref="BW2:BW26" si="28">BS2+BO2+BK2+BG2+BC2+AY2+AU2+AQ2+AM2+AE2</f>
        <v>0.24861111111111112</v>
      </c>
      <c r="BX2" s="76">
        <f t="shared" ref="BX2:BX27" si="29">IF(BW2=1,24,HOUR(BW2))</f>
        <v>5</v>
      </c>
      <c r="BY2" s="75">
        <f t="shared" ref="BY2:BY34" si="30">MINUTE(BW2)</f>
        <v>58</v>
      </c>
      <c r="BZ2" s="110">
        <f t="shared" ref="BZ2" si="31">X2-BW2</f>
        <v>0.54305555555555551</v>
      </c>
      <c r="CA2" s="80">
        <f t="shared" ref="CA2:CA31" si="32">M2/BZ2/24</f>
        <v>3811.6879795396421</v>
      </c>
      <c r="CB2" s="80">
        <f t="shared" ref="CB2" si="33">CA2*24</f>
        <v>91480.511508951415</v>
      </c>
      <c r="CC2" s="78">
        <f t="shared" ref="CC2:CC31" si="34">M2/(X2-BS2)/24</f>
        <v>3453.9281575898035</v>
      </c>
      <c r="CD2" s="141">
        <f>BS2</f>
        <v>0.19236111111111112</v>
      </c>
      <c r="CE2" s="141">
        <f>X2</f>
        <v>0.79166666666666663</v>
      </c>
      <c r="CF2" s="140">
        <f t="shared" ref="CF2" si="35" xml:space="preserve"> CE2 - CD2</f>
        <v>0.59930555555555554</v>
      </c>
      <c r="CG2" s="111">
        <f t="shared" ref="CG2:CG28" si="36">Q2/CF2/24</f>
        <v>3453.9281575898035</v>
      </c>
      <c r="CH2" s="180">
        <f>X2</f>
        <v>0.79166666666666663</v>
      </c>
      <c r="CI2" s="180">
        <f>BS2</f>
        <v>0.19236111111111112</v>
      </c>
      <c r="CJ2" s="168">
        <f>M2</f>
        <v>49679</v>
      </c>
      <c r="CK2" s="180">
        <f t="shared" ref="CK2" si="37" xml:space="preserve"> CH2 - CI2</f>
        <v>0.59930555555555554</v>
      </c>
      <c r="CL2" s="168">
        <f t="shared" ref="CL2" si="38" xml:space="preserve"> CJ2/CK2/24</f>
        <v>3453.9281575898035</v>
      </c>
      <c r="CM2" s="168">
        <f t="shared" ref="CM2" si="39" xml:space="preserve"> CJ2/CH2/24</f>
        <v>2614.6842105263158</v>
      </c>
    </row>
    <row r="3" spans="1:103" x14ac:dyDescent="0.25">
      <c r="A3" s="163">
        <f t="shared" ref="A3:A66" si="40">A2+1</f>
        <v>2</v>
      </c>
      <c r="B3" s="164">
        <v>41003</v>
      </c>
      <c r="C3" s="163">
        <f t="shared" si="0"/>
        <v>4</v>
      </c>
      <c r="D3" s="163" t="s">
        <v>24</v>
      </c>
      <c r="E3" s="163" t="s">
        <v>274</v>
      </c>
      <c r="F3" s="165"/>
      <c r="G3" s="166">
        <v>1</v>
      </c>
      <c r="H3" s="167" t="s">
        <v>26</v>
      </c>
      <c r="I3" s="165" t="s">
        <v>215</v>
      </c>
      <c r="J3" s="167" t="s">
        <v>275</v>
      </c>
      <c r="K3" s="167" t="s">
        <v>27</v>
      </c>
      <c r="L3" s="168">
        <v>146079</v>
      </c>
      <c r="M3" s="168">
        <v>23989</v>
      </c>
      <c r="N3" s="169"/>
      <c r="O3" s="170"/>
      <c r="P3" s="168">
        <f>P2-M3</f>
        <v>72411</v>
      </c>
      <c r="Q3" s="83">
        <f t="shared" ref="Q3:Q61" si="41">M3+Q2</f>
        <v>73668</v>
      </c>
      <c r="R3" s="168" t="s">
        <v>276</v>
      </c>
      <c r="S3" s="171">
        <v>6.25E-2</v>
      </c>
      <c r="T3" s="77">
        <f t="shared" si="1"/>
        <v>1</v>
      </c>
      <c r="U3" s="77">
        <f t="shared" si="2"/>
        <v>30</v>
      </c>
      <c r="V3" s="168" t="s">
        <v>277</v>
      </c>
      <c r="W3" s="171"/>
      <c r="X3" s="172">
        <v>1</v>
      </c>
      <c r="Y3" s="76">
        <f t="shared" si="3"/>
        <v>24</v>
      </c>
      <c r="Z3" s="77">
        <f t="shared" si="4"/>
        <v>0</v>
      </c>
      <c r="AA3" s="76">
        <f t="shared" ref="AA3:AB36" si="42">AA2+Y3</f>
        <v>43</v>
      </c>
      <c r="AB3" s="76">
        <f t="shared" si="42"/>
        <v>0</v>
      </c>
      <c r="AC3" s="76">
        <f>SUM($X$2:X3)</f>
        <v>1.7916666666666665</v>
      </c>
      <c r="AD3" s="168">
        <v>0</v>
      </c>
      <c r="AE3" s="168">
        <v>0</v>
      </c>
      <c r="AF3" s="76">
        <f t="shared" si="5"/>
        <v>0</v>
      </c>
      <c r="AG3" s="76">
        <f t="shared" si="6"/>
        <v>0</v>
      </c>
      <c r="AH3" s="77">
        <f t="shared" si="7"/>
        <v>999.54166666666663</v>
      </c>
      <c r="AI3" s="77">
        <f t="shared" si="8"/>
        <v>23989</v>
      </c>
      <c r="AJ3" s="173"/>
      <c r="AK3" s="174"/>
      <c r="AL3" s="175">
        <v>0</v>
      </c>
      <c r="AM3" s="167">
        <v>0</v>
      </c>
      <c r="AN3" s="76">
        <f t="shared" si="9"/>
        <v>0</v>
      </c>
      <c r="AO3" s="74">
        <f t="shared" si="10"/>
        <v>0</v>
      </c>
      <c r="AP3" s="163">
        <v>1</v>
      </c>
      <c r="AQ3" s="176">
        <v>6.9444444444444441E-3</v>
      </c>
      <c r="AR3" s="76">
        <f t="shared" si="11"/>
        <v>0</v>
      </c>
      <c r="AS3" s="74">
        <f t="shared" si="12"/>
        <v>10</v>
      </c>
      <c r="AT3" s="163">
        <v>0</v>
      </c>
      <c r="AU3" s="171">
        <v>0</v>
      </c>
      <c r="AV3" s="76">
        <f t="shared" si="13"/>
        <v>0</v>
      </c>
      <c r="AW3" s="74">
        <f t="shared" si="14"/>
        <v>0</v>
      </c>
      <c r="AX3" s="175">
        <v>0</v>
      </c>
      <c r="AY3" s="177">
        <v>0</v>
      </c>
      <c r="AZ3" s="76">
        <f t="shared" si="15"/>
        <v>0</v>
      </c>
      <c r="BA3" s="74">
        <f t="shared" si="16"/>
        <v>0</v>
      </c>
      <c r="BB3" s="175">
        <v>0</v>
      </c>
      <c r="BC3" s="176">
        <v>0</v>
      </c>
      <c r="BD3" s="77">
        <f t="shared" si="17"/>
        <v>0</v>
      </c>
      <c r="BE3" s="78">
        <f t="shared" si="18"/>
        <v>0</v>
      </c>
      <c r="BF3" s="163">
        <v>1</v>
      </c>
      <c r="BG3" s="176">
        <v>5.5555555555555558E-3</v>
      </c>
      <c r="BH3" s="76">
        <f t="shared" si="19"/>
        <v>0</v>
      </c>
      <c r="BI3" s="74">
        <f t="shared" si="20"/>
        <v>8</v>
      </c>
      <c r="BJ3" s="178">
        <v>0</v>
      </c>
      <c r="BK3" s="176">
        <v>0</v>
      </c>
      <c r="BL3" s="76">
        <f t="shared" si="21"/>
        <v>0</v>
      </c>
      <c r="BM3" s="74">
        <f t="shared" si="22"/>
        <v>0</v>
      </c>
      <c r="BN3" s="178">
        <v>0</v>
      </c>
      <c r="BO3" s="176">
        <v>0</v>
      </c>
      <c r="BP3" s="76">
        <f t="shared" si="23"/>
        <v>0</v>
      </c>
      <c r="BQ3" s="74">
        <f t="shared" si="24"/>
        <v>0</v>
      </c>
      <c r="BR3" s="179">
        <v>1</v>
      </c>
      <c r="BS3" s="176">
        <v>0.64930555555555558</v>
      </c>
      <c r="BT3" s="76">
        <f t="shared" si="25"/>
        <v>15</v>
      </c>
      <c r="BU3" s="74">
        <f t="shared" si="26"/>
        <v>35</v>
      </c>
      <c r="BV3" s="76">
        <f t="shared" si="27"/>
        <v>3</v>
      </c>
      <c r="BW3" s="210">
        <f t="shared" si="28"/>
        <v>0.66180555555555554</v>
      </c>
      <c r="BX3" s="76">
        <f t="shared" si="29"/>
        <v>15</v>
      </c>
      <c r="BY3" s="75">
        <f t="shared" si="30"/>
        <v>53</v>
      </c>
      <c r="BZ3" s="110">
        <f t="shared" ref="BZ3:BZ4" si="43">X3-BW3</f>
        <v>0.33819444444444446</v>
      </c>
      <c r="CA3" s="80">
        <f t="shared" si="32"/>
        <v>2955.5236139630392</v>
      </c>
      <c r="CB3" s="80">
        <f t="shared" ref="CB3" si="44">CA3*24</f>
        <v>70932.566735112938</v>
      </c>
      <c r="CC3" s="78">
        <f t="shared" si="34"/>
        <v>2850.1782178217823</v>
      </c>
      <c r="CD3" s="141">
        <f t="shared" ref="CD3:CD8" si="45">BS3+CD2</f>
        <v>0.84166666666666667</v>
      </c>
      <c r="CE3" s="141">
        <f t="shared" ref="CE3:CE8" si="46">X3 + CE2</f>
        <v>1.7916666666666665</v>
      </c>
      <c r="CF3" s="140">
        <f t="shared" ref="CF3" si="47" xml:space="preserve"> CE3 - CD3</f>
        <v>0.94999999999999984</v>
      </c>
      <c r="CG3" s="111">
        <f t="shared" si="36"/>
        <v>3231.052631578948</v>
      </c>
      <c r="CH3" s="180">
        <f t="shared" ref="CH3:CH8" si="48">X3+CH2</f>
        <v>1.7916666666666665</v>
      </c>
      <c r="CI3" s="180">
        <f t="shared" ref="CI3:CI8" si="49">BS3 + CI2</f>
        <v>0.84166666666666667</v>
      </c>
      <c r="CJ3" s="168">
        <f t="shared" ref="CJ3:CJ28" si="50">M3 + CJ2</f>
        <v>73668</v>
      </c>
      <c r="CK3" s="180">
        <f t="shared" ref="CK3" si="51" xml:space="preserve"> CH3 - CI3</f>
        <v>0.94999999999999984</v>
      </c>
      <c r="CL3" s="168">
        <f t="shared" ref="CL3" si="52" xml:space="preserve"> CJ3/CK3/24</f>
        <v>3231.052631578948</v>
      </c>
      <c r="CM3" s="168">
        <f t="shared" ref="CM3" si="53" xml:space="preserve"> CJ3/CH3/24</f>
        <v>1713.2093023255813</v>
      </c>
    </row>
    <row r="4" spans="1:103" x14ac:dyDescent="0.25">
      <c r="A4" s="163">
        <f t="shared" si="40"/>
        <v>3</v>
      </c>
      <c r="B4" s="164">
        <v>41004</v>
      </c>
      <c r="C4" s="163">
        <f t="shared" si="0"/>
        <v>4</v>
      </c>
      <c r="D4" s="163" t="s">
        <v>24</v>
      </c>
      <c r="E4" s="163" t="s">
        <v>274</v>
      </c>
      <c r="F4" s="165"/>
      <c r="G4" s="166">
        <v>1</v>
      </c>
      <c r="H4" s="167" t="s">
        <v>26</v>
      </c>
      <c r="I4" s="165" t="s">
        <v>215</v>
      </c>
      <c r="J4" s="167" t="s">
        <v>275</v>
      </c>
      <c r="K4" s="167" t="s">
        <v>27</v>
      </c>
      <c r="L4" s="168">
        <v>146079</v>
      </c>
      <c r="M4" s="168">
        <v>34878</v>
      </c>
      <c r="N4" s="169"/>
      <c r="O4" s="170"/>
      <c r="P4" s="168">
        <f>P3-M4</f>
        <v>37533</v>
      </c>
      <c r="Q4" s="83">
        <f t="shared" si="41"/>
        <v>108546</v>
      </c>
      <c r="R4" s="168" t="s">
        <v>276</v>
      </c>
      <c r="S4" s="171">
        <v>6.25E-2</v>
      </c>
      <c r="T4" s="77">
        <f t="shared" si="1"/>
        <v>1</v>
      </c>
      <c r="U4" s="77">
        <f t="shared" si="2"/>
        <v>30</v>
      </c>
      <c r="V4" s="168" t="s">
        <v>277</v>
      </c>
      <c r="W4" s="171"/>
      <c r="X4" s="172">
        <v>1</v>
      </c>
      <c r="Y4" s="76">
        <f t="shared" si="3"/>
        <v>24</v>
      </c>
      <c r="Z4" s="77">
        <f t="shared" si="4"/>
        <v>0</v>
      </c>
      <c r="AA4" s="76">
        <f t="shared" si="42"/>
        <v>67</v>
      </c>
      <c r="AB4" s="76">
        <f t="shared" si="42"/>
        <v>0</v>
      </c>
      <c r="AC4" s="76">
        <f>SUM($X$2:X4)</f>
        <v>2.7916666666666665</v>
      </c>
      <c r="AD4" s="168">
        <v>0</v>
      </c>
      <c r="AE4" s="168">
        <v>0</v>
      </c>
      <c r="AF4" s="76">
        <f t="shared" si="5"/>
        <v>0</v>
      </c>
      <c r="AG4" s="76">
        <f t="shared" si="6"/>
        <v>0</v>
      </c>
      <c r="AH4" s="77">
        <f t="shared" si="7"/>
        <v>1453.25</v>
      </c>
      <c r="AI4" s="77">
        <f t="shared" si="8"/>
        <v>34878</v>
      </c>
      <c r="AJ4" s="173"/>
      <c r="AK4" s="174"/>
      <c r="AL4" s="175">
        <v>0</v>
      </c>
      <c r="AM4" s="167">
        <v>0</v>
      </c>
      <c r="AN4" s="76">
        <f t="shared" si="9"/>
        <v>0</v>
      </c>
      <c r="AO4" s="74">
        <f t="shared" si="10"/>
        <v>0</v>
      </c>
      <c r="AP4" s="163">
        <v>2</v>
      </c>
      <c r="AQ4" s="176">
        <v>0.15486111111111112</v>
      </c>
      <c r="AR4" s="76">
        <f t="shared" si="11"/>
        <v>3</v>
      </c>
      <c r="AS4" s="74">
        <f t="shared" si="12"/>
        <v>43</v>
      </c>
      <c r="AT4" s="163">
        <v>0</v>
      </c>
      <c r="AU4" s="171">
        <v>0</v>
      </c>
      <c r="AV4" s="76">
        <f t="shared" si="13"/>
        <v>0</v>
      </c>
      <c r="AW4" s="74">
        <f t="shared" si="14"/>
        <v>0</v>
      </c>
      <c r="AX4" s="175">
        <v>1</v>
      </c>
      <c r="AY4" s="177">
        <v>3.4722222222222224E-2</v>
      </c>
      <c r="AZ4" s="76">
        <f t="shared" si="15"/>
        <v>0</v>
      </c>
      <c r="BA4" s="74">
        <f t="shared" si="16"/>
        <v>50</v>
      </c>
      <c r="BB4" s="175">
        <v>2</v>
      </c>
      <c r="BC4" s="176">
        <v>1.5277777777777777E-2</v>
      </c>
      <c r="BD4" s="77">
        <f t="shared" si="17"/>
        <v>0</v>
      </c>
      <c r="BE4" s="78">
        <f t="shared" si="18"/>
        <v>22</v>
      </c>
      <c r="BF4" s="163">
        <v>0</v>
      </c>
      <c r="BG4" s="176">
        <v>0</v>
      </c>
      <c r="BH4" s="76">
        <f t="shared" si="19"/>
        <v>0</v>
      </c>
      <c r="BI4" s="74">
        <f t="shared" si="20"/>
        <v>0</v>
      </c>
      <c r="BJ4" s="178">
        <v>0</v>
      </c>
      <c r="BK4" s="176">
        <v>0</v>
      </c>
      <c r="BL4" s="76">
        <f t="shared" si="21"/>
        <v>0</v>
      </c>
      <c r="BM4" s="74">
        <f t="shared" si="22"/>
        <v>0</v>
      </c>
      <c r="BN4" s="178">
        <v>0</v>
      </c>
      <c r="BO4" s="176">
        <v>0</v>
      </c>
      <c r="BP4" s="76">
        <f t="shared" si="23"/>
        <v>0</v>
      </c>
      <c r="BQ4" s="74">
        <f t="shared" si="24"/>
        <v>0</v>
      </c>
      <c r="BR4" s="179">
        <v>4</v>
      </c>
      <c r="BS4" s="176">
        <v>0.32430555555555557</v>
      </c>
      <c r="BT4" s="76">
        <f t="shared" si="25"/>
        <v>7</v>
      </c>
      <c r="BU4" s="74">
        <f t="shared" si="26"/>
        <v>47</v>
      </c>
      <c r="BV4" s="76">
        <f t="shared" si="27"/>
        <v>9</v>
      </c>
      <c r="BW4" s="210">
        <f t="shared" si="28"/>
        <v>0.52916666666666667</v>
      </c>
      <c r="BX4" s="76">
        <f t="shared" si="29"/>
        <v>12</v>
      </c>
      <c r="BY4" s="75">
        <f t="shared" si="30"/>
        <v>42</v>
      </c>
      <c r="BZ4" s="110">
        <f t="shared" si="43"/>
        <v>0.47083333333333333</v>
      </c>
      <c r="CA4" s="80">
        <f t="shared" si="32"/>
        <v>3086.5486725663718</v>
      </c>
      <c r="CB4" s="80">
        <f t="shared" ref="CB4" si="54">CA4*24</f>
        <v>74077.16814159292</v>
      </c>
      <c r="CC4" s="78">
        <f t="shared" si="34"/>
        <v>2150.7502569373078</v>
      </c>
      <c r="CD4" s="141">
        <f t="shared" si="45"/>
        <v>1.1659722222222222</v>
      </c>
      <c r="CE4" s="141">
        <f t="shared" si="46"/>
        <v>2.7916666666666665</v>
      </c>
      <c r="CF4" s="140">
        <f t="shared" ref="CF4" si="55" xml:space="preserve"> CE4 - CD4</f>
        <v>1.6256944444444443</v>
      </c>
      <c r="CG4" s="111">
        <f t="shared" si="36"/>
        <v>2782.0418624519439</v>
      </c>
      <c r="CH4" s="180">
        <f t="shared" si="48"/>
        <v>2.7916666666666665</v>
      </c>
      <c r="CI4" s="180">
        <f t="shared" si="49"/>
        <v>1.1659722222222222</v>
      </c>
      <c r="CJ4" s="168">
        <f t="shared" si="50"/>
        <v>108546</v>
      </c>
      <c r="CK4" s="180">
        <f t="shared" ref="CK4" si="56" xml:space="preserve"> CH4 - CI4</f>
        <v>1.6256944444444443</v>
      </c>
      <c r="CL4" s="168">
        <f t="shared" ref="CL4" si="57" xml:space="preserve"> CJ4/CK4/24</f>
        <v>2782.0418624519439</v>
      </c>
      <c r="CM4" s="168">
        <f t="shared" ref="CM4" si="58" xml:space="preserve"> CJ4/CH4/24</f>
        <v>1620.0895522388062</v>
      </c>
    </row>
    <row r="5" spans="1:103" x14ac:dyDescent="0.25">
      <c r="A5" s="163">
        <f t="shared" si="40"/>
        <v>4</v>
      </c>
      <c r="B5" s="164">
        <v>41005</v>
      </c>
      <c r="C5" s="163">
        <f t="shared" si="0"/>
        <v>4</v>
      </c>
      <c r="D5" s="163" t="s">
        <v>24</v>
      </c>
      <c r="E5" s="163" t="s">
        <v>274</v>
      </c>
      <c r="F5" s="165"/>
      <c r="G5" s="166">
        <v>1</v>
      </c>
      <c r="H5" s="167" t="s">
        <v>26</v>
      </c>
      <c r="I5" s="165" t="s">
        <v>215</v>
      </c>
      <c r="J5" s="167" t="s">
        <v>275</v>
      </c>
      <c r="K5" s="167" t="s">
        <v>27</v>
      </c>
      <c r="L5" s="168">
        <v>146079</v>
      </c>
      <c r="M5" s="168">
        <v>15921</v>
      </c>
      <c r="N5" s="169"/>
      <c r="O5" s="170"/>
      <c r="P5" s="168">
        <f>P4-M5</f>
        <v>21612</v>
      </c>
      <c r="Q5" s="83">
        <f t="shared" si="41"/>
        <v>124467</v>
      </c>
      <c r="R5" s="168" t="s">
        <v>276</v>
      </c>
      <c r="S5" s="171">
        <v>6.25E-2</v>
      </c>
      <c r="T5" s="77">
        <f t="shared" si="1"/>
        <v>1</v>
      </c>
      <c r="U5" s="77">
        <f t="shared" si="2"/>
        <v>30</v>
      </c>
      <c r="V5" s="168" t="s">
        <v>277</v>
      </c>
      <c r="W5" s="171"/>
      <c r="X5" s="172">
        <v>1</v>
      </c>
      <c r="Y5" s="76">
        <f t="shared" si="3"/>
        <v>24</v>
      </c>
      <c r="Z5" s="77">
        <f t="shared" si="4"/>
        <v>0</v>
      </c>
      <c r="AA5" s="76">
        <f t="shared" si="42"/>
        <v>91</v>
      </c>
      <c r="AB5" s="76">
        <f t="shared" si="42"/>
        <v>0</v>
      </c>
      <c r="AC5" s="76">
        <f>SUM($X$2:X5)</f>
        <v>3.7916666666666665</v>
      </c>
      <c r="AD5" s="168">
        <v>0</v>
      </c>
      <c r="AE5" s="168">
        <v>0</v>
      </c>
      <c r="AF5" s="76">
        <f t="shared" si="5"/>
        <v>0</v>
      </c>
      <c r="AG5" s="76">
        <f t="shared" si="6"/>
        <v>0</v>
      </c>
      <c r="AH5" s="77">
        <f t="shared" si="7"/>
        <v>663.375</v>
      </c>
      <c r="AI5" s="77">
        <f t="shared" si="8"/>
        <v>15921</v>
      </c>
      <c r="AJ5" s="173"/>
      <c r="AK5" s="174"/>
      <c r="AL5" s="175">
        <v>0</v>
      </c>
      <c r="AM5" s="167">
        <v>0</v>
      </c>
      <c r="AN5" s="76">
        <f t="shared" si="9"/>
        <v>0</v>
      </c>
      <c r="AO5" s="74">
        <f t="shared" si="10"/>
        <v>0</v>
      </c>
      <c r="AP5" s="163">
        <v>1</v>
      </c>
      <c r="AQ5" s="176">
        <v>2.7777777777777776E-2</v>
      </c>
      <c r="AR5" s="76">
        <f t="shared" si="11"/>
        <v>0</v>
      </c>
      <c r="AS5" s="74">
        <f t="shared" si="12"/>
        <v>40</v>
      </c>
      <c r="AT5" s="163">
        <v>0</v>
      </c>
      <c r="AU5" s="171">
        <v>0</v>
      </c>
      <c r="AV5" s="76">
        <f t="shared" si="13"/>
        <v>0</v>
      </c>
      <c r="AW5" s="74">
        <f t="shared" si="14"/>
        <v>0</v>
      </c>
      <c r="AX5" s="175">
        <v>1</v>
      </c>
      <c r="AY5" s="177">
        <v>1.8749999999999999E-2</v>
      </c>
      <c r="AZ5" s="76">
        <f t="shared" si="15"/>
        <v>0</v>
      </c>
      <c r="BA5" s="74">
        <f t="shared" si="16"/>
        <v>27</v>
      </c>
      <c r="BB5" s="175">
        <v>2</v>
      </c>
      <c r="BC5" s="176">
        <v>3.1944444444444449E-2</v>
      </c>
      <c r="BD5" s="77">
        <f t="shared" si="17"/>
        <v>0</v>
      </c>
      <c r="BE5" s="78">
        <f t="shared" si="18"/>
        <v>46</v>
      </c>
      <c r="BF5" s="163">
        <v>1</v>
      </c>
      <c r="BG5" s="176">
        <v>1.3888888888888888E-2</v>
      </c>
      <c r="BH5" s="76">
        <f t="shared" si="19"/>
        <v>0</v>
      </c>
      <c r="BI5" s="74">
        <f t="shared" si="20"/>
        <v>20</v>
      </c>
      <c r="BJ5" s="178">
        <v>0</v>
      </c>
      <c r="BK5" s="176">
        <v>0</v>
      </c>
      <c r="BL5" s="76">
        <f t="shared" si="21"/>
        <v>0</v>
      </c>
      <c r="BM5" s="74">
        <f t="shared" si="22"/>
        <v>0</v>
      </c>
      <c r="BN5" s="178">
        <v>0</v>
      </c>
      <c r="BO5" s="176">
        <v>0</v>
      </c>
      <c r="BP5" s="76">
        <f t="shared" si="23"/>
        <v>0</v>
      </c>
      <c r="BQ5" s="74">
        <f t="shared" si="24"/>
        <v>0</v>
      </c>
      <c r="BR5" s="179">
        <v>5</v>
      </c>
      <c r="BS5" s="176">
        <v>0.44375000000000003</v>
      </c>
      <c r="BT5" s="76">
        <f t="shared" si="25"/>
        <v>10</v>
      </c>
      <c r="BU5" s="74">
        <f t="shared" si="26"/>
        <v>39</v>
      </c>
      <c r="BV5" s="76">
        <f t="shared" si="27"/>
        <v>10</v>
      </c>
      <c r="BW5" s="210">
        <f t="shared" si="28"/>
        <v>0.5361111111111112</v>
      </c>
      <c r="BX5" s="76">
        <f t="shared" si="29"/>
        <v>12</v>
      </c>
      <c r="BY5" s="75">
        <f t="shared" si="30"/>
        <v>52</v>
      </c>
      <c r="BZ5" s="110">
        <f t="shared" ref="BZ5" si="59">X5-BW5</f>
        <v>0.4638888888888888</v>
      </c>
      <c r="CA5" s="80">
        <f t="shared" si="32"/>
        <v>1430.0299401197608</v>
      </c>
      <c r="CB5" s="80">
        <f t="shared" ref="CB5" si="60">CA5*24</f>
        <v>34320.718562874259</v>
      </c>
      <c r="CC5" s="78">
        <f t="shared" si="34"/>
        <v>1192.5842696629215</v>
      </c>
      <c r="CD5" s="141">
        <f t="shared" si="45"/>
        <v>1.6097222222222223</v>
      </c>
      <c r="CE5" s="141">
        <f t="shared" si="46"/>
        <v>3.7916666666666665</v>
      </c>
      <c r="CF5" s="140">
        <f t="shared" ref="CF5" si="61" xml:space="preserve"> CE5 - CD5</f>
        <v>2.1819444444444445</v>
      </c>
      <c r="CG5" s="111">
        <f t="shared" si="36"/>
        <v>2376.8364099299811</v>
      </c>
      <c r="CH5" s="180">
        <f t="shared" si="48"/>
        <v>3.7916666666666665</v>
      </c>
      <c r="CI5" s="180">
        <f t="shared" si="49"/>
        <v>1.6097222222222223</v>
      </c>
      <c r="CJ5" s="168">
        <f t="shared" si="50"/>
        <v>124467</v>
      </c>
      <c r="CK5" s="180">
        <f t="shared" ref="CK5" si="62" xml:space="preserve"> CH5 - CI5</f>
        <v>2.1819444444444445</v>
      </c>
      <c r="CL5" s="168">
        <f t="shared" ref="CL5" si="63" xml:space="preserve"> CJ5/CK5/24</f>
        <v>2376.8364099299811</v>
      </c>
      <c r="CM5" s="168">
        <f t="shared" ref="CM5" si="64" xml:space="preserve"> CJ5/CH5/24</f>
        <v>1367.7692307692307</v>
      </c>
    </row>
    <row r="6" spans="1:103" x14ac:dyDescent="0.25">
      <c r="A6" s="163">
        <f t="shared" si="40"/>
        <v>5</v>
      </c>
      <c r="B6" s="164">
        <v>41006</v>
      </c>
      <c r="C6" s="163">
        <f t="shared" si="0"/>
        <v>4</v>
      </c>
      <c r="D6" s="163" t="s">
        <v>24</v>
      </c>
      <c r="E6" s="163" t="s">
        <v>274</v>
      </c>
      <c r="F6" s="165"/>
      <c r="G6" s="166">
        <v>1</v>
      </c>
      <c r="H6" s="167" t="s">
        <v>26</v>
      </c>
      <c r="I6" s="165" t="s">
        <v>215</v>
      </c>
      <c r="J6" s="167" t="s">
        <v>275</v>
      </c>
      <c r="K6" s="167" t="s">
        <v>27</v>
      </c>
      <c r="L6" s="168">
        <v>146079</v>
      </c>
      <c r="M6" s="168">
        <v>20876</v>
      </c>
      <c r="N6" s="169"/>
      <c r="O6" s="170"/>
      <c r="P6" s="168">
        <f>P5-M6</f>
        <v>736</v>
      </c>
      <c r="Q6" s="83">
        <f t="shared" si="41"/>
        <v>145343</v>
      </c>
      <c r="R6" s="168" t="s">
        <v>276</v>
      </c>
      <c r="S6" s="171">
        <v>6.25E-2</v>
      </c>
      <c r="T6" s="77">
        <f t="shared" si="1"/>
        <v>1</v>
      </c>
      <c r="U6" s="77">
        <f t="shared" si="2"/>
        <v>30</v>
      </c>
      <c r="V6" s="168" t="s">
        <v>277</v>
      </c>
      <c r="W6" s="171"/>
      <c r="X6" s="172">
        <v>1</v>
      </c>
      <c r="Y6" s="76">
        <f t="shared" si="3"/>
        <v>24</v>
      </c>
      <c r="Z6" s="77">
        <f t="shared" si="4"/>
        <v>0</v>
      </c>
      <c r="AA6" s="76">
        <f t="shared" si="42"/>
        <v>115</v>
      </c>
      <c r="AB6" s="76">
        <f t="shared" si="42"/>
        <v>0</v>
      </c>
      <c r="AC6" s="76">
        <f>SUM($X$2:X6)</f>
        <v>4.7916666666666661</v>
      </c>
      <c r="AD6" s="168">
        <v>0</v>
      </c>
      <c r="AE6" s="168">
        <v>0</v>
      </c>
      <c r="AF6" s="76">
        <f t="shared" si="5"/>
        <v>0</v>
      </c>
      <c r="AG6" s="76">
        <f t="shared" si="6"/>
        <v>0</v>
      </c>
      <c r="AH6" s="77">
        <f t="shared" si="7"/>
        <v>869.83333333333337</v>
      </c>
      <c r="AI6" s="77">
        <f t="shared" si="8"/>
        <v>20876</v>
      </c>
      <c r="AJ6" s="173"/>
      <c r="AK6" s="174"/>
      <c r="AL6" s="175">
        <v>0</v>
      </c>
      <c r="AM6" s="167">
        <v>0</v>
      </c>
      <c r="AN6" s="76">
        <f t="shared" si="9"/>
        <v>0</v>
      </c>
      <c r="AO6" s="74">
        <f t="shared" si="10"/>
        <v>0</v>
      </c>
      <c r="AP6" s="163">
        <v>1</v>
      </c>
      <c r="AQ6" s="176">
        <v>1.3194444444444444E-2</v>
      </c>
      <c r="AR6" s="76">
        <f t="shared" si="11"/>
        <v>0</v>
      </c>
      <c r="AS6" s="74">
        <f t="shared" si="12"/>
        <v>19</v>
      </c>
      <c r="AT6" s="163">
        <v>0</v>
      </c>
      <c r="AU6" s="171">
        <v>0</v>
      </c>
      <c r="AV6" s="76">
        <f t="shared" si="13"/>
        <v>0</v>
      </c>
      <c r="AW6" s="74">
        <f t="shared" si="14"/>
        <v>0</v>
      </c>
      <c r="AX6" s="175">
        <v>0</v>
      </c>
      <c r="AY6" s="177">
        <v>0</v>
      </c>
      <c r="AZ6" s="76">
        <f t="shared" si="15"/>
        <v>0</v>
      </c>
      <c r="BA6" s="74">
        <f t="shared" si="16"/>
        <v>0</v>
      </c>
      <c r="BB6" s="175">
        <v>2</v>
      </c>
      <c r="BC6" s="176">
        <v>2.9166666666666664E-2</v>
      </c>
      <c r="BD6" s="77">
        <f t="shared" si="17"/>
        <v>0</v>
      </c>
      <c r="BE6" s="78">
        <f t="shared" si="18"/>
        <v>42</v>
      </c>
      <c r="BF6" s="163">
        <v>0</v>
      </c>
      <c r="BG6" s="176">
        <v>0</v>
      </c>
      <c r="BH6" s="76">
        <f t="shared" si="19"/>
        <v>0</v>
      </c>
      <c r="BI6" s="74">
        <f t="shared" si="20"/>
        <v>0</v>
      </c>
      <c r="BJ6" s="178">
        <v>0</v>
      </c>
      <c r="BK6" s="176">
        <v>0</v>
      </c>
      <c r="BL6" s="76">
        <f t="shared" si="21"/>
        <v>0</v>
      </c>
      <c r="BM6" s="74">
        <f t="shared" si="22"/>
        <v>0</v>
      </c>
      <c r="BN6" s="178">
        <v>0</v>
      </c>
      <c r="BO6" s="176">
        <v>0</v>
      </c>
      <c r="BP6" s="76">
        <f t="shared" si="23"/>
        <v>0</v>
      </c>
      <c r="BQ6" s="74">
        <f t="shared" si="24"/>
        <v>0</v>
      </c>
      <c r="BR6" s="179">
        <v>3</v>
      </c>
      <c r="BS6" s="176">
        <v>0.5805555555555556</v>
      </c>
      <c r="BT6" s="76">
        <f t="shared" si="25"/>
        <v>13</v>
      </c>
      <c r="BU6" s="74">
        <f t="shared" si="26"/>
        <v>56</v>
      </c>
      <c r="BV6" s="76">
        <f t="shared" si="27"/>
        <v>6</v>
      </c>
      <c r="BW6" s="210">
        <f t="shared" si="28"/>
        <v>0.62291666666666667</v>
      </c>
      <c r="BX6" s="76">
        <f t="shared" si="29"/>
        <v>14</v>
      </c>
      <c r="BY6" s="75">
        <f t="shared" si="30"/>
        <v>57</v>
      </c>
      <c r="BZ6" s="110">
        <f t="shared" ref="BZ6:BZ22" si="65">X6-BW6</f>
        <v>0.37708333333333333</v>
      </c>
      <c r="CA6" s="80">
        <f t="shared" si="32"/>
        <v>2306.7403314917128</v>
      </c>
      <c r="CB6" s="80">
        <f t="shared" ref="CB6:CB22" si="66">CA6*24</f>
        <v>55361.767955801108</v>
      </c>
      <c r="CC6" s="78">
        <f t="shared" si="34"/>
        <v>2073.7748344370862</v>
      </c>
      <c r="CD6" s="141">
        <f t="shared" si="45"/>
        <v>2.1902777777777778</v>
      </c>
      <c r="CE6" s="141">
        <f t="shared" si="46"/>
        <v>4.7916666666666661</v>
      </c>
      <c r="CF6" s="140">
        <f t="shared" ref="CF6" si="67" xml:space="preserve"> CE6 - CD6</f>
        <v>2.6013888888888883</v>
      </c>
      <c r="CG6" s="111">
        <f t="shared" si="36"/>
        <v>2327.9711692471974</v>
      </c>
      <c r="CH6" s="180">
        <f t="shared" si="48"/>
        <v>4.7916666666666661</v>
      </c>
      <c r="CI6" s="180">
        <f t="shared" si="49"/>
        <v>2.1902777777777778</v>
      </c>
      <c r="CJ6" s="168">
        <f t="shared" si="50"/>
        <v>145343</v>
      </c>
      <c r="CK6" s="180">
        <f t="shared" ref="CK6" si="68" xml:space="preserve"> CH6 - CI6</f>
        <v>2.6013888888888883</v>
      </c>
      <c r="CL6" s="168">
        <f t="shared" ref="CL6" si="69" xml:space="preserve"> CJ6/CK6/24</f>
        <v>2327.9711692471974</v>
      </c>
      <c r="CM6" s="168">
        <f t="shared" ref="CM6" si="70" xml:space="preserve"> CJ6/CH6/24</f>
        <v>1263.8521739130435</v>
      </c>
    </row>
    <row r="7" spans="1:103" x14ac:dyDescent="0.25">
      <c r="A7" s="163">
        <f t="shared" si="40"/>
        <v>6</v>
      </c>
      <c r="B7" s="164">
        <v>41007</v>
      </c>
      <c r="C7" s="163">
        <f t="shared" si="0"/>
        <v>4</v>
      </c>
      <c r="D7" s="163" t="s">
        <v>24</v>
      </c>
      <c r="E7" s="163" t="s">
        <v>274</v>
      </c>
      <c r="F7" s="165"/>
      <c r="G7" s="166">
        <v>1</v>
      </c>
      <c r="H7" s="167" t="s">
        <v>26</v>
      </c>
      <c r="I7" s="165" t="s">
        <v>215</v>
      </c>
      <c r="J7" s="167" t="s">
        <v>275</v>
      </c>
      <c r="K7" s="167" t="s">
        <v>27</v>
      </c>
      <c r="L7" s="168">
        <v>146079</v>
      </c>
      <c r="M7" s="168">
        <v>736</v>
      </c>
      <c r="N7" s="169"/>
      <c r="O7" s="170"/>
      <c r="P7" s="168">
        <f>P6-M7</f>
        <v>0</v>
      </c>
      <c r="Q7" s="83">
        <f t="shared" si="41"/>
        <v>146079</v>
      </c>
      <c r="R7" s="168" t="s">
        <v>276</v>
      </c>
      <c r="S7" s="171">
        <v>6.25E-2</v>
      </c>
      <c r="T7" s="77">
        <f t="shared" si="1"/>
        <v>1</v>
      </c>
      <c r="U7" s="77">
        <f t="shared" si="2"/>
        <v>30</v>
      </c>
      <c r="V7" s="168" t="s">
        <v>277</v>
      </c>
      <c r="W7" s="171"/>
      <c r="X7" s="172">
        <v>0.16666666666666666</v>
      </c>
      <c r="Y7" s="76">
        <f t="shared" si="3"/>
        <v>4</v>
      </c>
      <c r="Z7" s="77">
        <f t="shared" si="4"/>
        <v>0</v>
      </c>
      <c r="AA7" s="76">
        <f t="shared" si="42"/>
        <v>119</v>
      </c>
      <c r="AB7" s="76">
        <f t="shared" si="42"/>
        <v>0</v>
      </c>
      <c r="AC7" s="76">
        <f>SUM($X$2:X7)</f>
        <v>4.958333333333333</v>
      </c>
      <c r="AD7" s="168">
        <v>0</v>
      </c>
      <c r="AE7" s="168">
        <v>0</v>
      </c>
      <c r="AF7" s="76">
        <f t="shared" si="5"/>
        <v>0</v>
      </c>
      <c r="AG7" s="76">
        <f t="shared" si="6"/>
        <v>0</v>
      </c>
      <c r="AH7" s="77">
        <f t="shared" si="7"/>
        <v>184</v>
      </c>
      <c r="AI7" s="77">
        <f t="shared" si="8"/>
        <v>4416</v>
      </c>
      <c r="AJ7" s="173" t="s">
        <v>308</v>
      </c>
      <c r="AK7" s="174"/>
      <c r="AL7" s="175">
        <v>0</v>
      </c>
      <c r="AM7" s="167">
        <v>0</v>
      </c>
      <c r="AN7" s="76">
        <f t="shared" si="9"/>
        <v>0</v>
      </c>
      <c r="AO7" s="74">
        <f t="shared" si="10"/>
        <v>0</v>
      </c>
      <c r="AP7" s="163">
        <v>0</v>
      </c>
      <c r="AQ7" s="176">
        <v>0</v>
      </c>
      <c r="AR7" s="76">
        <f t="shared" si="11"/>
        <v>0</v>
      </c>
      <c r="AS7" s="74">
        <f t="shared" si="12"/>
        <v>0</v>
      </c>
      <c r="AT7" s="163">
        <v>0</v>
      </c>
      <c r="AU7" s="171">
        <v>0</v>
      </c>
      <c r="AV7" s="76">
        <f t="shared" si="13"/>
        <v>0</v>
      </c>
      <c r="AW7" s="74">
        <f t="shared" si="14"/>
        <v>0</v>
      </c>
      <c r="AX7" s="175">
        <v>0</v>
      </c>
      <c r="AY7" s="177">
        <v>0</v>
      </c>
      <c r="AZ7" s="76">
        <f t="shared" si="15"/>
        <v>0</v>
      </c>
      <c r="BA7" s="74">
        <f t="shared" si="16"/>
        <v>0</v>
      </c>
      <c r="BB7" s="175">
        <v>1</v>
      </c>
      <c r="BC7" s="176">
        <v>6.2499999999999995E-3</v>
      </c>
      <c r="BD7" s="77">
        <f t="shared" si="17"/>
        <v>0</v>
      </c>
      <c r="BE7" s="78">
        <f t="shared" si="18"/>
        <v>9</v>
      </c>
      <c r="BF7" s="163">
        <v>0</v>
      </c>
      <c r="BG7" s="176">
        <v>0</v>
      </c>
      <c r="BH7" s="76">
        <f t="shared" si="19"/>
        <v>0</v>
      </c>
      <c r="BI7" s="74">
        <f t="shared" si="20"/>
        <v>0</v>
      </c>
      <c r="BJ7" s="178">
        <v>0</v>
      </c>
      <c r="BK7" s="176">
        <v>0</v>
      </c>
      <c r="BL7" s="76">
        <f t="shared" si="21"/>
        <v>0</v>
      </c>
      <c r="BM7" s="74">
        <f t="shared" si="22"/>
        <v>0</v>
      </c>
      <c r="BN7" s="178">
        <v>0</v>
      </c>
      <c r="BO7" s="176">
        <v>0</v>
      </c>
      <c r="BP7" s="76">
        <f t="shared" ref="BP7" si="71">IF(BO7=1,24,HOUR(BO7))</f>
        <v>0</v>
      </c>
      <c r="BQ7" s="74">
        <f t="shared" ref="BQ7" si="72">MINUTE(BO7)</f>
        <v>0</v>
      </c>
      <c r="BR7" s="179">
        <v>0</v>
      </c>
      <c r="BS7" s="176">
        <v>0</v>
      </c>
      <c r="BT7" s="76">
        <f t="shared" si="25"/>
        <v>0</v>
      </c>
      <c r="BU7" s="74">
        <f t="shared" si="26"/>
        <v>0</v>
      </c>
      <c r="BV7" s="76">
        <f t="shared" si="27"/>
        <v>1</v>
      </c>
      <c r="BW7" s="210">
        <f t="shared" si="28"/>
        <v>6.2499999999999995E-3</v>
      </c>
      <c r="BX7" s="76">
        <f t="shared" si="29"/>
        <v>0</v>
      </c>
      <c r="BY7" s="75">
        <f t="shared" si="30"/>
        <v>9</v>
      </c>
      <c r="BZ7" s="110">
        <f t="shared" si="65"/>
        <v>0.16041666666666665</v>
      </c>
      <c r="CA7" s="80">
        <f t="shared" si="32"/>
        <v>191.16883116883119</v>
      </c>
      <c r="CB7" s="80">
        <f t="shared" si="66"/>
        <v>4588.0519480519488</v>
      </c>
      <c r="CC7" s="78">
        <f t="shared" si="34"/>
        <v>184</v>
      </c>
      <c r="CD7" s="141">
        <f t="shared" si="45"/>
        <v>2.1902777777777778</v>
      </c>
      <c r="CE7" s="141">
        <f t="shared" si="46"/>
        <v>4.958333333333333</v>
      </c>
      <c r="CF7" s="140">
        <f t="shared" ref="CF7" si="73" xml:space="preserve"> CE7 - CD7</f>
        <v>2.7680555555555553</v>
      </c>
      <c r="CG7" s="111">
        <f t="shared" si="36"/>
        <v>2198.8810837932765</v>
      </c>
      <c r="CH7" s="180">
        <f t="shared" si="48"/>
        <v>4.958333333333333</v>
      </c>
      <c r="CI7" s="180">
        <f t="shared" si="49"/>
        <v>2.1902777777777778</v>
      </c>
      <c r="CJ7" s="168">
        <f t="shared" si="50"/>
        <v>146079</v>
      </c>
      <c r="CK7" s="180">
        <f t="shared" ref="CK7" si="74" xml:space="preserve"> CH7 - CI7</f>
        <v>2.7680555555555553</v>
      </c>
      <c r="CL7" s="168">
        <f t="shared" ref="CL7" si="75" xml:space="preserve"> CJ7/CK7/24</f>
        <v>2198.8810837932765</v>
      </c>
      <c r="CM7" s="168">
        <f t="shared" ref="CM7" si="76" xml:space="preserve"> CJ7/CH7/24</f>
        <v>1227.5546218487395</v>
      </c>
    </row>
    <row r="8" spans="1:103" x14ac:dyDescent="0.25">
      <c r="A8" s="163">
        <f t="shared" si="40"/>
        <v>7</v>
      </c>
      <c r="B8" s="164">
        <v>41007</v>
      </c>
      <c r="C8" s="163">
        <f t="shared" si="0"/>
        <v>4</v>
      </c>
      <c r="D8" s="163" t="s">
        <v>24</v>
      </c>
      <c r="E8" s="163" t="s">
        <v>318</v>
      </c>
      <c r="F8" s="165"/>
      <c r="G8" s="166">
        <v>2</v>
      </c>
      <c r="H8" s="167" t="s">
        <v>26</v>
      </c>
      <c r="I8" s="165" t="s">
        <v>292</v>
      </c>
      <c r="J8" s="167" t="s">
        <v>293</v>
      </c>
      <c r="K8" s="167" t="s">
        <v>27</v>
      </c>
      <c r="L8" s="168">
        <v>52752</v>
      </c>
      <c r="M8" s="168">
        <v>22940</v>
      </c>
      <c r="N8" s="169"/>
      <c r="O8" s="170"/>
      <c r="P8" s="168">
        <f>L8-M8</f>
        <v>29812</v>
      </c>
      <c r="Q8" s="83">
        <f t="shared" si="41"/>
        <v>169019</v>
      </c>
      <c r="R8" s="168" t="s">
        <v>294</v>
      </c>
      <c r="S8" s="171">
        <v>5.2083333333333336E-2</v>
      </c>
      <c r="T8" s="77">
        <f t="shared" si="1"/>
        <v>1</v>
      </c>
      <c r="U8" s="77">
        <f t="shared" si="2"/>
        <v>15</v>
      </c>
      <c r="V8" s="168" t="s">
        <v>315</v>
      </c>
      <c r="W8" s="168" t="s">
        <v>341</v>
      </c>
      <c r="X8" s="172">
        <v>0.75</v>
      </c>
      <c r="Y8" s="76">
        <f t="shared" si="3"/>
        <v>18</v>
      </c>
      <c r="Z8" s="77">
        <f t="shared" si="4"/>
        <v>0</v>
      </c>
      <c r="AA8" s="76">
        <f t="shared" si="42"/>
        <v>137</v>
      </c>
      <c r="AB8" s="76">
        <f t="shared" si="42"/>
        <v>0</v>
      </c>
      <c r="AC8" s="76">
        <f>SUM($X$2:X8)</f>
        <v>5.708333333333333</v>
      </c>
      <c r="AD8" s="168">
        <v>0</v>
      </c>
      <c r="AE8" s="168">
        <v>0</v>
      </c>
      <c r="AF8" s="76">
        <f t="shared" si="5"/>
        <v>0</v>
      </c>
      <c r="AG8" s="76">
        <f t="shared" si="6"/>
        <v>0</v>
      </c>
      <c r="AH8" s="77">
        <f t="shared" si="7"/>
        <v>1274.4444444444446</v>
      </c>
      <c r="AI8" s="77">
        <f t="shared" si="8"/>
        <v>30586.666666666672</v>
      </c>
      <c r="AJ8" s="173"/>
      <c r="AK8" s="174"/>
      <c r="AL8" s="175">
        <v>2</v>
      </c>
      <c r="AM8" s="167">
        <v>1.2499999999999999E-2</v>
      </c>
      <c r="AN8" s="76">
        <f t="shared" si="9"/>
        <v>0</v>
      </c>
      <c r="AO8" s="74">
        <f t="shared" si="10"/>
        <v>18</v>
      </c>
      <c r="AP8" s="163">
        <v>2</v>
      </c>
      <c r="AQ8" s="176">
        <v>0.10625</v>
      </c>
      <c r="AR8" s="76">
        <f t="shared" si="11"/>
        <v>2</v>
      </c>
      <c r="AS8" s="74">
        <f t="shared" si="12"/>
        <v>33</v>
      </c>
      <c r="AT8" s="163">
        <v>0</v>
      </c>
      <c r="AU8" s="171">
        <v>0</v>
      </c>
      <c r="AV8" s="76">
        <f t="shared" si="13"/>
        <v>0</v>
      </c>
      <c r="AW8" s="74">
        <f t="shared" si="14"/>
        <v>0</v>
      </c>
      <c r="AX8" s="175">
        <v>1</v>
      </c>
      <c r="AY8" s="177">
        <v>3.4722222222222224E-2</v>
      </c>
      <c r="AZ8" s="76">
        <f t="shared" si="15"/>
        <v>0</v>
      </c>
      <c r="BA8" s="74">
        <f t="shared" si="16"/>
        <v>50</v>
      </c>
      <c r="BB8" s="175">
        <v>1</v>
      </c>
      <c r="BC8" s="176">
        <v>8.3333333333333332E-3</v>
      </c>
      <c r="BD8" s="77">
        <f t="shared" si="17"/>
        <v>0</v>
      </c>
      <c r="BE8" s="78">
        <f t="shared" si="18"/>
        <v>12</v>
      </c>
      <c r="BF8" s="163">
        <v>3</v>
      </c>
      <c r="BG8" s="176">
        <v>0.13125000000000001</v>
      </c>
      <c r="BH8" s="76">
        <f t="shared" si="19"/>
        <v>3</v>
      </c>
      <c r="BI8" s="74">
        <f t="shared" si="20"/>
        <v>9</v>
      </c>
      <c r="BJ8" s="178">
        <v>0</v>
      </c>
      <c r="BK8" s="176">
        <v>0</v>
      </c>
      <c r="BL8" s="76">
        <f t="shared" si="21"/>
        <v>0</v>
      </c>
      <c r="BM8" s="74">
        <f t="shared" si="22"/>
        <v>0</v>
      </c>
      <c r="BN8" s="178">
        <v>0</v>
      </c>
      <c r="BO8" s="176">
        <v>0</v>
      </c>
      <c r="BP8" s="76">
        <f t="shared" si="23"/>
        <v>0</v>
      </c>
      <c r="BQ8" s="74">
        <f t="shared" si="24"/>
        <v>0</v>
      </c>
      <c r="BR8" s="179">
        <v>2</v>
      </c>
      <c r="BS8" s="176">
        <v>0.125</v>
      </c>
      <c r="BT8" s="76">
        <f t="shared" si="25"/>
        <v>3</v>
      </c>
      <c r="BU8" s="74">
        <f t="shared" si="26"/>
        <v>0</v>
      </c>
      <c r="BV8" s="76">
        <f t="shared" si="27"/>
        <v>11</v>
      </c>
      <c r="BW8" s="210">
        <f t="shared" si="28"/>
        <v>0.41805555555555557</v>
      </c>
      <c r="BX8" s="76">
        <f t="shared" si="29"/>
        <v>10</v>
      </c>
      <c r="BY8" s="75">
        <f t="shared" si="30"/>
        <v>2</v>
      </c>
      <c r="BZ8" s="110">
        <f t="shared" si="65"/>
        <v>0.33194444444444443</v>
      </c>
      <c r="CA8" s="80">
        <f t="shared" si="32"/>
        <v>2879.4979079497912</v>
      </c>
      <c r="CB8" s="80">
        <f t="shared" si="66"/>
        <v>69107.949790794984</v>
      </c>
      <c r="CC8" s="78">
        <f t="shared" si="34"/>
        <v>1529.3333333333333</v>
      </c>
      <c r="CD8" s="141">
        <f t="shared" si="45"/>
        <v>2.3152777777777778</v>
      </c>
      <c r="CE8" s="141">
        <f t="shared" si="46"/>
        <v>5.708333333333333</v>
      </c>
      <c r="CF8" s="140">
        <f t="shared" ref="CF8" si="77" xml:space="preserve"> CE8 - CD8</f>
        <v>3.3930555555555553</v>
      </c>
      <c r="CG8" s="111">
        <f t="shared" si="36"/>
        <v>2075.5505525992635</v>
      </c>
      <c r="CH8" s="180">
        <f t="shared" si="48"/>
        <v>5.708333333333333</v>
      </c>
      <c r="CI8" s="180">
        <f t="shared" si="49"/>
        <v>2.3152777777777778</v>
      </c>
      <c r="CJ8" s="168">
        <f t="shared" si="50"/>
        <v>169019</v>
      </c>
      <c r="CK8" s="180">
        <f t="shared" ref="CK8" si="78" xml:space="preserve"> CH8 - CI8</f>
        <v>3.3930555555555553</v>
      </c>
      <c r="CL8" s="168">
        <f t="shared" ref="CL8" si="79" xml:space="preserve"> CJ8/CK8/24</f>
        <v>2075.5505525992635</v>
      </c>
      <c r="CM8" s="168">
        <f t="shared" ref="CM8" si="80" xml:space="preserve"> CJ8/CH8/24</f>
        <v>1233.7153284671533</v>
      </c>
    </row>
    <row r="9" spans="1:103" x14ac:dyDescent="0.25">
      <c r="A9" s="163">
        <f t="shared" si="40"/>
        <v>8</v>
      </c>
      <c r="B9" s="164">
        <v>41008</v>
      </c>
      <c r="C9" s="163">
        <f t="shared" si="0"/>
        <v>4</v>
      </c>
      <c r="D9" s="163" t="s">
        <v>24</v>
      </c>
      <c r="E9" s="163" t="s">
        <v>318</v>
      </c>
      <c r="F9" s="165"/>
      <c r="G9" s="166">
        <v>2</v>
      </c>
      <c r="H9" s="167" t="s">
        <v>26</v>
      </c>
      <c r="I9" s="165" t="s">
        <v>292</v>
      </c>
      <c r="J9" s="167" t="s">
        <v>293</v>
      </c>
      <c r="K9" s="167" t="s">
        <v>27</v>
      </c>
      <c r="L9" s="168">
        <v>52752</v>
      </c>
      <c r="M9" s="168">
        <v>1980</v>
      </c>
      <c r="N9" s="169"/>
      <c r="O9" s="170"/>
      <c r="P9" s="168">
        <f>P8-M9</f>
        <v>27832</v>
      </c>
      <c r="Q9" s="83">
        <f t="shared" si="41"/>
        <v>170999</v>
      </c>
      <c r="R9" s="168" t="s">
        <v>294</v>
      </c>
      <c r="S9" s="171">
        <v>5.2083333333333336E-2</v>
      </c>
      <c r="T9" s="77">
        <f t="shared" si="1"/>
        <v>1</v>
      </c>
      <c r="U9" s="77">
        <f t="shared" si="2"/>
        <v>15</v>
      </c>
      <c r="V9" s="168" t="s">
        <v>315</v>
      </c>
      <c r="W9" s="168"/>
      <c r="X9" s="172">
        <v>0.125</v>
      </c>
      <c r="Y9" s="76">
        <f t="shared" si="3"/>
        <v>3</v>
      </c>
      <c r="Z9" s="77">
        <f t="shared" si="4"/>
        <v>0</v>
      </c>
      <c r="AA9" s="76">
        <f t="shared" si="42"/>
        <v>140</v>
      </c>
      <c r="AB9" s="76">
        <f t="shared" si="42"/>
        <v>0</v>
      </c>
      <c r="AC9" s="76">
        <f>SUM($X$2:X9)</f>
        <v>5.833333333333333</v>
      </c>
      <c r="AD9" s="168">
        <v>0</v>
      </c>
      <c r="AE9" s="168">
        <v>0</v>
      </c>
      <c r="AF9" s="76">
        <f t="shared" si="5"/>
        <v>0</v>
      </c>
      <c r="AG9" s="76">
        <f t="shared" si="6"/>
        <v>0</v>
      </c>
      <c r="AH9" s="77">
        <f t="shared" si="7"/>
        <v>660</v>
      </c>
      <c r="AI9" s="77">
        <f t="shared" si="8"/>
        <v>15840</v>
      </c>
      <c r="AJ9" s="173"/>
      <c r="AK9" s="174"/>
      <c r="AL9" s="175">
        <v>0</v>
      </c>
      <c r="AM9" s="167">
        <v>0</v>
      </c>
      <c r="AN9" s="76">
        <f t="shared" si="9"/>
        <v>0</v>
      </c>
      <c r="AO9" s="74">
        <f t="shared" si="10"/>
        <v>0</v>
      </c>
      <c r="AP9" s="163">
        <v>0</v>
      </c>
      <c r="AQ9" s="176">
        <v>0</v>
      </c>
      <c r="AR9" s="76">
        <f t="shared" si="11"/>
        <v>0</v>
      </c>
      <c r="AS9" s="74">
        <f t="shared" si="12"/>
        <v>0</v>
      </c>
      <c r="AT9" s="163">
        <v>0</v>
      </c>
      <c r="AU9" s="171">
        <v>0</v>
      </c>
      <c r="AV9" s="76">
        <f t="shared" si="13"/>
        <v>0</v>
      </c>
      <c r="AW9" s="74">
        <f t="shared" si="14"/>
        <v>0</v>
      </c>
      <c r="AX9" s="175">
        <v>1</v>
      </c>
      <c r="AY9" s="177">
        <v>2.7083333333333334E-2</v>
      </c>
      <c r="AZ9" s="76">
        <f t="shared" si="15"/>
        <v>0</v>
      </c>
      <c r="BA9" s="74">
        <f t="shared" si="16"/>
        <v>39</v>
      </c>
      <c r="BB9" s="175">
        <v>0</v>
      </c>
      <c r="BC9" s="176">
        <v>0</v>
      </c>
      <c r="BD9" s="77">
        <f t="shared" si="17"/>
        <v>0</v>
      </c>
      <c r="BE9" s="78">
        <f t="shared" si="18"/>
        <v>0</v>
      </c>
      <c r="BF9" s="163">
        <v>1</v>
      </c>
      <c r="BG9" s="176">
        <v>1.1111111111111112E-2</v>
      </c>
      <c r="BH9" s="76">
        <f t="shared" si="19"/>
        <v>0</v>
      </c>
      <c r="BI9" s="74">
        <f t="shared" si="20"/>
        <v>16</v>
      </c>
      <c r="BJ9" s="178">
        <v>0</v>
      </c>
      <c r="BK9" s="176">
        <v>0</v>
      </c>
      <c r="BL9" s="76">
        <f t="shared" si="21"/>
        <v>0</v>
      </c>
      <c r="BM9" s="74">
        <f t="shared" si="22"/>
        <v>0</v>
      </c>
      <c r="BN9" s="178">
        <v>0</v>
      </c>
      <c r="BO9" s="176">
        <v>0</v>
      </c>
      <c r="BP9" s="76">
        <f t="shared" si="23"/>
        <v>0</v>
      </c>
      <c r="BQ9" s="74">
        <f t="shared" si="24"/>
        <v>0</v>
      </c>
      <c r="BR9" s="179">
        <v>1</v>
      </c>
      <c r="BS9" s="176">
        <v>7.6388888888888886E-3</v>
      </c>
      <c r="BT9" s="76">
        <f t="shared" si="25"/>
        <v>0</v>
      </c>
      <c r="BU9" s="74">
        <f t="shared" si="26"/>
        <v>11</v>
      </c>
      <c r="BV9" s="76">
        <f t="shared" si="27"/>
        <v>3</v>
      </c>
      <c r="BW9" s="210">
        <f t="shared" si="28"/>
        <v>4.5833333333333337E-2</v>
      </c>
      <c r="BX9" s="76">
        <f t="shared" si="29"/>
        <v>1</v>
      </c>
      <c r="BY9" s="75">
        <f t="shared" si="30"/>
        <v>6</v>
      </c>
      <c r="BZ9" s="110">
        <f t="shared" si="65"/>
        <v>7.9166666666666663E-2</v>
      </c>
      <c r="CA9" s="80">
        <f t="shared" si="32"/>
        <v>1042.1052631578948</v>
      </c>
      <c r="CB9" s="80">
        <f t="shared" si="66"/>
        <v>25010.526315789473</v>
      </c>
      <c r="CC9" s="78">
        <f t="shared" si="34"/>
        <v>702.95857988165687</v>
      </c>
      <c r="CD9" s="141">
        <f t="shared" ref="CD9" si="81">BS9+CD8</f>
        <v>2.3229166666666665</v>
      </c>
      <c r="CE9" s="141">
        <f t="shared" ref="CE9" si="82">X9 + CE8</f>
        <v>5.833333333333333</v>
      </c>
      <c r="CF9" s="140">
        <f t="shared" ref="CF9" si="83" xml:space="preserve"> CE9 - CD9</f>
        <v>3.5104166666666665</v>
      </c>
      <c r="CG9" s="111">
        <f t="shared" si="36"/>
        <v>2029.6617210682496</v>
      </c>
      <c r="CH9" s="180">
        <f t="shared" ref="CH9" si="84">X9+CH8</f>
        <v>5.833333333333333</v>
      </c>
      <c r="CI9" s="180">
        <f t="shared" ref="CI9" si="85">BS9 + CI8</f>
        <v>2.3229166666666665</v>
      </c>
      <c r="CJ9" s="168">
        <f t="shared" si="50"/>
        <v>170999</v>
      </c>
      <c r="CK9" s="180">
        <f t="shared" ref="CK9" si="86" xml:space="preserve"> CH9 - CI9</f>
        <v>3.5104166666666665</v>
      </c>
      <c r="CL9" s="168">
        <f t="shared" ref="CL9" si="87" xml:space="preserve"> CJ9/CK9/24</f>
        <v>2029.6617210682496</v>
      </c>
      <c r="CM9" s="168">
        <f t="shared" ref="CM9" si="88" xml:space="preserve"> CJ9/CH9/24</f>
        <v>1221.4214285714286</v>
      </c>
    </row>
    <row r="10" spans="1:103" ht="13.5" customHeight="1" x14ac:dyDescent="0.25">
      <c r="A10" s="163">
        <f t="shared" si="40"/>
        <v>9</v>
      </c>
      <c r="B10" s="164">
        <v>41008</v>
      </c>
      <c r="C10" s="163">
        <f t="shared" si="0"/>
        <v>4</v>
      </c>
      <c r="D10" s="163" t="s">
        <v>24</v>
      </c>
      <c r="E10" s="163" t="s">
        <v>295</v>
      </c>
      <c r="F10" s="165"/>
      <c r="G10" s="166">
        <v>3</v>
      </c>
      <c r="H10" s="167" t="s">
        <v>296</v>
      </c>
      <c r="I10" s="165" t="s">
        <v>297</v>
      </c>
      <c r="J10" s="167" t="s">
        <v>298</v>
      </c>
      <c r="K10" s="167" t="s">
        <v>27</v>
      </c>
      <c r="L10" s="168">
        <v>20000</v>
      </c>
      <c r="M10" s="168">
        <v>20000</v>
      </c>
      <c r="N10" s="169"/>
      <c r="O10" s="170"/>
      <c r="P10" s="168">
        <f>L10-M10</f>
        <v>0</v>
      </c>
      <c r="Q10" s="83">
        <f t="shared" si="41"/>
        <v>190999</v>
      </c>
      <c r="R10" s="168" t="s">
        <v>299</v>
      </c>
      <c r="S10" s="171">
        <v>4.8611111111111112E-2</v>
      </c>
      <c r="T10" s="77">
        <f t="shared" si="1"/>
        <v>1</v>
      </c>
      <c r="U10" s="77">
        <f t="shared" si="2"/>
        <v>10</v>
      </c>
      <c r="V10" s="168" t="s">
        <v>343</v>
      </c>
      <c r="W10" s="168" t="s">
        <v>342</v>
      </c>
      <c r="X10" s="172">
        <v>0.82291666666666663</v>
      </c>
      <c r="Y10" s="76">
        <f t="shared" si="3"/>
        <v>19</v>
      </c>
      <c r="Z10" s="77">
        <f t="shared" si="4"/>
        <v>45</v>
      </c>
      <c r="AA10" s="76">
        <f t="shared" si="42"/>
        <v>159</v>
      </c>
      <c r="AB10" s="76">
        <f t="shared" si="42"/>
        <v>45</v>
      </c>
      <c r="AC10" s="76">
        <f>SUM($X$2:X10)</f>
        <v>6.65625</v>
      </c>
      <c r="AD10" s="168">
        <v>0</v>
      </c>
      <c r="AE10" s="168">
        <v>0</v>
      </c>
      <c r="AF10" s="76">
        <f t="shared" si="5"/>
        <v>0</v>
      </c>
      <c r="AG10" s="76">
        <f t="shared" si="6"/>
        <v>0</v>
      </c>
      <c r="AH10" s="77">
        <f t="shared" si="7"/>
        <v>1012.6582278481013</v>
      </c>
      <c r="AI10" s="77">
        <f t="shared" si="8"/>
        <v>24303.797468354431</v>
      </c>
      <c r="AJ10" s="173" t="s">
        <v>317</v>
      </c>
      <c r="AK10" s="174"/>
      <c r="AL10" s="175">
        <v>0</v>
      </c>
      <c r="AM10" s="167">
        <v>0</v>
      </c>
      <c r="AN10" s="76">
        <f t="shared" si="9"/>
        <v>0</v>
      </c>
      <c r="AO10" s="74">
        <f t="shared" si="10"/>
        <v>0</v>
      </c>
      <c r="AP10" s="163">
        <v>2</v>
      </c>
      <c r="AQ10" s="176">
        <v>0.32187499999999997</v>
      </c>
      <c r="AR10" s="76">
        <f t="shared" si="11"/>
        <v>7</v>
      </c>
      <c r="AS10" s="74">
        <f t="shared" si="12"/>
        <v>43</v>
      </c>
      <c r="AT10" s="163">
        <v>0</v>
      </c>
      <c r="AU10" s="171">
        <v>0</v>
      </c>
      <c r="AV10" s="76">
        <f t="shared" si="13"/>
        <v>0</v>
      </c>
      <c r="AW10" s="74">
        <f t="shared" si="14"/>
        <v>0</v>
      </c>
      <c r="AX10" s="175">
        <v>0</v>
      </c>
      <c r="AY10" s="177">
        <v>0</v>
      </c>
      <c r="AZ10" s="76">
        <f t="shared" si="15"/>
        <v>0</v>
      </c>
      <c r="BA10" s="74">
        <f t="shared" si="16"/>
        <v>0</v>
      </c>
      <c r="BB10" s="175">
        <v>0</v>
      </c>
      <c r="BC10" s="176">
        <v>0</v>
      </c>
      <c r="BD10" s="77">
        <f t="shared" si="17"/>
        <v>0</v>
      </c>
      <c r="BE10" s="78">
        <f t="shared" si="18"/>
        <v>0</v>
      </c>
      <c r="BF10" s="163">
        <v>3</v>
      </c>
      <c r="BG10" s="176">
        <v>8.4722222222222213E-2</v>
      </c>
      <c r="BH10" s="76">
        <f t="shared" si="19"/>
        <v>2</v>
      </c>
      <c r="BI10" s="74">
        <f t="shared" si="20"/>
        <v>2</v>
      </c>
      <c r="BJ10" s="178">
        <v>0</v>
      </c>
      <c r="BK10" s="176">
        <v>0</v>
      </c>
      <c r="BL10" s="76">
        <f t="shared" si="21"/>
        <v>0</v>
      </c>
      <c r="BM10" s="74">
        <f t="shared" si="22"/>
        <v>0</v>
      </c>
      <c r="BN10" s="178">
        <v>0</v>
      </c>
      <c r="BO10" s="176">
        <v>0</v>
      </c>
      <c r="BP10" s="76">
        <f t="shared" si="23"/>
        <v>0</v>
      </c>
      <c r="BQ10" s="74">
        <f t="shared" si="24"/>
        <v>0</v>
      </c>
      <c r="BR10" s="179">
        <v>2</v>
      </c>
      <c r="BS10" s="176">
        <v>2.8472222222222222E-2</v>
      </c>
      <c r="BT10" s="76">
        <f t="shared" si="25"/>
        <v>0</v>
      </c>
      <c r="BU10" s="74">
        <f t="shared" si="26"/>
        <v>41</v>
      </c>
      <c r="BV10" s="76">
        <f t="shared" si="27"/>
        <v>7</v>
      </c>
      <c r="BW10" s="210">
        <f t="shared" si="28"/>
        <v>0.4350694444444444</v>
      </c>
      <c r="BX10" s="76">
        <f t="shared" si="29"/>
        <v>10</v>
      </c>
      <c r="BY10" s="75">
        <f t="shared" si="30"/>
        <v>26</v>
      </c>
      <c r="BZ10" s="110">
        <f t="shared" si="65"/>
        <v>0.38784722222222223</v>
      </c>
      <c r="CA10" s="80">
        <f t="shared" si="32"/>
        <v>2148.6123545210385</v>
      </c>
      <c r="CB10" s="80">
        <f t="shared" si="66"/>
        <v>51566.696508504923</v>
      </c>
      <c r="CC10" s="78">
        <f t="shared" si="34"/>
        <v>1048.951048951049</v>
      </c>
      <c r="CD10" s="141">
        <f t="shared" ref="CD10" si="89">BS10+CD9</f>
        <v>2.3513888888888888</v>
      </c>
      <c r="CE10" s="141">
        <f t="shared" ref="CE10" si="90">X10 + CE9</f>
        <v>6.65625</v>
      </c>
      <c r="CF10" s="140">
        <f t="shared" ref="CF10" si="91" xml:space="preserve"> CE10 - CD10</f>
        <v>4.3048611111111112</v>
      </c>
      <c r="CG10" s="111">
        <f t="shared" si="36"/>
        <v>1848.6755928375544</v>
      </c>
      <c r="CH10" s="180">
        <f t="shared" ref="CH10" si="92">X10+CH9</f>
        <v>6.65625</v>
      </c>
      <c r="CI10" s="180">
        <f t="shared" ref="CI10" si="93">BS10 + CI9</f>
        <v>2.3513888888888888</v>
      </c>
      <c r="CJ10" s="168">
        <f t="shared" si="50"/>
        <v>190999</v>
      </c>
      <c r="CK10" s="180">
        <f t="shared" ref="CK10" si="94" xml:space="preserve"> CH10 - CI10</f>
        <v>4.3048611111111112</v>
      </c>
      <c r="CL10" s="168">
        <f t="shared" ref="CL10" si="95" xml:space="preserve"> CJ10/CK10/24</f>
        <v>1848.6755928375544</v>
      </c>
      <c r="CM10" s="168">
        <f t="shared" ref="CM10" si="96" xml:space="preserve"> CJ10/CH10/24</f>
        <v>1195.6118935837246</v>
      </c>
    </row>
    <row r="11" spans="1:103" x14ac:dyDescent="0.25">
      <c r="A11" s="163">
        <f t="shared" si="40"/>
        <v>10</v>
      </c>
      <c r="B11" s="164">
        <v>41009</v>
      </c>
      <c r="C11" s="163">
        <f t="shared" si="0"/>
        <v>4</v>
      </c>
      <c r="D11" s="163" t="s">
        <v>24</v>
      </c>
      <c r="E11" s="163" t="s">
        <v>318</v>
      </c>
      <c r="F11" s="165"/>
      <c r="G11" s="166">
        <v>2</v>
      </c>
      <c r="H11" s="167" t="s">
        <v>26</v>
      </c>
      <c r="I11" s="165" t="s">
        <v>292</v>
      </c>
      <c r="J11" s="167" t="s">
        <v>293</v>
      </c>
      <c r="K11" s="167" t="s">
        <v>27</v>
      </c>
      <c r="L11" s="168">
        <v>52752</v>
      </c>
      <c r="M11" s="168">
        <v>26846</v>
      </c>
      <c r="N11" s="169"/>
      <c r="O11" s="170"/>
      <c r="P11" s="168">
        <f>P9-M11</f>
        <v>986</v>
      </c>
      <c r="Q11" s="83">
        <f t="shared" si="41"/>
        <v>217845</v>
      </c>
      <c r="R11" s="168" t="s">
        <v>294</v>
      </c>
      <c r="S11" s="171">
        <v>5.2083333333333336E-2</v>
      </c>
      <c r="T11" s="77">
        <f t="shared" si="1"/>
        <v>1</v>
      </c>
      <c r="U11" s="77">
        <f t="shared" si="2"/>
        <v>15</v>
      </c>
      <c r="V11" s="168" t="s">
        <v>315</v>
      </c>
      <c r="W11" s="168"/>
      <c r="X11" s="172">
        <v>1</v>
      </c>
      <c r="Y11" s="76">
        <f t="shared" si="3"/>
        <v>24</v>
      </c>
      <c r="Z11" s="77">
        <f t="shared" si="4"/>
        <v>0</v>
      </c>
      <c r="AA11" s="76">
        <f t="shared" si="42"/>
        <v>183</v>
      </c>
      <c r="AB11" s="76">
        <f t="shared" si="42"/>
        <v>45</v>
      </c>
      <c r="AC11" s="76">
        <f>SUM($X$2:X11)</f>
        <v>7.65625</v>
      </c>
      <c r="AD11" s="168">
        <v>0</v>
      </c>
      <c r="AE11" s="168">
        <v>0</v>
      </c>
      <c r="AF11" s="76">
        <f t="shared" si="5"/>
        <v>0</v>
      </c>
      <c r="AG11" s="76">
        <f t="shared" si="6"/>
        <v>0</v>
      </c>
      <c r="AH11" s="77">
        <f t="shared" si="7"/>
        <v>1118.5833333333333</v>
      </c>
      <c r="AI11" s="77">
        <f t="shared" si="8"/>
        <v>26846</v>
      </c>
      <c r="AJ11" s="173"/>
      <c r="AK11" s="174"/>
      <c r="AL11" s="175">
        <v>0</v>
      </c>
      <c r="AM11" s="167">
        <v>0</v>
      </c>
      <c r="AN11" s="76">
        <f t="shared" si="9"/>
        <v>0</v>
      </c>
      <c r="AO11" s="74">
        <f t="shared" si="10"/>
        <v>0</v>
      </c>
      <c r="AP11" s="163">
        <v>3</v>
      </c>
      <c r="AQ11" s="176">
        <v>0.15902777777777777</v>
      </c>
      <c r="AR11" s="76">
        <f t="shared" si="11"/>
        <v>3</v>
      </c>
      <c r="AS11" s="74">
        <f t="shared" si="12"/>
        <v>49</v>
      </c>
      <c r="AT11" s="163">
        <v>0</v>
      </c>
      <c r="AU11" s="171">
        <v>0</v>
      </c>
      <c r="AV11" s="76">
        <f t="shared" si="13"/>
        <v>0</v>
      </c>
      <c r="AW11" s="74">
        <f t="shared" si="14"/>
        <v>0</v>
      </c>
      <c r="AX11" s="175">
        <v>2</v>
      </c>
      <c r="AY11" s="177">
        <v>6.0416666666666667E-2</v>
      </c>
      <c r="AZ11" s="76">
        <f t="shared" si="15"/>
        <v>1</v>
      </c>
      <c r="BA11" s="74">
        <f t="shared" si="16"/>
        <v>27</v>
      </c>
      <c r="BB11" s="175">
        <v>3</v>
      </c>
      <c r="BC11" s="176">
        <v>4.6527777777777779E-2</v>
      </c>
      <c r="BD11" s="77">
        <f t="shared" si="17"/>
        <v>1</v>
      </c>
      <c r="BE11" s="78">
        <f t="shared" si="18"/>
        <v>7</v>
      </c>
      <c r="BF11" s="163">
        <v>0</v>
      </c>
      <c r="BG11" s="176">
        <v>0</v>
      </c>
      <c r="BH11" s="76">
        <f t="shared" si="19"/>
        <v>0</v>
      </c>
      <c r="BI11" s="74">
        <f t="shared" si="20"/>
        <v>0</v>
      </c>
      <c r="BJ11" s="178">
        <v>0</v>
      </c>
      <c r="BK11" s="176">
        <v>0</v>
      </c>
      <c r="BL11" s="76">
        <f t="shared" si="21"/>
        <v>0</v>
      </c>
      <c r="BM11" s="74">
        <f t="shared" si="22"/>
        <v>0</v>
      </c>
      <c r="BN11" s="178">
        <v>2</v>
      </c>
      <c r="BO11" s="176">
        <v>0.12916666666666668</v>
      </c>
      <c r="BP11" s="76">
        <f t="shared" si="23"/>
        <v>3</v>
      </c>
      <c r="BQ11" s="74">
        <f t="shared" si="24"/>
        <v>6</v>
      </c>
      <c r="BR11" s="179">
        <v>3</v>
      </c>
      <c r="BS11" s="176">
        <v>5.2777777777777778E-2</v>
      </c>
      <c r="BT11" s="76">
        <f t="shared" si="25"/>
        <v>1</v>
      </c>
      <c r="BU11" s="74">
        <f t="shared" si="26"/>
        <v>16</v>
      </c>
      <c r="BV11" s="76">
        <f t="shared" si="27"/>
        <v>13</v>
      </c>
      <c r="BW11" s="210">
        <f t="shared" si="28"/>
        <v>0.44791666666666669</v>
      </c>
      <c r="BX11" s="76">
        <f t="shared" si="29"/>
        <v>10</v>
      </c>
      <c r="BY11" s="75">
        <f t="shared" si="30"/>
        <v>45</v>
      </c>
      <c r="BZ11" s="110">
        <f t="shared" si="65"/>
        <v>0.55208333333333326</v>
      </c>
      <c r="CA11" s="80">
        <f t="shared" si="32"/>
        <v>2026.1132075471703</v>
      </c>
      <c r="CB11" s="80">
        <f t="shared" si="66"/>
        <v>48626.716981132085</v>
      </c>
      <c r="CC11" s="78">
        <f t="shared" si="34"/>
        <v>1180.909090909091</v>
      </c>
      <c r="CD11" s="141">
        <f t="shared" ref="CD11" si="97">BS11+CD10</f>
        <v>2.4041666666666663</v>
      </c>
      <c r="CE11" s="141">
        <f t="shared" ref="CE11" si="98">X11 + CE10</f>
        <v>7.65625</v>
      </c>
      <c r="CF11" s="140">
        <f t="shared" ref="CF11" si="99" xml:space="preserve"> CE11 - CD11</f>
        <v>5.2520833333333332</v>
      </c>
      <c r="CG11" s="111">
        <f t="shared" si="36"/>
        <v>1728.2427608092028</v>
      </c>
      <c r="CH11" s="180">
        <f t="shared" ref="CH11" si="100">X11+CH10</f>
        <v>7.65625</v>
      </c>
      <c r="CI11" s="180">
        <f t="shared" ref="CI11" si="101">BS11 + CI10</f>
        <v>2.4041666666666663</v>
      </c>
      <c r="CJ11" s="168">
        <f t="shared" si="50"/>
        <v>217845</v>
      </c>
      <c r="CK11" s="180">
        <f t="shared" ref="CK11" si="102" xml:space="preserve"> CH11 - CI11</f>
        <v>5.2520833333333332</v>
      </c>
      <c r="CL11" s="168">
        <f t="shared" ref="CL11" si="103" xml:space="preserve"> CJ11/CK11/24</f>
        <v>1728.2427608092028</v>
      </c>
      <c r="CM11" s="168">
        <f t="shared" ref="CM11" si="104" xml:space="preserve"> CJ11/CH11/24</f>
        <v>1185.5510204081631</v>
      </c>
    </row>
    <row r="12" spans="1:103" x14ac:dyDescent="0.25">
      <c r="A12" s="163">
        <f t="shared" si="40"/>
        <v>11</v>
      </c>
      <c r="B12" s="164">
        <v>41010</v>
      </c>
      <c r="C12" s="163">
        <f t="shared" si="0"/>
        <v>4</v>
      </c>
      <c r="D12" s="163" t="s">
        <v>24</v>
      </c>
      <c r="E12" s="163" t="s">
        <v>318</v>
      </c>
      <c r="F12" s="165"/>
      <c r="G12" s="166">
        <v>2</v>
      </c>
      <c r="H12" s="167" t="s">
        <v>26</v>
      </c>
      <c r="I12" s="165" t="s">
        <v>292</v>
      </c>
      <c r="J12" s="167" t="s">
        <v>293</v>
      </c>
      <c r="K12" s="167" t="s">
        <v>27</v>
      </c>
      <c r="L12" s="168">
        <v>52752</v>
      </c>
      <c r="M12" s="168">
        <v>986</v>
      </c>
      <c r="N12" s="169"/>
      <c r="O12" s="170"/>
      <c r="P12" s="168">
        <f>P11-M12</f>
        <v>0</v>
      </c>
      <c r="Q12" s="83">
        <f t="shared" si="41"/>
        <v>218831</v>
      </c>
      <c r="R12" s="168" t="s">
        <v>294</v>
      </c>
      <c r="S12" s="171">
        <v>5.2083333333333336E-2</v>
      </c>
      <c r="T12" s="77">
        <f t="shared" si="1"/>
        <v>1</v>
      </c>
      <c r="U12" s="77">
        <f t="shared" si="2"/>
        <v>15</v>
      </c>
      <c r="V12" s="168" t="s">
        <v>315</v>
      </c>
      <c r="W12" s="168"/>
      <c r="X12" s="172">
        <v>0.14583333333333334</v>
      </c>
      <c r="Y12" s="76">
        <f t="shared" si="3"/>
        <v>3</v>
      </c>
      <c r="Z12" s="77">
        <f t="shared" si="4"/>
        <v>30</v>
      </c>
      <c r="AA12" s="76">
        <f t="shared" si="42"/>
        <v>186</v>
      </c>
      <c r="AB12" s="76">
        <f t="shared" si="42"/>
        <v>75</v>
      </c>
      <c r="AC12" s="76">
        <f>SUM($X$2:X12)</f>
        <v>7.802083333333333</v>
      </c>
      <c r="AD12" s="168">
        <v>0</v>
      </c>
      <c r="AE12" s="168">
        <v>0</v>
      </c>
      <c r="AF12" s="76">
        <f t="shared" si="5"/>
        <v>0</v>
      </c>
      <c r="AG12" s="76">
        <f t="shared" si="6"/>
        <v>0</v>
      </c>
      <c r="AH12" s="77">
        <f t="shared" si="7"/>
        <v>281.71428571428572</v>
      </c>
      <c r="AI12" s="77">
        <f t="shared" si="8"/>
        <v>6761.1428571428569</v>
      </c>
      <c r="AJ12" s="173" t="s">
        <v>316</v>
      </c>
      <c r="AK12" s="174"/>
      <c r="AL12" s="175">
        <v>0</v>
      </c>
      <c r="AM12" s="167">
        <v>0</v>
      </c>
      <c r="AN12" s="76">
        <f t="shared" si="9"/>
        <v>0</v>
      </c>
      <c r="AO12" s="74">
        <f t="shared" si="10"/>
        <v>0</v>
      </c>
      <c r="AP12" s="163">
        <v>0</v>
      </c>
      <c r="AQ12" s="176">
        <v>0</v>
      </c>
      <c r="AR12" s="76">
        <f t="shared" si="11"/>
        <v>0</v>
      </c>
      <c r="AS12" s="74">
        <f t="shared" si="12"/>
        <v>0</v>
      </c>
      <c r="AT12" s="163">
        <v>0</v>
      </c>
      <c r="AU12" s="171">
        <v>0</v>
      </c>
      <c r="AV12" s="76">
        <f t="shared" si="13"/>
        <v>0</v>
      </c>
      <c r="AW12" s="74">
        <f t="shared" si="14"/>
        <v>0</v>
      </c>
      <c r="AX12" s="175">
        <v>0</v>
      </c>
      <c r="AY12" s="177">
        <v>0</v>
      </c>
      <c r="AZ12" s="76">
        <f t="shared" si="15"/>
        <v>0</v>
      </c>
      <c r="BA12" s="74">
        <f t="shared" si="16"/>
        <v>0</v>
      </c>
      <c r="BB12" s="175">
        <v>0</v>
      </c>
      <c r="BC12" s="176">
        <v>0</v>
      </c>
      <c r="BD12" s="77">
        <f t="shared" si="17"/>
        <v>0</v>
      </c>
      <c r="BE12" s="78">
        <f t="shared" si="18"/>
        <v>0</v>
      </c>
      <c r="BF12" s="163">
        <v>0</v>
      </c>
      <c r="BG12" s="176">
        <v>0</v>
      </c>
      <c r="BH12" s="76">
        <f t="shared" si="19"/>
        <v>0</v>
      </c>
      <c r="BI12" s="74">
        <f t="shared" si="20"/>
        <v>0</v>
      </c>
      <c r="BJ12" s="178">
        <v>0</v>
      </c>
      <c r="BK12" s="176">
        <v>0</v>
      </c>
      <c r="BL12" s="76">
        <f t="shared" si="21"/>
        <v>0</v>
      </c>
      <c r="BM12" s="74">
        <f t="shared" si="22"/>
        <v>0</v>
      </c>
      <c r="BN12" s="178">
        <v>0</v>
      </c>
      <c r="BO12" s="176">
        <v>0</v>
      </c>
      <c r="BP12" s="76">
        <f t="shared" si="23"/>
        <v>0</v>
      </c>
      <c r="BQ12" s="74">
        <f t="shared" si="24"/>
        <v>0</v>
      </c>
      <c r="BR12" s="179">
        <v>0</v>
      </c>
      <c r="BS12" s="176">
        <v>0</v>
      </c>
      <c r="BT12" s="76">
        <f t="shared" si="25"/>
        <v>0</v>
      </c>
      <c r="BU12" s="74">
        <f t="shared" si="26"/>
        <v>0</v>
      </c>
      <c r="BV12" s="76">
        <f t="shared" si="27"/>
        <v>0</v>
      </c>
      <c r="BW12" s="210">
        <f t="shared" si="28"/>
        <v>0</v>
      </c>
      <c r="BX12" s="76">
        <f t="shared" si="29"/>
        <v>0</v>
      </c>
      <c r="BY12" s="75">
        <f t="shared" si="30"/>
        <v>0</v>
      </c>
      <c r="BZ12" s="110">
        <f t="shared" si="65"/>
        <v>0.14583333333333334</v>
      </c>
      <c r="CA12" s="80">
        <f t="shared" si="32"/>
        <v>281.71428571428572</v>
      </c>
      <c r="CB12" s="80">
        <f t="shared" si="66"/>
        <v>6761.1428571428569</v>
      </c>
      <c r="CC12" s="78">
        <f t="shared" si="34"/>
        <v>281.71428571428572</v>
      </c>
      <c r="CD12" s="141">
        <f t="shared" ref="CD12:CD13" si="105">BS12+CD11</f>
        <v>2.4041666666666663</v>
      </c>
      <c r="CE12" s="141">
        <f t="shared" ref="CE12:CE13" si="106">X12 + CE11</f>
        <v>7.802083333333333</v>
      </c>
      <c r="CF12" s="140">
        <f t="shared" ref="CF12:CF13" si="107" xml:space="preserve"> CE12 - CD12</f>
        <v>5.3979166666666671</v>
      </c>
      <c r="CG12" s="111">
        <f t="shared" si="36"/>
        <v>1689.1624855268235</v>
      </c>
      <c r="CH12" s="180">
        <f t="shared" ref="CH12:CH13" si="108">X12+CH11</f>
        <v>7.802083333333333</v>
      </c>
      <c r="CI12" s="180">
        <f t="shared" ref="CI12:CI13" si="109">BS12 + CI11</f>
        <v>2.4041666666666663</v>
      </c>
      <c r="CJ12" s="168">
        <f t="shared" si="50"/>
        <v>218831</v>
      </c>
      <c r="CK12" s="180">
        <f t="shared" ref="CK12:CK13" si="110" xml:space="preserve"> CH12 - CI12</f>
        <v>5.3979166666666671</v>
      </c>
      <c r="CL12" s="168">
        <f t="shared" ref="CL12:CL13" si="111" xml:space="preserve"> CJ12/CK12/24</f>
        <v>1689.1624855268235</v>
      </c>
      <c r="CM12" s="168">
        <f t="shared" ref="CM12:CM13" si="112" xml:space="preserve"> CJ12/CH12/24</f>
        <v>1168.6568758344458</v>
      </c>
    </row>
    <row r="13" spans="1:103" x14ac:dyDescent="0.25">
      <c r="A13" s="163">
        <f t="shared" si="40"/>
        <v>12</v>
      </c>
      <c r="B13" s="164">
        <v>41010</v>
      </c>
      <c r="C13" s="163">
        <f t="shared" si="0"/>
        <v>4</v>
      </c>
      <c r="D13" s="163" t="s">
        <v>24</v>
      </c>
      <c r="E13" s="163" t="s">
        <v>310</v>
      </c>
      <c r="F13" s="165"/>
      <c r="G13" s="166">
        <v>4</v>
      </c>
      <c r="H13" s="167" t="s">
        <v>26</v>
      </c>
      <c r="I13" s="165" t="s">
        <v>311</v>
      </c>
      <c r="J13" s="167" t="s">
        <v>265</v>
      </c>
      <c r="K13" s="167" t="s">
        <v>27</v>
      </c>
      <c r="L13" s="168">
        <v>65998</v>
      </c>
      <c r="M13" s="168">
        <v>39805</v>
      </c>
      <c r="N13" s="169"/>
      <c r="O13" s="170"/>
      <c r="P13" s="168">
        <f>L13-M13</f>
        <v>26193</v>
      </c>
      <c r="Q13" s="83">
        <f t="shared" si="41"/>
        <v>258636</v>
      </c>
      <c r="R13" s="168" t="s">
        <v>312</v>
      </c>
      <c r="S13" s="171">
        <v>4.1666666666666664E-2</v>
      </c>
      <c r="T13" s="77">
        <f t="shared" si="1"/>
        <v>1</v>
      </c>
      <c r="U13" s="77">
        <f t="shared" si="2"/>
        <v>0</v>
      </c>
      <c r="V13" s="168" t="s">
        <v>320</v>
      </c>
      <c r="W13" s="168" t="s">
        <v>320</v>
      </c>
      <c r="X13" s="172">
        <v>0.8125</v>
      </c>
      <c r="Y13" s="76">
        <f t="shared" si="3"/>
        <v>19</v>
      </c>
      <c r="Z13" s="77">
        <f t="shared" si="4"/>
        <v>30</v>
      </c>
      <c r="AA13" s="76">
        <f t="shared" si="42"/>
        <v>205</v>
      </c>
      <c r="AB13" s="76">
        <f t="shared" si="42"/>
        <v>105</v>
      </c>
      <c r="AC13" s="76">
        <f>SUM($X$2:X13)</f>
        <v>8.6145833333333321</v>
      </c>
      <c r="AD13" s="168">
        <v>0</v>
      </c>
      <c r="AE13" s="168">
        <v>0</v>
      </c>
      <c r="AF13" s="76">
        <f t="shared" si="5"/>
        <v>0</v>
      </c>
      <c r="AG13" s="76">
        <f t="shared" si="6"/>
        <v>0</v>
      </c>
      <c r="AH13" s="77">
        <f t="shared" si="7"/>
        <v>2041.2820512820515</v>
      </c>
      <c r="AI13" s="77">
        <f t="shared" si="8"/>
        <v>48990.769230769234</v>
      </c>
      <c r="AJ13" s="173"/>
      <c r="AK13" s="174"/>
      <c r="AL13" s="175">
        <v>0</v>
      </c>
      <c r="AM13" s="167">
        <v>0</v>
      </c>
      <c r="AN13" s="76">
        <f t="shared" si="9"/>
        <v>0</v>
      </c>
      <c r="AO13" s="74">
        <f t="shared" si="10"/>
        <v>0</v>
      </c>
      <c r="AP13" s="163">
        <v>3</v>
      </c>
      <c r="AQ13" s="176">
        <v>6.5277777777777782E-2</v>
      </c>
      <c r="AR13" s="76">
        <f t="shared" si="11"/>
        <v>1</v>
      </c>
      <c r="AS13" s="74">
        <f t="shared" si="12"/>
        <v>34</v>
      </c>
      <c r="AT13" s="163">
        <v>0</v>
      </c>
      <c r="AU13" s="171">
        <v>0</v>
      </c>
      <c r="AV13" s="76">
        <f t="shared" si="13"/>
        <v>0</v>
      </c>
      <c r="AW13" s="74">
        <f t="shared" si="14"/>
        <v>0</v>
      </c>
      <c r="AX13" s="175">
        <v>2</v>
      </c>
      <c r="AY13" s="177">
        <v>5.486111111111111E-2</v>
      </c>
      <c r="AZ13" s="76">
        <f t="shared" si="15"/>
        <v>1</v>
      </c>
      <c r="BA13" s="74">
        <f t="shared" si="16"/>
        <v>19</v>
      </c>
      <c r="BB13" s="175">
        <v>2</v>
      </c>
      <c r="BC13" s="176">
        <v>1.1805555555555555E-2</v>
      </c>
      <c r="BD13" s="77">
        <f t="shared" si="17"/>
        <v>0</v>
      </c>
      <c r="BE13" s="78">
        <f t="shared" si="18"/>
        <v>17</v>
      </c>
      <c r="BF13" s="163">
        <v>1</v>
      </c>
      <c r="BG13" s="176">
        <v>4.9305555555555554E-2</v>
      </c>
      <c r="BH13" s="76">
        <f t="shared" si="19"/>
        <v>1</v>
      </c>
      <c r="BI13" s="74">
        <f t="shared" si="20"/>
        <v>11</v>
      </c>
      <c r="BJ13" s="178">
        <v>0</v>
      </c>
      <c r="BK13" s="176">
        <v>0</v>
      </c>
      <c r="BL13" s="76">
        <f t="shared" si="21"/>
        <v>0</v>
      </c>
      <c r="BM13" s="74">
        <f t="shared" si="22"/>
        <v>0</v>
      </c>
      <c r="BN13" s="178">
        <v>0</v>
      </c>
      <c r="BO13" s="176">
        <v>0</v>
      </c>
      <c r="BP13" s="76">
        <f t="shared" si="23"/>
        <v>0</v>
      </c>
      <c r="BQ13" s="74">
        <f t="shared" si="24"/>
        <v>0</v>
      </c>
      <c r="BR13" s="179">
        <v>1</v>
      </c>
      <c r="BS13" s="176">
        <v>0.1013888888888889</v>
      </c>
      <c r="BT13" s="76">
        <f t="shared" si="25"/>
        <v>2</v>
      </c>
      <c r="BU13" s="74">
        <f t="shared" si="26"/>
        <v>26</v>
      </c>
      <c r="BV13" s="76">
        <f t="shared" si="27"/>
        <v>9</v>
      </c>
      <c r="BW13" s="210">
        <f t="shared" si="28"/>
        <v>0.28263888888888894</v>
      </c>
      <c r="BX13" s="76">
        <f t="shared" si="29"/>
        <v>6</v>
      </c>
      <c r="BY13" s="75">
        <f t="shared" si="30"/>
        <v>47</v>
      </c>
      <c r="BZ13" s="110">
        <f t="shared" si="65"/>
        <v>0.52986111111111112</v>
      </c>
      <c r="CA13" s="80">
        <f t="shared" si="32"/>
        <v>3130.1441677588464</v>
      </c>
      <c r="CB13" s="80">
        <f t="shared" si="66"/>
        <v>75123.460026212313</v>
      </c>
      <c r="CC13" s="78">
        <f t="shared" si="34"/>
        <v>2332.32421875</v>
      </c>
      <c r="CD13" s="141">
        <f t="shared" si="105"/>
        <v>2.5055555555555551</v>
      </c>
      <c r="CE13" s="141">
        <f t="shared" si="106"/>
        <v>8.6145833333333321</v>
      </c>
      <c r="CF13" s="140">
        <f t="shared" si="107"/>
        <v>6.1090277777777775</v>
      </c>
      <c r="CG13" s="111">
        <f t="shared" si="36"/>
        <v>1764.0286461293624</v>
      </c>
      <c r="CH13" s="180">
        <f t="shared" si="108"/>
        <v>8.6145833333333321</v>
      </c>
      <c r="CI13" s="180">
        <f t="shared" si="109"/>
        <v>2.5055555555555551</v>
      </c>
      <c r="CJ13" s="168">
        <f t="shared" si="50"/>
        <v>258636</v>
      </c>
      <c r="CK13" s="180">
        <f t="shared" si="110"/>
        <v>6.1090277777777775</v>
      </c>
      <c r="CL13" s="168">
        <f t="shared" si="111"/>
        <v>1764.0286461293624</v>
      </c>
      <c r="CM13" s="168">
        <f t="shared" si="112"/>
        <v>1250.9600967351876</v>
      </c>
    </row>
    <row r="14" spans="1:103" x14ac:dyDescent="0.25">
      <c r="A14" s="163">
        <f t="shared" si="40"/>
        <v>13</v>
      </c>
      <c r="B14" s="164">
        <v>41011</v>
      </c>
      <c r="C14" s="163">
        <f t="shared" si="0"/>
        <v>4</v>
      </c>
      <c r="D14" s="163" t="s">
        <v>24</v>
      </c>
      <c r="E14" s="163" t="s">
        <v>310</v>
      </c>
      <c r="F14" s="165"/>
      <c r="G14" s="166">
        <v>4</v>
      </c>
      <c r="H14" s="167" t="s">
        <v>26</v>
      </c>
      <c r="I14" s="165" t="s">
        <v>311</v>
      </c>
      <c r="J14" s="167" t="s">
        <v>265</v>
      </c>
      <c r="K14" s="167" t="s">
        <v>27</v>
      </c>
      <c r="L14" s="168">
        <v>65998</v>
      </c>
      <c r="M14" s="168">
        <v>23692</v>
      </c>
      <c r="N14" s="169"/>
      <c r="O14" s="170"/>
      <c r="P14" s="168">
        <f>P13-M14</f>
        <v>2501</v>
      </c>
      <c r="Q14" s="83">
        <f t="shared" si="41"/>
        <v>282328</v>
      </c>
      <c r="R14" s="168" t="s">
        <v>312</v>
      </c>
      <c r="S14" s="171">
        <v>4.1666666666666664E-2</v>
      </c>
      <c r="T14" s="77">
        <f t="shared" si="1"/>
        <v>1</v>
      </c>
      <c r="U14" s="77">
        <f t="shared" si="2"/>
        <v>0</v>
      </c>
      <c r="V14" s="168" t="s">
        <v>320</v>
      </c>
      <c r="W14" s="168"/>
      <c r="X14" s="172">
        <v>1</v>
      </c>
      <c r="Y14" s="76">
        <f t="shared" si="3"/>
        <v>24</v>
      </c>
      <c r="Z14" s="77">
        <f t="shared" si="4"/>
        <v>0</v>
      </c>
      <c r="AA14" s="76">
        <f t="shared" si="42"/>
        <v>229</v>
      </c>
      <c r="AB14" s="76">
        <f t="shared" si="42"/>
        <v>105</v>
      </c>
      <c r="AC14" s="76">
        <f>SUM($X$2:X14)</f>
        <v>9.6145833333333321</v>
      </c>
      <c r="AD14" s="168">
        <v>0</v>
      </c>
      <c r="AE14" s="168">
        <v>0</v>
      </c>
      <c r="AF14" s="76">
        <f t="shared" si="5"/>
        <v>0</v>
      </c>
      <c r="AG14" s="76">
        <f t="shared" si="6"/>
        <v>0</v>
      </c>
      <c r="AH14" s="77">
        <f t="shared" si="7"/>
        <v>987.16666666666663</v>
      </c>
      <c r="AI14" s="77">
        <f t="shared" si="8"/>
        <v>23692</v>
      </c>
      <c r="AJ14" s="173"/>
      <c r="AK14" s="174"/>
      <c r="AL14" s="175">
        <v>0</v>
      </c>
      <c r="AM14" s="167">
        <v>0</v>
      </c>
      <c r="AN14" s="76">
        <f t="shared" si="9"/>
        <v>0</v>
      </c>
      <c r="AO14" s="74">
        <f t="shared" si="10"/>
        <v>0</v>
      </c>
      <c r="AP14" s="163">
        <v>3</v>
      </c>
      <c r="AQ14" s="176">
        <v>4.3055555555555562E-2</v>
      </c>
      <c r="AR14" s="76">
        <f t="shared" si="11"/>
        <v>1</v>
      </c>
      <c r="AS14" s="74">
        <f t="shared" si="12"/>
        <v>2</v>
      </c>
      <c r="AT14" s="163">
        <v>0</v>
      </c>
      <c r="AU14" s="171">
        <v>0</v>
      </c>
      <c r="AV14" s="76">
        <f t="shared" si="13"/>
        <v>0</v>
      </c>
      <c r="AW14" s="74">
        <f t="shared" si="14"/>
        <v>0</v>
      </c>
      <c r="AX14" s="175">
        <v>2</v>
      </c>
      <c r="AY14" s="177">
        <v>9.9999999999999992E-2</v>
      </c>
      <c r="AZ14" s="76">
        <f t="shared" si="15"/>
        <v>2</v>
      </c>
      <c r="BA14" s="74">
        <f t="shared" si="16"/>
        <v>24</v>
      </c>
      <c r="BB14" s="175">
        <v>4</v>
      </c>
      <c r="BC14" s="176">
        <v>3.1944444444444449E-2</v>
      </c>
      <c r="BD14" s="77">
        <f t="shared" si="17"/>
        <v>0</v>
      </c>
      <c r="BE14" s="78">
        <f t="shared" si="18"/>
        <v>46</v>
      </c>
      <c r="BF14" s="163">
        <v>2</v>
      </c>
      <c r="BG14" s="176">
        <v>0.16319444444444445</v>
      </c>
      <c r="BH14" s="76">
        <f t="shared" si="19"/>
        <v>3</v>
      </c>
      <c r="BI14" s="74">
        <f t="shared" si="20"/>
        <v>55</v>
      </c>
      <c r="BJ14" s="178">
        <v>0</v>
      </c>
      <c r="BK14" s="176">
        <v>0</v>
      </c>
      <c r="BL14" s="76">
        <f t="shared" si="21"/>
        <v>0</v>
      </c>
      <c r="BM14" s="74">
        <f t="shared" si="22"/>
        <v>0</v>
      </c>
      <c r="BN14" s="178">
        <v>0</v>
      </c>
      <c r="BO14" s="176">
        <v>0</v>
      </c>
      <c r="BP14" s="76">
        <f t="shared" si="23"/>
        <v>0</v>
      </c>
      <c r="BQ14" s="74">
        <f t="shared" si="24"/>
        <v>0</v>
      </c>
      <c r="BR14" s="179">
        <v>2</v>
      </c>
      <c r="BS14" s="176">
        <v>0.18888888888888888</v>
      </c>
      <c r="BT14" s="76">
        <f t="shared" si="25"/>
        <v>4</v>
      </c>
      <c r="BU14" s="74">
        <f t="shared" si="26"/>
        <v>32</v>
      </c>
      <c r="BV14" s="76">
        <f t="shared" si="27"/>
        <v>13</v>
      </c>
      <c r="BW14" s="210">
        <f t="shared" si="28"/>
        <v>0.52708333333333324</v>
      </c>
      <c r="BX14" s="76">
        <f t="shared" si="29"/>
        <v>12</v>
      </c>
      <c r="BY14" s="75">
        <f t="shared" si="30"/>
        <v>39</v>
      </c>
      <c r="BZ14" s="110">
        <f t="shared" si="65"/>
        <v>0.47291666666666676</v>
      </c>
      <c r="CA14" s="80">
        <f t="shared" si="32"/>
        <v>2087.4008810572682</v>
      </c>
      <c r="CB14" s="80">
        <f t="shared" si="66"/>
        <v>50097.621145374433</v>
      </c>
      <c r="CC14" s="78">
        <f t="shared" si="34"/>
        <v>1217.0547945205478</v>
      </c>
      <c r="CD14" s="141">
        <f t="shared" ref="CD14" si="113">BS14+CD13</f>
        <v>2.6944444444444438</v>
      </c>
      <c r="CE14" s="141">
        <f t="shared" ref="CE14" si="114">X14 + CE13</f>
        <v>9.6145833333333321</v>
      </c>
      <c r="CF14" s="140">
        <f t="shared" ref="CF14" si="115" xml:space="preserve"> CE14 - CD14</f>
        <v>6.9201388888888884</v>
      </c>
      <c r="CG14" s="111">
        <f t="shared" si="36"/>
        <v>1699.9177119919721</v>
      </c>
      <c r="CH14" s="180">
        <f t="shared" ref="CH14" si="116">X14+CH13</f>
        <v>9.6145833333333321</v>
      </c>
      <c r="CI14" s="180">
        <f t="shared" ref="CI14" si="117">BS14 + CI13</f>
        <v>2.6944444444444438</v>
      </c>
      <c r="CJ14" s="168">
        <f t="shared" si="50"/>
        <v>282328</v>
      </c>
      <c r="CK14" s="180">
        <f t="shared" ref="CK14" si="118" xml:space="preserve"> CH14 - CI14</f>
        <v>6.9201388888888884</v>
      </c>
      <c r="CL14" s="168">
        <f t="shared" ref="CL14" si="119" xml:space="preserve"> CJ14/CK14/24</f>
        <v>1699.9177119919721</v>
      </c>
      <c r="CM14" s="168">
        <f t="shared" ref="CM14" si="120" xml:space="preserve"> CJ14/CH14/24</f>
        <v>1223.5232936078007</v>
      </c>
    </row>
    <row r="15" spans="1:103" x14ac:dyDescent="0.25">
      <c r="A15" s="163">
        <f t="shared" si="40"/>
        <v>14</v>
      </c>
      <c r="B15" s="164">
        <v>41012</v>
      </c>
      <c r="C15" s="163">
        <f t="shared" si="0"/>
        <v>4</v>
      </c>
      <c r="D15" s="163" t="s">
        <v>24</v>
      </c>
      <c r="E15" s="163" t="s">
        <v>310</v>
      </c>
      <c r="F15" s="165"/>
      <c r="G15" s="166">
        <v>4</v>
      </c>
      <c r="H15" s="167" t="s">
        <v>26</v>
      </c>
      <c r="I15" s="165" t="s">
        <v>311</v>
      </c>
      <c r="J15" s="167" t="s">
        <v>265</v>
      </c>
      <c r="K15" s="167" t="s">
        <v>27</v>
      </c>
      <c r="L15" s="168">
        <v>65998</v>
      </c>
      <c r="M15" s="168">
        <v>2501</v>
      </c>
      <c r="N15" s="169"/>
      <c r="O15" s="170"/>
      <c r="P15" s="168">
        <f>P14-M15</f>
        <v>0</v>
      </c>
      <c r="Q15" s="83">
        <f t="shared" si="41"/>
        <v>284829</v>
      </c>
      <c r="R15" s="168" t="s">
        <v>312</v>
      </c>
      <c r="S15" s="171">
        <v>4.1666666666666664E-2</v>
      </c>
      <c r="T15" s="77">
        <f t="shared" si="1"/>
        <v>1</v>
      </c>
      <c r="U15" s="77">
        <f t="shared" si="2"/>
        <v>0</v>
      </c>
      <c r="V15" s="168" t="s">
        <v>320</v>
      </c>
      <c r="W15" s="168"/>
      <c r="X15" s="172">
        <v>0.125</v>
      </c>
      <c r="Y15" s="76">
        <f t="shared" si="3"/>
        <v>3</v>
      </c>
      <c r="Z15" s="77">
        <f t="shared" si="4"/>
        <v>0</v>
      </c>
      <c r="AA15" s="76">
        <f t="shared" si="42"/>
        <v>232</v>
      </c>
      <c r="AB15" s="76">
        <f t="shared" si="42"/>
        <v>105</v>
      </c>
      <c r="AC15" s="76">
        <f>SUM($X$2:X15)</f>
        <v>9.7395833333333321</v>
      </c>
      <c r="AD15" s="168">
        <v>0</v>
      </c>
      <c r="AE15" s="168">
        <v>0</v>
      </c>
      <c r="AF15" s="76">
        <f t="shared" si="5"/>
        <v>0</v>
      </c>
      <c r="AG15" s="76">
        <f t="shared" si="6"/>
        <v>0</v>
      </c>
      <c r="AH15" s="77">
        <f t="shared" si="7"/>
        <v>833.66666666666663</v>
      </c>
      <c r="AI15" s="77">
        <f t="shared" si="8"/>
        <v>20008</v>
      </c>
      <c r="AJ15" s="173" t="s">
        <v>321</v>
      </c>
      <c r="AK15" s="174"/>
      <c r="AL15" s="175">
        <v>0</v>
      </c>
      <c r="AM15" s="167">
        <v>0</v>
      </c>
      <c r="AN15" s="76">
        <f t="shared" si="9"/>
        <v>0</v>
      </c>
      <c r="AO15" s="74">
        <f t="shared" si="10"/>
        <v>0</v>
      </c>
      <c r="AP15" s="163">
        <v>0</v>
      </c>
      <c r="AQ15" s="176">
        <v>0</v>
      </c>
      <c r="AR15" s="76">
        <f t="shared" si="11"/>
        <v>0</v>
      </c>
      <c r="AS15" s="74">
        <f t="shared" si="12"/>
        <v>0</v>
      </c>
      <c r="AT15" s="163">
        <v>0</v>
      </c>
      <c r="AU15" s="171">
        <v>0</v>
      </c>
      <c r="AV15" s="76">
        <f t="shared" si="13"/>
        <v>0</v>
      </c>
      <c r="AW15" s="74">
        <f t="shared" si="14"/>
        <v>0</v>
      </c>
      <c r="AX15" s="175">
        <v>0</v>
      </c>
      <c r="AY15" s="177">
        <v>0</v>
      </c>
      <c r="AZ15" s="76">
        <f t="shared" si="15"/>
        <v>0</v>
      </c>
      <c r="BA15" s="74">
        <f t="shared" si="16"/>
        <v>0</v>
      </c>
      <c r="BB15" s="175">
        <v>1</v>
      </c>
      <c r="BC15" s="176">
        <v>6.2499999999999995E-3</v>
      </c>
      <c r="BD15" s="77">
        <f t="shared" si="17"/>
        <v>0</v>
      </c>
      <c r="BE15" s="78">
        <f t="shared" si="18"/>
        <v>9</v>
      </c>
      <c r="BF15" s="163">
        <v>0</v>
      </c>
      <c r="BG15" s="176">
        <v>0</v>
      </c>
      <c r="BH15" s="76">
        <f t="shared" si="19"/>
        <v>0</v>
      </c>
      <c r="BI15" s="74">
        <f t="shared" si="20"/>
        <v>0</v>
      </c>
      <c r="BJ15" s="178">
        <v>0</v>
      </c>
      <c r="BK15" s="176">
        <v>0</v>
      </c>
      <c r="BL15" s="76">
        <f t="shared" si="21"/>
        <v>0</v>
      </c>
      <c r="BM15" s="74">
        <f t="shared" si="22"/>
        <v>0</v>
      </c>
      <c r="BN15" s="178">
        <v>0</v>
      </c>
      <c r="BO15" s="176">
        <v>0</v>
      </c>
      <c r="BP15" s="76">
        <f t="shared" si="23"/>
        <v>0</v>
      </c>
      <c r="BQ15" s="74">
        <f t="shared" si="24"/>
        <v>0</v>
      </c>
      <c r="BR15" s="179">
        <v>1</v>
      </c>
      <c r="BS15" s="176">
        <v>3.4722222222222224E-2</v>
      </c>
      <c r="BT15" s="76">
        <f t="shared" si="25"/>
        <v>0</v>
      </c>
      <c r="BU15" s="74">
        <f t="shared" si="26"/>
        <v>50</v>
      </c>
      <c r="BV15" s="76">
        <f t="shared" si="27"/>
        <v>2</v>
      </c>
      <c r="BW15" s="210">
        <f t="shared" si="28"/>
        <v>4.0972222222222222E-2</v>
      </c>
      <c r="BX15" s="76">
        <f t="shared" si="29"/>
        <v>0</v>
      </c>
      <c r="BY15" s="75">
        <f t="shared" si="30"/>
        <v>59</v>
      </c>
      <c r="BZ15" s="110">
        <f t="shared" si="65"/>
        <v>8.4027777777777785E-2</v>
      </c>
      <c r="CA15" s="80">
        <f t="shared" si="32"/>
        <v>1240.1652892561983</v>
      </c>
      <c r="CB15" s="80">
        <f t="shared" si="66"/>
        <v>29763.96694214876</v>
      </c>
      <c r="CC15" s="78">
        <f t="shared" si="34"/>
        <v>1154.3076923076924</v>
      </c>
      <c r="CD15" s="141">
        <f t="shared" ref="CD15" si="121">BS15+CD14</f>
        <v>2.7291666666666661</v>
      </c>
      <c r="CE15" s="141">
        <f t="shared" ref="CE15" si="122">X15 + CE14</f>
        <v>9.7395833333333321</v>
      </c>
      <c r="CF15" s="140">
        <f t="shared" ref="CF15" si="123" xml:space="preserve"> CE15 - CD15</f>
        <v>7.0104166666666661</v>
      </c>
      <c r="CG15" s="111">
        <f t="shared" si="36"/>
        <v>1692.8915304606242</v>
      </c>
      <c r="CH15" s="180">
        <f t="shared" ref="CH15" si="124">X15+CH14</f>
        <v>9.7395833333333321</v>
      </c>
      <c r="CI15" s="180">
        <f t="shared" ref="CI15" si="125">BS15 + CI14</f>
        <v>2.7291666666666661</v>
      </c>
      <c r="CJ15" s="168">
        <f t="shared" si="50"/>
        <v>284829</v>
      </c>
      <c r="CK15" s="180">
        <f t="shared" ref="CK15" si="126" xml:space="preserve"> CH15 - CI15</f>
        <v>7.0104166666666661</v>
      </c>
      <c r="CL15" s="168">
        <f t="shared" ref="CL15" si="127" xml:space="preserve"> CJ15/CK15/24</f>
        <v>1692.8915304606242</v>
      </c>
      <c r="CM15" s="168">
        <f t="shared" ref="CM15" si="128" xml:space="preserve"> CJ15/CH15/24</f>
        <v>1218.5197860962569</v>
      </c>
    </row>
    <row r="16" spans="1:103" x14ac:dyDescent="0.25">
      <c r="A16" s="163">
        <f t="shared" si="40"/>
        <v>15</v>
      </c>
      <c r="B16" s="164">
        <v>41012</v>
      </c>
      <c r="C16" s="163">
        <f t="shared" si="0"/>
        <v>4</v>
      </c>
      <c r="D16" s="163" t="s">
        <v>24</v>
      </c>
      <c r="E16" s="163" t="s">
        <v>322</v>
      </c>
      <c r="F16" s="165"/>
      <c r="G16" s="166">
        <v>5</v>
      </c>
      <c r="H16" s="167" t="s">
        <v>26</v>
      </c>
      <c r="I16" s="165" t="s">
        <v>215</v>
      </c>
      <c r="J16" s="167" t="s">
        <v>323</v>
      </c>
      <c r="K16" s="167" t="s">
        <v>27</v>
      </c>
      <c r="L16" s="168">
        <v>152122</v>
      </c>
      <c r="M16" s="168">
        <v>35578</v>
      </c>
      <c r="N16" s="169"/>
      <c r="O16" s="170"/>
      <c r="P16" s="168">
        <f>L16-M16</f>
        <v>116544</v>
      </c>
      <c r="Q16" s="83">
        <f t="shared" si="41"/>
        <v>320407</v>
      </c>
      <c r="R16" s="168" t="s">
        <v>324</v>
      </c>
      <c r="S16" s="171">
        <v>7.2916666666666671E-2</v>
      </c>
      <c r="T16" s="77">
        <f t="shared" si="1"/>
        <v>1</v>
      </c>
      <c r="U16" s="77">
        <f t="shared" si="2"/>
        <v>45</v>
      </c>
      <c r="V16" s="168" t="s">
        <v>325</v>
      </c>
      <c r="W16" s="168" t="s">
        <v>344</v>
      </c>
      <c r="X16" s="172">
        <v>0.76736111111111116</v>
      </c>
      <c r="Y16" s="76">
        <f t="shared" si="3"/>
        <v>18</v>
      </c>
      <c r="Z16" s="77">
        <f t="shared" si="4"/>
        <v>25</v>
      </c>
      <c r="AA16" s="76">
        <f t="shared" si="42"/>
        <v>250</v>
      </c>
      <c r="AB16" s="76">
        <f t="shared" si="42"/>
        <v>130</v>
      </c>
      <c r="AC16" s="76">
        <f>SUM($X$2:X16)</f>
        <v>10.506944444444443</v>
      </c>
      <c r="AD16" s="168">
        <v>0</v>
      </c>
      <c r="AE16" s="168">
        <v>0</v>
      </c>
      <c r="AF16" s="76">
        <f t="shared" si="5"/>
        <v>0</v>
      </c>
      <c r="AG16" s="76">
        <f t="shared" si="6"/>
        <v>0</v>
      </c>
      <c r="AH16" s="77">
        <f t="shared" si="7"/>
        <v>1931.837104072398</v>
      </c>
      <c r="AI16" s="77">
        <f t="shared" si="8"/>
        <v>46364.090497737554</v>
      </c>
      <c r="AJ16" s="173"/>
      <c r="AK16" s="174"/>
      <c r="AL16" s="175">
        <v>0</v>
      </c>
      <c r="AM16" s="167">
        <v>0</v>
      </c>
      <c r="AN16" s="76">
        <f t="shared" si="9"/>
        <v>0</v>
      </c>
      <c r="AO16" s="74">
        <f t="shared" si="10"/>
        <v>0</v>
      </c>
      <c r="AP16" s="163">
        <v>1</v>
      </c>
      <c r="AQ16" s="176">
        <v>2.4999999999999998E-2</v>
      </c>
      <c r="AR16" s="76">
        <f t="shared" si="11"/>
        <v>0</v>
      </c>
      <c r="AS16" s="74">
        <f t="shared" si="12"/>
        <v>36</v>
      </c>
      <c r="AT16" s="163">
        <v>0</v>
      </c>
      <c r="AU16" s="171">
        <v>0</v>
      </c>
      <c r="AV16" s="76">
        <f t="shared" si="13"/>
        <v>0</v>
      </c>
      <c r="AW16" s="74">
        <f t="shared" si="14"/>
        <v>0</v>
      </c>
      <c r="AX16" s="175">
        <v>1</v>
      </c>
      <c r="AY16" s="177">
        <v>3.9583333333333331E-2</v>
      </c>
      <c r="AZ16" s="76">
        <f t="shared" si="15"/>
        <v>0</v>
      </c>
      <c r="BA16" s="74">
        <f t="shared" si="16"/>
        <v>57</v>
      </c>
      <c r="BB16" s="175">
        <v>0</v>
      </c>
      <c r="BC16" s="176">
        <v>0</v>
      </c>
      <c r="BD16" s="77">
        <f t="shared" si="17"/>
        <v>0</v>
      </c>
      <c r="BE16" s="78">
        <f t="shared" si="18"/>
        <v>0</v>
      </c>
      <c r="BF16" s="163">
        <v>1</v>
      </c>
      <c r="BG16" s="176">
        <v>2.9166666666666664E-2</v>
      </c>
      <c r="BH16" s="76">
        <f t="shared" si="19"/>
        <v>0</v>
      </c>
      <c r="BI16" s="74">
        <f t="shared" si="20"/>
        <v>42</v>
      </c>
      <c r="BJ16" s="178">
        <v>0</v>
      </c>
      <c r="BK16" s="176">
        <v>0</v>
      </c>
      <c r="BL16" s="76">
        <f t="shared" si="21"/>
        <v>0</v>
      </c>
      <c r="BM16" s="74">
        <f t="shared" si="22"/>
        <v>0</v>
      </c>
      <c r="BN16" s="178">
        <v>2</v>
      </c>
      <c r="BO16" s="176">
        <v>0.15902777777777777</v>
      </c>
      <c r="BP16" s="76">
        <f t="shared" si="23"/>
        <v>3</v>
      </c>
      <c r="BQ16" s="74">
        <f t="shared" si="24"/>
        <v>49</v>
      </c>
      <c r="BR16" s="179">
        <v>4</v>
      </c>
      <c r="BS16" s="176">
        <v>3.0555555555555555E-2</v>
      </c>
      <c r="BT16" s="76">
        <f t="shared" si="25"/>
        <v>0</v>
      </c>
      <c r="BU16" s="74">
        <f t="shared" si="26"/>
        <v>44</v>
      </c>
      <c r="BV16" s="76">
        <f t="shared" si="27"/>
        <v>9</v>
      </c>
      <c r="BW16" s="210">
        <f t="shared" si="28"/>
        <v>0.28333333333333333</v>
      </c>
      <c r="BX16" s="76">
        <f t="shared" si="29"/>
        <v>6</v>
      </c>
      <c r="BY16" s="75">
        <f t="shared" si="30"/>
        <v>48</v>
      </c>
      <c r="BZ16" s="110">
        <f t="shared" si="65"/>
        <v>0.48402777777777783</v>
      </c>
      <c r="CA16" s="80">
        <f t="shared" si="32"/>
        <v>3062.6685796269721</v>
      </c>
      <c r="CB16" s="80">
        <f t="shared" si="66"/>
        <v>73504.045911047331</v>
      </c>
      <c r="CC16" s="78">
        <f t="shared" si="34"/>
        <v>2011.9509896324223</v>
      </c>
      <c r="CD16" s="141">
        <f t="shared" ref="CD16" si="129">BS16+CD15</f>
        <v>2.7597222222222215</v>
      </c>
      <c r="CE16" s="141">
        <f t="shared" ref="CE16" si="130">X16 + CE15</f>
        <v>10.506944444444443</v>
      </c>
      <c r="CF16" s="140">
        <f t="shared" ref="CF16" si="131" xml:space="preserve"> CE16 - CD16</f>
        <v>7.7472222222222218</v>
      </c>
      <c r="CG16" s="111">
        <f t="shared" si="36"/>
        <v>1723.2359268555037</v>
      </c>
      <c r="CH16" s="180">
        <f t="shared" ref="CH16" si="132">X16+CH15</f>
        <v>10.506944444444443</v>
      </c>
      <c r="CI16" s="180">
        <f t="shared" ref="CI16" si="133">BS16 + CI15</f>
        <v>2.7597222222222215</v>
      </c>
      <c r="CJ16" s="168">
        <f t="shared" si="50"/>
        <v>320407</v>
      </c>
      <c r="CK16" s="180">
        <f t="shared" ref="CK16" si="134" xml:space="preserve"> CH16 - CI16</f>
        <v>7.7472222222222218</v>
      </c>
      <c r="CL16" s="168">
        <f t="shared" ref="CL16" si="135" xml:space="preserve"> CJ16/CK16/24</f>
        <v>1723.2359268555037</v>
      </c>
      <c r="CM16" s="168">
        <f t="shared" ref="CM16" si="136" xml:space="preserve"> CJ16/CH16/24</f>
        <v>1270.6159947124918</v>
      </c>
    </row>
    <row r="17" spans="1:91" x14ac:dyDescent="0.25">
      <c r="A17" s="163">
        <f t="shared" si="40"/>
        <v>16</v>
      </c>
      <c r="B17" s="164">
        <v>41013</v>
      </c>
      <c r="C17" s="163">
        <f t="shared" si="0"/>
        <v>4</v>
      </c>
      <c r="D17" s="163" t="s">
        <v>24</v>
      </c>
      <c r="E17" s="163" t="s">
        <v>322</v>
      </c>
      <c r="F17" s="165"/>
      <c r="G17" s="166">
        <v>5</v>
      </c>
      <c r="H17" s="167" t="s">
        <v>26</v>
      </c>
      <c r="I17" s="165" t="s">
        <v>215</v>
      </c>
      <c r="J17" s="167" t="s">
        <v>323</v>
      </c>
      <c r="K17" s="167" t="s">
        <v>27</v>
      </c>
      <c r="L17" s="168">
        <v>152122</v>
      </c>
      <c r="M17" s="168">
        <v>32783</v>
      </c>
      <c r="N17" s="169"/>
      <c r="O17" s="170"/>
      <c r="P17" s="168">
        <f>P16-M17</f>
        <v>83761</v>
      </c>
      <c r="Q17" s="83">
        <f t="shared" si="41"/>
        <v>353190</v>
      </c>
      <c r="R17" s="168" t="s">
        <v>324</v>
      </c>
      <c r="S17" s="171">
        <v>7.2916666666666671E-2</v>
      </c>
      <c r="T17" s="77">
        <f t="shared" si="1"/>
        <v>1</v>
      </c>
      <c r="U17" s="77">
        <f t="shared" si="2"/>
        <v>45</v>
      </c>
      <c r="V17" s="168" t="s">
        <v>325</v>
      </c>
      <c r="W17" s="168"/>
      <c r="X17" s="172">
        <v>1</v>
      </c>
      <c r="Y17" s="76">
        <f t="shared" si="3"/>
        <v>24</v>
      </c>
      <c r="Z17" s="77">
        <f t="shared" si="4"/>
        <v>0</v>
      </c>
      <c r="AA17" s="76">
        <f t="shared" si="42"/>
        <v>274</v>
      </c>
      <c r="AB17" s="76">
        <f t="shared" si="42"/>
        <v>130</v>
      </c>
      <c r="AC17" s="76">
        <f>SUM($X$2:X17)</f>
        <v>11.506944444444443</v>
      </c>
      <c r="AD17" s="168">
        <v>0</v>
      </c>
      <c r="AE17" s="168">
        <v>0</v>
      </c>
      <c r="AF17" s="76">
        <f t="shared" si="5"/>
        <v>0</v>
      </c>
      <c r="AG17" s="76">
        <f t="shared" si="6"/>
        <v>0</v>
      </c>
      <c r="AH17" s="77">
        <f t="shared" si="7"/>
        <v>1365.9583333333333</v>
      </c>
      <c r="AI17" s="77">
        <f t="shared" si="8"/>
        <v>32783</v>
      </c>
      <c r="AJ17" s="173"/>
      <c r="AK17" s="174"/>
      <c r="AL17" s="175">
        <v>2</v>
      </c>
      <c r="AM17" s="167">
        <v>9.7222222222222224E-3</v>
      </c>
      <c r="AN17" s="76">
        <f t="shared" si="9"/>
        <v>0</v>
      </c>
      <c r="AO17" s="74">
        <f t="shared" si="10"/>
        <v>14</v>
      </c>
      <c r="AP17" s="163">
        <v>4</v>
      </c>
      <c r="AQ17" s="176">
        <v>5.7638888888888885E-2</v>
      </c>
      <c r="AR17" s="76">
        <f t="shared" si="11"/>
        <v>1</v>
      </c>
      <c r="AS17" s="74">
        <f t="shared" si="12"/>
        <v>23</v>
      </c>
      <c r="AT17" s="163">
        <v>2</v>
      </c>
      <c r="AU17" s="171">
        <v>3.6805555555555557E-2</v>
      </c>
      <c r="AV17" s="76">
        <f t="shared" si="13"/>
        <v>0</v>
      </c>
      <c r="AW17" s="74">
        <f t="shared" si="14"/>
        <v>53</v>
      </c>
      <c r="AX17" s="175">
        <v>0</v>
      </c>
      <c r="AY17" s="177">
        <v>0</v>
      </c>
      <c r="AZ17" s="76">
        <f t="shared" si="15"/>
        <v>0</v>
      </c>
      <c r="BA17" s="74">
        <f t="shared" si="16"/>
        <v>0</v>
      </c>
      <c r="BB17" s="175">
        <v>1</v>
      </c>
      <c r="BC17" s="176">
        <v>1.7361111111111112E-2</v>
      </c>
      <c r="BD17" s="77">
        <f t="shared" si="17"/>
        <v>0</v>
      </c>
      <c r="BE17" s="78">
        <f t="shared" si="18"/>
        <v>25</v>
      </c>
      <c r="BF17" s="163">
        <v>3</v>
      </c>
      <c r="BG17" s="176">
        <v>0.49305555555555558</v>
      </c>
      <c r="BH17" s="76">
        <f t="shared" si="19"/>
        <v>11</v>
      </c>
      <c r="BI17" s="74">
        <f t="shared" si="20"/>
        <v>50</v>
      </c>
      <c r="BJ17" s="178">
        <v>0</v>
      </c>
      <c r="BK17" s="176">
        <v>0</v>
      </c>
      <c r="BL17" s="76">
        <f t="shared" si="21"/>
        <v>0</v>
      </c>
      <c r="BM17" s="74">
        <f t="shared" si="22"/>
        <v>0</v>
      </c>
      <c r="BN17" s="178">
        <v>0</v>
      </c>
      <c r="BO17" s="176">
        <v>0</v>
      </c>
      <c r="BP17" s="76">
        <f t="shared" si="23"/>
        <v>0</v>
      </c>
      <c r="BQ17" s="74">
        <f t="shared" si="24"/>
        <v>0</v>
      </c>
      <c r="BR17" s="179">
        <v>1</v>
      </c>
      <c r="BS17" s="176">
        <v>7.6388888888888886E-3</v>
      </c>
      <c r="BT17" s="76">
        <f t="shared" si="25"/>
        <v>0</v>
      </c>
      <c r="BU17" s="74">
        <f t="shared" si="26"/>
        <v>11</v>
      </c>
      <c r="BV17" s="76">
        <f t="shared" si="27"/>
        <v>13</v>
      </c>
      <c r="BW17" s="210">
        <f t="shared" si="28"/>
        <v>0.62222222222222223</v>
      </c>
      <c r="BX17" s="76">
        <f t="shared" si="29"/>
        <v>14</v>
      </c>
      <c r="BY17" s="75">
        <f t="shared" si="30"/>
        <v>56</v>
      </c>
      <c r="BZ17" s="110">
        <f t="shared" si="65"/>
        <v>0.37777777777777777</v>
      </c>
      <c r="CA17" s="80">
        <f t="shared" si="32"/>
        <v>3615.7720588235297</v>
      </c>
      <c r="CB17" s="80">
        <f t="shared" si="66"/>
        <v>86778.529411764714</v>
      </c>
      <c r="CC17" s="78">
        <f t="shared" si="34"/>
        <v>1376.4730580825753</v>
      </c>
      <c r="CD17" s="141">
        <f t="shared" ref="CD17:CD18" si="137">BS17+CD16</f>
        <v>2.7673611111111103</v>
      </c>
      <c r="CE17" s="141">
        <f t="shared" ref="CE17:CE18" si="138">X17 + CE16</f>
        <v>11.506944444444443</v>
      </c>
      <c r="CF17" s="140">
        <f t="shared" ref="CF17:CF18" si="139" xml:space="preserve"> CE17 - CD17</f>
        <v>8.7395833333333321</v>
      </c>
      <c r="CG17" s="111">
        <f t="shared" si="36"/>
        <v>1683.8617401668655</v>
      </c>
      <c r="CH17" s="180">
        <f t="shared" ref="CH17:CH18" si="140">X17+CH16</f>
        <v>11.506944444444443</v>
      </c>
      <c r="CI17" s="180">
        <f t="shared" ref="CI17:CI18" si="141">BS17 + CI16</f>
        <v>2.7673611111111103</v>
      </c>
      <c r="CJ17" s="168">
        <f t="shared" si="50"/>
        <v>353190</v>
      </c>
      <c r="CK17" s="180">
        <f t="shared" ref="CK17:CK18" si="142" xml:space="preserve"> CH17 - CI17</f>
        <v>8.7395833333333321</v>
      </c>
      <c r="CL17" s="168">
        <f t="shared" ref="CL17:CL18" si="143" xml:space="preserve"> CJ17/CK17/24</f>
        <v>1683.8617401668655</v>
      </c>
      <c r="CM17" s="168">
        <f t="shared" ref="CM17:CM18" si="144" xml:space="preserve"> CJ17/CH17/24</f>
        <v>1278.9016294508149</v>
      </c>
    </row>
    <row r="18" spans="1:91" x14ac:dyDescent="0.25">
      <c r="A18" s="163">
        <f t="shared" si="40"/>
        <v>17</v>
      </c>
      <c r="B18" s="164">
        <v>41014</v>
      </c>
      <c r="C18" s="163">
        <f t="shared" si="0"/>
        <v>4</v>
      </c>
      <c r="D18" s="163" t="s">
        <v>24</v>
      </c>
      <c r="E18" s="163" t="s">
        <v>322</v>
      </c>
      <c r="F18" s="165"/>
      <c r="G18" s="166">
        <v>5</v>
      </c>
      <c r="H18" s="167" t="s">
        <v>26</v>
      </c>
      <c r="I18" s="165" t="s">
        <v>215</v>
      </c>
      <c r="J18" s="167" t="s">
        <v>323</v>
      </c>
      <c r="K18" s="167" t="s">
        <v>27</v>
      </c>
      <c r="L18" s="168">
        <v>152122</v>
      </c>
      <c r="M18" s="168">
        <v>26300</v>
      </c>
      <c r="N18" s="169"/>
      <c r="O18" s="170"/>
      <c r="P18" s="168">
        <f>P17-M18</f>
        <v>57461</v>
      </c>
      <c r="Q18" s="83">
        <f t="shared" si="41"/>
        <v>379490</v>
      </c>
      <c r="R18" s="168" t="s">
        <v>324</v>
      </c>
      <c r="S18" s="171">
        <v>7.2916666666666671E-2</v>
      </c>
      <c r="T18" s="77">
        <f t="shared" si="1"/>
        <v>1</v>
      </c>
      <c r="U18" s="77">
        <f t="shared" si="2"/>
        <v>45</v>
      </c>
      <c r="V18" s="168" t="s">
        <v>325</v>
      </c>
      <c r="W18" s="168"/>
      <c r="X18" s="172">
        <v>1</v>
      </c>
      <c r="Y18" s="76">
        <f t="shared" si="3"/>
        <v>24</v>
      </c>
      <c r="Z18" s="77">
        <f t="shared" si="4"/>
        <v>0</v>
      </c>
      <c r="AA18" s="76">
        <f t="shared" si="42"/>
        <v>298</v>
      </c>
      <c r="AB18" s="76">
        <f t="shared" si="42"/>
        <v>130</v>
      </c>
      <c r="AC18" s="76">
        <f>SUM($X$2:X18)</f>
        <v>12.506944444444443</v>
      </c>
      <c r="AD18" s="168">
        <v>0</v>
      </c>
      <c r="AE18" s="168">
        <v>0</v>
      </c>
      <c r="AF18" s="76">
        <f t="shared" si="5"/>
        <v>0</v>
      </c>
      <c r="AG18" s="76">
        <f t="shared" si="6"/>
        <v>0</v>
      </c>
      <c r="AH18" s="77">
        <f t="shared" si="7"/>
        <v>1095.8333333333333</v>
      </c>
      <c r="AI18" s="77">
        <f t="shared" si="8"/>
        <v>26300</v>
      </c>
      <c r="AJ18" s="173"/>
      <c r="AK18" s="174"/>
      <c r="AL18" s="175">
        <v>0</v>
      </c>
      <c r="AM18" s="167">
        <v>0</v>
      </c>
      <c r="AN18" s="76">
        <f t="shared" si="9"/>
        <v>0</v>
      </c>
      <c r="AO18" s="74">
        <f t="shared" si="10"/>
        <v>0</v>
      </c>
      <c r="AP18" s="163">
        <v>0</v>
      </c>
      <c r="AQ18" s="176">
        <v>0</v>
      </c>
      <c r="AR18" s="76">
        <f t="shared" si="11"/>
        <v>0</v>
      </c>
      <c r="AS18" s="74">
        <f t="shared" si="12"/>
        <v>0</v>
      </c>
      <c r="AT18" s="163">
        <v>0</v>
      </c>
      <c r="AU18" s="171">
        <v>0</v>
      </c>
      <c r="AV18" s="76">
        <f t="shared" si="13"/>
        <v>0</v>
      </c>
      <c r="AW18" s="74">
        <f t="shared" si="14"/>
        <v>0</v>
      </c>
      <c r="AX18" s="175">
        <v>0</v>
      </c>
      <c r="AY18" s="177">
        <v>0</v>
      </c>
      <c r="AZ18" s="76">
        <f t="shared" si="15"/>
        <v>0</v>
      </c>
      <c r="BA18" s="74">
        <f t="shared" si="16"/>
        <v>0</v>
      </c>
      <c r="BB18" s="175">
        <v>0</v>
      </c>
      <c r="BC18" s="176">
        <v>0</v>
      </c>
      <c r="BD18" s="77">
        <f t="shared" si="17"/>
        <v>0</v>
      </c>
      <c r="BE18" s="80">
        <f t="shared" si="18"/>
        <v>0</v>
      </c>
      <c r="BF18" s="163">
        <v>1</v>
      </c>
      <c r="BG18" s="176">
        <v>9.0277777777777787E-3</v>
      </c>
      <c r="BH18" s="76">
        <f t="shared" si="19"/>
        <v>0</v>
      </c>
      <c r="BI18" s="74">
        <f t="shared" si="20"/>
        <v>13</v>
      </c>
      <c r="BJ18" s="178">
        <v>0</v>
      </c>
      <c r="BK18" s="176">
        <v>0</v>
      </c>
      <c r="BL18" s="76">
        <f t="shared" si="21"/>
        <v>0</v>
      </c>
      <c r="BM18" s="74">
        <f t="shared" si="22"/>
        <v>0</v>
      </c>
      <c r="BN18" s="178">
        <v>0</v>
      </c>
      <c r="BO18" s="176">
        <v>0</v>
      </c>
      <c r="BP18" s="76">
        <f t="shared" si="23"/>
        <v>0</v>
      </c>
      <c r="BQ18" s="74">
        <f t="shared" si="24"/>
        <v>0</v>
      </c>
      <c r="BR18" s="179">
        <v>8</v>
      </c>
      <c r="BS18" s="176">
        <v>0.54999999999999993</v>
      </c>
      <c r="BT18" s="76">
        <f t="shared" si="25"/>
        <v>13</v>
      </c>
      <c r="BU18" s="75">
        <f t="shared" si="26"/>
        <v>12</v>
      </c>
      <c r="BV18" s="76">
        <f t="shared" si="27"/>
        <v>9</v>
      </c>
      <c r="BW18" s="208">
        <f t="shared" si="28"/>
        <v>0.55902777777777768</v>
      </c>
      <c r="BX18" s="76">
        <f t="shared" si="29"/>
        <v>13</v>
      </c>
      <c r="BY18" s="74">
        <f t="shared" si="30"/>
        <v>25</v>
      </c>
      <c r="BZ18" s="110">
        <f t="shared" si="65"/>
        <v>0.44097222222222232</v>
      </c>
      <c r="CA18" s="80">
        <f t="shared" si="32"/>
        <v>2485.0393700787395</v>
      </c>
      <c r="CB18" s="80">
        <f t="shared" si="66"/>
        <v>59640.944881889751</v>
      </c>
      <c r="CC18" s="78">
        <f t="shared" si="34"/>
        <v>2435.1851851851848</v>
      </c>
      <c r="CD18" s="141">
        <f t="shared" si="137"/>
        <v>3.3173611111111101</v>
      </c>
      <c r="CE18" s="141">
        <f t="shared" si="138"/>
        <v>12.506944444444443</v>
      </c>
      <c r="CF18" s="140">
        <f t="shared" si="139"/>
        <v>9.1895833333333332</v>
      </c>
      <c r="CG18" s="111">
        <f t="shared" si="36"/>
        <v>1720.6529131716163</v>
      </c>
      <c r="CH18" s="180">
        <f t="shared" si="140"/>
        <v>12.506944444444443</v>
      </c>
      <c r="CI18" s="180">
        <f t="shared" si="141"/>
        <v>3.3173611111111101</v>
      </c>
      <c r="CJ18" s="168">
        <f t="shared" si="50"/>
        <v>379490</v>
      </c>
      <c r="CK18" s="180">
        <f t="shared" si="142"/>
        <v>9.1895833333333332</v>
      </c>
      <c r="CL18" s="168">
        <f t="shared" si="143"/>
        <v>1720.6529131716163</v>
      </c>
      <c r="CM18" s="168">
        <f t="shared" si="144"/>
        <v>1264.2642976124378</v>
      </c>
    </row>
    <row r="19" spans="1:91" x14ac:dyDescent="0.25">
      <c r="A19" s="163">
        <f t="shared" si="40"/>
        <v>18</v>
      </c>
      <c r="B19" s="164">
        <v>41015</v>
      </c>
      <c r="C19" s="163">
        <f t="shared" si="0"/>
        <v>4</v>
      </c>
      <c r="D19" s="163" t="s">
        <v>24</v>
      </c>
      <c r="E19" s="163" t="s">
        <v>322</v>
      </c>
      <c r="F19" s="165"/>
      <c r="G19" s="166">
        <v>5</v>
      </c>
      <c r="H19" s="167" t="s">
        <v>26</v>
      </c>
      <c r="I19" s="165" t="s">
        <v>215</v>
      </c>
      <c r="J19" s="167" t="s">
        <v>323</v>
      </c>
      <c r="K19" s="167" t="s">
        <v>27</v>
      </c>
      <c r="L19" s="168">
        <v>152122</v>
      </c>
      <c r="M19" s="168">
        <v>13264</v>
      </c>
      <c r="N19" s="169"/>
      <c r="O19" s="170"/>
      <c r="P19" s="168">
        <f>P18-M19</f>
        <v>44197</v>
      </c>
      <c r="Q19" s="83">
        <f t="shared" si="41"/>
        <v>392754</v>
      </c>
      <c r="R19" s="168" t="s">
        <v>324</v>
      </c>
      <c r="S19" s="171">
        <v>7.2916666666666671E-2</v>
      </c>
      <c r="T19" s="77">
        <f t="shared" si="1"/>
        <v>1</v>
      </c>
      <c r="U19" s="77">
        <f t="shared" si="2"/>
        <v>45</v>
      </c>
      <c r="V19" s="168" t="s">
        <v>325</v>
      </c>
      <c r="W19" s="168"/>
      <c r="X19" s="172">
        <v>1</v>
      </c>
      <c r="Y19" s="76">
        <f t="shared" si="3"/>
        <v>24</v>
      </c>
      <c r="Z19" s="77">
        <f t="shared" si="4"/>
        <v>0</v>
      </c>
      <c r="AA19" s="76">
        <f t="shared" si="42"/>
        <v>322</v>
      </c>
      <c r="AB19" s="76">
        <f t="shared" si="42"/>
        <v>130</v>
      </c>
      <c r="AC19" s="76">
        <f>SUM($X$2:X19)</f>
        <v>13.506944444444443</v>
      </c>
      <c r="AD19" s="168">
        <v>0</v>
      </c>
      <c r="AE19" s="168">
        <v>0</v>
      </c>
      <c r="AF19" s="76">
        <f t="shared" si="5"/>
        <v>0</v>
      </c>
      <c r="AG19" s="76">
        <f t="shared" si="6"/>
        <v>0</v>
      </c>
      <c r="AH19" s="77">
        <f t="shared" si="7"/>
        <v>552.66666666666663</v>
      </c>
      <c r="AI19" s="77">
        <f t="shared" si="8"/>
        <v>13264</v>
      </c>
      <c r="AJ19" s="173"/>
      <c r="AK19" s="174"/>
      <c r="AL19" s="175">
        <v>0</v>
      </c>
      <c r="AM19" s="167">
        <v>0</v>
      </c>
      <c r="AN19" s="76">
        <f t="shared" si="9"/>
        <v>0</v>
      </c>
      <c r="AO19" s="74">
        <f t="shared" si="10"/>
        <v>0</v>
      </c>
      <c r="AP19" s="163">
        <v>0</v>
      </c>
      <c r="AQ19" s="176">
        <v>0</v>
      </c>
      <c r="AR19" s="76">
        <f t="shared" si="11"/>
        <v>0</v>
      </c>
      <c r="AS19" s="74">
        <f t="shared" si="12"/>
        <v>0</v>
      </c>
      <c r="AT19" s="163">
        <v>0</v>
      </c>
      <c r="AU19" s="171">
        <v>0</v>
      </c>
      <c r="AV19" s="76">
        <f t="shared" si="13"/>
        <v>0</v>
      </c>
      <c r="AW19" s="74">
        <f t="shared" si="14"/>
        <v>0</v>
      </c>
      <c r="AX19" s="175">
        <v>0</v>
      </c>
      <c r="AY19" s="177">
        <v>0</v>
      </c>
      <c r="AZ19" s="76">
        <f t="shared" si="15"/>
        <v>0</v>
      </c>
      <c r="BA19" s="74">
        <f t="shared" si="16"/>
        <v>0</v>
      </c>
      <c r="BB19" s="175">
        <v>0</v>
      </c>
      <c r="BC19" s="176">
        <v>0</v>
      </c>
      <c r="BD19" s="77">
        <f t="shared" si="17"/>
        <v>0</v>
      </c>
      <c r="BE19" s="80">
        <f t="shared" si="18"/>
        <v>0</v>
      </c>
      <c r="BF19" s="163">
        <v>0</v>
      </c>
      <c r="BG19" s="176">
        <v>0</v>
      </c>
      <c r="BH19" s="76">
        <f t="shared" si="19"/>
        <v>0</v>
      </c>
      <c r="BI19" s="74">
        <f t="shared" si="20"/>
        <v>0</v>
      </c>
      <c r="BJ19" s="178">
        <v>1</v>
      </c>
      <c r="BK19" s="176">
        <v>1.4583333333333332E-2</v>
      </c>
      <c r="BL19" s="76">
        <f t="shared" si="21"/>
        <v>0</v>
      </c>
      <c r="BM19" s="74">
        <f t="shared" si="22"/>
        <v>21</v>
      </c>
      <c r="BN19" s="178">
        <v>0</v>
      </c>
      <c r="BO19" s="176">
        <v>0</v>
      </c>
      <c r="BP19" s="76">
        <f t="shared" si="23"/>
        <v>0</v>
      </c>
      <c r="BQ19" s="74">
        <f t="shared" si="24"/>
        <v>0</v>
      </c>
      <c r="BR19" s="179">
        <v>5</v>
      </c>
      <c r="BS19" s="176">
        <v>0.76041666666666663</v>
      </c>
      <c r="BT19" s="76">
        <f t="shared" si="25"/>
        <v>18</v>
      </c>
      <c r="BU19" s="75">
        <f t="shared" si="26"/>
        <v>15</v>
      </c>
      <c r="BV19" s="76">
        <f t="shared" si="27"/>
        <v>6</v>
      </c>
      <c r="BW19" s="208">
        <f t="shared" si="28"/>
        <v>0.77499999999999991</v>
      </c>
      <c r="BX19" s="76">
        <f t="shared" si="29"/>
        <v>18</v>
      </c>
      <c r="BY19" s="74">
        <f t="shared" si="30"/>
        <v>36</v>
      </c>
      <c r="BZ19" s="110">
        <f t="shared" si="65"/>
        <v>0.22500000000000009</v>
      </c>
      <c r="CA19" s="80">
        <f t="shared" si="32"/>
        <v>2456.2962962962952</v>
      </c>
      <c r="CB19" s="80">
        <f t="shared" si="66"/>
        <v>58951.11111111108</v>
      </c>
      <c r="CC19" s="78">
        <f t="shared" si="34"/>
        <v>2306.7826086956516</v>
      </c>
      <c r="CD19" s="141">
        <f t="shared" ref="CD19" si="145">BS19+CD18</f>
        <v>4.0777777777777766</v>
      </c>
      <c r="CE19" s="141">
        <f t="shared" ref="CE19" si="146">X19 + CE18</f>
        <v>13.506944444444443</v>
      </c>
      <c r="CF19" s="140">
        <f t="shared" ref="CF19" si="147" xml:space="preserve"> CE19 - CD19</f>
        <v>9.4291666666666671</v>
      </c>
      <c r="CG19" s="111">
        <f t="shared" si="36"/>
        <v>1735.5457357490056</v>
      </c>
      <c r="CH19" s="180">
        <f t="shared" ref="CH19" si="148">X19+CH18</f>
        <v>13.506944444444443</v>
      </c>
      <c r="CI19" s="180">
        <f t="shared" ref="CI19" si="149">BS19 + CI18</f>
        <v>4.0777777777777766</v>
      </c>
      <c r="CJ19" s="168">
        <f t="shared" si="50"/>
        <v>392754</v>
      </c>
      <c r="CK19" s="180">
        <f t="shared" ref="CK19" si="150" xml:space="preserve"> CH19 - CI19</f>
        <v>9.4291666666666671</v>
      </c>
      <c r="CL19" s="168">
        <f t="shared" ref="CL19" si="151" xml:space="preserve"> CJ19/CK19/24</f>
        <v>1735.5457357490056</v>
      </c>
      <c r="CM19" s="168">
        <f t="shared" ref="CM19" si="152" xml:space="preserve"> CJ19/CH19/24</f>
        <v>1211.5804627249358</v>
      </c>
    </row>
    <row r="20" spans="1:91" x14ac:dyDescent="0.25">
      <c r="A20" s="163">
        <f t="shared" si="40"/>
        <v>19</v>
      </c>
      <c r="B20" s="164">
        <v>41016</v>
      </c>
      <c r="C20" s="163">
        <f t="shared" si="0"/>
        <v>4</v>
      </c>
      <c r="D20" s="163" t="s">
        <v>24</v>
      </c>
      <c r="E20" s="163" t="s">
        <v>322</v>
      </c>
      <c r="F20" s="165"/>
      <c r="G20" s="166">
        <v>5</v>
      </c>
      <c r="H20" s="167" t="s">
        <v>26</v>
      </c>
      <c r="I20" s="165" t="s">
        <v>215</v>
      </c>
      <c r="J20" s="167" t="s">
        <v>323</v>
      </c>
      <c r="K20" s="167" t="s">
        <v>27</v>
      </c>
      <c r="L20" s="168">
        <v>152122</v>
      </c>
      <c r="M20" s="168">
        <v>21075</v>
      </c>
      <c r="N20" s="169"/>
      <c r="O20" s="170"/>
      <c r="P20" s="168">
        <f>P19-M20</f>
        <v>23122</v>
      </c>
      <c r="Q20" s="83">
        <f t="shared" si="41"/>
        <v>413829</v>
      </c>
      <c r="R20" s="168" t="s">
        <v>324</v>
      </c>
      <c r="S20" s="171">
        <v>7.2916666666666671E-2</v>
      </c>
      <c r="T20" s="77">
        <f t="shared" si="1"/>
        <v>1</v>
      </c>
      <c r="U20" s="77">
        <f t="shared" si="2"/>
        <v>45</v>
      </c>
      <c r="V20" s="168" t="s">
        <v>325</v>
      </c>
      <c r="W20" s="168"/>
      <c r="X20" s="172">
        <v>0.78194444444444444</v>
      </c>
      <c r="Y20" s="76">
        <f t="shared" si="3"/>
        <v>18</v>
      </c>
      <c r="Z20" s="77">
        <f t="shared" si="4"/>
        <v>46</v>
      </c>
      <c r="AA20" s="76">
        <f t="shared" si="42"/>
        <v>340</v>
      </c>
      <c r="AB20" s="76">
        <f t="shared" si="42"/>
        <v>176</v>
      </c>
      <c r="AC20" s="76">
        <f>SUM($X$2:X20)</f>
        <v>14.288888888888888</v>
      </c>
      <c r="AD20" s="168">
        <v>0</v>
      </c>
      <c r="AE20" s="168">
        <v>0</v>
      </c>
      <c r="AF20" s="76">
        <f t="shared" si="5"/>
        <v>0</v>
      </c>
      <c r="AG20" s="76">
        <f t="shared" si="6"/>
        <v>0</v>
      </c>
      <c r="AH20" s="77">
        <f t="shared" si="7"/>
        <v>1123.0017761989343</v>
      </c>
      <c r="AI20" s="77">
        <f t="shared" si="8"/>
        <v>26952.042628774423</v>
      </c>
      <c r="AJ20" s="173"/>
      <c r="AK20" s="174"/>
      <c r="AL20" s="175">
        <v>0</v>
      </c>
      <c r="AM20" s="167">
        <v>0</v>
      </c>
      <c r="AN20" s="76">
        <f t="shared" si="9"/>
        <v>0</v>
      </c>
      <c r="AO20" s="74">
        <f t="shared" si="10"/>
        <v>0</v>
      </c>
      <c r="AP20" s="163">
        <v>2</v>
      </c>
      <c r="AQ20" s="176">
        <v>2.013888888888889E-2</v>
      </c>
      <c r="AR20" s="76">
        <f t="shared" si="11"/>
        <v>0</v>
      </c>
      <c r="AS20" s="74">
        <f t="shared" si="12"/>
        <v>29</v>
      </c>
      <c r="AT20" s="163">
        <v>0</v>
      </c>
      <c r="AU20" s="171">
        <v>0</v>
      </c>
      <c r="AV20" s="76">
        <f t="shared" si="13"/>
        <v>0</v>
      </c>
      <c r="AW20" s="74">
        <f t="shared" si="14"/>
        <v>0</v>
      </c>
      <c r="AX20" s="175">
        <v>0</v>
      </c>
      <c r="AY20" s="177">
        <v>0</v>
      </c>
      <c r="AZ20" s="76">
        <f t="shared" si="15"/>
        <v>0</v>
      </c>
      <c r="BA20" s="74">
        <f t="shared" si="16"/>
        <v>0</v>
      </c>
      <c r="BB20" s="175">
        <v>4</v>
      </c>
      <c r="BC20" s="176">
        <v>4.8611111111111112E-2</v>
      </c>
      <c r="BD20" s="77">
        <f t="shared" si="17"/>
        <v>1</v>
      </c>
      <c r="BE20" s="80">
        <f t="shared" si="18"/>
        <v>10</v>
      </c>
      <c r="BF20" s="163">
        <v>3</v>
      </c>
      <c r="BG20" s="176">
        <v>0.19583333333333333</v>
      </c>
      <c r="BH20" s="76">
        <f t="shared" si="19"/>
        <v>4</v>
      </c>
      <c r="BI20" s="74">
        <f t="shared" si="20"/>
        <v>42</v>
      </c>
      <c r="BJ20" s="178">
        <v>0</v>
      </c>
      <c r="BK20" s="176">
        <v>0</v>
      </c>
      <c r="BL20" s="76">
        <f t="shared" si="21"/>
        <v>0</v>
      </c>
      <c r="BM20" s="74">
        <f t="shared" si="22"/>
        <v>0</v>
      </c>
      <c r="BN20" s="178">
        <v>0</v>
      </c>
      <c r="BO20" s="176">
        <v>0</v>
      </c>
      <c r="BP20" s="76">
        <f t="shared" si="23"/>
        <v>0</v>
      </c>
      <c r="BQ20" s="74">
        <f t="shared" si="24"/>
        <v>0</v>
      </c>
      <c r="BR20" s="179">
        <v>2</v>
      </c>
      <c r="BS20" s="176">
        <v>0.13472222222222222</v>
      </c>
      <c r="BT20" s="76">
        <f t="shared" si="25"/>
        <v>3</v>
      </c>
      <c r="BU20" s="75">
        <f t="shared" si="26"/>
        <v>14</v>
      </c>
      <c r="BV20" s="76">
        <f t="shared" si="27"/>
        <v>11</v>
      </c>
      <c r="BW20" s="208">
        <f t="shared" si="28"/>
        <v>0.39930555555555552</v>
      </c>
      <c r="BX20" s="76">
        <f t="shared" si="29"/>
        <v>9</v>
      </c>
      <c r="BY20" s="74">
        <f t="shared" si="30"/>
        <v>35</v>
      </c>
      <c r="BZ20" s="110">
        <f t="shared" si="65"/>
        <v>0.38263888888888892</v>
      </c>
      <c r="CA20" s="80">
        <f t="shared" si="32"/>
        <v>2294.9183303085297</v>
      </c>
      <c r="CB20" s="80">
        <f t="shared" si="66"/>
        <v>55078.039927404709</v>
      </c>
      <c r="CC20" s="78">
        <f t="shared" si="34"/>
        <v>1356.7596566523605</v>
      </c>
      <c r="CD20" s="141">
        <f t="shared" ref="CD20:CD21" si="153">BS20+CD19</f>
        <v>4.2124999999999986</v>
      </c>
      <c r="CE20" s="141">
        <f t="shared" ref="CE20:CE21" si="154">X20 + CE19</f>
        <v>14.288888888888888</v>
      </c>
      <c r="CF20" s="140">
        <f t="shared" ref="CF20:CF21" si="155" xml:space="preserve"> CE20 - CD20</f>
        <v>10.076388888888889</v>
      </c>
      <c r="CG20" s="111">
        <f t="shared" si="36"/>
        <v>1711.2157133011715</v>
      </c>
      <c r="CH20" s="180">
        <f t="shared" ref="CH20:CH21" si="156">X20+CH19</f>
        <v>14.288888888888888</v>
      </c>
      <c r="CI20" s="180">
        <f t="shared" ref="CI20:CI21" si="157">BS20 + CI19</f>
        <v>4.2124999999999986</v>
      </c>
      <c r="CJ20" s="168">
        <f t="shared" si="50"/>
        <v>413829</v>
      </c>
      <c r="CK20" s="180">
        <f t="shared" ref="CK20:CK21" si="158" xml:space="preserve"> CH20 - CI20</f>
        <v>10.076388888888889</v>
      </c>
      <c r="CL20" s="168">
        <f t="shared" ref="CL20:CL21" si="159" xml:space="preserve"> CJ20/CK20/24</f>
        <v>1711.2157133011715</v>
      </c>
      <c r="CM20" s="168">
        <f t="shared" ref="CM20:CM21" si="160" xml:space="preserve"> CJ20/CH20/24</f>
        <v>1206.7330870917574</v>
      </c>
    </row>
    <row r="21" spans="1:91" ht="22.5" x14ac:dyDescent="0.25">
      <c r="A21" s="163">
        <f t="shared" si="40"/>
        <v>20</v>
      </c>
      <c r="B21" s="164">
        <v>41016</v>
      </c>
      <c r="C21" s="163">
        <f t="shared" si="0"/>
        <v>4</v>
      </c>
      <c r="D21" s="163" t="s">
        <v>24</v>
      </c>
      <c r="E21" s="163" t="s">
        <v>346</v>
      </c>
      <c r="F21" s="165"/>
      <c r="G21" s="166">
        <v>6</v>
      </c>
      <c r="H21" s="167" t="s">
        <v>26</v>
      </c>
      <c r="I21" s="165" t="s">
        <v>366</v>
      </c>
      <c r="J21" s="167" t="s">
        <v>298</v>
      </c>
      <c r="K21" s="167" t="s">
        <v>27</v>
      </c>
      <c r="L21" s="168">
        <v>152813</v>
      </c>
      <c r="M21" s="168">
        <v>8040</v>
      </c>
      <c r="N21" s="169"/>
      <c r="O21" s="170"/>
      <c r="P21" s="168">
        <f>L21-M21</f>
        <v>144773</v>
      </c>
      <c r="Q21" s="83">
        <f t="shared" si="41"/>
        <v>421869</v>
      </c>
      <c r="R21" s="168" t="s">
        <v>330</v>
      </c>
      <c r="S21" s="171">
        <v>8.1250000000000003E-2</v>
      </c>
      <c r="T21" s="77">
        <f t="shared" si="1"/>
        <v>1</v>
      </c>
      <c r="U21" s="77">
        <f t="shared" si="2"/>
        <v>57</v>
      </c>
      <c r="V21" s="168" t="s">
        <v>331</v>
      </c>
      <c r="W21" s="168" t="s">
        <v>365</v>
      </c>
      <c r="X21" s="172">
        <v>0.15972222222222224</v>
      </c>
      <c r="Y21" s="76">
        <f t="shared" si="3"/>
        <v>3</v>
      </c>
      <c r="Z21" s="77">
        <f t="shared" si="4"/>
        <v>50</v>
      </c>
      <c r="AA21" s="76">
        <f t="shared" si="42"/>
        <v>343</v>
      </c>
      <c r="AB21" s="76">
        <f t="shared" si="42"/>
        <v>226</v>
      </c>
      <c r="AC21" s="76">
        <f>SUM($X$2:X21)</f>
        <v>14.448611111111109</v>
      </c>
      <c r="AD21" s="168">
        <v>0</v>
      </c>
      <c r="AE21" s="168">
        <v>0</v>
      </c>
      <c r="AF21" s="76">
        <f t="shared" si="5"/>
        <v>0</v>
      </c>
      <c r="AG21" s="76">
        <f t="shared" si="6"/>
        <v>0</v>
      </c>
      <c r="AH21" s="77">
        <f t="shared" si="7"/>
        <v>2097.391304347826</v>
      </c>
      <c r="AI21" s="77">
        <f t="shared" si="8"/>
        <v>50337.391304347824</v>
      </c>
      <c r="AJ21" s="173"/>
      <c r="AK21" s="174"/>
      <c r="AL21" s="175">
        <v>0</v>
      </c>
      <c r="AM21" s="167">
        <v>0</v>
      </c>
      <c r="AN21" s="76">
        <f t="shared" si="9"/>
        <v>0</v>
      </c>
      <c r="AO21" s="74">
        <f t="shared" si="10"/>
        <v>0</v>
      </c>
      <c r="AP21" s="163">
        <v>0</v>
      </c>
      <c r="AQ21" s="176">
        <v>0</v>
      </c>
      <c r="AR21" s="76">
        <f t="shared" si="11"/>
        <v>0</v>
      </c>
      <c r="AS21" s="74">
        <f t="shared" si="12"/>
        <v>0</v>
      </c>
      <c r="AT21" s="163">
        <v>0</v>
      </c>
      <c r="AU21" s="171">
        <v>0</v>
      </c>
      <c r="AV21" s="76">
        <f t="shared" si="13"/>
        <v>0</v>
      </c>
      <c r="AW21" s="74">
        <f t="shared" si="14"/>
        <v>0</v>
      </c>
      <c r="AX21" s="175">
        <v>1</v>
      </c>
      <c r="AY21" s="177">
        <v>4.5138888888888888E-2</v>
      </c>
      <c r="AZ21" s="76">
        <f t="shared" ref="AZ21" si="161">IF(AY21=1,24,HOUR(AY21))</f>
        <v>1</v>
      </c>
      <c r="BA21" s="74">
        <f t="shared" ref="BA21" si="162">MINUTE(AY21)</f>
        <v>5</v>
      </c>
      <c r="BB21" s="175">
        <v>0</v>
      </c>
      <c r="BC21" s="176">
        <v>0</v>
      </c>
      <c r="BD21" s="77">
        <f t="shared" si="17"/>
        <v>0</v>
      </c>
      <c r="BE21" s="80">
        <f t="shared" si="18"/>
        <v>0</v>
      </c>
      <c r="BF21" s="163">
        <v>0</v>
      </c>
      <c r="BG21" s="176">
        <v>0</v>
      </c>
      <c r="BH21" s="76">
        <f t="shared" si="19"/>
        <v>0</v>
      </c>
      <c r="BI21" s="74">
        <f t="shared" si="20"/>
        <v>0</v>
      </c>
      <c r="BJ21" s="178">
        <v>0</v>
      </c>
      <c r="BK21" s="176">
        <v>0</v>
      </c>
      <c r="BL21" s="76">
        <f t="shared" si="21"/>
        <v>0</v>
      </c>
      <c r="BM21" s="74">
        <f t="shared" si="22"/>
        <v>0</v>
      </c>
      <c r="BN21" s="178">
        <v>0</v>
      </c>
      <c r="BO21" s="176">
        <v>0</v>
      </c>
      <c r="BP21" s="76">
        <f t="shared" si="23"/>
        <v>0</v>
      </c>
      <c r="BQ21" s="74">
        <f t="shared" si="24"/>
        <v>0</v>
      </c>
      <c r="BR21" s="179">
        <v>0</v>
      </c>
      <c r="BS21" s="176">
        <v>0</v>
      </c>
      <c r="BT21" s="76">
        <f t="shared" si="25"/>
        <v>0</v>
      </c>
      <c r="BU21" s="75">
        <f t="shared" si="26"/>
        <v>0</v>
      </c>
      <c r="BV21" s="76">
        <f t="shared" si="27"/>
        <v>1</v>
      </c>
      <c r="BW21" s="208">
        <f t="shared" si="28"/>
        <v>4.5138888888888888E-2</v>
      </c>
      <c r="BX21" s="76">
        <f t="shared" si="29"/>
        <v>1</v>
      </c>
      <c r="BY21" s="74">
        <f t="shared" si="30"/>
        <v>5</v>
      </c>
      <c r="BZ21" s="110">
        <f t="shared" si="65"/>
        <v>0.11458333333333334</v>
      </c>
      <c r="CA21" s="80">
        <f t="shared" si="32"/>
        <v>2923.6363636363635</v>
      </c>
      <c r="CB21" s="80">
        <f t="shared" si="66"/>
        <v>70167.272727272721</v>
      </c>
      <c r="CC21" s="78">
        <f t="shared" si="34"/>
        <v>2097.391304347826</v>
      </c>
      <c r="CD21" s="141">
        <f t="shared" si="153"/>
        <v>4.2124999999999986</v>
      </c>
      <c r="CE21" s="141">
        <f t="shared" si="154"/>
        <v>14.448611111111109</v>
      </c>
      <c r="CF21" s="140">
        <f t="shared" si="155"/>
        <v>10.236111111111111</v>
      </c>
      <c r="CG21" s="111">
        <f t="shared" si="36"/>
        <v>1717.2415196743557</v>
      </c>
      <c r="CH21" s="180">
        <f t="shared" si="156"/>
        <v>14.448611111111109</v>
      </c>
      <c r="CI21" s="180">
        <f t="shared" si="157"/>
        <v>4.2124999999999986</v>
      </c>
      <c r="CJ21" s="168">
        <f t="shared" si="50"/>
        <v>421869</v>
      </c>
      <c r="CK21" s="180">
        <f t="shared" si="158"/>
        <v>10.236111111111111</v>
      </c>
      <c r="CL21" s="168">
        <f t="shared" si="159"/>
        <v>1717.2415196743557</v>
      </c>
      <c r="CM21" s="168">
        <f t="shared" si="160"/>
        <v>1216.578871479381</v>
      </c>
    </row>
    <row r="22" spans="1:91" x14ac:dyDescent="0.25">
      <c r="A22" s="163">
        <f t="shared" si="40"/>
        <v>21</v>
      </c>
      <c r="B22" s="164">
        <v>41017</v>
      </c>
      <c r="C22" s="163">
        <f t="shared" si="0"/>
        <v>4</v>
      </c>
      <c r="D22" s="163" t="s">
        <v>24</v>
      </c>
      <c r="E22" s="163" t="s">
        <v>322</v>
      </c>
      <c r="F22" s="165"/>
      <c r="G22" s="166">
        <v>5</v>
      </c>
      <c r="H22" s="167" t="s">
        <v>26</v>
      </c>
      <c r="I22" s="165" t="s">
        <v>215</v>
      </c>
      <c r="J22" s="167" t="s">
        <v>323</v>
      </c>
      <c r="K22" s="167" t="s">
        <v>27</v>
      </c>
      <c r="L22" s="168">
        <v>152122</v>
      </c>
      <c r="M22" s="168">
        <v>23122</v>
      </c>
      <c r="N22" s="169"/>
      <c r="O22" s="170"/>
      <c r="P22" s="168">
        <f>P20-M22</f>
        <v>0</v>
      </c>
      <c r="Q22" s="83">
        <f t="shared" si="41"/>
        <v>444991</v>
      </c>
      <c r="R22" s="168" t="s">
        <v>324</v>
      </c>
      <c r="S22" s="171">
        <v>7.2916666666666671E-2</v>
      </c>
      <c r="T22" s="77">
        <f t="shared" si="1"/>
        <v>1</v>
      </c>
      <c r="U22" s="77">
        <f t="shared" si="2"/>
        <v>45</v>
      </c>
      <c r="V22" s="168" t="s">
        <v>325</v>
      </c>
      <c r="W22" s="168"/>
      <c r="X22" s="172">
        <v>0.5625</v>
      </c>
      <c r="Y22" s="76">
        <f t="shared" si="3"/>
        <v>13</v>
      </c>
      <c r="Z22" s="77">
        <f t="shared" si="4"/>
        <v>30</v>
      </c>
      <c r="AA22" s="76">
        <f t="shared" si="42"/>
        <v>356</v>
      </c>
      <c r="AB22" s="76">
        <f t="shared" si="42"/>
        <v>256</v>
      </c>
      <c r="AC22" s="76">
        <f>SUM($X$2:X22)</f>
        <v>15.011111111111109</v>
      </c>
      <c r="AD22" s="168">
        <v>0</v>
      </c>
      <c r="AE22" s="168">
        <v>0</v>
      </c>
      <c r="AF22" s="76">
        <f t="shared" si="5"/>
        <v>0</v>
      </c>
      <c r="AG22" s="76">
        <f t="shared" si="6"/>
        <v>0</v>
      </c>
      <c r="AH22" s="77">
        <f t="shared" si="7"/>
        <v>1712.7407407407409</v>
      </c>
      <c r="AI22" s="77">
        <f t="shared" si="8"/>
        <v>41105.777777777781</v>
      </c>
      <c r="AJ22" s="173" t="s">
        <v>334</v>
      </c>
      <c r="AK22" s="174"/>
      <c r="AL22" s="175">
        <v>0</v>
      </c>
      <c r="AM22" s="167">
        <v>0</v>
      </c>
      <c r="AN22" s="76">
        <f t="shared" si="9"/>
        <v>0</v>
      </c>
      <c r="AO22" s="74">
        <f t="shared" si="10"/>
        <v>0</v>
      </c>
      <c r="AP22" s="163">
        <v>0</v>
      </c>
      <c r="AQ22" s="176">
        <v>0</v>
      </c>
      <c r="AR22" s="76">
        <f t="shared" si="11"/>
        <v>0</v>
      </c>
      <c r="AS22" s="74">
        <f t="shared" si="12"/>
        <v>0</v>
      </c>
      <c r="AT22" s="163">
        <v>0</v>
      </c>
      <c r="AU22" s="171">
        <v>0</v>
      </c>
      <c r="AV22" s="76">
        <f t="shared" si="13"/>
        <v>0</v>
      </c>
      <c r="AW22" s="74">
        <f t="shared" si="14"/>
        <v>0</v>
      </c>
      <c r="AX22" s="175">
        <v>0</v>
      </c>
      <c r="AY22" s="177">
        <v>0</v>
      </c>
      <c r="AZ22" s="76">
        <f t="shared" si="15"/>
        <v>0</v>
      </c>
      <c r="BA22" s="74">
        <f t="shared" si="16"/>
        <v>0</v>
      </c>
      <c r="BB22" s="175">
        <v>4</v>
      </c>
      <c r="BC22" s="176">
        <v>6.458333333333334E-2</v>
      </c>
      <c r="BD22" s="77">
        <f t="shared" si="17"/>
        <v>1</v>
      </c>
      <c r="BE22" s="80">
        <f t="shared" si="18"/>
        <v>33</v>
      </c>
      <c r="BF22" s="163">
        <v>0</v>
      </c>
      <c r="BG22" s="176">
        <v>0</v>
      </c>
      <c r="BH22" s="76">
        <f t="shared" si="19"/>
        <v>0</v>
      </c>
      <c r="BI22" s="74">
        <f t="shared" si="20"/>
        <v>0</v>
      </c>
      <c r="BJ22" s="178">
        <v>0</v>
      </c>
      <c r="BK22" s="176">
        <v>0</v>
      </c>
      <c r="BL22" s="76">
        <f t="shared" si="21"/>
        <v>0</v>
      </c>
      <c r="BM22" s="74">
        <f t="shared" si="22"/>
        <v>0</v>
      </c>
      <c r="BN22" s="178">
        <v>0</v>
      </c>
      <c r="BO22" s="176">
        <v>0</v>
      </c>
      <c r="BP22" s="76">
        <f t="shared" si="23"/>
        <v>0</v>
      </c>
      <c r="BQ22" s="74">
        <f t="shared" si="24"/>
        <v>0</v>
      </c>
      <c r="BR22" s="179">
        <v>0</v>
      </c>
      <c r="BS22" s="176">
        <v>0</v>
      </c>
      <c r="BT22" s="76">
        <f t="shared" si="25"/>
        <v>0</v>
      </c>
      <c r="BU22" s="75">
        <f t="shared" si="26"/>
        <v>0</v>
      </c>
      <c r="BV22" s="76">
        <f t="shared" si="27"/>
        <v>4</v>
      </c>
      <c r="BW22" s="208">
        <f t="shared" si="28"/>
        <v>6.458333333333334E-2</v>
      </c>
      <c r="BX22" s="76">
        <f t="shared" si="29"/>
        <v>1</v>
      </c>
      <c r="BY22" s="74">
        <f t="shared" si="30"/>
        <v>33</v>
      </c>
      <c r="BZ22" s="110">
        <f t="shared" si="65"/>
        <v>0.49791666666666667</v>
      </c>
      <c r="CA22" s="80">
        <f t="shared" si="32"/>
        <v>1934.8953974895396</v>
      </c>
      <c r="CB22" s="80">
        <f t="shared" si="66"/>
        <v>46437.489539748953</v>
      </c>
      <c r="CC22" s="78">
        <f t="shared" si="34"/>
        <v>1712.7407407407409</v>
      </c>
      <c r="CD22" s="141">
        <f t="shared" ref="CD22" si="163">BS22+CD21</f>
        <v>4.2124999999999986</v>
      </c>
      <c r="CE22" s="141">
        <f t="shared" ref="CE22" si="164">X22 + CE21</f>
        <v>15.011111111111109</v>
      </c>
      <c r="CF22" s="140">
        <f t="shared" ref="CF22" si="165" xml:space="preserve"> CE22 - CD22</f>
        <v>10.798611111111111</v>
      </c>
      <c r="CG22" s="111">
        <f t="shared" si="36"/>
        <v>1717.007073954984</v>
      </c>
      <c r="CH22" s="180">
        <f t="shared" ref="CH22" si="166">X22+CH21</f>
        <v>15.011111111111109</v>
      </c>
      <c r="CI22" s="180">
        <f t="shared" ref="CI22" si="167">BS22 + CI21</f>
        <v>4.2124999999999986</v>
      </c>
      <c r="CJ22" s="168">
        <f t="shared" si="50"/>
        <v>444991</v>
      </c>
      <c r="CK22" s="180">
        <f t="shared" ref="CK22" si="168" xml:space="preserve"> CH22 - CI22</f>
        <v>10.798611111111111</v>
      </c>
      <c r="CL22" s="168">
        <f t="shared" ref="CL22" si="169" xml:space="preserve"> CJ22/CK22/24</f>
        <v>1717.007073954984</v>
      </c>
      <c r="CM22" s="168">
        <f t="shared" ref="CM22" si="170" xml:space="preserve"> CJ22/CH22/24</f>
        <v>1235.1711695040713</v>
      </c>
    </row>
    <row r="23" spans="1:91" ht="22.5" x14ac:dyDescent="0.25">
      <c r="A23" s="163">
        <f t="shared" si="40"/>
        <v>22</v>
      </c>
      <c r="B23" s="164">
        <v>41017</v>
      </c>
      <c r="C23" s="163">
        <f t="shared" si="0"/>
        <v>4</v>
      </c>
      <c r="D23" s="163" t="s">
        <v>24</v>
      </c>
      <c r="E23" s="163" t="s">
        <v>346</v>
      </c>
      <c r="F23" s="165"/>
      <c r="G23" s="166">
        <v>6</v>
      </c>
      <c r="H23" s="167" t="s">
        <v>26</v>
      </c>
      <c r="I23" s="165" t="s">
        <v>366</v>
      </c>
      <c r="J23" s="167" t="s">
        <v>298</v>
      </c>
      <c r="K23" s="167" t="s">
        <v>27</v>
      </c>
      <c r="L23" s="168">
        <v>152813</v>
      </c>
      <c r="M23" s="168">
        <v>13340</v>
      </c>
      <c r="N23" s="169"/>
      <c r="O23" s="170"/>
      <c r="P23" s="168">
        <f>P21-M23</f>
        <v>131433</v>
      </c>
      <c r="Q23" s="83">
        <f t="shared" si="41"/>
        <v>458331</v>
      </c>
      <c r="R23" s="168" t="s">
        <v>330</v>
      </c>
      <c r="S23" s="171">
        <v>8.1250000000000003E-2</v>
      </c>
      <c r="T23" s="77">
        <f t="shared" si="1"/>
        <v>1</v>
      </c>
      <c r="U23" s="77">
        <f t="shared" si="2"/>
        <v>57</v>
      </c>
      <c r="V23" s="168" t="s">
        <v>331</v>
      </c>
      <c r="W23" s="168"/>
      <c r="X23" s="172">
        <v>0.29444444444444445</v>
      </c>
      <c r="Y23" s="76">
        <f t="shared" si="3"/>
        <v>7</v>
      </c>
      <c r="Z23" s="77">
        <f t="shared" si="4"/>
        <v>4</v>
      </c>
      <c r="AA23" s="76">
        <f t="shared" si="42"/>
        <v>363</v>
      </c>
      <c r="AB23" s="76">
        <f t="shared" si="42"/>
        <v>260</v>
      </c>
      <c r="AC23" s="76">
        <f>SUM($X$2:X23)</f>
        <v>15.305555555555554</v>
      </c>
      <c r="AD23" s="168">
        <v>0</v>
      </c>
      <c r="AE23" s="168">
        <v>0</v>
      </c>
      <c r="AF23" s="76">
        <f t="shared" si="5"/>
        <v>0</v>
      </c>
      <c r="AG23" s="76">
        <f t="shared" si="6"/>
        <v>0</v>
      </c>
      <c r="AH23" s="77">
        <f t="shared" si="7"/>
        <v>1887.7358490566037</v>
      </c>
      <c r="AI23" s="77">
        <f t="shared" si="8"/>
        <v>45305.660377358487</v>
      </c>
      <c r="AJ23" s="173"/>
      <c r="AK23" s="174"/>
      <c r="AL23" s="175">
        <v>0</v>
      </c>
      <c r="AM23" s="167">
        <v>0</v>
      </c>
      <c r="AN23" s="76">
        <f t="shared" si="9"/>
        <v>0</v>
      </c>
      <c r="AO23" s="74">
        <f t="shared" si="10"/>
        <v>0</v>
      </c>
      <c r="AP23" s="163">
        <v>0</v>
      </c>
      <c r="AQ23" s="176">
        <v>0</v>
      </c>
      <c r="AR23" s="76">
        <f t="shared" si="11"/>
        <v>0</v>
      </c>
      <c r="AS23" s="74">
        <f t="shared" si="12"/>
        <v>0</v>
      </c>
      <c r="AT23" s="163">
        <v>0</v>
      </c>
      <c r="AU23" s="171">
        <v>0</v>
      </c>
      <c r="AV23" s="76">
        <f t="shared" si="13"/>
        <v>0</v>
      </c>
      <c r="AW23" s="74">
        <f t="shared" si="14"/>
        <v>0</v>
      </c>
      <c r="AX23" s="175">
        <v>1</v>
      </c>
      <c r="AY23" s="177">
        <v>2.4999999999999998E-2</v>
      </c>
      <c r="AZ23" s="76">
        <f t="shared" si="15"/>
        <v>0</v>
      </c>
      <c r="BA23" s="74">
        <f t="shared" si="16"/>
        <v>36</v>
      </c>
      <c r="BB23" s="175">
        <v>0</v>
      </c>
      <c r="BC23" s="176">
        <v>0</v>
      </c>
      <c r="BD23" s="77">
        <f t="shared" si="17"/>
        <v>0</v>
      </c>
      <c r="BE23" s="80">
        <f t="shared" si="18"/>
        <v>0</v>
      </c>
      <c r="BF23" s="163">
        <v>0</v>
      </c>
      <c r="BG23" s="176">
        <v>0</v>
      </c>
      <c r="BH23" s="76">
        <f t="shared" si="19"/>
        <v>0</v>
      </c>
      <c r="BI23" s="74">
        <f t="shared" si="20"/>
        <v>0</v>
      </c>
      <c r="BJ23" s="178">
        <v>0</v>
      </c>
      <c r="BK23" s="176">
        <v>0</v>
      </c>
      <c r="BL23" s="76">
        <f t="shared" si="21"/>
        <v>0</v>
      </c>
      <c r="BM23" s="74">
        <f t="shared" si="22"/>
        <v>0</v>
      </c>
      <c r="BN23" s="178">
        <v>0</v>
      </c>
      <c r="BO23" s="176">
        <v>0</v>
      </c>
      <c r="BP23" s="76">
        <f t="shared" si="23"/>
        <v>0</v>
      </c>
      <c r="BQ23" s="74">
        <f t="shared" si="24"/>
        <v>0</v>
      </c>
      <c r="BR23" s="179">
        <v>1</v>
      </c>
      <c r="BS23" s="176">
        <v>0.12569444444444444</v>
      </c>
      <c r="BT23" s="76">
        <f t="shared" si="25"/>
        <v>3</v>
      </c>
      <c r="BU23" s="75">
        <f t="shared" si="26"/>
        <v>1</v>
      </c>
      <c r="BV23" s="76">
        <f t="shared" si="27"/>
        <v>2</v>
      </c>
      <c r="BW23" s="208">
        <f t="shared" si="28"/>
        <v>0.15069444444444444</v>
      </c>
      <c r="BX23" s="76">
        <f t="shared" si="29"/>
        <v>3</v>
      </c>
      <c r="BY23" s="74">
        <f t="shared" si="30"/>
        <v>37</v>
      </c>
      <c r="BZ23" s="110">
        <f t="shared" ref="BZ23:BZ31" si="171">X23-BW23</f>
        <v>0.14375000000000002</v>
      </c>
      <c r="CA23" s="80">
        <f t="shared" si="32"/>
        <v>3866.6666666666661</v>
      </c>
      <c r="CB23" s="80">
        <f t="shared" ref="CB23:CB31" si="172">CA23*24</f>
        <v>92799.999999999985</v>
      </c>
      <c r="CC23" s="78">
        <f t="shared" si="34"/>
        <v>3293.8271604938268</v>
      </c>
      <c r="CD23" s="141">
        <f t="shared" ref="CD23" si="173">BS23+CD22</f>
        <v>4.3381944444444427</v>
      </c>
      <c r="CE23" s="141">
        <f t="shared" ref="CE23" si="174">X23 + CE22</f>
        <v>15.305555555555554</v>
      </c>
      <c r="CF23" s="140">
        <f t="shared" ref="CF23" si="175" xml:space="preserve"> CE23 - CD23</f>
        <v>10.96736111111111</v>
      </c>
      <c r="CG23" s="111">
        <f t="shared" si="36"/>
        <v>1741.2689166086241</v>
      </c>
      <c r="CH23" s="180">
        <f t="shared" ref="CH23" si="176">X23+CH22</f>
        <v>15.305555555555554</v>
      </c>
      <c r="CI23" s="180">
        <f t="shared" ref="CI23" si="177">BS23 + CI22</f>
        <v>4.3381944444444427</v>
      </c>
      <c r="CJ23" s="168">
        <f t="shared" si="50"/>
        <v>458331</v>
      </c>
      <c r="CK23" s="180">
        <f t="shared" ref="CK23" si="178" xml:space="preserve"> CH23 - CI23</f>
        <v>10.96736111111111</v>
      </c>
      <c r="CL23" s="168">
        <f t="shared" ref="CL23" si="179" xml:space="preserve"> CJ23/CK23/24</f>
        <v>1741.2689166086241</v>
      </c>
      <c r="CM23" s="168">
        <f t="shared" ref="CM23" si="180" xml:space="preserve"> CJ23/CH23/24</f>
        <v>1247.725045372051</v>
      </c>
    </row>
    <row r="24" spans="1:91" ht="22.5" x14ac:dyDescent="0.25">
      <c r="A24" s="163">
        <f t="shared" si="40"/>
        <v>23</v>
      </c>
      <c r="B24" s="164">
        <v>41018</v>
      </c>
      <c r="C24" s="163">
        <f t="shared" si="0"/>
        <v>4</v>
      </c>
      <c r="D24" s="163" t="s">
        <v>24</v>
      </c>
      <c r="E24" s="163" t="s">
        <v>346</v>
      </c>
      <c r="F24" s="165"/>
      <c r="G24" s="166">
        <v>6</v>
      </c>
      <c r="H24" s="167" t="s">
        <v>26</v>
      </c>
      <c r="I24" s="165" t="s">
        <v>366</v>
      </c>
      <c r="J24" s="167" t="s">
        <v>298</v>
      </c>
      <c r="K24" s="167" t="s">
        <v>27</v>
      </c>
      <c r="L24" s="168">
        <v>152813</v>
      </c>
      <c r="M24" s="168">
        <v>5238</v>
      </c>
      <c r="N24" s="169"/>
      <c r="O24" s="170"/>
      <c r="P24" s="168">
        <f>P23-M24</f>
        <v>126195</v>
      </c>
      <c r="Q24" s="83">
        <f t="shared" si="41"/>
        <v>463569</v>
      </c>
      <c r="R24" s="168" t="s">
        <v>330</v>
      </c>
      <c r="S24" s="171">
        <v>8.1250000000000003E-2</v>
      </c>
      <c r="T24" s="77">
        <f t="shared" si="1"/>
        <v>1</v>
      </c>
      <c r="U24" s="77">
        <f t="shared" si="2"/>
        <v>57</v>
      </c>
      <c r="V24" s="168" t="s">
        <v>331</v>
      </c>
      <c r="W24" s="168"/>
      <c r="X24" s="172">
        <v>0.25</v>
      </c>
      <c r="Y24" s="76">
        <f t="shared" si="3"/>
        <v>6</v>
      </c>
      <c r="Z24" s="77">
        <f t="shared" si="4"/>
        <v>0</v>
      </c>
      <c r="AA24" s="76">
        <f t="shared" si="42"/>
        <v>369</v>
      </c>
      <c r="AB24" s="76">
        <f t="shared" si="42"/>
        <v>260</v>
      </c>
      <c r="AC24" s="76">
        <f>SUM($X$2:X24)</f>
        <v>15.555555555555554</v>
      </c>
      <c r="AD24" s="168">
        <v>0</v>
      </c>
      <c r="AE24" s="168">
        <v>0</v>
      </c>
      <c r="AF24" s="76">
        <f t="shared" si="5"/>
        <v>0</v>
      </c>
      <c r="AG24" s="76">
        <f t="shared" si="6"/>
        <v>0</v>
      </c>
      <c r="AH24" s="77">
        <f t="shared" si="7"/>
        <v>873</v>
      </c>
      <c r="AI24" s="77">
        <f t="shared" si="8"/>
        <v>20952</v>
      </c>
      <c r="AJ24" s="173"/>
      <c r="AK24" s="174"/>
      <c r="AL24" s="175">
        <v>0</v>
      </c>
      <c r="AM24" s="167">
        <v>0</v>
      </c>
      <c r="AN24" s="76">
        <f t="shared" si="9"/>
        <v>0</v>
      </c>
      <c r="AO24" s="74">
        <f t="shared" si="10"/>
        <v>0</v>
      </c>
      <c r="AP24" s="163">
        <v>1</v>
      </c>
      <c r="AQ24" s="176">
        <v>4.3750000000000004E-2</v>
      </c>
      <c r="AR24" s="76">
        <f t="shared" si="11"/>
        <v>1</v>
      </c>
      <c r="AS24" s="74">
        <f t="shared" si="12"/>
        <v>3</v>
      </c>
      <c r="AT24" s="163">
        <v>0</v>
      </c>
      <c r="AU24" s="171">
        <v>0</v>
      </c>
      <c r="AV24" s="76">
        <f t="shared" si="13"/>
        <v>0</v>
      </c>
      <c r="AW24" s="74">
        <f t="shared" si="14"/>
        <v>0</v>
      </c>
      <c r="AX24" s="175">
        <v>2</v>
      </c>
      <c r="AY24" s="177">
        <v>7.8472222222222221E-2</v>
      </c>
      <c r="AZ24" s="76">
        <f t="shared" si="15"/>
        <v>1</v>
      </c>
      <c r="BA24" s="74">
        <f t="shared" si="16"/>
        <v>53</v>
      </c>
      <c r="BB24" s="175">
        <v>0</v>
      </c>
      <c r="BC24" s="176">
        <v>0</v>
      </c>
      <c r="BD24" s="77">
        <f t="shared" si="17"/>
        <v>0</v>
      </c>
      <c r="BE24" s="80">
        <f t="shared" si="18"/>
        <v>0</v>
      </c>
      <c r="BF24" s="163">
        <v>0</v>
      </c>
      <c r="BG24" s="176">
        <v>0</v>
      </c>
      <c r="BH24" s="76">
        <f t="shared" si="19"/>
        <v>0</v>
      </c>
      <c r="BI24" s="74">
        <f t="shared" si="20"/>
        <v>0</v>
      </c>
      <c r="BJ24" s="178">
        <v>0</v>
      </c>
      <c r="BK24" s="176">
        <v>0</v>
      </c>
      <c r="BL24" s="76">
        <f t="shared" si="21"/>
        <v>0</v>
      </c>
      <c r="BM24" s="74">
        <f t="shared" si="22"/>
        <v>0</v>
      </c>
      <c r="BN24" s="178">
        <v>0</v>
      </c>
      <c r="BO24" s="176">
        <v>0</v>
      </c>
      <c r="BP24" s="76">
        <f t="shared" si="23"/>
        <v>0</v>
      </c>
      <c r="BQ24" s="74">
        <f t="shared" si="24"/>
        <v>0</v>
      </c>
      <c r="BR24" s="179">
        <v>0</v>
      </c>
      <c r="BS24" s="176">
        <v>0</v>
      </c>
      <c r="BT24" s="76">
        <f t="shared" si="25"/>
        <v>0</v>
      </c>
      <c r="BU24" s="75">
        <f t="shared" si="26"/>
        <v>0</v>
      </c>
      <c r="BV24" s="76">
        <f t="shared" si="27"/>
        <v>3</v>
      </c>
      <c r="BW24" s="208">
        <f t="shared" si="28"/>
        <v>0.12222222222222223</v>
      </c>
      <c r="BX24" s="76">
        <f t="shared" si="29"/>
        <v>2</v>
      </c>
      <c r="BY24" s="74">
        <f t="shared" si="30"/>
        <v>56</v>
      </c>
      <c r="BZ24" s="110">
        <f t="shared" si="171"/>
        <v>0.12777777777777777</v>
      </c>
      <c r="CA24" s="80">
        <f t="shared" si="32"/>
        <v>1708.0434782608697</v>
      </c>
      <c r="CB24" s="80">
        <f t="shared" si="172"/>
        <v>40993.043478260872</v>
      </c>
      <c r="CC24" s="78">
        <f t="shared" si="34"/>
        <v>873</v>
      </c>
      <c r="CD24" s="141">
        <f t="shared" ref="CD24" si="181">BS24+CD23</f>
        <v>4.3381944444444427</v>
      </c>
      <c r="CE24" s="141">
        <f t="shared" ref="CE24" si="182">X24 + CE23</f>
        <v>15.555555555555554</v>
      </c>
      <c r="CF24" s="140">
        <f t="shared" ref="CF24" si="183" xml:space="preserve"> CE24 - CD24</f>
        <v>11.21736111111111</v>
      </c>
      <c r="CG24" s="111">
        <f t="shared" si="36"/>
        <v>1721.9179099857613</v>
      </c>
      <c r="CH24" s="180">
        <f t="shared" ref="CH24" si="184">X24+CH23</f>
        <v>15.555555555555554</v>
      </c>
      <c r="CI24" s="180">
        <f t="shared" ref="CI24" si="185">BS24 + CI23</f>
        <v>4.3381944444444427</v>
      </c>
      <c r="CJ24" s="168">
        <f t="shared" si="50"/>
        <v>463569</v>
      </c>
      <c r="CK24" s="180">
        <f t="shared" ref="CK24" si="186" xml:space="preserve"> CH24 - CI24</f>
        <v>11.21736111111111</v>
      </c>
      <c r="CL24" s="168">
        <f t="shared" ref="CL24" si="187" xml:space="preserve"> CJ24/CK24/24</f>
        <v>1721.9179099857613</v>
      </c>
      <c r="CM24" s="168">
        <f t="shared" ref="CM24" si="188" xml:space="preserve"> CJ24/CH24/24</f>
        <v>1241.7026785714286</v>
      </c>
    </row>
    <row r="25" spans="1:91" x14ac:dyDescent="0.25">
      <c r="A25" s="163">
        <f t="shared" si="40"/>
        <v>24</v>
      </c>
      <c r="B25" s="164">
        <v>41018</v>
      </c>
      <c r="C25" s="163">
        <f t="shared" si="0"/>
        <v>4</v>
      </c>
      <c r="D25" s="163" t="s">
        <v>24</v>
      </c>
      <c r="E25" s="163" t="s">
        <v>335</v>
      </c>
      <c r="F25" s="165"/>
      <c r="G25" s="166">
        <v>7</v>
      </c>
      <c r="H25" s="167" t="s">
        <v>26</v>
      </c>
      <c r="I25" s="165" t="s">
        <v>292</v>
      </c>
      <c r="J25" s="167" t="s">
        <v>345</v>
      </c>
      <c r="K25" s="167" t="s">
        <v>27</v>
      </c>
      <c r="L25" s="168">
        <v>145540</v>
      </c>
      <c r="M25" s="168">
        <v>19813</v>
      </c>
      <c r="N25" s="169"/>
      <c r="O25" s="170"/>
      <c r="P25" s="168">
        <f>L25-M25</f>
        <v>125727</v>
      </c>
      <c r="Q25" s="83">
        <f t="shared" si="41"/>
        <v>483382</v>
      </c>
      <c r="R25" s="168" t="s">
        <v>337</v>
      </c>
      <c r="S25" s="171">
        <v>7.9861111111111105E-2</v>
      </c>
      <c r="T25" s="77">
        <f t="shared" si="1"/>
        <v>1</v>
      </c>
      <c r="U25" s="77">
        <f t="shared" si="2"/>
        <v>55</v>
      </c>
      <c r="V25" s="168" t="s">
        <v>336</v>
      </c>
      <c r="W25" s="168" t="s">
        <v>336</v>
      </c>
      <c r="X25" s="172">
        <v>0.66666666666666663</v>
      </c>
      <c r="Y25" s="76">
        <f t="shared" si="3"/>
        <v>16</v>
      </c>
      <c r="Z25" s="77">
        <f t="shared" si="4"/>
        <v>0</v>
      </c>
      <c r="AA25" s="76">
        <f t="shared" si="42"/>
        <v>385</v>
      </c>
      <c r="AB25" s="76">
        <f t="shared" si="42"/>
        <v>260</v>
      </c>
      <c r="AC25" s="76">
        <f>SUM($X$2:X25)</f>
        <v>16.222222222222221</v>
      </c>
      <c r="AD25" s="168">
        <v>0</v>
      </c>
      <c r="AE25" s="168">
        <v>0</v>
      </c>
      <c r="AF25" s="76">
        <f t="shared" si="5"/>
        <v>0</v>
      </c>
      <c r="AG25" s="76">
        <f t="shared" si="6"/>
        <v>0</v>
      </c>
      <c r="AH25" s="77">
        <f t="shared" si="7"/>
        <v>1238.3125</v>
      </c>
      <c r="AI25" s="77">
        <f t="shared" si="8"/>
        <v>29719.5</v>
      </c>
      <c r="AJ25" s="173"/>
      <c r="AK25" s="174"/>
      <c r="AL25" s="175">
        <v>0</v>
      </c>
      <c r="AM25" s="167">
        <v>0</v>
      </c>
      <c r="AN25" s="76">
        <f t="shared" si="9"/>
        <v>0</v>
      </c>
      <c r="AO25" s="74">
        <f t="shared" si="10"/>
        <v>0</v>
      </c>
      <c r="AP25" s="163">
        <v>1</v>
      </c>
      <c r="AQ25" s="176">
        <v>4.027777777777778E-2</v>
      </c>
      <c r="AR25" s="76">
        <f t="shared" si="11"/>
        <v>0</v>
      </c>
      <c r="AS25" s="74">
        <f t="shared" si="12"/>
        <v>58</v>
      </c>
      <c r="AT25" s="163">
        <v>0</v>
      </c>
      <c r="AU25" s="171">
        <v>0</v>
      </c>
      <c r="AV25" s="76">
        <f t="shared" si="13"/>
        <v>0</v>
      </c>
      <c r="AW25" s="74">
        <f t="shared" si="14"/>
        <v>0</v>
      </c>
      <c r="AX25" s="175">
        <v>0</v>
      </c>
      <c r="AY25" s="177">
        <v>0</v>
      </c>
      <c r="AZ25" s="76">
        <f t="shared" si="15"/>
        <v>0</v>
      </c>
      <c r="BA25" s="74">
        <f t="shared" si="16"/>
        <v>0</v>
      </c>
      <c r="BB25" s="175">
        <v>0</v>
      </c>
      <c r="BC25" s="176">
        <v>0</v>
      </c>
      <c r="BD25" s="77">
        <f t="shared" si="17"/>
        <v>0</v>
      </c>
      <c r="BE25" s="80">
        <f t="shared" si="18"/>
        <v>0</v>
      </c>
      <c r="BF25" s="163">
        <v>2</v>
      </c>
      <c r="BG25" s="176">
        <v>6.805555555555555E-2</v>
      </c>
      <c r="BH25" s="76">
        <f t="shared" si="19"/>
        <v>1</v>
      </c>
      <c r="BI25" s="74">
        <f t="shared" si="20"/>
        <v>38</v>
      </c>
      <c r="BJ25" s="178">
        <v>1</v>
      </c>
      <c r="BK25" s="176">
        <v>1.2499999999999999E-2</v>
      </c>
      <c r="BL25" s="76">
        <f t="shared" si="21"/>
        <v>0</v>
      </c>
      <c r="BM25" s="74">
        <f t="shared" si="22"/>
        <v>18</v>
      </c>
      <c r="BN25" s="178">
        <v>0</v>
      </c>
      <c r="BO25" s="176">
        <v>0</v>
      </c>
      <c r="BP25" s="76">
        <f t="shared" si="23"/>
        <v>0</v>
      </c>
      <c r="BQ25" s="74">
        <f t="shared" si="24"/>
        <v>0</v>
      </c>
      <c r="BR25" s="179">
        <v>2</v>
      </c>
      <c r="BS25" s="176">
        <v>4.1666666666666664E-2</v>
      </c>
      <c r="BT25" s="76">
        <f t="shared" si="25"/>
        <v>1</v>
      </c>
      <c r="BU25" s="75">
        <f t="shared" si="26"/>
        <v>0</v>
      </c>
      <c r="BV25" s="76">
        <f t="shared" si="27"/>
        <v>6</v>
      </c>
      <c r="BW25" s="208">
        <f t="shared" si="28"/>
        <v>0.16249999999999998</v>
      </c>
      <c r="BX25" s="76">
        <f t="shared" si="29"/>
        <v>3</v>
      </c>
      <c r="BY25" s="74">
        <f t="shared" si="30"/>
        <v>54</v>
      </c>
      <c r="BZ25" s="110">
        <f t="shared" si="171"/>
        <v>0.50416666666666665</v>
      </c>
      <c r="CA25" s="80">
        <f t="shared" si="32"/>
        <v>1637.4380165289258</v>
      </c>
      <c r="CB25" s="80">
        <f t="shared" si="172"/>
        <v>39298.512396694219</v>
      </c>
      <c r="CC25" s="78">
        <f t="shared" si="34"/>
        <v>1320.8666666666666</v>
      </c>
      <c r="CD25" s="141">
        <f t="shared" ref="CD25" si="189">BS25+CD24</f>
        <v>4.3798611111111097</v>
      </c>
      <c r="CE25" s="141">
        <f t="shared" ref="CE25" si="190">X25 + CE24</f>
        <v>16.222222222222221</v>
      </c>
      <c r="CF25" s="140">
        <f t="shared" ref="CF25" si="191" xml:space="preserve"> CE25 - CD25</f>
        <v>11.842361111111112</v>
      </c>
      <c r="CG25" s="111">
        <f t="shared" si="36"/>
        <v>1700.7517738814283</v>
      </c>
      <c r="CH25" s="180">
        <f t="shared" ref="CH25" si="192">X25+CH24</f>
        <v>16.222222222222221</v>
      </c>
      <c r="CI25" s="180">
        <f t="shared" ref="CI25" si="193">BS25 + CI24</f>
        <v>4.3798611111111097</v>
      </c>
      <c r="CJ25" s="168">
        <f t="shared" si="50"/>
        <v>483382</v>
      </c>
      <c r="CK25" s="180">
        <f t="shared" ref="CK25" si="194" xml:space="preserve"> CH25 - CI25</f>
        <v>11.842361111111112</v>
      </c>
      <c r="CL25" s="168">
        <f t="shared" ref="CL25" si="195" xml:space="preserve"> CJ25/CK25/24</f>
        <v>1700.7517738814283</v>
      </c>
      <c r="CM25" s="168">
        <f t="shared" ref="CM25" si="196" xml:space="preserve"> CJ25/CH25/24</f>
        <v>1241.5633561643835</v>
      </c>
    </row>
    <row r="26" spans="1:91" x14ac:dyDescent="0.25">
      <c r="A26" s="163">
        <f t="shared" si="40"/>
        <v>25</v>
      </c>
      <c r="B26" s="164">
        <v>41019</v>
      </c>
      <c r="C26" s="163">
        <f t="shared" si="0"/>
        <v>4</v>
      </c>
      <c r="D26" s="163" t="s">
        <v>24</v>
      </c>
      <c r="E26" s="163" t="s">
        <v>335</v>
      </c>
      <c r="F26" s="165"/>
      <c r="G26" s="166">
        <v>7</v>
      </c>
      <c r="H26" s="167" t="s">
        <v>26</v>
      </c>
      <c r="I26" s="165" t="s">
        <v>292</v>
      </c>
      <c r="J26" s="167" t="s">
        <v>345</v>
      </c>
      <c r="K26" s="167" t="s">
        <v>27</v>
      </c>
      <c r="L26" s="168">
        <v>145540</v>
      </c>
      <c r="M26" s="168">
        <v>59247</v>
      </c>
      <c r="N26" s="169"/>
      <c r="O26" s="170"/>
      <c r="P26" s="168">
        <f>P25-M26</f>
        <v>66480</v>
      </c>
      <c r="Q26" s="83">
        <f t="shared" si="41"/>
        <v>542629</v>
      </c>
      <c r="R26" s="168" t="s">
        <v>337</v>
      </c>
      <c r="S26" s="171">
        <v>7.9861111111111105E-2</v>
      </c>
      <c r="T26" s="77">
        <f t="shared" si="1"/>
        <v>1</v>
      </c>
      <c r="U26" s="77">
        <f t="shared" si="2"/>
        <v>55</v>
      </c>
      <c r="V26" s="168" t="s">
        <v>336</v>
      </c>
      <c r="W26" s="168"/>
      <c r="X26" s="172">
        <v>1</v>
      </c>
      <c r="Y26" s="76">
        <f t="shared" si="3"/>
        <v>24</v>
      </c>
      <c r="Z26" s="77">
        <f t="shared" si="4"/>
        <v>0</v>
      </c>
      <c r="AA26" s="76">
        <f t="shared" si="42"/>
        <v>409</v>
      </c>
      <c r="AB26" s="76">
        <f t="shared" si="42"/>
        <v>260</v>
      </c>
      <c r="AC26" s="76">
        <f>SUM($X$2:X26)</f>
        <v>17.222222222222221</v>
      </c>
      <c r="AD26" s="168">
        <v>0</v>
      </c>
      <c r="AE26" s="168">
        <v>0</v>
      </c>
      <c r="AF26" s="76">
        <f t="shared" si="5"/>
        <v>0</v>
      </c>
      <c r="AG26" s="76">
        <f t="shared" si="6"/>
        <v>0</v>
      </c>
      <c r="AH26" s="77">
        <f t="shared" si="7"/>
        <v>2468.625</v>
      </c>
      <c r="AI26" s="77">
        <f t="shared" si="8"/>
        <v>59247</v>
      </c>
      <c r="AJ26" s="173"/>
      <c r="AK26" s="174"/>
      <c r="AL26" s="175">
        <v>1</v>
      </c>
      <c r="AM26" s="167">
        <v>9.7222222222222224E-3</v>
      </c>
      <c r="AN26" s="76">
        <f t="shared" si="9"/>
        <v>0</v>
      </c>
      <c r="AO26" s="74">
        <f t="shared" si="10"/>
        <v>14</v>
      </c>
      <c r="AP26" s="163">
        <v>0</v>
      </c>
      <c r="AQ26" s="176">
        <v>0</v>
      </c>
      <c r="AR26" s="76">
        <f t="shared" si="11"/>
        <v>0</v>
      </c>
      <c r="AS26" s="74">
        <f t="shared" si="12"/>
        <v>0</v>
      </c>
      <c r="AT26" s="163">
        <v>0</v>
      </c>
      <c r="AU26" s="171">
        <v>0</v>
      </c>
      <c r="AV26" s="76">
        <f t="shared" si="13"/>
        <v>0</v>
      </c>
      <c r="AW26" s="74">
        <f t="shared" si="14"/>
        <v>0</v>
      </c>
      <c r="AX26" s="175">
        <v>1</v>
      </c>
      <c r="AY26" s="177">
        <v>1.3888888888888888E-2</v>
      </c>
      <c r="AZ26" s="76">
        <f t="shared" si="15"/>
        <v>0</v>
      </c>
      <c r="BA26" s="74">
        <f t="shared" si="16"/>
        <v>20</v>
      </c>
      <c r="BB26" s="175">
        <v>0</v>
      </c>
      <c r="BC26" s="176">
        <v>0</v>
      </c>
      <c r="BD26" s="77">
        <f t="shared" si="17"/>
        <v>0</v>
      </c>
      <c r="BE26" s="80">
        <f t="shared" si="18"/>
        <v>0</v>
      </c>
      <c r="BF26" s="163">
        <v>3</v>
      </c>
      <c r="BG26" s="176">
        <v>5.7638888888888885E-2</v>
      </c>
      <c r="BH26" s="76">
        <f t="shared" si="19"/>
        <v>1</v>
      </c>
      <c r="BI26" s="74">
        <f t="shared" si="20"/>
        <v>23</v>
      </c>
      <c r="BJ26" s="178">
        <v>0</v>
      </c>
      <c r="BK26" s="176">
        <v>0</v>
      </c>
      <c r="BL26" s="76">
        <f t="shared" si="21"/>
        <v>0</v>
      </c>
      <c r="BM26" s="74">
        <f t="shared" si="22"/>
        <v>0</v>
      </c>
      <c r="BN26" s="178">
        <v>0</v>
      </c>
      <c r="BO26" s="176">
        <v>0</v>
      </c>
      <c r="BP26" s="76">
        <f t="shared" si="23"/>
        <v>0</v>
      </c>
      <c r="BQ26" s="74">
        <f t="shared" si="24"/>
        <v>0</v>
      </c>
      <c r="BR26" s="179">
        <v>2</v>
      </c>
      <c r="BS26" s="176">
        <v>0.11666666666666665</v>
      </c>
      <c r="BT26" s="76">
        <f t="shared" si="25"/>
        <v>2</v>
      </c>
      <c r="BU26" s="75">
        <f t="shared" si="26"/>
        <v>48</v>
      </c>
      <c r="BV26" s="76">
        <f t="shared" si="27"/>
        <v>7</v>
      </c>
      <c r="BW26" s="208">
        <f t="shared" si="28"/>
        <v>0.19791666666666666</v>
      </c>
      <c r="BX26" s="76">
        <f t="shared" si="29"/>
        <v>4</v>
      </c>
      <c r="BY26" s="74">
        <f t="shared" si="30"/>
        <v>45</v>
      </c>
      <c r="BZ26" s="110">
        <f t="shared" si="171"/>
        <v>0.80208333333333337</v>
      </c>
      <c r="CA26" s="80">
        <f t="shared" si="32"/>
        <v>3077.7662337662337</v>
      </c>
      <c r="CB26" s="80">
        <f t="shared" si="172"/>
        <v>73866.389610389611</v>
      </c>
      <c r="CC26" s="78">
        <f t="shared" si="34"/>
        <v>2794.6698113207549</v>
      </c>
      <c r="CD26" s="141">
        <f t="shared" ref="CD26" si="197">BS26+CD25</f>
        <v>4.4965277777777759</v>
      </c>
      <c r="CE26" s="141">
        <f t="shared" ref="CE26" si="198">X26 + CE25</f>
        <v>17.222222222222221</v>
      </c>
      <c r="CF26" s="140">
        <f t="shared" ref="CF26" si="199" xml:space="preserve"> CE26 - CD26</f>
        <v>12.725694444444446</v>
      </c>
      <c r="CG26" s="111">
        <f t="shared" si="36"/>
        <v>1776.6843110504772</v>
      </c>
      <c r="CH26" s="180">
        <f t="shared" ref="CH26" si="200">X26+CH25</f>
        <v>17.222222222222221</v>
      </c>
      <c r="CI26" s="180">
        <f t="shared" ref="CI26" si="201">BS26 + CI25</f>
        <v>4.4965277777777759</v>
      </c>
      <c r="CJ26" s="168">
        <f t="shared" si="50"/>
        <v>542629</v>
      </c>
      <c r="CK26" s="180">
        <f t="shared" ref="CK26" si="202" xml:space="preserve"> CH26 - CI26</f>
        <v>12.725694444444446</v>
      </c>
      <c r="CL26" s="168">
        <f t="shared" ref="CL26" si="203" xml:space="preserve"> CJ26/CK26/24</f>
        <v>1776.6843110504772</v>
      </c>
      <c r="CM26" s="168">
        <f t="shared" ref="CM26" si="204" xml:space="preserve"> CJ26/CH26/24</f>
        <v>1312.8120967741936</v>
      </c>
    </row>
    <row r="27" spans="1:91" x14ac:dyDescent="0.25">
      <c r="A27" s="163">
        <f t="shared" si="40"/>
        <v>26</v>
      </c>
      <c r="B27" s="164">
        <v>41020</v>
      </c>
      <c r="C27" s="163">
        <f t="shared" si="0"/>
        <v>4</v>
      </c>
      <c r="D27" s="163" t="s">
        <v>24</v>
      </c>
      <c r="E27" s="163" t="s">
        <v>335</v>
      </c>
      <c r="F27" s="165"/>
      <c r="G27" s="166">
        <v>7</v>
      </c>
      <c r="H27" s="167" t="s">
        <v>26</v>
      </c>
      <c r="I27" s="165" t="s">
        <v>292</v>
      </c>
      <c r="J27" s="167" t="s">
        <v>345</v>
      </c>
      <c r="K27" s="167" t="s">
        <v>27</v>
      </c>
      <c r="L27" s="168">
        <v>145540</v>
      </c>
      <c r="M27" s="168">
        <v>39958</v>
      </c>
      <c r="N27" s="169"/>
      <c r="O27" s="170"/>
      <c r="P27" s="168">
        <f>P26-M27</f>
        <v>26522</v>
      </c>
      <c r="Q27" s="83">
        <f t="shared" si="41"/>
        <v>582587</v>
      </c>
      <c r="R27" s="168" t="s">
        <v>337</v>
      </c>
      <c r="S27" s="171">
        <v>7.9861111111111105E-2</v>
      </c>
      <c r="T27" s="77">
        <f t="shared" si="1"/>
        <v>1</v>
      </c>
      <c r="U27" s="77">
        <f t="shared" si="2"/>
        <v>55</v>
      </c>
      <c r="V27" s="168" t="s">
        <v>336</v>
      </c>
      <c r="W27" s="168"/>
      <c r="X27" s="172">
        <v>1</v>
      </c>
      <c r="Y27" s="76">
        <f t="shared" si="3"/>
        <v>24</v>
      </c>
      <c r="Z27" s="77">
        <f t="shared" si="4"/>
        <v>0</v>
      </c>
      <c r="AA27" s="76">
        <f t="shared" si="42"/>
        <v>433</v>
      </c>
      <c r="AB27" s="76">
        <f t="shared" si="42"/>
        <v>260</v>
      </c>
      <c r="AC27" s="76">
        <f>SUM($X$2:X27)</f>
        <v>18.222222222222221</v>
      </c>
      <c r="AD27" s="168">
        <v>0</v>
      </c>
      <c r="AE27" s="168">
        <v>0</v>
      </c>
      <c r="AF27" s="76">
        <f t="shared" si="5"/>
        <v>0</v>
      </c>
      <c r="AG27" s="76">
        <f t="shared" si="6"/>
        <v>0</v>
      </c>
      <c r="AH27" s="77">
        <f t="shared" si="7"/>
        <v>1664.9166666666667</v>
      </c>
      <c r="AI27" s="77">
        <f t="shared" si="8"/>
        <v>39958</v>
      </c>
      <c r="AJ27" s="173"/>
      <c r="AK27" s="174"/>
      <c r="AL27" s="175">
        <v>0</v>
      </c>
      <c r="AM27" s="167">
        <v>0</v>
      </c>
      <c r="AN27" s="76">
        <f t="shared" si="9"/>
        <v>0</v>
      </c>
      <c r="AO27" s="74">
        <f t="shared" si="10"/>
        <v>0</v>
      </c>
      <c r="AP27" s="163">
        <v>1</v>
      </c>
      <c r="AQ27" s="176">
        <v>1.3194444444444444E-2</v>
      </c>
      <c r="AR27" s="76">
        <f t="shared" si="11"/>
        <v>0</v>
      </c>
      <c r="AS27" s="74">
        <f t="shared" si="12"/>
        <v>19</v>
      </c>
      <c r="AT27" s="163">
        <v>1</v>
      </c>
      <c r="AU27" s="171">
        <v>0</v>
      </c>
      <c r="AV27" s="76">
        <f t="shared" si="13"/>
        <v>0</v>
      </c>
      <c r="AW27" s="74">
        <f t="shared" si="14"/>
        <v>0</v>
      </c>
      <c r="AX27" s="175">
        <v>0</v>
      </c>
      <c r="AY27" s="177">
        <v>0</v>
      </c>
      <c r="AZ27" s="76">
        <f t="shared" si="15"/>
        <v>0</v>
      </c>
      <c r="BA27" s="74">
        <f t="shared" si="16"/>
        <v>0</v>
      </c>
      <c r="BB27" s="175">
        <v>4</v>
      </c>
      <c r="BC27" s="176">
        <v>4.3055555555555562E-2</v>
      </c>
      <c r="BD27" s="77">
        <f t="shared" si="17"/>
        <v>1</v>
      </c>
      <c r="BE27" s="80">
        <f t="shared" si="18"/>
        <v>2</v>
      </c>
      <c r="BF27" s="163">
        <v>1</v>
      </c>
      <c r="BG27" s="176">
        <v>8.3333333333333332E-3</v>
      </c>
      <c r="BH27" s="76">
        <f t="shared" si="19"/>
        <v>0</v>
      </c>
      <c r="BI27" s="74">
        <f t="shared" si="20"/>
        <v>12</v>
      </c>
      <c r="BJ27" s="178">
        <v>1</v>
      </c>
      <c r="BK27" s="176">
        <v>0.20347222222222219</v>
      </c>
      <c r="BL27" s="76">
        <f t="shared" si="21"/>
        <v>4</v>
      </c>
      <c r="BM27" s="74">
        <f t="shared" si="22"/>
        <v>53</v>
      </c>
      <c r="BN27" s="178">
        <v>0</v>
      </c>
      <c r="BO27" s="176">
        <v>0</v>
      </c>
      <c r="BP27" s="76">
        <f t="shared" si="23"/>
        <v>0</v>
      </c>
      <c r="BQ27" s="74">
        <f t="shared" si="24"/>
        <v>0</v>
      </c>
      <c r="BR27" s="179">
        <v>2</v>
      </c>
      <c r="BS27" s="176">
        <v>1.1805555555555555E-2</v>
      </c>
      <c r="BT27" s="76">
        <f t="shared" si="25"/>
        <v>0</v>
      </c>
      <c r="BU27" s="75">
        <f t="shared" si="26"/>
        <v>17</v>
      </c>
      <c r="BV27" s="76">
        <f t="shared" si="27"/>
        <v>10</v>
      </c>
      <c r="BW27" s="208">
        <f t="shared" ref="BW27:BW72" si="205">BS27+BO27+BK27+BG27+BC27+AY27+AU27+AQ27+AM27+AE27</f>
        <v>0.27986111111111106</v>
      </c>
      <c r="BX27" s="76">
        <f t="shared" si="29"/>
        <v>6</v>
      </c>
      <c r="BY27" s="74">
        <f t="shared" si="30"/>
        <v>43</v>
      </c>
      <c r="BZ27" s="110">
        <f t="shared" si="171"/>
        <v>0.72013888888888888</v>
      </c>
      <c r="CA27" s="80">
        <f t="shared" si="32"/>
        <v>2311.9382835101255</v>
      </c>
      <c r="CB27" s="80">
        <f t="shared" si="172"/>
        <v>55486.518804243009</v>
      </c>
      <c r="CC27" s="78">
        <f t="shared" si="34"/>
        <v>1684.8067463106115</v>
      </c>
      <c r="CD27" s="141">
        <f t="shared" ref="CD27" si="206">BS27+CD26</f>
        <v>4.5083333333333311</v>
      </c>
      <c r="CE27" s="141">
        <f t="shared" ref="CE27" si="207">X27 + CE26</f>
        <v>18.222222222222221</v>
      </c>
      <c r="CF27" s="140">
        <f t="shared" ref="CF27" si="208" xml:space="preserve"> CE27 - CD27</f>
        <v>13.71388888888889</v>
      </c>
      <c r="CG27" s="111">
        <f t="shared" si="36"/>
        <v>1770.0638039295118</v>
      </c>
      <c r="CH27" s="180">
        <f t="shared" ref="CH27" si="209">X27+CH26</f>
        <v>18.222222222222221</v>
      </c>
      <c r="CI27" s="180">
        <f t="shared" ref="CI27" si="210">BS27 + CI26</f>
        <v>4.5083333333333311</v>
      </c>
      <c r="CJ27" s="168">
        <f t="shared" si="50"/>
        <v>582587</v>
      </c>
      <c r="CK27" s="180">
        <f t="shared" ref="CK27" si="211" xml:space="preserve"> CH27 - CI27</f>
        <v>13.71388888888889</v>
      </c>
      <c r="CL27" s="168">
        <f t="shared" ref="CL27" si="212" xml:space="preserve"> CJ27/CK27/24</f>
        <v>1770.0638039295118</v>
      </c>
      <c r="CM27" s="168">
        <f t="shared" ref="CM27" si="213" xml:space="preserve"> CJ27/CH27/24</f>
        <v>1332.1349085365855</v>
      </c>
    </row>
    <row r="28" spans="1:91" x14ac:dyDescent="0.25">
      <c r="A28" s="163">
        <f t="shared" si="40"/>
        <v>27</v>
      </c>
      <c r="B28" s="164">
        <v>41021</v>
      </c>
      <c r="C28" s="163">
        <f t="shared" si="0"/>
        <v>4</v>
      </c>
      <c r="D28" s="163" t="s">
        <v>24</v>
      </c>
      <c r="E28" s="163" t="s">
        <v>335</v>
      </c>
      <c r="F28" s="165"/>
      <c r="G28" s="166">
        <v>7</v>
      </c>
      <c r="H28" s="167" t="s">
        <v>26</v>
      </c>
      <c r="I28" s="165" t="s">
        <v>292</v>
      </c>
      <c r="J28" s="167" t="s">
        <v>345</v>
      </c>
      <c r="K28" s="167" t="s">
        <v>27</v>
      </c>
      <c r="L28" s="168">
        <v>145540</v>
      </c>
      <c r="M28" s="168">
        <v>25958</v>
      </c>
      <c r="N28" s="169"/>
      <c r="O28" s="170"/>
      <c r="P28" s="168">
        <f>P27-M28</f>
        <v>564</v>
      </c>
      <c r="Q28" s="83">
        <f t="shared" si="41"/>
        <v>608545</v>
      </c>
      <c r="R28" s="168" t="s">
        <v>337</v>
      </c>
      <c r="S28" s="171">
        <v>7.9861111111111105E-2</v>
      </c>
      <c r="T28" s="77">
        <f t="shared" ref="T28:T48" si="214">IF(S28=1,24,HOUR(S28))</f>
        <v>1</v>
      </c>
      <c r="U28" s="77">
        <f t="shared" si="2"/>
        <v>55</v>
      </c>
      <c r="V28" s="168" t="s">
        <v>336</v>
      </c>
      <c r="W28" s="168"/>
      <c r="X28" s="172">
        <v>1</v>
      </c>
      <c r="Y28" s="76">
        <f t="shared" ref="Y28:Y49" si="215">IF(X28=1,24,HOUR(X28))</f>
        <v>24</v>
      </c>
      <c r="Z28" s="77">
        <f t="shared" si="4"/>
        <v>0</v>
      </c>
      <c r="AA28" s="76">
        <f t="shared" si="42"/>
        <v>457</v>
      </c>
      <c r="AB28" s="76">
        <f t="shared" si="42"/>
        <v>260</v>
      </c>
      <c r="AC28" s="76">
        <f>SUM($X$2:X28)</f>
        <v>19.222222222222221</v>
      </c>
      <c r="AD28" s="168">
        <v>0</v>
      </c>
      <c r="AE28" s="168">
        <v>0</v>
      </c>
      <c r="AF28" s="76">
        <f t="shared" ref="AF28:AF45" si="216">IF(AE28=1,24,HOUR(AE28))</f>
        <v>0</v>
      </c>
      <c r="AG28" s="76">
        <f t="shared" si="6"/>
        <v>0</v>
      </c>
      <c r="AH28" s="77">
        <f t="shared" si="7"/>
        <v>1081.5833333333333</v>
      </c>
      <c r="AI28" s="77">
        <f t="shared" ref="AI28:AI49" si="217">AH28*24</f>
        <v>25958</v>
      </c>
      <c r="AJ28" s="173"/>
      <c r="AK28" s="174"/>
      <c r="AL28" s="175">
        <v>0</v>
      </c>
      <c r="AM28" s="167">
        <v>0</v>
      </c>
      <c r="AN28" s="76">
        <f t="shared" ref="AN28:AN45" si="218">IF(AM28=1,24,HOUR(AM28))</f>
        <v>0</v>
      </c>
      <c r="AO28" s="74">
        <f t="shared" si="10"/>
        <v>0</v>
      </c>
      <c r="AP28" s="163">
        <v>0</v>
      </c>
      <c r="AQ28" s="176">
        <v>0</v>
      </c>
      <c r="AR28" s="76">
        <f t="shared" ref="AR28:AR51" si="219">IF(AQ28=1,24,HOUR(AQ28))</f>
        <v>0</v>
      </c>
      <c r="AS28" s="74">
        <f t="shared" si="12"/>
        <v>0</v>
      </c>
      <c r="AT28" s="163">
        <v>0</v>
      </c>
      <c r="AU28" s="171">
        <v>0</v>
      </c>
      <c r="AV28" s="76">
        <f t="shared" ref="AV28:AV57" si="220">IF(AU28=1,24,HOUR(AU28))</f>
        <v>0</v>
      </c>
      <c r="AW28" s="74">
        <f t="shared" si="14"/>
        <v>0</v>
      </c>
      <c r="AX28" s="175">
        <v>1</v>
      </c>
      <c r="AY28" s="177">
        <v>8.3333333333333332E-3</v>
      </c>
      <c r="AZ28" s="76">
        <f t="shared" ref="AZ28:AZ56" si="221">IF(AY28=1,24,HOUR(AY28))</f>
        <v>0</v>
      </c>
      <c r="BA28" s="74">
        <f t="shared" si="16"/>
        <v>12</v>
      </c>
      <c r="BB28" s="175">
        <v>6</v>
      </c>
      <c r="BC28" s="176">
        <v>7.7777777777777779E-2</v>
      </c>
      <c r="BD28" s="77">
        <f t="shared" ref="BD28:BD72" si="222">IF(BC28=1,24,HOUR(BC28))</f>
        <v>1</v>
      </c>
      <c r="BE28" s="80">
        <f t="shared" si="18"/>
        <v>52</v>
      </c>
      <c r="BF28" s="163">
        <v>4</v>
      </c>
      <c r="BG28" s="176">
        <v>0.20972222222222223</v>
      </c>
      <c r="BH28" s="76">
        <f t="shared" ref="BH28:BH72" si="223">IF(BG28=1,24,HOUR(BG28))</f>
        <v>5</v>
      </c>
      <c r="BI28" s="74">
        <f t="shared" si="20"/>
        <v>2</v>
      </c>
      <c r="BJ28" s="178">
        <v>0</v>
      </c>
      <c r="BK28" s="176">
        <v>0</v>
      </c>
      <c r="BL28" s="76">
        <f t="shared" ref="BL28:BL72" si="224">IF(BK28=1,24,HOUR(BK28))</f>
        <v>0</v>
      </c>
      <c r="BM28" s="74">
        <f t="shared" si="22"/>
        <v>0</v>
      </c>
      <c r="BN28" s="178">
        <v>0</v>
      </c>
      <c r="BO28" s="176">
        <v>0</v>
      </c>
      <c r="BP28" s="76">
        <f t="shared" ref="BP28:BP72" si="225">IF(BO28=1,24,HOUR(BO28))</f>
        <v>0</v>
      </c>
      <c r="BQ28" s="74">
        <f t="shared" si="24"/>
        <v>0</v>
      </c>
      <c r="BR28" s="179">
        <v>2</v>
      </c>
      <c r="BS28" s="176">
        <v>4.2361111111111106E-2</v>
      </c>
      <c r="BT28" s="76">
        <f t="shared" ref="BT28:BT72" si="226">IF(BS28=1,24,HOUR(BS28))</f>
        <v>1</v>
      </c>
      <c r="BU28" s="75">
        <f t="shared" si="26"/>
        <v>1</v>
      </c>
      <c r="BV28" s="76">
        <f t="shared" si="27"/>
        <v>13</v>
      </c>
      <c r="BW28" s="208">
        <f t="shared" si="205"/>
        <v>0.33819444444444446</v>
      </c>
      <c r="BX28" s="76">
        <f t="shared" ref="BX28:BX72" si="227">IF(BW28=1,24,HOUR(BW28))</f>
        <v>8</v>
      </c>
      <c r="BY28" s="74">
        <f t="shared" si="30"/>
        <v>7</v>
      </c>
      <c r="BZ28" s="110">
        <f t="shared" si="171"/>
        <v>0.66180555555555554</v>
      </c>
      <c r="CA28" s="80">
        <f t="shared" si="32"/>
        <v>1634.2917103882476</v>
      </c>
      <c r="CB28" s="80">
        <f t="shared" si="172"/>
        <v>39223.001049317943</v>
      </c>
      <c r="CC28" s="78">
        <f t="shared" si="34"/>
        <v>1129.4271211022481</v>
      </c>
      <c r="CD28" s="141">
        <f t="shared" ref="CD28" si="228">BS28+CD27</f>
        <v>4.5506944444444422</v>
      </c>
      <c r="CE28" s="141">
        <f t="shared" ref="CE28" si="229">X28 + CE27</f>
        <v>19.222222222222221</v>
      </c>
      <c r="CF28" s="140">
        <f t="shared" ref="CF28" si="230" xml:space="preserve"> CE28 - CD28</f>
        <v>14.671527777777779</v>
      </c>
      <c r="CG28" s="111">
        <f t="shared" si="36"/>
        <v>1728.2482131869172</v>
      </c>
      <c r="CH28" s="180">
        <f t="shared" ref="CH28" si="231">X28+CH27</f>
        <v>19.222222222222221</v>
      </c>
      <c r="CI28" s="180">
        <f t="shared" ref="CI28" si="232">BS28 + CI27</f>
        <v>4.5506944444444422</v>
      </c>
      <c r="CJ28" s="168">
        <f t="shared" si="50"/>
        <v>608545</v>
      </c>
      <c r="CK28" s="180">
        <f t="shared" ref="CK28" si="233" xml:space="preserve"> CH28 - CI28</f>
        <v>14.671527777777779</v>
      </c>
      <c r="CL28" s="168">
        <f t="shared" ref="CL28" si="234" xml:space="preserve"> CJ28/CK28/24</f>
        <v>1728.2482131869172</v>
      </c>
      <c r="CM28" s="168">
        <f t="shared" ref="CM28" si="235" xml:space="preserve"> CJ28/CH28/24</f>
        <v>1319.1004335260116</v>
      </c>
    </row>
    <row r="29" spans="1:91" x14ac:dyDescent="0.25">
      <c r="A29" s="163">
        <f t="shared" si="40"/>
        <v>28</v>
      </c>
      <c r="B29" s="164">
        <v>41022</v>
      </c>
      <c r="C29" s="163">
        <f t="shared" si="0"/>
        <v>4</v>
      </c>
      <c r="D29" s="163" t="s">
        <v>24</v>
      </c>
      <c r="E29" s="163" t="s">
        <v>335</v>
      </c>
      <c r="F29" s="165"/>
      <c r="G29" s="166">
        <v>7</v>
      </c>
      <c r="H29" s="167" t="s">
        <v>26</v>
      </c>
      <c r="I29" s="165" t="s">
        <v>292</v>
      </c>
      <c r="J29" s="167" t="s">
        <v>345</v>
      </c>
      <c r="K29" s="167" t="s">
        <v>27</v>
      </c>
      <c r="L29" s="168">
        <v>145540</v>
      </c>
      <c r="M29" s="168">
        <v>564</v>
      </c>
      <c r="N29" s="169"/>
      <c r="O29" s="170"/>
      <c r="P29" s="168">
        <f>P28-M29</f>
        <v>0</v>
      </c>
      <c r="Q29" s="83">
        <f t="shared" si="41"/>
        <v>609109</v>
      </c>
      <c r="R29" s="168" t="s">
        <v>337</v>
      </c>
      <c r="S29" s="171">
        <v>7.9861111111111105E-2</v>
      </c>
      <c r="T29" s="77">
        <f t="shared" si="214"/>
        <v>1</v>
      </c>
      <c r="U29" s="77">
        <f t="shared" si="2"/>
        <v>55</v>
      </c>
      <c r="V29" s="168" t="s">
        <v>336</v>
      </c>
      <c r="W29" s="168"/>
      <c r="X29" s="172">
        <v>5.2083333333333336E-2</v>
      </c>
      <c r="Y29" s="76">
        <f t="shared" si="215"/>
        <v>1</v>
      </c>
      <c r="Z29" s="77">
        <f t="shared" si="4"/>
        <v>15</v>
      </c>
      <c r="AA29" s="76">
        <f t="shared" si="42"/>
        <v>458</v>
      </c>
      <c r="AB29" s="76">
        <f t="shared" si="42"/>
        <v>275</v>
      </c>
      <c r="AC29" s="76">
        <f>SUM($X$2:X29)</f>
        <v>19.274305555555554</v>
      </c>
      <c r="AD29" s="168">
        <v>0</v>
      </c>
      <c r="AE29" s="168">
        <v>0</v>
      </c>
      <c r="AF29" s="76">
        <f t="shared" si="216"/>
        <v>0</v>
      </c>
      <c r="AG29" s="76">
        <f t="shared" si="6"/>
        <v>0</v>
      </c>
      <c r="AH29" s="77">
        <f t="shared" si="7"/>
        <v>451.2</v>
      </c>
      <c r="AI29" s="77">
        <f t="shared" si="217"/>
        <v>10828.8</v>
      </c>
      <c r="AJ29" s="173" t="s">
        <v>350</v>
      </c>
      <c r="AK29" s="174"/>
      <c r="AL29" s="175">
        <v>0</v>
      </c>
      <c r="AM29" s="167">
        <v>0</v>
      </c>
      <c r="AN29" s="76">
        <f t="shared" si="218"/>
        <v>0</v>
      </c>
      <c r="AO29" s="74">
        <f t="shared" si="10"/>
        <v>0</v>
      </c>
      <c r="AP29" s="163">
        <v>0</v>
      </c>
      <c r="AQ29" s="176">
        <v>0</v>
      </c>
      <c r="AR29" s="76">
        <f t="shared" si="219"/>
        <v>0</v>
      </c>
      <c r="AS29" s="74">
        <f t="shared" si="12"/>
        <v>0</v>
      </c>
      <c r="AT29" s="163">
        <v>0</v>
      </c>
      <c r="AU29" s="171">
        <v>0</v>
      </c>
      <c r="AV29" s="76">
        <f t="shared" si="220"/>
        <v>0</v>
      </c>
      <c r="AW29" s="74">
        <f t="shared" si="14"/>
        <v>0</v>
      </c>
      <c r="AX29" s="175">
        <v>0</v>
      </c>
      <c r="AY29" s="177">
        <v>0</v>
      </c>
      <c r="AZ29" s="76">
        <f t="shared" si="221"/>
        <v>0</v>
      </c>
      <c r="BA29" s="74">
        <f t="shared" si="16"/>
        <v>0</v>
      </c>
      <c r="BB29" s="175">
        <v>0</v>
      </c>
      <c r="BC29" s="176">
        <v>0</v>
      </c>
      <c r="BD29" s="77">
        <f t="shared" si="222"/>
        <v>0</v>
      </c>
      <c r="BE29" s="80">
        <f t="shared" si="18"/>
        <v>0</v>
      </c>
      <c r="BF29" s="163">
        <v>0</v>
      </c>
      <c r="BG29" s="176">
        <v>0</v>
      </c>
      <c r="BH29" s="76">
        <f t="shared" si="223"/>
        <v>0</v>
      </c>
      <c r="BI29" s="74">
        <f t="shared" si="20"/>
        <v>0</v>
      </c>
      <c r="BJ29" s="178">
        <v>0</v>
      </c>
      <c r="BK29" s="176">
        <v>0</v>
      </c>
      <c r="BL29" s="76">
        <f t="shared" si="224"/>
        <v>0</v>
      </c>
      <c r="BM29" s="74">
        <f t="shared" si="22"/>
        <v>0</v>
      </c>
      <c r="BN29" s="178">
        <v>0</v>
      </c>
      <c r="BO29" s="176">
        <v>0</v>
      </c>
      <c r="BP29" s="76">
        <f t="shared" si="225"/>
        <v>0</v>
      </c>
      <c r="BQ29" s="74">
        <f t="shared" si="24"/>
        <v>0</v>
      </c>
      <c r="BR29" s="179">
        <v>0</v>
      </c>
      <c r="BS29" s="176">
        <v>0</v>
      </c>
      <c r="BT29" s="76">
        <f t="shared" si="226"/>
        <v>0</v>
      </c>
      <c r="BU29" s="75">
        <f t="shared" si="26"/>
        <v>0</v>
      </c>
      <c r="BV29" s="76">
        <f t="shared" si="27"/>
        <v>0</v>
      </c>
      <c r="BW29" s="208">
        <f t="shared" si="205"/>
        <v>0</v>
      </c>
      <c r="BX29" s="76">
        <f t="shared" si="227"/>
        <v>0</v>
      </c>
      <c r="BY29" s="74">
        <f t="shared" si="30"/>
        <v>0</v>
      </c>
      <c r="BZ29" s="110">
        <f t="shared" si="171"/>
        <v>5.2083333333333336E-2</v>
      </c>
      <c r="CA29" s="80">
        <f t="shared" si="32"/>
        <v>451.2</v>
      </c>
      <c r="CB29" s="80">
        <f t="shared" si="172"/>
        <v>10828.8</v>
      </c>
      <c r="CC29" s="78">
        <f t="shared" si="34"/>
        <v>451.2</v>
      </c>
      <c r="CD29" s="141">
        <f t="shared" ref="CD29" si="236">BS29+CD28</f>
        <v>4.5506944444444422</v>
      </c>
      <c r="CE29" s="141">
        <f t="shared" ref="CE29" si="237">X29 + CE28</f>
        <v>19.274305555555554</v>
      </c>
      <c r="CF29" s="140">
        <f t="shared" ref="CF29" si="238" xml:space="preserve"> CE29 - CD29</f>
        <v>14.723611111111111</v>
      </c>
      <c r="CG29" s="111">
        <f t="shared" ref="CG29" si="239">Q29/CF29/24</f>
        <v>1723.7307801150835</v>
      </c>
      <c r="CH29" s="180">
        <f t="shared" ref="CH29" si="240">X29+CH28</f>
        <v>19.274305555555554</v>
      </c>
      <c r="CI29" s="180">
        <f t="shared" ref="CI29" si="241">BS29 + CI28</f>
        <v>4.5506944444444422</v>
      </c>
      <c r="CJ29" s="168">
        <f t="shared" ref="CJ29" si="242">M29 + CJ28</f>
        <v>609109</v>
      </c>
      <c r="CK29" s="180">
        <f t="shared" ref="CK29" si="243" xml:space="preserve"> CH29 - CI29</f>
        <v>14.723611111111111</v>
      </c>
      <c r="CL29" s="168">
        <f t="shared" ref="CL29" si="244" xml:space="preserve"> CJ29/CK29/24</f>
        <v>1723.7307801150835</v>
      </c>
      <c r="CM29" s="168">
        <f t="shared" ref="CM29" si="245" xml:space="preserve"> CJ29/CH29/24</f>
        <v>1316.7551792469826</v>
      </c>
    </row>
    <row r="30" spans="1:91" ht="23.25" customHeight="1" x14ac:dyDescent="0.25">
      <c r="A30" s="163">
        <f t="shared" si="40"/>
        <v>29</v>
      </c>
      <c r="B30" s="164">
        <v>41022</v>
      </c>
      <c r="C30" s="163">
        <f t="shared" si="0"/>
        <v>4</v>
      </c>
      <c r="D30" s="163" t="s">
        <v>24</v>
      </c>
      <c r="E30" s="163" t="s">
        <v>346</v>
      </c>
      <c r="F30" s="165"/>
      <c r="G30" s="166">
        <v>6</v>
      </c>
      <c r="H30" s="167" t="s">
        <v>26</v>
      </c>
      <c r="I30" s="165" t="s">
        <v>366</v>
      </c>
      <c r="J30" s="167" t="s">
        <v>298</v>
      </c>
      <c r="K30" s="167" t="s">
        <v>27</v>
      </c>
      <c r="L30" s="168">
        <v>152813</v>
      </c>
      <c r="M30" s="168">
        <v>22157</v>
      </c>
      <c r="N30" s="169"/>
      <c r="O30" s="170"/>
      <c r="P30" s="168">
        <f>P24-M30</f>
        <v>104038</v>
      </c>
      <c r="Q30" s="83">
        <f t="shared" si="41"/>
        <v>631266</v>
      </c>
      <c r="R30" s="168" t="s">
        <v>330</v>
      </c>
      <c r="S30" s="171">
        <v>8.1250000000000003E-2</v>
      </c>
      <c r="T30" s="77">
        <f t="shared" si="214"/>
        <v>1</v>
      </c>
      <c r="U30" s="77">
        <f t="shared" si="2"/>
        <v>57</v>
      </c>
      <c r="V30" s="168" t="s">
        <v>331</v>
      </c>
      <c r="W30" s="168"/>
      <c r="X30" s="172">
        <v>0.77083333333333337</v>
      </c>
      <c r="Y30" s="76">
        <f t="shared" si="215"/>
        <v>18</v>
      </c>
      <c r="Z30" s="77">
        <f t="shared" si="4"/>
        <v>30</v>
      </c>
      <c r="AA30" s="76">
        <f t="shared" si="42"/>
        <v>476</v>
      </c>
      <c r="AB30" s="76">
        <f t="shared" si="42"/>
        <v>305</v>
      </c>
      <c r="AC30" s="76">
        <f>SUM($X$2:X30)</f>
        <v>20.045138888888886</v>
      </c>
      <c r="AD30" s="168">
        <v>0</v>
      </c>
      <c r="AE30" s="168">
        <v>0</v>
      </c>
      <c r="AF30" s="76">
        <f t="shared" si="216"/>
        <v>0</v>
      </c>
      <c r="AG30" s="76">
        <f t="shared" si="6"/>
        <v>0</v>
      </c>
      <c r="AH30" s="77">
        <f t="shared" si="7"/>
        <v>1197.6756756756756</v>
      </c>
      <c r="AI30" s="77">
        <f t="shared" si="217"/>
        <v>28744.216216216213</v>
      </c>
      <c r="AJ30" s="173"/>
      <c r="AK30" s="174"/>
      <c r="AL30" s="175">
        <v>0</v>
      </c>
      <c r="AM30" s="167">
        <v>0</v>
      </c>
      <c r="AN30" s="76">
        <f t="shared" si="218"/>
        <v>0</v>
      </c>
      <c r="AO30" s="74">
        <f t="shared" si="10"/>
        <v>0</v>
      </c>
      <c r="AP30" s="163">
        <v>1</v>
      </c>
      <c r="AQ30" s="176">
        <v>1.9444444444444445E-2</v>
      </c>
      <c r="AR30" s="76">
        <f t="shared" si="219"/>
        <v>0</v>
      </c>
      <c r="AS30" s="74">
        <f t="shared" si="12"/>
        <v>28</v>
      </c>
      <c r="AT30" s="163">
        <v>0</v>
      </c>
      <c r="AU30" s="171">
        <v>0</v>
      </c>
      <c r="AV30" s="76">
        <f t="shared" si="220"/>
        <v>0</v>
      </c>
      <c r="AW30" s="74">
        <f t="shared" si="14"/>
        <v>0</v>
      </c>
      <c r="AX30" s="175">
        <v>1</v>
      </c>
      <c r="AY30" s="177">
        <v>4.8611111111111112E-3</v>
      </c>
      <c r="AZ30" s="76">
        <f t="shared" si="221"/>
        <v>0</v>
      </c>
      <c r="BA30" s="74">
        <f t="shared" si="16"/>
        <v>7</v>
      </c>
      <c r="BB30" s="175">
        <v>3</v>
      </c>
      <c r="BC30" s="176">
        <v>2.4305555555555556E-2</v>
      </c>
      <c r="BD30" s="77">
        <f t="shared" si="222"/>
        <v>0</v>
      </c>
      <c r="BE30" s="80">
        <f t="shared" si="18"/>
        <v>35</v>
      </c>
      <c r="BF30" s="163">
        <v>2</v>
      </c>
      <c r="BG30" s="176">
        <v>0.16319444444444445</v>
      </c>
      <c r="BH30" s="76">
        <f t="shared" si="223"/>
        <v>3</v>
      </c>
      <c r="BI30" s="74">
        <f t="shared" si="20"/>
        <v>55</v>
      </c>
      <c r="BJ30" s="178">
        <v>0</v>
      </c>
      <c r="BK30" s="176">
        <v>0</v>
      </c>
      <c r="BL30" s="76">
        <f t="shared" si="224"/>
        <v>0</v>
      </c>
      <c r="BM30" s="74">
        <f t="shared" si="22"/>
        <v>0</v>
      </c>
      <c r="BN30" s="178">
        <v>0</v>
      </c>
      <c r="BO30" s="176">
        <v>0</v>
      </c>
      <c r="BP30" s="76">
        <f t="shared" si="225"/>
        <v>0</v>
      </c>
      <c r="BQ30" s="74">
        <f t="shared" si="24"/>
        <v>0</v>
      </c>
      <c r="BR30" s="179">
        <v>2</v>
      </c>
      <c r="BS30" s="176">
        <v>0.11319444444444444</v>
      </c>
      <c r="BT30" s="76">
        <f t="shared" si="226"/>
        <v>2</v>
      </c>
      <c r="BU30" s="75">
        <f t="shared" si="26"/>
        <v>43</v>
      </c>
      <c r="BV30" s="76">
        <f t="shared" si="27"/>
        <v>9</v>
      </c>
      <c r="BW30" s="208">
        <f t="shared" si="205"/>
        <v>0.32500000000000001</v>
      </c>
      <c r="BX30" s="76">
        <f t="shared" si="227"/>
        <v>7</v>
      </c>
      <c r="BY30" s="74">
        <f t="shared" si="30"/>
        <v>48</v>
      </c>
      <c r="BZ30" s="110">
        <f t="shared" si="171"/>
        <v>0.44583333333333336</v>
      </c>
      <c r="CA30" s="80">
        <f t="shared" si="32"/>
        <v>2070.7476635514017</v>
      </c>
      <c r="CB30" s="80">
        <f t="shared" si="172"/>
        <v>49697.943925233645</v>
      </c>
      <c r="CC30" s="78">
        <f t="shared" si="34"/>
        <v>1403.8225976768745</v>
      </c>
      <c r="CD30" s="141">
        <f t="shared" ref="CD30" si="246">BS30+CD29</f>
        <v>4.663888888888887</v>
      </c>
      <c r="CE30" s="141">
        <f t="shared" ref="CE30" si="247">X30 + CE29</f>
        <v>20.045138888888886</v>
      </c>
      <c r="CF30" s="140">
        <f t="shared" ref="CF30" si="248" xml:space="preserve"> CE30 - CD30</f>
        <v>15.381249999999998</v>
      </c>
      <c r="CG30" s="111">
        <f t="shared" ref="CG30" si="249">Q30/CF30/24</f>
        <v>1710.0528240552624</v>
      </c>
      <c r="CH30" s="180">
        <f t="shared" ref="CH30" si="250">X30+CH29</f>
        <v>20.045138888888886</v>
      </c>
      <c r="CI30" s="180">
        <f t="shared" ref="CI30" si="251">BS30 + CI29</f>
        <v>4.663888888888887</v>
      </c>
      <c r="CJ30" s="168">
        <f t="shared" ref="CJ30" si="252">M30 + CJ29</f>
        <v>631266</v>
      </c>
      <c r="CK30" s="180">
        <f t="shared" ref="CK30" si="253" xml:space="preserve"> CH30 - CI30</f>
        <v>15.381249999999998</v>
      </c>
      <c r="CL30" s="168">
        <f t="shared" ref="CL30" si="254" xml:space="preserve"> CJ30/CK30/24</f>
        <v>1710.0528240552624</v>
      </c>
      <c r="CM30" s="168">
        <f t="shared" ref="CM30" si="255" xml:space="preserve"> CJ30/CH30/24</f>
        <v>1312.1759916854323</v>
      </c>
    </row>
    <row r="31" spans="1:91" ht="22.5" x14ac:dyDescent="0.25">
      <c r="A31" s="163">
        <f t="shared" si="40"/>
        <v>30</v>
      </c>
      <c r="B31" s="164">
        <v>41023</v>
      </c>
      <c r="C31" s="163">
        <f t="shared" si="0"/>
        <v>4</v>
      </c>
      <c r="D31" s="163" t="s">
        <v>24</v>
      </c>
      <c r="E31" s="163" t="s">
        <v>346</v>
      </c>
      <c r="F31" s="165"/>
      <c r="G31" s="166">
        <v>6</v>
      </c>
      <c r="H31" s="167" t="s">
        <v>26</v>
      </c>
      <c r="I31" s="165" t="s">
        <v>366</v>
      </c>
      <c r="J31" s="167" t="s">
        <v>298</v>
      </c>
      <c r="K31" s="167" t="s">
        <v>27</v>
      </c>
      <c r="L31" s="168">
        <v>152813</v>
      </c>
      <c r="M31" s="168">
        <v>33418</v>
      </c>
      <c r="N31" s="169"/>
      <c r="O31" s="170"/>
      <c r="P31" s="168">
        <f t="shared" ref="P31:P36" si="256">P30-M31</f>
        <v>70620</v>
      </c>
      <c r="Q31" s="83">
        <f t="shared" si="41"/>
        <v>664684</v>
      </c>
      <c r="R31" s="168" t="s">
        <v>330</v>
      </c>
      <c r="S31" s="171">
        <v>8.1250000000000003E-2</v>
      </c>
      <c r="T31" s="77">
        <f t="shared" si="214"/>
        <v>1</v>
      </c>
      <c r="U31" s="77">
        <f t="shared" si="2"/>
        <v>57</v>
      </c>
      <c r="V31" s="168" t="s">
        <v>331</v>
      </c>
      <c r="W31" s="168"/>
      <c r="X31" s="172">
        <v>1</v>
      </c>
      <c r="Y31" s="76">
        <f t="shared" si="215"/>
        <v>24</v>
      </c>
      <c r="Z31" s="77">
        <f t="shared" si="4"/>
        <v>0</v>
      </c>
      <c r="AA31" s="76">
        <f t="shared" si="42"/>
        <v>500</v>
      </c>
      <c r="AB31" s="76">
        <f t="shared" si="42"/>
        <v>305</v>
      </c>
      <c r="AC31" s="76">
        <f>SUM($X$2:X31)</f>
        <v>21.045138888888886</v>
      </c>
      <c r="AD31" s="168">
        <v>0</v>
      </c>
      <c r="AE31" s="168">
        <v>0</v>
      </c>
      <c r="AF31" s="76">
        <f t="shared" si="216"/>
        <v>0</v>
      </c>
      <c r="AG31" s="76">
        <f t="shared" si="6"/>
        <v>0</v>
      </c>
      <c r="AH31" s="77">
        <f t="shared" si="7"/>
        <v>1392.4166666666667</v>
      </c>
      <c r="AI31" s="77">
        <f t="shared" si="217"/>
        <v>33418</v>
      </c>
      <c r="AJ31" s="173"/>
      <c r="AK31" s="174"/>
      <c r="AL31" s="175">
        <v>0</v>
      </c>
      <c r="AM31" s="167">
        <v>0</v>
      </c>
      <c r="AN31" s="76">
        <f t="shared" si="218"/>
        <v>0</v>
      </c>
      <c r="AO31" s="74">
        <f t="shared" si="10"/>
        <v>0</v>
      </c>
      <c r="AP31" s="163">
        <v>1</v>
      </c>
      <c r="AQ31" s="176">
        <v>1.9444444444444445E-2</v>
      </c>
      <c r="AR31" s="76">
        <f t="shared" si="219"/>
        <v>0</v>
      </c>
      <c r="AS31" s="74">
        <f t="shared" si="12"/>
        <v>28</v>
      </c>
      <c r="AT31" s="163">
        <v>1</v>
      </c>
      <c r="AU31" s="171">
        <v>4.1666666666666664E-2</v>
      </c>
      <c r="AV31" s="76">
        <f t="shared" si="220"/>
        <v>1</v>
      </c>
      <c r="AW31" s="74">
        <f t="shared" si="14"/>
        <v>0</v>
      </c>
      <c r="AX31" s="175">
        <v>4</v>
      </c>
      <c r="AY31" s="177">
        <v>0.15555555555555556</v>
      </c>
      <c r="AZ31" s="76">
        <f t="shared" si="221"/>
        <v>3</v>
      </c>
      <c r="BA31" s="74">
        <f t="shared" si="16"/>
        <v>44</v>
      </c>
      <c r="BB31" s="175">
        <v>0</v>
      </c>
      <c r="BC31" s="176">
        <v>0</v>
      </c>
      <c r="BD31" s="77">
        <f t="shared" si="222"/>
        <v>0</v>
      </c>
      <c r="BE31" s="80">
        <f t="shared" si="18"/>
        <v>0</v>
      </c>
      <c r="BF31" s="163">
        <v>4</v>
      </c>
      <c r="BG31" s="176">
        <v>0.10208333333333335</v>
      </c>
      <c r="BH31" s="76">
        <f t="shared" si="223"/>
        <v>2</v>
      </c>
      <c r="BI31" s="74">
        <f t="shared" si="20"/>
        <v>27</v>
      </c>
      <c r="BJ31" s="178">
        <v>2</v>
      </c>
      <c r="BK31" s="176">
        <v>0.10277777777777779</v>
      </c>
      <c r="BL31" s="76">
        <f t="shared" si="224"/>
        <v>2</v>
      </c>
      <c r="BM31" s="74">
        <f t="shared" si="22"/>
        <v>28</v>
      </c>
      <c r="BN31" s="178">
        <v>0</v>
      </c>
      <c r="BO31" s="176">
        <v>0</v>
      </c>
      <c r="BP31" s="76">
        <f t="shared" si="225"/>
        <v>0</v>
      </c>
      <c r="BQ31" s="74">
        <f t="shared" si="24"/>
        <v>0</v>
      </c>
      <c r="BR31" s="179">
        <v>2</v>
      </c>
      <c r="BS31" s="176">
        <v>0.1451388888888889</v>
      </c>
      <c r="BT31" s="76">
        <f t="shared" si="226"/>
        <v>3</v>
      </c>
      <c r="BU31" s="75">
        <f t="shared" si="26"/>
        <v>29</v>
      </c>
      <c r="BV31" s="76">
        <f t="shared" si="27"/>
        <v>14</v>
      </c>
      <c r="BW31" s="208">
        <f t="shared" si="205"/>
        <v>0.56666666666666665</v>
      </c>
      <c r="BX31" s="76">
        <f t="shared" si="227"/>
        <v>13</v>
      </c>
      <c r="BY31" s="74">
        <f t="shared" si="30"/>
        <v>36</v>
      </c>
      <c r="BZ31" s="110">
        <f t="shared" si="171"/>
        <v>0.43333333333333335</v>
      </c>
      <c r="CA31" s="80">
        <f t="shared" si="32"/>
        <v>3213.2692307692305</v>
      </c>
      <c r="CB31" s="80">
        <f t="shared" si="172"/>
        <v>77118.461538461532</v>
      </c>
      <c r="CC31" s="78">
        <f t="shared" si="34"/>
        <v>1628.8220958570271</v>
      </c>
      <c r="CD31" s="141">
        <f t="shared" ref="CD31" si="257">BS31+CD30</f>
        <v>4.8090277777777759</v>
      </c>
      <c r="CE31" s="141">
        <f t="shared" ref="CE31" si="258">X31 + CE30</f>
        <v>21.045138888888886</v>
      </c>
      <c r="CF31" s="140">
        <f t="shared" ref="CF31" si="259" xml:space="preserve"> CE31 - CD31</f>
        <v>16.236111111111111</v>
      </c>
      <c r="CG31" s="111">
        <f t="shared" ref="CG31" si="260">Q31/CF31/24</f>
        <v>1705.775876817793</v>
      </c>
      <c r="CH31" s="180">
        <f t="shared" ref="CH31" si="261">X31+CH30</f>
        <v>21.045138888888886</v>
      </c>
      <c r="CI31" s="180">
        <f t="shared" ref="CI31" si="262">BS31 + CI30</f>
        <v>4.8090277777777759</v>
      </c>
      <c r="CJ31" s="168">
        <f t="shared" ref="CJ31" si="263">M31 + CJ30</f>
        <v>664684</v>
      </c>
      <c r="CK31" s="180">
        <f t="shared" ref="CK31" si="264" xml:space="preserve"> CH31 - CI31</f>
        <v>16.236111111111111</v>
      </c>
      <c r="CL31" s="168">
        <f t="shared" ref="CL31" si="265" xml:space="preserve"> CJ31/CK31/24</f>
        <v>1705.775876817793</v>
      </c>
      <c r="CM31" s="168">
        <f t="shared" ref="CM31" si="266" xml:space="preserve"> CJ31/CH31/24</f>
        <v>1315.9887807292528</v>
      </c>
    </row>
    <row r="32" spans="1:91" ht="22.5" x14ac:dyDescent="0.25">
      <c r="A32" s="163">
        <f t="shared" si="40"/>
        <v>31</v>
      </c>
      <c r="B32" s="164">
        <v>41024</v>
      </c>
      <c r="C32" s="163">
        <f t="shared" si="0"/>
        <v>4</v>
      </c>
      <c r="D32" s="163" t="s">
        <v>24</v>
      </c>
      <c r="E32" s="163" t="s">
        <v>346</v>
      </c>
      <c r="F32" s="165"/>
      <c r="G32" s="166">
        <v>6</v>
      </c>
      <c r="H32" s="167" t="s">
        <v>26</v>
      </c>
      <c r="I32" s="165" t="s">
        <v>366</v>
      </c>
      <c r="J32" s="167" t="s">
        <v>298</v>
      </c>
      <c r="K32" s="167" t="s">
        <v>27</v>
      </c>
      <c r="L32" s="168">
        <v>152813</v>
      </c>
      <c r="M32" s="168">
        <v>17910</v>
      </c>
      <c r="N32" s="169"/>
      <c r="O32" s="170"/>
      <c r="P32" s="168">
        <f t="shared" si="256"/>
        <v>52710</v>
      </c>
      <c r="Q32" s="83">
        <f t="shared" si="41"/>
        <v>682594</v>
      </c>
      <c r="R32" s="168" t="s">
        <v>330</v>
      </c>
      <c r="S32" s="171">
        <v>8.1250000000000003E-2</v>
      </c>
      <c r="T32" s="77">
        <f t="shared" si="214"/>
        <v>1</v>
      </c>
      <c r="U32" s="77">
        <f t="shared" si="2"/>
        <v>57</v>
      </c>
      <c r="V32" s="168" t="s">
        <v>331</v>
      </c>
      <c r="W32" s="168"/>
      <c r="X32" s="172">
        <v>1</v>
      </c>
      <c r="Y32" s="76">
        <f t="shared" si="215"/>
        <v>24</v>
      </c>
      <c r="Z32" s="77">
        <f t="shared" si="4"/>
        <v>0</v>
      </c>
      <c r="AA32" s="76">
        <f t="shared" si="42"/>
        <v>524</v>
      </c>
      <c r="AB32" s="76">
        <f t="shared" si="42"/>
        <v>305</v>
      </c>
      <c r="AC32" s="76">
        <f>SUM($X$2:X32)</f>
        <v>22.045138888888886</v>
      </c>
      <c r="AD32" s="168">
        <v>0</v>
      </c>
      <c r="AE32" s="168">
        <v>0</v>
      </c>
      <c r="AF32" s="76">
        <f t="shared" si="216"/>
        <v>0</v>
      </c>
      <c r="AG32" s="76">
        <f t="shared" si="6"/>
        <v>0</v>
      </c>
      <c r="AH32" s="77">
        <f t="shared" si="7"/>
        <v>746.25</v>
      </c>
      <c r="AI32" s="77">
        <f t="shared" si="217"/>
        <v>17910</v>
      </c>
      <c r="AJ32" s="173"/>
      <c r="AK32" s="174"/>
      <c r="AL32" s="175">
        <v>0</v>
      </c>
      <c r="AM32" s="167">
        <v>0</v>
      </c>
      <c r="AN32" s="76">
        <f t="shared" si="218"/>
        <v>0</v>
      </c>
      <c r="AO32" s="74">
        <f t="shared" si="10"/>
        <v>0</v>
      </c>
      <c r="AP32" s="163">
        <v>4</v>
      </c>
      <c r="AQ32" s="176">
        <v>0.3034722222222222</v>
      </c>
      <c r="AR32" s="76">
        <f t="shared" si="219"/>
        <v>7</v>
      </c>
      <c r="AS32" s="74">
        <f t="shared" si="12"/>
        <v>17</v>
      </c>
      <c r="AT32" s="163">
        <v>0</v>
      </c>
      <c r="AU32" s="171">
        <v>0</v>
      </c>
      <c r="AV32" s="76">
        <f t="shared" si="220"/>
        <v>0</v>
      </c>
      <c r="AW32" s="74">
        <f t="shared" si="14"/>
        <v>0</v>
      </c>
      <c r="AX32" s="175">
        <v>0</v>
      </c>
      <c r="AY32" s="177">
        <v>0</v>
      </c>
      <c r="AZ32" s="76">
        <f t="shared" si="221"/>
        <v>0</v>
      </c>
      <c r="BA32" s="74">
        <f t="shared" si="16"/>
        <v>0</v>
      </c>
      <c r="BB32" s="175">
        <v>3</v>
      </c>
      <c r="BC32" s="176">
        <v>4.2361111111111106E-2</v>
      </c>
      <c r="BD32" s="77">
        <f t="shared" si="222"/>
        <v>1</v>
      </c>
      <c r="BE32" s="80">
        <f t="shared" si="18"/>
        <v>1</v>
      </c>
      <c r="BF32" s="163">
        <v>2</v>
      </c>
      <c r="BG32" s="176">
        <v>7.1527777777777787E-2</v>
      </c>
      <c r="BH32" s="76">
        <f t="shared" si="223"/>
        <v>1</v>
      </c>
      <c r="BI32" s="74">
        <f t="shared" si="20"/>
        <v>43</v>
      </c>
      <c r="BJ32" s="178">
        <v>0</v>
      </c>
      <c r="BK32" s="176">
        <v>0</v>
      </c>
      <c r="BL32" s="76">
        <f t="shared" si="224"/>
        <v>0</v>
      </c>
      <c r="BM32" s="74">
        <f t="shared" si="22"/>
        <v>0</v>
      </c>
      <c r="BN32" s="178">
        <v>0</v>
      </c>
      <c r="BO32" s="176">
        <v>0</v>
      </c>
      <c r="BP32" s="76">
        <f t="shared" si="225"/>
        <v>0</v>
      </c>
      <c r="BQ32" s="74">
        <f t="shared" si="24"/>
        <v>0</v>
      </c>
      <c r="BR32" s="179">
        <v>2</v>
      </c>
      <c r="BS32" s="176">
        <v>6.8749999999999992E-2</v>
      </c>
      <c r="BT32" s="76">
        <f t="shared" si="226"/>
        <v>1</v>
      </c>
      <c r="BU32" s="75">
        <f t="shared" si="26"/>
        <v>39</v>
      </c>
      <c r="BV32" s="76">
        <f t="shared" ref="BV32:BV72" si="267">BR32+BN32+BJ32+BF32+BB32+AX32+AT32+AP32+AL32+AD32</f>
        <v>11</v>
      </c>
      <c r="BW32" s="208">
        <f t="shared" si="205"/>
        <v>0.48611111111111105</v>
      </c>
      <c r="BX32" s="76">
        <f t="shared" si="227"/>
        <v>11</v>
      </c>
      <c r="BY32" s="74">
        <f t="shared" si="30"/>
        <v>40</v>
      </c>
      <c r="BZ32" s="110">
        <f t="shared" ref="BZ32" si="268">X32-BW32</f>
        <v>0.51388888888888895</v>
      </c>
      <c r="CA32" s="80">
        <f t="shared" ref="CA32" si="269">M32/BZ32/24</f>
        <v>1452.1621621621618</v>
      </c>
      <c r="CB32" s="80">
        <f t="shared" ref="CB32" si="270">CA32*24</f>
        <v>34851.891891891886</v>
      </c>
      <c r="CC32" s="78">
        <f t="shared" ref="CC32" si="271">M32/(X32-BS32)/24</f>
        <v>801.34228187919462</v>
      </c>
      <c r="CD32" s="141">
        <f t="shared" ref="CD32" si="272">BS32+CD31</f>
        <v>4.8777777777777755</v>
      </c>
      <c r="CE32" s="141">
        <f t="shared" ref="CE32" si="273">X32 + CE31</f>
        <v>22.045138888888886</v>
      </c>
      <c r="CF32" s="140">
        <f t="shared" ref="CF32" si="274" xml:space="preserve"> CE32 - CD32</f>
        <v>17.167361111111109</v>
      </c>
      <c r="CG32" s="111">
        <f t="shared" ref="CG32" si="275">Q32/CF32/24</f>
        <v>1656.7145342016911</v>
      </c>
      <c r="CH32" s="180">
        <f t="shared" ref="CH32" si="276">X32+CH31</f>
        <v>22.045138888888886</v>
      </c>
      <c r="CI32" s="180">
        <f t="shared" ref="CI32" si="277">BS32 + CI31</f>
        <v>4.8777777777777755</v>
      </c>
      <c r="CJ32" s="168">
        <f t="shared" ref="CJ32" si="278">M32 + CJ31</f>
        <v>682594</v>
      </c>
      <c r="CK32" s="180">
        <f t="shared" ref="CK32" si="279" xml:space="preserve"> CH32 - CI32</f>
        <v>17.167361111111109</v>
      </c>
      <c r="CL32" s="168">
        <f t="shared" ref="CL32" si="280" xml:space="preserve"> CJ32/CK32/24</f>
        <v>1656.7145342016911</v>
      </c>
      <c r="CM32" s="168">
        <f t="shared" ref="CM32" si="281" xml:space="preserve"> CJ32/CH32/24</f>
        <v>1290.1445896991654</v>
      </c>
    </row>
    <row r="33" spans="1:91" ht="22.5" x14ac:dyDescent="0.25">
      <c r="A33" s="163">
        <f t="shared" si="40"/>
        <v>32</v>
      </c>
      <c r="B33" s="164">
        <v>41025</v>
      </c>
      <c r="C33" s="163">
        <f t="shared" si="0"/>
        <v>4</v>
      </c>
      <c r="D33" s="163" t="s">
        <v>24</v>
      </c>
      <c r="E33" s="163" t="s">
        <v>346</v>
      </c>
      <c r="F33" s="165"/>
      <c r="G33" s="166">
        <v>6</v>
      </c>
      <c r="H33" s="167" t="s">
        <v>26</v>
      </c>
      <c r="I33" s="165" t="s">
        <v>366</v>
      </c>
      <c r="J33" s="167" t="s">
        <v>298</v>
      </c>
      <c r="K33" s="167" t="s">
        <v>27</v>
      </c>
      <c r="L33" s="168">
        <v>152813</v>
      </c>
      <c r="M33" s="168">
        <v>0</v>
      </c>
      <c r="N33" s="169"/>
      <c r="O33" s="170"/>
      <c r="P33" s="168">
        <f t="shared" si="256"/>
        <v>52710</v>
      </c>
      <c r="Q33" s="83">
        <f t="shared" si="41"/>
        <v>682594</v>
      </c>
      <c r="R33" s="168" t="s">
        <v>330</v>
      </c>
      <c r="S33" s="171">
        <v>8.1250000000000003E-2</v>
      </c>
      <c r="T33" s="77">
        <f t="shared" si="214"/>
        <v>1</v>
      </c>
      <c r="U33" s="77">
        <f t="shared" si="2"/>
        <v>57</v>
      </c>
      <c r="V33" s="168" t="s">
        <v>331</v>
      </c>
      <c r="W33" s="168"/>
      <c r="X33" s="172">
        <v>1</v>
      </c>
      <c r="Y33" s="76">
        <f t="shared" si="215"/>
        <v>24</v>
      </c>
      <c r="Z33" s="77">
        <f t="shared" si="4"/>
        <v>0</v>
      </c>
      <c r="AA33" s="76">
        <f t="shared" si="42"/>
        <v>548</v>
      </c>
      <c r="AB33" s="76">
        <f t="shared" si="42"/>
        <v>305</v>
      </c>
      <c r="AC33" s="76">
        <f>SUM($X$2:X33)</f>
        <v>23.045138888888886</v>
      </c>
      <c r="AD33" s="168">
        <v>0</v>
      </c>
      <c r="AE33" s="168">
        <v>0</v>
      </c>
      <c r="AF33" s="76">
        <f t="shared" si="216"/>
        <v>0</v>
      </c>
      <c r="AG33" s="76">
        <f t="shared" si="6"/>
        <v>0</v>
      </c>
      <c r="AH33" s="77">
        <f t="shared" si="7"/>
        <v>0</v>
      </c>
      <c r="AI33" s="77">
        <f t="shared" si="217"/>
        <v>0</v>
      </c>
      <c r="AJ33" s="173"/>
      <c r="AK33" s="174"/>
      <c r="AL33" s="175">
        <v>0</v>
      </c>
      <c r="AM33" s="167">
        <v>0</v>
      </c>
      <c r="AN33" s="76">
        <f t="shared" si="218"/>
        <v>0</v>
      </c>
      <c r="AO33" s="74">
        <f t="shared" si="10"/>
        <v>0</v>
      </c>
      <c r="AP33" s="163">
        <v>1</v>
      </c>
      <c r="AQ33" s="176">
        <v>1</v>
      </c>
      <c r="AR33" s="76">
        <f t="shared" si="219"/>
        <v>24</v>
      </c>
      <c r="AS33" s="74">
        <f t="shared" si="12"/>
        <v>0</v>
      </c>
      <c r="AT33" s="163">
        <v>0</v>
      </c>
      <c r="AU33" s="171">
        <v>0</v>
      </c>
      <c r="AV33" s="76">
        <f t="shared" si="220"/>
        <v>0</v>
      </c>
      <c r="AW33" s="74">
        <f t="shared" si="14"/>
        <v>0</v>
      </c>
      <c r="AX33" s="175">
        <v>0</v>
      </c>
      <c r="AY33" s="177">
        <v>0</v>
      </c>
      <c r="AZ33" s="76">
        <f t="shared" si="221"/>
        <v>0</v>
      </c>
      <c r="BA33" s="74">
        <f t="shared" si="16"/>
        <v>0</v>
      </c>
      <c r="BB33" s="175">
        <v>0</v>
      </c>
      <c r="BC33" s="176">
        <v>0</v>
      </c>
      <c r="BD33" s="77">
        <f t="shared" si="222"/>
        <v>0</v>
      </c>
      <c r="BE33" s="80">
        <f t="shared" si="18"/>
        <v>0</v>
      </c>
      <c r="BF33" s="163">
        <v>0</v>
      </c>
      <c r="BG33" s="176">
        <v>0</v>
      </c>
      <c r="BH33" s="76">
        <f t="shared" si="223"/>
        <v>0</v>
      </c>
      <c r="BI33" s="74">
        <f t="shared" si="20"/>
        <v>0</v>
      </c>
      <c r="BJ33" s="178">
        <v>0</v>
      </c>
      <c r="BK33" s="176">
        <v>0</v>
      </c>
      <c r="BL33" s="76">
        <f t="shared" si="224"/>
        <v>0</v>
      </c>
      <c r="BM33" s="74">
        <f t="shared" si="22"/>
        <v>0</v>
      </c>
      <c r="BN33" s="178">
        <v>0</v>
      </c>
      <c r="BO33" s="176">
        <v>0</v>
      </c>
      <c r="BP33" s="76">
        <f t="shared" si="225"/>
        <v>0</v>
      </c>
      <c r="BQ33" s="74">
        <f t="shared" si="24"/>
        <v>0</v>
      </c>
      <c r="BR33" s="179">
        <v>0</v>
      </c>
      <c r="BS33" s="176">
        <v>0</v>
      </c>
      <c r="BT33" s="76">
        <f t="shared" si="226"/>
        <v>0</v>
      </c>
      <c r="BU33" s="75">
        <f t="shared" si="26"/>
        <v>0</v>
      </c>
      <c r="BV33" s="76">
        <f t="shared" si="267"/>
        <v>1</v>
      </c>
      <c r="BW33" s="208">
        <f t="shared" si="205"/>
        <v>1</v>
      </c>
      <c r="BX33" s="76">
        <f t="shared" si="227"/>
        <v>24</v>
      </c>
      <c r="BY33" s="74">
        <f t="shared" si="30"/>
        <v>0</v>
      </c>
      <c r="BZ33" s="110">
        <f t="shared" ref="BZ33" si="282">X33-BW33</f>
        <v>0</v>
      </c>
      <c r="CA33" s="80" t="e">
        <f t="shared" ref="CA33" si="283">M33/BZ33/24</f>
        <v>#DIV/0!</v>
      </c>
      <c r="CB33" s="80" t="e">
        <f t="shared" ref="CB33" si="284">CA33*24</f>
        <v>#DIV/0!</v>
      </c>
      <c r="CC33" s="78">
        <f t="shared" ref="CC33" si="285">M33/(X33-BS33)/24</f>
        <v>0</v>
      </c>
      <c r="CD33" s="141">
        <f t="shared" ref="CD33" si="286">BS33+CD32</f>
        <v>4.8777777777777755</v>
      </c>
      <c r="CE33" s="141">
        <f t="shared" ref="CE33" si="287">X33 + CE32</f>
        <v>23.045138888888886</v>
      </c>
      <c r="CF33" s="140">
        <f t="shared" ref="CF33" si="288" xml:space="preserve"> CE33 - CD33</f>
        <v>18.167361111111109</v>
      </c>
      <c r="CG33" s="111">
        <f t="shared" ref="CG33" si="289">Q33/CF33/24</f>
        <v>1565.5227246664883</v>
      </c>
      <c r="CH33" s="180">
        <f t="shared" ref="CH33" si="290">X33+CH32</f>
        <v>23.045138888888886</v>
      </c>
      <c r="CI33" s="180">
        <f t="shared" ref="CI33" si="291">BS33 + CI32</f>
        <v>4.8777777777777755</v>
      </c>
      <c r="CJ33" s="168">
        <f t="shared" ref="CJ33" si="292">M33 + CJ32</f>
        <v>682594</v>
      </c>
      <c r="CK33" s="180">
        <f t="shared" ref="CK33" si="293" xml:space="preserve"> CH33 - CI33</f>
        <v>18.167361111111109</v>
      </c>
      <c r="CL33" s="168">
        <f t="shared" ref="CL33" si="294" xml:space="preserve"> CJ33/CK33/24</f>
        <v>1565.5227246664883</v>
      </c>
      <c r="CM33" s="168">
        <f t="shared" ref="CM33" si="295" xml:space="preserve"> CJ33/CH33/24</f>
        <v>1234.1612174175082</v>
      </c>
    </row>
    <row r="34" spans="1:91" ht="22.5" x14ac:dyDescent="0.25">
      <c r="A34" s="163">
        <f t="shared" si="40"/>
        <v>33</v>
      </c>
      <c r="B34" s="164">
        <v>41026</v>
      </c>
      <c r="C34" s="163">
        <f t="shared" si="0"/>
        <v>4</v>
      </c>
      <c r="D34" s="163" t="s">
        <v>24</v>
      </c>
      <c r="E34" s="163" t="s">
        <v>346</v>
      </c>
      <c r="F34" s="165"/>
      <c r="G34" s="166">
        <v>6</v>
      </c>
      <c r="H34" s="167" t="s">
        <v>26</v>
      </c>
      <c r="I34" s="165" t="s">
        <v>366</v>
      </c>
      <c r="J34" s="167" t="s">
        <v>298</v>
      </c>
      <c r="K34" s="167" t="s">
        <v>27</v>
      </c>
      <c r="L34" s="168">
        <v>152813</v>
      </c>
      <c r="M34" s="168">
        <v>29041</v>
      </c>
      <c r="N34" s="169"/>
      <c r="O34" s="170"/>
      <c r="P34" s="168">
        <f t="shared" si="256"/>
        <v>23669</v>
      </c>
      <c r="Q34" s="83">
        <f t="shared" si="41"/>
        <v>711635</v>
      </c>
      <c r="R34" s="168" t="s">
        <v>330</v>
      </c>
      <c r="S34" s="171">
        <v>8.1250000000000003E-2</v>
      </c>
      <c r="T34" s="77">
        <f t="shared" si="214"/>
        <v>1</v>
      </c>
      <c r="U34" s="77">
        <f t="shared" si="2"/>
        <v>57</v>
      </c>
      <c r="V34" s="168" t="s">
        <v>331</v>
      </c>
      <c r="W34" s="168"/>
      <c r="X34" s="172">
        <v>1</v>
      </c>
      <c r="Y34" s="76">
        <f t="shared" si="215"/>
        <v>24</v>
      </c>
      <c r="Z34" s="77">
        <f t="shared" si="4"/>
        <v>0</v>
      </c>
      <c r="AA34" s="76">
        <f t="shared" si="42"/>
        <v>572</v>
      </c>
      <c r="AB34" s="76">
        <f t="shared" si="42"/>
        <v>305</v>
      </c>
      <c r="AC34" s="76">
        <f>SUM($X$2:X34)</f>
        <v>24.045138888888886</v>
      </c>
      <c r="AD34" s="168">
        <v>0</v>
      </c>
      <c r="AE34" s="168">
        <v>0</v>
      </c>
      <c r="AF34" s="76">
        <f t="shared" si="216"/>
        <v>0</v>
      </c>
      <c r="AG34" s="76">
        <f t="shared" si="6"/>
        <v>0</v>
      </c>
      <c r="AH34" s="77">
        <f t="shared" si="7"/>
        <v>1210.0416666666667</v>
      </c>
      <c r="AI34" s="77">
        <f t="shared" si="217"/>
        <v>29041</v>
      </c>
      <c r="AJ34" s="173"/>
      <c r="AK34" s="174"/>
      <c r="AL34" s="175">
        <v>0</v>
      </c>
      <c r="AM34" s="167">
        <v>0</v>
      </c>
      <c r="AN34" s="76">
        <f t="shared" si="218"/>
        <v>0</v>
      </c>
      <c r="AO34" s="74">
        <f t="shared" si="10"/>
        <v>0</v>
      </c>
      <c r="AP34" s="163">
        <v>1</v>
      </c>
      <c r="AQ34" s="176">
        <v>0.4236111111111111</v>
      </c>
      <c r="AR34" s="76">
        <f t="shared" si="219"/>
        <v>10</v>
      </c>
      <c r="AS34" s="74">
        <f t="shared" si="12"/>
        <v>10</v>
      </c>
      <c r="AT34" s="163">
        <v>0</v>
      </c>
      <c r="AU34" s="171">
        <v>0</v>
      </c>
      <c r="AV34" s="76">
        <f t="shared" si="220"/>
        <v>0</v>
      </c>
      <c r="AW34" s="74">
        <f t="shared" si="14"/>
        <v>0</v>
      </c>
      <c r="AX34" s="175">
        <v>0</v>
      </c>
      <c r="AY34" s="177">
        <v>0</v>
      </c>
      <c r="AZ34" s="76">
        <f t="shared" si="221"/>
        <v>0</v>
      </c>
      <c r="BA34" s="74">
        <f t="shared" si="16"/>
        <v>0</v>
      </c>
      <c r="BB34" s="175">
        <v>0</v>
      </c>
      <c r="BC34" s="176">
        <v>0</v>
      </c>
      <c r="BD34" s="77">
        <f t="shared" si="222"/>
        <v>0</v>
      </c>
      <c r="BE34" s="80">
        <f t="shared" si="18"/>
        <v>0</v>
      </c>
      <c r="BF34" s="163">
        <v>2</v>
      </c>
      <c r="BG34" s="176">
        <v>3.5416666666666666E-2</v>
      </c>
      <c r="BH34" s="76">
        <f t="shared" si="223"/>
        <v>0</v>
      </c>
      <c r="BI34" s="74">
        <f t="shared" si="20"/>
        <v>51</v>
      </c>
      <c r="BJ34" s="178">
        <v>0</v>
      </c>
      <c r="BK34" s="176">
        <v>0</v>
      </c>
      <c r="BL34" s="76">
        <f t="shared" si="224"/>
        <v>0</v>
      </c>
      <c r="BM34" s="74">
        <f t="shared" si="22"/>
        <v>0</v>
      </c>
      <c r="BN34" s="178">
        <v>0</v>
      </c>
      <c r="BO34" s="176">
        <v>0</v>
      </c>
      <c r="BP34" s="76">
        <f t="shared" si="225"/>
        <v>0</v>
      </c>
      <c r="BQ34" s="74">
        <f t="shared" si="24"/>
        <v>0</v>
      </c>
      <c r="BR34" s="179">
        <v>1</v>
      </c>
      <c r="BS34" s="176">
        <v>0.15833333333333333</v>
      </c>
      <c r="BT34" s="76">
        <f t="shared" si="226"/>
        <v>3</v>
      </c>
      <c r="BU34" s="75">
        <f t="shared" si="26"/>
        <v>48</v>
      </c>
      <c r="BV34" s="76">
        <f t="shared" si="267"/>
        <v>4</v>
      </c>
      <c r="BW34" s="208">
        <f t="shared" si="205"/>
        <v>0.61736111111111103</v>
      </c>
      <c r="BX34" s="76">
        <f t="shared" si="227"/>
        <v>14</v>
      </c>
      <c r="BY34" s="74">
        <f t="shared" si="30"/>
        <v>49</v>
      </c>
      <c r="BZ34" s="110">
        <f t="shared" ref="BZ34" si="296">X34-BW34</f>
        <v>0.38263888888888897</v>
      </c>
      <c r="CA34" s="80">
        <f t="shared" ref="CA34" si="297">M34/BZ34/24</f>
        <v>3162.3593466424677</v>
      </c>
      <c r="CB34" s="80">
        <f t="shared" ref="CB34" si="298">CA34*24</f>
        <v>75896.624319419221</v>
      </c>
      <c r="CC34" s="78">
        <f t="shared" ref="CC34" si="299">M34/(X34-BS34)/24</f>
        <v>1437.6732673267327</v>
      </c>
      <c r="CD34" s="141">
        <f t="shared" ref="CD34" si="300">BS34+CD33</f>
        <v>5.0361111111111088</v>
      </c>
      <c r="CE34" s="141">
        <f t="shared" ref="CE34" si="301">X34 + CE33</f>
        <v>24.045138888888886</v>
      </c>
      <c r="CF34" s="140">
        <f t="shared" ref="CF34" si="302" xml:space="preserve"> CE34 - CD34</f>
        <v>19.009027777777778</v>
      </c>
      <c r="CG34" s="111">
        <f t="shared" ref="CG34" si="303">Q34/CF34/24</f>
        <v>1559.8619077192855</v>
      </c>
      <c r="CH34" s="180">
        <f t="shared" ref="CH34" si="304">X34+CH33</f>
        <v>24.045138888888886</v>
      </c>
      <c r="CI34" s="180">
        <f t="shared" ref="CI34" si="305">BS34 + CI33</f>
        <v>5.0361111111111088</v>
      </c>
      <c r="CJ34" s="168">
        <f t="shared" ref="CJ34" si="306">M34 + CJ33</f>
        <v>711635</v>
      </c>
      <c r="CK34" s="180">
        <f t="shared" ref="CK34" si="307" xml:space="preserve"> CH34 - CI34</f>
        <v>19.009027777777778</v>
      </c>
      <c r="CL34" s="168">
        <f t="shared" ref="CL34" si="308" xml:space="preserve"> CJ34/CK34/24</f>
        <v>1559.8619077192855</v>
      </c>
      <c r="CM34" s="168">
        <f t="shared" ref="CM34" si="309" xml:space="preserve"> CJ34/CH34/24</f>
        <v>1233.1581227436825</v>
      </c>
    </row>
    <row r="35" spans="1:91" ht="22.5" x14ac:dyDescent="0.25">
      <c r="A35" s="163">
        <f t="shared" si="40"/>
        <v>34</v>
      </c>
      <c r="B35" s="164">
        <v>41027</v>
      </c>
      <c r="C35" s="163">
        <f t="shared" si="0"/>
        <v>4</v>
      </c>
      <c r="D35" s="163" t="s">
        <v>24</v>
      </c>
      <c r="E35" s="163" t="s">
        <v>346</v>
      </c>
      <c r="F35" s="165"/>
      <c r="G35" s="166">
        <v>6</v>
      </c>
      <c r="H35" s="167" t="s">
        <v>26</v>
      </c>
      <c r="I35" s="165" t="s">
        <v>366</v>
      </c>
      <c r="J35" s="167" t="s">
        <v>298</v>
      </c>
      <c r="K35" s="167" t="s">
        <v>27</v>
      </c>
      <c r="L35" s="168">
        <v>152813</v>
      </c>
      <c r="M35" s="168">
        <v>23469</v>
      </c>
      <c r="N35" s="169"/>
      <c r="O35" s="170"/>
      <c r="P35" s="168">
        <f t="shared" si="256"/>
        <v>200</v>
      </c>
      <c r="Q35" s="83">
        <f t="shared" si="41"/>
        <v>735104</v>
      </c>
      <c r="R35" s="168" t="s">
        <v>330</v>
      </c>
      <c r="S35" s="171">
        <v>8.1250000000000003E-2</v>
      </c>
      <c r="T35" s="77">
        <f t="shared" si="214"/>
        <v>1</v>
      </c>
      <c r="U35" s="77">
        <f t="shared" ref="U35:U48" si="310">MINUTE(S35)</f>
        <v>57</v>
      </c>
      <c r="V35" s="168" t="s">
        <v>331</v>
      </c>
      <c r="W35" s="168"/>
      <c r="X35" s="172">
        <v>1</v>
      </c>
      <c r="Y35" s="76">
        <f t="shared" si="215"/>
        <v>24</v>
      </c>
      <c r="Z35" s="77">
        <f t="shared" ref="Z35:Z49" si="311">MINUTE(X35)</f>
        <v>0</v>
      </c>
      <c r="AA35" s="76">
        <f t="shared" si="42"/>
        <v>596</v>
      </c>
      <c r="AB35" s="76">
        <f t="shared" si="42"/>
        <v>305</v>
      </c>
      <c r="AC35" s="76">
        <f>SUM($X$2:X35)</f>
        <v>25.045138888888886</v>
      </c>
      <c r="AD35" s="168">
        <v>0</v>
      </c>
      <c r="AE35" s="168">
        <v>0</v>
      </c>
      <c r="AF35" s="76">
        <f t="shared" si="216"/>
        <v>0</v>
      </c>
      <c r="AG35" s="76">
        <f t="shared" ref="AG35:AG45" si="312">MINUTE(AE35)</f>
        <v>0</v>
      </c>
      <c r="AH35" s="77">
        <f t="shared" si="7"/>
        <v>977.875</v>
      </c>
      <c r="AI35" s="77">
        <f t="shared" si="217"/>
        <v>23469</v>
      </c>
      <c r="AJ35" s="173"/>
      <c r="AK35" s="174"/>
      <c r="AL35" s="175">
        <v>1</v>
      </c>
      <c r="AM35" s="167">
        <v>1.0416666666666666E-2</v>
      </c>
      <c r="AN35" s="76">
        <f t="shared" si="218"/>
        <v>0</v>
      </c>
      <c r="AO35" s="74">
        <f t="shared" ref="AO35:AO45" si="313">MINUTE(AM35)</f>
        <v>15</v>
      </c>
      <c r="AP35" s="163">
        <v>1</v>
      </c>
      <c r="AQ35" s="176">
        <v>3.8194444444444441E-2</v>
      </c>
      <c r="AR35" s="76">
        <f t="shared" si="219"/>
        <v>0</v>
      </c>
      <c r="AS35" s="74">
        <f t="shared" ref="AS35:AS51" si="314">MINUTE(AQ35)</f>
        <v>55</v>
      </c>
      <c r="AT35" s="163">
        <v>0</v>
      </c>
      <c r="AU35" s="171">
        <v>0</v>
      </c>
      <c r="AV35" s="76">
        <f t="shared" si="220"/>
        <v>0</v>
      </c>
      <c r="AW35" s="74">
        <f t="shared" ref="AW35:AW57" si="315">MINUTE(AU35)</f>
        <v>0</v>
      </c>
      <c r="AX35" s="175">
        <v>1</v>
      </c>
      <c r="AY35" s="177">
        <v>2.6388888888888889E-2</v>
      </c>
      <c r="AZ35" s="76">
        <f t="shared" si="221"/>
        <v>0</v>
      </c>
      <c r="BA35" s="74">
        <f t="shared" ref="BA35:BA56" si="316">MINUTE(AY35)</f>
        <v>38</v>
      </c>
      <c r="BB35" s="175">
        <v>5</v>
      </c>
      <c r="BC35" s="176">
        <v>4.3055555555555562E-2</v>
      </c>
      <c r="BD35" s="77">
        <f t="shared" si="222"/>
        <v>1</v>
      </c>
      <c r="BE35" s="80">
        <f t="shared" ref="BE35:BE72" si="317">MINUTE(BC35)</f>
        <v>2</v>
      </c>
      <c r="BF35" s="163">
        <v>1</v>
      </c>
      <c r="BG35" s="176">
        <v>8.7500000000000008E-2</v>
      </c>
      <c r="BH35" s="76">
        <f t="shared" si="223"/>
        <v>2</v>
      </c>
      <c r="BI35" s="74">
        <f t="shared" ref="BI35:BI72" si="318">MINUTE(BG35)</f>
        <v>6</v>
      </c>
      <c r="BJ35" s="178">
        <v>0</v>
      </c>
      <c r="BK35" s="176">
        <v>0</v>
      </c>
      <c r="BL35" s="76">
        <f t="shared" si="224"/>
        <v>0</v>
      </c>
      <c r="BM35" s="74">
        <f t="shared" ref="BM35:BM72" si="319">MINUTE(BK35)</f>
        <v>0</v>
      </c>
      <c r="BN35" s="178">
        <v>1</v>
      </c>
      <c r="BO35" s="176">
        <v>4.1666666666666664E-2</v>
      </c>
      <c r="BP35" s="76">
        <f t="shared" si="225"/>
        <v>1</v>
      </c>
      <c r="BQ35" s="74">
        <f t="shared" ref="BQ35:BQ72" si="320">MINUTE(BO35)</f>
        <v>0</v>
      </c>
      <c r="BR35" s="179">
        <v>3</v>
      </c>
      <c r="BS35" s="176">
        <v>0.25138888888888888</v>
      </c>
      <c r="BT35" s="76">
        <f t="shared" si="226"/>
        <v>6</v>
      </c>
      <c r="BU35" s="75">
        <f t="shared" ref="BU35:BU72" si="321">MINUTE(BS35)</f>
        <v>2</v>
      </c>
      <c r="BV35" s="76">
        <f t="shared" si="267"/>
        <v>13</v>
      </c>
      <c r="BW35" s="208">
        <f t="shared" si="205"/>
        <v>0.49861111111111117</v>
      </c>
      <c r="BX35" s="76">
        <f t="shared" si="227"/>
        <v>11</v>
      </c>
      <c r="BY35" s="74">
        <f t="shared" ref="BY35:BY72" si="322">MINUTE(BW35)</f>
        <v>58</v>
      </c>
      <c r="BZ35" s="110">
        <f t="shared" ref="BZ35:BZ39" si="323">X35-BW35</f>
        <v>0.50138888888888888</v>
      </c>
      <c r="CA35" s="80">
        <f t="shared" ref="CA35:CA39" si="324">M35/BZ35/24</f>
        <v>1950.3324099722993</v>
      </c>
      <c r="CB35" s="80">
        <f t="shared" ref="CB35:CB39" si="325">CA35*24</f>
        <v>46807.977839335181</v>
      </c>
      <c r="CC35" s="78">
        <f t="shared" ref="CC35:CC40" si="326">M35/(X35-BS35)/24</f>
        <v>1306.252319109462</v>
      </c>
      <c r="CD35" s="141">
        <f t="shared" ref="CD35" si="327">BS35+CD34</f>
        <v>5.2874999999999979</v>
      </c>
      <c r="CE35" s="141">
        <f t="shared" ref="CE35" si="328">X35 + CE34</f>
        <v>25.045138888888886</v>
      </c>
      <c r="CF35" s="140">
        <f t="shared" ref="CF35" si="329" xml:space="preserve"> CE35 - CD35</f>
        <v>19.757638888888888</v>
      </c>
      <c r="CG35" s="111">
        <f t="shared" ref="CG35" si="330">Q35/CF35/24</f>
        <v>1550.2527151945451</v>
      </c>
      <c r="CH35" s="180">
        <f t="shared" ref="CH35" si="331">X35+CH34</f>
        <v>25.045138888888886</v>
      </c>
      <c r="CI35" s="180">
        <f t="shared" ref="CI35" si="332">BS35 + CI34</f>
        <v>5.2874999999999979</v>
      </c>
      <c r="CJ35" s="168">
        <f t="shared" ref="CJ35" si="333">M35 + CJ34</f>
        <v>735104</v>
      </c>
      <c r="CK35" s="180">
        <f t="shared" ref="CK35" si="334" xml:space="preserve"> CH35 - CI35</f>
        <v>19.757638888888888</v>
      </c>
      <c r="CL35" s="168">
        <f t="shared" ref="CL35" si="335" xml:space="preserve"> CJ35/CK35/24</f>
        <v>1550.2527151945451</v>
      </c>
      <c r="CM35" s="168">
        <f t="shared" ref="CM35" si="336" xml:space="preserve"> CJ35/CH35/24</f>
        <v>1222.9652017191183</v>
      </c>
    </row>
    <row r="36" spans="1:91" ht="22.5" x14ac:dyDescent="0.25">
      <c r="A36" s="163">
        <f t="shared" si="40"/>
        <v>35</v>
      </c>
      <c r="B36" s="164">
        <v>41028</v>
      </c>
      <c r="C36" s="163">
        <f t="shared" si="0"/>
        <v>4</v>
      </c>
      <c r="D36" s="163" t="s">
        <v>24</v>
      </c>
      <c r="E36" s="163" t="s">
        <v>346</v>
      </c>
      <c r="F36" s="165"/>
      <c r="G36" s="166">
        <v>6</v>
      </c>
      <c r="H36" s="167" t="s">
        <v>26</v>
      </c>
      <c r="I36" s="165" t="s">
        <v>366</v>
      </c>
      <c r="J36" s="167" t="s">
        <v>298</v>
      </c>
      <c r="K36" s="167" t="s">
        <v>27</v>
      </c>
      <c r="L36" s="168">
        <v>152813</v>
      </c>
      <c r="M36" s="168">
        <v>200</v>
      </c>
      <c r="N36" s="169"/>
      <c r="O36" s="170"/>
      <c r="P36" s="168">
        <f t="shared" si="256"/>
        <v>0</v>
      </c>
      <c r="Q36" s="83">
        <f t="shared" si="41"/>
        <v>735304</v>
      </c>
      <c r="R36" s="168" t="s">
        <v>330</v>
      </c>
      <c r="S36" s="171">
        <v>8.1250000000000003E-2</v>
      </c>
      <c r="T36" s="77">
        <f t="shared" si="214"/>
        <v>1</v>
      </c>
      <c r="U36" s="77">
        <f t="shared" si="310"/>
        <v>57</v>
      </c>
      <c r="V36" s="168" t="s">
        <v>331</v>
      </c>
      <c r="W36" s="168"/>
      <c r="X36" s="172">
        <v>2.0833333333333332E-2</v>
      </c>
      <c r="Y36" s="76">
        <f t="shared" si="215"/>
        <v>0</v>
      </c>
      <c r="Z36" s="77">
        <f t="shared" si="311"/>
        <v>30</v>
      </c>
      <c r="AA36" s="76">
        <f t="shared" si="42"/>
        <v>596</v>
      </c>
      <c r="AB36" s="76">
        <f t="shared" si="42"/>
        <v>335</v>
      </c>
      <c r="AC36" s="76">
        <f>SUM($X$2:X36)</f>
        <v>25.065972222222218</v>
      </c>
      <c r="AD36" s="168">
        <v>0</v>
      </c>
      <c r="AE36" s="168">
        <v>0</v>
      </c>
      <c r="AF36" s="76">
        <f t="shared" si="216"/>
        <v>0</v>
      </c>
      <c r="AG36" s="76">
        <f t="shared" si="312"/>
        <v>0</v>
      </c>
      <c r="AH36" s="77">
        <f t="shared" si="7"/>
        <v>400</v>
      </c>
      <c r="AI36" s="77">
        <f t="shared" si="217"/>
        <v>9600</v>
      </c>
      <c r="AJ36" s="167" t="s">
        <v>364</v>
      </c>
      <c r="AK36" s="174"/>
      <c r="AL36" s="175">
        <v>0</v>
      </c>
      <c r="AM36" s="167">
        <v>0</v>
      </c>
      <c r="AN36" s="76">
        <f t="shared" si="218"/>
        <v>0</v>
      </c>
      <c r="AO36" s="74">
        <f t="shared" si="313"/>
        <v>0</v>
      </c>
      <c r="AP36" s="163">
        <v>0</v>
      </c>
      <c r="AQ36" s="176">
        <v>0</v>
      </c>
      <c r="AR36" s="76">
        <f t="shared" si="219"/>
        <v>0</v>
      </c>
      <c r="AS36" s="74">
        <f t="shared" si="314"/>
        <v>0</v>
      </c>
      <c r="AT36" s="163">
        <v>0</v>
      </c>
      <c r="AU36" s="171">
        <v>0</v>
      </c>
      <c r="AV36" s="76">
        <f t="shared" si="220"/>
        <v>0</v>
      </c>
      <c r="AW36" s="74">
        <f t="shared" si="315"/>
        <v>0</v>
      </c>
      <c r="AX36" s="175">
        <v>0</v>
      </c>
      <c r="AY36" s="177">
        <v>0</v>
      </c>
      <c r="AZ36" s="76">
        <f t="shared" si="221"/>
        <v>0</v>
      </c>
      <c r="BA36" s="74">
        <f t="shared" si="316"/>
        <v>0</v>
      </c>
      <c r="BB36" s="175">
        <v>0</v>
      </c>
      <c r="BC36" s="176">
        <v>0</v>
      </c>
      <c r="BD36" s="77">
        <f t="shared" si="222"/>
        <v>0</v>
      </c>
      <c r="BE36" s="80">
        <f t="shared" si="317"/>
        <v>0</v>
      </c>
      <c r="BF36" s="163">
        <v>0</v>
      </c>
      <c r="BG36" s="176">
        <v>0</v>
      </c>
      <c r="BH36" s="76">
        <f t="shared" si="223"/>
        <v>0</v>
      </c>
      <c r="BI36" s="74">
        <f t="shared" si="318"/>
        <v>0</v>
      </c>
      <c r="BJ36" s="178">
        <v>0</v>
      </c>
      <c r="BK36" s="176">
        <v>0</v>
      </c>
      <c r="BL36" s="76">
        <f t="shared" si="224"/>
        <v>0</v>
      </c>
      <c r="BM36" s="74">
        <f t="shared" si="319"/>
        <v>0</v>
      </c>
      <c r="BN36" s="178">
        <v>0</v>
      </c>
      <c r="BO36" s="176">
        <v>0</v>
      </c>
      <c r="BP36" s="76">
        <f t="shared" si="225"/>
        <v>0</v>
      </c>
      <c r="BQ36" s="74">
        <f t="shared" si="320"/>
        <v>0</v>
      </c>
      <c r="BR36" s="179">
        <v>0</v>
      </c>
      <c r="BS36" s="176">
        <v>0</v>
      </c>
      <c r="BT36" s="76">
        <f t="shared" si="226"/>
        <v>0</v>
      </c>
      <c r="BU36" s="75">
        <f t="shared" si="321"/>
        <v>0</v>
      </c>
      <c r="BV36" s="76">
        <f t="shared" si="267"/>
        <v>0</v>
      </c>
      <c r="BW36" s="208">
        <f t="shared" si="205"/>
        <v>0</v>
      </c>
      <c r="BX36" s="76">
        <f t="shared" si="227"/>
        <v>0</v>
      </c>
      <c r="BY36" s="74">
        <f t="shared" si="322"/>
        <v>0</v>
      </c>
      <c r="BZ36" s="110">
        <f t="shared" si="323"/>
        <v>2.0833333333333332E-2</v>
      </c>
      <c r="CA36" s="80">
        <f t="shared" si="324"/>
        <v>400</v>
      </c>
      <c r="CB36" s="80">
        <f t="shared" si="325"/>
        <v>9600</v>
      </c>
      <c r="CC36" s="78">
        <f t="shared" si="326"/>
        <v>400</v>
      </c>
      <c r="CD36" s="141">
        <f t="shared" ref="CD36" si="337">BS36+CD35</f>
        <v>5.2874999999999979</v>
      </c>
      <c r="CE36" s="141">
        <f t="shared" ref="CE36" si="338">X36 + CE35</f>
        <v>25.065972222222218</v>
      </c>
      <c r="CF36" s="140">
        <f t="shared" ref="CF36" si="339" xml:space="preserve"> CE36 - CD36</f>
        <v>19.77847222222222</v>
      </c>
      <c r="CG36" s="111">
        <f t="shared" ref="CG36" si="340">Q36/CF36/24</f>
        <v>1549.0411151293847</v>
      </c>
      <c r="CH36" s="180">
        <f t="shared" ref="CH36" si="341">X36+CH35</f>
        <v>25.065972222222218</v>
      </c>
      <c r="CI36" s="180">
        <f t="shared" ref="CI36" si="342">BS36 + CI35</f>
        <v>5.2874999999999979</v>
      </c>
      <c r="CJ36" s="168">
        <f t="shared" ref="CJ36" si="343">M36 + CJ35</f>
        <v>735304</v>
      </c>
      <c r="CK36" s="180">
        <f t="shared" ref="CK36" si="344" xml:space="preserve"> CH36 - CI36</f>
        <v>19.77847222222222</v>
      </c>
      <c r="CL36" s="168">
        <f t="shared" ref="CL36" si="345" xml:space="preserve"> CJ36/CK36/24</f>
        <v>1549.0411151293847</v>
      </c>
      <c r="CM36" s="168">
        <f t="shared" ref="CM36" si="346" xml:space="preserve"> CJ36/CH36/24</f>
        <v>1222.2812023826016</v>
      </c>
    </row>
    <row r="37" spans="1:91" x14ac:dyDescent="0.25">
      <c r="A37" s="163">
        <f t="shared" si="40"/>
        <v>36</v>
      </c>
      <c r="B37" s="164">
        <v>41028</v>
      </c>
      <c r="C37" s="163">
        <f t="shared" si="0"/>
        <v>4</v>
      </c>
      <c r="D37" s="163" t="s">
        <v>24</v>
      </c>
      <c r="E37" s="163" t="s">
        <v>352</v>
      </c>
      <c r="F37" s="165"/>
      <c r="G37" s="166">
        <v>8</v>
      </c>
      <c r="H37" s="167" t="s">
        <v>26</v>
      </c>
      <c r="I37" s="165" t="s">
        <v>215</v>
      </c>
      <c r="J37" s="167" t="s">
        <v>353</v>
      </c>
      <c r="K37" s="167" t="s">
        <v>27</v>
      </c>
      <c r="L37" s="168">
        <v>156718</v>
      </c>
      <c r="M37" s="168">
        <v>9340</v>
      </c>
      <c r="N37" s="169"/>
      <c r="O37" s="170"/>
      <c r="P37" s="168">
        <f>L37-M37</f>
        <v>147378</v>
      </c>
      <c r="Q37" s="83">
        <f t="shared" si="41"/>
        <v>744644</v>
      </c>
      <c r="R37" s="168" t="s">
        <v>354</v>
      </c>
      <c r="S37" s="171">
        <v>7.6388888888888895E-2</v>
      </c>
      <c r="T37" s="77">
        <f t="shared" si="214"/>
        <v>1</v>
      </c>
      <c r="U37" s="77">
        <f t="shared" si="310"/>
        <v>50</v>
      </c>
      <c r="V37" s="168" t="s">
        <v>355</v>
      </c>
      <c r="W37" s="168" t="s">
        <v>386</v>
      </c>
      <c r="X37" s="172">
        <v>0.46875</v>
      </c>
      <c r="Y37" s="76">
        <f t="shared" si="215"/>
        <v>11</v>
      </c>
      <c r="Z37" s="77">
        <f t="shared" si="311"/>
        <v>15</v>
      </c>
      <c r="AA37" s="76">
        <f t="shared" ref="AA37:AB52" si="347">AA36+Y37</f>
        <v>607</v>
      </c>
      <c r="AB37" s="76">
        <f t="shared" si="347"/>
        <v>350</v>
      </c>
      <c r="AC37" s="76">
        <f>SUM($X$2:X37)</f>
        <v>25.534722222222218</v>
      </c>
      <c r="AD37" s="168">
        <v>0</v>
      </c>
      <c r="AE37" s="168">
        <v>0</v>
      </c>
      <c r="AF37" s="76">
        <f t="shared" si="216"/>
        <v>0</v>
      </c>
      <c r="AG37" s="76">
        <f t="shared" si="312"/>
        <v>0</v>
      </c>
      <c r="AH37" s="77">
        <f t="shared" si="7"/>
        <v>830.22222222222217</v>
      </c>
      <c r="AI37" s="77">
        <f t="shared" si="217"/>
        <v>19925.333333333332</v>
      </c>
      <c r="AJ37" s="173"/>
      <c r="AK37" s="174"/>
      <c r="AL37" s="175">
        <v>0</v>
      </c>
      <c r="AM37" s="167">
        <v>0</v>
      </c>
      <c r="AN37" s="76">
        <f t="shared" si="218"/>
        <v>0</v>
      </c>
      <c r="AO37" s="74">
        <f t="shared" si="313"/>
        <v>0</v>
      </c>
      <c r="AP37" s="163">
        <v>0</v>
      </c>
      <c r="AQ37" s="176">
        <v>0</v>
      </c>
      <c r="AR37" s="76">
        <f t="shared" si="219"/>
        <v>0</v>
      </c>
      <c r="AS37" s="74">
        <f t="shared" si="314"/>
        <v>0</v>
      </c>
      <c r="AT37" s="163">
        <v>0</v>
      </c>
      <c r="AU37" s="171">
        <v>0</v>
      </c>
      <c r="AV37" s="76">
        <f t="shared" si="220"/>
        <v>0</v>
      </c>
      <c r="AW37" s="74">
        <f t="shared" si="315"/>
        <v>0</v>
      </c>
      <c r="AX37" s="175">
        <v>0</v>
      </c>
      <c r="AY37" s="177">
        <v>0</v>
      </c>
      <c r="AZ37" s="76">
        <f t="shared" si="221"/>
        <v>0</v>
      </c>
      <c r="BA37" s="74">
        <f t="shared" si="316"/>
        <v>0</v>
      </c>
      <c r="BB37" s="175">
        <v>0</v>
      </c>
      <c r="BC37" s="176">
        <v>0</v>
      </c>
      <c r="BD37" s="77">
        <f t="shared" si="222"/>
        <v>0</v>
      </c>
      <c r="BE37" s="80">
        <f t="shared" si="317"/>
        <v>0</v>
      </c>
      <c r="BF37" s="163">
        <v>1</v>
      </c>
      <c r="BG37" s="176">
        <v>0.38541666666666669</v>
      </c>
      <c r="BH37" s="76">
        <f t="shared" si="223"/>
        <v>9</v>
      </c>
      <c r="BI37" s="74">
        <f t="shared" si="318"/>
        <v>15</v>
      </c>
      <c r="BJ37" s="178">
        <v>0</v>
      </c>
      <c r="BK37" s="176">
        <v>0</v>
      </c>
      <c r="BL37" s="76">
        <f t="shared" si="224"/>
        <v>0</v>
      </c>
      <c r="BM37" s="74">
        <f t="shared" si="319"/>
        <v>0</v>
      </c>
      <c r="BN37" s="178">
        <v>0</v>
      </c>
      <c r="BO37" s="176">
        <v>0</v>
      </c>
      <c r="BP37" s="76">
        <f t="shared" si="225"/>
        <v>0</v>
      </c>
      <c r="BQ37" s="74">
        <f t="shared" si="320"/>
        <v>0</v>
      </c>
      <c r="BR37" s="179">
        <v>0</v>
      </c>
      <c r="BS37" s="176">
        <v>0</v>
      </c>
      <c r="BT37" s="76">
        <f t="shared" si="226"/>
        <v>0</v>
      </c>
      <c r="BU37" s="75">
        <f t="shared" si="321"/>
        <v>0</v>
      </c>
      <c r="BV37" s="76">
        <f t="shared" si="267"/>
        <v>1</v>
      </c>
      <c r="BW37" s="208">
        <f t="shared" si="205"/>
        <v>0.38541666666666669</v>
      </c>
      <c r="BX37" s="76">
        <f t="shared" si="227"/>
        <v>9</v>
      </c>
      <c r="BY37" s="74">
        <f t="shared" si="322"/>
        <v>15</v>
      </c>
      <c r="BZ37" s="110">
        <f t="shared" si="323"/>
        <v>8.3333333333333315E-2</v>
      </c>
      <c r="CA37" s="80">
        <f t="shared" si="324"/>
        <v>4670.0000000000009</v>
      </c>
      <c r="CB37" s="80">
        <f t="shared" si="325"/>
        <v>112080.00000000003</v>
      </c>
      <c r="CC37" s="78">
        <f t="shared" si="326"/>
        <v>830.22222222222217</v>
      </c>
      <c r="CD37" s="141">
        <f t="shared" ref="CD37" si="348">BS37+CD36</f>
        <v>5.2874999999999979</v>
      </c>
      <c r="CE37" s="141">
        <f t="shared" ref="CE37" si="349">X37 + CE36</f>
        <v>25.534722222222218</v>
      </c>
      <c r="CF37" s="140">
        <f t="shared" ref="CF37" si="350" xml:space="preserve"> CE37 - CD37</f>
        <v>20.24722222222222</v>
      </c>
      <c r="CG37" s="111">
        <f t="shared" ref="CG37" si="351">Q37/CF37/24</f>
        <v>1532.39950610509</v>
      </c>
      <c r="CH37" s="180">
        <f t="shared" ref="CH37" si="352">X37+CH36</f>
        <v>25.534722222222218</v>
      </c>
      <c r="CI37" s="180">
        <f t="shared" ref="CI37" si="353">BS37 + CI36</f>
        <v>5.2874999999999979</v>
      </c>
      <c r="CJ37" s="168">
        <f t="shared" ref="CJ37" si="354">M37 + CJ36</f>
        <v>744644</v>
      </c>
      <c r="CK37" s="180">
        <f t="shared" ref="CK37" si="355" xml:space="preserve"> CH37 - CI37</f>
        <v>20.24722222222222</v>
      </c>
      <c r="CL37" s="168">
        <f t="shared" ref="CL37" si="356" xml:space="preserve"> CJ37/CK37/24</f>
        <v>1532.39950610509</v>
      </c>
      <c r="CM37" s="168">
        <f t="shared" ref="CM37" si="357" xml:space="preserve"> CJ37/CH37/24</f>
        <v>1215.0840358988307</v>
      </c>
    </row>
    <row r="38" spans="1:91" x14ac:dyDescent="0.25">
      <c r="A38" s="163">
        <f t="shared" si="40"/>
        <v>37</v>
      </c>
      <c r="B38" s="164">
        <v>41029</v>
      </c>
      <c r="C38" s="163">
        <f t="shared" si="0"/>
        <v>4</v>
      </c>
      <c r="D38" s="163" t="s">
        <v>24</v>
      </c>
      <c r="E38" s="163" t="s">
        <v>352</v>
      </c>
      <c r="F38" s="165"/>
      <c r="G38" s="166">
        <v>8</v>
      </c>
      <c r="H38" s="167" t="s">
        <v>26</v>
      </c>
      <c r="I38" s="165" t="s">
        <v>215</v>
      </c>
      <c r="J38" s="167" t="s">
        <v>353</v>
      </c>
      <c r="K38" s="167" t="s">
        <v>27</v>
      </c>
      <c r="L38" s="168">
        <v>156718</v>
      </c>
      <c r="M38" s="168">
        <v>26828</v>
      </c>
      <c r="N38" s="169"/>
      <c r="O38" s="170"/>
      <c r="P38" s="168">
        <f t="shared" ref="P38:P44" si="358">P37-M38</f>
        <v>120550</v>
      </c>
      <c r="Q38" s="83">
        <f t="shared" si="41"/>
        <v>771472</v>
      </c>
      <c r="R38" s="168" t="s">
        <v>354</v>
      </c>
      <c r="S38" s="171">
        <v>7.6388888888888895E-2</v>
      </c>
      <c r="T38" s="77">
        <f t="shared" si="214"/>
        <v>1</v>
      </c>
      <c r="U38" s="77">
        <f t="shared" si="310"/>
        <v>50</v>
      </c>
      <c r="V38" s="168" t="s">
        <v>355</v>
      </c>
      <c r="W38" s="168"/>
      <c r="X38" s="172">
        <v>1</v>
      </c>
      <c r="Y38" s="76">
        <f t="shared" si="215"/>
        <v>24</v>
      </c>
      <c r="Z38" s="77">
        <f t="shared" si="311"/>
        <v>0</v>
      </c>
      <c r="AA38" s="76">
        <f t="shared" si="347"/>
        <v>631</v>
      </c>
      <c r="AB38" s="76">
        <f t="shared" si="347"/>
        <v>350</v>
      </c>
      <c r="AC38" s="76">
        <f>SUM($X$2:X38)</f>
        <v>26.534722222222218</v>
      </c>
      <c r="AD38" s="168">
        <v>0</v>
      </c>
      <c r="AE38" s="168">
        <v>0</v>
      </c>
      <c r="AF38" s="76">
        <f t="shared" si="216"/>
        <v>0</v>
      </c>
      <c r="AG38" s="76">
        <f t="shared" si="312"/>
        <v>0</v>
      </c>
      <c r="AH38" s="77">
        <f t="shared" si="7"/>
        <v>1117.8333333333333</v>
      </c>
      <c r="AI38" s="77">
        <f t="shared" si="217"/>
        <v>26828</v>
      </c>
      <c r="AJ38" s="173"/>
      <c r="AK38" s="174"/>
      <c r="AL38" s="175">
        <v>0</v>
      </c>
      <c r="AM38" s="167">
        <v>0</v>
      </c>
      <c r="AN38" s="76">
        <f t="shared" si="218"/>
        <v>0</v>
      </c>
      <c r="AO38" s="74">
        <f t="shared" si="313"/>
        <v>0</v>
      </c>
      <c r="AP38" s="163">
        <v>2</v>
      </c>
      <c r="AQ38" s="176">
        <v>2.361111111111111E-2</v>
      </c>
      <c r="AR38" s="76">
        <f t="shared" si="219"/>
        <v>0</v>
      </c>
      <c r="AS38" s="74">
        <f t="shared" si="314"/>
        <v>34</v>
      </c>
      <c r="AT38" s="163">
        <v>0</v>
      </c>
      <c r="AU38" s="171">
        <v>0</v>
      </c>
      <c r="AV38" s="76">
        <f t="shared" si="220"/>
        <v>0</v>
      </c>
      <c r="AW38" s="74">
        <f t="shared" si="315"/>
        <v>0</v>
      </c>
      <c r="AX38" s="175">
        <v>0</v>
      </c>
      <c r="AY38" s="177">
        <v>0</v>
      </c>
      <c r="AZ38" s="76">
        <f t="shared" si="221"/>
        <v>0</v>
      </c>
      <c r="BA38" s="74">
        <f t="shared" si="316"/>
        <v>0</v>
      </c>
      <c r="BB38" s="175">
        <v>0</v>
      </c>
      <c r="BC38" s="176">
        <v>0</v>
      </c>
      <c r="BD38" s="77">
        <f t="shared" si="222"/>
        <v>0</v>
      </c>
      <c r="BE38" s="80">
        <f t="shared" si="317"/>
        <v>0</v>
      </c>
      <c r="BF38" s="163">
        <v>1</v>
      </c>
      <c r="BG38" s="176">
        <v>2.2222222222222223E-2</v>
      </c>
      <c r="BH38" s="76">
        <f t="shared" si="223"/>
        <v>0</v>
      </c>
      <c r="BI38" s="74">
        <f t="shared" si="318"/>
        <v>32</v>
      </c>
      <c r="BJ38" s="178">
        <v>0</v>
      </c>
      <c r="BK38" s="176">
        <v>0</v>
      </c>
      <c r="BL38" s="76">
        <f t="shared" si="224"/>
        <v>0</v>
      </c>
      <c r="BM38" s="74">
        <f t="shared" si="319"/>
        <v>0</v>
      </c>
      <c r="BN38" s="178">
        <v>0</v>
      </c>
      <c r="BO38" s="176">
        <v>0</v>
      </c>
      <c r="BP38" s="76">
        <f t="shared" si="225"/>
        <v>0</v>
      </c>
      <c r="BQ38" s="74">
        <f t="shared" si="320"/>
        <v>0</v>
      </c>
      <c r="BR38" s="179">
        <v>3</v>
      </c>
      <c r="BS38" s="176">
        <v>0.64236111111111105</v>
      </c>
      <c r="BT38" s="76">
        <f t="shared" si="226"/>
        <v>15</v>
      </c>
      <c r="BU38" s="75">
        <f t="shared" si="321"/>
        <v>25</v>
      </c>
      <c r="BV38" s="76">
        <f t="shared" si="267"/>
        <v>6</v>
      </c>
      <c r="BW38" s="208">
        <f t="shared" si="205"/>
        <v>0.68819444444444444</v>
      </c>
      <c r="BX38" s="76">
        <f t="shared" si="227"/>
        <v>16</v>
      </c>
      <c r="BY38" s="74">
        <f t="shared" si="322"/>
        <v>31</v>
      </c>
      <c r="BZ38" s="110">
        <f t="shared" si="323"/>
        <v>0.31180555555555556</v>
      </c>
      <c r="CA38" s="80">
        <f t="shared" si="324"/>
        <v>3585.0334075723827</v>
      </c>
      <c r="CB38" s="80">
        <f t="shared" si="325"/>
        <v>86040.801781737187</v>
      </c>
      <c r="CC38" s="78">
        <f t="shared" si="326"/>
        <v>3125.5922330097078</v>
      </c>
      <c r="CD38" s="141">
        <f t="shared" ref="CD38" si="359">BS38+CD37</f>
        <v>5.9298611111111086</v>
      </c>
      <c r="CE38" s="141">
        <f t="shared" ref="CE38" si="360">X38 + CE37</f>
        <v>26.534722222222218</v>
      </c>
      <c r="CF38" s="140">
        <f t="shared" ref="CF38" si="361" xml:space="preserve"> CE38 - CD38</f>
        <v>20.604861111111109</v>
      </c>
      <c r="CG38" s="111">
        <f t="shared" ref="CG38" si="362">Q38/CF38/24</f>
        <v>1560.0525765899365</v>
      </c>
      <c r="CH38" s="180">
        <f t="shared" ref="CH38" si="363">X38+CH37</f>
        <v>26.534722222222218</v>
      </c>
      <c r="CI38" s="180">
        <f t="shared" ref="CI38" si="364">BS38 + CI37</f>
        <v>5.9298611111111086</v>
      </c>
      <c r="CJ38" s="168">
        <f t="shared" ref="CJ38" si="365">M38 + CJ37</f>
        <v>771472</v>
      </c>
      <c r="CK38" s="180">
        <f t="shared" ref="CK38:CK40" si="366" xml:space="preserve"> CH38 - CI38</f>
        <v>20.604861111111109</v>
      </c>
      <c r="CL38" s="168">
        <f t="shared" ref="CL38:CL40" si="367" xml:space="preserve"> CJ38/CK38/24</f>
        <v>1560.0525765899365</v>
      </c>
      <c r="CM38" s="168">
        <f t="shared" ref="CM38:CM40" si="368" xml:space="preserve"> CJ38/CH38/24</f>
        <v>1211.4190002617117</v>
      </c>
    </row>
    <row r="39" spans="1:91" x14ac:dyDescent="0.25">
      <c r="A39" s="190">
        <f t="shared" si="40"/>
        <v>38</v>
      </c>
      <c r="B39" s="191">
        <v>41030</v>
      </c>
      <c r="C39" s="190">
        <f t="shared" si="0"/>
        <v>5</v>
      </c>
      <c r="D39" s="190" t="s">
        <v>24</v>
      </c>
      <c r="E39" s="190" t="s">
        <v>352</v>
      </c>
      <c r="F39" s="192"/>
      <c r="G39" s="193">
        <v>8</v>
      </c>
      <c r="H39" s="194" t="s">
        <v>26</v>
      </c>
      <c r="I39" s="192" t="s">
        <v>215</v>
      </c>
      <c r="J39" s="194" t="s">
        <v>353</v>
      </c>
      <c r="K39" s="194" t="s">
        <v>27</v>
      </c>
      <c r="L39" s="195">
        <v>156718</v>
      </c>
      <c r="M39" s="195">
        <v>11756</v>
      </c>
      <c r="N39" s="196"/>
      <c r="O39" s="197"/>
      <c r="P39" s="195">
        <f t="shared" si="358"/>
        <v>108794</v>
      </c>
      <c r="Q39" s="83">
        <f t="shared" si="41"/>
        <v>783228</v>
      </c>
      <c r="R39" s="195" t="s">
        <v>354</v>
      </c>
      <c r="S39" s="198">
        <v>7.6388888888888895E-2</v>
      </c>
      <c r="T39" s="77">
        <f t="shared" si="214"/>
        <v>1</v>
      </c>
      <c r="U39" s="77">
        <f t="shared" si="310"/>
        <v>50</v>
      </c>
      <c r="V39" s="195" t="s">
        <v>355</v>
      </c>
      <c r="W39" s="195"/>
      <c r="X39" s="199">
        <v>1</v>
      </c>
      <c r="Y39" s="76">
        <f t="shared" si="215"/>
        <v>24</v>
      </c>
      <c r="Z39" s="77">
        <f t="shared" si="311"/>
        <v>0</v>
      </c>
      <c r="AA39" s="76">
        <f t="shared" si="347"/>
        <v>655</v>
      </c>
      <c r="AB39" s="76">
        <f t="shared" si="347"/>
        <v>350</v>
      </c>
      <c r="AC39" s="76">
        <f>SUM($X$2:X39)</f>
        <v>27.534722222222218</v>
      </c>
      <c r="AD39" s="195">
        <v>0</v>
      </c>
      <c r="AE39" s="195">
        <v>0</v>
      </c>
      <c r="AF39" s="76">
        <f t="shared" si="216"/>
        <v>0</v>
      </c>
      <c r="AG39" s="76">
        <f t="shared" si="312"/>
        <v>0</v>
      </c>
      <c r="AH39" s="77">
        <f t="shared" si="7"/>
        <v>489.83333333333331</v>
      </c>
      <c r="AI39" s="77">
        <f t="shared" si="217"/>
        <v>11756</v>
      </c>
      <c r="AJ39" s="200"/>
      <c r="AK39" s="201"/>
      <c r="AL39" s="202">
        <v>0</v>
      </c>
      <c r="AM39" s="194">
        <v>0</v>
      </c>
      <c r="AN39" s="76">
        <f t="shared" si="218"/>
        <v>0</v>
      </c>
      <c r="AO39" s="74">
        <f t="shared" si="313"/>
        <v>0</v>
      </c>
      <c r="AP39" s="190">
        <v>0</v>
      </c>
      <c r="AQ39" s="203">
        <v>0</v>
      </c>
      <c r="AR39" s="76">
        <f t="shared" si="219"/>
        <v>0</v>
      </c>
      <c r="AS39" s="74">
        <f t="shared" si="314"/>
        <v>0</v>
      </c>
      <c r="AT39" s="190">
        <v>0</v>
      </c>
      <c r="AU39" s="198">
        <v>0</v>
      </c>
      <c r="AV39" s="76">
        <f t="shared" si="220"/>
        <v>0</v>
      </c>
      <c r="AW39" s="74">
        <f t="shared" si="315"/>
        <v>0</v>
      </c>
      <c r="AX39" s="202">
        <v>0</v>
      </c>
      <c r="AY39" s="204">
        <v>0</v>
      </c>
      <c r="AZ39" s="76">
        <f t="shared" si="221"/>
        <v>0</v>
      </c>
      <c r="BA39" s="74">
        <f t="shared" si="316"/>
        <v>0</v>
      </c>
      <c r="BB39" s="202">
        <v>0</v>
      </c>
      <c r="BC39" s="203">
        <v>0</v>
      </c>
      <c r="BD39" s="77">
        <f t="shared" si="222"/>
        <v>0</v>
      </c>
      <c r="BE39" s="80">
        <f t="shared" si="317"/>
        <v>0</v>
      </c>
      <c r="BF39" s="190">
        <v>0</v>
      </c>
      <c r="BG39" s="203">
        <v>0</v>
      </c>
      <c r="BH39" s="76">
        <f t="shared" si="223"/>
        <v>0</v>
      </c>
      <c r="BI39" s="74">
        <f t="shared" si="318"/>
        <v>0</v>
      </c>
      <c r="BJ39" s="205">
        <v>0</v>
      </c>
      <c r="BK39" s="203">
        <v>0</v>
      </c>
      <c r="BL39" s="76">
        <f t="shared" si="224"/>
        <v>0</v>
      </c>
      <c r="BM39" s="74">
        <f t="shared" si="319"/>
        <v>0</v>
      </c>
      <c r="BN39" s="205">
        <v>0</v>
      </c>
      <c r="BO39" s="203">
        <v>0</v>
      </c>
      <c r="BP39" s="76">
        <f t="shared" si="225"/>
        <v>0</v>
      </c>
      <c r="BQ39" s="74">
        <f t="shared" si="320"/>
        <v>0</v>
      </c>
      <c r="BR39" s="206">
        <v>2</v>
      </c>
      <c r="BS39" s="203">
        <v>0.84652777777777777</v>
      </c>
      <c r="BT39" s="76">
        <f t="shared" si="226"/>
        <v>20</v>
      </c>
      <c r="BU39" s="75">
        <f t="shared" si="321"/>
        <v>19</v>
      </c>
      <c r="BV39" s="76">
        <f t="shared" si="267"/>
        <v>2</v>
      </c>
      <c r="BW39" s="208">
        <f t="shared" si="205"/>
        <v>0.84652777777777777</v>
      </c>
      <c r="BX39" s="76">
        <f t="shared" si="227"/>
        <v>20</v>
      </c>
      <c r="BY39" s="74">
        <f t="shared" si="322"/>
        <v>19</v>
      </c>
      <c r="BZ39" s="110">
        <f t="shared" si="323"/>
        <v>0.15347222222222223</v>
      </c>
      <c r="CA39" s="80">
        <f t="shared" si="324"/>
        <v>3191.674208144796</v>
      </c>
      <c r="CB39" s="80">
        <f t="shared" si="325"/>
        <v>76600.180995475108</v>
      </c>
      <c r="CC39" s="78">
        <f t="shared" si="326"/>
        <v>3191.674208144796</v>
      </c>
      <c r="CD39" s="141">
        <f t="shared" ref="CD39" si="369">BS39+CD38</f>
        <v>6.7763888888888868</v>
      </c>
      <c r="CE39" s="141">
        <f t="shared" ref="CE39" si="370">X39 + CE38</f>
        <v>27.534722222222218</v>
      </c>
      <c r="CF39" s="140">
        <f t="shared" ref="CF39" si="371" xml:space="preserve"> CE39 - CD39</f>
        <v>20.758333333333333</v>
      </c>
      <c r="CG39" s="111">
        <f t="shared" ref="CG39" si="372">Q39/CF39/24</f>
        <v>1572.1156162183861</v>
      </c>
      <c r="CH39" s="207">
        <f>X39</f>
        <v>1</v>
      </c>
      <c r="CI39" s="207">
        <f>BS39</f>
        <v>0.84652777777777777</v>
      </c>
      <c r="CJ39" s="195">
        <f>M39</f>
        <v>11756</v>
      </c>
      <c r="CK39" s="207">
        <f t="shared" si="366"/>
        <v>0.15347222222222223</v>
      </c>
      <c r="CL39" s="195">
        <f t="shared" si="367"/>
        <v>3191.674208144796</v>
      </c>
      <c r="CM39" s="195">
        <f t="shared" si="368"/>
        <v>489.83333333333331</v>
      </c>
    </row>
    <row r="40" spans="1:91" x14ac:dyDescent="0.25">
      <c r="A40" s="190">
        <f t="shared" si="40"/>
        <v>39</v>
      </c>
      <c r="B40" s="191">
        <v>41031</v>
      </c>
      <c r="C40" s="190">
        <f t="shared" si="0"/>
        <v>5</v>
      </c>
      <c r="D40" s="190" t="s">
        <v>24</v>
      </c>
      <c r="E40" s="190" t="s">
        <v>352</v>
      </c>
      <c r="F40" s="192"/>
      <c r="G40" s="193">
        <v>8</v>
      </c>
      <c r="H40" s="194" t="s">
        <v>26</v>
      </c>
      <c r="I40" s="192" t="s">
        <v>215</v>
      </c>
      <c r="J40" s="194" t="s">
        <v>353</v>
      </c>
      <c r="K40" s="194" t="s">
        <v>27</v>
      </c>
      <c r="L40" s="195">
        <v>156718</v>
      </c>
      <c r="M40" s="195">
        <v>15612</v>
      </c>
      <c r="N40" s="196"/>
      <c r="O40" s="197"/>
      <c r="P40" s="195">
        <f t="shared" si="358"/>
        <v>93182</v>
      </c>
      <c r="Q40" s="83">
        <f t="shared" si="41"/>
        <v>798840</v>
      </c>
      <c r="R40" s="195" t="s">
        <v>354</v>
      </c>
      <c r="S40" s="198">
        <v>7.6388888888888895E-2</v>
      </c>
      <c r="T40" s="77">
        <f t="shared" si="214"/>
        <v>1</v>
      </c>
      <c r="U40" s="77">
        <f t="shared" si="310"/>
        <v>50</v>
      </c>
      <c r="V40" s="195" t="s">
        <v>355</v>
      </c>
      <c r="W40" s="195"/>
      <c r="X40" s="199">
        <v>1</v>
      </c>
      <c r="Y40" s="76">
        <f t="shared" si="215"/>
        <v>24</v>
      </c>
      <c r="Z40" s="77">
        <f t="shared" si="311"/>
        <v>0</v>
      </c>
      <c r="AA40" s="76">
        <f t="shared" si="347"/>
        <v>679</v>
      </c>
      <c r="AB40" s="76">
        <f t="shared" si="347"/>
        <v>350</v>
      </c>
      <c r="AC40" s="76">
        <f>SUM($X$2:X40)</f>
        <v>28.534722222222218</v>
      </c>
      <c r="AD40" s="195">
        <v>0</v>
      </c>
      <c r="AE40" s="195">
        <v>0</v>
      </c>
      <c r="AF40" s="76">
        <f t="shared" si="216"/>
        <v>0</v>
      </c>
      <c r="AG40" s="76">
        <f t="shared" si="312"/>
        <v>0</v>
      </c>
      <c r="AH40" s="77">
        <f t="shared" si="7"/>
        <v>650.5</v>
      </c>
      <c r="AI40" s="77">
        <f t="shared" si="217"/>
        <v>15612</v>
      </c>
      <c r="AJ40" s="200"/>
      <c r="AK40" s="201"/>
      <c r="AL40" s="202">
        <v>0</v>
      </c>
      <c r="AM40" s="194">
        <v>0</v>
      </c>
      <c r="AN40" s="76">
        <f t="shared" si="218"/>
        <v>0</v>
      </c>
      <c r="AO40" s="74">
        <f t="shared" si="313"/>
        <v>0</v>
      </c>
      <c r="AP40" s="190">
        <v>2</v>
      </c>
      <c r="AQ40" s="203">
        <v>2.7777777777777776E-2</v>
      </c>
      <c r="AR40" s="76">
        <f t="shared" si="219"/>
        <v>0</v>
      </c>
      <c r="AS40" s="74">
        <f t="shared" si="314"/>
        <v>40</v>
      </c>
      <c r="AT40" s="190">
        <v>0</v>
      </c>
      <c r="AU40" s="198">
        <v>0</v>
      </c>
      <c r="AV40" s="76">
        <f t="shared" si="220"/>
        <v>0</v>
      </c>
      <c r="AW40" s="74">
        <f t="shared" si="315"/>
        <v>0</v>
      </c>
      <c r="AX40" s="202">
        <v>0</v>
      </c>
      <c r="AY40" s="204">
        <v>0</v>
      </c>
      <c r="AZ40" s="76">
        <f t="shared" si="221"/>
        <v>0</v>
      </c>
      <c r="BA40" s="74">
        <f t="shared" si="316"/>
        <v>0</v>
      </c>
      <c r="BB40" s="202">
        <v>0</v>
      </c>
      <c r="BC40" s="203">
        <v>0</v>
      </c>
      <c r="BD40" s="77">
        <f t="shared" si="222"/>
        <v>0</v>
      </c>
      <c r="BE40" s="80">
        <f t="shared" si="317"/>
        <v>0</v>
      </c>
      <c r="BF40" s="190">
        <v>0</v>
      </c>
      <c r="BG40" s="203">
        <v>0</v>
      </c>
      <c r="BH40" s="76">
        <f t="shared" si="223"/>
        <v>0</v>
      </c>
      <c r="BI40" s="74">
        <f t="shared" si="318"/>
        <v>0</v>
      </c>
      <c r="BJ40" s="205">
        <v>0</v>
      </c>
      <c r="BK40" s="203">
        <v>0</v>
      </c>
      <c r="BL40" s="76">
        <f t="shared" si="224"/>
        <v>0</v>
      </c>
      <c r="BM40" s="74">
        <f t="shared" si="319"/>
        <v>0</v>
      </c>
      <c r="BN40" s="205">
        <v>0</v>
      </c>
      <c r="BO40" s="203">
        <v>0</v>
      </c>
      <c r="BP40" s="76">
        <f t="shared" si="225"/>
        <v>0</v>
      </c>
      <c r="BQ40" s="74">
        <f t="shared" si="320"/>
        <v>0</v>
      </c>
      <c r="BR40" s="206">
        <v>2</v>
      </c>
      <c r="BS40" s="203">
        <v>0.77847222222222223</v>
      </c>
      <c r="BT40" s="76">
        <f t="shared" si="226"/>
        <v>18</v>
      </c>
      <c r="BU40" s="75">
        <f t="shared" si="321"/>
        <v>41</v>
      </c>
      <c r="BV40" s="76">
        <f t="shared" si="267"/>
        <v>4</v>
      </c>
      <c r="BW40" s="208">
        <f t="shared" si="205"/>
        <v>0.80625000000000002</v>
      </c>
      <c r="BX40" s="76">
        <f t="shared" si="227"/>
        <v>19</v>
      </c>
      <c r="BY40" s="74">
        <f t="shared" si="322"/>
        <v>21</v>
      </c>
      <c r="BZ40" s="110">
        <f t="shared" ref="BZ40" si="373">X40-BW40</f>
        <v>0.19374999999999998</v>
      </c>
      <c r="CA40" s="80">
        <f t="shared" ref="CA40" si="374">M40/BZ40/24</f>
        <v>3357.4193548387102</v>
      </c>
      <c r="CB40" s="80">
        <f t="shared" ref="CB40" si="375">CA40*24</f>
        <v>80578.064516129045</v>
      </c>
      <c r="CC40" s="78">
        <f t="shared" si="326"/>
        <v>2936.4263322884017</v>
      </c>
      <c r="CD40" s="141">
        <f t="shared" ref="CD40" si="376">BS40+CD39</f>
        <v>7.5548611111111086</v>
      </c>
      <c r="CE40" s="141">
        <f t="shared" ref="CE40" si="377">X40 + CE39</f>
        <v>28.534722222222218</v>
      </c>
      <c r="CF40" s="140">
        <f t="shared" ref="CF40" si="378" xml:space="preserve"> CE40 - CD40</f>
        <v>20.979861111111109</v>
      </c>
      <c r="CG40" s="111">
        <f t="shared" ref="CG40" si="379">Q40/CF40/24</f>
        <v>1586.5214656913047</v>
      </c>
      <c r="CH40" s="207">
        <f t="shared" ref="CH40:CH45" si="380">X40 +CH39</f>
        <v>2</v>
      </c>
      <c r="CI40" s="207">
        <f t="shared" ref="CI40:CI45" si="381">BS40+CI39</f>
        <v>1.625</v>
      </c>
      <c r="CJ40" s="195">
        <f t="shared" ref="CJ40:CJ45" si="382">M40 +CJ39</f>
        <v>27368</v>
      </c>
      <c r="CK40" s="207">
        <f t="shared" si="366"/>
        <v>0.375</v>
      </c>
      <c r="CL40" s="195">
        <f t="shared" si="367"/>
        <v>3040.8888888888887</v>
      </c>
      <c r="CM40" s="195">
        <f t="shared" si="368"/>
        <v>570.16666666666663</v>
      </c>
    </row>
    <row r="41" spans="1:91" x14ac:dyDescent="0.25">
      <c r="A41" s="190">
        <f t="shared" si="40"/>
        <v>40</v>
      </c>
      <c r="B41" s="191">
        <v>41032</v>
      </c>
      <c r="C41" s="190">
        <f t="shared" si="0"/>
        <v>5</v>
      </c>
      <c r="D41" s="190" t="s">
        <v>24</v>
      </c>
      <c r="E41" s="190" t="s">
        <v>352</v>
      </c>
      <c r="F41" s="192"/>
      <c r="G41" s="193">
        <v>8</v>
      </c>
      <c r="H41" s="194" t="s">
        <v>26</v>
      </c>
      <c r="I41" s="192" t="s">
        <v>215</v>
      </c>
      <c r="J41" s="194" t="s">
        <v>353</v>
      </c>
      <c r="K41" s="194" t="s">
        <v>27</v>
      </c>
      <c r="L41" s="195">
        <v>156718</v>
      </c>
      <c r="M41" s="195">
        <v>13703</v>
      </c>
      <c r="N41" s="196"/>
      <c r="O41" s="197"/>
      <c r="P41" s="195">
        <f t="shared" si="358"/>
        <v>79479</v>
      </c>
      <c r="Q41" s="83">
        <f t="shared" si="41"/>
        <v>812543</v>
      </c>
      <c r="R41" s="195" t="s">
        <v>354</v>
      </c>
      <c r="S41" s="198">
        <v>7.6388888888888895E-2</v>
      </c>
      <c r="T41" s="77">
        <f t="shared" si="214"/>
        <v>1</v>
      </c>
      <c r="U41" s="77">
        <f t="shared" si="310"/>
        <v>50</v>
      </c>
      <c r="V41" s="195" t="s">
        <v>355</v>
      </c>
      <c r="W41" s="195"/>
      <c r="X41" s="199">
        <v>1</v>
      </c>
      <c r="Y41" s="76">
        <f t="shared" si="215"/>
        <v>24</v>
      </c>
      <c r="Z41" s="77">
        <f t="shared" si="311"/>
        <v>0</v>
      </c>
      <c r="AA41" s="76">
        <f t="shared" si="347"/>
        <v>703</v>
      </c>
      <c r="AB41" s="76">
        <f t="shared" si="347"/>
        <v>350</v>
      </c>
      <c r="AC41" s="76">
        <f>SUM($X$2:X41)</f>
        <v>29.534722222222218</v>
      </c>
      <c r="AD41" s="195">
        <v>0</v>
      </c>
      <c r="AE41" s="195">
        <v>0</v>
      </c>
      <c r="AF41" s="76">
        <f t="shared" si="216"/>
        <v>0</v>
      </c>
      <c r="AG41" s="76">
        <f t="shared" si="312"/>
        <v>0</v>
      </c>
      <c r="AH41" s="77">
        <f t="shared" si="7"/>
        <v>570.95833333333337</v>
      </c>
      <c r="AI41" s="77">
        <f t="shared" si="217"/>
        <v>13703</v>
      </c>
      <c r="AJ41" s="200"/>
      <c r="AK41" s="201"/>
      <c r="AL41" s="202">
        <v>0</v>
      </c>
      <c r="AM41" s="194">
        <v>0</v>
      </c>
      <c r="AN41" s="76">
        <f t="shared" si="218"/>
        <v>0</v>
      </c>
      <c r="AO41" s="74">
        <f t="shared" si="313"/>
        <v>0</v>
      </c>
      <c r="AP41" s="190">
        <v>4</v>
      </c>
      <c r="AQ41" s="203">
        <v>0.23124999999999998</v>
      </c>
      <c r="AR41" s="76">
        <f t="shared" si="219"/>
        <v>5</v>
      </c>
      <c r="AS41" s="74">
        <f t="shared" si="314"/>
        <v>33</v>
      </c>
      <c r="AT41" s="190">
        <v>0</v>
      </c>
      <c r="AU41" s="198">
        <v>0</v>
      </c>
      <c r="AV41" s="76">
        <f t="shared" si="220"/>
        <v>0</v>
      </c>
      <c r="AW41" s="74">
        <f t="shared" si="315"/>
        <v>0</v>
      </c>
      <c r="AX41" s="202">
        <v>0</v>
      </c>
      <c r="AY41" s="204">
        <v>0</v>
      </c>
      <c r="AZ41" s="76">
        <f t="shared" si="221"/>
        <v>0</v>
      </c>
      <c r="BA41" s="74">
        <f t="shared" si="316"/>
        <v>0</v>
      </c>
      <c r="BB41" s="202">
        <v>1</v>
      </c>
      <c r="BC41" s="203">
        <v>3.0555555555555555E-2</v>
      </c>
      <c r="BD41" s="77">
        <f t="shared" si="222"/>
        <v>0</v>
      </c>
      <c r="BE41" s="80">
        <f t="shared" si="317"/>
        <v>44</v>
      </c>
      <c r="BF41" s="190">
        <v>0</v>
      </c>
      <c r="BG41" s="203">
        <v>0</v>
      </c>
      <c r="BH41" s="76">
        <f t="shared" si="223"/>
        <v>0</v>
      </c>
      <c r="BI41" s="74">
        <f t="shared" si="318"/>
        <v>0</v>
      </c>
      <c r="BJ41" s="205">
        <v>0</v>
      </c>
      <c r="BK41" s="203">
        <v>0</v>
      </c>
      <c r="BL41" s="76">
        <f t="shared" si="224"/>
        <v>0</v>
      </c>
      <c r="BM41" s="74">
        <f t="shared" si="319"/>
        <v>0</v>
      </c>
      <c r="BN41" s="205">
        <v>0</v>
      </c>
      <c r="BO41" s="203">
        <v>0</v>
      </c>
      <c r="BP41" s="76">
        <f t="shared" si="225"/>
        <v>0</v>
      </c>
      <c r="BQ41" s="74">
        <f t="shared" si="320"/>
        <v>0</v>
      </c>
      <c r="BR41" s="206">
        <v>3</v>
      </c>
      <c r="BS41" s="203">
        <v>0.55625000000000002</v>
      </c>
      <c r="BT41" s="76">
        <f t="shared" si="226"/>
        <v>13</v>
      </c>
      <c r="BU41" s="75">
        <f t="shared" si="321"/>
        <v>21</v>
      </c>
      <c r="BV41" s="76">
        <f t="shared" si="267"/>
        <v>8</v>
      </c>
      <c r="BW41" s="208">
        <f t="shared" si="205"/>
        <v>0.81805555555555554</v>
      </c>
      <c r="BX41" s="76">
        <f t="shared" si="227"/>
        <v>19</v>
      </c>
      <c r="BY41" s="74">
        <f t="shared" si="322"/>
        <v>38</v>
      </c>
      <c r="BZ41" s="110">
        <f t="shared" ref="BZ41" si="383">X41-BW41</f>
        <v>0.18194444444444446</v>
      </c>
      <c r="CA41" s="80">
        <f t="shared" ref="CA41" si="384">M41/BZ41/24</f>
        <v>3138.0916030534349</v>
      </c>
      <c r="CB41" s="80">
        <f t="shared" ref="CB41" si="385">CA41*24</f>
        <v>75314.198473282435</v>
      </c>
      <c r="CC41" s="78">
        <f t="shared" ref="CC41" si="386">M41/(X41-BS41)/24</f>
        <v>1286.6666666666667</v>
      </c>
      <c r="CD41" s="141">
        <f t="shared" ref="CD41" si="387">BS41+CD40</f>
        <v>8.1111111111111089</v>
      </c>
      <c r="CE41" s="141">
        <f t="shared" ref="CE41" si="388">X41 + CE40</f>
        <v>29.534722222222218</v>
      </c>
      <c r="CF41" s="140">
        <f t="shared" ref="CF41" si="389" xml:space="preserve"> CE41 - CD41</f>
        <v>21.423611111111107</v>
      </c>
      <c r="CG41" s="111">
        <f t="shared" ref="CG41" si="390">Q41/CF41/24</f>
        <v>1580.3105348460294</v>
      </c>
      <c r="CH41" s="207">
        <f t="shared" si="380"/>
        <v>3</v>
      </c>
      <c r="CI41" s="207">
        <f t="shared" si="381"/>
        <v>2.1812499999999999</v>
      </c>
      <c r="CJ41" s="195">
        <f t="shared" si="382"/>
        <v>41071</v>
      </c>
      <c r="CK41" s="207">
        <f t="shared" ref="CK41" si="391" xml:space="preserve"> CH41 - CI41</f>
        <v>0.81875000000000009</v>
      </c>
      <c r="CL41" s="195">
        <f t="shared" ref="CL41" si="392" xml:space="preserve"> CJ41/CK41/24</f>
        <v>2090.1272264631039</v>
      </c>
      <c r="CM41" s="195">
        <f t="shared" ref="CM41" si="393" xml:space="preserve"> CJ41/CH41/24</f>
        <v>570.43055555555554</v>
      </c>
    </row>
    <row r="42" spans="1:91" x14ac:dyDescent="0.25">
      <c r="A42" s="190">
        <f t="shared" si="40"/>
        <v>41</v>
      </c>
      <c r="B42" s="191">
        <v>41033</v>
      </c>
      <c r="C42" s="190">
        <f t="shared" si="0"/>
        <v>5</v>
      </c>
      <c r="D42" s="190" t="s">
        <v>24</v>
      </c>
      <c r="E42" s="190" t="s">
        <v>352</v>
      </c>
      <c r="F42" s="192"/>
      <c r="G42" s="193">
        <v>8</v>
      </c>
      <c r="H42" s="194" t="s">
        <v>26</v>
      </c>
      <c r="I42" s="192" t="s">
        <v>215</v>
      </c>
      <c r="J42" s="194" t="s">
        <v>353</v>
      </c>
      <c r="K42" s="194" t="s">
        <v>27</v>
      </c>
      <c r="L42" s="195">
        <v>156718</v>
      </c>
      <c r="M42" s="195">
        <v>14408</v>
      </c>
      <c r="N42" s="196"/>
      <c r="O42" s="197"/>
      <c r="P42" s="195">
        <f t="shared" si="358"/>
        <v>65071</v>
      </c>
      <c r="Q42" s="83">
        <f t="shared" si="41"/>
        <v>826951</v>
      </c>
      <c r="R42" s="195" t="s">
        <v>354</v>
      </c>
      <c r="S42" s="198">
        <v>7.6388888888888895E-2</v>
      </c>
      <c r="T42" s="77">
        <f t="shared" si="214"/>
        <v>1</v>
      </c>
      <c r="U42" s="77">
        <f t="shared" si="310"/>
        <v>50</v>
      </c>
      <c r="V42" s="195" t="s">
        <v>355</v>
      </c>
      <c r="W42" s="195"/>
      <c r="X42" s="199">
        <v>1</v>
      </c>
      <c r="Y42" s="76">
        <f t="shared" si="215"/>
        <v>24</v>
      </c>
      <c r="Z42" s="77">
        <f t="shared" si="311"/>
        <v>0</v>
      </c>
      <c r="AA42" s="76">
        <f t="shared" si="347"/>
        <v>727</v>
      </c>
      <c r="AB42" s="76">
        <f t="shared" si="347"/>
        <v>350</v>
      </c>
      <c r="AC42" s="76">
        <f>SUM($X$2:X42)</f>
        <v>30.534722222222218</v>
      </c>
      <c r="AD42" s="195">
        <v>0</v>
      </c>
      <c r="AE42" s="195">
        <v>0</v>
      </c>
      <c r="AF42" s="76">
        <f t="shared" si="216"/>
        <v>0</v>
      </c>
      <c r="AG42" s="76">
        <f t="shared" si="312"/>
        <v>0</v>
      </c>
      <c r="AH42" s="77">
        <f t="shared" si="7"/>
        <v>600.33333333333337</v>
      </c>
      <c r="AI42" s="77">
        <f t="shared" si="217"/>
        <v>14408</v>
      </c>
      <c r="AJ42" s="200"/>
      <c r="AK42" s="201"/>
      <c r="AL42" s="202">
        <v>0</v>
      </c>
      <c r="AM42" s="194">
        <v>0</v>
      </c>
      <c r="AN42" s="76">
        <f t="shared" si="218"/>
        <v>0</v>
      </c>
      <c r="AO42" s="74">
        <f t="shared" si="313"/>
        <v>0</v>
      </c>
      <c r="AP42" s="190">
        <v>4</v>
      </c>
      <c r="AQ42" s="203">
        <v>0.45069444444444445</v>
      </c>
      <c r="AR42" s="76">
        <f t="shared" si="219"/>
        <v>10</v>
      </c>
      <c r="AS42" s="74">
        <f t="shared" si="314"/>
        <v>49</v>
      </c>
      <c r="AT42" s="190">
        <v>0</v>
      </c>
      <c r="AU42" s="198">
        <v>0</v>
      </c>
      <c r="AV42" s="76">
        <f t="shared" si="220"/>
        <v>0</v>
      </c>
      <c r="AW42" s="74">
        <f t="shared" si="315"/>
        <v>0</v>
      </c>
      <c r="AX42" s="202">
        <v>0</v>
      </c>
      <c r="AY42" s="204">
        <v>0</v>
      </c>
      <c r="AZ42" s="76">
        <f t="shared" si="221"/>
        <v>0</v>
      </c>
      <c r="BA42" s="74">
        <f t="shared" si="316"/>
        <v>0</v>
      </c>
      <c r="BB42" s="202">
        <v>1</v>
      </c>
      <c r="BC42" s="203">
        <v>2.4999999999999998E-2</v>
      </c>
      <c r="BD42" s="77">
        <f t="shared" si="222"/>
        <v>0</v>
      </c>
      <c r="BE42" s="80">
        <f t="shared" si="317"/>
        <v>36</v>
      </c>
      <c r="BF42" s="190">
        <v>0</v>
      </c>
      <c r="BG42" s="203">
        <v>0</v>
      </c>
      <c r="BH42" s="76">
        <f t="shared" si="223"/>
        <v>0</v>
      </c>
      <c r="BI42" s="74">
        <f t="shared" si="318"/>
        <v>0</v>
      </c>
      <c r="BJ42" s="205">
        <v>1</v>
      </c>
      <c r="BK42" s="203">
        <v>5.4166666666666669E-2</v>
      </c>
      <c r="BL42" s="76">
        <f t="shared" si="224"/>
        <v>1</v>
      </c>
      <c r="BM42" s="74">
        <f t="shared" si="319"/>
        <v>18</v>
      </c>
      <c r="BN42" s="205">
        <v>0</v>
      </c>
      <c r="BO42" s="203">
        <v>0</v>
      </c>
      <c r="BP42" s="76">
        <f t="shared" si="225"/>
        <v>0</v>
      </c>
      <c r="BQ42" s="74">
        <f t="shared" si="320"/>
        <v>0</v>
      </c>
      <c r="BR42" s="206">
        <v>4</v>
      </c>
      <c r="BS42" s="203">
        <v>0.24583333333333335</v>
      </c>
      <c r="BT42" s="76">
        <f t="shared" si="226"/>
        <v>5</v>
      </c>
      <c r="BU42" s="75">
        <f t="shared" si="321"/>
        <v>54</v>
      </c>
      <c r="BV42" s="76">
        <f t="shared" si="267"/>
        <v>10</v>
      </c>
      <c r="BW42" s="208">
        <f t="shared" si="205"/>
        <v>0.77569444444444446</v>
      </c>
      <c r="BX42" s="76">
        <f t="shared" si="227"/>
        <v>18</v>
      </c>
      <c r="BY42" s="74">
        <f t="shared" si="322"/>
        <v>37</v>
      </c>
      <c r="BZ42" s="110">
        <f t="shared" ref="BZ42" si="394">X42-BW42</f>
        <v>0.22430555555555554</v>
      </c>
      <c r="CA42" s="80">
        <f t="shared" ref="CA42" si="395">M42/BZ42/24</f>
        <v>2676.4086687306503</v>
      </c>
      <c r="CB42" s="80">
        <f t="shared" ref="CB42" si="396">CA42*24</f>
        <v>64233.808049535612</v>
      </c>
      <c r="CC42" s="78">
        <f t="shared" ref="CC42" si="397">M42/(X42-BS42)/24</f>
        <v>796.02209944751382</v>
      </c>
      <c r="CD42" s="141">
        <f t="shared" ref="CD42" si="398">BS42+CD41</f>
        <v>8.3569444444444425</v>
      </c>
      <c r="CE42" s="141">
        <f t="shared" ref="CE42" si="399">X42 + CE41</f>
        <v>30.534722222222218</v>
      </c>
      <c r="CF42" s="140">
        <f t="shared" ref="CF42" si="400" xml:space="preserve"> CE42 - CD42</f>
        <v>22.177777777777777</v>
      </c>
      <c r="CG42" s="111">
        <f t="shared" ref="CG42" si="401">Q42/CF42/24</f>
        <v>1553.6404058116232</v>
      </c>
      <c r="CH42" s="207">
        <f t="shared" si="380"/>
        <v>4</v>
      </c>
      <c r="CI42" s="207">
        <f t="shared" si="381"/>
        <v>2.427083333333333</v>
      </c>
      <c r="CJ42" s="195">
        <f t="shared" si="382"/>
        <v>55479</v>
      </c>
      <c r="CK42" s="207">
        <f t="shared" ref="CK42" si="402" xml:space="preserve"> CH42 - CI42</f>
        <v>1.572916666666667</v>
      </c>
      <c r="CL42" s="195">
        <f t="shared" ref="CL42" si="403" xml:space="preserve"> CJ42/CK42/24</f>
        <v>1469.6423841059598</v>
      </c>
      <c r="CM42" s="195">
        <f t="shared" ref="CM42" si="404" xml:space="preserve"> CJ42/CH42/24</f>
        <v>577.90625</v>
      </c>
    </row>
    <row r="43" spans="1:91" x14ac:dyDescent="0.25">
      <c r="A43" s="190">
        <f t="shared" si="40"/>
        <v>42</v>
      </c>
      <c r="B43" s="191">
        <v>41034</v>
      </c>
      <c r="C43" s="190">
        <f t="shared" si="0"/>
        <v>5</v>
      </c>
      <c r="D43" s="190" t="s">
        <v>24</v>
      </c>
      <c r="E43" s="190" t="s">
        <v>352</v>
      </c>
      <c r="F43" s="192"/>
      <c r="G43" s="193">
        <v>8</v>
      </c>
      <c r="H43" s="194" t="s">
        <v>26</v>
      </c>
      <c r="I43" s="192" t="s">
        <v>215</v>
      </c>
      <c r="J43" s="194" t="s">
        <v>353</v>
      </c>
      <c r="K43" s="194" t="s">
        <v>27</v>
      </c>
      <c r="L43" s="195">
        <v>156718</v>
      </c>
      <c r="M43" s="195">
        <v>35154</v>
      </c>
      <c r="N43" s="196"/>
      <c r="O43" s="197"/>
      <c r="P43" s="195">
        <f t="shared" si="358"/>
        <v>29917</v>
      </c>
      <c r="Q43" s="83">
        <f t="shared" si="41"/>
        <v>862105</v>
      </c>
      <c r="R43" s="195" t="s">
        <v>354</v>
      </c>
      <c r="S43" s="198">
        <v>7.6388888888888895E-2</v>
      </c>
      <c r="T43" s="77">
        <f t="shared" si="214"/>
        <v>1</v>
      </c>
      <c r="U43" s="77">
        <f t="shared" si="310"/>
        <v>50</v>
      </c>
      <c r="V43" s="195" t="s">
        <v>355</v>
      </c>
      <c r="W43" s="195"/>
      <c r="X43" s="199">
        <v>1</v>
      </c>
      <c r="Y43" s="76">
        <f t="shared" si="215"/>
        <v>24</v>
      </c>
      <c r="Z43" s="77">
        <f t="shared" si="311"/>
        <v>0</v>
      </c>
      <c r="AA43" s="76">
        <f t="shared" si="347"/>
        <v>751</v>
      </c>
      <c r="AB43" s="76">
        <f t="shared" si="347"/>
        <v>350</v>
      </c>
      <c r="AC43" s="76">
        <f>SUM($X$2:X43)</f>
        <v>31.534722222222218</v>
      </c>
      <c r="AD43" s="195">
        <v>0</v>
      </c>
      <c r="AE43" s="195">
        <v>0</v>
      </c>
      <c r="AF43" s="76">
        <f t="shared" si="216"/>
        <v>0</v>
      </c>
      <c r="AG43" s="76">
        <f t="shared" si="312"/>
        <v>0</v>
      </c>
      <c r="AH43" s="77">
        <f t="shared" si="7"/>
        <v>1464.75</v>
      </c>
      <c r="AI43" s="77">
        <f t="shared" si="217"/>
        <v>35154</v>
      </c>
      <c r="AJ43" s="200"/>
      <c r="AK43" s="201"/>
      <c r="AL43" s="202">
        <v>0</v>
      </c>
      <c r="AM43" s="194">
        <v>0</v>
      </c>
      <c r="AN43" s="76">
        <f t="shared" si="218"/>
        <v>0</v>
      </c>
      <c r="AO43" s="74">
        <f t="shared" si="313"/>
        <v>0</v>
      </c>
      <c r="AP43" s="190">
        <v>1</v>
      </c>
      <c r="AQ43" s="203">
        <v>9.9999999999999992E-2</v>
      </c>
      <c r="AR43" s="76">
        <f t="shared" si="219"/>
        <v>2</v>
      </c>
      <c r="AS43" s="74">
        <f t="shared" si="314"/>
        <v>24</v>
      </c>
      <c r="AT43" s="190">
        <v>0</v>
      </c>
      <c r="AU43" s="198">
        <v>0</v>
      </c>
      <c r="AV43" s="76">
        <f t="shared" si="220"/>
        <v>0</v>
      </c>
      <c r="AW43" s="74">
        <f t="shared" si="315"/>
        <v>0</v>
      </c>
      <c r="AX43" s="202">
        <v>0</v>
      </c>
      <c r="AY43" s="204">
        <v>0</v>
      </c>
      <c r="AZ43" s="76">
        <f t="shared" si="221"/>
        <v>0</v>
      </c>
      <c r="BA43" s="74">
        <f t="shared" si="316"/>
        <v>0</v>
      </c>
      <c r="BB43" s="202">
        <v>4</v>
      </c>
      <c r="BC43" s="203">
        <v>2.8472222222222222E-2</v>
      </c>
      <c r="BD43" s="77">
        <f t="shared" si="222"/>
        <v>0</v>
      </c>
      <c r="BE43" s="80">
        <f t="shared" si="317"/>
        <v>41</v>
      </c>
      <c r="BF43" s="190">
        <v>2</v>
      </c>
      <c r="BG43" s="203">
        <v>4.0972222222222222E-2</v>
      </c>
      <c r="BH43" s="76">
        <f t="shared" si="223"/>
        <v>0</v>
      </c>
      <c r="BI43" s="74">
        <f t="shared" si="318"/>
        <v>59</v>
      </c>
      <c r="BJ43" s="205">
        <v>0</v>
      </c>
      <c r="BK43" s="203">
        <v>0</v>
      </c>
      <c r="BL43" s="76">
        <f t="shared" si="224"/>
        <v>0</v>
      </c>
      <c r="BM43" s="74">
        <f t="shared" si="319"/>
        <v>0</v>
      </c>
      <c r="BN43" s="205">
        <v>0</v>
      </c>
      <c r="BO43" s="203">
        <v>0</v>
      </c>
      <c r="BP43" s="76">
        <f t="shared" si="225"/>
        <v>0</v>
      </c>
      <c r="BQ43" s="74">
        <f t="shared" si="320"/>
        <v>0</v>
      </c>
      <c r="BR43" s="206">
        <v>3</v>
      </c>
      <c r="BS43" s="203">
        <v>6.458333333333334E-2</v>
      </c>
      <c r="BT43" s="76">
        <f t="shared" si="226"/>
        <v>1</v>
      </c>
      <c r="BU43" s="75">
        <f t="shared" si="321"/>
        <v>33</v>
      </c>
      <c r="BV43" s="76">
        <f t="shared" si="267"/>
        <v>10</v>
      </c>
      <c r="BW43" s="208">
        <f t="shared" si="205"/>
        <v>0.23402777777777778</v>
      </c>
      <c r="BX43" s="76">
        <f t="shared" si="227"/>
        <v>5</v>
      </c>
      <c r="BY43" s="74">
        <f t="shared" si="322"/>
        <v>37</v>
      </c>
      <c r="BZ43" s="110">
        <f t="shared" ref="BZ43:BZ72" si="405">X43-BW43</f>
        <v>0.76597222222222228</v>
      </c>
      <c r="CA43" s="80">
        <f t="shared" ref="CA43:CA72" si="406">M43/BZ43/24</f>
        <v>1912.2756119673616</v>
      </c>
      <c r="CB43" s="80">
        <f t="shared" ref="CB43:CB72" si="407">CA43*24</f>
        <v>45894.614687216679</v>
      </c>
      <c r="CC43" s="78">
        <f t="shared" ref="CC43:CC72" si="408">M43/(X43-BS43)/24</f>
        <v>1565.8797327394211</v>
      </c>
      <c r="CD43" s="141">
        <f t="shared" ref="CD43" si="409">BS43+CD42</f>
        <v>8.4215277777777757</v>
      </c>
      <c r="CE43" s="141">
        <f t="shared" ref="CE43" si="410">X43 + CE42</f>
        <v>31.534722222222218</v>
      </c>
      <c r="CF43" s="140">
        <f t="shared" ref="CF43" si="411" xml:space="preserve"> CE43 - CD43</f>
        <v>23.113194444444442</v>
      </c>
      <c r="CG43" s="111">
        <f t="shared" ref="CG43" si="412">Q43/CF43/24</f>
        <v>1554.1357449749123</v>
      </c>
      <c r="CH43" s="207">
        <f t="shared" si="380"/>
        <v>5</v>
      </c>
      <c r="CI43" s="207">
        <f t="shared" si="381"/>
        <v>2.4916666666666663</v>
      </c>
      <c r="CJ43" s="195">
        <f t="shared" si="382"/>
        <v>90633</v>
      </c>
      <c r="CK43" s="207">
        <f t="shared" ref="CK43" si="413" xml:space="preserve"> CH43 - CI43</f>
        <v>2.5083333333333337</v>
      </c>
      <c r="CL43" s="195">
        <f t="shared" ref="CL43" si="414" xml:space="preserve"> CJ43/CK43/24</f>
        <v>1505.5315614617939</v>
      </c>
      <c r="CM43" s="195">
        <f t="shared" ref="CM43" si="415" xml:space="preserve"> CJ43/CH43/24</f>
        <v>755.27499999999998</v>
      </c>
    </row>
    <row r="44" spans="1:91" x14ac:dyDescent="0.25">
      <c r="A44" s="190">
        <f t="shared" si="40"/>
        <v>43</v>
      </c>
      <c r="B44" s="191">
        <v>41035</v>
      </c>
      <c r="C44" s="190">
        <f t="shared" ref="C44:C61" si="416">MONTH(B44)</f>
        <v>5</v>
      </c>
      <c r="D44" s="190" t="s">
        <v>24</v>
      </c>
      <c r="E44" s="190" t="s">
        <v>352</v>
      </c>
      <c r="F44" s="192"/>
      <c r="G44" s="193">
        <v>8</v>
      </c>
      <c r="H44" s="194" t="s">
        <v>26</v>
      </c>
      <c r="I44" s="192" t="s">
        <v>215</v>
      </c>
      <c r="J44" s="194" t="s">
        <v>353</v>
      </c>
      <c r="K44" s="194" t="s">
        <v>27</v>
      </c>
      <c r="L44" s="195">
        <v>156718</v>
      </c>
      <c r="M44" s="195">
        <v>29917</v>
      </c>
      <c r="N44" s="196"/>
      <c r="O44" s="197"/>
      <c r="P44" s="195">
        <f t="shared" si="358"/>
        <v>0</v>
      </c>
      <c r="Q44" s="83">
        <f t="shared" si="41"/>
        <v>892022</v>
      </c>
      <c r="R44" s="195" t="s">
        <v>354</v>
      </c>
      <c r="S44" s="198">
        <v>7.6388888888888895E-2</v>
      </c>
      <c r="T44" s="77">
        <f t="shared" si="214"/>
        <v>1</v>
      </c>
      <c r="U44" s="77">
        <f t="shared" si="310"/>
        <v>50</v>
      </c>
      <c r="V44" s="195" t="s">
        <v>355</v>
      </c>
      <c r="W44" s="195"/>
      <c r="X44" s="199">
        <v>0.81944444444444453</v>
      </c>
      <c r="Y44" s="76">
        <f t="shared" si="215"/>
        <v>19</v>
      </c>
      <c r="Z44" s="77">
        <f t="shared" si="311"/>
        <v>40</v>
      </c>
      <c r="AA44" s="76">
        <f t="shared" si="347"/>
        <v>770</v>
      </c>
      <c r="AB44" s="76">
        <f t="shared" si="347"/>
        <v>390</v>
      </c>
      <c r="AC44" s="76">
        <f>SUM($X$2:X44)</f>
        <v>32.354166666666664</v>
      </c>
      <c r="AD44" s="195">
        <v>0</v>
      </c>
      <c r="AE44" s="195">
        <v>0</v>
      </c>
      <c r="AF44" s="76">
        <f t="shared" si="216"/>
        <v>0</v>
      </c>
      <c r="AG44" s="76">
        <f t="shared" si="312"/>
        <v>0</v>
      </c>
      <c r="AH44" s="77">
        <f t="shared" si="7"/>
        <v>1521.2033898305083</v>
      </c>
      <c r="AI44" s="77">
        <f t="shared" si="217"/>
        <v>36508.881355932201</v>
      </c>
      <c r="AJ44" s="200" t="s">
        <v>385</v>
      </c>
      <c r="AK44" s="201"/>
      <c r="AL44" s="202">
        <v>0</v>
      </c>
      <c r="AM44" s="194">
        <v>0</v>
      </c>
      <c r="AN44" s="76">
        <f t="shared" si="218"/>
        <v>0</v>
      </c>
      <c r="AO44" s="74">
        <f t="shared" si="313"/>
        <v>0</v>
      </c>
      <c r="AP44" s="190">
        <v>1</v>
      </c>
      <c r="AQ44" s="203">
        <v>6.9444444444444441E-3</v>
      </c>
      <c r="AR44" s="76">
        <f t="shared" si="219"/>
        <v>0</v>
      </c>
      <c r="AS44" s="74">
        <f t="shared" si="314"/>
        <v>10</v>
      </c>
      <c r="AT44" s="190">
        <v>0</v>
      </c>
      <c r="AU44" s="198">
        <v>0</v>
      </c>
      <c r="AV44" s="76">
        <f t="shared" si="220"/>
        <v>0</v>
      </c>
      <c r="AW44" s="74">
        <f t="shared" si="315"/>
        <v>0</v>
      </c>
      <c r="AX44" s="202">
        <v>0</v>
      </c>
      <c r="AY44" s="204">
        <v>0</v>
      </c>
      <c r="AZ44" s="76">
        <f t="shared" si="221"/>
        <v>0</v>
      </c>
      <c r="BA44" s="74">
        <f t="shared" si="316"/>
        <v>0</v>
      </c>
      <c r="BB44" s="202">
        <v>3</v>
      </c>
      <c r="BC44" s="203">
        <v>3.125E-2</v>
      </c>
      <c r="BD44" s="77">
        <f t="shared" si="222"/>
        <v>0</v>
      </c>
      <c r="BE44" s="80">
        <f t="shared" si="317"/>
        <v>45</v>
      </c>
      <c r="BF44" s="190">
        <v>0</v>
      </c>
      <c r="BG44" s="203">
        <v>0</v>
      </c>
      <c r="BH44" s="76">
        <f t="shared" si="223"/>
        <v>0</v>
      </c>
      <c r="BI44" s="74">
        <f t="shared" si="318"/>
        <v>0</v>
      </c>
      <c r="BJ44" s="205">
        <v>0</v>
      </c>
      <c r="BK44" s="203">
        <v>0</v>
      </c>
      <c r="BL44" s="76">
        <f t="shared" si="224"/>
        <v>0</v>
      </c>
      <c r="BM44" s="74">
        <f t="shared" si="319"/>
        <v>0</v>
      </c>
      <c r="BN44" s="205">
        <v>0</v>
      </c>
      <c r="BO44" s="203">
        <v>0</v>
      </c>
      <c r="BP44" s="76">
        <f t="shared" si="225"/>
        <v>0</v>
      </c>
      <c r="BQ44" s="74">
        <f t="shared" si="320"/>
        <v>0</v>
      </c>
      <c r="BR44" s="206">
        <v>2</v>
      </c>
      <c r="BS44" s="203">
        <v>0.13680555555555554</v>
      </c>
      <c r="BT44" s="76">
        <f t="shared" si="226"/>
        <v>3</v>
      </c>
      <c r="BU44" s="75">
        <f t="shared" si="321"/>
        <v>17</v>
      </c>
      <c r="BV44" s="76">
        <f t="shared" si="267"/>
        <v>6</v>
      </c>
      <c r="BW44" s="208">
        <f t="shared" si="205"/>
        <v>0.17499999999999999</v>
      </c>
      <c r="BX44" s="76">
        <f t="shared" si="227"/>
        <v>4</v>
      </c>
      <c r="BY44" s="74">
        <f t="shared" si="322"/>
        <v>12</v>
      </c>
      <c r="BZ44" s="110">
        <f t="shared" si="405"/>
        <v>0.6444444444444446</v>
      </c>
      <c r="CA44" s="80">
        <f t="shared" si="406"/>
        <v>1934.2887931034477</v>
      </c>
      <c r="CB44" s="80">
        <f t="shared" si="407"/>
        <v>46422.931034482746</v>
      </c>
      <c r="CC44" s="78">
        <f t="shared" si="408"/>
        <v>1826.0630722278736</v>
      </c>
      <c r="CD44" s="141">
        <f t="shared" ref="CD44" si="417">BS44+CD43</f>
        <v>8.5583333333333318</v>
      </c>
      <c r="CE44" s="141">
        <f t="shared" ref="CE44" si="418">X44 + CE43</f>
        <v>32.354166666666664</v>
      </c>
      <c r="CF44" s="140">
        <f t="shared" ref="CF44" si="419" xml:space="preserve"> CE44 - CD44</f>
        <v>23.795833333333334</v>
      </c>
      <c r="CG44" s="111">
        <f t="shared" ref="CG44" si="420">Q44/CF44/24</f>
        <v>1561.9366135527928</v>
      </c>
      <c r="CH44" s="207">
        <f t="shared" si="380"/>
        <v>5.8194444444444446</v>
      </c>
      <c r="CI44" s="207">
        <f t="shared" si="381"/>
        <v>2.6284722222222219</v>
      </c>
      <c r="CJ44" s="195">
        <f t="shared" si="382"/>
        <v>120550</v>
      </c>
      <c r="CK44" s="207">
        <f t="shared" ref="CK44" si="421" xml:space="preserve"> CH44 - CI44</f>
        <v>3.1909722222222228</v>
      </c>
      <c r="CL44" s="195">
        <f t="shared" ref="CL44" si="422" xml:space="preserve"> CJ44/CK44/24</f>
        <v>1574.1022850924917</v>
      </c>
      <c r="CM44" s="195">
        <f t="shared" ref="CM44" si="423" xml:space="preserve"> CJ44/CH44/24</f>
        <v>863.12649164677805</v>
      </c>
    </row>
    <row r="45" spans="1:91" ht="22.5" x14ac:dyDescent="0.25">
      <c r="A45" s="190">
        <f t="shared" si="40"/>
        <v>44</v>
      </c>
      <c r="B45" s="191">
        <v>41036</v>
      </c>
      <c r="C45" s="190">
        <f t="shared" si="416"/>
        <v>5</v>
      </c>
      <c r="D45" s="190" t="s">
        <v>24</v>
      </c>
      <c r="E45" s="190" t="s">
        <v>375</v>
      </c>
      <c r="F45" s="192"/>
      <c r="G45" s="193">
        <v>9</v>
      </c>
      <c r="H45" s="194" t="s">
        <v>26</v>
      </c>
      <c r="I45" s="192" t="s">
        <v>215</v>
      </c>
      <c r="J45" s="192" t="s">
        <v>376</v>
      </c>
      <c r="K45" s="194" t="s">
        <v>27</v>
      </c>
      <c r="L45" s="195">
        <v>104922</v>
      </c>
      <c r="M45" s="195">
        <v>10160</v>
      </c>
      <c r="N45" s="196"/>
      <c r="O45" s="197"/>
      <c r="P45" s="195">
        <f>L45-M45</f>
        <v>94762</v>
      </c>
      <c r="Q45" s="83">
        <f t="shared" si="41"/>
        <v>902182</v>
      </c>
      <c r="R45" s="195" t="s">
        <v>377</v>
      </c>
      <c r="S45" s="198">
        <v>7.6388888888888895E-2</v>
      </c>
      <c r="T45" s="77">
        <f t="shared" si="214"/>
        <v>1</v>
      </c>
      <c r="U45" s="77">
        <f t="shared" si="310"/>
        <v>50</v>
      </c>
      <c r="V45" s="195" t="s">
        <v>378</v>
      </c>
      <c r="W45" s="195" t="s">
        <v>395</v>
      </c>
      <c r="X45" s="199">
        <v>0.21111111111111111</v>
      </c>
      <c r="Y45" s="76">
        <f t="shared" si="215"/>
        <v>5</v>
      </c>
      <c r="Z45" s="77">
        <f t="shared" si="311"/>
        <v>4</v>
      </c>
      <c r="AA45" s="76">
        <f t="shared" si="347"/>
        <v>775</v>
      </c>
      <c r="AB45" s="76">
        <f t="shared" si="347"/>
        <v>394</v>
      </c>
      <c r="AC45" s="76">
        <f>SUM($X$2:X45)</f>
        <v>32.565277777777773</v>
      </c>
      <c r="AD45" s="195">
        <v>0</v>
      </c>
      <c r="AE45" s="195">
        <v>0</v>
      </c>
      <c r="AF45" s="76">
        <f t="shared" si="216"/>
        <v>0</v>
      </c>
      <c r="AG45" s="76">
        <f t="shared" si="312"/>
        <v>0</v>
      </c>
      <c r="AH45" s="77">
        <f t="shared" si="7"/>
        <v>2005.2631578947369</v>
      </c>
      <c r="AI45" s="77">
        <f t="shared" si="217"/>
        <v>48126.315789473687</v>
      </c>
      <c r="AJ45" s="200"/>
      <c r="AK45" s="201"/>
      <c r="AL45" s="202">
        <v>0</v>
      </c>
      <c r="AM45" s="194">
        <v>0</v>
      </c>
      <c r="AN45" s="76">
        <f t="shared" si="218"/>
        <v>0</v>
      </c>
      <c r="AO45" s="74">
        <f t="shared" si="313"/>
        <v>0</v>
      </c>
      <c r="AP45" s="190">
        <v>1</v>
      </c>
      <c r="AQ45" s="203">
        <v>1.2499999999999999E-2</v>
      </c>
      <c r="AR45" s="76">
        <f t="shared" si="219"/>
        <v>0</v>
      </c>
      <c r="AS45" s="74">
        <f t="shared" si="314"/>
        <v>18</v>
      </c>
      <c r="AT45" s="190">
        <v>0</v>
      </c>
      <c r="AU45" s="198">
        <v>0</v>
      </c>
      <c r="AV45" s="76">
        <f t="shared" si="220"/>
        <v>0</v>
      </c>
      <c r="AW45" s="74">
        <f t="shared" si="315"/>
        <v>0</v>
      </c>
      <c r="AX45" s="202">
        <v>0</v>
      </c>
      <c r="AY45" s="204">
        <v>0</v>
      </c>
      <c r="AZ45" s="76">
        <f t="shared" si="221"/>
        <v>0</v>
      </c>
      <c r="BA45" s="74">
        <f t="shared" si="316"/>
        <v>0</v>
      </c>
      <c r="BB45" s="202">
        <v>0</v>
      </c>
      <c r="BC45" s="203">
        <v>0</v>
      </c>
      <c r="BD45" s="77">
        <f t="shared" si="222"/>
        <v>0</v>
      </c>
      <c r="BE45" s="80">
        <f t="shared" si="317"/>
        <v>0</v>
      </c>
      <c r="BF45" s="190">
        <v>1</v>
      </c>
      <c r="BG45" s="203">
        <v>4.7222222222222221E-2</v>
      </c>
      <c r="BH45" s="76">
        <f t="shared" si="223"/>
        <v>1</v>
      </c>
      <c r="BI45" s="74">
        <f t="shared" si="318"/>
        <v>8</v>
      </c>
      <c r="BJ45" s="205">
        <v>0</v>
      </c>
      <c r="BK45" s="203">
        <v>0</v>
      </c>
      <c r="BL45" s="76">
        <f t="shared" si="224"/>
        <v>0</v>
      </c>
      <c r="BM45" s="74">
        <f t="shared" si="319"/>
        <v>0</v>
      </c>
      <c r="BN45" s="205">
        <v>0</v>
      </c>
      <c r="BO45" s="203">
        <v>0</v>
      </c>
      <c r="BP45" s="76">
        <f t="shared" si="225"/>
        <v>0</v>
      </c>
      <c r="BQ45" s="74">
        <f t="shared" si="320"/>
        <v>0</v>
      </c>
      <c r="BR45" s="206">
        <v>1</v>
      </c>
      <c r="BS45" s="203">
        <v>4.0972222222222222E-2</v>
      </c>
      <c r="BT45" s="76">
        <f t="shared" si="226"/>
        <v>0</v>
      </c>
      <c r="BU45" s="75">
        <f t="shared" si="321"/>
        <v>59</v>
      </c>
      <c r="BV45" s="76">
        <f t="shared" si="267"/>
        <v>3</v>
      </c>
      <c r="BW45" s="208">
        <f t="shared" si="205"/>
        <v>0.10069444444444443</v>
      </c>
      <c r="BX45" s="76">
        <f t="shared" si="227"/>
        <v>2</v>
      </c>
      <c r="BY45" s="74">
        <f t="shared" si="322"/>
        <v>25</v>
      </c>
      <c r="BZ45" s="110">
        <f t="shared" si="405"/>
        <v>0.11041666666666668</v>
      </c>
      <c r="CA45" s="80">
        <f t="shared" si="406"/>
        <v>3833.9622641509432</v>
      </c>
      <c r="CB45" s="80">
        <f t="shared" si="407"/>
        <v>92015.094339622636</v>
      </c>
      <c r="CC45" s="78">
        <f t="shared" si="408"/>
        <v>2488.1632653061224</v>
      </c>
      <c r="CD45" s="141">
        <f t="shared" ref="CD45" si="424">BS45+CD44</f>
        <v>8.5993055555555546</v>
      </c>
      <c r="CE45" s="141">
        <f t="shared" ref="CE45" si="425">X45 + CE44</f>
        <v>32.565277777777773</v>
      </c>
      <c r="CF45" s="140">
        <f t="shared" ref="CF45" si="426" xml:space="preserve"> CE45 - CD45</f>
        <v>23.96597222222222</v>
      </c>
      <c r="CG45" s="111">
        <f t="shared" ref="CG45" si="427">Q45/CF45/24</f>
        <v>1568.5120686158036</v>
      </c>
      <c r="CH45" s="207">
        <f t="shared" si="380"/>
        <v>6.0305555555555559</v>
      </c>
      <c r="CI45" s="207">
        <f t="shared" si="381"/>
        <v>2.6694444444444443</v>
      </c>
      <c r="CJ45" s="195">
        <f t="shared" si="382"/>
        <v>130710</v>
      </c>
      <c r="CK45" s="207">
        <f t="shared" ref="CK45" si="428" xml:space="preserve"> CH45 - CI45</f>
        <v>3.3611111111111116</v>
      </c>
      <c r="CL45" s="195">
        <f t="shared" ref="CL45" si="429" xml:space="preserve"> CJ45/CK45/24</f>
        <v>1620.3719008264461</v>
      </c>
      <c r="CM45" s="195">
        <f t="shared" ref="CM45" si="430" xml:space="preserve"> CJ45/CH45/24</f>
        <v>903.10916628281893</v>
      </c>
    </row>
    <row r="46" spans="1:91" x14ac:dyDescent="0.25">
      <c r="A46" s="190">
        <f t="shared" si="40"/>
        <v>45</v>
      </c>
      <c r="B46" s="191">
        <v>41036</v>
      </c>
      <c r="C46" s="190">
        <f t="shared" si="416"/>
        <v>5</v>
      </c>
      <c r="D46" s="190" t="s">
        <v>24</v>
      </c>
      <c r="E46" s="190" t="s">
        <v>380</v>
      </c>
      <c r="F46" s="192"/>
      <c r="G46" s="193">
        <v>10</v>
      </c>
      <c r="H46" s="194" t="s">
        <v>26</v>
      </c>
      <c r="I46" s="192" t="s">
        <v>215</v>
      </c>
      <c r="J46" s="192" t="s">
        <v>381</v>
      </c>
      <c r="K46" s="194" t="s">
        <v>27</v>
      </c>
      <c r="L46" s="195">
        <v>65998</v>
      </c>
      <c r="M46" s="195">
        <v>288</v>
      </c>
      <c r="N46" s="196"/>
      <c r="O46" s="197"/>
      <c r="P46" s="195">
        <f>L46-M46</f>
        <v>65710</v>
      </c>
      <c r="Q46" s="83">
        <f t="shared" si="41"/>
        <v>902470</v>
      </c>
      <c r="R46" s="195" t="s">
        <v>382</v>
      </c>
      <c r="S46" s="198">
        <v>4.1666666666666664E-2</v>
      </c>
      <c r="T46" s="77">
        <f t="shared" si="214"/>
        <v>1</v>
      </c>
      <c r="U46" s="77">
        <f t="shared" si="310"/>
        <v>0</v>
      </c>
      <c r="V46" s="195" t="s">
        <v>383</v>
      </c>
      <c r="W46" s="195" t="s">
        <v>396</v>
      </c>
      <c r="X46" s="199">
        <v>2.0833333333333332E-2</v>
      </c>
      <c r="Y46" s="76">
        <f t="shared" si="215"/>
        <v>0</v>
      </c>
      <c r="Z46" s="77">
        <f t="shared" si="311"/>
        <v>30</v>
      </c>
      <c r="AA46" s="76">
        <f t="shared" si="347"/>
        <v>775</v>
      </c>
      <c r="AB46" s="76">
        <f t="shared" si="347"/>
        <v>424</v>
      </c>
      <c r="AC46" s="76">
        <f>SUM($X$2:X46)</f>
        <v>32.586111111111109</v>
      </c>
      <c r="AD46" s="195">
        <v>0</v>
      </c>
      <c r="AE46" s="195">
        <v>0</v>
      </c>
      <c r="AF46" s="76"/>
      <c r="AG46" s="76"/>
      <c r="AH46" s="77">
        <f t="shared" si="7"/>
        <v>576</v>
      </c>
      <c r="AI46" s="77">
        <f t="shared" si="217"/>
        <v>13824</v>
      </c>
      <c r="AJ46" s="200"/>
      <c r="AK46" s="201"/>
      <c r="AL46" s="202">
        <v>0</v>
      </c>
      <c r="AM46" s="194">
        <v>0</v>
      </c>
      <c r="AN46" s="76">
        <f t="shared" ref="AN46:AN51" si="431">IF(AM46=1,24,HOUR(AM46))</f>
        <v>0</v>
      </c>
      <c r="AO46" s="74">
        <f t="shared" ref="AO46:AO51" si="432">MINUTE(AM46)</f>
        <v>0</v>
      </c>
      <c r="AP46" s="190">
        <v>0</v>
      </c>
      <c r="AQ46" s="203">
        <v>0</v>
      </c>
      <c r="AR46" s="76">
        <f t="shared" si="219"/>
        <v>0</v>
      </c>
      <c r="AS46" s="74">
        <f t="shared" si="314"/>
        <v>0</v>
      </c>
      <c r="AT46" s="190">
        <v>0</v>
      </c>
      <c r="AU46" s="198">
        <v>0</v>
      </c>
      <c r="AV46" s="76">
        <f t="shared" si="220"/>
        <v>0</v>
      </c>
      <c r="AW46" s="74">
        <f t="shared" si="315"/>
        <v>0</v>
      </c>
      <c r="AX46" s="202">
        <v>0</v>
      </c>
      <c r="AY46" s="204">
        <v>0</v>
      </c>
      <c r="AZ46" s="76">
        <f t="shared" si="221"/>
        <v>0</v>
      </c>
      <c r="BA46" s="74">
        <f t="shared" si="316"/>
        <v>0</v>
      </c>
      <c r="BB46" s="202">
        <v>0</v>
      </c>
      <c r="BC46" s="203">
        <v>0</v>
      </c>
      <c r="BD46" s="77">
        <f t="shared" si="222"/>
        <v>0</v>
      </c>
      <c r="BE46" s="80">
        <f t="shared" si="317"/>
        <v>0</v>
      </c>
      <c r="BF46" s="190">
        <v>0</v>
      </c>
      <c r="BG46" s="203">
        <v>0</v>
      </c>
      <c r="BH46" s="76">
        <f t="shared" si="223"/>
        <v>0</v>
      </c>
      <c r="BI46" s="74">
        <f t="shared" si="318"/>
        <v>0</v>
      </c>
      <c r="BJ46" s="205">
        <v>0</v>
      </c>
      <c r="BK46" s="203">
        <v>0</v>
      </c>
      <c r="BL46" s="76">
        <f t="shared" si="224"/>
        <v>0</v>
      </c>
      <c r="BM46" s="74">
        <f t="shared" si="319"/>
        <v>0</v>
      </c>
      <c r="BN46" s="205">
        <v>0</v>
      </c>
      <c r="BO46" s="203">
        <v>0</v>
      </c>
      <c r="BP46" s="76">
        <f t="shared" si="225"/>
        <v>0</v>
      </c>
      <c r="BQ46" s="74">
        <f t="shared" si="320"/>
        <v>0</v>
      </c>
      <c r="BR46" s="206">
        <v>0</v>
      </c>
      <c r="BS46" s="203">
        <v>0</v>
      </c>
      <c r="BT46" s="76">
        <f t="shared" si="226"/>
        <v>0</v>
      </c>
      <c r="BU46" s="75">
        <f t="shared" si="321"/>
        <v>0</v>
      </c>
      <c r="BV46" s="76">
        <f t="shared" si="267"/>
        <v>0</v>
      </c>
      <c r="BW46" s="208">
        <f t="shared" si="205"/>
        <v>0</v>
      </c>
      <c r="BX46" s="76">
        <f t="shared" si="227"/>
        <v>0</v>
      </c>
      <c r="BY46" s="74">
        <f t="shared" si="322"/>
        <v>0</v>
      </c>
      <c r="BZ46" s="110">
        <f t="shared" si="405"/>
        <v>2.0833333333333332E-2</v>
      </c>
      <c r="CA46" s="80">
        <f t="shared" si="406"/>
        <v>576</v>
      </c>
      <c r="CB46" s="80">
        <f t="shared" si="407"/>
        <v>13824</v>
      </c>
      <c r="CC46" s="78">
        <f t="shared" si="408"/>
        <v>576</v>
      </c>
      <c r="CD46" s="141">
        <f t="shared" ref="CD46" si="433">BS46+CD45</f>
        <v>8.5993055555555546</v>
      </c>
      <c r="CE46" s="141">
        <f t="shared" ref="CE46" si="434">X46 + CE45</f>
        <v>32.586111111111109</v>
      </c>
      <c r="CF46" s="140">
        <f t="shared" ref="CF46" si="435" xml:space="preserve"> CE46 - CD46</f>
        <v>23.986805555555556</v>
      </c>
      <c r="CG46" s="111">
        <f t="shared" ref="CG46" si="436">Q46/CF46/24</f>
        <v>1567.6500390839872</v>
      </c>
      <c r="CH46" s="207">
        <f t="shared" ref="CH46" si="437">X46 +CH45</f>
        <v>6.0513888888888889</v>
      </c>
      <c r="CI46" s="207">
        <f t="shared" ref="CI46" si="438">BS46+CI45</f>
        <v>2.6694444444444443</v>
      </c>
      <c r="CJ46" s="195">
        <f t="shared" ref="CJ46" si="439">M46 +CJ45</f>
        <v>130998</v>
      </c>
      <c r="CK46" s="207">
        <f t="shared" ref="CK46" si="440" xml:space="preserve"> CH46 - CI46</f>
        <v>3.3819444444444446</v>
      </c>
      <c r="CL46" s="195">
        <f t="shared" ref="CL46" si="441" xml:space="preserve"> CJ46/CK46/24</f>
        <v>1613.9383983572895</v>
      </c>
      <c r="CM46" s="195">
        <f t="shared" ref="CM46" si="442" xml:space="preserve"> CJ46/CH46/24</f>
        <v>901.98301583658485</v>
      </c>
    </row>
    <row r="47" spans="1:91" ht="22.5" x14ac:dyDescent="0.25">
      <c r="A47" s="190">
        <f t="shared" si="40"/>
        <v>46</v>
      </c>
      <c r="B47" s="191">
        <v>41037</v>
      </c>
      <c r="C47" s="190">
        <f t="shared" si="416"/>
        <v>5</v>
      </c>
      <c r="D47" s="190" t="s">
        <v>24</v>
      </c>
      <c r="E47" s="190" t="s">
        <v>375</v>
      </c>
      <c r="F47" s="192"/>
      <c r="G47" s="193">
        <v>9</v>
      </c>
      <c r="H47" s="194" t="s">
        <v>26</v>
      </c>
      <c r="I47" s="192" t="s">
        <v>215</v>
      </c>
      <c r="J47" s="192" t="s">
        <v>376</v>
      </c>
      <c r="K47" s="194" t="s">
        <v>27</v>
      </c>
      <c r="L47" s="195">
        <v>104922</v>
      </c>
      <c r="M47" s="195">
        <v>33870</v>
      </c>
      <c r="N47" s="196"/>
      <c r="O47" s="197"/>
      <c r="P47" s="195">
        <f>P45-M47</f>
        <v>60892</v>
      </c>
      <c r="Q47" s="83">
        <f t="shared" si="41"/>
        <v>936340</v>
      </c>
      <c r="R47" s="195" t="s">
        <v>377</v>
      </c>
      <c r="S47" s="198">
        <v>7.6388888888888895E-2</v>
      </c>
      <c r="T47" s="77">
        <f t="shared" si="214"/>
        <v>1</v>
      </c>
      <c r="U47" s="77">
        <f t="shared" si="310"/>
        <v>50</v>
      </c>
      <c r="V47" s="195" t="s">
        <v>378</v>
      </c>
      <c r="W47" s="195"/>
      <c r="X47" s="199">
        <v>0.78125</v>
      </c>
      <c r="Y47" s="76">
        <f t="shared" si="215"/>
        <v>18</v>
      </c>
      <c r="Z47" s="77">
        <f t="shared" si="311"/>
        <v>45</v>
      </c>
      <c r="AA47" s="76">
        <f t="shared" si="347"/>
        <v>793</v>
      </c>
      <c r="AB47" s="76">
        <f t="shared" ref="AB47" si="443">AB46+Z47</f>
        <v>469</v>
      </c>
      <c r="AC47" s="76">
        <f>SUM($X$2:X47)</f>
        <v>33.367361111111109</v>
      </c>
      <c r="AD47" s="195">
        <v>0</v>
      </c>
      <c r="AE47" s="195">
        <v>0</v>
      </c>
      <c r="AF47" s="76"/>
      <c r="AG47" s="76"/>
      <c r="AH47" s="77">
        <f t="shared" si="7"/>
        <v>1806.3999999999999</v>
      </c>
      <c r="AI47" s="77">
        <f t="shared" si="217"/>
        <v>43353.599999999999</v>
      </c>
      <c r="AJ47" s="200"/>
      <c r="AK47" s="201"/>
      <c r="AL47" s="202">
        <v>0</v>
      </c>
      <c r="AM47" s="194">
        <v>0</v>
      </c>
      <c r="AN47" s="76">
        <f t="shared" si="431"/>
        <v>0</v>
      </c>
      <c r="AO47" s="74">
        <f t="shared" si="432"/>
        <v>0</v>
      </c>
      <c r="AP47" s="190">
        <v>1</v>
      </c>
      <c r="AQ47" s="203">
        <v>0.12916666666666668</v>
      </c>
      <c r="AR47" s="76">
        <f t="shared" si="219"/>
        <v>3</v>
      </c>
      <c r="AS47" s="74">
        <f t="shared" si="314"/>
        <v>6</v>
      </c>
      <c r="AT47" s="190">
        <v>0</v>
      </c>
      <c r="AU47" s="198">
        <v>0</v>
      </c>
      <c r="AV47" s="76">
        <f t="shared" si="220"/>
        <v>0</v>
      </c>
      <c r="AW47" s="74">
        <f t="shared" si="315"/>
        <v>0</v>
      </c>
      <c r="AX47" s="202">
        <v>0</v>
      </c>
      <c r="AY47" s="204">
        <v>0</v>
      </c>
      <c r="AZ47" s="76">
        <f t="shared" si="221"/>
        <v>0</v>
      </c>
      <c r="BA47" s="74">
        <f t="shared" si="316"/>
        <v>0</v>
      </c>
      <c r="BB47" s="202">
        <v>0</v>
      </c>
      <c r="BC47" s="203">
        <v>0</v>
      </c>
      <c r="BD47" s="77">
        <f t="shared" si="222"/>
        <v>0</v>
      </c>
      <c r="BE47" s="80">
        <f t="shared" si="317"/>
        <v>0</v>
      </c>
      <c r="BF47" s="190">
        <v>2</v>
      </c>
      <c r="BG47" s="203">
        <v>3.3333333333333333E-2</v>
      </c>
      <c r="BH47" s="76">
        <f t="shared" si="223"/>
        <v>0</v>
      </c>
      <c r="BI47" s="74">
        <f t="shared" si="318"/>
        <v>48</v>
      </c>
      <c r="BJ47" s="205">
        <v>0</v>
      </c>
      <c r="BK47" s="203">
        <v>0</v>
      </c>
      <c r="BL47" s="76">
        <f t="shared" si="224"/>
        <v>0</v>
      </c>
      <c r="BM47" s="74">
        <f t="shared" si="319"/>
        <v>0</v>
      </c>
      <c r="BN47" s="205">
        <v>0</v>
      </c>
      <c r="BO47" s="203">
        <v>0</v>
      </c>
      <c r="BP47" s="76">
        <f t="shared" si="225"/>
        <v>0</v>
      </c>
      <c r="BQ47" s="74">
        <f t="shared" si="320"/>
        <v>0</v>
      </c>
      <c r="BR47" s="206">
        <v>2</v>
      </c>
      <c r="BS47" s="203">
        <v>0.12638888888888888</v>
      </c>
      <c r="BT47" s="76">
        <f t="shared" si="226"/>
        <v>3</v>
      </c>
      <c r="BU47" s="75">
        <f t="shared" si="321"/>
        <v>2</v>
      </c>
      <c r="BV47" s="76">
        <f t="shared" si="267"/>
        <v>5</v>
      </c>
      <c r="BW47" s="208">
        <f t="shared" si="205"/>
        <v>0.28888888888888886</v>
      </c>
      <c r="BX47" s="76">
        <f t="shared" si="227"/>
        <v>6</v>
      </c>
      <c r="BY47" s="74">
        <f t="shared" si="322"/>
        <v>56</v>
      </c>
      <c r="BZ47" s="110">
        <f t="shared" si="405"/>
        <v>0.49236111111111114</v>
      </c>
      <c r="CA47" s="80">
        <f t="shared" si="406"/>
        <v>2866.2905500705219</v>
      </c>
      <c r="CB47" s="80">
        <f t="shared" si="407"/>
        <v>68790.973201692526</v>
      </c>
      <c r="CC47" s="78">
        <f t="shared" si="408"/>
        <v>2155.0371155885473</v>
      </c>
      <c r="CD47" s="141">
        <f t="shared" ref="CD47:CD48" si="444">BS47+CD46</f>
        <v>8.7256944444444429</v>
      </c>
      <c r="CE47" s="141">
        <f t="shared" ref="CE47:CE48" si="445">X47 + CE46</f>
        <v>33.367361111111109</v>
      </c>
      <c r="CF47" s="140">
        <f t="shared" ref="CF47:CF48" si="446" xml:space="preserve"> CE47 - CD47</f>
        <v>24.641666666666666</v>
      </c>
      <c r="CG47" s="111">
        <f t="shared" ref="CG47:CG48" si="447">Q47/CF47/24</f>
        <v>1583.2600608725061</v>
      </c>
      <c r="CH47" s="207">
        <f t="shared" ref="CH47:CH48" si="448">X47 +CH46</f>
        <v>6.8326388888888889</v>
      </c>
      <c r="CI47" s="207">
        <f t="shared" ref="CI47:CI48" si="449">BS47+CI46</f>
        <v>2.7958333333333334</v>
      </c>
      <c r="CJ47" s="195">
        <f t="shared" ref="CJ47:CJ48" si="450">M47 +CJ46</f>
        <v>164868</v>
      </c>
      <c r="CK47" s="207">
        <f t="shared" ref="CK47:CK48" si="451" xml:space="preserve"> CH47 - CI47</f>
        <v>4.0368055555555555</v>
      </c>
      <c r="CL47" s="195">
        <f t="shared" ref="CL47:CL48" si="452" xml:space="preserve"> CJ47/CK47/24</f>
        <v>1701.7168415620163</v>
      </c>
      <c r="CM47" s="195">
        <f t="shared" ref="CM47:CM48" si="453" xml:space="preserve"> CJ47/CH47/24</f>
        <v>1005.394857200935</v>
      </c>
    </row>
    <row r="48" spans="1:91" x14ac:dyDescent="0.25">
      <c r="A48" s="190">
        <f t="shared" si="40"/>
        <v>47</v>
      </c>
      <c r="B48" s="191">
        <v>41037</v>
      </c>
      <c r="C48" s="190">
        <f t="shared" si="416"/>
        <v>5</v>
      </c>
      <c r="D48" s="190" t="s">
        <v>24</v>
      </c>
      <c r="E48" s="190" t="s">
        <v>380</v>
      </c>
      <c r="F48" s="192"/>
      <c r="G48" s="193">
        <v>10</v>
      </c>
      <c r="H48" s="194" t="s">
        <v>26</v>
      </c>
      <c r="I48" s="192" t="s">
        <v>215</v>
      </c>
      <c r="J48" s="192" t="s">
        <v>381</v>
      </c>
      <c r="K48" s="194" t="s">
        <v>27</v>
      </c>
      <c r="L48" s="195">
        <v>65998</v>
      </c>
      <c r="M48" s="195">
        <f>2356-288</f>
        <v>2068</v>
      </c>
      <c r="N48" s="196"/>
      <c r="O48" s="197"/>
      <c r="P48" s="195">
        <f>P46-M48</f>
        <v>63642</v>
      </c>
      <c r="Q48" s="83">
        <f t="shared" si="41"/>
        <v>938408</v>
      </c>
      <c r="R48" s="195" t="s">
        <v>382</v>
      </c>
      <c r="S48" s="198">
        <v>4.1666666666666664E-2</v>
      </c>
      <c r="T48" s="77">
        <f t="shared" si="214"/>
        <v>1</v>
      </c>
      <c r="U48" s="77">
        <f t="shared" si="310"/>
        <v>0</v>
      </c>
      <c r="V48" s="195" t="s">
        <v>383</v>
      </c>
      <c r="W48" s="195"/>
      <c r="X48" s="199">
        <v>0.17569444444444446</v>
      </c>
      <c r="Y48" s="76">
        <f t="shared" si="215"/>
        <v>4</v>
      </c>
      <c r="Z48" s="77">
        <f t="shared" si="311"/>
        <v>13</v>
      </c>
      <c r="AA48" s="76">
        <f t="shared" si="347"/>
        <v>797</v>
      </c>
      <c r="AB48" s="76">
        <f t="shared" ref="AB48" si="454">AB47+Z48</f>
        <v>482</v>
      </c>
      <c r="AC48" s="76">
        <f>SUM($X$2:X48)</f>
        <v>33.543055555555554</v>
      </c>
      <c r="AD48" s="195">
        <v>0</v>
      </c>
      <c r="AE48" s="195">
        <v>0</v>
      </c>
      <c r="AF48" s="76"/>
      <c r="AG48" s="76"/>
      <c r="AH48" s="77">
        <f t="shared" si="7"/>
        <v>490.43478260869557</v>
      </c>
      <c r="AI48" s="77">
        <f t="shared" si="217"/>
        <v>11770.434782608694</v>
      </c>
      <c r="AJ48" s="200"/>
      <c r="AK48" s="201"/>
      <c r="AL48" s="202">
        <v>0</v>
      </c>
      <c r="AM48" s="194">
        <v>0</v>
      </c>
      <c r="AN48" s="76">
        <f t="shared" si="431"/>
        <v>0</v>
      </c>
      <c r="AO48" s="74">
        <f t="shared" si="432"/>
        <v>0</v>
      </c>
      <c r="AP48" s="190">
        <v>0</v>
      </c>
      <c r="AQ48" s="203">
        <v>0</v>
      </c>
      <c r="AR48" s="76">
        <f t="shared" si="219"/>
        <v>0</v>
      </c>
      <c r="AS48" s="74">
        <f t="shared" si="314"/>
        <v>0</v>
      </c>
      <c r="AT48" s="190">
        <v>0</v>
      </c>
      <c r="AU48" s="198">
        <v>0</v>
      </c>
      <c r="AV48" s="76">
        <f t="shared" si="220"/>
        <v>0</v>
      </c>
      <c r="AW48" s="74">
        <f t="shared" si="315"/>
        <v>0</v>
      </c>
      <c r="AX48" s="202">
        <v>0</v>
      </c>
      <c r="AY48" s="204">
        <v>0</v>
      </c>
      <c r="AZ48" s="76">
        <f t="shared" si="221"/>
        <v>0</v>
      </c>
      <c r="BA48" s="74">
        <f t="shared" si="316"/>
        <v>0</v>
      </c>
      <c r="BB48" s="202">
        <v>0</v>
      </c>
      <c r="BC48" s="203">
        <v>0</v>
      </c>
      <c r="BD48" s="77">
        <f t="shared" si="222"/>
        <v>0</v>
      </c>
      <c r="BE48" s="80">
        <f t="shared" si="317"/>
        <v>0</v>
      </c>
      <c r="BF48" s="190">
        <v>0</v>
      </c>
      <c r="BG48" s="203">
        <v>0</v>
      </c>
      <c r="BH48" s="76">
        <f t="shared" si="223"/>
        <v>0</v>
      </c>
      <c r="BI48" s="74">
        <f t="shared" si="318"/>
        <v>0</v>
      </c>
      <c r="BJ48" s="205">
        <v>0</v>
      </c>
      <c r="BK48" s="203">
        <v>0</v>
      </c>
      <c r="BL48" s="76">
        <f t="shared" si="224"/>
        <v>0</v>
      </c>
      <c r="BM48" s="74">
        <f t="shared" si="319"/>
        <v>0</v>
      </c>
      <c r="BN48" s="205">
        <v>0</v>
      </c>
      <c r="BO48" s="203">
        <v>0</v>
      </c>
      <c r="BP48" s="76">
        <f t="shared" si="225"/>
        <v>0</v>
      </c>
      <c r="BQ48" s="74">
        <f t="shared" si="320"/>
        <v>0</v>
      </c>
      <c r="BR48" s="206">
        <v>1</v>
      </c>
      <c r="BS48" s="203">
        <v>4.9999999999999996E-2</v>
      </c>
      <c r="BT48" s="76">
        <f t="shared" si="226"/>
        <v>1</v>
      </c>
      <c r="BU48" s="75">
        <f t="shared" si="321"/>
        <v>12</v>
      </c>
      <c r="BV48" s="76">
        <f t="shared" si="267"/>
        <v>1</v>
      </c>
      <c r="BW48" s="208">
        <f t="shared" si="205"/>
        <v>4.9999999999999996E-2</v>
      </c>
      <c r="BX48" s="76">
        <f t="shared" si="227"/>
        <v>1</v>
      </c>
      <c r="BY48" s="74">
        <f t="shared" si="322"/>
        <v>12</v>
      </c>
      <c r="BZ48" s="110">
        <f t="shared" si="405"/>
        <v>0.12569444444444447</v>
      </c>
      <c r="CA48" s="80">
        <f t="shared" si="406"/>
        <v>685.52486187845295</v>
      </c>
      <c r="CB48" s="80">
        <f t="shared" si="407"/>
        <v>16452.59668508287</v>
      </c>
      <c r="CC48" s="78">
        <f t="shared" si="408"/>
        <v>685.52486187845295</v>
      </c>
      <c r="CD48" s="141">
        <f t="shared" si="444"/>
        <v>8.7756944444444436</v>
      </c>
      <c r="CE48" s="141">
        <f t="shared" si="445"/>
        <v>33.543055555555554</v>
      </c>
      <c r="CF48" s="140">
        <f t="shared" si="446"/>
        <v>24.767361111111111</v>
      </c>
      <c r="CG48" s="111">
        <f t="shared" si="447"/>
        <v>1578.7040515911958</v>
      </c>
      <c r="CH48" s="207">
        <f t="shared" si="448"/>
        <v>7.0083333333333337</v>
      </c>
      <c r="CI48" s="207">
        <f t="shared" si="449"/>
        <v>2.8458333333333332</v>
      </c>
      <c r="CJ48" s="195">
        <f t="shared" si="450"/>
        <v>166936</v>
      </c>
      <c r="CK48" s="207">
        <f t="shared" si="451"/>
        <v>4.1625000000000005</v>
      </c>
      <c r="CL48" s="195">
        <f t="shared" si="452"/>
        <v>1671.0310310310308</v>
      </c>
      <c r="CM48" s="195">
        <f t="shared" si="453"/>
        <v>992.48513674197375</v>
      </c>
    </row>
    <row r="49" spans="1:91" ht="22.5" x14ac:dyDescent="0.25">
      <c r="A49" s="190">
        <f t="shared" si="40"/>
        <v>48</v>
      </c>
      <c r="B49" s="191">
        <v>41038</v>
      </c>
      <c r="C49" s="190">
        <f t="shared" si="416"/>
        <v>5</v>
      </c>
      <c r="D49" s="190" t="s">
        <v>24</v>
      </c>
      <c r="E49" s="190" t="s">
        <v>375</v>
      </c>
      <c r="F49" s="192"/>
      <c r="G49" s="193">
        <v>9</v>
      </c>
      <c r="H49" s="194" t="s">
        <v>26</v>
      </c>
      <c r="I49" s="192" t="s">
        <v>215</v>
      </c>
      <c r="J49" s="192" t="s">
        <v>376</v>
      </c>
      <c r="K49" s="194" t="s">
        <v>27</v>
      </c>
      <c r="L49" s="195">
        <v>104922</v>
      </c>
      <c r="M49" s="195">
        <v>29620</v>
      </c>
      <c r="N49" s="196"/>
      <c r="O49" s="197"/>
      <c r="P49" s="195">
        <f>P47-M49</f>
        <v>31272</v>
      </c>
      <c r="Q49" s="83">
        <f t="shared" si="41"/>
        <v>968028</v>
      </c>
      <c r="R49" s="195" t="s">
        <v>377</v>
      </c>
      <c r="S49" s="198">
        <v>7.6388888888888895E-2</v>
      </c>
      <c r="T49" s="77">
        <f t="shared" ref="T49:T52" si="455">IF(S49=1,24,HOUR(S49))</f>
        <v>1</v>
      </c>
      <c r="U49" s="77">
        <f t="shared" ref="U49:U58" si="456">MINUTE(S49)</f>
        <v>50</v>
      </c>
      <c r="V49" s="195" t="s">
        <v>378</v>
      </c>
      <c r="W49" s="195"/>
      <c r="X49" s="199">
        <v>1</v>
      </c>
      <c r="Y49" s="76">
        <f t="shared" si="215"/>
        <v>24</v>
      </c>
      <c r="Z49" s="77">
        <f t="shared" si="311"/>
        <v>0</v>
      </c>
      <c r="AA49" s="76">
        <f t="shared" si="347"/>
        <v>821</v>
      </c>
      <c r="AB49" s="76">
        <f t="shared" ref="AB49" si="457">AB48+Z49</f>
        <v>482</v>
      </c>
      <c r="AC49" s="76">
        <f>SUM($X$2:X49)</f>
        <v>34.543055555555554</v>
      </c>
      <c r="AD49" s="195">
        <v>0</v>
      </c>
      <c r="AE49" s="195">
        <v>0</v>
      </c>
      <c r="AF49" s="76"/>
      <c r="AG49" s="76"/>
      <c r="AH49" s="77">
        <f t="shared" si="7"/>
        <v>1234.1666666666667</v>
      </c>
      <c r="AI49" s="77">
        <f t="shared" si="217"/>
        <v>29620</v>
      </c>
      <c r="AJ49" s="200"/>
      <c r="AK49" s="201"/>
      <c r="AL49" s="202">
        <v>1</v>
      </c>
      <c r="AM49" s="194">
        <v>7.6388888888888886E-3</v>
      </c>
      <c r="AN49" s="76">
        <f t="shared" si="431"/>
        <v>0</v>
      </c>
      <c r="AO49" s="74">
        <f t="shared" si="432"/>
        <v>11</v>
      </c>
      <c r="AP49" s="190">
        <v>1</v>
      </c>
      <c r="AQ49" s="203">
        <v>1.0416666666666666E-2</v>
      </c>
      <c r="AR49" s="76">
        <f t="shared" si="219"/>
        <v>0</v>
      </c>
      <c r="AS49" s="74">
        <f t="shared" si="314"/>
        <v>15</v>
      </c>
      <c r="AT49" s="190">
        <v>0</v>
      </c>
      <c r="AU49" s="198">
        <v>0</v>
      </c>
      <c r="AV49" s="76">
        <f t="shared" si="220"/>
        <v>0</v>
      </c>
      <c r="AW49" s="74">
        <f t="shared" si="315"/>
        <v>0</v>
      </c>
      <c r="AX49" s="202">
        <v>0</v>
      </c>
      <c r="AY49" s="204">
        <v>0</v>
      </c>
      <c r="AZ49" s="76">
        <f t="shared" si="221"/>
        <v>0</v>
      </c>
      <c r="BA49" s="74">
        <f t="shared" si="316"/>
        <v>0</v>
      </c>
      <c r="BB49" s="202">
        <v>2</v>
      </c>
      <c r="BC49" s="203">
        <v>1.8749999999999999E-2</v>
      </c>
      <c r="BD49" s="77">
        <f t="shared" si="222"/>
        <v>0</v>
      </c>
      <c r="BE49" s="80">
        <f t="shared" si="317"/>
        <v>27</v>
      </c>
      <c r="BF49" s="190">
        <v>2</v>
      </c>
      <c r="BG49" s="203">
        <v>7.5694444444444439E-2</v>
      </c>
      <c r="BH49" s="76">
        <f t="shared" si="223"/>
        <v>1</v>
      </c>
      <c r="BI49" s="74">
        <f t="shared" si="318"/>
        <v>49</v>
      </c>
      <c r="BJ49" s="205">
        <v>0</v>
      </c>
      <c r="BK49" s="203">
        <v>0</v>
      </c>
      <c r="BL49" s="76">
        <f t="shared" si="224"/>
        <v>0</v>
      </c>
      <c r="BM49" s="74">
        <f t="shared" si="319"/>
        <v>0</v>
      </c>
      <c r="BN49" s="205">
        <v>0</v>
      </c>
      <c r="BO49" s="203">
        <v>0</v>
      </c>
      <c r="BP49" s="76">
        <f t="shared" si="225"/>
        <v>0</v>
      </c>
      <c r="BQ49" s="74">
        <f t="shared" si="320"/>
        <v>0</v>
      </c>
      <c r="BR49" s="206">
        <v>4</v>
      </c>
      <c r="BS49" s="203">
        <v>0.33611111111111108</v>
      </c>
      <c r="BT49" s="76">
        <f t="shared" si="226"/>
        <v>8</v>
      </c>
      <c r="BU49" s="75">
        <f t="shared" si="321"/>
        <v>4</v>
      </c>
      <c r="BV49" s="76">
        <f t="shared" si="267"/>
        <v>10</v>
      </c>
      <c r="BW49" s="208">
        <f t="shared" si="205"/>
        <v>0.44861111111111107</v>
      </c>
      <c r="BX49" s="76">
        <f t="shared" si="227"/>
        <v>10</v>
      </c>
      <c r="BY49" s="74">
        <f t="shared" si="322"/>
        <v>46</v>
      </c>
      <c r="BZ49" s="110">
        <f t="shared" si="405"/>
        <v>0.55138888888888893</v>
      </c>
      <c r="CA49" s="80">
        <f t="shared" si="406"/>
        <v>2238.287153652393</v>
      </c>
      <c r="CB49" s="80">
        <f t="shared" si="407"/>
        <v>53718.891687657437</v>
      </c>
      <c r="CC49" s="78">
        <f t="shared" si="408"/>
        <v>1858.9958158995814</v>
      </c>
      <c r="CD49" s="141">
        <f t="shared" ref="CD49" si="458">BS49+CD48</f>
        <v>9.1118055555555539</v>
      </c>
      <c r="CE49" s="141">
        <f t="shared" ref="CE49" si="459">X49 + CE48</f>
        <v>34.543055555555554</v>
      </c>
      <c r="CF49" s="140">
        <f t="shared" ref="CF49" si="460" xml:space="preserve"> CE49 - CD49</f>
        <v>25.431249999999999</v>
      </c>
      <c r="CG49" s="111">
        <f t="shared" ref="CG49" si="461">Q49/CF49/24</f>
        <v>1586.0211354141068</v>
      </c>
      <c r="CH49" s="207">
        <f t="shared" ref="CH49" si="462">X49 +CH48</f>
        <v>8.0083333333333329</v>
      </c>
      <c r="CI49" s="207">
        <f t="shared" ref="CI49" si="463">BS49+CI48</f>
        <v>3.1819444444444445</v>
      </c>
      <c r="CJ49" s="195">
        <f t="shared" ref="CJ49" si="464">M49 +CJ48</f>
        <v>196556</v>
      </c>
      <c r="CK49" s="207">
        <f t="shared" ref="CK49" si="465" xml:space="preserve"> CH49 - CI49</f>
        <v>4.8263888888888884</v>
      </c>
      <c r="CL49" s="195">
        <f t="shared" ref="CL49" si="466" xml:space="preserve"> CJ49/CK49/24</f>
        <v>1696.8863309352519</v>
      </c>
      <c r="CM49" s="195">
        <f t="shared" ref="CM49" si="467" xml:space="preserve"> CJ49/CH49/24</f>
        <v>1022.6638917793965</v>
      </c>
    </row>
    <row r="50" spans="1:91" ht="22.5" x14ac:dyDescent="0.25">
      <c r="A50" s="190">
        <f t="shared" si="40"/>
        <v>49</v>
      </c>
      <c r="B50" s="191">
        <v>41039</v>
      </c>
      <c r="C50" s="190">
        <f t="shared" si="416"/>
        <v>5</v>
      </c>
      <c r="D50" s="190" t="s">
        <v>24</v>
      </c>
      <c r="E50" s="190" t="s">
        <v>375</v>
      </c>
      <c r="F50" s="192"/>
      <c r="G50" s="193">
        <v>9</v>
      </c>
      <c r="H50" s="194" t="s">
        <v>26</v>
      </c>
      <c r="I50" s="192" t="s">
        <v>215</v>
      </c>
      <c r="J50" s="192" t="s">
        <v>376</v>
      </c>
      <c r="K50" s="194" t="s">
        <v>27</v>
      </c>
      <c r="L50" s="195">
        <v>104922</v>
      </c>
      <c r="M50" s="195">
        <v>26030</v>
      </c>
      <c r="N50" s="196"/>
      <c r="O50" s="197"/>
      <c r="P50" s="195">
        <f>P49-M50</f>
        <v>5242</v>
      </c>
      <c r="Q50" s="83">
        <f t="shared" si="41"/>
        <v>994058</v>
      </c>
      <c r="R50" s="195" t="s">
        <v>377</v>
      </c>
      <c r="S50" s="198">
        <v>7.6388888888888895E-2</v>
      </c>
      <c r="T50" s="77">
        <f t="shared" si="455"/>
        <v>1</v>
      </c>
      <c r="U50" s="77">
        <f t="shared" si="456"/>
        <v>50</v>
      </c>
      <c r="V50" s="195" t="s">
        <v>378</v>
      </c>
      <c r="W50" s="195"/>
      <c r="X50" s="199">
        <v>1</v>
      </c>
      <c r="Y50" s="76">
        <f t="shared" ref="Y50:Y55" si="468">IF(X50=1,24,HOUR(X50))</f>
        <v>24</v>
      </c>
      <c r="Z50" s="77">
        <f t="shared" ref="Z50:Z55" si="469">MINUTE(X50)</f>
        <v>0</v>
      </c>
      <c r="AA50" s="76">
        <f t="shared" si="347"/>
        <v>845</v>
      </c>
      <c r="AB50" s="76">
        <f t="shared" ref="AB50" si="470">AB49+Z50</f>
        <v>482</v>
      </c>
      <c r="AC50" s="76">
        <f>SUM($X$2:X50)</f>
        <v>35.543055555555554</v>
      </c>
      <c r="AD50" s="195">
        <v>0</v>
      </c>
      <c r="AE50" s="195">
        <v>0</v>
      </c>
      <c r="AF50" s="76"/>
      <c r="AG50" s="76"/>
      <c r="AH50" s="77">
        <f t="shared" ref="AH50:AH55" si="471">M50/X50/24</f>
        <v>1084.5833333333333</v>
      </c>
      <c r="AI50" s="77">
        <f t="shared" ref="AI50:AI55" si="472">AH50*24</f>
        <v>26030</v>
      </c>
      <c r="AJ50" s="200"/>
      <c r="AK50" s="201"/>
      <c r="AL50" s="202">
        <v>0</v>
      </c>
      <c r="AM50" s="194">
        <v>0</v>
      </c>
      <c r="AN50" s="76">
        <f t="shared" si="431"/>
        <v>0</v>
      </c>
      <c r="AO50" s="74">
        <f t="shared" si="432"/>
        <v>0</v>
      </c>
      <c r="AP50" s="190">
        <v>3</v>
      </c>
      <c r="AQ50" s="203">
        <v>3.3333333333333333E-2</v>
      </c>
      <c r="AR50" s="76">
        <f t="shared" si="219"/>
        <v>0</v>
      </c>
      <c r="AS50" s="74">
        <f t="shared" si="314"/>
        <v>48</v>
      </c>
      <c r="AT50" s="190">
        <v>0</v>
      </c>
      <c r="AU50" s="198">
        <v>0</v>
      </c>
      <c r="AV50" s="76">
        <f t="shared" si="220"/>
        <v>0</v>
      </c>
      <c r="AW50" s="74">
        <f t="shared" si="315"/>
        <v>0</v>
      </c>
      <c r="AX50" s="202">
        <v>0</v>
      </c>
      <c r="AY50" s="204">
        <v>0</v>
      </c>
      <c r="AZ50" s="76">
        <f t="shared" si="221"/>
        <v>0</v>
      </c>
      <c r="BA50" s="74">
        <f t="shared" si="316"/>
        <v>0</v>
      </c>
      <c r="BB50" s="202">
        <v>2</v>
      </c>
      <c r="BC50" s="203">
        <v>3.125E-2</v>
      </c>
      <c r="BD50" s="77">
        <f t="shared" si="222"/>
        <v>0</v>
      </c>
      <c r="BE50" s="80">
        <f t="shared" si="317"/>
        <v>45</v>
      </c>
      <c r="BF50" s="190">
        <v>5</v>
      </c>
      <c r="BG50" s="203">
        <v>0.13472222222222222</v>
      </c>
      <c r="BH50" s="76">
        <f t="shared" si="223"/>
        <v>3</v>
      </c>
      <c r="BI50" s="74">
        <f t="shared" si="318"/>
        <v>14</v>
      </c>
      <c r="BJ50" s="205">
        <v>0</v>
      </c>
      <c r="BK50" s="203">
        <v>0</v>
      </c>
      <c r="BL50" s="76">
        <f t="shared" si="224"/>
        <v>0</v>
      </c>
      <c r="BM50" s="74">
        <f t="shared" si="319"/>
        <v>0</v>
      </c>
      <c r="BN50" s="205">
        <v>0</v>
      </c>
      <c r="BO50" s="203">
        <v>0</v>
      </c>
      <c r="BP50" s="76">
        <f t="shared" si="225"/>
        <v>0</v>
      </c>
      <c r="BQ50" s="74">
        <f t="shared" si="320"/>
        <v>0</v>
      </c>
      <c r="BR50" s="206">
        <v>4</v>
      </c>
      <c r="BS50" s="203">
        <v>0.25416666666666665</v>
      </c>
      <c r="BT50" s="76">
        <f t="shared" si="226"/>
        <v>6</v>
      </c>
      <c r="BU50" s="75">
        <f t="shared" si="321"/>
        <v>6</v>
      </c>
      <c r="BV50" s="76">
        <f t="shared" si="267"/>
        <v>14</v>
      </c>
      <c r="BW50" s="208">
        <f t="shared" si="205"/>
        <v>0.45347222222222217</v>
      </c>
      <c r="BX50" s="76">
        <f t="shared" si="227"/>
        <v>10</v>
      </c>
      <c r="BY50" s="74">
        <f t="shared" si="322"/>
        <v>53</v>
      </c>
      <c r="BZ50" s="110">
        <f t="shared" si="405"/>
        <v>0.54652777777777783</v>
      </c>
      <c r="CA50" s="80">
        <f t="shared" si="406"/>
        <v>1984.498094027954</v>
      </c>
      <c r="CB50" s="80">
        <f t="shared" si="407"/>
        <v>47627.954256670899</v>
      </c>
      <c r="CC50" s="78">
        <f t="shared" si="408"/>
        <v>1454.1899441340781</v>
      </c>
      <c r="CD50" s="141">
        <f t="shared" ref="CD50" si="473">BS50+CD49</f>
        <v>9.3659722222222204</v>
      </c>
      <c r="CE50" s="141">
        <f t="shared" ref="CE50" si="474">X50 + CE49</f>
        <v>35.543055555555554</v>
      </c>
      <c r="CF50" s="140">
        <f t="shared" ref="CF50" si="475" xml:space="preserve"> CE50 - CD50</f>
        <v>26.177083333333336</v>
      </c>
      <c r="CG50" s="111">
        <f t="shared" ref="CG50" si="476">Q50/CF50/24</f>
        <v>1582.2650218861918</v>
      </c>
      <c r="CH50" s="207">
        <f t="shared" ref="CH50:CH51" si="477">X50 +CH49</f>
        <v>9.0083333333333329</v>
      </c>
      <c r="CI50" s="207">
        <f t="shared" ref="CI50:CI51" si="478">BS50+CI49</f>
        <v>3.4361111111111109</v>
      </c>
      <c r="CJ50" s="195">
        <f t="shared" ref="CJ50:CJ51" si="479">M50 +CJ49</f>
        <v>222586</v>
      </c>
      <c r="CK50" s="207">
        <f t="shared" ref="CK50:CK51" si="480" xml:space="preserve"> CH50 - CI50</f>
        <v>5.572222222222222</v>
      </c>
      <c r="CL50" s="195">
        <f t="shared" ref="CL50:CL51" si="481" xml:space="preserve"> CJ50/CK50/24</f>
        <v>1664.4017946161518</v>
      </c>
      <c r="CM50" s="195">
        <f t="shared" ref="CM50:CM51" si="482" xml:space="preserve"> CJ50/CH50/24</f>
        <v>1029.5374653098982</v>
      </c>
    </row>
    <row r="51" spans="1:91" ht="22.5" x14ac:dyDescent="0.25">
      <c r="A51" s="190">
        <f t="shared" si="40"/>
        <v>50</v>
      </c>
      <c r="B51" s="191">
        <v>41040</v>
      </c>
      <c r="C51" s="190">
        <f t="shared" si="416"/>
        <v>5</v>
      </c>
      <c r="D51" s="190" t="s">
        <v>24</v>
      </c>
      <c r="E51" s="190" t="s">
        <v>375</v>
      </c>
      <c r="F51" s="192"/>
      <c r="G51" s="193">
        <v>9</v>
      </c>
      <c r="H51" s="194" t="s">
        <v>26</v>
      </c>
      <c r="I51" s="192" t="s">
        <v>215</v>
      </c>
      <c r="J51" s="192" t="s">
        <v>376</v>
      </c>
      <c r="K51" s="194" t="s">
        <v>27</v>
      </c>
      <c r="L51" s="195">
        <v>104922</v>
      </c>
      <c r="M51" s="195">
        <v>5242</v>
      </c>
      <c r="N51" s="196"/>
      <c r="O51" s="197"/>
      <c r="P51" s="195">
        <f>P50-M51</f>
        <v>0</v>
      </c>
      <c r="Q51" s="83">
        <f t="shared" si="41"/>
        <v>999300</v>
      </c>
      <c r="R51" s="195" t="s">
        <v>377</v>
      </c>
      <c r="S51" s="198">
        <v>7.6388888888888895E-2</v>
      </c>
      <c r="T51" s="77">
        <f t="shared" si="455"/>
        <v>1</v>
      </c>
      <c r="U51" s="77">
        <f t="shared" si="456"/>
        <v>50</v>
      </c>
      <c r="V51" s="195" t="s">
        <v>378</v>
      </c>
      <c r="W51" s="195"/>
      <c r="X51" s="199">
        <v>0.23958333333333334</v>
      </c>
      <c r="Y51" s="76">
        <f t="shared" si="468"/>
        <v>5</v>
      </c>
      <c r="Z51" s="77">
        <f t="shared" si="469"/>
        <v>45</v>
      </c>
      <c r="AA51" s="76">
        <f t="shared" si="347"/>
        <v>850</v>
      </c>
      <c r="AB51" s="76">
        <f t="shared" ref="AB51" si="483">AB50+Z51</f>
        <v>527</v>
      </c>
      <c r="AC51" s="76">
        <f>SUM($X$2:X51)</f>
        <v>35.78263888888889</v>
      </c>
      <c r="AD51" s="195">
        <v>0</v>
      </c>
      <c r="AE51" s="195">
        <v>0</v>
      </c>
      <c r="AF51" s="76"/>
      <c r="AG51" s="76"/>
      <c r="AH51" s="77">
        <f t="shared" si="471"/>
        <v>911.6521739130435</v>
      </c>
      <c r="AI51" s="77">
        <f t="shared" si="472"/>
        <v>21879.652173913044</v>
      </c>
      <c r="AJ51" s="200" t="s">
        <v>390</v>
      </c>
      <c r="AK51" s="201"/>
      <c r="AL51" s="202">
        <v>0</v>
      </c>
      <c r="AM51" s="194">
        <v>0</v>
      </c>
      <c r="AN51" s="76">
        <f t="shared" si="431"/>
        <v>0</v>
      </c>
      <c r="AO51" s="74">
        <f t="shared" si="432"/>
        <v>0</v>
      </c>
      <c r="AP51" s="190">
        <v>0</v>
      </c>
      <c r="AQ51" s="203">
        <v>0</v>
      </c>
      <c r="AR51" s="76">
        <f t="shared" si="219"/>
        <v>0</v>
      </c>
      <c r="AS51" s="74">
        <f t="shared" si="314"/>
        <v>0</v>
      </c>
      <c r="AT51" s="190">
        <v>0</v>
      </c>
      <c r="AU51" s="198">
        <v>0</v>
      </c>
      <c r="AV51" s="76">
        <f t="shared" si="220"/>
        <v>0</v>
      </c>
      <c r="AW51" s="74">
        <f t="shared" si="315"/>
        <v>0</v>
      </c>
      <c r="AX51" s="202">
        <v>0</v>
      </c>
      <c r="AY51" s="204">
        <v>0</v>
      </c>
      <c r="AZ51" s="76">
        <f t="shared" si="221"/>
        <v>0</v>
      </c>
      <c r="BA51" s="74">
        <f t="shared" si="316"/>
        <v>0</v>
      </c>
      <c r="BB51" s="202">
        <v>1</v>
      </c>
      <c r="BC51" s="203">
        <v>2.9861111111111113E-2</v>
      </c>
      <c r="BD51" s="77">
        <f t="shared" si="222"/>
        <v>0</v>
      </c>
      <c r="BE51" s="80">
        <f t="shared" si="317"/>
        <v>43</v>
      </c>
      <c r="BF51" s="190">
        <v>0</v>
      </c>
      <c r="BG51" s="203">
        <v>0</v>
      </c>
      <c r="BH51" s="76">
        <f t="shared" si="223"/>
        <v>0</v>
      </c>
      <c r="BI51" s="74">
        <f t="shared" si="318"/>
        <v>0</v>
      </c>
      <c r="BJ51" s="205">
        <v>0</v>
      </c>
      <c r="BK51" s="203">
        <v>0</v>
      </c>
      <c r="BL51" s="76">
        <f t="shared" si="224"/>
        <v>0</v>
      </c>
      <c r="BM51" s="74">
        <f t="shared" si="319"/>
        <v>0</v>
      </c>
      <c r="BN51" s="205">
        <v>0</v>
      </c>
      <c r="BO51" s="203">
        <v>0</v>
      </c>
      <c r="BP51" s="76">
        <f t="shared" si="225"/>
        <v>0</v>
      </c>
      <c r="BQ51" s="74">
        <f t="shared" si="320"/>
        <v>0</v>
      </c>
      <c r="BR51" s="206">
        <v>3</v>
      </c>
      <c r="BS51" s="203">
        <v>8.8888888888888892E-2</v>
      </c>
      <c r="BT51" s="76">
        <f t="shared" si="226"/>
        <v>2</v>
      </c>
      <c r="BU51" s="75">
        <f t="shared" si="321"/>
        <v>8</v>
      </c>
      <c r="BV51" s="76">
        <f t="shared" si="267"/>
        <v>4</v>
      </c>
      <c r="BW51" s="208">
        <f t="shared" si="205"/>
        <v>0.11875000000000001</v>
      </c>
      <c r="BX51" s="76">
        <f t="shared" si="227"/>
        <v>2</v>
      </c>
      <c r="BY51" s="74">
        <f t="shared" si="322"/>
        <v>51</v>
      </c>
      <c r="BZ51" s="110">
        <f t="shared" si="405"/>
        <v>0.12083333333333333</v>
      </c>
      <c r="CA51" s="80">
        <f t="shared" si="406"/>
        <v>1807.5862068965516</v>
      </c>
      <c r="CB51" s="80">
        <f t="shared" si="407"/>
        <v>43382.068965517239</v>
      </c>
      <c r="CC51" s="78">
        <f t="shared" si="408"/>
        <v>1449.4009216589859</v>
      </c>
      <c r="CD51" s="141">
        <f t="shared" ref="CD51" si="484">BS51+CD50</f>
        <v>9.4548611111111089</v>
      </c>
      <c r="CE51" s="141">
        <f t="shared" ref="CE51" si="485">X51 + CE50</f>
        <v>35.78263888888889</v>
      </c>
      <c r="CF51" s="140">
        <f t="shared" ref="CF51" si="486" xml:space="preserve"> CE51 - CD51</f>
        <v>26.327777777777783</v>
      </c>
      <c r="CG51" s="111">
        <f t="shared" ref="CG51" si="487">Q51/CF51/24</f>
        <v>1581.5045368221142</v>
      </c>
      <c r="CH51" s="207">
        <f t="shared" si="477"/>
        <v>9.2479166666666668</v>
      </c>
      <c r="CI51" s="207">
        <f t="shared" si="478"/>
        <v>3.5249999999999999</v>
      </c>
      <c r="CJ51" s="195">
        <f t="shared" si="479"/>
        <v>227828</v>
      </c>
      <c r="CK51" s="207">
        <f t="shared" si="480"/>
        <v>5.7229166666666664</v>
      </c>
      <c r="CL51" s="195">
        <f t="shared" si="481"/>
        <v>1658.7404441208591</v>
      </c>
      <c r="CM51" s="195">
        <f t="shared" si="482"/>
        <v>1026.4834422167155</v>
      </c>
    </row>
    <row r="52" spans="1:91" x14ac:dyDescent="0.25">
      <c r="A52" s="190">
        <f t="shared" si="40"/>
        <v>51</v>
      </c>
      <c r="B52" s="191">
        <v>41040</v>
      </c>
      <c r="C52" s="190">
        <f t="shared" si="416"/>
        <v>5</v>
      </c>
      <c r="D52" s="190" t="s">
        <v>24</v>
      </c>
      <c r="E52" s="190" t="s">
        <v>391</v>
      </c>
      <c r="F52" s="192"/>
      <c r="G52" s="193">
        <v>10</v>
      </c>
      <c r="H52" s="194" t="s">
        <v>296</v>
      </c>
      <c r="I52" s="192" t="s">
        <v>297</v>
      </c>
      <c r="J52" s="192" t="s">
        <v>298</v>
      </c>
      <c r="K52" s="194" t="s">
        <v>27</v>
      </c>
      <c r="L52" s="195">
        <v>28515</v>
      </c>
      <c r="M52" s="195">
        <v>9764</v>
      </c>
      <c r="N52" s="196"/>
      <c r="O52" s="197"/>
      <c r="P52" s="195">
        <f>L52-M52</f>
        <v>18751</v>
      </c>
      <c r="Q52" s="83">
        <f t="shared" si="41"/>
        <v>1009064</v>
      </c>
      <c r="R52" s="195" t="s">
        <v>392</v>
      </c>
      <c r="S52" s="198">
        <v>4.1666666666666664E-2</v>
      </c>
      <c r="T52" s="77">
        <f t="shared" si="455"/>
        <v>1</v>
      </c>
      <c r="U52" s="77">
        <f t="shared" si="456"/>
        <v>0</v>
      </c>
      <c r="V52" s="195" t="s">
        <v>393</v>
      </c>
      <c r="W52" s="195" t="s">
        <v>397</v>
      </c>
      <c r="X52" s="199">
        <v>0.53125</v>
      </c>
      <c r="Y52" s="76">
        <f t="shared" si="468"/>
        <v>12</v>
      </c>
      <c r="Z52" s="77">
        <f t="shared" si="469"/>
        <v>45</v>
      </c>
      <c r="AA52" s="76">
        <f t="shared" si="347"/>
        <v>862</v>
      </c>
      <c r="AB52" s="76">
        <f t="shared" ref="AB52:AB53" si="488">AB51+Z52</f>
        <v>572</v>
      </c>
      <c r="AC52" s="76">
        <f>SUM($X$2:X52)</f>
        <v>36.31388888888889</v>
      </c>
      <c r="AD52" s="195">
        <v>0</v>
      </c>
      <c r="AE52" s="195">
        <v>0</v>
      </c>
      <c r="AF52" s="76"/>
      <c r="AG52" s="76"/>
      <c r="AH52" s="77">
        <f t="shared" si="471"/>
        <v>765.80392156862752</v>
      </c>
      <c r="AI52" s="77">
        <f t="shared" si="472"/>
        <v>18379.294117647059</v>
      </c>
      <c r="AJ52" s="200"/>
      <c r="AK52" s="201"/>
      <c r="AL52" s="202">
        <v>0</v>
      </c>
      <c r="AM52" s="194">
        <v>0</v>
      </c>
      <c r="AN52" s="76">
        <f t="shared" ref="AN52:AN55" si="489">IF(AM52=1,24,HOUR(AM52))</f>
        <v>0</v>
      </c>
      <c r="AO52" s="74">
        <f t="shared" ref="AO52:AO55" si="490">MINUTE(AM52)</f>
        <v>0</v>
      </c>
      <c r="AP52" s="190">
        <v>1</v>
      </c>
      <c r="AQ52" s="203">
        <v>0.10069444444444443</v>
      </c>
      <c r="AR52" s="76">
        <f t="shared" ref="AR52:AR66" si="491">IF(AQ52=1,24,HOUR(AQ52))</f>
        <v>2</v>
      </c>
      <c r="AS52" s="74">
        <f t="shared" ref="AS52:AS66" si="492">MINUTE(AQ52)</f>
        <v>25</v>
      </c>
      <c r="AT52" s="190">
        <v>0</v>
      </c>
      <c r="AU52" s="198">
        <v>0</v>
      </c>
      <c r="AV52" s="76">
        <f t="shared" si="220"/>
        <v>0</v>
      </c>
      <c r="AW52" s="74">
        <f t="shared" si="315"/>
        <v>0</v>
      </c>
      <c r="AX52" s="202">
        <v>0</v>
      </c>
      <c r="AY52" s="204">
        <v>0</v>
      </c>
      <c r="AZ52" s="76">
        <f t="shared" si="221"/>
        <v>0</v>
      </c>
      <c r="BA52" s="74">
        <f t="shared" si="316"/>
        <v>0</v>
      </c>
      <c r="BB52" s="202">
        <v>0</v>
      </c>
      <c r="BC52" s="203">
        <v>0</v>
      </c>
      <c r="BD52" s="77">
        <f t="shared" si="222"/>
        <v>0</v>
      </c>
      <c r="BE52" s="80">
        <f t="shared" si="317"/>
        <v>0</v>
      </c>
      <c r="BF52" s="190">
        <v>0</v>
      </c>
      <c r="BG52" s="203">
        <v>0</v>
      </c>
      <c r="BH52" s="76">
        <f t="shared" si="223"/>
        <v>0</v>
      </c>
      <c r="BI52" s="74">
        <f t="shared" si="318"/>
        <v>0</v>
      </c>
      <c r="BJ52" s="205">
        <v>0</v>
      </c>
      <c r="BK52" s="203">
        <v>0</v>
      </c>
      <c r="BL52" s="76">
        <f t="shared" si="224"/>
        <v>0</v>
      </c>
      <c r="BM52" s="74">
        <f t="shared" si="319"/>
        <v>0</v>
      </c>
      <c r="BN52" s="205">
        <v>0</v>
      </c>
      <c r="BO52" s="203">
        <v>0</v>
      </c>
      <c r="BP52" s="76">
        <f t="shared" si="225"/>
        <v>0</v>
      </c>
      <c r="BQ52" s="74">
        <f t="shared" si="320"/>
        <v>0</v>
      </c>
      <c r="BR52" s="206">
        <v>0</v>
      </c>
      <c r="BS52" s="203">
        <v>0</v>
      </c>
      <c r="BT52" s="76">
        <f t="shared" si="226"/>
        <v>0</v>
      </c>
      <c r="BU52" s="75">
        <f t="shared" si="321"/>
        <v>0</v>
      </c>
      <c r="BV52" s="76">
        <f t="shared" si="267"/>
        <v>1</v>
      </c>
      <c r="BW52" s="208">
        <f t="shared" si="205"/>
        <v>0.10069444444444443</v>
      </c>
      <c r="BX52" s="76">
        <f t="shared" si="227"/>
        <v>2</v>
      </c>
      <c r="BY52" s="74">
        <f t="shared" si="322"/>
        <v>25</v>
      </c>
      <c r="BZ52" s="110">
        <f t="shared" si="405"/>
        <v>0.43055555555555558</v>
      </c>
      <c r="CA52" s="80">
        <f t="shared" si="406"/>
        <v>944.90322580645159</v>
      </c>
      <c r="CB52" s="80">
        <f t="shared" si="407"/>
        <v>22677.677419354837</v>
      </c>
      <c r="CC52" s="78">
        <f t="shared" si="408"/>
        <v>765.80392156862752</v>
      </c>
      <c r="CD52" s="141">
        <f t="shared" ref="CD52" si="493">BS52+CD51</f>
        <v>9.4548611111111089</v>
      </c>
      <c r="CE52" s="141">
        <f t="shared" ref="CE52" si="494">X52 + CE51</f>
        <v>36.31388888888889</v>
      </c>
      <c r="CF52" s="140">
        <f t="shared" ref="CF52" si="495" xml:space="preserve"> CE52 - CD52</f>
        <v>26.859027777777783</v>
      </c>
      <c r="CG52" s="111">
        <f t="shared" ref="CG52" si="496">Q52/CF52/24</f>
        <v>1565.3706337099566</v>
      </c>
      <c r="CH52" s="207">
        <f t="shared" ref="CH52" si="497">X52 +CH51</f>
        <v>9.7791666666666668</v>
      </c>
      <c r="CI52" s="207">
        <f t="shared" ref="CI52" si="498">BS52+CI51</f>
        <v>3.5249999999999999</v>
      </c>
      <c r="CJ52" s="195">
        <f t="shared" ref="CJ52" si="499">M52 +CJ51</f>
        <v>237592</v>
      </c>
      <c r="CK52" s="207">
        <f t="shared" ref="CK52" si="500" xml:space="preserve"> CH52 - CI52</f>
        <v>6.2541666666666664</v>
      </c>
      <c r="CL52" s="195">
        <f t="shared" ref="CL52" si="501" xml:space="preserve"> CJ52/CK52/24</f>
        <v>1582.8914057295135</v>
      </c>
      <c r="CM52" s="195">
        <f t="shared" ref="CM52" si="502" xml:space="preserve"> CJ52/CH52/24</f>
        <v>1012.3221133361739</v>
      </c>
    </row>
    <row r="53" spans="1:91" x14ac:dyDescent="0.25">
      <c r="A53" s="190">
        <f t="shared" si="40"/>
        <v>52</v>
      </c>
      <c r="B53" s="191">
        <v>41041</v>
      </c>
      <c r="C53" s="190">
        <f t="shared" si="416"/>
        <v>5</v>
      </c>
      <c r="D53" s="190" t="s">
        <v>24</v>
      </c>
      <c r="E53" s="190" t="s">
        <v>391</v>
      </c>
      <c r="F53" s="192"/>
      <c r="G53" s="193">
        <v>10</v>
      </c>
      <c r="H53" s="194" t="s">
        <v>296</v>
      </c>
      <c r="I53" s="192" t="s">
        <v>297</v>
      </c>
      <c r="J53" s="192" t="s">
        <v>298</v>
      </c>
      <c r="K53" s="194" t="s">
        <v>27</v>
      </c>
      <c r="L53" s="195">
        <v>28515</v>
      </c>
      <c r="M53" s="195">
        <v>18751</v>
      </c>
      <c r="N53" s="196"/>
      <c r="O53" s="197"/>
      <c r="P53" s="195">
        <f>P52-M53</f>
        <v>0</v>
      </c>
      <c r="Q53" s="83">
        <f t="shared" si="41"/>
        <v>1027815</v>
      </c>
      <c r="R53" s="195" t="s">
        <v>392</v>
      </c>
      <c r="S53" s="198">
        <v>4.1666666666666664E-2</v>
      </c>
      <c r="T53" s="77">
        <f t="shared" ref="T53" si="503">IF(S53=1,24,HOUR(S53))</f>
        <v>1</v>
      </c>
      <c r="U53" s="77">
        <f t="shared" si="456"/>
        <v>0</v>
      </c>
      <c r="V53" s="195" t="s">
        <v>393</v>
      </c>
      <c r="W53" s="195"/>
      <c r="X53" s="199">
        <v>0.625</v>
      </c>
      <c r="Y53" s="76">
        <f t="shared" si="468"/>
        <v>15</v>
      </c>
      <c r="Z53" s="77">
        <f t="shared" si="469"/>
        <v>0</v>
      </c>
      <c r="AA53" s="76">
        <f t="shared" ref="AA53" si="504">AA52+Y53</f>
        <v>877</v>
      </c>
      <c r="AB53" s="76">
        <f t="shared" si="488"/>
        <v>572</v>
      </c>
      <c r="AC53" s="76">
        <f>SUM($X$2:X53)</f>
        <v>36.93888888888889</v>
      </c>
      <c r="AD53" s="195">
        <v>0</v>
      </c>
      <c r="AE53" s="195">
        <v>0</v>
      </c>
      <c r="AF53" s="76"/>
      <c r="AG53" s="76"/>
      <c r="AH53" s="77">
        <f t="shared" si="471"/>
        <v>1250.0666666666666</v>
      </c>
      <c r="AI53" s="77">
        <f t="shared" si="472"/>
        <v>30001.599999999999</v>
      </c>
      <c r="AJ53" s="200" t="s">
        <v>398</v>
      </c>
      <c r="AK53" s="201"/>
      <c r="AL53" s="202">
        <v>0</v>
      </c>
      <c r="AM53" s="194">
        <v>0</v>
      </c>
      <c r="AN53" s="76">
        <f t="shared" si="489"/>
        <v>0</v>
      </c>
      <c r="AO53" s="74">
        <f t="shared" si="490"/>
        <v>0</v>
      </c>
      <c r="AP53" s="190">
        <v>4</v>
      </c>
      <c r="AQ53" s="203">
        <v>0.17083333333333331</v>
      </c>
      <c r="AR53" s="76">
        <f t="shared" si="491"/>
        <v>4</v>
      </c>
      <c r="AS53" s="74">
        <f t="shared" si="492"/>
        <v>6</v>
      </c>
      <c r="AT53" s="190">
        <v>0</v>
      </c>
      <c r="AU53" s="198">
        <v>0</v>
      </c>
      <c r="AV53" s="76">
        <f t="shared" si="220"/>
        <v>0</v>
      </c>
      <c r="AW53" s="74">
        <f t="shared" si="315"/>
        <v>0</v>
      </c>
      <c r="AX53" s="202">
        <v>0</v>
      </c>
      <c r="AY53" s="204">
        <v>0</v>
      </c>
      <c r="AZ53" s="76">
        <f t="shared" si="221"/>
        <v>0</v>
      </c>
      <c r="BA53" s="74">
        <f t="shared" si="316"/>
        <v>0</v>
      </c>
      <c r="BB53" s="202">
        <v>0</v>
      </c>
      <c r="BC53" s="203">
        <v>0</v>
      </c>
      <c r="BD53" s="77">
        <f t="shared" si="222"/>
        <v>0</v>
      </c>
      <c r="BE53" s="80">
        <f t="shared" si="317"/>
        <v>0</v>
      </c>
      <c r="BF53" s="190">
        <v>1</v>
      </c>
      <c r="BG53" s="203">
        <v>0.10833333333333334</v>
      </c>
      <c r="BH53" s="76">
        <f t="shared" si="223"/>
        <v>2</v>
      </c>
      <c r="BI53" s="74">
        <f t="shared" si="318"/>
        <v>36</v>
      </c>
      <c r="BJ53" s="205">
        <v>0</v>
      </c>
      <c r="BK53" s="203">
        <v>0</v>
      </c>
      <c r="BL53" s="76">
        <f t="shared" si="224"/>
        <v>0</v>
      </c>
      <c r="BM53" s="74">
        <f t="shared" si="319"/>
        <v>0</v>
      </c>
      <c r="BN53" s="205">
        <v>0</v>
      </c>
      <c r="BO53" s="203">
        <v>0</v>
      </c>
      <c r="BP53" s="76">
        <f t="shared" si="225"/>
        <v>0</v>
      </c>
      <c r="BQ53" s="74">
        <f t="shared" si="320"/>
        <v>0</v>
      </c>
      <c r="BR53" s="206">
        <v>3</v>
      </c>
      <c r="BS53" s="203">
        <v>2.1527777777777781E-2</v>
      </c>
      <c r="BT53" s="76">
        <f t="shared" si="226"/>
        <v>0</v>
      </c>
      <c r="BU53" s="75">
        <f t="shared" si="321"/>
        <v>31</v>
      </c>
      <c r="BV53" s="76">
        <f t="shared" si="267"/>
        <v>8</v>
      </c>
      <c r="BW53" s="208">
        <f t="shared" si="205"/>
        <v>0.30069444444444443</v>
      </c>
      <c r="BX53" s="76">
        <f t="shared" si="227"/>
        <v>7</v>
      </c>
      <c r="BY53" s="74">
        <f t="shared" si="322"/>
        <v>13</v>
      </c>
      <c r="BZ53" s="110">
        <f t="shared" si="405"/>
        <v>0.32430555555555557</v>
      </c>
      <c r="CA53" s="80">
        <f t="shared" si="406"/>
        <v>2409.1220556745179</v>
      </c>
      <c r="CB53" s="80">
        <f t="shared" si="407"/>
        <v>57818.929336188434</v>
      </c>
      <c r="CC53" s="78">
        <f t="shared" si="408"/>
        <v>1294.6605293440737</v>
      </c>
      <c r="CD53" s="141">
        <f t="shared" ref="CD53" si="505">BS53+CD52</f>
        <v>9.4763888888888861</v>
      </c>
      <c r="CE53" s="141">
        <f t="shared" ref="CE53" si="506">X53 + CE52</f>
        <v>36.93888888888889</v>
      </c>
      <c r="CF53" s="140">
        <f t="shared" ref="CF53" si="507" xml:space="preserve"> CE53 - CD53</f>
        <v>27.462500000000006</v>
      </c>
      <c r="CG53" s="111">
        <f t="shared" ref="CG53" si="508">Q53/CF53/24</f>
        <v>1559.4219390077376</v>
      </c>
      <c r="CH53" s="207">
        <f t="shared" ref="CH53" si="509">X53 +CH52</f>
        <v>10.404166666666667</v>
      </c>
      <c r="CI53" s="207">
        <f t="shared" ref="CI53" si="510">BS53+CI52</f>
        <v>3.5465277777777775</v>
      </c>
      <c r="CJ53" s="195">
        <f t="shared" ref="CJ53" si="511">M53 +CJ52</f>
        <v>256343</v>
      </c>
      <c r="CK53" s="207">
        <f t="shared" ref="CK53" si="512" xml:space="preserve"> CH53 - CI53</f>
        <v>6.8576388888888893</v>
      </c>
      <c r="CL53" s="195">
        <f t="shared" ref="CL53" si="513" xml:space="preserve"> CJ53/CK53/24</f>
        <v>1557.5270886075948</v>
      </c>
      <c r="CM53" s="195">
        <f t="shared" ref="CM53" si="514" xml:space="preserve"> CJ53/CH53/24</f>
        <v>1026.6039247096517</v>
      </c>
    </row>
    <row r="54" spans="1:91" x14ac:dyDescent="0.25">
      <c r="A54" s="190">
        <f t="shared" si="40"/>
        <v>53</v>
      </c>
      <c r="B54" s="191">
        <v>41042</v>
      </c>
      <c r="C54" s="190">
        <f t="shared" si="416"/>
        <v>5</v>
      </c>
      <c r="D54" s="190" t="s">
        <v>24</v>
      </c>
      <c r="E54" s="190" t="s">
        <v>401</v>
      </c>
      <c r="F54" s="192"/>
      <c r="G54" s="193">
        <v>11</v>
      </c>
      <c r="H54" s="194" t="s">
        <v>26</v>
      </c>
      <c r="I54" s="192" t="s">
        <v>215</v>
      </c>
      <c r="J54" s="192" t="s">
        <v>286</v>
      </c>
      <c r="K54" s="194" t="s">
        <v>27</v>
      </c>
      <c r="L54" s="195">
        <v>72250</v>
      </c>
      <c r="M54" s="195">
        <v>24849</v>
      </c>
      <c r="N54" s="196"/>
      <c r="O54" s="197"/>
      <c r="P54" s="195">
        <f>L54-M54</f>
        <v>47401</v>
      </c>
      <c r="Q54" s="83">
        <f t="shared" si="41"/>
        <v>1052664</v>
      </c>
      <c r="R54" s="195" t="s">
        <v>402</v>
      </c>
      <c r="S54" s="198">
        <v>6.5972222222222224E-2</v>
      </c>
      <c r="T54" s="77">
        <f t="shared" ref="T54" si="515">IF(S54=1,24,HOUR(S54))</f>
        <v>1</v>
      </c>
      <c r="U54" s="77">
        <f t="shared" si="456"/>
        <v>35</v>
      </c>
      <c r="V54" s="195" t="s">
        <v>403</v>
      </c>
      <c r="W54" s="195" t="s">
        <v>404</v>
      </c>
      <c r="X54" s="199">
        <v>0.97916666666666663</v>
      </c>
      <c r="Y54" s="76">
        <f t="shared" si="468"/>
        <v>23</v>
      </c>
      <c r="Z54" s="77">
        <f t="shared" si="469"/>
        <v>30</v>
      </c>
      <c r="AA54" s="76">
        <f t="shared" ref="AA54" si="516">AA53+Y54</f>
        <v>900</v>
      </c>
      <c r="AB54" s="76">
        <f t="shared" ref="AB54" si="517">AB53+Z54</f>
        <v>602</v>
      </c>
      <c r="AC54" s="76">
        <f>SUM($X$2:X54)</f>
        <v>37.918055555555554</v>
      </c>
      <c r="AD54" s="195">
        <v>0</v>
      </c>
      <c r="AE54" s="195">
        <v>0</v>
      </c>
      <c r="AF54" s="76"/>
      <c r="AG54" s="76"/>
      <c r="AH54" s="77">
        <f t="shared" si="471"/>
        <v>1057.4042553191491</v>
      </c>
      <c r="AI54" s="77">
        <f t="shared" si="472"/>
        <v>25377.702127659577</v>
      </c>
      <c r="AJ54" s="200"/>
      <c r="AK54" s="201"/>
      <c r="AL54" s="202">
        <v>0</v>
      </c>
      <c r="AM54" s="194">
        <v>0</v>
      </c>
      <c r="AN54" s="76">
        <f t="shared" si="489"/>
        <v>0</v>
      </c>
      <c r="AO54" s="74">
        <f t="shared" si="490"/>
        <v>0</v>
      </c>
      <c r="AP54" s="190">
        <v>1</v>
      </c>
      <c r="AQ54" s="203">
        <v>5.9027777777777783E-2</v>
      </c>
      <c r="AR54" s="76">
        <f t="shared" si="491"/>
        <v>1</v>
      </c>
      <c r="AS54" s="74">
        <f t="shared" si="492"/>
        <v>25</v>
      </c>
      <c r="AT54" s="190">
        <v>0</v>
      </c>
      <c r="AU54" s="198">
        <v>0</v>
      </c>
      <c r="AV54" s="76">
        <f t="shared" si="220"/>
        <v>0</v>
      </c>
      <c r="AW54" s="74">
        <f t="shared" si="315"/>
        <v>0</v>
      </c>
      <c r="AX54" s="202">
        <v>0</v>
      </c>
      <c r="AY54" s="204">
        <v>0</v>
      </c>
      <c r="AZ54" s="76">
        <f t="shared" si="221"/>
        <v>0</v>
      </c>
      <c r="BA54" s="74">
        <f t="shared" si="316"/>
        <v>0</v>
      </c>
      <c r="BB54" s="202">
        <v>2</v>
      </c>
      <c r="BC54" s="203">
        <v>2.4305555555555556E-2</v>
      </c>
      <c r="BD54" s="77">
        <f t="shared" si="222"/>
        <v>0</v>
      </c>
      <c r="BE54" s="80">
        <f t="shared" si="317"/>
        <v>35</v>
      </c>
      <c r="BF54" s="190">
        <v>1</v>
      </c>
      <c r="BG54" s="203">
        <v>9.9999999999999992E-2</v>
      </c>
      <c r="BH54" s="76">
        <f t="shared" si="223"/>
        <v>2</v>
      </c>
      <c r="BI54" s="74">
        <f t="shared" si="318"/>
        <v>24</v>
      </c>
      <c r="BJ54" s="205">
        <v>0</v>
      </c>
      <c r="BK54" s="203">
        <v>0</v>
      </c>
      <c r="BL54" s="76">
        <f t="shared" si="224"/>
        <v>0</v>
      </c>
      <c r="BM54" s="74">
        <f t="shared" si="319"/>
        <v>0</v>
      </c>
      <c r="BN54" s="205">
        <v>0</v>
      </c>
      <c r="BO54" s="203">
        <v>0</v>
      </c>
      <c r="BP54" s="76">
        <f t="shared" si="225"/>
        <v>0</v>
      </c>
      <c r="BQ54" s="74">
        <f t="shared" si="320"/>
        <v>0</v>
      </c>
      <c r="BR54" s="206">
        <v>1</v>
      </c>
      <c r="BS54" s="203">
        <v>0.46527777777777773</v>
      </c>
      <c r="BT54" s="76">
        <f t="shared" si="226"/>
        <v>11</v>
      </c>
      <c r="BU54" s="75">
        <f t="shared" si="321"/>
        <v>10</v>
      </c>
      <c r="BV54" s="76">
        <f t="shared" si="267"/>
        <v>5</v>
      </c>
      <c r="BW54" s="208">
        <f t="shared" si="205"/>
        <v>0.64861111111111114</v>
      </c>
      <c r="BX54" s="76">
        <f t="shared" si="227"/>
        <v>15</v>
      </c>
      <c r="BY54" s="74">
        <f t="shared" si="322"/>
        <v>34</v>
      </c>
      <c r="BZ54" s="110">
        <f t="shared" si="405"/>
        <v>0.33055555555555549</v>
      </c>
      <c r="CA54" s="80">
        <f t="shared" si="406"/>
        <v>3132.226890756303</v>
      </c>
      <c r="CB54" s="80">
        <f t="shared" si="407"/>
        <v>75173.445378151271</v>
      </c>
      <c r="CC54" s="78">
        <f t="shared" si="408"/>
        <v>2014.783783783784</v>
      </c>
      <c r="CD54" s="141">
        <f t="shared" ref="CD54" si="518">BS54+CD53</f>
        <v>9.9416666666666647</v>
      </c>
      <c r="CE54" s="141">
        <f t="shared" ref="CE54" si="519">X54 + CE53</f>
        <v>37.918055555555554</v>
      </c>
      <c r="CF54" s="140">
        <f t="shared" ref="CF54" si="520" xml:space="preserve"> CE54 - CD54</f>
        <v>27.976388888888891</v>
      </c>
      <c r="CG54" s="111">
        <f t="shared" ref="CG54" si="521">Q54/CF54/24</f>
        <v>1567.7863277565405</v>
      </c>
      <c r="CH54" s="207">
        <f t="shared" ref="CH54" si="522">X54 +CH53</f>
        <v>11.383333333333333</v>
      </c>
      <c r="CI54" s="207">
        <f t="shared" ref="CI54" si="523">BS54+CI53</f>
        <v>4.0118055555555552</v>
      </c>
      <c r="CJ54" s="195">
        <f t="shared" ref="CJ54" si="524">M54 +CJ53</f>
        <v>281192</v>
      </c>
      <c r="CK54" s="207">
        <f t="shared" ref="CK54" si="525" xml:space="preserve"> CH54 - CI54</f>
        <v>7.3715277777777777</v>
      </c>
      <c r="CL54" s="195">
        <f t="shared" ref="CL54" si="526" xml:space="preserve"> CJ54/CK54/24</f>
        <v>1589.4036740461613</v>
      </c>
      <c r="CM54" s="195">
        <f t="shared" ref="CM54" si="527" xml:space="preserve"> CJ54/CH54/24</f>
        <v>1029.2532942898977</v>
      </c>
    </row>
    <row r="55" spans="1:91" x14ac:dyDescent="0.25">
      <c r="A55" s="190">
        <f t="shared" si="40"/>
        <v>54</v>
      </c>
      <c r="B55" s="191">
        <v>41043</v>
      </c>
      <c r="C55" s="190">
        <f t="shared" si="416"/>
        <v>5</v>
      </c>
      <c r="D55" s="190" t="s">
        <v>24</v>
      </c>
      <c r="E55" s="190" t="s">
        <v>401</v>
      </c>
      <c r="F55" s="192"/>
      <c r="G55" s="193">
        <v>11</v>
      </c>
      <c r="H55" s="194" t="s">
        <v>26</v>
      </c>
      <c r="I55" s="192" t="s">
        <v>215</v>
      </c>
      <c r="J55" s="192" t="s">
        <v>286</v>
      </c>
      <c r="K55" s="194" t="s">
        <v>27</v>
      </c>
      <c r="L55" s="195">
        <v>72250</v>
      </c>
      <c r="M55" s="195">
        <v>17974</v>
      </c>
      <c r="N55" s="196"/>
      <c r="O55" s="197"/>
      <c r="P55" s="195">
        <f>P54-M55</f>
        <v>29427</v>
      </c>
      <c r="Q55" s="83">
        <f t="shared" si="41"/>
        <v>1070638</v>
      </c>
      <c r="R55" s="195" t="s">
        <v>402</v>
      </c>
      <c r="S55" s="198">
        <v>6.5972222222222224E-2</v>
      </c>
      <c r="T55" s="77">
        <f t="shared" ref="T55:T56" si="528">IF(S55=1,24,HOUR(S55))</f>
        <v>1</v>
      </c>
      <c r="U55" s="77">
        <f t="shared" si="456"/>
        <v>35</v>
      </c>
      <c r="V55" s="195" t="s">
        <v>403</v>
      </c>
      <c r="W55" s="195"/>
      <c r="X55" s="199">
        <v>1</v>
      </c>
      <c r="Y55" s="76">
        <f t="shared" si="468"/>
        <v>24</v>
      </c>
      <c r="Z55" s="77">
        <f t="shared" si="469"/>
        <v>0</v>
      </c>
      <c r="AA55" s="76">
        <f t="shared" ref="AA55" si="529">AA54+Y55</f>
        <v>924</v>
      </c>
      <c r="AB55" s="76">
        <f t="shared" ref="AB55" si="530">AB54+Z55</f>
        <v>602</v>
      </c>
      <c r="AC55" s="76">
        <f>SUM($X$2:X55)</f>
        <v>38.918055555555554</v>
      </c>
      <c r="AD55" s="195">
        <v>0</v>
      </c>
      <c r="AE55" s="195">
        <v>0</v>
      </c>
      <c r="AF55" s="76"/>
      <c r="AG55" s="76"/>
      <c r="AH55" s="77">
        <f t="shared" si="471"/>
        <v>748.91666666666663</v>
      </c>
      <c r="AI55" s="77">
        <f t="shared" si="472"/>
        <v>17974</v>
      </c>
      <c r="AJ55" s="200"/>
      <c r="AK55" s="201"/>
      <c r="AL55" s="202">
        <v>0</v>
      </c>
      <c r="AM55" s="194">
        <v>0</v>
      </c>
      <c r="AN55" s="76">
        <f t="shared" si="489"/>
        <v>0</v>
      </c>
      <c r="AO55" s="74">
        <f t="shared" si="490"/>
        <v>0</v>
      </c>
      <c r="AP55" s="190">
        <v>0</v>
      </c>
      <c r="AQ55" s="203">
        <v>0</v>
      </c>
      <c r="AR55" s="76">
        <f t="shared" si="491"/>
        <v>0</v>
      </c>
      <c r="AS55" s="74">
        <f t="shared" si="492"/>
        <v>0</v>
      </c>
      <c r="AT55" s="190">
        <v>0</v>
      </c>
      <c r="AU55" s="198">
        <v>0</v>
      </c>
      <c r="AV55" s="76">
        <f t="shared" si="220"/>
        <v>0</v>
      </c>
      <c r="AW55" s="74">
        <f t="shared" si="315"/>
        <v>0</v>
      </c>
      <c r="AX55" s="202">
        <v>0</v>
      </c>
      <c r="AY55" s="204">
        <v>0</v>
      </c>
      <c r="AZ55" s="76">
        <f t="shared" si="221"/>
        <v>0</v>
      </c>
      <c r="BA55" s="74">
        <f t="shared" si="316"/>
        <v>0</v>
      </c>
      <c r="BB55" s="202">
        <v>2</v>
      </c>
      <c r="BC55" s="203">
        <v>2.013888888888889E-2</v>
      </c>
      <c r="BD55" s="77">
        <f t="shared" si="222"/>
        <v>0</v>
      </c>
      <c r="BE55" s="80">
        <f t="shared" si="317"/>
        <v>29</v>
      </c>
      <c r="BF55" s="190">
        <v>0</v>
      </c>
      <c r="BG55" s="203">
        <v>0</v>
      </c>
      <c r="BH55" s="76">
        <f t="shared" si="223"/>
        <v>0</v>
      </c>
      <c r="BI55" s="74">
        <f t="shared" si="318"/>
        <v>0</v>
      </c>
      <c r="BJ55" s="205">
        <v>0</v>
      </c>
      <c r="BK55" s="203">
        <v>0</v>
      </c>
      <c r="BL55" s="76">
        <f t="shared" si="224"/>
        <v>0</v>
      </c>
      <c r="BM55" s="74">
        <f t="shared" si="319"/>
        <v>0</v>
      </c>
      <c r="BN55" s="205">
        <v>0</v>
      </c>
      <c r="BO55" s="203">
        <v>0</v>
      </c>
      <c r="BP55" s="76">
        <f t="shared" si="225"/>
        <v>0</v>
      </c>
      <c r="BQ55" s="74">
        <f t="shared" si="320"/>
        <v>0</v>
      </c>
      <c r="BR55" s="206">
        <v>3</v>
      </c>
      <c r="BS55" s="203">
        <v>0.72916666666666663</v>
      </c>
      <c r="BT55" s="76">
        <f t="shared" si="226"/>
        <v>17</v>
      </c>
      <c r="BU55" s="75">
        <f t="shared" si="321"/>
        <v>30</v>
      </c>
      <c r="BV55" s="76">
        <f t="shared" si="267"/>
        <v>5</v>
      </c>
      <c r="BW55" s="208">
        <f t="shared" si="205"/>
        <v>0.74930555555555556</v>
      </c>
      <c r="BX55" s="76">
        <f t="shared" si="227"/>
        <v>17</v>
      </c>
      <c r="BY55" s="74">
        <f t="shared" si="322"/>
        <v>59</v>
      </c>
      <c r="BZ55" s="110">
        <f t="shared" si="405"/>
        <v>0.25069444444444444</v>
      </c>
      <c r="CA55" s="80">
        <f t="shared" si="406"/>
        <v>2987.3684210526317</v>
      </c>
      <c r="CB55" s="80">
        <f t="shared" si="407"/>
        <v>71696.84210526316</v>
      </c>
      <c r="CC55" s="78">
        <f t="shared" si="408"/>
        <v>2765.2307692307691</v>
      </c>
      <c r="CD55" s="141">
        <f t="shared" ref="CD55" si="531">BS55+CD54</f>
        <v>10.670833333333331</v>
      </c>
      <c r="CE55" s="141">
        <f t="shared" ref="CE55" si="532">X55 + CE54</f>
        <v>38.918055555555554</v>
      </c>
      <c r="CF55" s="140">
        <f t="shared" ref="CF55" si="533" xml:space="preserve"> CE55 - CD55</f>
        <v>28.247222222222224</v>
      </c>
      <c r="CG55" s="111">
        <f t="shared" ref="CG55" si="534">Q55/CF55/24</f>
        <v>1579.2673812567607</v>
      </c>
      <c r="CH55" s="207">
        <f t="shared" ref="CH55" si="535">X55 +CH54</f>
        <v>12.383333333333333</v>
      </c>
      <c r="CI55" s="207">
        <f t="shared" ref="CI55" si="536">BS55+CI54</f>
        <v>4.7409722222222221</v>
      </c>
      <c r="CJ55" s="195">
        <f t="shared" ref="CJ55" si="537">M55 +CJ54</f>
        <v>299166</v>
      </c>
      <c r="CK55" s="207">
        <f t="shared" ref="CK55" si="538" xml:space="preserve"> CH55 - CI55</f>
        <v>7.6423611111111107</v>
      </c>
      <c r="CL55" s="195">
        <f t="shared" ref="CL55" si="539" xml:space="preserve"> CJ55/CK55/24</f>
        <v>1631.0731485688323</v>
      </c>
      <c r="CM55" s="195">
        <f t="shared" ref="CM55" si="540" xml:space="preserve"> CJ55/CH55/24</f>
        <v>1006.6150740242261</v>
      </c>
    </row>
    <row r="56" spans="1:91" x14ac:dyDescent="0.25">
      <c r="A56" s="190">
        <f t="shared" si="40"/>
        <v>55</v>
      </c>
      <c r="B56" s="191">
        <v>41044</v>
      </c>
      <c r="C56" s="190">
        <f t="shared" si="416"/>
        <v>5</v>
      </c>
      <c r="D56" s="190" t="s">
        <v>24</v>
      </c>
      <c r="E56" s="190" t="s">
        <v>401</v>
      </c>
      <c r="F56" s="192"/>
      <c r="G56" s="193">
        <v>11</v>
      </c>
      <c r="H56" s="194" t="s">
        <v>26</v>
      </c>
      <c r="I56" s="192" t="s">
        <v>215</v>
      </c>
      <c r="J56" s="192" t="s">
        <v>286</v>
      </c>
      <c r="K56" s="194" t="s">
        <v>27</v>
      </c>
      <c r="L56" s="195">
        <v>72250</v>
      </c>
      <c r="M56" s="195">
        <v>23405</v>
      </c>
      <c r="N56" s="196"/>
      <c r="O56" s="197"/>
      <c r="P56" s="195">
        <f>P55-M56</f>
        <v>6022</v>
      </c>
      <c r="Q56" s="83">
        <f t="shared" si="41"/>
        <v>1094043</v>
      </c>
      <c r="R56" s="195" t="s">
        <v>402</v>
      </c>
      <c r="S56" s="198">
        <v>6.5972222222222224E-2</v>
      </c>
      <c r="T56" s="77">
        <f t="shared" si="528"/>
        <v>1</v>
      </c>
      <c r="U56" s="77">
        <f t="shared" si="456"/>
        <v>35</v>
      </c>
      <c r="V56" s="195" t="s">
        <v>403</v>
      </c>
      <c r="W56" s="195"/>
      <c r="X56" s="199">
        <v>1</v>
      </c>
      <c r="Y56" s="76">
        <f t="shared" ref="Y56" si="541">IF(X56=1,24,HOUR(X56))</f>
        <v>24</v>
      </c>
      <c r="Z56" s="77">
        <f t="shared" ref="Z56" si="542">MINUTE(X56)</f>
        <v>0</v>
      </c>
      <c r="AA56" s="76">
        <f t="shared" ref="AA56" si="543">AA55+Y56</f>
        <v>948</v>
      </c>
      <c r="AB56" s="76">
        <f t="shared" ref="AB56" si="544">AB55+Z56</f>
        <v>602</v>
      </c>
      <c r="AC56" s="76">
        <f>SUM($X$2:X56)</f>
        <v>39.918055555555554</v>
      </c>
      <c r="AD56" s="195">
        <v>0</v>
      </c>
      <c r="AE56" s="195">
        <v>0</v>
      </c>
      <c r="AF56" s="76"/>
      <c r="AG56" s="76"/>
      <c r="AH56" s="77">
        <f t="shared" ref="AH56" si="545">M56/X56/24</f>
        <v>975.20833333333337</v>
      </c>
      <c r="AI56" s="77">
        <f t="shared" ref="AI56" si="546">AH56*24</f>
        <v>23405</v>
      </c>
      <c r="AJ56" s="200"/>
      <c r="AK56" s="201"/>
      <c r="AL56" s="202">
        <v>0</v>
      </c>
      <c r="AM56" s="194">
        <v>0</v>
      </c>
      <c r="AN56" s="76">
        <f t="shared" ref="AN56:AN62" si="547">IF(AM56=1,24,HOUR(AM56))</f>
        <v>0</v>
      </c>
      <c r="AO56" s="74">
        <f t="shared" ref="AO56:AO62" si="548">MINUTE(AM56)</f>
        <v>0</v>
      </c>
      <c r="AP56" s="190">
        <v>1</v>
      </c>
      <c r="AQ56" s="203">
        <v>8.3333333333333332E-3</v>
      </c>
      <c r="AR56" s="76">
        <f t="shared" si="491"/>
        <v>0</v>
      </c>
      <c r="AS56" s="74">
        <f t="shared" si="492"/>
        <v>12</v>
      </c>
      <c r="AT56" s="190">
        <v>0</v>
      </c>
      <c r="AU56" s="198">
        <v>0</v>
      </c>
      <c r="AV56" s="76">
        <f t="shared" si="220"/>
        <v>0</v>
      </c>
      <c r="AW56" s="74">
        <f t="shared" si="315"/>
        <v>0</v>
      </c>
      <c r="AX56" s="202">
        <v>0</v>
      </c>
      <c r="AY56" s="204">
        <v>0</v>
      </c>
      <c r="AZ56" s="76">
        <f t="shared" si="221"/>
        <v>0</v>
      </c>
      <c r="BA56" s="74">
        <f t="shared" si="316"/>
        <v>0</v>
      </c>
      <c r="BB56" s="202">
        <v>4</v>
      </c>
      <c r="BC56" s="203">
        <v>6.1111111111111116E-2</v>
      </c>
      <c r="BD56" s="77">
        <f t="shared" si="222"/>
        <v>1</v>
      </c>
      <c r="BE56" s="80">
        <f t="shared" si="317"/>
        <v>28</v>
      </c>
      <c r="BF56" s="190">
        <v>0</v>
      </c>
      <c r="BG56" s="203">
        <v>0</v>
      </c>
      <c r="BH56" s="76">
        <f t="shared" si="223"/>
        <v>0</v>
      </c>
      <c r="BI56" s="74">
        <f t="shared" si="318"/>
        <v>0</v>
      </c>
      <c r="BJ56" s="205">
        <v>0</v>
      </c>
      <c r="BK56" s="203">
        <v>0</v>
      </c>
      <c r="BL56" s="76">
        <f t="shared" si="224"/>
        <v>0</v>
      </c>
      <c r="BM56" s="74">
        <f t="shared" si="319"/>
        <v>0</v>
      </c>
      <c r="BN56" s="205">
        <v>0</v>
      </c>
      <c r="BO56" s="203">
        <v>0</v>
      </c>
      <c r="BP56" s="76">
        <f t="shared" si="225"/>
        <v>0</v>
      </c>
      <c r="BQ56" s="74">
        <f t="shared" si="320"/>
        <v>0</v>
      </c>
      <c r="BR56" s="206">
        <v>4</v>
      </c>
      <c r="BS56" s="203">
        <v>0.5180555555555556</v>
      </c>
      <c r="BT56" s="76">
        <f t="shared" si="226"/>
        <v>12</v>
      </c>
      <c r="BU56" s="75">
        <f t="shared" si="321"/>
        <v>26</v>
      </c>
      <c r="BV56" s="76">
        <f t="shared" si="267"/>
        <v>9</v>
      </c>
      <c r="BW56" s="208">
        <f t="shared" si="205"/>
        <v>0.58750000000000002</v>
      </c>
      <c r="BX56" s="76">
        <f t="shared" si="227"/>
        <v>14</v>
      </c>
      <c r="BY56" s="74">
        <f t="shared" si="322"/>
        <v>6</v>
      </c>
      <c r="BZ56" s="110">
        <f t="shared" si="405"/>
        <v>0.41249999999999998</v>
      </c>
      <c r="CA56" s="80">
        <f t="shared" si="406"/>
        <v>2364.1414141414143</v>
      </c>
      <c r="CB56" s="80">
        <f t="shared" si="407"/>
        <v>56739.393939393944</v>
      </c>
      <c r="CC56" s="78">
        <f t="shared" si="408"/>
        <v>2023.4870317002885</v>
      </c>
      <c r="CD56" s="141">
        <f t="shared" ref="CD56" si="549">BS56+CD55</f>
        <v>11.188888888888886</v>
      </c>
      <c r="CE56" s="141">
        <f t="shared" ref="CE56" si="550">X56 + CE55</f>
        <v>39.918055555555554</v>
      </c>
      <c r="CF56" s="140">
        <f t="shared" ref="CF56" si="551" xml:space="preserve"> CE56 - CD56</f>
        <v>28.729166666666668</v>
      </c>
      <c r="CG56" s="111">
        <f t="shared" ref="CG56" si="552">Q56/CF56/24</f>
        <v>1586.7193618564177</v>
      </c>
      <c r="CH56" s="207">
        <f t="shared" ref="CH56" si="553">X56 +CH55</f>
        <v>13.383333333333333</v>
      </c>
      <c r="CI56" s="207">
        <f t="shared" ref="CI56" si="554">BS56+CI55</f>
        <v>5.2590277777777779</v>
      </c>
      <c r="CJ56" s="195">
        <f t="shared" ref="CJ56" si="555">M56 +CJ55</f>
        <v>322571</v>
      </c>
      <c r="CK56" s="207">
        <f t="shared" ref="CK56" si="556" xml:space="preserve"> CH56 - CI56</f>
        <v>8.124305555555555</v>
      </c>
      <c r="CL56" s="195">
        <f t="shared" ref="CL56" si="557" xml:space="preserve"> CJ56/CK56/24</f>
        <v>1654.3516539875202</v>
      </c>
      <c r="CM56" s="195">
        <f t="shared" ref="CM56" si="558" xml:space="preserve"> CJ56/CH56/24</f>
        <v>1004.2683686176838</v>
      </c>
    </row>
    <row r="57" spans="1:91" x14ac:dyDescent="0.25">
      <c r="A57" s="190">
        <f t="shared" si="40"/>
        <v>56</v>
      </c>
      <c r="B57" s="191">
        <v>41045</v>
      </c>
      <c r="C57" s="190">
        <f t="shared" si="416"/>
        <v>5</v>
      </c>
      <c r="D57" s="190" t="s">
        <v>24</v>
      </c>
      <c r="E57" s="190" t="s">
        <v>401</v>
      </c>
      <c r="F57" s="192"/>
      <c r="G57" s="193">
        <v>11</v>
      </c>
      <c r="H57" s="194" t="s">
        <v>26</v>
      </c>
      <c r="I57" s="192" t="s">
        <v>215</v>
      </c>
      <c r="J57" s="192" t="s">
        <v>286</v>
      </c>
      <c r="K57" s="194" t="s">
        <v>27</v>
      </c>
      <c r="L57" s="195">
        <v>72250</v>
      </c>
      <c r="M57" s="195">
        <v>6022</v>
      </c>
      <c r="N57" s="196"/>
      <c r="O57" s="197"/>
      <c r="P57" s="195">
        <v>0</v>
      </c>
      <c r="Q57" s="83">
        <f t="shared" si="41"/>
        <v>1100065</v>
      </c>
      <c r="R57" s="195" t="s">
        <v>402</v>
      </c>
      <c r="S57" s="198">
        <v>6.5972222222222224E-2</v>
      </c>
      <c r="T57" s="77">
        <f t="shared" ref="T57:T58" si="559">IF(S57=1,24,HOUR(S57))</f>
        <v>1</v>
      </c>
      <c r="U57" s="77">
        <f t="shared" si="456"/>
        <v>35</v>
      </c>
      <c r="V57" s="195" t="s">
        <v>403</v>
      </c>
      <c r="W57" s="195"/>
      <c r="X57" s="199">
        <v>0.27083333333333331</v>
      </c>
      <c r="Y57" s="76">
        <f t="shared" ref="Y57:Y59" si="560">IF(X57=1,24,HOUR(X57))</f>
        <v>6</v>
      </c>
      <c r="Z57" s="77">
        <f t="shared" ref="Z57:Z59" si="561">MINUTE(X57)</f>
        <v>30</v>
      </c>
      <c r="AA57" s="76">
        <f t="shared" ref="AA57" si="562">AA56+Y57</f>
        <v>954</v>
      </c>
      <c r="AB57" s="76">
        <f t="shared" ref="AB57" si="563">AB56+Z57</f>
        <v>632</v>
      </c>
      <c r="AC57" s="76">
        <f>SUM($X$2:X57)</f>
        <v>40.18888888888889</v>
      </c>
      <c r="AD57" s="195">
        <v>0</v>
      </c>
      <c r="AE57" s="195">
        <v>0</v>
      </c>
      <c r="AF57" s="76"/>
      <c r="AG57" s="76"/>
      <c r="AH57" s="77">
        <f t="shared" ref="AH57:AH59" si="564">M57/X57/24</f>
        <v>926.46153846153857</v>
      </c>
      <c r="AI57" s="77">
        <f t="shared" ref="AI57:AI59" si="565">AH57*24</f>
        <v>22235.076923076926</v>
      </c>
      <c r="AJ57" s="200" t="s">
        <v>407</v>
      </c>
      <c r="AK57" s="201"/>
      <c r="AL57" s="202">
        <v>1</v>
      </c>
      <c r="AM57" s="194">
        <v>2.2916666666666669E-2</v>
      </c>
      <c r="AN57" s="76">
        <f t="shared" si="547"/>
        <v>0</v>
      </c>
      <c r="AO57" s="74">
        <f t="shared" si="548"/>
        <v>33</v>
      </c>
      <c r="AP57" s="190">
        <v>1</v>
      </c>
      <c r="AQ57" s="203">
        <v>3.3333333333333333E-2</v>
      </c>
      <c r="AR57" s="76">
        <f t="shared" si="491"/>
        <v>0</v>
      </c>
      <c r="AS57" s="74">
        <f t="shared" si="492"/>
        <v>48</v>
      </c>
      <c r="AT57" s="190">
        <v>0</v>
      </c>
      <c r="AU57" s="198">
        <v>0</v>
      </c>
      <c r="AV57" s="76">
        <f t="shared" si="220"/>
        <v>0</v>
      </c>
      <c r="AW57" s="74">
        <f t="shared" si="315"/>
        <v>0</v>
      </c>
      <c r="AX57" s="202">
        <v>0</v>
      </c>
      <c r="AY57" s="204">
        <v>0</v>
      </c>
      <c r="AZ57" s="76">
        <f t="shared" ref="AZ57:AZ65" si="566">IF(AY57=1,24,HOUR(AY57))</f>
        <v>0</v>
      </c>
      <c r="BA57" s="74">
        <f t="shared" ref="BA57:BA65" si="567">MINUTE(AY57)</f>
        <v>0</v>
      </c>
      <c r="BB57" s="202">
        <v>2</v>
      </c>
      <c r="BC57" s="203">
        <v>1.1805555555555555E-2</v>
      </c>
      <c r="BD57" s="77">
        <f t="shared" si="222"/>
        <v>0</v>
      </c>
      <c r="BE57" s="80">
        <f t="shared" si="317"/>
        <v>17</v>
      </c>
      <c r="BF57" s="190">
        <v>1</v>
      </c>
      <c r="BG57" s="203">
        <v>1.6666666666666666E-2</v>
      </c>
      <c r="BH57" s="76">
        <f t="shared" si="223"/>
        <v>0</v>
      </c>
      <c r="BI57" s="74">
        <f t="shared" si="318"/>
        <v>24</v>
      </c>
      <c r="BJ57" s="205">
        <v>0</v>
      </c>
      <c r="BK57" s="203">
        <v>0</v>
      </c>
      <c r="BL57" s="76">
        <f t="shared" si="224"/>
        <v>0</v>
      </c>
      <c r="BM57" s="74">
        <f t="shared" si="319"/>
        <v>0</v>
      </c>
      <c r="BN57" s="205">
        <v>0</v>
      </c>
      <c r="BO57" s="203">
        <v>0</v>
      </c>
      <c r="BP57" s="76">
        <f t="shared" si="225"/>
        <v>0</v>
      </c>
      <c r="BQ57" s="74">
        <f t="shared" si="320"/>
        <v>0</v>
      </c>
      <c r="BR57" s="206">
        <v>0</v>
      </c>
      <c r="BS57" s="203">
        <v>0</v>
      </c>
      <c r="BT57" s="76">
        <f t="shared" si="226"/>
        <v>0</v>
      </c>
      <c r="BU57" s="75">
        <f t="shared" si="321"/>
        <v>0</v>
      </c>
      <c r="BV57" s="76">
        <f t="shared" si="267"/>
        <v>5</v>
      </c>
      <c r="BW57" s="208">
        <f t="shared" si="205"/>
        <v>8.4722222222222227E-2</v>
      </c>
      <c r="BX57" s="76">
        <f t="shared" si="227"/>
        <v>2</v>
      </c>
      <c r="BY57" s="74">
        <f t="shared" si="322"/>
        <v>2</v>
      </c>
      <c r="BZ57" s="110">
        <f t="shared" si="405"/>
        <v>0.18611111111111109</v>
      </c>
      <c r="CA57" s="80">
        <f t="shared" si="406"/>
        <v>1348.2089552238808</v>
      </c>
      <c r="CB57" s="80">
        <f t="shared" si="407"/>
        <v>32357.01492537314</v>
      </c>
      <c r="CC57" s="78">
        <f t="shared" si="408"/>
        <v>926.46153846153857</v>
      </c>
      <c r="CD57" s="141">
        <f t="shared" ref="CD57:CD58" si="568">BS57+CD56</f>
        <v>11.188888888888886</v>
      </c>
      <c r="CE57" s="141">
        <f t="shared" ref="CE57:CE58" si="569">X57 + CE56</f>
        <v>40.18888888888889</v>
      </c>
      <c r="CF57" s="140">
        <f t="shared" ref="CF57:CF58" si="570" xml:space="preserve"> CE57 - CD57</f>
        <v>29.000000000000004</v>
      </c>
      <c r="CG57" s="111">
        <f t="shared" ref="CG57:CG58" si="571">Q57/CF57/24</f>
        <v>1580.5531609195402</v>
      </c>
      <c r="CH57" s="207">
        <f t="shared" ref="CH57:CH58" si="572">X57 +CH56</f>
        <v>13.654166666666667</v>
      </c>
      <c r="CI57" s="207">
        <f t="shared" ref="CI57:CI58" si="573">BS57+CI56</f>
        <v>5.2590277777777779</v>
      </c>
      <c r="CJ57" s="195">
        <f t="shared" ref="CJ57:CJ58" si="574">M57 +CJ56</f>
        <v>328593</v>
      </c>
      <c r="CK57" s="207">
        <f t="shared" ref="CK57:CK58" si="575" xml:space="preserve"> CH57 - CI57</f>
        <v>8.3951388888888889</v>
      </c>
      <c r="CL57" s="195">
        <f t="shared" ref="CL57:CL58" si="576" xml:space="preserve"> CJ57/CK57/24</f>
        <v>1630.8693853916784</v>
      </c>
      <c r="CM57" s="195">
        <f t="shared" ref="CM57:CM58" si="577" xml:space="preserve"> CJ57/CH57/24</f>
        <v>1002.7250534025023</v>
      </c>
    </row>
    <row r="58" spans="1:91" x14ac:dyDescent="0.25">
      <c r="A58" s="190">
        <f t="shared" si="40"/>
        <v>57</v>
      </c>
      <c r="B58" s="191">
        <v>41045</v>
      </c>
      <c r="C58" s="190">
        <f t="shared" si="416"/>
        <v>5</v>
      </c>
      <c r="D58" s="190" t="s">
        <v>24</v>
      </c>
      <c r="E58" s="190" t="s">
        <v>408</v>
      </c>
      <c r="F58" s="192"/>
      <c r="G58" s="193">
        <v>12</v>
      </c>
      <c r="H58" s="194" t="s">
        <v>26</v>
      </c>
      <c r="I58" s="192" t="s">
        <v>215</v>
      </c>
      <c r="J58" s="192" t="s">
        <v>409</v>
      </c>
      <c r="K58" s="194" t="s">
        <v>27</v>
      </c>
      <c r="L58" s="195">
        <v>119779</v>
      </c>
      <c r="M58" s="195">
        <v>12685</v>
      </c>
      <c r="N58" s="196"/>
      <c r="O58" s="197"/>
      <c r="P58" s="195">
        <f>L58-M58</f>
        <v>107094</v>
      </c>
      <c r="Q58" s="83">
        <f t="shared" si="41"/>
        <v>1112750</v>
      </c>
      <c r="R58" s="195" t="s">
        <v>410</v>
      </c>
      <c r="S58" s="198">
        <v>9.375E-2</v>
      </c>
      <c r="T58" s="77">
        <f t="shared" si="559"/>
        <v>2</v>
      </c>
      <c r="U58" s="77">
        <f t="shared" si="456"/>
        <v>15</v>
      </c>
      <c r="V58" s="195" t="s">
        <v>411</v>
      </c>
      <c r="W58" s="195" t="s">
        <v>412</v>
      </c>
      <c r="X58" s="199">
        <v>0.43055555555555558</v>
      </c>
      <c r="Y58" s="76">
        <f t="shared" si="560"/>
        <v>10</v>
      </c>
      <c r="Z58" s="77">
        <f t="shared" si="561"/>
        <v>20</v>
      </c>
      <c r="AA58" s="76">
        <f t="shared" ref="AA58" si="578">AA57+Y58</f>
        <v>964</v>
      </c>
      <c r="AB58" s="76">
        <f t="shared" ref="AB58" si="579">AB57+Z58</f>
        <v>652</v>
      </c>
      <c r="AC58" s="76">
        <f>SUM($X$2:X58)</f>
        <v>40.619444444444447</v>
      </c>
      <c r="AD58" s="195">
        <v>0</v>
      </c>
      <c r="AE58" s="195">
        <v>0</v>
      </c>
      <c r="AF58" s="76"/>
      <c r="AG58" s="76"/>
      <c r="AH58" s="77">
        <f t="shared" si="564"/>
        <v>1227.5806451612902</v>
      </c>
      <c r="AI58" s="77">
        <f t="shared" si="565"/>
        <v>29461.935483870966</v>
      </c>
      <c r="AJ58" s="200"/>
      <c r="AK58" s="201"/>
      <c r="AL58" s="202">
        <v>0</v>
      </c>
      <c r="AM58" s="194">
        <v>0</v>
      </c>
      <c r="AN58" s="76">
        <f t="shared" si="547"/>
        <v>0</v>
      </c>
      <c r="AO58" s="74">
        <f t="shared" si="548"/>
        <v>0</v>
      </c>
      <c r="AP58" s="190">
        <v>3</v>
      </c>
      <c r="AQ58" s="203">
        <v>8.6111111111111124E-2</v>
      </c>
      <c r="AR58" s="76">
        <f t="shared" si="491"/>
        <v>2</v>
      </c>
      <c r="AS58" s="74">
        <f t="shared" si="492"/>
        <v>4</v>
      </c>
      <c r="AT58" s="190">
        <v>0</v>
      </c>
      <c r="AU58" s="198">
        <v>0</v>
      </c>
      <c r="AV58" s="76">
        <f t="shared" ref="AV58:AV65" si="580">IF(AU58=1,24,HOUR(AU58))</f>
        <v>0</v>
      </c>
      <c r="AW58" s="74">
        <f t="shared" ref="AW58:AW65" si="581">MINUTE(AU58)</f>
        <v>0</v>
      </c>
      <c r="AX58" s="202">
        <v>0</v>
      </c>
      <c r="AY58" s="204">
        <v>0</v>
      </c>
      <c r="AZ58" s="76">
        <f t="shared" si="566"/>
        <v>0</v>
      </c>
      <c r="BA58" s="74">
        <f t="shared" si="567"/>
        <v>0</v>
      </c>
      <c r="BB58" s="202">
        <v>0</v>
      </c>
      <c r="BC58" s="203">
        <v>0</v>
      </c>
      <c r="BD58" s="77">
        <f t="shared" si="222"/>
        <v>0</v>
      </c>
      <c r="BE58" s="80">
        <f t="shared" si="317"/>
        <v>0</v>
      </c>
      <c r="BF58" s="190">
        <v>1</v>
      </c>
      <c r="BG58" s="203">
        <v>0.20138888888888887</v>
      </c>
      <c r="BH58" s="76">
        <f t="shared" si="223"/>
        <v>4</v>
      </c>
      <c r="BI58" s="74">
        <f t="shared" si="318"/>
        <v>50</v>
      </c>
      <c r="BJ58" s="205">
        <v>0</v>
      </c>
      <c r="BK58" s="203">
        <v>0</v>
      </c>
      <c r="BL58" s="76">
        <f t="shared" si="224"/>
        <v>0</v>
      </c>
      <c r="BM58" s="74">
        <f t="shared" si="319"/>
        <v>0</v>
      </c>
      <c r="BN58" s="205">
        <v>0</v>
      </c>
      <c r="BO58" s="203">
        <v>0</v>
      </c>
      <c r="BP58" s="76">
        <f t="shared" si="225"/>
        <v>0</v>
      </c>
      <c r="BQ58" s="74">
        <f t="shared" si="320"/>
        <v>0</v>
      </c>
      <c r="BR58" s="206">
        <v>0</v>
      </c>
      <c r="BS58" s="203">
        <v>0</v>
      </c>
      <c r="BT58" s="76">
        <f t="shared" si="226"/>
        <v>0</v>
      </c>
      <c r="BU58" s="75">
        <f t="shared" si="321"/>
        <v>0</v>
      </c>
      <c r="BV58" s="76">
        <f t="shared" si="267"/>
        <v>4</v>
      </c>
      <c r="BW58" s="208">
        <f t="shared" si="205"/>
        <v>0.28749999999999998</v>
      </c>
      <c r="BX58" s="76">
        <f t="shared" si="227"/>
        <v>6</v>
      </c>
      <c r="BY58" s="74">
        <f t="shared" si="322"/>
        <v>54</v>
      </c>
      <c r="BZ58" s="110">
        <f t="shared" si="405"/>
        <v>0.1430555555555556</v>
      </c>
      <c r="CA58" s="80">
        <f t="shared" si="406"/>
        <v>3694.6601941747558</v>
      </c>
      <c r="CB58" s="80">
        <f t="shared" si="407"/>
        <v>88671.84466019414</v>
      </c>
      <c r="CC58" s="78">
        <f t="shared" si="408"/>
        <v>1227.5806451612902</v>
      </c>
      <c r="CD58" s="141">
        <f t="shared" si="568"/>
        <v>11.188888888888886</v>
      </c>
      <c r="CE58" s="141">
        <f t="shared" si="569"/>
        <v>40.619444444444447</v>
      </c>
      <c r="CF58" s="140">
        <f t="shared" si="570"/>
        <v>29.430555555555561</v>
      </c>
      <c r="CG58" s="111">
        <f t="shared" si="571"/>
        <v>1575.3893345917884</v>
      </c>
      <c r="CH58" s="207">
        <f t="shared" si="572"/>
        <v>14.084722222222222</v>
      </c>
      <c r="CI58" s="207">
        <f t="shared" si="573"/>
        <v>5.2590277777777779</v>
      </c>
      <c r="CJ58" s="195">
        <f t="shared" si="574"/>
        <v>341278</v>
      </c>
      <c r="CK58" s="207">
        <f t="shared" si="575"/>
        <v>8.8256944444444443</v>
      </c>
      <c r="CL58" s="195">
        <f t="shared" si="576"/>
        <v>1611.1952159886696</v>
      </c>
      <c r="CM58" s="195">
        <f t="shared" si="577"/>
        <v>1009.5986589093777</v>
      </c>
    </row>
    <row r="59" spans="1:91" x14ac:dyDescent="0.25">
      <c r="A59" s="190">
        <f t="shared" si="40"/>
        <v>58</v>
      </c>
      <c r="B59" s="191">
        <v>41046</v>
      </c>
      <c r="C59" s="190">
        <f t="shared" si="416"/>
        <v>5</v>
      </c>
      <c r="D59" s="190" t="s">
        <v>24</v>
      </c>
      <c r="E59" s="190" t="s">
        <v>408</v>
      </c>
      <c r="F59" s="192"/>
      <c r="G59" s="193">
        <v>12</v>
      </c>
      <c r="H59" s="194" t="s">
        <v>26</v>
      </c>
      <c r="I59" s="192" t="s">
        <v>215</v>
      </c>
      <c r="J59" s="192" t="s">
        <v>409</v>
      </c>
      <c r="K59" s="194" t="s">
        <v>27</v>
      </c>
      <c r="L59" s="195">
        <v>119779</v>
      </c>
      <c r="M59" s="195">
        <v>21251</v>
      </c>
      <c r="N59" s="196"/>
      <c r="O59" s="197"/>
      <c r="P59" s="195">
        <f t="shared" ref="P59:P64" si="582">P58-M59</f>
        <v>85843</v>
      </c>
      <c r="Q59" s="83">
        <f t="shared" si="41"/>
        <v>1134001</v>
      </c>
      <c r="R59" s="195" t="s">
        <v>410</v>
      </c>
      <c r="S59" s="198">
        <v>9.375E-2</v>
      </c>
      <c r="T59" s="77">
        <f t="shared" ref="T59" si="583">IF(S59=1,24,HOUR(S59))</f>
        <v>2</v>
      </c>
      <c r="U59" s="77">
        <f t="shared" ref="U59" si="584">MINUTE(S59)</f>
        <v>15</v>
      </c>
      <c r="V59" s="195" t="s">
        <v>411</v>
      </c>
      <c r="W59" s="195"/>
      <c r="X59" s="199">
        <v>1</v>
      </c>
      <c r="Y59" s="76">
        <f t="shared" si="560"/>
        <v>24</v>
      </c>
      <c r="Z59" s="77">
        <f t="shared" si="561"/>
        <v>0</v>
      </c>
      <c r="AA59" s="76">
        <f t="shared" ref="AA59" si="585">AA58+Y59</f>
        <v>988</v>
      </c>
      <c r="AB59" s="76">
        <f t="shared" ref="AB59" si="586">AB58+Z59</f>
        <v>652</v>
      </c>
      <c r="AC59" s="76">
        <f>SUM($X$2:X59)</f>
        <v>41.619444444444447</v>
      </c>
      <c r="AD59" s="195">
        <v>0</v>
      </c>
      <c r="AE59" s="195">
        <v>0</v>
      </c>
      <c r="AF59" s="76"/>
      <c r="AG59" s="76"/>
      <c r="AH59" s="77">
        <f t="shared" si="564"/>
        <v>885.45833333333337</v>
      </c>
      <c r="AI59" s="77">
        <f t="shared" si="565"/>
        <v>21251</v>
      </c>
      <c r="AJ59" s="200"/>
      <c r="AK59" s="201"/>
      <c r="AL59" s="202">
        <v>1</v>
      </c>
      <c r="AM59" s="194">
        <v>1.0416666666666666E-2</v>
      </c>
      <c r="AN59" s="76">
        <f t="shared" si="547"/>
        <v>0</v>
      </c>
      <c r="AO59" s="74">
        <f t="shared" si="548"/>
        <v>15</v>
      </c>
      <c r="AP59" s="190">
        <v>1</v>
      </c>
      <c r="AQ59" s="203">
        <v>4.3750000000000004E-2</v>
      </c>
      <c r="AR59" s="76">
        <f t="shared" si="491"/>
        <v>1</v>
      </c>
      <c r="AS59" s="74">
        <f t="shared" si="492"/>
        <v>3</v>
      </c>
      <c r="AT59" s="190">
        <v>0</v>
      </c>
      <c r="AU59" s="198">
        <v>0</v>
      </c>
      <c r="AV59" s="76">
        <f t="shared" si="580"/>
        <v>0</v>
      </c>
      <c r="AW59" s="74">
        <f t="shared" si="581"/>
        <v>0</v>
      </c>
      <c r="AX59" s="202">
        <v>0</v>
      </c>
      <c r="AY59" s="204">
        <v>0</v>
      </c>
      <c r="AZ59" s="76">
        <f t="shared" si="566"/>
        <v>0</v>
      </c>
      <c r="BA59" s="74">
        <f t="shared" si="567"/>
        <v>0</v>
      </c>
      <c r="BB59" s="202">
        <v>0</v>
      </c>
      <c r="BC59" s="203">
        <v>0</v>
      </c>
      <c r="BD59" s="77">
        <f t="shared" si="222"/>
        <v>0</v>
      </c>
      <c r="BE59" s="80">
        <f t="shared" si="317"/>
        <v>0</v>
      </c>
      <c r="BF59" s="190">
        <v>3</v>
      </c>
      <c r="BG59" s="203">
        <v>0.42152777777777778</v>
      </c>
      <c r="BH59" s="76">
        <f t="shared" si="223"/>
        <v>10</v>
      </c>
      <c r="BI59" s="74">
        <f t="shared" si="318"/>
        <v>7</v>
      </c>
      <c r="BJ59" s="205">
        <v>0</v>
      </c>
      <c r="BK59" s="203">
        <v>0</v>
      </c>
      <c r="BL59" s="76">
        <f t="shared" si="224"/>
        <v>0</v>
      </c>
      <c r="BM59" s="74">
        <f t="shared" si="319"/>
        <v>0</v>
      </c>
      <c r="BN59" s="205">
        <v>0</v>
      </c>
      <c r="BO59" s="203">
        <v>0</v>
      </c>
      <c r="BP59" s="76">
        <f t="shared" si="225"/>
        <v>0</v>
      </c>
      <c r="BQ59" s="74">
        <f t="shared" si="320"/>
        <v>0</v>
      </c>
      <c r="BR59" s="206">
        <v>3</v>
      </c>
      <c r="BS59" s="203">
        <v>5.7638888888888885E-2</v>
      </c>
      <c r="BT59" s="76">
        <f t="shared" si="226"/>
        <v>1</v>
      </c>
      <c r="BU59" s="75">
        <f t="shared" si="321"/>
        <v>23</v>
      </c>
      <c r="BV59" s="76">
        <f t="shared" si="267"/>
        <v>8</v>
      </c>
      <c r="BW59" s="208">
        <f t="shared" si="205"/>
        <v>0.53333333333333333</v>
      </c>
      <c r="BX59" s="76">
        <f t="shared" si="227"/>
        <v>12</v>
      </c>
      <c r="BY59" s="74">
        <f t="shared" si="322"/>
        <v>48</v>
      </c>
      <c r="BZ59" s="110">
        <f t="shared" si="405"/>
        <v>0.46666666666666667</v>
      </c>
      <c r="CA59" s="80">
        <f t="shared" si="406"/>
        <v>1897.4107142857144</v>
      </c>
      <c r="CB59" s="80">
        <f t="shared" si="407"/>
        <v>45537.857142857145</v>
      </c>
      <c r="CC59" s="78">
        <f t="shared" si="408"/>
        <v>939.61680176860727</v>
      </c>
      <c r="CD59" s="141">
        <f t="shared" ref="CD59" si="587">BS59+CD58</f>
        <v>11.246527777777775</v>
      </c>
      <c r="CE59" s="141">
        <f t="shared" ref="CE59" si="588">X59 + CE58</f>
        <v>41.619444444444447</v>
      </c>
      <c r="CF59" s="140">
        <f t="shared" ref="CF59" si="589" xml:space="preserve"> CE59 - CD59</f>
        <v>30.372916666666672</v>
      </c>
      <c r="CG59" s="111">
        <f t="shared" ref="CG59" si="590">Q59/CF59/24</f>
        <v>1555.6636257630835</v>
      </c>
      <c r="CH59" s="207">
        <f t="shared" ref="CH59" si="591">X59 +CH58</f>
        <v>15.084722222222222</v>
      </c>
      <c r="CI59" s="207">
        <f t="shared" ref="CI59" si="592">BS59+CI58</f>
        <v>5.3166666666666664</v>
      </c>
      <c r="CJ59" s="195">
        <f t="shared" ref="CJ59" si="593">M59 +CJ58</f>
        <v>362529</v>
      </c>
      <c r="CK59" s="207">
        <f t="shared" ref="CK59" si="594" xml:space="preserve"> CH59 - CI59</f>
        <v>9.7680555555555557</v>
      </c>
      <c r="CL59" s="195">
        <f t="shared" ref="CL59" si="595" xml:space="preserve"> CJ59/CK59/24</f>
        <v>1546.4055168491398</v>
      </c>
      <c r="CM59" s="195">
        <f t="shared" ref="CM59" si="596" xml:space="preserve"> CJ59/CH59/24</f>
        <v>1001.3691188656662</v>
      </c>
    </row>
    <row r="60" spans="1:91" x14ac:dyDescent="0.25">
      <c r="A60" s="190">
        <f t="shared" si="40"/>
        <v>59</v>
      </c>
      <c r="B60" s="191">
        <v>41047</v>
      </c>
      <c r="C60" s="190">
        <f t="shared" si="416"/>
        <v>5</v>
      </c>
      <c r="D60" s="190" t="s">
        <v>24</v>
      </c>
      <c r="E60" s="190" t="s">
        <v>408</v>
      </c>
      <c r="F60" s="192"/>
      <c r="G60" s="193">
        <v>12</v>
      </c>
      <c r="H60" s="194" t="s">
        <v>26</v>
      </c>
      <c r="I60" s="192" t="s">
        <v>215</v>
      </c>
      <c r="J60" s="192" t="s">
        <v>409</v>
      </c>
      <c r="K60" s="194" t="s">
        <v>27</v>
      </c>
      <c r="L60" s="195">
        <v>119779</v>
      </c>
      <c r="M60" s="195">
        <v>13839</v>
      </c>
      <c r="N60" s="196"/>
      <c r="O60" s="197"/>
      <c r="P60" s="195">
        <f t="shared" si="582"/>
        <v>72004</v>
      </c>
      <c r="Q60" s="83">
        <f t="shared" si="41"/>
        <v>1147840</v>
      </c>
      <c r="R60" s="195" t="s">
        <v>410</v>
      </c>
      <c r="S60" s="198">
        <v>9.375E-2</v>
      </c>
      <c r="T60" s="77">
        <f t="shared" ref="T60" si="597">IF(S60=1,24,HOUR(S60))</f>
        <v>2</v>
      </c>
      <c r="U60" s="77">
        <f t="shared" ref="U60" si="598">MINUTE(S60)</f>
        <v>15</v>
      </c>
      <c r="V60" s="195" t="s">
        <v>411</v>
      </c>
      <c r="W60" s="195"/>
      <c r="X60" s="199">
        <v>1</v>
      </c>
      <c r="Y60" s="76">
        <f t="shared" ref="Y60:Y61" si="599">IF(X60=1,24,HOUR(X60))</f>
        <v>24</v>
      </c>
      <c r="Z60" s="77">
        <f t="shared" ref="Z60:Z61" si="600">MINUTE(X60)</f>
        <v>0</v>
      </c>
      <c r="AA60" s="76">
        <f t="shared" ref="AA60" si="601">AA59+Y60</f>
        <v>1012</v>
      </c>
      <c r="AB60" s="76">
        <f t="shared" ref="AB60" si="602">AB59+Z60</f>
        <v>652</v>
      </c>
      <c r="AC60" s="76">
        <f>SUM($X$2:X60)</f>
        <v>42.619444444444447</v>
      </c>
      <c r="AD60" s="195">
        <v>0</v>
      </c>
      <c r="AE60" s="195">
        <v>0</v>
      </c>
      <c r="AF60" s="76"/>
      <c r="AG60" s="76"/>
      <c r="AH60" s="77">
        <f t="shared" ref="AH60:AH61" si="603">M60/X60/24</f>
        <v>576.625</v>
      </c>
      <c r="AI60" s="77">
        <f t="shared" ref="AI60:AI61" si="604">AH60*24</f>
        <v>13839</v>
      </c>
      <c r="AJ60" s="200"/>
      <c r="AK60" s="201"/>
      <c r="AL60" s="202">
        <v>0</v>
      </c>
      <c r="AM60" s="194">
        <v>0</v>
      </c>
      <c r="AN60" s="76">
        <f t="shared" si="547"/>
        <v>0</v>
      </c>
      <c r="AO60" s="74">
        <f t="shared" si="548"/>
        <v>0</v>
      </c>
      <c r="AP60" s="190">
        <v>4</v>
      </c>
      <c r="AQ60" s="203">
        <v>0.59097222222222223</v>
      </c>
      <c r="AR60" s="76">
        <f t="shared" si="491"/>
        <v>14</v>
      </c>
      <c r="AS60" s="74">
        <f t="shared" si="492"/>
        <v>11</v>
      </c>
      <c r="AT60" s="190">
        <v>0</v>
      </c>
      <c r="AU60" s="198">
        <v>0</v>
      </c>
      <c r="AV60" s="76">
        <f t="shared" si="580"/>
        <v>0</v>
      </c>
      <c r="AW60" s="74">
        <f t="shared" si="581"/>
        <v>0</v>
      </c>
      <c r="AX60" s="202">
        <v>0</v>
      </c>
      <c r="AY60" s="204">
        <v>0</v>
      </c>
      <c r="AZ60" s="76">
        <f t="shared" si="566"/>
        <v>0</v>
      </c>
      <c r="BA60" s="74">
        <f t="shared" si="567"/>
        <v>0</v>
      </c>
      <c r="BB60" s="202">
        <v>1</v>
      </c>
      <c r="BC60" s="203">
        <v>0</v>
      </c>
      <c r="BD60" s="77">
        <f t="shared" si="222"/>
        <v>0</v>
      </c>
      <c r="BE60" s="80">
        <f t="shared" si="317"/>
        <v>0</v>
      </c>
      <c r="BF60" s="190">
        <v>0</v>
      </c>
      <c r="BG60" s="203">
        <v>0</v>
      </c>
      <c r="BH60" s="76">
        <f t="shared" si="223"/>
        <v>0</v>
      </c>
      <c r="BI60" s="74">
        <f t="shared" si="318"/>
        <v>0</v>
      </c>
      <c r="BJ60" s="205">
        <v>1</v>
      </c>
      <c r="BK60" s="203">
        <v>9.7222222222222224E-3</v>
      </c>
      <c r="BL60" s="76">
        <f t="shared" si="224"/>
        <v>0</v>
      </c>
      <c r="BM60" s="74">
        <f t="shared" si="319"/>
        <v>14</v>
      </c>
      <c r="BN60" s="205">
        <v>0</v>
      </c>
      <c r="BO60" s="203">
        <v>0</v>
      </c>
      <c r="BP60" s="76">
        <f t="shared" si="225"/>
        <v>0</v>
      </c>
      <c r="BQ60" s="74">
        <f t="shared" si="320"/>
        <v>0</v>
      </c>
      <c r="BR60" s="206">
        <v>3</v>
      </c>
      <c r="BS60" s="203">
        <v>9.0277777777777776E-2</v>
      </c>
      <c r="BT60" s="76">
        <f t="shared" si="226"/>
        <v>2</v>
      </c>
      <c r="BU60" s="75">
        <f t="shared" si="321"/>
        <v>10</v>
      </c>
      <c r="BV60" s="76">
        <f t="shared" si="267"/>
        <v>9</v>
      </c>
      <c r="BW60" s="208">
        <f t="shared" si="205"/>
        <v>0.69097222222222221</v>
      </c>
      <c r="BX60" s="76">
        <f t="shared" si="227"/>
        <v>16</v>
      </c>
      <c r="BY60" s="74">
        <f t="shared" si="322"/>
        <v>35</v>
      </c>
      <c r="BZ60" s="110">
        <f t="shared" si="405"/>
        <v>0.30902777777777779</v>
      </c>
      <c r="CA60" s="80">
        <f t="shared" si="406"/>
        <v>1865.9325842696628</v>
      </c>
      <c r="CB60" s="80">
        <f t="shared" si="407"/>
        <v>44782.382022471909</v>
      </c>
      <c r="CC60" s="78">
        <f t="shared" si="408"/>
        <v>633.84732824427476</v>
      </c>
      <c r="CD60" s="141">
        <f t="shared" ref="CD60" si="605">BS60+CD59</f>
        <v>11.336805555555554</v>
      </c>
      <c r="CE60" s="141">
        <f t="shared" ref="CE60" si="606">X60 + CE59</f>
        <v>42.619444444444447</v>
      </c>
      <c r="CF60" s="140">
        <f t="shared" ref="CF60" si="607" xml:space="preserve"> CE60 - CD60</f>
        <v>31.282638888888894</v>
      </c>
      <c r="CG60" s="111">
        <f t="shared" ref="CG60" si="608">Q60/CF60/24</f>
        <v>1528.8565276267009</v>
      </c>
      <c r="CH60" s="207">
        <f t="shared" ref="CH60" si="609">X60 +CH59</f>
        <v>16.084722222222222</v>
      </c>
      <c r="CI60" s="207">
        <f t="shared" ref="CI60" si="610">BS60+CI59</f>
        <v>5.4069444444444441</v>
      </c>
      <c r="CJ60" s="195">
        <f t="shared" ref="CJ60" si="611">M60 +CJ59</f>
        <v>376368</v>
      </c>
      <c r="CK60" s="207">
        <f t="shared" ref="CK60" si="612" xml:space="preserve"> CH60 - CI60</f>
        <v>10.677777777777777</v>
      </c>
      <c r="CL60" s="195">
        <f t="shared" ref="CL60" si="613" xml:space="preserve"> CJ60/CK60/24</f>
        <v>1468.6576482830387</v>
      </c>
      <c r="CM60" s="195">
        <f t="shared" ref="CM60" si="614" xml:space="preserve"> CJ60/CH60/24</f>
        <v>974.96243847681546</v>
      </c>
    </row>
    <row r="61" spans="1:91" x14ac:dyDescent="0.25">
      <c r="A61" s="190">
        <f t="shared" si="40"/>
        <v>60</v>
      </c>
      <c r="B61" s="191">
        <v>41048</v>
      </c>
      <c r="C61" s="190">
        <f t="shared" si="416"/>
        <v>5</v>
      </c>
      <c r="D61" s="190" t="s">
        <v>24</v>
      </c>
      <c r="E61" s="190" t="s">
        <v>408</v>
      </c>
      <c r="F61" s="192"/>
      <c r="G61" s="193">
        <v>12</v>
      </c>
      <c r="H61" s="194" t="s">
        <v>26</v>
      </c>
      <c r="I61" s="192" t="s">
        <v>215</v>
      </c>
      <c r="J61" s="192" t="s">
        <v>409</v>
      </c>
      <c r="K61" s="194" t="s">
        <v>27</v>
      </c>
      <c r="L61" s="195">
        <v>119779</v>
      </c>
      <c r="M61" s="195">
        <v>20466</v>
      </c>
      <c r="N61" s="196"/>
      <c r="O61" s="197"/>
      <c r="P61" s="195">
        <f t="shared" si="582"/>
        <v>51538</v>
      </c>
      <c r="Q61" s="83">
        <f t="shared" si="41"/>
        <v>1168306</v>
      </c>
      <c r="R61" s="195" t="s">
        <v>410</v>
      </c>
      <c r="S61" s="198">
        <v>9.375E-2</v>
      </c>
      <c r="T61" s="77">
        <f t="shared" ref="T61" si="615">IF(S61=1,24,HOUR(S61))</f>
        <v>2</v>
      </c>
      <c r="U61" s="77">
        <f t="shared" ref="U61" si="616">MINUTE(S61)</f>
        <v>15</v>
      </c>
      <c r="V61" s="195" t="s">
        <v>411</v>
      </c>
      <c r="W61" s="195"/>
      <c r="X61" s="199">
        <v>1</v>
      </c>
      <c r="Y61" s="76">
        <f t="shared" si="599"/>
        <v>24</v>
      </c>
      <c r="Z61" s="77">
        <f t="shared" si="600"/>
        <v>0</v>
      </c>
      <c r="AA61" s="76">
        <f t="shared" ref="AA61" si="617">AA60+Y61</f>
        <v>1036</v>
      </c>
      <c r="AB61" s="76">
        <f t="shared" ref="AB61" si="618">AB60+Z61</f>
        <v>652</v>
      </c>
      <c r="AC61" s="76">
        <f>SUM($X$2:X61)</f>
        <v>43.619444444444447</v>
      </c>
      <c r="AD61" s="195">
        <v>0</v>
      </c>
      <c r="AE61" s="195">
        <v>0</v>
      </c>
      <c r="AF61" s="76"/>
      <c r="AG61" s="76"/>
      <c r="AH61" s="77">
        <f t="shared" si="603"/>
        <v>852.75</v>
      </c>
      <c r="AI61" s="77">
        <f t="shared" si="604"/>
        <v>20466</v>
      </c>
      <c r="AJ61" s="200"/>
      <c r="AK61" s="201"/>
      <c r="AL61" s="202">
        <v>0</v>
      </c>
      <c r="AM61" s="194">
        <v>0</v>
      </c>
      <c r="AN61" s="76">
        <f t="shared" si="547"/>
        <v>0</v>
      </c>
      <c r="AO61" s="74">
        <f t="shared" si="548"/>
        <v>0</v>
      </c>
      <c r="AP61" s="190">
        <v>2</v>
      </c>
      <c r="AQ61" s="203">
        <v>0.53125</v>
      </c>
      <c r="AR61" s="76">
        <f t="shared" si="491"/>
        <v>12</v>
      </c>
      <c r="AS61" s="74">
        <f t="shared" si="492"/>
        <v>45</v>
      </c>
      <c r="AT61" s="190">
        <v>0</v>
      </c>
      <c r="AU61" s="198">
        <v>0</v>
      </c>
      <c r="AV61" s="76">
        <f t="shared" si="580"/>
        <v>0</v>
      </c>
      <c r="AW61" s="74">
        <f t="shared" si="581"/>
        <v>0</v>
      </c>
      <c r="AX61" s="202">
        <v>0</v>
      </c>
      <c r="AY61" s="204">
        <v>0</v>
      </c>
      <c r="AZ61" s="76">
        <f t="shared" si="566"/>
        <v>0</v>
      </c>
      <c r="BA61" s="74">
        <f t="shared" si="567"/>
        <v>0</v>
      </c>
      <c r="BB61" s="202">
        <v>1</v>
      </c>
      <c r="BC61" s="203">
        <v>1.4583333333333332E-2</v>
      </c>
      <c r="BD61" s="77">
        <f t="shared" si="222"/>
        <v>0</v>
      </c>
      <c r="BE61" s="80">
        <f t="shared" si="317"/>
        <v>21</v>
      </c>
      <c r="BF61" s="190">
        <v>1</v>
      </c>
      <c r="BG61" s="203">
        <v>9.8611111111111108E-2</v>
      </c>
      <c r="BH61" s="76">
        <f t="shared" si="223"/>
        <v>2</v>
      </c>
      <c r="BI61" s="74">
        <f t="shared" si="318"/>
        <v>22</v>
      </c>
      <c r="BJ61" s="205">
        <v>0</v>
      </c>
      <c r="BK61" s="203">
        <v>0</v>
      </c>
      <c r="BL61" s="76">
        <f t="shared" si="224"/>
        <v>0</v>
      </c>
      <c r="BM61" s="74">
        <f t="shared" si="319"/>
        <v>0</v>
      </c>
      <c r="BN61" s="205">
        <v>0</v>
      </c>
      <c r="BO61" s="203">
        <v>0</v>
      </c>
      <c r="BP61" s="76">
        <f t="shared" si="225"/>
        <v>0</v>
      </c>
      <c r="BQ61" s="74">
        <f t="shared" si="320"/>
        <v>0</v>
      </c>
      <c r="BR61" s="206">
        <v>0</v>
      </c>
      <c r="BS61" s="203">
        <v>0</v>
      </c>
      <c r="BT61" s="76">
        <f t="shared" si="226"/>
        <v>0</v>
      </c>
      <c r="BU61" s="75">
        <f t="shared" si="321"/>
        <v>0</v>
      </c>
      <c r="BV61" s="76">
        <f t="shared" si="267"/>
        <v>4</v>
      </c>
      <c r="BW61" s="208">
        <f t="shared" si="205"/>
        <v>0.64444444444444449</v>
      </c>
      <c r="BX61" s="76">
        <f t="shared" si="227"/>
        <v>15</v>
      </c>
      <c r="BY61" s="74">
        <f t="shared" si="322"/>
        <v>28</v>
      </c>
      <c r="BZ61" s="110">
        <f t="shared" si="405"/>
        <v>0.35555555555555551</v>
      </c>
      <c r="CA61" s="80">
        <f t="shared" si="406"/>
        <v>2398.3593750000005</v>
      </c>
      <c r="CB61" s="80">
        <f t="shared" si="407"/>
        <v>57560.625000000015</v>
      </c>
      <c r="CC61" s="78">
        <f t="shared" si="408"/>
        <v>852.75</v>
      </c>
      <c r="CD61" s="141">
        <f t="shared" ref="CD61" si="619">BS61+CD60</f>
        <v>11.336805555555554</v>
      </c>
      <c r="CE61" s="141">
        <f t="shared" ref="CE61" si="620">X61 + CE60</f>
        <v>43.619444444444447</v>
      </c>
      <c r="CF61" s="140">
        <f t="shared" ref="CF61" si="621" xml:space="preserve"> CE61 - CD61</f>
        <v>32.282638888888897</v>
      </c>
      <c r="CG61" s="111">
        <f t="shared" ref="CG61" si="622">Q61/CF61/24</f>
        <v>1507.9131800288249</v>
      </c>
      <c r="CH61" s="207">
        <f t="shared" ref="CH61" si="623">X61 +CH60</f>
        <v>17.084722222222222</v>
      </c>
      <c r="CI61" s="207">
        <f t="shared" ref="CI61" si="624">BS61+CI60</f>
        <v>5.4069444444444441</v>
      </c>
      <c r="CJ61" s="195">
        <f t="shared" ref="CJ61" si="625">M61 +CJ60</f>
        <v>396834</v>
      </c>
      <c r="CK61" s="207">
        <f t="shared" ref="CK61" si="626" xml:space="preserve"> CH61 - CI61</f>
        <v>11.677777777777777</v>
      </c>
      <c r="CL61" s="195">
        <f t="shared" ref="CL61" si="627" xml:space="preserve"> CJ61/CK61/24</f>
        <v>1415.9157944814463</v>
      </c>
      <c r="CM61" s="195">
        <f t="shared" ref="CM61" si="628" xml:space="preserve"> CJ61/CH61/24</f>
        <v>967.80912120965775</v>
      </c>
    </row>
    <row r="62" spans="1:91" x14ac:dyDescent="0.25">
      <c r="A62" s="190">
        <f t="shared" si="40"/>
        <v>61</v>
      </c>
      <c r="B62" s="191">
        <v>41049</v>
      </c>
      <c r="C62" s="190">
        <v>5</v>
      </c>
      <c r="D62" s="190" t="s">
        <v>24</v>
      </c>
      <c r="E62" s="190" t="s">
        <v>408</v>
      </c>
      <c r="F62" s="192"/>
      <c r="G62" s="193">
        <v>12</v>
      </c>
      <c r="H62" s="194" t="s">
        <v>26</v>
      </c>
      <c r="I62" s="192" t="s">
        <v>215</v>
      </c>
      <c r="J62" s="192" t="s">
        <v>409</v>
      </c>
      <c r="K62" s="194" t="s">
        <v>27</v>
      </c>
      <c r="L62" s="195">
        <v>119779</v>
      </c>
      <c r="M62" s="195">
        <v>13853</v>
      </c>
      <c r="N62" s="196"/>
      <c r="O62" s="197"/>
      <c r="P62" s="195">
        <f t="shared" si="582"/>
        <v>37685</v>
      </c>
      <c r="Q62" s="83">
        <f t="shared" ref="Q62:Q72" si="629">M62+Q61</f>
        <v>1182159</v>
      </c>
      <c r="R62" s="195" t="s">
        <v>410</v>
      </c>
      <c r="S62" s="198">
        <v>9.375E-2</v>
      </c>
      <c r="T62" s="77">
        <f t="shared" ref="T62" si="630">IF(S62=1,24,HOUR(S62))</f>
        <v>2</v>
      </c>
      <c r="U62" s="77">
        <f t="shared" ref="U62" si="631">MINUTE(S62)</f>
        <v>15</v>
      </c>
      <c r="V62" s="195" t="s">
        <v>411</v>
      </c>
      <c r="W62" s="195"/>
      <c r="X62" s="199">
        <v>1</v>
      </c>
      <c r="Y62" s="76">
        <f t="shared" ref="Y62" si="632">IF(X62=1,24,HOUR(X62))</f>
        <v>24</v>
      </c>
      <c r="Z62" s="77">
        <f t="shared" ref="Z62" si="633">MINUTE(X62)</f>
        <v>0</v>
      </c>
      <c r="AA62" s="76">
        <f t="shared" ref="AA62" si="634">AA61+Y62</f>
        <v>1060</v>
      </c>
      <c r="AB62" s="76">
        <f t="shared" ref="AB62" si="635">AB61+Z62</f>
        <v>652</v>
      </c>
      <c r="AC62" s="76">
        <f>SUM($X$2:X62)</f>
        <v>44.619444444444447</v>
      </c>
      <c r="AD62" s="195">
        <v>0</v>
      </c>
      <c r="AE62" s="195">
        <v>0</v>
      </c>
      <c r="AF62" s="76"/>
      <c r="AG62" s="76"/>
      <c r="AH62" s="77">
        <f t="shared" ref="AH62" si="636">M62/X62/24</f>
        <v>577.20833333333337</v>
      </c>
      <c r="AI62" s="77">
        <f t="shared" ref="AI62" si="637">AH62*24</f>
        <v>13853</v>
      </c>
      <c r="AJ62" s="200"/>
      <c r="AK62" s="201"/>
      <c r="AL62" s="202">
        <v>0</v>
      </c>
      <c r="AM62" s="194">
        <v>0</v>
      </c>
      <c r="AN62" s="76">
        <f t="shared" si="547"/>
        <v>0</v>
      </c>
      <c r="AO62" s="74">
        <f t="shared" si="548"/>
        <v>0</v>
      </c>
      <c r="AP62" s="190">
        <v>2</v>
      </c>
      <c r="AQ62" s="203">
        <v>4.9999999999999996E-2</v>
      </c>
      <c r="AR62" s="76">
        <f t="shared" si="491"/>
        <v>1</v>
      </c>
      <c r="AS62" s="74">
        <f t="shared" si="492"/>
        <v>12</v>
      </c>
      <c r="AT62" s="190">
        <v>0</v>
      </c>
      <c r="AU62" s="198">
        <v>0</v>
      </c>
      <c r="AV62" s="76">
        <f t="shared" si="580"/>
        <v>0</v>
      </c>
      <c r="AW62" s="74">
        <f t="shared" si="581"/>
        <v>0</v>
      </c>
      <c r="AX62" s="202">
        <v>0</v>
      </c>
      <c r="AY62" s="204">
        <v>0</v>
      </c>
      <c r="AZ62" s="76">
        <f t="shared" si="566"/>
        <v>0</v>
      </c>
      <c r="BA62" s="74">
        <f t="shared" si="567"/>
        <v>0</v>
      </c>
      <c r="BB62" s="202">
        <v>0</v>
      </c>
      <c r="BC62" s="203">
        <v>0</v>
      </c>
      <c r="BD62" s="77">
        <f t="shared" si="222"/>
        <v>0</v>
      </c>
      <c r="BE62" s="80">
        <f t="shared" si="317"/>
        <v>0</v>
      </c>
      <c r="BF62" s="190">
        <v>4</v>
      </c>
      <c r="BG62" s="203">
        <v>0.70972222222222225</v>
      </c>
      <c r="BH62" s="76">
        <f t="shared" si="223"/>
        <v>17</v>
      </c>
      <c r="BI62" s="74">
        <f t="shared" si="318"/>
        <v>2</v>
      </c>
      <c r="BJ62" s="205">
        <v>1</v>
      </c>
      <c r="BK62" s="203">
        <v>0</v>
      </c>
      <c r="BL62" s="76">
        <f t="shared" si="224"/>
        <v>0</v>
      </c>
      <c r="BM62" s="74">
        <f t="shared" si="319"/>
        <v>0</v>
      </c>
      <c r="BN62" s="205">
        <v>0</v>
      </c>
      <c r="BO62" s="203">
        <v>0</v>
      </c>
      <c r="BP62" s="76">
        <f t="shared" si="225"/>
        <v>0</v>
      </c>
      <c r="BQ62" s="74">
        <f t="shared" si="320"/>
        <v>0</v>
      </c>
      <c r="BR62" s="206">
        <v>0</v>
      </c>
      <c r="BS62" s="203">
        <v>0</v>
      </c>
      <c r="BT62" s="76">
        <f t="shared" si="226"/>
        <v>0</v>
      </c>
      <c r="BU62" s="75">
        <f t="shared" si="321"/>
        <v>0</v>
      </c>
      <c r="BV62" s="76">
        <f t="shared" si="267"/>
        <v>7</v>
      </c>
      <c r="BW62" s="208">
        <f t="shared" si="205"/>
        <v>0.7597222222222223</v>
      </c>
      <c r="BX62" s="76">
        <f t="shared" si="227"/>
        <v>18</v>
      </c>
      <c r="BY62" s="74">
        <f t="shared" si="322"/>
        <v>14</v>
      </c>
      <c r="BZ62" s="110">
        <f t="shared" si="405"/>
        <v>0.2402777777777777</v>
      </c>
      <c r="CA62" s="80">
        <f t="shared" si="406"/>
        <v>2402.2543352601165</v>
      </c>
      <c r="CB62" s="80">
        <f t="shared" si="407"/>
        <v>57654.104046242792</v>
      </c>
      <c r="CC62" s="78">
        <f t="shared" si="408"/>
        <v>577.20833333333337</v>
      </c>
      <c r="CD62" s="141">
        <f t="shared" ref="CD62" si="638">BS62+CD61</f>
        <v>11.336805555555554</v>
      </c>
      <c r="CE62" s="141">
        <f t="shared" ref="CE62" si="639">X62 + CE61</f>
        <v>44.619444444444447</v>
      </c>
      <c r="CF62" s="140">
        <f t="shared" ref="CF62" si="640" xml:space="preserve"> CE62 - CD62</f>
        <v>33.282638888888897</v>
      </c>
      <c r="CG62" s="111">
        <f t="shared" ref="CG62" si="641">Q62/CF62/24</f>
        <v>1479.9495065411977</v>
      </c>
      <c r="CH62" s="207">
        <f t="shared" ref="CH62" si="642">X62 +CH61</f>
        <v>18.084722222222222</v>
      </c>
      <c r="CI62" s="207">
        <f t="shared" ref="CI62" si="643">BS62+CI61</f>
        <v>5.4069444444444441</v>
      </c>
      <c r="CJ62" s="195">
        <f t="shared" ref="CJ62" si="644">M62 +CJ61</f>
        <v>410687</v>
      </c>
      <c r="CK62" s="207">
        <f t="shared" ref="CK62" si="645" xml:space="preserve"> CH62 - CI62</f>
        <v>12.677777777777777</v>
      </c>
      <c r="CL62" s="195">
        <f t="shared" ref="CL62" si="646" xml:space="preserve"> CJ62/CK62/24</f>
        <v>1349.7600788781772</v>
      </c>
      <c r="CM62" s="195">
        <f t="shared" ref="CM62" si="647" xml:space="preserve"> CJ62/CH62/24</f>
        <v>946.21073650257279</v>
      </c>
    </row>
    <row r="63" spans="1:91" x14ac:dyDescent="0.25">
      <c r="A63" s="190">
        <f t="shared" si="40"/>
        <v>62</v>
      </c>
      <c r="B63" s="191">
        <v>41050</v>
      </c>
      <c r="C63" s="190">
        <v>5</v>
      </c>
      <c r="D63" s="190" t="s">
        <v>24</v>
      </c>
      <c r="E63" s="190" t="s">
        <v>408</v>
      </c>
      <c r="F63" s="192"/>
      <c r="G63" s="193">
        <v>12</v>
      </c>
      <c r="H63" s="194" t="s">
        <v>26</v>
      </c>
      <c r="I63" s="192" t="s">
        <v>215</v>
      </c>
      <c r="J63" s="192" t="s">
        <v>409</v>
      </c>
      <c r="K63" s="194" t="s">
        <v>27</v>
      </c>
      <c r="L63" s="195">
        <v>119779</v>
      </c>
      <c r="M63" s="195">
        <v>23086</v>
      </c>
      <c r="N63" s="196"/>
      <c r="O63" s="197"/>
      <c r="P63" s="195">
        <f t="shared" si="582"/>
        <v>14599</v>
      </c>
      <c r="Q63" s="83">
        <f t="shared" si="629"/>
        <v>1205245</v>
      </c>
      <c r="R63" s="195" t="s">
        <v>410</v>
      </c>
      <c r="S63" s="198">
        <v>9.375E-2</v>
      </c>
      <c r="T63" s="77">
        <f t="shared" ref="T63" si="648">IF(S63=1,24,HOUR(S63))</f>
        <v>2</v>
      </c>
      <c r="U63" s="77">
        <f t="shared" ref="U63" si="649">MINUTE(S63)</f>
        <v>15</v>
      </c>
      <c r="V63" s="195" t="s">
        <v>411</v>
      </c>
      <c r="W63" s="195"/>
      <c r="X63" s="199">
        <v>1</v>
      </c>
      <c r="Y63" s="76">
        <f t="shared" ref="Y63" si="650">IF(X63=1,24,HOUR(X63))</f>
        <v>24</v>
      </c>
      <c r="Z63" s="77">
        <f t="shared" ref="Z63" si="651">MINUTE(X63)</f>
        <v>0</v>
      </c>
      <c r="AA63" s="76">
        <f t="shared" ref="AA63" si="652">AA62+Y63</f>
        <v>1084</v>
      </c>
      <c r="AB63" s="76">
        <f t="shared" ref="AB63" si="653">AB62+Z63</f>
        <v>652</v>
      </c>
      <c r="AC63" s="76">
        <f>SUM($X$2:X63)</f>
        <v>45.619444444444447</v>
      </c>
      <c r="AD63" s="195">
        <v>0</v>
      </c>
      <c r="AE63" s="195">
        <v>0</v>
      </c>
      <c r="AF63" s="76"/>
      <c r="AG63" s="76"/>
      <c r="AH63" s="77">
        <f t="shared" ref="AH63" si="654">M63/X63/24</f>
        <v>961.91666666666663</v>
      </c>
      <c r="AI63" s="77">
        <f t="shared" ref="AI63" si="655">AH63*24</f>
        <v>23086</v>
      </c>
      <c r="AJ63" s="200"/>
      <c r="AK63" s="201"/>
      <c r="AL63" s="202">
        <v>0</v>
      </c>
      <c r="AM63" s="194">
        <v>0</v>
      </c>
      <c r="AN63" s="76">
        <f t="shared" ref="AN63:AN64" si="656">IF(AM63=1,24,HOUR(AM63))</f>
        <v>0</v>
      </c>
      <c r="AO63" s="74">
        <f t="shared" ref="AO63:AO64" si="657">MINUTE(AM63)</f>
        <v>0</v>
      </c>
      <c r="AP63" s="190">
        <v>2</v>
      </c>
      <c r="AQ63" s="203">
        <v>3.2638888888888891E-2</v>
      </c>
      <c r="AR63" s="76">
        <f t="shared" si="491"/>
        <v>0</v>
      </c>
      <c r="AS63" s="74">
        <f t="shared" si="492"/>
        <v>47</v>
      </c>
      <c r="AT63" s="190">
        <v>0</v>
      </c>
      <c r="AU63" s="198">
        <v>0</v>
      </c>
      <c r="AV63" s="76">
        <f t="shared" si="580"/>
        <v>0</v>
      </c>
      <c r="AW63" s="74">
        <f t="shared" si="581"/>
        <v>0</v>
      </c>
      <c r="AX63" s="202">
        <v>0</v>
      </c>
      <c r="AY63" s="204">
        <v>0</v>
      </c>
      <c r="AZ63" s="76">
        <f t="shared" si="566"/>
        <v>0</v>
      </c>
      <c r="BA63" s="74">
        <f t="shared" si="567"/>
        <v>0</v>
      </c>
      <c r="BB63" s="202">
        <v>5</v>
      </c>
      <c r="BC63" s="203">
        <v>5.9027777777777783E-2</v>
      </c>
      <c r="BD63" s="77">
        <f t="shared" si="222"/>
        <v>1</v>
      </c>
      <c r="BE63" s="80">
        <f t="shared" si="317"/>
        <v>25</v>
      </c>
      <c r="BF63" s="190">
        <v>2</v>
      </c>
      <c r="BG63" s="203">
        <v>0.38194444444444442</v>
      </c>
      <c r="BH63" s="76">
        <f t="shared" si="223"/>
        <v>9</v>
      </c>
      <c r="BI63" s="74">
        <f t="shared" si="318"/>
        <v>10</v>
      </c>
      <c r="BJ63" s="205">
        <v>0</v>
      </c>
      <c r="BK63" s="203">
        <v>0</v>
      </c>
      <c r="BL63" s="76">
        <f t="shared" si="224"/>
        <v>0</v>
      </c>
      <c r="BM63" s="74">
        <f t="shared" si="319"/>
        <v>0</v>
      </c>
      <c r="BN63" s="205">
        <v>0</v>
      </c>
      <c r="BO63" s="203">
        <v>0</v>
      </c>
      <c r="BP63" s="76">
        <f t="shared" si="225"/>
        <v>0</v>
      </c>
      <c r="BQ63" s="74">
        <f t="shared" si="320"/>
        <v>0</v>
      </c>
      <c r="BR63" s="206">
        <v>1</v>
      </c>
      <c r="BS63" s="203">
        <v>4.5138888888888888E-2</v>
      </c>
      <c r="BT63" s="76">
        <f t="shared" si="226"/>
        <v>1</v>
      </c>
      <c r="BU63" s="75">
        <f t="shared" si="321"/>
        <v>5</v>
      </c>
      <c r="BV63" s="76">
        <f t="shared" si="267"/>
        <v>10</v>
      </c>
      <c r="BW63" s="208">
        <f t="shared" si="205"/>
        <v>0.51875000000000004</v>
      </c>
      <c r="BX63" s="76">
        <f t="shared" si="227"/>
        <v>12</v>
      </c>
      <c r="BY63" s="74">
        <f t="shared" si="322"/>
        <v>27</v>
      </c>
      <c r="BZ63" s="110">
        <f t="shared" si="405"/>
        <v>0.48124999999999996</v>
      </c>
      <c r="CA63" s="80">
        <f t="shared" si="406"/>
        <v>1998.787878787879</v>
      </c>
      <c r="CB63" s="80">
        <f t="shared" si="407"/>
        <v>47970.909090909096</v>
      </c>
      <c r="CC63" s="78">
        <f t="shared" si="408"/>
        <v>1007.3890909090909</v>
      </c>
      <c r="CD63" s="141">
        <f t="shared" ref="CD63" si="658">BS63+CD62</f>
        <v>11.381944444444443</v>
      </c>
      <c r="CE63" s="141">
        <f t="shared" ref="CE63" si="659">X63 + CE62</f>
        <v>45.619444444444447</v>
      </c>
      <c r="CF63" s="140">
        <f t="shared" ref="CF63" si="660" xml:space="preserve"> CE63 - CD63</f>
        <v>34.237500000000004</v>
      </c>
      <c r="CG63" s="111">
        <f t="shared" ref="CG63" si="661">Q63/CF63/24</f>
        <v>1466.7701107460143</v>
      </c>
      <c r="CH63" s="207">
        <f t="shared" ref="CH63" si="662">X63 +CH62</f>
        <v>19.084722222222222</v>
      </c>
      <c r="CI63" s="207">
        <f t="shared" ref="CI63" si="663">BS63+CI62</f>
        <v>5.4520833333333334</v>
      </c>
      <c r="CJ63" s="195">
        <f t="shared" ref="CJ63" si="664">M63 +CJ62</f>
        <v>433773</v>
      </c>
      <c r="CK63" s="207">
        <f t="shared" ref="CK63" si="665" xml:space="preserve"> CH63 - CI63</f>
        <v>13.632638888888888</v>
      </c>
      <c r="CL63" s="195">
        <f t="shared" ref="CL63" si="666" xml:space="preserve"> CJ63/CK63/24</f>
        <v>1325.7796342519484</v>
      </c>
      <c r="CM63" s="195">
        <f t="shared" ref="CM63" si="667" xml:space="preserve"> CJ63/CH63/24</f>
        <v>947.03369478203922</v>
      </c>
    </row>
    <row r="64" spans="1:91" x14ac:dyDescent="0.25">
      <c r="A64" s="190">
        <f t="shared" si="40"/>
        <v>63</v>
      </c>
      <c r="B64" s="191">
        <v>41051</v>
      </c>
      <c r="C64" s="190">
        <v>5</v>
      </c>
      <c r="D64" s="190" t="s">
        <v>24</v>
      </c>
      <c r="E64" s="190" t="s">
        <v>408</v>
      </c>
      <c r="F64" s="192"/>
      <c r="G64" s="193">
        <v>12</v>
      </c>
      <c r="H64" s="194" t="s">
        <v>26</v>
      </c>
      <c r="I64" s="192" t="s">
        <v>215</v>
      </c>
      <c r="J64" s="192" t="s">
        <v>409</v>
      </c>
      <c r="K64" s="194" t="s">
        <v>27</v>
      </c>
      <c r="L64" s="195">
        <v>119779</v>
      </c>
      <c r="M64" s="195">
        <v>14599</v>
      </c>
      <c r="N64" s="196"/>
      <c r="O64" s="197"/>
      <c r="P64" s="195">
        <f t="shared" si="582"/>
        <v>0</v>
      </c>
      <c r="Q64" s="83">
        <f t="shared" si="629"/>
        <v>1219844</v>
      </c>
      <c r="R64" s="195" t="s">
        <v>410</v>
      </c>
      <c r="S64" s="198">
        <v>9.375E-2</v>
      </c>
      <c r="T64" s="77">
        <f t="shared" ref="T64:T65" si="668">IF(S64=1,24,HOUR(S64))</f>
        <v>2</v>
      </c>
      <c r="U64" s="77">
        <f t="shared" ref="U64:U65" si="669">MINUTE(S64)</f>
        <v>15</v>
      </c>
      <c r="V64" s="195" t="s">
        <v>411</v>
      </c>
      <c r="W64" s="195"/>
      <c r="X64" s="199">
        <v>0.60416666666666663</v>
      </c>
      <c r="Y64" s="76">
        <f t="shared" ref="Y64:Y67" si="670">IF(X64=1,24,HOUR(X64))</f>
        <v>14</v>
      </c>
      <c r="Z64" s="77">
        <f t="shared" ref="Z64:Z67" si="671">MINUTE(X64)</f>
        <v>30</v>
      </c>
      <c r="AA64" s="76">
        <f t="shared" ref="AA64" si="672">AA63+Y64</f>
        <v>1098</v>
      </c>
      <c r="AB64" s="76">
        <f t="shared" ref="AB64" si="673">AB63+Z64</f>
        <v>682</v>
      </c>
      <c r="AC64" s="76">
        <f>SUM($X$2:X64)</f>
        <v>46.223611111111111</v>
      </c>
      <c r="AD64" s="195">
        <v>0</v>
      </c>
      <c r="AE64" s="195">
        <v>0</v>
      </c>
      <c r="AF64" s="76"/>
      <c r="AG64" s="76"/>
      <c r="AH64" s="77">
        <f t="shared" ref="AH64:AH67" si="674">M64/X64/24</f>
        <v>1006.8275862068966</v>
      </c>
      <c r="AI64" s="77">
        <f t="shared" ref="AI64:AI67" si="675">AH64*24</f>
        <v>24163.862068965518</v>
      </c>
      <c r="AJ64" s="200" t="s">
        <v>421</v>
      </c>
      <c r="AK64" s="201"/>
      <c r="AL64" s="202">
        <v>0</v>
      </c>
      <c r="AM64" s="194">
        <v>0</v>
      </c>
      <c r="AN64" s="76">
        <f t="shared" si="656"/>
        <v>0</v>
      </c>
      <c r="AO64" s="74">
        <f t="shared" si="657"/>
        <v>0</v>
      </c>
      <c r="AP64" s="190">
        <v>1</v>
      </c>
      <c r="AQ64" s="203">
        <v>6.9444444444444441E-3</v>
      </c>
      <c r="AR64" s="76">
        <f t="shared" si="491"/>
        <v>0</v>
      </c>
      <c r="AS64" s="74">
        <f t="shared" si="492"/>
        <v>10</v>
      </c>
      <c r="AT64" s="190">
        <v>0</v>
      </c>
      <c r="AU64" s="198">
        <v>0</v>
      </c>
      <c r="AV64" s="76">
        <f t="shared" si="580"/>
        <v>0</v>
      </c>
      <c r="AW64" s="74">
        <f t="shared" si="581"/>
        <v>0</v>
      </c>
      <c r="AX64" s="202">
        <v>0</v>
      </c>
      <c r="AY64" s="204">
        <v>0</v>
      </c>
      <c r="AZ64" s="76">
        <f t="shared" si="566"/>
        <v>0</v>
      </c>
      <c r="BA64" s="74">
        <f t="shared" si="567"/>
        <v>0</v>
      </c>
      <c r="BB64" s="202">
        <v>2</v>
      </c>
      <c r="BC64" s="203">
        <v>3.3333333333333333E-2</v>
      </c>
      <c r="BD64" s="77">
        <f t="shared" si="222"/>
        <v>0</v>
      </c>
      <c r="BE64" s="80">
        <f t="shared" si="317"/>
        <v>48</v>
      </c>
      <c r="BF64" s="190">
        <v>2</v>
      </c>
      <c r="BG64" s="203">
        <v>4.4444444444444446E-2</v>
      </c>
      <c r="BH64" s="76">
        <f t="shared" si="223"/>
        <v>1</v>
      </c>
      <c r="BI64" s="74">
        <f t="shared" si="318"/>
        <v>4</v>
      </c>
      <c r="BJ64" s="205">
        <v>0</v>
      </c>
      <c r="BK64" s="203">
        <v>0</v>
      </c>
      <c r="BL64" s="76">
        <f t="shared" si="224"/>
        <v>0</v>
      </c>
      <c r="BM64" s="74">
        <f t="shared" si="319"/>
        <v>0</v>
      </c>
      <c r="BN64" s="205">
        <v>0</v>
      </c>
      <c r="BO64" s="203">
        <v>0</v>
      </c>
      <c r="BP64" s="76">
        <f t="shared" si="225"/>
        <v>0</v>
      </c>
      <c r="BQ64" s="74">
        <f t="shared" si="320"/>
        <v>0</v>
      </c>
      <c r="BR64" s="206">
        <v>10</v>
      </c>
      <c r="BS64" s="203">
        <v>0.12013888888888889</v>
      </c>
      <c r="BT64" s="76">
        <f t="shared" si="226"/>
        <v>2</v>
      </c>
      <c r="BU64" s="75">
        <f t="shared" si="321"/>
        <v>53</v>
      </c>
      <c r="BV64" s="76">
        <f t="shared" si="267"/>
        <v>15</v>
      </c>
      <c r="BW64" s="208">
        <f t="shared" si="205"/>
        <v>0.2048611111111111</v>
      </c>
      <c r="BX64" s="76">
        <f t="shared" si="227"/>
        <v>4</v>
      </c>
      <c r="BY64" s="74">
        <f t="shared" si="322"/>
        <v>55</v>
      </c>
      <c r="BZ64" s="110">
        <f t="shared" si="405"/>
        <v>0.39930555555555552</v>
      </c>
      <c r="CA64" s="80">
        <f t="shared" si="406"/>
        <v>1523.3739130434785</v>
      </c>
      <c r="CB64" s="80">
        <f t="shared" si="407"/>
        <v>36560.973913043483</v>
      </c>
      <c r="CC64" s="78">
        <f t="shared" si="408"/>
        <v>1256.7288378766141</v>
      </c>
      <c r="CD64" s="141">
        <f t="shared" ref="CD64" si="676">BS64+CD63</f>
        <v>11.502083333333331</v>
      </c>
      <c r="CE64" s="141">
        <f t="shared" ref="CE64" si="677">X64 + CE63</f>
        <v>46.223611111111111</v>
      </c>
      <c r="CF64" s="140">
        <f t="shared" ref="CF64" si="678" xml:space="preserve"> CE64 - CD64</f>
        <v>34.72152777777778</v>
      </c>
      <c r="CG64" s="111">
        <f t="shared" ref="CG64" si="679">Q64/CF64/24</f>
        <v>1463.8420768415369</v>
      </c>
      <c r="CH64" s="207">
        <f t="shared" ref="CH64" si="680">X64 +CH63</f>
        <v>19.68888888888889</v>
      </c>
      <c r="CI64" s="207">
        <f t="shared" ref="CI64" si="681">BS64+CI63</f>
        <v>5.572222222222222</v>
      </c>
      <c r="CJ64" s="195">
        <f t="shared" ref="CJ64" si="682">M64 +CJ63</f>
        <v>448372</v>
      </c>
      <c r="CK64" s="207">
        <f t="shared" ref="CK64" si="683" xml:space="preserve"> CH64 - CI64</f>
        <v>14.116666666666667</v>
      </c>
      <c r="CL64" s="195">
        <f t="shared" ref="CL64" si="684" xml:space="preserve"> CJ64/CK64/24</f>
        <v>1323.4120425029516</v>
      </c>
      <c r="CM64" s="195">
        <f t="shared" ref="CM64" si="685" xml:space="preserve"> CJ64/CH64/24</f>
        <v>948.86851015801346</v>
      </c>
    </row>
    <row r="65" spans="1:91" ht="22.5" x14ac:dyDescent="0.25">
      <c r="A65" s="190">
        <f t="shared" si="40"/>
        <v>64</v>
      </c>
      <c r="B65" s="191">
        <v>41051</v>
      </c>
      <c r="C65" s="190">
        <v>5</v>
      </c>
      <c r="D65" s="190" t="s">
        <v>24</v>
      </c>
      <c r="E65" s="190" t="s">
        <v>422</v>
      </c>
      <c r="F65" s="192"/>
      <c r="G65" s="193">
        <v>13</v>
      </c>
      <c r="H65" s="194" t="s">
        <v>26</v>
      </c>
      <c r="I65" s="192" t="s">
        <v>423</v>
      </c>
      <c r="J65" s="192" t="s">
        <v>298</v>
      </c>
      <c r="K65" s="194" t="s">
        <v>27</v>
      </c>
      <c r="L65" s="195">
        <v>162137</v>
      </c>
      <c r="M65" s="195">
        <v>4755</v>
      </c>
      <c r="N65" s="196"/>
      <c r="O65" s="197"/>
      <c r="P65" s="195">
        <f>L65-M65</f>
        <v>157382</v>
      </c>
      <c r="Q65" s="83">
        <f t="shared" si="629"/>
        <v>1224599</v>
      </c>
      <c r="R65" s="195" t="s">
        <v>424</v>
      </c>
      <c r="S65" s="198">
        <v>8.0555555555555561E-2</v>
      </c>
      <c r="T65" s="77">
        <f t="shared" si="668"/>
        <v>1</v>
      </c>
      <c r="U65" s="77">
        <f t="shared" si="669"/>
        <v>56</v>
      </c>
      <c r="V65" s="195" t="s">
        <v>425</v>
      </c>
      <c r="W65" s="195" t="s">
        <v>430</v>
      </c>
      <c r="X65" s="199">
        <v>0.10416666666666667</v>
      </c>
      <c r="Y65" s="76">
        <f t="shared" si="670"/>
        <v>2</v>
      </c>
      <c r="Z65" s="77">
        <f t="shared" si="671"/>
        <v>30</v>
      </c>
      <c r="AA65" s="76">
        <f t="shared" ref="AA65" si="686">AA64+Y65</f>
        <v>1100</v>
      </c>
      <c r="AB65" s="76">
        <f t="shared" ref="AB65" si="687">AB64+Z65</f>
        <v>712</v>
      </c>
      <c r="AC65" s="76">
        <f>SUM($X$2:X65)</f>
        <v>46.327777777777776</v>
      </c>
      <c r="AD65" s="195">
        <v>0</v>
      </c>
      <c r="AE65" s="195">
        <v>0</v>
      </c>
      <c r="AF65" s="76"/>
      <c r="AG65" s="76"/>
      <c r="AH65" s="77">
        <f t="shared" si="674"/>
        <v>1902</v>
      </c>
      <c r="AI65" s="77">
        <f t="shared" si="675"/>
        <v>45648</v>
      </c>
      <c r="AJ65" s="200"/>
      <c r="AK65" s="201"/>
      <c r="AL65" s="202">
        <v>0</v>
      </c>
      <c r="AM65" s="194">
        <v>0</v>
      </c>
      <c r="AN65" s="76">
        <f t="shared" ref="AN65" si="688">IF(AM65=1,24,HOUR(AM65))</f>
        <v>0</v>
      </c>
      <c r="AO65" s="74">
        <f t="shared" ref="AO65" si="689">MINUTE(AM65)</f>
        <v>0</v>
      </c>
      <c r="AP65" s="190">
        <v>0</v>
      </c>
      <c r="AQ65" s="203">
        <v>0</v>
      </c>
      <c r="AR65" s="76">
        <f t="shared" si="491"/>
        <v>0</v>
      </c>
      <c r="AS65" s="74">
        <f t="shared" si="492"/>
        <v>0</v>
      </c>
      <c r="AT65" s="190">
        <v>0</v>
      </c>
      <c r="AU65" s="198">
        <v>0</v>
      </c>
      <c r="AV65" s="76">
        <f t="shared" si="580"/>
        <v>0</v>
      </c>
      <c r="AW65" s="74">
        <f t="shared" si="581"/>
        <v>0</v>
      </c>
      <c r="AX65" s="202">
        <v>0</v>
      </c>
      <c r="AY65" s="204">
        <v>0</v>
      </c>
      <c r="AZ65" s="76">
        <f t="shared" si="566"/>
        <v>0</v>
      </c>
      <c r="BA65" s="74">
        <f t="shared" si="567"/>
        <v>0</v>
      </c>
      <c r="BB65" s="202">
        <v>0</v>
      </c>
      <c r="BC65" s="203">
        <v>0</v>
      </c>
      <c r="BD65" s="77">
        <f t="shared" si="222"/>
        <v>0</v>
      </c>
      <c r="BE65" s="80">
        <f t="shared" si="317"/>
        <v>0</v>
      </c>
      <c r="BF65" s="190">
        <v>1</v>
      </c>
      <c r="BG65" s="203">
        <v>5.9027777777777783E-2</v>
      </c>
      <c r="BH65" s="76">
        <f t="shared" si="223"/>
        <v>1</v>
      </c>
      <c r="BI65" s="74">
        <f t="shared" si="318"/>
        <v>25</v>
      </c>
      <c r="BJ65" s="205">
        <v>0</v>
      </c>
      <c r="BK65" s="203">
        <v>0</v>
      </c>
      <c r="BL65" s="76">
        <f t="shared" si="224"/>
        <v>0</v>
      </c>
      <c r="BM65" s="74">
        <f t="shared" si="319"/>
        <v>0</v>
      </c>
      <c r="BN65" s="205">
        <v>0</v>
      </c>
      <c r="BO65" s="203">
        <v>0</v>
      </c>
      <c r="BP65" s="76">
        <f t="shared" si="225"/>
        <v>0</v>
      </c>
      <c r="BQ65" s="74">
        <f t="shared" si="320"/>
        <v>0</v>
      </c>
      <c r="BR65" s="206">
        <v>0</v>
      </c>
      <c r="BS65" s="203">
        <v>0</v>
      </c>
      <c r="BT65" s="76">
        <f t="shared" si="226"/>
        <v>0</v>
      </c>
      <c r="BU65" s="75">
        <f t="shared" si="321"/>
        <v>0</v>
      </c>
      <c r="BV65" s="76">
        <f t="shared" si="267"/>
        <v>1</v>
      </c>
      <c r="BW65" s="208">
        <f t="shared" si="205"/>
        <v>5.9027777777777783E-2</v>
      </c>
      <c r="BX65" s="76">
        <f t="shared" si="227"/>
        <v>1</v>
      </c>
      <c r="BY65" s="74">
        <f t="shared" si="322"/>
        <v>25</v>
      </c>
      <c r="BZ65" s="110">
        <f t="shared" si="405"/>
        <v>4.5138888888888888E-2</v>
      </c>
      <c r="CA65" s="80">
        <f t="shared" si="406"/>
        <v>4389.2307692307695</v>
      </c>
      <c r="CB65" s="80">
        <f t="shared" si="407"/>
        <v>105341.53846153847</v>
      </c>
      <c r="CC65" s="78">
        <f t="shared" si="408"/>
        <v>1902</v>
      </c>
      <c r="CD65" s="141">
        <f t="shared" ref="CD65" si="690">BS65+CD64</f>
        <v>11.502083333333331</v>
      </c>
      <c r="CE65" s="141">
        <f t="shared" ref="CE65" si="691">X65 + CE64</f>
        <v>46.327777777777776</v>
      </c>
      <c r="CF65" s="140">
        <f t="shared" ref="CF65" si="692" xml:space="preserve"> CE65 - CD65</f>
        <v>34.825694444444444</v>
      </c>
      <c r="CG65" s="111">
        <f t="shared" ref="CG65" si="693">Q65/CF65/24</f>
        <v>1465.1526451175496</v>
      </c>
      <c r="CH65" s="207">
        <f t="shared" ref="CH65" si="694">X65 +CH64</f>
        <v>19.793055555555558</v>
      </c>
      <c r="CI65" s="207">
        <f t="shared" ref="CI65" si="695">BS65+CI64</f>
        <v>5.572222222222222</v>
      </c>
      <c r="CJ65" s="195">
        <f t="shared" ref="CJ65" si="696">M65 +CJ64</f>
        <v>453127</v>
      </c>
      <c r="CK65" s="207">
        <f t="shared" ref="CK65" si="697" xml:space="preserve"> CH65 - CI65</f>
        <v>14.220833333333335</v>
      </c>
      <c r="CL65" s="195">
        <f t="shared" ref="CL65" si="698" xml:space="preserve"> CJ65/CK65/24</f>
        <v>1327.6501611485494</v>
      </c>
      <c r="CM65" s="195">
        <f t="shared" ref="CM65" si="699" xml:space="preserve"> CJ65/CH65/24</f>
        <v>953.88463967440873</v>
      </c>
    </row>
    <row r="66" spans="1:91" ht="22.5" x14ac:dyDescent="0.25">
      <c r="A66" s="190">
        <f t="shared" si="40"/>
        <v>65</v>
      </c>
      <c r="B66" s="191">
        <v>41052</v>
      </c>
      <c r="C66" s="190">
        <v>5</v>
      </c>
      <c r="D66" s="190" t="s">
        <v>24</v>
      </c>
      <c r="E66" s="190" t="s">
        <v>422</v>
      </c>
      <c r="F66" s="192"/>
      <c r="G66" s="193">
        <v>13</v>
      </c>
      <c r="H66" s="194" t="s">
        <v>26</v>
      </c>
      <c r="I66" s="192" t="s">
        <v>423</v>
      </c>
      <c r="J66" s="192" t="s">
        <v>298</v>
      </c>
      <c r="K66" s="194" t="s">
        <v>27</v>
      </c>
      <c r="L66" s="195">
        <v>162137</v>
      </c>
      <c r="M66" s="195">
        <v>0</v>
      </c>
      <c r="N66" s="196"/>
      <c r="O66" s="197"/>
      <c r="P66" s="195">
        <f t="shared" ref="P66:P72" si="700">P65-M66</f>
        <v>157382</v>
      </c>
      <c r="Q66" s="83">
        <f t="shared" si="629"/>
        <v>1224599</v>
      </c>
      <c r="R66" s="195" t="s">
        <v>424</v>
      </c>
      <c r="S66" s="198">
        <v>8.0555555555555561E-2</v>
      </c>
      <c r="T66" s="77">
        <f t="shared" ref="T66:T67" si="701">IF(S66=1,24,HOUR(S66))</f>
        <v>1</v>
      </c>
      <c r="U66" s="77">
        <f t="shared" ref="U66:U67" si="702">MINUTE(S66)</f>
        <v>56</v>
      </c>
      <c r="V66" s="195" t="s">
        <v>425</v>
      </c>
      <c r="W66" s="195"/>
      <c r="X66" s="199">
        <v>1</v>
      </c>
      <c r="Y66" s="76">
        <f t="shared" si="670"/>
        <v>24</v>
      </c>
      <c r="Z66" s="77">
        <f t="shared" si="671"/>
        <v>0</v>
      </c>
      <c r="AA66" s="76">
        <f t="shared" ref="AA66:AA67" si="703">AA65+Y66</f>
        <v>1124</v>
      </c>
      <c r="AB66" s="76">
        <f t="shared" ref="AB66:AB67" si="704">AB65+Z66</f>
        <v>712</v>
      </c>
      <c r="AC66" s="76">
        <f>SUM($X$2:X66)</f>
        <v>47.327777777777776</v>
      </c>
      <c r="AD66" s="195">
        <v>0</v>
      </c>
      <c r="AE66" s="195">
        <v>0</v>
      </c>
      <c r="AF66" s="76"/>
      <c r="AG66" s="76"/>
      <c r="AH66" s="77">
        <f t="shared" si="674"/>
        <v>0</v>
      </c>
      <c r="AI66" s="77">
        <f t="shared" si="675"/>
        <v>0</v>
      </c>
      <c r="AJ66" s="200"/>
      <c r="AK66" s="201"/>
      <c r="AL66" s="202">
        <v>0</v>
      </c>
      <c r="AM66" s="194">
        <v>0</v>
      </c>
      <c r="AN66" s="76">
        <f t="shared" ref="AN66:AN72" si="705">IF(AM66=1,24,HOUR(AM66))</f>
        <v>0</v>
      </c>
      <c r="AO66" s="74">
        <f t="shared" ref="AO66:AO72" si="706">MINUTE(AM66)</f>
        <v>0</v>
      </c>
      <c r="AP66" s="190">
        <v>0</v>
      </c>
      <c r="AQ66" s="203">
        <v>0</v>
      </c>
      <c r="AR66" s="76">
        <f t="shared" si="491"/>
        <v>0</v>
      </c>
      <c r="AS66" s="74">
        <f t="shared" si="492"/>
        <v>0</v>
      </c>
      <c r="AT66" s="190">
        <v>0</v>
      </c>
      <c r="AU66" s="198">
        <v>0</v>
      </c>
      <c r="AV66" s="76">
        <f t="shared" ref="AV66:AV72" si="707">IF(AU66=1,24,HOUR(AU66))</f>
        <v>0</v>
      </c>
      <c r="AW66" s="74">
        <f t="shared" ref="AW66:AW72" si="708">MINUTE(AU66)</f>
        <v>0</v>
      </c>
      <c r="AX66" s="202">
        <v>0</v>
      </c>
      <c r="AY66" s="204">
        <v>0</v>
      </c>
      <c r="AZ66" s="76">
        <f t="shared" ref="AZ66:AZ72" si="709">IF(AY66=1,24,HOUR(AY66))</f>
        <v>0</v>
      </c>
      <c r="BA66" s="74">
        <f t="shared" ref="BA66:BA72" si="710">MINUTE(AY66)</f>
        <v>0</v>
      </c>
      <c r="BB66" s="202">
        <v>0</v>
      </c>
      <c r="BC66" s="203">
        <v>0</v>
      </c>
      <c r="BD66" s="77">
        <f t="shared" si="222"/>
        <v>0</v>
      </c>
      <c r="BE66" s="80">
        <f t="shared" si="317"/>
        <v>0</v>
      </c>
      <c r="BF66" s="190">
        <v>0</v>
      </c>
      <c r="BG66" s="203">
        <v>0</v>
      </c>
      <c r="BH66" s="76">
        <f t="shared" si="223"/>
        <v>0</v>
      </c>
      <c r="BI66" s="74">
        <f t="shared" si="318"/>
        <v>0</v>
      </c>
      <c r="BJ66" s="205">
        <v>0</v>
      </c>
      <c r="BK66" s="203">
        <v>0</v>
      </c>
      <c r="BL66" s="76">
        <f t="shared" si="224"/>
        <v>0</v>
      </c>
      <c r="BM66" s="74">
        <f t="shared" si="319"/>
        <v>0</v>
      </c>
      <c r="BN66" s="205">
        <v>0</v>
      </c>
      <c r="BO66" s="203">
        <v>0</v>
      </c>
      <c r="BP66" s="76">
        <f t="shared" si="225"/>
        <v>0</v>
      </c>
      <c r="BQ66" s="74">
        <f t="shared" si="320"/>
        <v>0</v>
      </c>
      <c r="BR66" s="206">
        <v>1</v>
      </c>
      <c r="BS66" s="203">
        <v>1</v>
      </c>
      <c r="BT66" s="76">
        <f t="shared" si="226"/>
        <v>24</v>
      </c>
      <c r="BU66" s="75">
        <f t="shared" si="321"/>
        <v>0</v>
      </c>
      <c r="BV66" s="76">
        <f t="shared" si="267"/>
        <v>1</v>
      </c>
      <c r="BW66" s="208">
        <f t="shared" si="205"/>
        <v>1</v>
      </c>
      <c r="BX66" s="76">
        <f t="shared" si="227"/>
        <v>24</v>
      </c>
      <c r="BY66" s="74">
        <f t="shared" si="322"/>
        <v>0</v>
      </c>
      <c r="BZ66" s="110">
        <f t="shared" si="405"/>
        <v>0</v>
      </c>
      <c r="CA66" s="80">
        <v>0</v>
      </c>
      <c r="CB66" s="80">
        <v>0</v>
      </c>
      <c r="CC66" s="78">
        <v>0</v>
      </c>
      <c r="CD66" s="141">
        <v>0</v>
      </c>
      <c r="CE66" s="141">
        <f t="shared" ref="CE66:CE67" si="711">X66 + CE65</f>
        <v>47.327777777777776</v>
      </c>
      <c r="CF66" s="140">
        <f t="shared" ref="CF66:CF67" si="712" xml:space="preserve"> CE66 - CD66</f>
        <v>47.327777777777776</v>
      </c>
      <c r="CG66" s="111">
        <f t="shared" ref="CG66:CG67" si="713">Q66/CF66/24</f>
        <v>1078.1186172085925</v>
      </c>
      <c r="CH66" s="207">
        <f t="shared" ref="CH66:CH67" si="714">X66 +CH65</f>
        <v>20.793055555555558</v>
      </c>
      <c r="CI66" s="207">
        <f t="shared" ref="CI66:CI67" si="715">BS66+CI65</f>
        <v>6.572222222222222</v>
      </c>
      <c r="CJ66" s="195">
        <f t="shared" ref="CJ66:CJ67" si="716">M66 +CJ65</f>
        <v>453127</v>
      </c>
      <c r="CK66" s="207">
        <f t="shared" ref="CK66:CK67" si="717" xml:space="preserve"> CH66 - CI66</f>
        <v>14.220833333333335</v>
      </c>
      <c r="CL66" s="195">
        <f t="shared" ref="CL66:CL67" si="718" xml:space="preserve"> CJ66/CK66/24</f>
        <v>1327.6501611485494</v>
      </c>
      <c r="CM66" s="195">
        <f t="shared" ref="CM66:CM67" si="719" xml:space="preserve"> CJ66/CH66/24</f>
        <v>908.00948500434163</v>
      </c>
    </row>
    <row r="67" spans="1:91" ht="22.5" x14ac:dyDescent="0.25">
      <c r="A67" s="190">
        <f t="shared" ref="A67:A121" si="720">A66+1</f>
        <v>66</v>
      </c>
      <c r="B67" s="191">
        <v>41053</v>
      </c>
      <c r="C67" s="190">
        <v>5</v>
      </c>
      <c r="D67" s="190" t="s">
        <v>24</v>
      </c>
      <c r="E67" s="190" t="s">
        <v>422</v>
      </c>
      <c r="F67" s="192"/>
      <c r="G67" s="193">
        <v>13</v>
      </c>
      <c r="H67" s="194" t="s">
        <v>26</v>
      </c>
      <c r="I67" s="192" t="s">
        <v>423</v>
      </c>
      <c r="J67" s="192" t="s">
        <v>298</v>
      </c>
      <c r="K67" s="194" t="s">
        <v>27</v>
      </c>
      <c r="L67" s="195">
        <v>162137</v>
      </c>
      <c r="M67" s="195">
        <v>16212</v>
      </c>
      <c r="N67" s="196"/>
      <c r="O67" s="197"/>
      <c r="P67" s="195">
        <f t="shared" si="700"/>
        <v>141170</v>
      </c>
      <c r="Q67" s="83">
        <f t="shared" si="629"/>
        <v>1240811</v>
      </c>
      <c r="R67" s="195" t="s">
        <v>424</v>
      </c>
      <c r="S67" s="198">
        <v>8.0555555555555561E-2</v>
      </c>
      <c r="T67" s="77">
        <f t="shared" si="701"/>
        <v>1</v>
      </c>
      <c r="U67" s="77">
        <f t="shared" si="702"/>
        <v>56</v>
      </c>
      <c r="V67" s="195" t="s">
        <v>425</v>
      </c>
      <c r="W67" s="195"/>
      <c r="X67" s="199">
        <v>1</v>
      </c>
      <c r="Y67" s="76">
        <f t="shared" si="670"/>
        <v>24</v>
      </c>
      <c r="Z67" s="77">
        <f t="shared" si="671"/>
        <v>0</v>
      </c>
      <c r="AA67" s="76">
        <f t="shared" si="703"/>
        <v>1148</v>
      </c>
      <c r="AB67" s="76">
        <f t="shared" si="704"/>
        <v>712</v>
      </c>
      <c r="AC67" s="76">
        <f>SUM($X$2:X67)</f>
        <v>48.327777777777776</v>
      </c>
      <c r="AD67" s="195">
        <v>0</v>
      </c>
      <c r="AE67" s="195">
        <v>0</v>
      </c>
      <c r="AF67" s="76"/>
      <c r="AG67" s="76"/>
      <c r="AH67" s="77">
        <f t="shared" si="674"/>
        <v>675.5</v>
      </c>
      <c r="AI67" s="77">
        <f t="shared" si="675"/>
        <v>16212</v>
      </c>
      <c r="AJ67" s="200"/>
      <c r="AK67" s="201"/>
      <c r="AL67" s="202">
        <v>0</v>
      </c>
      <c r="AM67" s="194">
        <v>0</v>
      </c>
      <c r="AN67" s="76">
        <f t="shared" si="705"/>
        <v>0</v>
      </c>
      <c r="AO67" s="74">
        <f t="shared" si="706"/>
        <v>0</v>
      </c>
      <c r="AP67" s="190">
        <v>0</v>
      </c>
      <c r="AQ67" s="203">
        <v>0</v>
      </c>
      <c r="AR67" s="76">
        <f t="shared" ref="AR67:AR72" si="721">IF(AQ67=1,24,HOUR(AQ67))</f>
        <v>0</v>
      </c>
      <c r="AS67" s="74">
        <f t="shared" ref="AS67:AS72" si="722">MINUTE(AQ67)</f>
        <v>0</v>
      </c>
      <c r="AT67" s="190">
        <v>0</v>
      </c>
      <c r="AU67" s="198">
        <v>0</v>
      </c>
      <c r="AV67" s="76">
        <f t="shared" si="707"/>
        <v>0</v>
      </c>
      <c r="AW67" s="74">
        <f t="shared" si="708"/>
        <v>0</v>
      </c>
      <c r="AX67" s="202">
        <v>2</v>
      </c>
      <c r="AY67" s="204">
        <v>0.10277777777777779</v>
      </c>
      <c r="AZ67" s="76">
        <f t="shared" si="709"/>
        <v>2</v>
      </c>
      <c r="BA67" s="74">
        <f t="shared" si="710"/>
        <v>28</v>
      </c>
      <c r="BB67" s="202">
        <v>0</v>
      </c>
      <c r="BC67" s="203">
        <v>0</v>
      </c>
      <c r="BD67" s="77">
        <f t="shared" si="222"/>
        <v>0</v>
      </c>
      <c r="BE67" s="80">
        <f t="shared" si="317"/>
        <v>0</v>
      </c>
      <c r="BF67" s="190">
        <v>2</v>
      </c>
      <c r="BG67" s="203">
        <v>0.29930555555555555</v>
      </c>
      <c r="BH67" s="76">
        <f t="shared" si="223"/>
        <v>7</v>
      </c>
      <c r="BI67" s="74">
        <f t="shared" si="318"/>
        <v>11</v>
      </c>
      <c r="BJ67" s="205">
        <v>0</v>
      </c>
      <c r="BK67" s="203">
        <v>0</v>
      </c>
      <c r="BL67" s="76">
        <f t="shared" si="224"/>
        <v>0</v>
      </c>
      <c r="BM67" s="74">
        <f t="shared" si="319"/>
        <v>0</v>
      </c>
      <c r="BN67" s="205">
        <v>0</v>
      </c>
      <c r="BO67" s="203">
        <v>0</v>
      </c>
      <c r="BP67" s="76">
        <f t="shared" si="225"/>
        <v>0</v>
      </c>
      <c r="BQ67" s="74">
        <f t="shared" si="320"/>
        <v>0</v>
      </c>
      <c r="BR67" s="206">
        <v>1</v>
      </c>
      <c r="BS67" s="203">
        <v>0.34583333333333338</v>
      </c>
      <c r="BT67" s="76">
        <f t="shared" si="226"/>
        <v>8</v>
      </c>
      <c r="BU67" s="75">
        <f t="shared" si="321"/>
        <v>18</v>
      </c>
      <c r="BV67" s="76">
        <f t="shared" si="267"/>
        <v>5</v>
      </c>
      <c r="BW67" s="208">
        <f t="shared" si="205"/>
        <v>0.74791666666666667</v>
      </c>
      <c r="BX67" s="76">
        <f t="shared" si="227"/>
        <v>17</v>
      </c>
      <c r="BY67" s="74">
        <f t="shared" si="322"/>
        <v>57</v>
      </c>
      <c r="BZ67" s="110">
        <f t="shared" si="405"/>
        <v>0.25208333333333333</v>
      </c>
      <c r="CA67" s="80">
        <f t="shared" si="406"/>
        <v>2679.6694214876034</v>
      </c>
      <c r="CB67" s="80">
        <f t="shared" si="407"/>
        <v>64312.066115702481</v>
      </c>
      <c r="CC67" s="78">
        <f t="shared" si="408"/>
        <v>1032.6114649681531</v>
      </c>
      <c r="CD67" s="141">
        <f t="shared" ref="CD67" si="723">BS67+CD66</f>
        <v>0.34583333333333338</v>
      </c>
      <c r="CE67" s="141">
        <f t="shared" si="711"/>
        <v>48.327777777777776</v>
      </c>
      <c r="CF67" s="140">
        <f t="shared" si="712"/>
        <v>47.981944444444444</v>
      </c>
      <c r="CG67" s="111">
        <f t="shared" si="713"/>
        <v>1077.4981908704085</v>
      </c>
      <c r="CH67" s="207">
        <f t="shared" si="714"/>
        <v>21.793055555555558</v>
      </c>
      <c r="CI67" s="207">
        <f t="shared" si="715"/>
        <v>6.9180555555555552</v>
      </c>
      <c r="CJ67" s="195">
        <f t="shared" si="716"/>
        <v>469339</v>
      </c>
      <c r="CK67" s="207">
        <f t="shared" si="717"/>
        <v>14.875000000000004</v>
      </c>
      <c r="CL67" s="195">
        <f t="shared" si="718"/>
        <v>1314.6750700280109</v>
      </c>
      <c r="CM67" s="195">
        <f t="shared" si="719"/>
        <v>897.34051367025677</v>
      </c>
    </row>
    <row r="68" spans="1:91" ht="22.5" x14ac:dyDescent="0.25">
      <c r="A68" s="190">
        <f t="shared" si="720"/>
        <v>67</v>
      </c>
      <c r="B68" s="191">
        <v>41054</v>
      </c>
      <c r="C68" s="190">
        <v>5</v>
      </c>
      <c r="D68" s="190" t="s">
        <v>24</v>
      </c>
      <c r="E68" s="190" t="s">
        <v>422</v>
      </c>
      <c r="F68" s="192"/>
      <c r="G68" s="193">
        <v>13</v>
      </c>
      <c r="H68" s="194" t="s">
        <v>26</v>
      </c>
      <c r="I68" s="192" t="s">
        <v>423</v>
      </c>
      <c r="J68" s="192" t="s">
        <v>298</v>
      </c>
      <c r="K68" s="194" t="s">
        <v>27</v>
      </c>
      <c r="L68" s="195">
        <v>162137</v>
      </c>
      <c r="M68" s="195">
        <v>22744</v>
      </c>
      <c r="N68" s="196"/>
      <c r="O68" s="197"/>
      <c r="P68" s="195">
        <f t="shared" si="700"/>
        <v>118426</v>
      </c>
      <c r="Q68" s="83">
        <f t="shared" si="629"/>
        <v>1263555</v>
      </c>
      <c r="R68" s="195" t="s">
        <v>424</v>
      </c>
      <c r="S68" s="198">
        <v>8.0555555555555561E-2</v>
      </c>
      <c r="T68" s="77">
        <f t="shared" ref="T68" si="724">IF(S68=1,24,HOUR(S68))</f>
        <v>1</v>
      </c>
      <c r="U68" s="77">
        <f t="shared" ref="U68" si="725">MINUTE(S68)</f>
        <v>56</v>
      </c>
      <c r="V68" s="195" t="s">
        <v>425</v>
      </c>
      <c r="W68" s="195"/>
      <c r="X68" s="199">
        <v>1</v>
      </c>
      <c r="Y68" s="76">
        <f t="shared" ref="Y68" si="726">IF(X68=1,24,HOUR(X68))</f>
        <v>24</v>
      </c>
      <c r="Z68" s="77">
        <f t="shared" ref="Z68" si="727">MINUTE(X68)</f>
        <v>0</v>
      </c>
      <c r="AA68" s="76">
        <f t="shared" ref="AA68" si="728">AA67+Y68</f>
        <v>1172</v>
      </c>
      <c r="AB68" s="76">
        <f t="shared" ref="AB68" si="729">AB67+Z68</f>
        <v>712</v>
      </c>
      <c r="AC68" s="76">
        <f>SUM($X$2:X68)</f>
        <v>49.327777777777776</v>
      </c>
      <c r="AD68" s="195">
        <v>0</v>
      </c>
      <c r="AE68" s="195">
        <v>0</v>
      </c>
      <c r="AF68" s="76"/>
      <c r="AG68" s="76"/>
      <c r="AH68" s="77">
        <f t="shared" ref="AH68" si="730">M68/X68/24</f>
        <v>947.66666666666663</v>
      </c>
      <c r="AI68" s="77">
        <f t="shared" ref="AI68" si="731">AH68*24</f>
        <v>22744</v>
      </c>
      <c r="AJ68" s="200"/>
      <c r="AK68" s="201"/>
      <c r="AL68" s="202">
        <v>0</v>
      </c>
      <c r="AM68" s="194">
        <v>0</v>
      </c>
      <c r="AN68" s="76">
        <f t="shared" si="705"/>
        <v>0</v>
      </c>
      <c r="AO68" s="74">
        <f t="shared" si="706"/>
        <v>0</v>
      </c>
      <c r="AP68" s="190">
        <v>5</v>
      </c>
      <c r="AQ68" s="203">
        <v>7.7777777777777779E-2</v>
      </c>
      <c r="AR68" s="76">
        <f t="shared" si="721"/>
        <v>1</v>
      </c>
      <c r="AS68" s="74">
        <f t="shared" si="722"/>
        <v>52</v>
      </c>
      <c r="AT68" s="190">
        <v>0</v>
      </c>
      <c r="AU68" s="198">
        <v>0</v>
      </c>
      <c r="AV68" s="76">
        <f t="shared" si="707"/>
        <v>0</v>
      </c>
      <c r="AW68" s="74">
        <f t="shared" si="708"/>
        <v>0</v>
      </c>
      <c r="AX68" s="202">
        <v>3</v>
      </c>
      <c r="AY68" s="204">
        <v>0.17569444444444446</v>
      </c>
      <c r="AZ68" s="76">
        <f t="shared" si="709"/>
        <v>4</v>
      </c>
      <c r="BA68" s="74">
        <f t="shared" si="710"/>
        <v>13</v>
      </c>
      <c r="BB68" s="202">
        <v>1</v>
      </c>
      <c r="BC68" s="203">
        <v>1.0416666666666666E-2</v>
      </c>
      <c r="BD68" s="77">
        <f t="shared" si="222"/>
        <v>0</v>
      </c>
      <c r="BE68" s="80">
        <f t="shared" si="317"/>
        <v>15</v>
      </c>
      <c r="BF68" s="190">
        <v>4</v>
      </c>
      <c r="BG68" s="203">
        <v>0.25277777777777777</v>
      </c>
      <c r="BH68" s="76">
        <f t="shared" si="223"/>
        <v>6</v>
      </c>
      <c r="BI68" s="74">
        <f t="shared" si="318"/>
        <v>4</v>
      </c>
      <c r="BJ68" s="205">
        <v>0</v>
      </c>
      <c r="BK68" s="203">
        <v>0</v>
      </c>
      <c r="BL68" s="76">
        <f t="shared" si="224"/>
        <v>0</v>
      </c>
      <c r="BM68" s="74">
        <f t="shared" si="319"/>
        <v>0</v>
      </c>
      <c r="BN68" s="205">
        <v>0</v>
      </c>
      <c r="BO68" s="203">
        <v>0</v>
      </c>
      <c r="BP68" s="76">
        <f t="shared" si="225"/>
        <v>0</v>
      </c>
      <c r="BQ68" s="74">
        <f t="shared" si="320"/>
        <v>0</v>
      </c>
      <c r="BR68" s="206">
        <v>2</v>
      </c>
      <c r="BS68" s="203">
        <v>1.2499999999999999E-2</v>
      </c>
      <c r="BT68" s="76">
        <f t="shared" si="226"/>
        <v>0</v>
      </c>
      <c r="BU68" s="75">
        <f t="shared" si="321"/>
        <v>18</v>
      </c>
      <c r="BV68" s="76">
        <f t="shared" si="267"/>
        <v>15</v>
      </c>
      <c r="BW68" s="208">
        <f t="shared" si="205"/>
        <v>0.52916666666666679</v>
      </c>
      <c r="BX68" s="76">
        <f t="shared" si="227"/>
        <v>12</v>
      </c>
      <c r="BY68" s="74">
        <f t="shared" si="322"/>
        <v>42</v>
      </c>
      <c r="BZ68" s="110">
        <f t="shared" si="405"/>
        <v>0.47083333333333321</v>
      </c>
      <c r="CA68" s="80">
        <f t="shared" si="406"/>
        <v>2012.7433628318588</v>
      </c>
      <c r="CB68" s="80">
        <f t="shared" si="407"/>
        <v>48305.840707964613</v>
      </c>
      <c r="CC68" s="78">
        <f t="shared" si="408"/>
        <v>959.66244725738397</v>
      </c>
      <c r="CD68" s="141">
        <f t="shared" ref="CD68" si="732">BS68+CD67</f>
        <v>0.35833333333333339</v>
      </c>
      <c r="CE68" s="141">
        <f t="shared" ref="CE68" si="733">X68 + CE67</f>
        <v>49.327777777777776</v>
      </c>
      <c r="CF68" s="140">
        <f t="shared" ref="CF68" si="734" xml:space="preserve"> CE68 - CD68</f>
        <v>48.969444444444441</v>
      </c>
      <c r="CG68" s="111">
        <f t="shared" ref="CG68" si="735">Q68/CF68/24</f>
        <v>1075.1219581371604</v>
      </c>
      <c r="CH68" s="207">
        <f t="shared" ref="CH68" si="736">X68 +CH67</f>
        <v>22.793055555555558</v>
      </c>
      <c r="CI68" s="207">
        <f t="shared" ref="CI68" si="737">BS68+CI67</f>
        <v>6.9305555555555554</v>
      </c>
      <c r="CJ68" s="195">
        <f t="shared" ref="CJ68" si="738">M68 +CJ67</f>
        <v>492083</v>
      </c>
      <c r="CK68" s="207">
        <f t="shared" ref="CK68" si="739" xml:space="preserve"> CH68 - CI68</f>
        <v>15.862500000000002</v>
      </c>
      <c r="CL68" s="195">
        <f t="shared" ref="CL68" si="740" xml:space="preserve"> CJ68/CK68/24</f>
        <v>1292.5742054110847</v>
      </c>
      <c r="CM68" s="195">
        <f t="shared" ref="CM68" si="741" xml:space="preserve"> CJ68/CH68/24</f>
        <v>899.54847358479049</v>
      </c>
    </row>
    <row r="69" spans="1:91" ht="22.5" x14ac:dyDescent="0.25">
      <c r="A69" s="190">
        <f t="shared" si="720"/>
        <v>68</v>
      </c>
      <c r="B69" s="191">
        <v>41055</v>
      </c>
      <c r="C69" s="190">
        <v>5</v>
      </c>
      <c r="D69" s="190" t="s">
        <v>24</v>
      </c>
      <c r="E69" s="190" t="s">
        <v>422</v>
      </c>
      <c r="F69" s="192"/>
      <c r="G69" s="193">
        <v>13</v>
      </c>
      <c r="H69" s="194" t="s">
        <v>26</v>
      </c>
      <c r="I69" s="192" t="s">
        <v>423</v>
      </c>
      <c r="J69" s="192" t="s">
        <v>298</v>
      </c>
      <c r="K69" s="194" t="s">
        <v>27</v>
      </c>
      <c r="L69" s="195">
        <v>162137</v>
      </c>
      <c r="M69" s="195">
        <v>36964</v>
      </c>
      <c r="N69" s="196"/>
      <c r="O69" s="197"/>
      <c r="P69" s="195">
        <f t="shared" si="700"/>
        <v>81462</v>
      </c>
      <c r="Q69" s="83">
        <f t="shared" si="629"/>
        <v>1300519</v>
      </c>
      <c r="R69" s="195" t="s">
        <v>424</v>
      </c>
      <c r="S69" s="198">
        <v>8.0555555555555561E-2</v>
      </c>
      <c r="T69" s="77">
        <f t="shared" ref="T69" si="742">IF(S69=1,24,HOUR(S69))</f>
        <v>1</v>
      </c>
      <c r="U69" s="77">
        <f t="shared" ref="U69" si="743">MINUTE(S69)</f>
        <v>56</v>
      </c>
      <c r="V69" s="195" t="s">
        <v>425</v>
      </c>
      <c r="W69" s="195"/>
      <c r="X69" s="199">
        <v>1</v>
      </c>
      <c r="Y69" s="76">
        <f t="shared" ref="Y69" si="744">IF(X69=1,24,HOUR(X69))</f>
        <v>24</v>
      </c>
      <c r="Z69" s="77">
        <f t="shared" ref="Z69" si="745">MINUTE(X69)</f>
        <v>0</v>
      </c>
      <c r="AA69" s="76">
        <f t="shared" ref="AA69" si="746">AA68+Y69</f>
        <v>1196</v>
      </c>
      <c r="AB69" s="76">
        <f t="shared" ref="AB69" si="747">AB68+Z69</f>
        <v>712</v>
      </c>
      <c r="AC69" s="76">
        <f>SUM($X$2:X69)</f>
        <v>50.327777777777776</v>
      </c>
      <c r="AD69" s="195">
        <v>0</v>
      </c>
      <c r="AE69" s="195">
        <v>0</v>
      </c>
      <c r="AF69" s="76"/>
      <c r="AG69" s="76"/>
      <c r="AH69" s="77">
        <f t="shared" ref="AH69" si="748">M69/X69/24</f>
        <v>1540.1666666666667</v>
      </c>
      <c r="AI69" s="77">
        <f t="shared" ref="AI69" si="749">AH69*24</f>
        <v>36964</v>
      </c>
      <c r="AJ69" s="200"/>
      <c r="AK69" s="201"/>
      <c r="AL69" s="202">
        <v>1</v>
      </c>
      <c r="AM69" s="194">
        <v>3.472222222222222E-3</v>
      </c>
      <c r="AN69" s="76">
        <f t="shared" si="705"/>
        <v>0</v>
      </c>
      <c r="AO69" s="74">
        <f t="shared" si="706"/>
        <v>5</v>
      </c>
      <c r="AP69" s="190">
        <v>2</v>
      </c>
      <c r="AQ69" s="203">
        <v>4.9305555555555554E-2</v>
      </c>
      <c r="AR69" s="76">
        <f t="shared" si="721"/>
        <v>1</v>
      </c>
      <c r="AS69" s="74">
        <f t="shared" si="722"/>
        <v>11</v>
      </c>
      <c r="AT69" s="190">
        <v>0</v>
      </c>
      <c r="AU69" s="198">
        <v>0</v>
      </c>
      <c r="AV69" s="76">
        <f t="shared" si="707"/>
        <v>0</v>
      </c>
      <c r="AW69" s="74">
        <f t="shared" si="708"/>
        <v>0</v>
      </c>
      <c r="AX69" s="202">
        <v>0</v>
      </c>
      <c r="AY69" s="204">
        <v>0</v>
      </c>
      <c r="AZ69" s="76">
        <f t="shared" si="709"/>
        <v>0</v>
      </c>
      <c r="BA69" s="74">
        <f t="shared" si="710"/>
        <v>0</v>
      </c>
      <c r="BB69" s="202">
        <v>1</v>
      </c>
      <c r="BC69" s="203">
        <v>6.2499999999999995E-3</v>
      </c>
      <c r="BD69" s="77">
        <f t="shared" si="222"/>
        <v>0</v>
      </c>
      <c r="BE69" s="80">
        <f t="shared" si="317"/>
        <v>9</v>
      </c>
      <c r="BF69" s="190">
        <v>6</v>
      </c>
      <c r="BG69" s="203">
        <v>0.40416666666666662</v>
      </c>
      <c r="BH69" s="76">
        <f t="shared" si="223"/>
        <v>9</v>
      </c>
      <c r="BI69" s="74">
        <f t="shared" si="318"/>
        <v>42</v>
      </c>
      <c r="BJ69" s="205">
        <v>0</v>
      </c>
      <c r="BK69" s="203">
        <v>0</v>
      </c>
      <c r="BL69" s="76">
        <f t="shared" si="224"/>
        <v>0</v>
      </c>
      <c r="BM69" s="74">
        <f t="shared" si="319"/>
        <v>0</v>
      </c>
      <c r="BN69" s="205">
        <v>0</v>
      </c>
      <c r="BO69" s="203">
        <v>0</v>
      </c>
      <c r="BP69" s="76">
        <f t="shared" si="225"/>
        <v>0</v>
      </c>
      <c r="BQ69" s="74">
        <f t="shared" si="320"/>
        <v>0</v>
      </c>
      <c r="BR69" s="206">
        <v>0</v>
      </c>
      <c r="BS69" s="203">
        <v>0</v>
      </c>
      <c r="BT69" s="76">
        <f t="shared" si="226"/>
        <v>0</v>
      </c>
      <c r="BU69" s="75">
        <f t="shared" si="321"/>
        <v>0</v>
      </c>
      <c r="BV69" s="76">
        <f t="shared" si="267"/>
        <v>10</v>
      </c>
      <c r="BW69" s="208">
        <f t="shared" si="205"/>
        <v>0.46319444444444435</v>
      </c>
      <c r="BX69" s="76">
        <f t="shared" si="227"/>
        <v>11</v>
      </c>
      <c r="BY69" s="74">
        <f t="shared" si="322"/>
        <v>7</v>
      </c>
      <c r="BZ69" s="110">
        <f t="shared" si="405"/>
        <v>0.53680555555555565</v>
      </c>
      <c r="CA69" s="80">
        <f t="shared" si="406"/>
        <v>2869.1332470892626</v>
      </c>
      <c r="CB69" s="80">
        <f t="shared" si="407"/>
        <v>68859.197930142298</v>
      </c>
      <c r="CC69" s="78">
        <f t="shared" si="408"/>
        <v>1540.1666666666667</v>
      </c>
      <c r="CD69" s="141">
        <f t="shared" ref="CD69" si="750">BS69+CD68</f>
        <v>0.35833333333333339</v>
      </c>
      <c r="CE69" s="141">
        <f t="shared" ref="CE69" si="751">X69 + CE68</f>
        <v>50.327777777777776</v>
      </c>
      <c r="CF69" s="140">
        <f t="shared" ref="CF69" si="752" xml:space="preserve"> CE69 - CD69</f>
        <v>49.969444444444441</v>
      </c>
      <c r="CG69" s="111">
        <f t="shared" ref="CG69" si="753">Q69/CF69/24</f>
        <v>1084.4285396631276</v>
      </c>
      <c r="CH69" s="207">
        <f t="shared" ref="CH69" si="754">X69 +CH68</f>
        <v>23.793055555555558</v>
      </c>
      <c r="CI69" s="207">
        <f t="shared" ref="CI69" si="755">BS69+CI68</f>
        <v>6.9305555555555554</v>
      </c>
      <c r="CJ69" s="195">
        <f t="shared" ref="CJ69" si="756">M69 +CJ68</f>
        <v>529047</v>
      </c>
      <c r="CK69" s="207">
        <f t="shared" ref="CK69" si="757" xml:space="preserve"> CH69 - CI69</f>
        <v>16.862500000000004</v>
      </c>
      <c r="CL69" s="195">
        <f t="shared" ref="CL69" si="758" xml:space="preserve"> CJ69/CK69/24</f>
        <v>1307.2572275759819</v>
      </c>
      <c r="CM69" s="195">
        <f t="shared" ref="CM69" si="759" xml:space="preserve"> CJ69/CH69/24</f>
        <v>926.47306053353566</v>
      </c>
    </row>
    <row r="70" spans="1:91" ht="22.5" x14ac:dyDescent="0.25">
      <c r="A70" s="190">
        <f t="shared" si="720"/>
        <v>69</v>
      </c>
      <c r="B70" s="191">
        <v>41056</v>
      </c>
      <c r="C70" s="190">
        <v>5</v>
      </c>
      <c r="D70" s="190" t="s">
        <v>24</v>
      </c>
      <c r="E70" s="190" t="s">
        <v>422</v>
      </c>
      <c r="F70" s="192"/>
      <c r="G70" s="193">
        <v>13</v>
      </c>
      <c r="H70" s="194" t="s">
        <v>26</v>
      </c>
      <c r="I70" s="192" t="s">
        <v>423</v>
      </c>
      <c r="J70" s="192" t="s">
        <v>298</v>
      </c>
      <c r="K70" s="194" t="s">
        <v>27</v>
      </c>
      <c r="L70" s="195">
        <v>162137</v>
      </c>
      <c r="M70" s="195">
        <v>34208</v>
      </c>
      <c r="N70" s="196"/>
      <c r="O70" s="197"/>
      <c r="P70" s="195">
        <f t="shared" si="700"/>
        <v>47254</v>
      </c>
      <c r="Q70" s="83">
        <f t="shared" si="629"/>
        <v>1334727</v>
      </c>
      <c r="R70" s="195" t="s">
        <v>424</v>
      </c>
      <c r="S70" s="198">
        <v>8.0555555555555561E-2</v>
      </c>
      <c r="T70" s="77">
        <f t="shared" ref="T70" si="760">IF(S70=1,24,HOUR(S70))</f>
        <v>1</v>
      </c>
      <c r="U70" s="77">
        <f t="shared" ref="U70" si="761">MINUTE(S70)</f>
        <v>56</v>
      </c>
      <c r="V70" s="195" t="s">
        <v>425</v>
      </c>
      <c r="W70" s="195"/>
      <c r="X70" s="199">
        <v>1</v>
      </c>
      <c r="Y70" s="76">
        <f t="shared" ref="Y70" si="762">IF(X70=1,24,HOUR(X70))</f>
        <v>24</v>
      </c>
      <c r="Z70" s="77">
        <f t="shared" ref="Z70" si="763">MINUTE(X70)</f>
        <v>0</v>
      </c>
      <c r="AA70" s="76">
        <f t="shared" ref="AA70" si="764">AA69+Y70</f>
        <v>1220</v>
      </c>
      <c r="AB70" s="76">
        <f t="shared" ref="AB70" si="765">AB69+Z70</f>
        <v>712</v>
      </c>
      <c r="AC70" s="76">
        <f>SUM($X$2:X70)</f>
        <v>51.327777777777776</v>
      </c>
      <c r="AD70" s="195">
        <v>0</v>
      </c>
      <c r="AE70" s="195">
        <v>0</v>
      </c>
      <c r="AF70" s="76"/>
      <c r="AG70" s="76"/>
      <c r="AH70" s="77">
        <f t="shared" ref="AH70" si="766">M70/X70/24</f>
        <v>1425.3333333333333</v>
      </c>
      <c r="AI70" s="77">
        <f t="shared" ref="AI70" si="767">AH70*24</f>
        <v>34208</v>
      </c>
      <c r="AJ70" s="200"/>
      <c r="AK70" s="201"/>
      <c r="AL70" s="202">
        <v>1</v>
      </c>
      <c r="AM70" s="194">
        <v>6.2499999999999995E-3</v>
      </c>
      <c r="AN70" s="76">
        <f t="shared" si="705"/>
        <v>0</v>
      </c>
      <c r="AO70" s="74">
        <f t="shared" si="706"/>
        <v>9</v>
      </c>
      <c r="AP70" s="190">
        <v>0</v>
      </c>
      <c r="AQ70" s="203">
        <v>0</v>
      </c>
      <c r="AR70" s="76">
        <f t="shared" si="721"/>
        <v>0</v>
      </c>
      <c r="AS70" s="74">
        <f t="shared" si="722"/>
        <v>0</v>
      </c>
      <c r="AT70" s="190">
        <v>0</v>
      </c>
      <c r="AU70" s="198">
        <v>0</v>
      </c>
      <c r="AV70" s="76">
        <f t="shared" si="707"/>
        <v>0</v>
      </c>
      <c r="AW70" s="74">
        <f t="shared" si="708"/>
        <v>0</v>
      </c>
      <c r="AX70" s="202">
        <v>1</v>
      </c>
      <c r="AY70" s="204">
        <v>2.4999999999999998E-2</v>
      </c>
      <c r="AZ70" s="76">
        <f t="shared" si="709"/>
        <v>0</v>
      </c>
      <c r="BA70" s="74">
        <f t="shared" si="710"/>
        <v>36</v>
      </c>
      <c r="BB70" s="202">
        <v>4</v>
      </c>
      <c r="BC70" s="203">
        <v>4.3055555555555562E-2</v>
      </c>
      <c r="BD70" s="77">
        <f t="shared" si="222"/>
        <v>1</v>
      </c>
      <c r="BE70" s="80">
        <f t="shared" si="317"/>
        <v>2</v>
      </c>
      <c r="BF70" s="190">
        <v>2</v>
      </c>
      <c r="BG70" s="203">
        <v>0.20833333333333334</v>
      </c>
      <c r="BH70" s="76">
        <f t="shared" si="223"/>
        <v>5</v>
      </c>
      <c r="BI70" s="74">
        <f t="shared" si="318"/>
        <v>0</v>
      </c>
      <c r="BJ70" s="205">
        <v>0</v>
      </c>
      <c r="BK70" s="203">
        <v>0</v>
      </c>
      <c r="BL70" s="76">
        <f t="shared" si="224"/>
        <v>0</v>
      </c>
      <c r="BM70" s="74">
        <f t="shared" si="319"/>
        <v>0</v>
      </c>
      <c r="BN70" s="205">
        <v>0</v>
      </c>
      <c r="BO70" s="203">
        <v>0</v>
      </c>
      <c r="BP70" s="76">
        <f t="shared" si="225"/>
        <v>0</v>
      </c>
      <c r="BQ70" s="74">
        <f t="shared" si="320"/>
        <v>0</v>
      </c>
      <c r="BR70" s="206">
        <v>1</v>
      </c>
      <c r="BS70" s="203">
        <v>2.4999999999999998E-2</v>
      </c>
      <c r="BT70" s="76">
        <f t="shared" si="226"/>
        <v>0</v>
      </c>
      <c r="BU70" s="75">
        <f t="shared" si="321"/>
        <v>36</v>
      </c>
      <c r="BV70" s="76">
        <f t="shared" si="267"/>
        <v>9</v>
      </c>
      <c r="BW70" s="208">
        <f t="shared" si="205"/>
        <v>0.30763888888888891</v>
      </c>
      <c r="BX70" s="76">
        <f t="shared" si="227"/>
        <v>7</v>
      </c>
      <c r="BY70" s="74">
        <f t="shared" si="322"/>
        <v>23</v>
      </c>
      <c r="BZ70" s="110">
        <f t="shared" si="405"/>
        <v>0.69236111111111109</v>
      </c>
      <c r="CA70" s="80">
        <f t="shared" si="406"/>
        <v>2058.6559679037114</v>
      </c>
      <c r="CB70" s="80">
        <f t="shared" si="407"/>
        <v>49407.743229689077</v>
      </c>
      <c r="CC70" s="78">
        <f t="shared" si="408"/>
        <v>1461.8803418803418</v>
      </c>
      <c r="CD70" s="141">
        <f t="shared" ref="CD70" si="768">BS70+CD69</f>
        <v>0.38333333333333341</v>
      </c>
      <c r="CE70" s="141">
        <f t="shared" ref="CE70" si="769">X70 + CE69</f>
        <v>51.327777777777776</v>
      </c>
      <c r="CF70" s="140">
        <f t="shared" ref="CF70" si="770" xml:space="preserve"> CE70 - CD70</f>
        <v>50.944444444444443</v>
      </c>
      <c r="CG70" s="111">
        <f t="shared" ref="CG70" si="771">Q70/CF70/24</f>
        <v>1091.6523991275901</v>
      </c>
      <c r="CH70" s="207">
        <f t="shared" ref="CH70" si="772">X70 +CH69</f>
        <v>24.793055555555558</v>
      </c>
      <c r="CI70" s="207">
        <f t="shared" ref="CI70" si="773">BS70+CI69</f>
        <v>6.9555555555555557</v>
      </c>
      <c r="CJ70" s="195">
        <f t="shared" ref="CJ70" si="774">M70 +CJ69</f>
        <v>563255</v>
      </c>
      <c r="CK70" s="207">
        <f t="shared" ref="CK70" si="775" xml:space="preserve"> CH70 - CI70</f>
        <v>17.837500000000002</v>
      </c>
      <c r="CL70" s="195">
        <f t="shared" ref="CL70" si="776" xml:space="preserve"> CJ70/CK70/24</f>
        <v>1315.708946507825</v>
      </c>
      <c r="CM70" s="195">
        <f t="shared" ref="CM70" si="777" xml:space="preserve"> CJ70/CH70/24</f>
        <v>946.59402834575087</v>
      </c>
    </row>
    <row r="71" spans="1:91" ht="22.5" x14ac:dyDescent="0.25">
      <c r="A71" s="190">
        <f t="shared" si="720"/>
        <v>70</v>
      </c>
      <c r="B71" s="191">
        <v>41057</v>
      </c>
      <c r="C71" s="190">
        <v>5</v>
      </c>
      <c r="D71" s="190" t="s">
        <v>24</v>
      </c>
      <c r="E71" s="190" t="s">
        <v>422</v>
      </c>
      <c r="F71" s="192"/>
      <c r="G71" s="193">
        <v>13</v>
      </c>
      <c r="H71" s="194" t="s">
        <v>26</v>
      </c>
      <c r="I71" s="192" t="s">
        <v>423</v>
      </c>
      <c r="J71" s="192" t="s">
        <v>298</v>
      </c>
      <c r="K71" s="194" t="s">
        <v>27</v>
      </c>
      <c r="L71" s="195">
        <v>162137</v>
      </c>
      <c r="M71" s="195">
        <v>30353</v>
      </c>
      <c r="N71" s="196"/>
      <c r="O71" s="197"/>
      <c r="P71" s="195">
        <f t="shared" si="700"/>
        <v>16901</v>
      </c>
      <c r="Q71" s="83">
        <f t="shared" si="629"/>
        <v>1365080</v>
      </c>
      <c r="R71" s="195" t="s">
        <v>424</v>
      </c>
      <c r="S71" s="198">
        <v>8.0555555555555561E-2</v>
      </c>
      <c r="T71" s="77">
        <f t="shared" ref="T71" si="778">IF(S71=1,24,HOUR(S71))</f>
        <v>1</v>
      </c>
      <c r="U71" s="77">
        <f t="shared" ref="U71" si="779">MINUTE(S71)</f>
        <v>56</v>
      </c>
      <c r="V71" s="195" t="s">
        <v>425</v>
      </c>
      <c r="W71" s="195"/>
      <c r="X71" s="199">
        <v>1</v>
      </c>
      <c r="Y71" s="76">
        <f t="shared" ref="Y71:Y72" si="780">IF(X71=1,24,HOUR(X71))</f>
        <v>24</v>
      </c>
      <c r="Z71" s="77">
        <f t="shared" ref="Z71:Z72" si="781">MINUTE(X71)</f>
        <v>0</v>
      </c>
      <c r="AA71" s="76">
        <f t="shared" ref="AA71" si="782">AA70+Y71</f>
        <v>1244</v>
      </c>
      <c r="AB71" s="76">
        <f t="shared" ref="AB71" si="783">AB70+Z71</f>
        <v>712</v>
      </c>
      <c r="AC71" s="76">
        <f>SUM($X$2:X71)</f>
        <v>52.327777777777776</v>
      </c>
      <c r="AD71" s="195">
        <v>0</v>
      </c>
      <c r="AE71" s="195">
        <v>0</v>
      </c>
      <c r="AF71" s="76"/>
      <c r="AG71" s="76"/>
      <c r="AH71" s="77">
        <f t="shared" ref="AH71:AH72" si="784">M71/X71/24</f>
        <v>1264.7083333333333</v>
      </c>
      <c r="AI71" s="77">
        <f t="shared" ref="AI71:AI72" si="785">AH71*24</f>
        <v>30353</v>
      </c>
      <c r="AJ71" s="200"/>
      <c r="AK71" s="201"/>
      <c r="AL71" s="202">
        <v>1</v>
      </c>
      <c r="AM71" s="194">
        <v>3.472222222222222E-3</v>
      </c>
      <c r="AN71" s="76">
        <f t="shared" si="705"/>
        <v>0</v>
      </c>
      <c r="AO71" s="74">
        <f t="shared" si="706"/>
        <v>5</v>
      </c>
      <c r="AP71" s="190">
        <v>3</v>
      </c>
      <c r="AQ71" s="203">
        <v>8.6111111111111124E-2</v>
      </c>
      <c r="AR71" s="76">
        <f t="shared" si="721"/>
        <v>2</v>
      </c>
      <c r="AS71" s="74">
        <f t="shared" si="722"/>
        <v>4</v>
      </c>
      <c r="AT71" s="190">
        <v>1</v>
      </c>
      <c r="AU71" s="198">
        <v>8.4027777777777771E-2</v>
      </c>
      <c r="AV71" s="76">
        <f t="shared" si="707"/>
        <v>2</v>
      </c>
      <c r="AW71" s="74">
        <f t="shared" si="708"/>
        <v>1</v>
      </c>
      <c r="AX71" s="202">
        <v>1</v>
      </c>
      <c r="AY71" s="204">
        <v>1.1111111111111112E-2</v>
      </c>
      <c r="AZ71" s="76">
        <f t="shared" si="709"/>
        <v>0</v>
      </c>
      <c r="BA71" s="74">
        <f t="shared" si="710"/>
        <v>16</v>
      </c>
      <c r="BB71" s="202">
        <v>3</v>
      </c>
      <c r="BC71" s="203">
        <v>2.9861111111111113E-2</v>
      </c>
      <c r="BD71" s="77">
        <f t="shared" si="222"/>
        <v>0</v>
      </c>
      <c r="BE71" s="80">
        <f t="shared" si="317"/>
        <v>43</v>
      </c>
      <c r="BF71" s="190">
        <v>2</v>
      </c>
      <c r="BG71" s="203">
        <v>0.20347222222222219</v>
      </c>
      <c r="BH71" s="76">
        <f t="shared" si="223"/>
        <v>4</v>
      </c>
      <c r="BI71" s="74">
        <f t="shared" si="318"/>
        <v>53</v>
      </c>
      <c r="BJ71" s="205">
        <v>0</v>
      </c>
      <c r="BK71" s="203">
        <v>0</v>
      </c>
      <c r="BL71" s="76">
        <f t="shared" si="224"/>
        <v>0</v>
      </c>
      <c r="BM71" s="74">
        <f t="shared" si="319"/>
        <v>0</v>
      </c>
      <c r="BN71" s="205">
        <v>0</v>
      </c>
      <c r="BO71" s="203">
        <v>0</v>
      </c>
      <c r="BP71" s="76">
        <f t="shared" si="225"/>
        <v>0</v>
      </c>
      <c r="BQ71" s="74">
        <f t="shared" si="320"/>
        <v>0</v>
      </c>
      <c r="BR71" s="206">
        <v>1</v>
      </c>
      <c r="BS71" s="203">
        <v>2.0833333333333332E-2</v>
      </c>
      <c r="BT71" s="76">
        <f t="shared" si="226"/>
        <v>0</v>
      </c>
      <c r="BU71" s="75">
        <f t="shared" si="321"/>
        <v>30</v>
      </c>
      <c r="BV71" s="76">
        <f t="shared" si="267"/>
        <v>12</v>
      </c>
      <c r="BW71" s="208">
        <f t="shared" si="205"/>
        <v>0.43888888888888888</v>
      </c>
      <c r="BX71" s="76">
        <f t="shared" si="227"/>
        <v>10</v>
      </c>
      <c r="BY71" s="74">
        <f t="shared" si="322"/>
        <v>32</v>
      </c>
      <c r="BZ71" s="110">
        <f t="shared" si="405"/>
        <v>0.56111111111111112</v>
      </c>
      <c r="CA71" s="80">
        <f t="shared" si="406"/>
        <v>2253.9356435643563</v>
      </c>
      <c r="CB71" s="80">
        <f t="shared" si="407"/>
        <v>54094.455445544547</v>
      </c>
      <c r="CC71" s="78">
        <f t="shared" si="408"/>
        <v>1291.6170212765958</v>
      </c>
      <c r="CD71" s="141">
        <f t="shared" ref="CD71" si="786">BS71+CD70</f>
        <v>0.40416666666666673</v>
      </c>
      <c r="CE71" s="141">
        <f t="shared" ref="CE71" si="787">X71 + CE70</f>
        <v>52.327777777777776</v>
      </c>
      <c r="CF71" s="140">
        <f t="shared" ref="CF71" si="788" xml:space="preserve"> CE71 - CD71</f>
        <v>51.923611111111107</v>
      </c>
      <c r="CG71" s="111">
        <f t="shared" ref="CG71" si="789">Q71/CF71/24</f>
        <v>1095.423298114217</v>
      </c>
      <c r="CH71" s="207">
        <f t="shared" ref="CH71" si="790">X71 +CH70</f>
        <v>25.793055555555558</v>
      </c>
      <c r="CI71" s="207">
        <f t="shared" ref="CI71" si="791">BS71+CI70</f>
        <v>6.9763888888888888</v>
      </c>
      <c r="CJ71" s="195">
        <f t="shared" ref="CJ71" si="792">M71 +CJ70</f>
        <v>593608</v>
      </c>
      <c r="CK71" s="207">
        <f t="shared" ref="CK71" si="793" xml:space="preserve"> CH71 - CI71</f>
        <v>18.81666666666667</v>
      </c>
      <c r="CL71" s="195">
        <f t="shared" ref="CL71" si="794" xml:space="preserve"> CJ71/CK71/24</f>
        <v>1314.4552701505756</v>
      </c>
      <c r="CM71" s="195">
        <f t="shared" ref="CM71" si="795" xml:space="preserve"> CJ71/CH71/24</f>
        <v>958.92735986215064</v>
      </c>
    </row>
    <row r="72" spans="1:91" ht="22.5" x14ac:dyDescent="0.25">
      <c r="A72" s="190">
        <f t="shared" si="720"/>
        <v>71</v>
      </c>
      <c r="B72" s="191">
        <v>41058</v>
      </c>
      <c r="C72" s="190">
        <v>5</v>
      </c>
      <c r="D72" s="190" t="s">
        <v>24</v>
      </c>
      <c r="E72" s="190" t="s">
        <v>422</v>
      </c>
      <c r="F72" s="192"/>
      <c r="G72" s="193">
        <v>13</v>
      </c>
      <c r="H72" s="194" t="s">
        <v>26</v>
      </c>
      <c r="I72" s="192" t="s">
        <v>423</v>
      </c>
      <c r="J72" s="192" t="s">
        <v>298</v>
      </c>
      <c r="K72" s="194" t="s">
        <v>27</v>
      </c>
      <c r="L72" s="195">
        <v>162137</v>
      </c>
      <c r="M72" s="195">
        <v>16901</v>
      </c>
      <c r="N72" s="196"/>
      <c r="O72" s="197"/>
      <c r="P72" s="195">
        <f t="shared" si="700"/>
        <v>0</v>
      </c>
      <c r="Q72" s="83">
        <f t="shared" si="629"/>
        <v>1381981</v>
      </c>
      <c r="R72" s="195" t="s">
        <v>424</v>
      </c>
      <c r="S72" s="198">
        <v>8.0555555555555561E-2</v>
      </c>
      <c r="T72" s="77">
        <f t="shared" ref="T72" si="796">IF(S72=1,24,HOUR(S72))</f>
        <v>1</v>
      </c>
      <c r="U72" s="77">
        <f t="shared" ref="U72" si="797">MINUTE(S72)</f>
        <v>56</v>
      </c>
      <c r="V72" s="195" t="s">
        <v>425</v>
      </c>
      <c r="W72" s="195"/>
      <c r="X72" s="199">
        <v>0.66666666666666663</v>
      </c>
      <c r="Y72" s="76">
        <f t="shared" si="780"/>
        <v>16</v>
      </c>
      <c r="Z72" s="77">
        <f t="shared" si="781"/>
        <v>0</v>
      </c>
      <c r="AA72" s="76">
        <f t="shared" ref="AA72" si="798">AA71+Y72</f>
        <v>1260</v>
      </c>
      <c r="AB72" s="76">
        <f t="shared" ref="AB72" si="799">AB71+Z72</f>
        <v>712</v>
      </c>
      <c r="AC72" s="76">
        <f>SUM($X$2:X72)</f>
        <v>52.99444444444444</v>
      </c>
      <c r="AD72" s="195">
        <v>0</v>
      </c>
      <c r="AE72" s="195">
        <v>0</v>
      </c>
      <c r="AF72" s="76"/>
      <c r="AG72" s="76"/>
      <c r="AH72" s="77">
        <f t="shared" si="784"/>
        <v>1056.3125</v>
      </c>
      <c r="AI72" s="77">
        <f t="shared" si="785"/>
        <v>25351.5</v>
      </c>
      <c r="AJ72" s="200"/>
      <c r="AK72" s="201"/>
      <c r="AL72" s="202">
        <v>0</v>
      </c>
      <c r="AM72" s="194">
        <v>0</v>
      </c>
      <c r="AN72" s="76">
        <f t="shared" si="705"/>
        <v>0</v>
      </c>
      <c r="AO72" s="74">
        <f t="shared" si="706"/>
        <v>0</v>
      </c>
      <c r="AP72" s="190">
        <v>1</v>
      </c>
      <c r="AQ72" s="203">
        <v>3.8194444444444441E-2</v>
      </c>
      <c r="AR72" s="76">
        <f t="shared" si="721"/>
        <v>0</v>
      </c>
      <c r="AS72" s="74">
        <f t="shared" si="722"/>
        <v>55</v>
      </c>
      <c r="AT72" s="190">
        <v>0</v>
      </c>
      <c r="AU72" s="198">
        <v>0</v>
      </c>
      <c r="AV72" s="76">
        <f t="shared" si="707"/>
        <v>0</v>
      </c>
      <c r="AW72" s="74">
        <f t="shared" si="708"/>
        <v>0</v>
      </c>
      <c r="AX72" s="202">
        <v>1</v>
      </c>
      <c r="AY72" s="204">
        <v>2.9861111111111113E-2</v>
      </c>
      <c r="AZ72" s="76">
        <f t="shared" si="709"/>
        <v>0</v>
      </c>
      <c r="BA72" s="74">
        <f t="shared" si="710"/>
        <v>43</v>
      </c>
      <c r="BB72" s="202">
        <v>2</v>
      </c>
      <c r="BC72" s="203">
        <v>1.7361111111111112E-2</v>
      </c>
      <c r="BD72" s="77">
        <f t="shared" si="222"/>
        <v>0</v>
      </c>
      <c r="BE72" s="80">
        <f t="shared" si="317"/>
        <v>25</v>
      </c>
      <c r="BF72" s="190">
        <v>4</v>
      </c>
      <c r="BG72" s="203">
        <v>0.11666666666666665</v>
      </c>
      <c r="BH72" s="76">
        <f t="shared" si="223"/>
        <v>2</v>
      </c>
      <c r="BI72" s="74">
        <f t="shared" si="318"/>
        <v>48</v>
      </c>
      <c r="BJ72" s="205">
        <v>0</v>
      </c>
      <c r="BK72" s="203">
        <v>0</v>
      </c>
      <c r="BL72" s="76">
        <f t="shared" si="224"/>
        <v>0</v>
      </c>
      <c r="BM72" s="74">
        <f t="shared" si="319"/>
        <v>0</v>
      </c>
      <c r="BN72" s="205">
        <v>0</v>
      </c>
      <c r="BO72" s="203">
        <v>0</v>
      </c>
      <c r="BP72" s="76">
        <f t="shared" si="225"/>
        <v>0</v>
      </c>
      <c r="BQ72" s="74">
        <f t="shared" si="320"/>
        <v>0</v>
      </c>
      <c r="BR72" s="206">
        <v>1</v>
      </c>
      <c r="BS72" s="203">
        <v>1.4583333333333332E-2</v>
      </c>
      <c r="BT72" s="76">
        <f t="shared" si="226"/>
        <v>0</v>
      </c>
      <c r="BU72" s="75">
        <f t="shared" si="321"/>
        <v>21</v>
      </c>
      <c r="BV72" s="76">
        <f t="shared" si="267"/>
        <v>9</v>
      </c>
      <c r="BW72" s="208">
        <f t="shared" si="205"/>
        <v>0.21666666666666665</v>
      </c>
      <c r="BX72" s="76">
        <f t="shared" si="227"/>
        <v>5</v>
      </c>
      <c r="BY72" s="74">
        <f t="shared" si="322"/>
        <v>12</v>
      </c>
      <c r="BZ72" s="110">
        <f t="shared" si="405"/>
        <v>0.44999999999999996</v>
      </c>
      <c r="CA72" s="80">
        <f t="shared" si="406"/>
        <v>1564.9074074074076</v>
      </c>
      <c r="CB72" s="80">
        <f t="shared" si="407"/>
        <v>37557.777777777781</v>
      </c>
      <c r="CC72" s="78">
        <f t="shared" si="408"/>
        <v>1079.9361022364217</v>
      </c>
      <c r="CD72" s="141">
        <f t="shared" ref="CD72" si="800">BS72+CD71</f>
        <v>0.41875000000000007</v>
      </c>
      <c r="CE72" s="141">
        <f t="shared" ref="CE72" si="801">X72 + CE71</f>
        <v>52.99444444444444</v>
      </c>
      <c r="CF72" s="140">
        <f t="shared" ref="CF72" si="802" xml:space="preserve"> CE72 - CD72</f>
        <v>52.575694444444437</v>
      </c>
      <c r="CG72" s="111">
        <f t="shared" ref="CG72" si="803">Q72/CF72/24</f>
        <v>1095.2312142545802</v>
      </c>
      <c r="CH72" s="207">
        <f t="shared" ref="CH72" si="804">X72 +CH71</f>
        <v>26.459722222222226</v>
      </c>
      <c r="CI72" s="207">
        <f t="shared" ref="CI72" si="805">BS72+CI71</f>
        <v>6.9909722222222221</v>
      </c>
      <c r="CJ72" s="195">
        <f t="shared" ref="CJ72" si="806">M72 +CJ71</f>
        <v>610509</v>
      </c>
      <c r="CK72" s="207">
        <f t="shared" ref="CK72" si="807" xml:space="preserve"> CH72 - CI72</f>
        <v>19.468750000000004</v>
      </c>
      <c r="CL72" s="195">
        <f t="shared" ref="CL72" si="808" xml:space="preserve"> CJ72/CK72/24</f>
        <v>1306.600321027287</v>
      </c>
      <c r="CM72" s="195">
        <f t="shared" ref="CM72" si="809" xml:space="preserve"> CJ72/CH72/24</f>
        <v>961.38102986719844</v>
      </c>
    </row>
    <row r="73" spans="1:91" x14ac:dyDescent="0.25">
      <c r="A73" s="39">
        <f t="shared" si="720"/>
        <v>72</v>
      </c>
      <c r="BZ73" s="82"/>
      <c r="CA73" s="82"/>
      <c r="CB73" s="82"/>
      <c r="CC73" s="82"/>
    </row>
    <row r="74" spans="1:91" x14ac:dyDescent="0.25">
      <c r="A74" s="39">
        <f t="shared" si="720"/>
        <v>73</v>
      </c>
      <c r="BZ74" s="82"/>
      <c r="CA74" s="82"/>
      <c r="CB74" s="82"/>
      <c r="CC74" s="82"/>
    </row>
    <row r="75" spans="1:91" x14ac:dyDescent="0.25">
      <c r="A75" s="39">
        <f t="shared" si="720"/>
        <v>74</v>
      </c>
      <c r="BZ75" s="82"/>
      <c r="CA75" s="82"/>
      <c r="CB75" s="82"/>
      <c r="CC75" s="82"/>
    </row>
    <row r="76" spans="1:91" x14ac:dyDescent="0.25">
      <c r="A76" s="39">
        <f t="shared" si="720"/>
        <v>75</v>
      </c>
      <c r="BZ76" s="82"/>
      <c r="CA76" s="82"/>
      <c r="CB76" s="82"/>
      <c r="CC76" s="82"/>
    </row>
    <row r="77" spans="1:91" x14ac:dyDescent="0.25">
      <c r="A77" s="39">
        <f t="shared" si="720"/>
        <v>76</v>
      </c>
      <c r="BZ77" s="82"/>
      <c r="CA77" s="82"/>
      <c r="CB77" s="82"/>
      <c r="CC77" s="82"/>
    </row>
    <row r="78" spans="1:91" x14ac:dyDescent="0.25">
      <c r="A78" s="39">
        <f t="shared" si="720"/>
        <v>77</v>
      </c>
      <c r="BZ78" s="82"/>
      <c r="CA78" s="82"/>
      <c r="CB78" s="82"/>
      <c r="CC78" s="82"/>
    </row>
    <row r="79" spans="1:91" x14ac:dyDescent="0.25">
      <c r="A79" s="39">
        <f t="shared" si="720"/>
        <v>78</v>
      </c>
      <c r="BZ79" s="82"/>
      <c r="CA79" s="82"/>
      <c r="CB79" s="82"/>
      <c r="CC79" s="82"/>
    </row>
    <row r="80" spans="1:91" x14ac:dyDescent="0.25">
      <c r="A80" s="39">
        <f t="shared" si="720"/>
        <v>79</v>
      </c>
      <c r="BZ80" s="82"/>
      <c r="CA80" s="82"/>
      <c r="CB80" s="82"/>
      <c r="CC80" s="82"/>
    </row>
    <row r="81" spans="1:81" x14ac:dyDescent="0.25">
      <c r="A81" s="39">
        <f t="shared" si="720"/>
        <v>80</v>
      </c>
      <c r="BZ81" s="82"/>
      <c r="CA81" s="82"/>
      <c r="CB81" s="82"/>
      <c r="CC81" s="82"/>
    </row>
    <row r="82" spans="1:81" x14ac:dyDescent="0.25">
      <c r="A82" s="39">
        <f t="shared" si="720"/>
        <v>81</v>
      </c>
      <c r="BZ82" s="82"/>
      <c r="CA82" s="82"/>
      <c r="CB82" s="82"/>
      <c r="CC82" s="82"/>
    </row>
    <row r="83" spans="1:81" x14ac:dyDescent="0.25">
      <c r="A83" s="39">
        <f t="shared" si="720"/>
        <v>82</v>
      </c>
      <c r="BZ83" s="82"/>
      <c r="CA83" s="82"/>
      <c r="CB83" s="82"/>
      <c r="CC83" s="82"/>
    </row>
    <row r="84" spans="1:81" x14ac:dyDescent="0.25">
      <c r="A84" s="39">
        <f t="shared" si="720"/>
        <v>83</v>
      </c>
      <c r="BZ84" s="82"/>
      <c r="CA84" s="82"/>
      <c r="CB84" s="82"/>
      <c r="CC84" s="82"/>
    </row>
    <row r="85" spans="1:81" x14ac:dyDescent="0.25">
      <c r="A85" s="39">
        <f t="shared" si="720"/>
        <v>84</v>
      </c>
      <c r="BZ85" s="82"/>
      <c r="CA85" s="82"/>
      <c r="CB85" s="82"/>
      <c r="CC85" s="82"/>
    </row>
    <row r="86" spans="1:81" x14ac:dyDescent="0.25">
      <c r="A86" s="39">
        <f t="shared" si="720"/>
        <v>85</v>
      </c>
      <c r="BZ86" s="82"/>
      <c r="CA86" s="82"/>
      <c r="CB86" s="82"/>
      <c r="CC86" s="82"/>
    </row>
    <row r="87" spans="1:81" x14ac:dyDescent="0.25">
      <c r="A87" s="39">
        <f t="shared" si="720"/>
        <v>86</v>
      </c>
      <c r="BZ87" s="82"/>
      <c r="CA87" s="82"/>
      <c r="CB87" s="82"/>
      <c r="CC87" s="82"/>
    </row>
    <row r="88" spans="1:81" x14ac:dyDescent="0.25">
      <c r="A88" s="39">
        <f t="shared" si="720"/>
        <v>87</v>
      </c>
      <c r="H88" s="56">
        <v>82605</v>
      </c>
      <c r="BZ88" s="82"/>
      <c r="CA88" s="82"/>
      <c r="CB88" s="82"/>
      <c r="CC88" s="82"/>
    </row>
    <row r="89" spans="1:81" x14ac:dyDescent="0.25">
      <c r="A89" s="39">
        <f t="shared" si="720"/>
        <v>88</v>
      </c>
      <c r="H89" s="56">
        <v>39760</v>
      </c>
      <c r="BZ89" s="82"/>
      <c r="CA89" s="82"/>
      <c r="CB89" s="82"/>
      <c r="CC89" s="82"/>
    </row>
    <row r="90" spans="1:81" x14ac:dyDescent="0.25">
      <c r="A90" s="39">
        <f t="shared" si="720"/>
        <v>89</v>
      </c>
      <c r="H90" s="56">
        <v>121740</v>
      </c>
      <c r="BZ90" s="82"/>
      <c r="CA90" s="82"/>
      <c r="CB90" s="82"/>
      <c r="CC90" s="82"/>
    </row>
    <row r="91" spans="1:81" x14ac:dyDescent="0.25">
      <c r="A91" s="39">
        <f t="shared" si="720"/>
        <v>90</v>
      </c>
      <c r="H91" s="56">
        <v>328538</v>
      </c>
      <c r="BZ91" s="82"/>
      <c r="CA91" s="82"/>
      <c r="CB91" s="82"/>
      <c r="CC91" s="82"/>
    </row>
    <row r="92" spans="1:81" x14ac:dyDescent="0.25">
      <c r="A92" s="39">
        <f t="shared" si="720"/>
        <v>91</v>
      </c>
      <c r="H92" s="56">
        <v>207140</v>
      </c>
      <c r="BZ92" s="82"/>
      <c r="CA92" s="82"/>
      <c r="CB92" s="82"/>
      <c r="CC92" s="82"/>
    </row>
    <row r="93" spans="1:81" x14ac:dyDescent="0.25">
      <c r="A93" s="39">
        <f t="shared" si="720"/>
        <v>92</v>
      </c>
      <c r="H93" s="56">
        <v>137956</v>
      </c>
      <c r="BZ93" s="82"/>
      <c r="CA93" s="82"/>
      <c r="CB93" s="82"/>
      <c r="CC93" s="82"/>
    </row>
    <row r="94" spans="1:81" x14ac:dyDescent="0.25">
      <c r="A94" s="39">
        <f t="shared" si="720"/>
        <v>93</v>
      </c>
      <c r="H94" s="56">
        <v>366120</v>
      </c>
      <c r="BZ94" s="82"/>
      <c r="CA94" s="82"/>
      <c r="CB94" s="82"/>
      <c r="CC94" s="82"/>
    </row>
    <row r="95" spans="1:81" x14ac:dyDescent="0.25">
      <c r="A95" s="39">
        <f t="shared" si="720"/>
        <v>94</v>
      </c>
      <c r="H95" s="56">
        <v>138139</v>
      </c>
      <c r="BZ95" s="82"/>
      <c r="CA95" s="82"/>
      <c r="CB95" s="82"/>
      <c r="CC95" s="82"/>
    </row>
    <row r="96" spans="1:81" x14ac:dyDescent="0.25">
      <c r="A96" s="39">
        <f t="shared" si="720"/>
        <v>95</v>
      </c>
      <c r="H96" s="56">
        <v>339619</v>
      </c>
      <c r="BZ96" s="82"/>
      <c r="CA96" s="82"/>
      <c r="CB96" s="82"/>
      <c r="CC96" s="82"/>
    </row>
    <row r="97" spans="1:81" x14ac:dyDescent="0.25">
      <c r="A97" s="39">
        <f t="shared" si="720"/>
        <v>96</v>
      </c>
      <c r="H97" s="56">
        <v>105513</v>
      </c>
      <c r="BZ97" s="82"/>
      <c r="CA97" s="82"/>
      <c r="CB97" s="82"/>
      <c r="CC97" s="82"/>
    </row>
    <row r="98" spans="1:81" x14ac:dyDescent="0.25">
      <c r="A98" s="39">
        <f t="shared" si="720"/>
        <v>97</v>
      </c>
      <c r="H98" s="56"/>
      <c r="BZ98" s="82"/>
      <c r="CA98" s="82"/>
      <c r="CB98" s="82"/>
      <c r="CC98" s="82"/>
    </row>
    <row r="99" spans="1:81" x14ac:dyDescent="0.25">
      <c r="A99" s="39">
        <f t="shared" si="720"/>
        <v>98</v>
      </c>
      <c r="H99" s="56"/>
      <c r="AP99" s="58"/>
      <c r="AQ99" s="58"/>
      <c r="AR99" s="58"/>
      <c r="BZ99" s="82"/>
      <c r="CA99" s="82"/>
      <c r="CB99" s="82"/>
      <c r="CC99" s="82"/>
    </row>
    <row r="100" spans="1:81" x14ac:dyDescent="0.25">
      <c r="A100" s="39">
        <f t="shared" si="720"/>
        <v>99</v>
      </c>
      <c r="H100" s="56"/>
      <c r="AP100" s="58"/>
      <c r="AQ100" s="58"/>
      <c r="AR100" s="58"/>
      <c r="BZ100" s="82"/>
      <c r="CA100" s="82"/>
      <c r="CB100" s="82"/>
      <c r="CC100" s="82"/>
    </row>
    <row r="101" spans="1:81" x14ac:dyDescent="0.25">
      <c r="A101" s="39">
        <f t="shared" si="720"/>
        <v>100</v>
      </c>
      <c r="H101" s="56"/>
      <c r="AP101" s="58"/>
      <c r="AQ101" s="58"/>
      <c r="AR101" s="58"/>
      <c r="BZ101" s="82"/>
      <c r="CA101" s="82"/>
      <c r="CB101" s="82"/>
      <c r="CC101" s="82"/>
    </row>
    <row r="102" spans="1:81" x14ac:dyDescent="0.25">
      <c r="A102" s="39">
        <f t="shared" si="720"/>
        <v>101</v>
      </c>
      <c r="AP102" s="58"/>
      <c r="AQ102" s="58"/>
      <c r="AR102" s="58"/>
      <c r="BZ102" s="82"/>
      <c r="CA102" s="82"/>
      <c r="CB102" s="82"/>
      <c r="CC102" s="82"/>
    </row>
    <row r="103" spans="1:81" x14ac:dyDescent="0.25">
      <c r="A103" s="39">
        <f t="shared" si="720"/>
        <v>102</v>
      </c>
      <c r="AP103" s="58"/>
      <c r="AQ103" s="58"/>
      <c r="AR103" s="58"/>
      <c r="BZ103" s="82"/>
      <c r="CA103" s="82"/>
      <c r="CB103" s="82"/>
      <c r="CC103" s="82"/>
    </row>
    <row r="104" spans="1:81" x14ac:dyDescent="0.25">
      <c r="A104" s="39">
        <f t="shared" si="720"/>
        <v>103</v>
      </c>
      <c r="AP104" s="58"/>
      <c r="AQ104" s="58"/>
      <c r="AR104" s="58"/>
      <c r="BZ104" s="82"/>
      <c r="CA104" s="82"/>
      <c r="CB104" s="82"/>
      <c r="CC104" s="82"/>
    </row>
    <row r="105" spans="1:81" x14ac:dyDescent="0.25">
      <c r="A105" s="39">
        <f t="shared" si="720"/>
        <v>104</v>
      </c>
      <c r="AP105" s="58"/>
      <c r="AQ105" s="58"/>
      <c r="AR105" s="58"/>
      <c r="BZ105" s="82"/>
      <c r="CA105" s="82"/>
      <c r="CB105" s="82"/>
      <c r="CC105" s="82"/>
    </row>
    <row r="106" spans="1:81" x14ac:dyDescent="0.25">
      <c r="A106" s="39">
        <f t="shared" si="720"/>
        <v>105</v>
      </c>
      <c r="AP106" s="58"/>
      <c r="AQ106" s="58"/>
      <c r="AR106" s="58"/>
      <c r="BZ106" s="82"/>
      <c r="CA106" s="82"/>
      <c r="CB106" s="82"/>
      <c r="CC106" s="82"/>
    </row>
    <row r="107" spans="1:81" x14ac:dyDescent="0.25">
      <c r="A107" s="39">
        <f t="shared" si="720"/>
        <v>106</v>
      </c>
      <c r="AP107" s="58"/>
      <c r="AQ107" s="58"/>
      <c r="AR107" s="58"/>
      <c r="BZ107" s="82"/>
      <c r="CA107" s="82"/>
      <c r="CB107" s="82"/>
      <c r="CC107" s="82"/>
    </row>
    <row r="108" spans="1:81" x14ac:dyDescent="0.25">
      <c r="A108" s="39">
        <f t="shared" si="720"/>
        <v>107</v>
      </c>
      <c r="AP108" s="58"/>
      <c r="AQ108" s="58"/>
      <c r="AR108" s="58"/>
      <c r="BZ108" s="82"/>
      <c r="CA108" s="82"/>
      <c r="CB108" s="82"/>
      <c r="CC108" s="82"/>
    </row>
    <row r="109" spans="1:81" x14ac:dyDescent="0.25">
      <c r="A109" s="39">
        <f t="shared" si="720"/>
        <v>108</v>
      </c>
      <c r="AP109" s="58"/>
      <c r="AQ109" s="58"/>
      <c r="AR109" s="58"/>
      <c r="BZ109" s="82"/>
      <c r="CA109" s="82"/>
      <c r="CB109" s="82"/>
      <c r="CC109" s="82"/>
    </row>
    <row r="110" spans="1:81" x14ac:dyDescent="0.25">
      <c r="A110" s="39">
        <f t="shared" si="720"/>
        <v>109</v>
      </c>
      <c r="AP110" s="58"/>
      <c r="AQ110" s="58"/>
      <c r="AR110" s="58"/>
      <c r="BZ110" s="82"/>
      <c r="CA110" s="82"/>
      <c r="CB110" s="82"/>
      <c r="CC110" s="82"/>
    </row>
    <row r="111" spans="1:81" x14ac:dyDescent="0.25">
      <c r="A111" s="39">
        <f t="shared" si="720"/>
        <v>110</v>
      </c>
      <c r="AP111" s="58"/>
      <c r="AQ111" s="58"/>
      <c r="AR111" s="58"/>
      <c r="BZ111" s="82"/>
      <c r="CA111" s="82"/>
      <c r="CB111" s="82"/>
      <c r="CC111" s="82"/>
    </row>
    <row r="112" spans="1:81" x14ac:dyDescent="0.25">
      <c r="A112" s="39">
        <f t="shared" si="720"/>
        <v>111</v>
      </c>
      <c r="AP112" s="58"/>
      <c r="AQ112" s="58"/>
      <c r="AR112" s="58"/>
      <c r="BZ112" s="82"/>
      <c r="CA112" s="82"/>
      <c r="CB112" s="82"/>
      <c r="CC112" s="82"/>
    </row>
    <row r="113" spans="1:81" x14ac:dyDescent="0.25">
      <c r="A113" s="39">
        <f t="shared" si="720"/>
        <v>112</v>
      </c>
      <c r="AP113" s="58"/>
      <c r="AQ113" s="58"/>
      <c r="AR113" s="58"/>
      <c r="BZ113" s="82"/>
      <c r="CA113" s="82"/>
      <c r="CB113" s="82"/>
      <c r="CC113" s="82"/>
    </row>
    <row r="114" spans="1:81" x14ac:dyDescent="0.25">
      <c r="A114" s="39">
        <f t="shared" si="720"/>
        <v>113</v>
      </c>
      <c r="AP114" s="58"/>
      <c r="AQ114" s="58"/>
      <c r="AR114" s="58"/>
      <c r="BZ114" s="82"/>
      <c r="CA114" s="82"/>
      <c r="CB114" s="82"/>
      <c r="CC114" s="82"/>
    </row>
    <row r="115" spans="1:81" x14ac:dyDescent="0.25">
      <c r="A115" s="39">
        <f t="shared" si="720"/>
        <v>114</v>
      </c>
      <c r="AP115" s="58"/>
      <c r="AQ115" s="58"/>
      <c r="AR115" s="58"/>
      <c r="BZ115" s="82"/>
      <c r="CA115" s="82"/>
      <c r="CB115" s="82"/>
      <c r="CC115" s="82"/>
    </row>
    <row r="116" spans="1:81" x14ac:dyDescent="0.25">
      <c r="A116" s="39">
        <f t="shared" si="720"/>
        <v>115</v>
      </c>
      <c r="AP116" s="58"/>
      <c r="AQ116" s="58"/>
      <c r="AR116" s="58"/>
      <c r="BZ116" s="82"/>
      <c r="CA116" s="82"/>
      <c r="CB116" s="82"/>
      <c r="CC116" s="82"/>
    </row>
    <row r="117" spans="1:81" x14ac:dyDescent="0.25">
      <c r="A117" s="39">
        <f t="shared" si="720"/>
        <v>116</v>
      </c>
      <c r="AP117" s="58"/>
      <c r="AQ117" s="58"/>
      <c r="AR117" s="58"/>
      <c r="BZ117" s="82"/>
      <c r="CA117" s="82"/>
      <c r="CB117" s="82"/>
      <c r="CC117" s="82"/>
    </row>
    <row r="118" spans="1:81" x14ac:dyDescent="0.25">
      <c r="A118" s="39">
        <f t="shared" si="720"/>
        <v>117</v>
      </c>
      <c r="AP118" s="58"/>
      <c r="AQ118" s="58"/>
      <c r="AR118" s="58"/>
      <c r="BZ118" s="82"/>
      <c r="CA118" s="82"/>
      <c r="CB118" s="82"/>
      <c r="CC118" s="82"/>
    </row>
    <row r="119" spans="1:81" x14ac:dyDescent="0.25">
      <c r="A119" s="39">
        <f t="shared" si="720"/>
        <v>118</v>
      </c>
      <c r="AP119" s="58"/>
      <c r="AQ119" s="58"/>
      <c r="AR119" s="58"/>
      <c r="BZ119" s="82"/>
      <c r="CA119" s="82"/>
      <c r="CB119" s="82"/>
      <c r="CC119" s="82"/>
    </row>
    <row r="120" spans="1:81" x14ac:dyDescent="0.25">
      <c r="A120" s="39">
        <f t="shared" si="720"/>
        <v>119</v>
      </c>
      <c r="AP120" s="58"/>
      <c r="AQ120" s="58"/>
      <c r="AR120" s="58"/>
      <c r="BZ120" s="82"/>
      <c r="CA120" s="82"/>
      <c r="CB120" s="82"/>
      <c r="CC120" s="82"/>
    </row>
    <row r="121" spans="1:81" x14ac:dyDescent="0.25">
      <c r="A121" s="39">
        <f t="shared" si="720"/>
        <v>120</v>
      </c>
      <c r="AP121" s="58"/>
      <c r="AQ121" s="58"/>
      <c r="AR121" s="58"/>
      <c r="BZ121" s="82"/>
      <c r="CA121" s="82"/>
      <c r="CB121" s="82"/>
      <c r="CC121" s="82"/>
    </row>
    <row r="122" spans="1:81" x14ac:dyDescent="0.25">
      <c r="AP122" s="58"/>
      <c r="AQ122" s="58"/>
      <c r="AR122" s="58"/>
      <c r="BZ122" s="82"/>
      <c r="CA122" s="82"/>
      <c r="CB122" s="82"/>
      <c r="CC122" s="82"/>
    </row>
    <row r="123" spans="1:81" x14ac:dyDescent="0.25">
      <c r="AP123" s="58"/>
      <c r="AQ123" s="58"/>
      <c r="AR123" s="58"/>
      <c r="BZ123" s="82"/>
      <c r="CA123" s="82"/>
      <c r="CB123" s="82"/>
      <c r="CC123" s="82"/>
    </row>
    <row r="124" spans="1:81" x14ac:dyDescent="0.25">
      <c r="AP124" s="58"/>
      <c r="AQ124" s="58"/>
      <c r="AR124" s="58"/>
      <c r="BZ124" s="82"/>
      <c r="CA124" s="82"/>
      <c r="CB124" s="82"/>
      <c r="CC124" s="82"/>
    </row>
    <row r="125" spans="1:81" x14ac:dyDescent="0.25">
      <c r="AP125" s="58"/>
      <c r="AQ125" s="58"/>
      <c r="AR125" s="58"/>
      <c r="BZ125" s="82"/>
      <c r="CA125" s="82"/>
      <c r="CB125" s="82"/>
      <c r="CC125" s="82"/>
    </row>
    <row r="126" spans="1:81" x14ac:dyDescent="0.25">
      <c r="AP126" s="58"/>
      <c r="AQ126" s="58"/>
      <c r="AR126" s="58"/>
      <c r="BZ126" s="82"/>
      <c r="CA126" s="82"/>
      <c r="CB126" s="82"/>
      <c r="CC126" s="82"/>
    </row>
    <row r="127" spans="1:81" x14ac:dyDescent="0.25">
      <c r="AP127" s="58"/>
      <c r="AQ127" s="58"/>
      <c r="AR127" s="58"/>
      <c r="BZ127" s="82"/>
      <c r="CA127" s="82"/>
      <c r="CB127" s="82"/>
      <c r="CC127" s="82"/>
    </row>
    <row r="128" spans="1:81" x14ac:dyDescent="0.25">
      <c r="AP128" s="58"/>
      <c r="AQ128" s="58"/>
      <c r="AR128" s="58"/>
      <c r="BZ128" s="82"/>
      <c r="CA128" s="82"/>
      <c r="CB128" s="82"/>
      <c r="CC128" s="82"/>
    </row>
    <row r="129" spans="42:81" x14ac:dyDescent="0.25">
      <c r="AP129" s="58"/>
      <c r="AQ129" s="58"/>
      <c r="AR129" s="58"/>
      <c r="BZ129" s="82"/>
      <c r="CA129" s="82"/>
      <c r="CB129" s="82"/>
      <c r="CC129" s="82"/>
    </row>
    <row r="130" spans="42:81" x14ac:dyDescent="0.25">
      <c r="AP130" s="58"/>
      <c r="AQ130" s="58"/>
      <c r="AR130" s="58"/>
      <c r="BZ130" s="82"/>
      <c r="CA130" s="82"/>
      <c r="CB130" s="82"/>
      <c r="CC130" s="82"/>
    </row>
    <row r="131" spans="42:81" x14ac:dyDescent="0.25">
      <c r="AP131" s="58"/>
      <c r="AQ131" s="58"/>
      <c r="AR131" s="58"/>
      <c r="BZ131" s="82"/>
      <c r="CA131" s="82"/>
      <c r="CB131" s="82"/>
      <c r="CC131" s="82"/>
    </row>
    <row r="132" spans="42:81" x14ac:dyDescent="0.25">
      <c r="AP132" s="58"/>
      <c r="AQ132" s="58"/>
      <c r="AR132" s="58"/>
      <c r="BZ132" s="82"/>
      <c r="CA132" s="82"/>
      <c r="CB132" s="82"/>
      <c r="CC132" s="82"/>
    </row>
    <row r="133" spans="42:81" x14ac:dyDescent="0.25">
      <c r="AP133" s="58"/>
      <c r="AQ133" s="58"/>
      <c r="AR133" s="58"/>
      <c r="BZ133" s="82"/>
      <c r="CA133" s="82"/>
      <c r="CB133" s="82"/>
      <c r="CC133" s="82"/>
    </row>
    <row r="134" spans="42:81" x14ac:dyDescent="0.25">
      <c r="AP134" s="58"/>
      <c r="AQ134" s="58"/>
      <c r="AR134" s="58"/>
      <c r="BZ134" s="82"/>
      <c r="CA134" s="82"/>
      <c r="CB134" s="82"/>
      <c r="CC134" s="82"/>
    </row>
    <row r="135" spans="42:81" x14ac:dyDescent="0.25">
      <c r="AP135" s="58"/>
      <c r="AQ135" s="58"/>
      <c r="AR135" s="58"/>
      <c r="BZ135" s="82"/>
      <c r="CA135" s="82"/>
      <c r="CB135" s="82"/>
      <c r="CC135" s="82"/>
    </row>
    <row r="136" spans="42:81" x14ac:dyDescent="0.25">
      <c r="AP136" s="58"/>
      <c r="AQ136" s="58"/>
      <c r="AR136" s="58"/>
      <c r="BZ136" s="82"/>
      <c r="CA136" s="82"/>
      <c r="CB136" s="82"/>
      <c r="CC136" s="82"/>
    </row>
    <row r="137" spans="42:81" x14ac:dyDescent="0.25">
      <c r="AP137" s="58"/>
      <c r="AQ137" s="58"/>
      <c r="AR137" s="58"/>
      <c r="BZ137" s="82"/>
      <c r="CA137" s="82"/>
      <c r="CB137" s="82"/>
      <c r="CC137" s="82"/>
    </row>
    <row r="138" spans="42:81" x14ac:dyDescent="0.25">
      <c r="AP138" s="58"/>
      <c r="AQ138" s="58"/>
      <c r="AR138" s="58"/>
      <c r="BZ138" s="82"/>
      <c r="CA138" s="82"/>
      <c r="CB138" s="82"/>
      <c r="CC138" s="82"/>
    </row>
    <row r="139" spans="42:81" x14ac:dyDescent="0.25">
      <c r="AP139" s="58"/>
      <c r="AQ139" s="58"/>
      <c r="AR139" s="58"/>
      <c r="BZ139" s="82"/>
      <c r="CA139" s="82"/>
      <c r="CB139" s="82"/>
      <c r="CC139" s="82"/>
    </row>
    <row r="140" spans="42:81" x14ac:dyDescent="0.25">
      <c r="AP140" s="58"/>
      <c r="AQ140" s="58"/>
      <c r="AR140" s="58"/>
      <c r="BZ140" s="82"/>
      <c r="CA140" s="82"/>
      <c r="CB140" s="82"/>
      <c r="CC140" s="82"/>
    </row>
    <row r="141" spans="42:81" x14ac:dyDescent="0.25">
      <c r="AP141" s="58"/>
      <c r="AQ141" s="58"/>
      <c r="AR141" s="58"/>
      <c r="BZ141" s="82"/>
      <c r="CA141" s="82"/>
      <c r="CB141" s="82"/>
      <c r="CC141" s="82"/>
    </row>
    <row r="142" spans="42:81" x14ac:dyDescent="0.25">
      <c r="AP142" s="58"/>
      <c r="AQ142" s="58"/>
      <c r="AR142" s="58"/>
      <c r="BZ142" s="82"/>
      <c r="CA142" s="82"/>
      <c r="CB142" s="82"/>
      <c r="CC142" s="82"/>
    </row>
    <row r="143" spans="42:81" x14ac:dyDescent="0.25">
      <c r="AP143" s="58"/>
      <c r="AQ143" s="58"/>
      <c r="AR143" s="58"/>
      <c r="BZ143" s="82"/>
      <c r="CA143" s="82"/>
      <c r="CB143" s="82"/>
      <c r="CC143" s="82"/>
    </row>
    <row r="144" spans="42:81" x14ac:dyDescent="0.25">
      <c r="AP144" s="58"/>
      <c r="AQ144" s="58"/>
      <c r="AR144" s="58"/>
      <c r="BZ144" s="82"/>
      <c r="CA144" s="82"/>
      <c r="CB144" s="82"/>
      <c r="CC144" s="82"/>
    </row>
    <row r="145" spans="42:81" x14ac:dyDescent="0.25">
      <c r="AP145" s="58"/>
      <c r="AQ145" s="58"/>
      <c r="AR145" s="58"/>
      <c r="BZ145" s="82"/>
      <c r="CA145" s="82"/>
      <c r="CB145" s="82"/>
      <c r="CC145" s="82"/>
    </row>
    <row r="146" spans="42:81" x14ac:dyDescent="0.25">
      <c r="AP146" s="58"/>
      <c r="AQ146" s="58"/>
      <c r="AR146" s="58"/>
      <c r="BZ146" s="82"/>
      <c r="CA146" s="82"/>
      <c r="CB146" s="82"/>
      <c r="CC146" s="82"/>
    </row>
    <row r="147" spans="42:81" x14ac:dyDescent="0.25">
      <c r="AP147" s="58"/>
      <c r="AQ147" s="58"/>
      <c r="AR147" s="58"/>
      <c r="BZ147" s="82"/>
      <c r="CA147" s="82"/>
      <c r="CB147" s="82"/>
      <c r="CC147" s="82"/>
    </row>
    <row r="148" spans="42:81" x14ac:dyDescent="0.25">
      <c r="AP148" s="58"/>
      <c r="AQ148" s="58"/>
      <c r="AR148" s="58"/>
      <c r="BZ148" s="82"/>
      <c r="CA148" s="82"/>
      <c r="CB148" s="82"/>
      <c r="CC148" s="82"/>
    </row>
    <row r="149" spans="42:81" x14ac:dyDescent="0.25">
      <c r="AP149" s="58"/>
      <c r="AQ149" s="58"/>
      <c r="AR149" s="58"/>
      <c r="BZ149" s="82"/>
      <c r="CA149" s="82"/>
      <c r="CB149" s="82"/>
      <c r="CC149" s="82"/>
    </row>
    <row r="150" spans="42:81" x14ac:dyDescent="0.25">
      <c r="AP150" s="58"/>
      <c r="AQ150" s="58"/>
      <c r="AR150" s="58"/>
      <c r="BZ150" s="82"/>
      <c r="CA150" s="82"/>
      <c r="CB150" s="82"/>
      <c r="CC150" s="82"/>
    </row>
    <row r="151" spans="42:81" x14ac:dyDescent="0.25">
      <c r="AP151" s="58"/>
      <c r="AQ151" s="58"/>
      <c r="AR151" s="58"/>
      <c r="BZ151" s="82"/>
      <c r="CA151" s="82"/>
      <c r="CB151" s="82"/>
      <c r="CC151" s="82"/>
    </row>
    <row r="152" spans="42:81" x14ac:dyDescent="0.25">
      <c r="AP152" s="58"/>
      <c r="AQ152" s="58"/>
      <c r="AR152" s="58"/>
      <c r="BZ152" s="82"/>
      <c r="CA152" s="82"/>
      <c r="CB152" s="82"/>
      <c r="CC152" s="82"/>
    </row>
    <row r="153" spans="42:81" x14ac:dyDescent="0.25">
      <c r="AP153" s="58"/>
      <c r="AQ153" s="58"/>
      <c r="AR153" s="58"/>
      <c r="BZ153" s="82"/>
      <c r="CA153" s="82"/>
      <c r="CB153" s="82"/>
      <c r="CC153" s="82"/>
    </row>
    <row r="154" spans="42:81" x14ac:dyDescent="0.25">
      <c r="AP154" s="58"/>
      <c r="AQ154" s="58"/>
      <c r="AR154" s="58"/>
      <c r="BZ154" s="82"/>
      <c r="CA154" s="82"/>
      <c r="CB154" s="82"/>
      <c r="CC154" s="82"/>
    </row>
    <row r="155" spans="42:81" x14ac:dyDescent="0.25">
      <c r="AP155" s="58"/>
      <c r="AQ155" s="58"/>
      <c r="AR155" s="58"/>
      <c r="BZ155" s="82"/>
      <c r="CA155" s="82"/>
      <c r="CB155" s="82"/>
      <c r="CC155" s="82"/>
    </row>
    <row r="156" spans="42:81" x14ac:dyDescent="0.25">
      <c r="AP156" s="58"/>
      <c r="AQ156" s="58"/>
      <c r="AR156" s="58"/>
      <c r="BZ156" s="82"/>
      <c r="CA156" s="82"/>
      <c r="CB156" s="82"/>
      <c r="CC156" s="82"/>
    </row>
    <row r="157" spans="42:81" x14ac:dyDescent="0.25">
      <c r="AP157" s="58"/>
      <c r="AQ157" s="58"/>
      <c r="AR157" s="58"/>
      <c r="BZ157" s="82"/>
      <c r="CA157" s="82"/>
      <c r="CB157" s="82"/>
      <c r="CC157" s="82"/>
    </row>
    <row r="158" spans="42:81" x14ac:dyDescent="0.25">
      <c r="AP158" s="58"/>
      <c r="AQ158" s="58"/>
      <c r="AR158" s="58"/>
      <c r="BZ158" s="82"/>
      <c r="CA158" s="82"/>
      <c r="CB158" s="82"/>
      <c r="CC158" s="82"/>
    </row>
    <row r="159" spans="42:81" x14ac:dyDescent="0.25">
      <c r="AP159" s="58"/>
      <c r="AQ159" s="58"/>
      <c r="AR159" s="58"/>
      <c r="BZ159" s="82"/>
      <c r="CA159" s="82"/>
      <c r="CB159" s="82"/>
      <c r="CC159" s="82"/>
    </row>
    <row r="160" spans="42:81" x14ac:dyDescent="0.25">
      <c r="AP160" s="58"/>
      <c r="AQ160" s="58"/>
      <c r="AR160" s="58"/>
      <c r="BZ160" s="82"/>
      <c r="CA160" s="82"/>
      <c r="CB160" s="82"/>
      <c r="CC160" s="82"/>
    </row>
    <row r="161" spans="42:81" x14ac:dyDescent="0.25">
      <c r="AP161" s="58"/>
      <c r="AQ161" s="58"/>
      <c r="AR161" s="58"/>
      <c r="BZ161" s="82"/>
      <c r="CA161" s="82"/>
      <c r="CB161" s="82"/>
      <c r="CC161" s="82"/>
    </row>
    <row r="162" spans="42:81" x14ac:dyDescent="0.25">
      <c r="AP162" s="58"/>
      <c r="AQ162" s="58"/>
      <c r="AR162" s="58"/>
      <c r="BZ162" s="82"/>
      <c r="CA162" s="82"/>
      <c r="CB162" s="82"/>
      <c r="CC162" s="82"/>
    </row>
    <row r="163" spans="42:81" x14ac:dyDescent="0.25">
      <c r="AP163" s="58"/>
      <c r="AQ163" s="58"/>
      <c r="AR163" s="58"/>
      <c r="BZ163" s="82"/>
      <c r="CA163" s="82"/>
      <c r="CB163" s="82"/>
      <c r="CC163" s="82"/>
    </row>
    <row r="164" spans="42:81" x14ac:dyDescent="0.25">
      <c r="AP164" s="58"/>
      <c r="AQ164" s="58"/>
      <c r="AR164" s="58"/>
      <c r="BZ164" s="82"/>
      <c r="CA164" s="82"/>
      <c r="CB164" s="82"/>
      <c r="CC164" s="82"/>
    </row>
    <row r="165" spans="42:81" x14ac:dyDescent="0.25">
      <c r="AP165" s="58"/>
      <c r="AQ165" s="58"/>
      <c r="AR165" s="58"/>
      <c r="BZ165" s="82"/>
      <c r="CA165" s="82"/>
      <c r="CB165" s="82"/>
      <c r="CC165" s="82"/>
    </row>
    <row r="166" spans="42:81" x14ac:dyDescent="0.25">
      <c r="AP166" s="58"/>
      <c r="AQ166" s="58"/>
      <c r="AR166" s="58"/>
      <c r="BZ166" s="82"/>
      <c r="CA166" s="82"/>
      <c r="CB166" s="82"/>
      <c r="CC166" s="82"/>
    </row>
    <row r="167" spans="42:81" x14ac:dyDescent="0.25">
      <c r="AP167" s="58"/>
      <c r="AQ167" s="58"/>
      <c r="AR167" s="58"/>
      <c r="BZ167" s="82"/>
      <c r="CA167" s="82"/>
      <c r="CB167" s="82"/>
      <c r="CC167" s="82"/>
    </row>
    <row r="168" spans="42:81" x14ac:dyDescent="0.25">
      <c r="AP168" s="58"/>
      <c r="AQ168" s="58"/>
      <c r="AR168" s="58"/>
      <c r="BZ168" s="82"/>
      <c r="CA168" s="82"/>
      <c r="CB168" s="82"/>
      <c r="CC168" s="82"/>
    </row>
    <row r="169" spans="42:81" x14ac:dyDescent="0.25">
      <c r="AP169" s="58"/>
      <c r="AQ169" s="58"/>
      <c r="AR169" s="58"/>
      <c r="BZ169" s="82"/>
      <c r="CA169" s="82"/>
      <c r="CB169" s="82"/>
      <c r="CC169" s="82"/>
    </row>
    <row r="170" spans="42:81" x14ac:dyDescent="0.25">
      <c r="AP170" s="58"/>
      <c r="AQ170" s="58"/>
      <c r="AR170" s="58"/>
      <c r="BZ170" s="82"/>
      <c r="CA170" s="82"/>
      <c r="CB170" s="82"/>
      <c r="CC170" s="82"/>
    </row>
    <row r="171" spans="42:81" x14ac:dyDescent="0.25">
      <c r="AP171" s="58"/>
      <c r="AQ171" s="58"/>
      <c r="AR171" s="58"/>
      <c r="BZ171" s="82"/>
      <c r="CA171" s="82"/>
      <c r="CB171" s="82"/>
      <c r="CC171" s="82"/>
    </row>
    <row r="172" spans="42:81" x14ac:dyDescent="0.25">
      <c r="AP172" s="58"/>
      <c r="AQ172" s="58"/>
      <c r="AR172" s="58"/>
      <c r="BZ172" s="82"/>
      <c r="CA172" s="82"/>
      <c r="CB172" s="82"/>
      <c r="CC172" s="82"/>
    </row>
    <row r="173" spans="42:81" x14ac:dyDescent="0.25">
      <c r="AP173" s="58"/>
      <c r="AQ173" s="58"/>
      <c r="AR173" s="58"/>
      <c r="BZ173" s="82"/>
      <c r="CA173" s="82"/>
      <c r="CB173" s="82"/>
      <c r="CC173" s="82"/>
    </row>
    <row r="174" spans="42:81" x14ac:dyDescent="0.25">
      <c r="AP174" s="58"/>
      <c r="AQ174" s="58"/>
      <c r="AR174" s="58"/>
      <c r="BZ174" s="82"/>
      <c r="CA174" s="82"/>
      <c r="CB174" s="82"/>
      <c r="CC174" s="82"/>
    </row>
    <row r="175" spans="42:81" x14ac:dyDescent="0.25">
      <c r="AP175" s="58"/>
      <c r="AQ175" s="58"/>
      <c r="AR175" s="58"/>
      <c r="BZ175" s="82"/>
      <c r="CA175" s="82"/>
      <c r="CB175" s="82"/>
      <c r="CC175" s="82"/>
    </row>
    <row r="176" spans="42:81" x14ac:dyDescent="0.25">
      <c r="AP176" s="58"/>
      <c r="AQ176" s="58"/>
      <c r="AR176" s="58"/>
      <c r="BZ176" s="82"/>
      <c r="CA176" s="82"/>
      <c r="CB176" s="82"/>
      <c r="CC176" s="82"/>
    </row>
    <row r="177" spans="42:81" x14ac:dyDescent="0.25">
      <c r="AP177" s="58"/>
      <c r="AQ177" s="58"/>
      <c r="AR177" s="58"/>
      <c r="BZ177" s="82"/>
      <c r="CA177" s="82"/>
      <c r="CB177" s="82"/>
      <c r="CC177" s="82"/>
    </row>
    <row r="178" spans="42:81" x14ac:dyDescent="0.25">
      <c r="AP178" s="58"/>
      <c r="AQ178" s="58"/>
      <c r="AR178" s="58"/>
      <c r="BZ178" s="82"/>
      <c r="CA178" s="82"/>
      <c r="CB178" s="82"/>
      <c r="CC178" s="82"/>
    </row>
    <row r="179" spans="42:81" x14ac:dyDescent="0.25">
      <c r="AP179" s="58"/>
      <c r="AQ179" s="58"/>
      <c r="AR179" s="58"/>
      <c r="BZ179" s="82"/>
      <c r="CA179" s="82"/>
      <c r="CB179" s="82"/>
      <c r="CC179" s="82"/>
    </row>
    <row r="180" spans="42:81" x14ac:dyDescent="0.25">
      <c r="AP180" s="58"/>
      <c r="AQ180" s="58"/>
      <c r="AR180" s="58"/>
      <c r="BZ180" s="82"/>
      <c r="CA180" s="82"/>
      <c r="CB180" s="82"/>
      <c r="CC180" s="82"/>
    </row>
    <row r="181" spans="42:81" x14ac:dyDescent="0.25">
      <c r="AP181" s="58"/>
      <c r="AQ181" s="58"/>
      <c r="AR181" s="58"/>
      <c r="BZ181" s="82"/>
      <c r="CA181" s="82"/>
      <c r="CB181" s="82"/>
      <c r="CC181" s="82"/>
    </row>
    <row r="182" spans="42:81" x14ac:dyDescent="0.25">
      <c r="AP182" s="58"/>
      <c r="AQ182" s="58"/>
      <c r="AR182" s="58"/>
      <c r="BZ182" s="82"/>
      <c r="CA182" s="82"/>
      <c r="CB182" s="82"/>
      <c r="CC182" s="82"/>
    </row>
    <row r="183" spans="42:81" x14ac:dyDescent="0.25">
      <c r="AP183" s="58"/>
      <c r="AQ183" s="58"/>
      <c r="AR183" s="58"/>
      <c r="BZ183" s="82"/>
      <c r="CA183" s="82"/>
      <c r="CB183" s="82"/>
      <c r="CC183" s="82"/>
    </row>
    <row r="184" spans="42:81" x14ac:dyDescent="0.25">
      <c r="AP184" s="58"/>
      <c r="AQ184" s="58"/>
      <c r="AR184" s="58"/>
      <c r="BZ184" s="82"/>
      <c r="CA184" s="82"/>
      <c r="CB184" s="82"/>
      <c r="CC184" s="82"/>
    </row>
    <row r="185" spans="42:81" x14ac:dyDescent="0.25">
      <c r="AP185" s="58"/>
      <c r="AQ185" s="58"/>
      <c r="AR185" s="58"/>
      <c r="BZ185" s="82"/>
      <c r="CA185" s="82"/>
      <c r="CB185" s="82"/>
      <c r="CC185" s="82"/>
    </row>
    <row r="186" spans="42:81" x14ac:dyDescent="0.25">
      <c r="AP186" s="58"/>
      <c r="AQ186" s="58"/>
      <c r="AR186" s="58"/>
      <c r="BZ186" s="82"/>
      <c r="CA186" s="82"/>
      <c r="CB186" s="82"/>
      <c r="CC186" s="82"/>
    </row>
    <row r="187" spans="42:81" x14ac:dyDescent="0.25">
      <c r="AP187" s="58"/>
      <c r="AQ187" s="58"/>
      <c r="AR187" s="58"/>
      <c r="BZ187" s="82"/>
      <c r="CA187" s="82"/>
      <c r="CB187" s="82"/>
      <c r="CC187" s="82"/>
    </row>
    <row r="188" spans="42:81" x14ac:dyDescent="0.25">
      <c r="AP188" s="58"/>
      <c r="AQ188" s="58"/>
      <c r="AR188" s="58"/>
      <c r="BZ188" s="82"/>
      <c r="CA188" s="82"/>
      <c r="CB188" s="82"/>
      <c r="CC188" s="82"/>
    </row>
    <row r="189" spans="42:81" x14ac:dyDescent="0.25">
      <c r="AP189" s="58"/>
      <c r="AQ189" s="58"/>
      <c r="AR189" s="58"/>
      <c r="BZ189" s="82"/>
      <c r="CA189" s="82"/>
      <c r="CB189" s="82"/>
      <c r="CC189" s="82"/>
    </row>
    <row r="190" spans="42:81" x14ac:dyDescent="0.25">
      <c r="AP190" s="58"/>
      <c r="AQ190" s="58"/>
      <c r="AR190" s="58"/>
      <c r="BZ190" s="82"/>
      <c r="CA190" s="82"/>
      <c r="CB190" s="82"/>
      <c r="CC190" s="82"/>
    </row>
    <row r="191" spans="42:81" x14ac:dyDescent="0.25">
      <c r="AP191" s="58"/>
      <c r="AQ191" s="58"/>
      <c r="AR191" s="58"/>
      <c r="BZ191" s="82"/>
      <c r="CA191" s="82"/>
      <c r="CB191" s="82"/>
      <c r="CC191" s="82"/>
    </row>
    <row r="192" spans="42:81" x14ac:dyDescent="0.25">
      <c r="AP192" s="58"/>
      <c r="AQ192" s="58"/>
      <c r="AR192" s="58"/>
      <c r="BZ192" s="82"/>
      <c r="CA192" s="82"/>
      <c r="CB192" s="82"/>
      <c r="CC192" s="82"/>
    </row>
    <row r="193" spans="42:81" x14ac:dyDescent="0.25">
      <c r="AP193" s="58"/>
      <c r="AQ193" s="58"/>
      <c r="AR193" s="58"/>
      <c r="BZ193" s="82"/>
      <c r="CA193" s="82"/>
      <c r="CB193" s="82"/>
      <c r="CC193" s="82"/>
    </row>
    <row r="194" spans="42:81" x14ac:dyDescent="0.25">
      <c r="AP194" s="58"/>
      <c r="AQ194" s="58"/>
      <c r="AR194" s="58"/>
      <c r="BZ194" s="82"/>
      <c r="CA194" s="82"/>
      <c r="CB194" s="82"/>
      <c r="CC194" s="82"/>
    </row>
    <row r="195" spans="42:81" x14ac:dyDescent="0.25">
      <c r="AP195" s="58"/>
      <c r="AQ195" s="58"/>
      <c r="AR195" s="58"/>
      <c r="BZ195" s="82"/>
      <c r="CA195" s="82"/>
      <c r="CB195" s="82"/>
      <c r="CC195" s="82"/>
    </row>
    <row r="196" spans="42:81" x14ac:dyDescent="0.25">
      <c r="AP196" s="58"/>
      <c r="AQ196" s="58"/>
      <c r="AR196" s="58"/>
      <c r="BZ196" s="82"/>
      <c r="CA196" s="82"/>
      <c r="CB196" s="82"/>
      <c r="CC196" s="82"/>
    </row>
    <row r="197" spans="42:81" x14ac:dyDescent="0.25">
      <c r="AP197" s="58"/>
      <c r="AQ197" s="58"/>
      <c r="AR197" s="58"/>
      <c r="BZ197" s="82"/>
      <c r="CA197" s="82"/>
      <c r="CB197" s="82"/>
      <c r="CC197" s="82"/>
    </row>
    <row r="198" spans="42:81" x14ac:dyDescent="0.25">
      <c r="AP198" s="58"/>
      <c r="AQ198" s="58"/>
      <c r="AR198" s="58"/>
      <c r="BZ198" s="82"/>
      <c r="CA198" s="82"/>
      <c r="CB198" s="82"/>
      <c r="CC198" s="82"/>
    </row>
    <row r="199" spans="42:81" x14ac:dyDescent="0.25">
      <c r="AP199" s="58"/>
      <c r="AQ199" s="58"/>
      <c r="AR199" s="58"/>
      <c r="BZ199" s="82"/>
      <c r="CA199" s="82"/>
      <c r="CB199" s="82"/>
      <c r="CC199" s="82"/>
    </row>
    <row r="200" spans="42:81" x14ac:dyDescent="0.25">
      <c r="AP200" s="58"/>
      <c r="AQ200" s="58"/>
      <c r="AR200" s="58"/>
      <c r="BZ200" s="82"/>
      <c r="CA200" s="82"/>
      <c r="CB200" s="82"/>
      <c r="CC200" s="82"/>
    </row>
    <row r="201" spans="42:81" x14ac:dyDescent="0.25">
      <c r="AP201" s="58"/>
      <c r="AQ201" s="58"/>
      <c r="AR201" s="58"/>
      <c r="BZ201" s="82"/>
      <c r="CA201" s="82"/>
      <c r="CB201" s="82"/>
      <c r="CC201" s="82"/>
    </row>
    <row r="202" spans="42:81" x14ac:dyDescent="0.25">
      <c r="AP202" s="58"/>
      <c r="AQ202" s="58"/>
      <c r="AR202" s="58"/>
      <c r="BZ202" s="82"/>
      <c r="CA202" s="82"/>
      <c r="CB202" s="82"/>
      <c r="CC202" s="82"/>
    </row>
    <row r="203" spans="42:81" x14ac:dyDescent="0.25">
      <c r="AP203" s="58"/>
      <c r="AQ203" s="58"/>
      <c r="AR203" s="58"/>
      <c r="BZ203" s="82"/>
      <c r="CA203" s="82"/>
      <c r="CB203" s="82"/>
      <c r="CC203" s="82"/>
    </row>
    <row r="204" spans="42:81" x14ac:dyDescent="0.25">
      <c r="AP204" s="58"/>
      <c r="AQ204" s="58"/>
      <c r="AR204" s="58"/>
      <c r="BZ204" s="82"/>
      <c r="CA204" s="82"/>
      <c r="CB204" s="82"/>
      <c r="CC204" s="82"/>
    </row>
    <row r="205" spans="42:81" x14ac:dyDescent="0.25">
      <c r="AP205" s="58"/>
      <c r="AQ205" s="58"/>
      <c r="AR205" s="58"/>
      <c r="BZ205" s="82"/>
      <c r="CA205" s="82"/>
      <c r="CB205" s="82"/>
      <c r="CC205" s="82"/>
    </row>
    <row r="206" spans="42:81" x14ac:dyDescent="0.25">
      <c r="AP206" s="58"/>
      <c r="AQ206" s="58"/>
      <c r="AR206" s="58"/>
      <c r="BZ206" s="82"/>
      <c r="CA206" s="82"/>
      <c r="CB206" s="82"/>
      <c r="CC206" s="82"/>
    </row>
    <row r="207" spans="42:81" x14ac:dyDescent="0.25">
      <c r="AP207" s="58"/>
      <c r="AQ207" s="58"/>
      <c r="AR207" s="58"/>
      <c r="BZ207" s="82"/>
      <c r="CA207" s="82"/>
      <c r="CB207" s="82"/>
      <c r="CC207" s="82"/>
    </row>
    <row r="208" spans="42:81" x14ac:dyDescent="0.25">
      <c r="AP208" s="58"/>
      <c r="AQ208" s="58"/>
      <c r="AR208" s="58"/>
      <c r="BZ208" s="82"/>
      <c r="CA208" s="82"/>
      <c r="CB208" s="82"/>
      <c r="CC208" s="82"/>
    </row>
    <row r="209" spans="42:81" x14ac:dyDescent="0.25">
      <c r="AP209" s="58"/>
      <c r="AQ209" s="58"/>
      <c r="AR209" s="58"/>
      <c r="BZ209" s="82"/>
      <c r="CA209" s="82"/>
      <c r="CB209" s="82"/>
      <c r="CC209" s="82"/>
    </row>
    <row r="210" spans="42:81" x14ac:dyDescent="0.25">
      <c r="AP210" s="58"/>
      <c r="AQ210" s="58"/>
      <c r="AR210" s="58"/>
      <c r="BZ210" s="82"/>
      <c r="CA210" s="82"/>
      <c r="CB210" s="82"/>
      <c r="CC210" s="82"/>
    </row>
    <row r="211" spans="42:81" x14ac:dyDescent="0.25">
      <c r="AP211" s="58"/>
      <c r="AQ211" s="58"/>
      <c r="AR211" s="58"/>
      <c r="BZ211" s="82"/>
      <c r="CA211" s="82"/>
      <c r="CB211" s="82"/>
      <c r="CC211" s="82"/>
    </row>
    <row r="212" spans="42:81" x14ac:dyDescent="0.25">
      <c r="AP212" s="58"/>
      <c r="AQ212" s="58"/>
      <c r="AR212" s="58"/>
      <c r="BZ212" s="82"/>
      <c r="CA212" s="82"/>
      <c r="CB212" s="82"/>
      <c r="CC212" s="82"/>
    </row>
    <row r="213" spans="42:81" x14ac:dyDescent="0.25">
      <c r="AP213" s="58"/>
      <c r="AQ213" s="58"/>
      <c r="AR213" s="58"/>
      <c r="BZ213" s="82"/>
      <c r="CA213" s="82"/>
      <c r="CB213" s="82"/>
      <c r="CC213" s="82"/>
    </row>
    <row r="214" spans="42:81" x14ac:dyDescent="0.25">
      <c r="AP214" s="58"/>
      <c r="AQ214" s="58"/>
      <c r="AR214" s="58"/>
      <c r="BZ214" s="82"/>
      <c r="CA214" s="82"/>
      <c r="CB214" s="82"/>
      <c r="CC214" s="82"/>
    </row>
    <row r="215" spans="42:81" x14ac:dyDescent="0.25">
      <c r="AP215" s="58"/>
      <c r="AQ215" s="58"/>
      <c r="AR215" s="58"/>
      <c r="BZ215" s="82"/>
      <c r="CA215" s="82"/>
      <c r="CB215" s="82"/>
      <c r="CC215" s="82"/>
    </row>
    <row r="216" spans="42:81" x14ac:dyDescent="0.25">
      <c r="AP216" s="58"/>
      <c r="AQ216" s="58"/>
      <c r="AR216" s="58"/>
      <c r="BZ216" s="82"/>
      <c r="CA216" s="82"/>
      <c r="CB216" s="82"/>
      <c r="CC216" s="82"/>
    </row>
    <row r="217" spans="42:81" x14ac:dyDescent="0.25">
      <c r="AP217" s="58"/>
      <c r="AQ217" s="58"/>
      <c r="AR217" s="58"/>
      <c r="BZ217" s="82"/>
      <c r="CA217" s="82"/>
      <c r="CB217" s="82"/>
      <c r="CC217" s="82"/>
    </row>
    <row r="218" spans="42:81" x14ac:dyDescent="0.25">
      <c r="AP218" s="58"/>
      <c r="AQ218" s="58"/>
      <c r="AR218" s="58"/>
      <c r="BZ218" s="82"/>
      <c r="CA218" s="82"/>
      <c r="CB218" s="82"/>
      <c r="CC218" s="82"/>
    </row>
    <row r="219" spans="42:81" x14ac:dyDescent="0.25">
      <c r="AP219" s="58"/>
      <c r="AQ219" s="58"/>
      <c r="AR219" s="58"/>
      <c r="BZ219" s="82"/>
      <c r="CA219" s="82"/>
      <c r="CB219" s="82"/>
      <c r="CC219" s="82"/>
    </row>
    <row r="220" spans="42:81" x14ac:dyDescent="0.25">
      <c r="AP220" s="58"/>
      <c r="AQ220" s="58"/>
      <c r="AR220" s="58"/>
      <c r="BZ220" s="82"/>
      <c r="CA220" s="82"/>
      <c r="CB220" s="82"/>
      <c r="CC220" s="82"/>
    </row>
    <row r="221" spans="42:81" x14ac:dyDescent="0.25">
      <c r="AP221" s="58"/>
      <c r="AQ221" s="58"/>
      <c r="AR221" s="58"/>
      <c r="BZ221" s="82"/>
      <c r="CA221" s="82"/>
      <c r="CB221" s="82"/>
      <c r="CC221" s="82"/>
    </row>
    <row r="222" spans="42:81" x14ac:dyDescent="0.25">
      <c r="AP222" s="58"/>
      <c r="AQ222" s="58"/>
      <c r="AR222" s="58"/>
      <c r="BZ222" s="82"/>
      <c r="CA222" s="82"/>
      <c r="CB222" s="82"/>
      <c r="CC222" s="82"/>
    </row>
    <row r="223" spans="42:81" x14ac:dyDescent="0.25">
      <c r="AP223" s="58"/>
      <c r="AQ223" s="58"/>
      <c r="AR223" s="58"/>
      <c r="BZ223" s="82"/>
      <c r="CA223" s="82"/>
      <c r="CB223" s="82"/>
      <c r="CC223" s="82"/>
    </row>
    <row r="224" spans="42:81" x14ac:dyDescent="0.25">
      <c r="AP224" s="58"/>
      <c r="AQ224" s="58"/>
      <c r="AR224" s="58"/>
      <c r="BZ224" s="82"/>
      <c r="CA224" s="82"/>
      <c r="CB224" s="82"/>
      <c r="CC224" s="82"/>
    </row>
    <row r="225" spans="42:81" x14ac:dyDescent="0.25">
      <c r="AP225" s="58"/>
      <c r="AQ225" s="58"/>
      <c r="AR225" s="58"/>
      <c r="BZ225" s="82"/>
      <c r="CA225" s="82"/>
      <c r="CB225" s="82"/>
      <c r="CC225" s="82"/>
    </row>
    <row r="226" spans="42:81" x14ac:dyDescent="0.25">
      <c r="AP226" s="58"/>
      <c r="AQ226" s="58"/>
      <c r="AR226" s="58"/>
      <c r="BZ226" s="82"/>
      <c r="CA226" s="82"/>
      <c r="CB226" s="82"/>
      <c r="CC226" s="82"/>
    </row>
    <row r="227" spans="42:81" x14ac:dyDescent="0.25">
      <c r="AP227" s="58"/>
      <c r="AQ227" s="58"/>
      <c r="AR227" s="58"/>
      <c r="BZ227" s="82"/>
      <c r="CA227" s="82"/>
      <c r="CB227" s="82"/>
      <c r="CC227" s="82"/>
    </row>
    <row r="228" spans="42:81" x14ac:dyDescent="0.25">
      <c r="AP228" s="58"/>
      <c r="AQ228" s="58"/>
      <c r="AR228" s="58"/>
      <c r="BZ228" s="82"/>
      <c r="CA228" s="82"/>
      <c r="CB228" s="82"/>
      <c r="CC228" s="82"/>
    </row>
    <row r="229" spans="42:81" x14ac:dyDescent="0.25">
      <c r="AP229" s="58"/>
      <c r="AQ229" s="58"/>
      <c r="AR229" s="58"/>
      <c r="BZ229" s="82"/>
      <c r="CA229" s="82"/>
      <c r="CB229" s="82"/>
      <c r="CC229" s="82"/>
    </row>
    <row r="230" spans="42:81" x14ac:dyDescent="0.25">
      <c r="AP230" s="58"/>
      <c r="AQ230" s="58"/>
      <c r="AR230" s="58"/>
      <c r="BZ230" s="82"/>
      <c r="CA230" s="82"/>
      <c r="CB230" s="82"/>
      <c r="CC230" s="82"/>
    </row>
    <row r="231" spans="42:81" x14ac:dyDescent="0.25">
      <c r="AP231" s="58"/>
      <c r="AQ231" s="58"/>
      <c r="AR231" s="58"/>
      <c r="BZ231" s="82"/>
      <c r="CA231" s="82"/>
      <c r="CB231" s="82"/>
      <c r="CC231" s="82"/>
    </row>
    <row r="232" spans="42:81" x14ac:dyDescent="0.25">
      <c r="AP232" s="58"/>
      <c r="AQ232" s="58"/>
      <c r="AR232" s="58"/>
      <c r="BZ232" s="82"/>
      <c r="CA232" s="82"/>
      <c r="CB232" s="82"/>
      <c r="CC232" s="82"/>
    </row>
    <row r="233" spans="42:81" x14ac:dyDescent="0.25">
      <c r="AP233" s="58"/>
      <c r="AQ233" s="58"/>
      <c r="AR233" s="58"/>
      <c r="BZ233" s="82"/>
      <c r="CA233" s="82"/>
      <c r="CB233" s="82"/>
      <c r="CC233" s="82"/>
    </row>
    <row r="234" spans="42:81" x14ac:dyDescent="0.25">
      <c r="AP234" s="58"/>
      <c r="AQ234" s="58"/>
      <c r="AR234" s="58"/>
      <c r="BZ234" s="82"/>
      <c r="CA234" s="82"/>
      <c r="CB234" s="82"/>
      <c r="CC234" s="82"/>
    </row>
    <row r="235" spans="42:81" x14ac:dyDescent="0.25">
      <c r="AP235" s="58"/>
      <c r="AQ235" s="58"/>
      <c r="AR235" s="58"/>
      <c r="BZ235" s="82"/>
      <c r="CA235" s="82"/>
      <c r="CB235" s="82"/>
      <c r="CC235" s="82"/>
    </row>
    <row r="236" spans="42:81" x14ac:dyDescent="0.25">
      <c r="AP236" s="58"/>
      <c r="AQ236" s="58"/>
      <c r="AR236" s="58"/>
      <c r="BZ236" s="82"/>
      <c r="CA236" s="82"/>
      <c r="CB236" s="82"/>
      <c r="CC236" s="82"/>
    </row>
    <row r="237" spans="42:81" x14ac:dyDescent="0.25">
      <c r="AP237" s="58"/>
      <c r="AQ237" s="58"/>
      <c r="AR237" s="58"/>
      <c r="BZ237" s="82"/>
      <c r="CA237" s="82"/>
      <c r="CB237" s="82"/>
      <c r="CC237" s="82"/>
    </row>
    <row r="238" spans="42:81" x14ac:dyDescent="0.25">
      <c r="AP238" s="58"/>
      <c r="AQ238" s="58"/>
      <c r="AR238" s="58"/>
      <c r="BZ238" s="82"/>
      <c r="CA238" s="82"/>
      <c r="CB238" s="82"/>
      <c r="CC238" s="82"/>
    </row>
    <row r="239" spans="42:81" x14ac:dyDescent="0.25">
      <c r="AP239" s="58"/>
      <c r="AQ239" s="58"/>
      <c r="AR239" s="58"/>
      <c r="BZ239" s="82"/>
      <c r="CA239" s="82"/>
      <c r="CB239" s="82"/>
      <c r="CC239" s="82"/>
    </row>
    <row r="240" spans="42:81" x14ac:dyDescent="0.25">
      <c r="AP240" s="58"/>
      <c r="AQ240" s="58"/>
      <c r="AR240" s="58"/>
      <c r="BZ240" s="82"/>
      <c r="CA240" s="82"/>
      <c r="CB240" s="82"/>
      <c r="CC240" s="82"/>
    </row>
    <row r="241" spans="42:81" x14ac:dyDescent="0.25">
      <c r="AP241" s="58"/>
      <c r="AQ241" s="58"/>
      <c r="AR241" s="58"/>
      <c r="BZ241" s="82"/>
      <c r="CA241" s="82"/>
      <c r="CB241" s="82"/>
      <c r="CC241" s="82"/>
    </row>
    <row r="242" spans="42:81" x14ac:dyDescent="0.25">
      <c r="AP242" s="58"/>
      <c r="AQ242" s="58"/>
      <c r="AR242" s="58"/>
      <c r="BZ242" s="82"/>
      <c r="CA242" s="82"/>
      <c r="CB242" s="82"/>
      <c r="CC242" s="82"/>
    </row>
    <row r="243" spans="42:81" x14ac:dyDescent="0.25">
      <c r="AP243" s="58"/>
      <c r="AQ243" s="58"/>
      <c r="AR243" s="58"/>
      <c r="BZ243" s="82"/>
      <c r="CA243" s="82"/>
      <c r="CB243" s="82"/>
      <c r="CC243" s="82"/>
    </row>
    <row r="244" spans="42:81" x14ac:dyDescent="0.25">
      <c r="AP244" s="58"/>
      <c r="AQ244" s="58"/>
      <c r="AR244" s="58"/>
      <c r="BZ244" s="82"/>
      <c r="CA244" s="82"/>
      <c r="CB244" s="82"/>
      <c r="CC244" s="82"/>
    </row>
    <row r="245" spans="42:81" x14ac:dyDescent="0.25">
      <c r="AP245" s="58"/>
      <c r="AQ245" s="58"/>
      <c r="AR245" s="58"/>
      <c r="BZ245" s="82"/>
      <c r="CA245" s="82"/>
      <c r="CB245" s="82"/>
      <c r="CC245" s="82"/>
    </row>
    <row r="246" spans="42:81" x14ac:dyDescent="0.25">
      <c r="AP246" s="58"/>
      <c r="AQ246" s="58"/>
      <c r="AR246" s="58"/>
      <c r="BZ246" s="82"/>
      <c r="CA246" s="82"/>
      <c r="CB246" s="82"/>
      <c r="CC246" s="82"/>
    </row>
    <row r="247" spans="42:81" x14ac:dyDescent="0.25">
      <c r="AP247" s="58"/>
      <c r="AQ247" s="58"/>
      <c r="AR247" s="58"/>
      <c r="BZ247" s="82"/>
      <c r="CA247" s="82"/>
      <c r="CB247" s="82"/>
      <c r="CC247" s="82"/>
    </row>
    <row r="248" spans="42:81" x14ac:dyDescent="0.25">
      <c r="AP248" s="58"/>
      <c r="AQ248" s="58"/>
      <c r="AR248" s="58"/>
      <c r="BZ248" s="82"/>
      <c r="CA248" s="82"/>
      <c r="CB248" s="82"/>
      <c r="CC248" s="82"/>
    </row>
    <row r="249" spans="42:81" x14ac:dyDescent="0.25">
      <c r="AP249" s="58"/>
      <c r="AQ249" s="58"/>
      <c r="AR249" s="58"/>
      <c r="BZ249" s="82"/>
      <c r="CA249" s="82"/>
      <c r="CB249" s="82"/>
      <c r="CC249" s="82"/>
    </row>
    <row r="250" spans="42:81" x14ac:dyDescent="0.25">
      <c r="AP250" s="58"/>
      <c r="AQ250" s="58"/>
      <c r="AR250" s="58"/>
      <c r="BZ250" s="82"/>
      <c r="CA250" s="82"/>
      <c r="CB250" s="82"/>
      <c r="CC250" s="82"/>
    </row>
    <row r="251" spans="42:81" x14ac:dyDescent="0.25">
      <c r="AP251" s="58"/>
      <c r="AQ251" s="58"/>
      <c r="AR251" s="58"/>
      <c r="BZ251" s="82"/>
      <c r="CA251" s="82"/>
      <c r="CB251" s="82"/>
      <c r="CC251" s="82"/>
    </row>
    <row r="252" spans="42:81" x14ac:dyDescent="0.25">
      <c r="AP252" s="58"/>
      <c r="AQ252" s="58"/>
      <c r="AR252" s="58"/>
      <c r="BZ252" s="82"/>
      <c r="CA252" s="82"/>
      <c r="CB252" s="82"/>
      <c r="CC252" s="82"/>
    </row>
    <row r="253" spans="42:81" x14ac:dyDescent="0.25">
      <c r="AP253" s="58"/>
      <c r="AQ253" s="58"/>
      <c r="AR253" s="58"/>
      <c r="BZ253" s="82"/>
      <c r="CA253" s="82"/>
      <c r="CB253" s="82"/>
      <c r="CC253" s="82"/>
    </row>
    <row r="254" spans="42:81" x14ac:dyDescent="0.25">
      <c r="AP254" s="58"/>
      <c r="AQ254" s="58"/>
      <c r="AR254" s="58"/>
      <c r="BZ254" s="82"/>
      <c r="CA254" s="82"/>
      <c r="CB254" s="82"/>
      <c r="CC254" s="82"/>
    </row>
    <row r="255" spans="42:81" x14ac:dyDescent="0.25">
      <c r="AP255" s="58"/>
      <c r="AQ255" s="58"/>
      <c r="AR255" s="58"/>
      <c r="BZ255" s="82"/>
      <c r="CA255" s="82"/>
      <c r="CB255" s="82"/>
      <c r="CC255" s="82"/>
    </row>
    <row r="256" spans="42:81" x14ac:dyDescent="0.25">
      <c r="AP256" s="58"/>
      <c r="AQ256" s="58"/>
      <c r="AR256" s="58"/>
      <c r="BZ256" s="82"/>
      <c r="CA256" s="82"/>
      <c r="CB256" s="82"/>
      <c r="CC256" s="82"/>
    </row>
    <row r="257" spans="42:81" x14ac:dyDescent="0.25">
      <c r="AP257" s="58"/>
      <c r="AQ257" s="58"/>
      <c r="AR257" s="58"/>
      <c r="BZ257" s="82"/>
      <c r="CA257" s="82"/>
      <c r="CB257" s="82"/>
      <c r="CC257" s="82"/>
    </row>
    <row r="258" spans="42:81" x14ac:dyDescent="0.25">
      <c r="AP258" s="58"/>
      <c r="AQ258" s="58"/>
      <c r="AR258" s="58"/>
      <c r="BZ258" s="82"/>
      <c r="CA258" s="82"/>
      <c r="CB258" s="82"/>
      <c r="CC258" s="82"/>
    </row>
    <row r="259" spans="42:81" x14ac:dyDescent="0.25">
      <c r="AP259" s="58"/>
      <c r="AQ259" s="58"/>
      <c r="AR259" s="58"/>
      <c r="BZ259" s="82"/>
      <c r="CA259" s="82"/>
      <c r="CB259" s="82"/>
      <c r="CC259" s="82"/>
    </row>
    <row r="260" spans="42:81" x14ac:dyDescent="0.25">
      <c r="AP260" s="58"/>
      <c r="AQ260" s="58"/>
      <c r="AR260" s="58"/>
      <c r="BZ260" s="82"/>
      <c r="CA260" s="82"/>
      <c r="CB260" s="82"/>
      <c r="CC260" s="82"/>
    </row>
    <row r="261" spans="42:81" x14ac:dyDescent="0.25">
      <c r="AP261" s="58"/>
      <c r="AQ261" s="58"/>
      <c r="AR261" s="58"/>
      <c r="BZ261" s="82"/>
      <c r="CA261" s="82"/>
      <c r="CB261" s="82"/>
      <c r="CC261" s="82"/>
    </row>
    <row r="262" spans="42:81" x14ac:dyDescent="0.25">
      <c r="AP262" s="58"/>
      <c r="AQ262" s="58"/>
      <c r="AR262" s="58"/>
      <c r="BZ262" s="82"/>
      <c r="CA262" s="82"/>
      <c r="CB262" s="82"/>
      <c r="CC262" s="82"/>
    </row>
    <row r="263" spans="42:81" x14ac:dyDescent="0.25">
      <c r="AP263" s="58"/>
      <c r="AQ263" s="58"/>
      <c r="AR263" s="58"/>
      <c r="BZ263" s="82"/>
      <c r="CA263" s="82"/>
      <c r="CB263" s="82"/>
      <c r="CC263" s="82"/>
    </row>
    <row r="264" spans="42:81" x14ac:dyDescent="0.25">
      <c r="AP264" s="58"/>
      <c r="AQ264" s="58"/>
      <c r="AR264" s="58"/>
      <c r="BZ264" s="82"/>
      <c r="CA264" s="82"/>
      <c r="CB264" s="82"/>
      <c r="CC264" s="82"/>
    </row>
    <row r="265" spans="42:81" x14ac:dyDescent="0.25">
      <c r="AP265" s="58"/>
      <c r="AQ265" s="58"/>
      <c r="AR265" s="58"/>
      <c r="BZ265" s="82"/>
      <c r="CA265" s="82"/>
      <c r="CB265" s="82"/>
      <c r="CC265" s="82"/>
    </row>
    <row r="266" spans="42:81" x14ac:dyDescent="0.25">
      <c r="AP266" s="58"/>
      <c r="AQ266" s="58"/>
      <c r="AR266" s="58"/>
      <c r="BZ266" s="82"/>
      <c r="CA266" s="82"/>
      <c r="CB266" s="82"/>
      <c r="CC266" s="82"/>
    </row>
    <row r="267" spans="42:81" x14ac:dyDescent="0.25">
      <c r="AP267" s="58"/>
      <c r="AQ267" s="58"/>
      <c r="AR267" s="58"/>
      <c r="BZ267" s="82"/>
      <c r="CA267" s="82"/>
      <c r="CB267" s="82"/>
      <c r="CC267" s="82"/>
    </row>
    <row r="268" spans="42:81" x14ac:dyDescent="0.25">
      <c r="AP268" s="58"/>
      <c r="AQ268" s="58"/>
      <c r="AR268" s="58"/>
      <c r="BZ268" s="82"/>
      <c r="CA268" s="82"/>
      <c r="CB268" s="82"/>
      <c r="CC268" s="82"/>
    </row>
    <row r="269" spans="42:81" x14ac:dyDescent="0.25">
      <c r="AP269" s="58"/>
      <c r="AQ269" s="58"/>
      <c r="AR269" s="58"/>
      <c r="BZ269" s="82"/>
      <c r="CA269" s="82"/>
      <c r="CB269" s="82"/>
      <c r="CC269" s="82"/>
    </row>
    <row r="270" spans="42:81" x14ac:dyDescent="0.25">
      <c r="AP270" s="58"/>
      <c r="AQ270" s="58"/>
      <c r="AR270" s="58"/>
      <c r="BZ270" s="82"/>
      <c r="CA270" s="82"/>
      <c r="CB270" s="82"/>
      <c r="CC270" s="82"/>
    </row>
    <row r="271" spans="42:81" x14ac:dyDescent="0.25">
      <c r="AP271" s="58"/>
      <c r="AQ271" s="58"/>
      <c r="AR271" s="58"/>
      <c r="BZ271" s="82"/>
      <c r="CA271" s="82"/>
      <c r="CB271" s="82"/>
      <c r="CC271" s="82"/>
    </row>
    <row r="272" spans="42:81" x14ac:dyDescent="0.25">
      <c r="AP272" s="58"/>
      <c r="AQ272" s="58"/>
      <c r="AR272" s="58"/>
      <c r="BZ272" s="82"/>
      <c r="CA272" s="82"/>
      <c r="CB272" s="82"/>
      <c r="CC272" s="82"/>
    </row>
    <row r="273" spans="42:81" x14ac:dyDescent="0.25">
      <c r="AP273" s="58"/>
      <c r="AQ273" s="58"/>
      <c r="AR273" s="58"/>
      <c r="BZ273" s="82"/>
      <c r="CA273" s="82"/>
      <c r="CB273" s="82"/>
      <c r="CC273" s="82"/>
    </row>
    <row r="274" spans="42:81" x14ac:dyDescent="0.25">
      <c r="AP274" s="58"/>
      <c r="AQ274" s="58"/>
      <c r="AR274" s="58"/>
      <c r="BZ274" s="82"/>
      <c r="CA274" s="82"/>
      <c r="CB274" s="82"/>
      <c r="CC274" s="82"/>
    </row>
    <row r="275" spans="42:81" x14ac:dyDescent="0.25">
      <c r="AP275" s="58"/>
      <c r="AQ275" s="58"/>
      <c r="AR275" s="58"/>
      <c r="BZ275" s="82"/>
      <c r="CA275" s="82"/>
      <c r="CB275" s="82"/>
      <c r="CC275" s="82"/>
    </row>
    <row r="276" spans="42:81" x14ac:dyDescent="0.25">
      <c r="AP276" s="58"/>
      <c r="AQ276" s="58"/>
      <c r="AR276" s="58"/>
      <c r="BZ276" s="82"/>
      <c r="CA276" s="82"/>
      <c r="CB276" s="82"/>
      <c r="CC276" s="82"/>
    </row>
    <row r="277" spans="42:81" x14ac:dyDescent="0.25">
      <c r="AP277" s="58"/>
      <c r="AQ277" s="58"/>
      <c r="AR277" s="58"/>
      <c r="BZ277" s="82"/>
      <c r="CA277" s="82"/>
      <c r="CB277" s="82"/>
      <c r="CC277" s="82"/>
    </row>
    <row r="278" spans="42:81" x14ac:dyDescent="0.25">
      <c r="AP278" s="58"/>
      <c r="AQ278" s="58"/>
      <c r="AR278" s="58"/>
      <c r="BZ278" s="82"/>
      <c r="CA278" s="82"/>
      <c r="CB278" s="82"/>
      <c r="CC278" s="82"/>
    </row>
    <row r="279" spans="42:81" x14ac:dyDescent="0.25">
      <c r="AP279" s="58"/>
      <c r="AQ279" s="58"/>
      <c r="AR279" s="58"/>
      <c r="BZ279" s="82"/>
      <c r="CA279" s="82"/>
      <c r="CB279" s="82"/>
      <c r="CC279" s="82"/>
    </row>
    <row r="280" spans="42:81" x14ac:dyDescent="0.25">
      <c r="AP280" s="58"/>
      <c r="AQ280" s="58"/>
      <c r="AR280" s="58"/>
      <c r="BZ280" s="82"/>
      <c r="CA280" s="82"/>
      <c r="CB280" s="82"/>
      <c r="CC280" s="82"/>
    </row>
    <row r="281" spans="42:81" x14ac:dyDescent="0.25">
      <c r="AP281" s="58"/>
      <c r="AQ281" s="58"/>
      <c r="AR281" s="58"/>
      <c r="BZ281" s="82"/>
      <c r="CA281" s="82"/>
      <c r="CB281" s="82"/>
      <c r="CC281" s="82"/>
    </row>
    <row r="282" spans="42:81" x14ac:dyDescent="0.25">
      <c r="AP282" s="58"/>
      <c r="AQ282" s="58"/>
      <c r="AR282" s="58"/>
      <c r="BZ282" s="82"/>
      <c r="CA282" s="82"/>
      <c r="CB282" s="82"/>
      <c r="CC282" s="82"/>
    </row>
    <row r="283" spans="42:81" x14ac:dyDescent="0.25">
      <c r="AP283" s="58"/>
      <c r="AQ283" s="58"/>
      <c r="AR283" s="58"/>
      <c r="BZ283" s="82"/>
      <c r="CA283" s="82"/>
      <c r="CB283" s="82"/>
      <c r="CC283" s="82"/>
    </row>
    <row r="284" spans="42:81" x14ac:dyDescent="0.25">
      <c r="AP284" s="58"/>
      <c r="AQ284" s="58"/>
      <c r="AR284" s="58"/>
      <c r="BZ284" s="82"/>
      <c r="CA284" s="82"/>
      <c r="CB284" s="82"/>
      <c r="CC284" s="82"/>
    </row>
    <row r="285" spans="42:81" x14ac:dyDescent="0.25">
      <c r="AP285" s="58"/>
      <c r="AQ285" s="58"/>
      <c r="AR285" s="58"/>
      <c r="BZ285" s="82"/>
      <c r="CA285" s="82"/>
      <c r="CB285" s="82"/>
      <c r="CC285" s="82"/>
    </row>
    <row r="286" spans="42:81" x14ac:dyDescent="0.25">
      <c r="AP286" s="58"/>
      <c r="AQ286" s="58"/>
      <c r="AR286" s="58"/>
      <c r="BZ286" s="82"/>
      <c r="CA286" s="82"/>
      <c r="CB286" s="82"/>
      <c r="CC286" s="82"/>
    </row>
    <row r="287" spans="42:81" x14ac:dyDescent="0.25">
      <c r="AP287" s="58"/>
      <c r="AQ287" s="58"/>
      <c r="AR287" s="58"/>
      <c r="BZ287" s="82"/>
      <c r="CA287" s="82"/>
      <c r="CB287" s="82"/>
      <c r="CC287" s="82"/>
    </row>
    <row r="288" spans="42:81" x14ac:dyDescent="0.25">
      <c r="AP288" s="58"/>
      <c r="AQ288" s="58"/>
      <c r="AR288" s="58"/>
      <c r="BZ288" s="82"/>
      <c r="CA288" s="82"/>
      <c r="CB288" s="82"/>
      <c r="CC288" s="82"/>
    </row>
    <row r="289" spans="42:81" x14ac:dyDescent="0.25">
      <c r="AP289" s="58"/>
      <c r="AQ289" s="58"/>
      <c r="AR289" s="58"/>
      <c r="BZ289" s="82"/>
      <c r="CA289" s="82"/>
      <c r="CB289" s="82"/>
      <c r="CC289" s="82"/>
    </row>
    <row r="290" spans="42:81" x14ac:dyDescent="0.25">
      <c r="AP290" s="58"/>
      <c r="AQ290" s="58"/>
      <c r="AR290" s="58"/>
      <c r="BZ290" s="82"/>
      <c r="CA290" s="82"/>
      <c r="CB290" s="82"/>
      <c r="CC290" s="82"/>
    </row>
    <row r="291" spans="42:81" x14ac:dyDescent="0.25">
      <c r="AP291" s="58"/>
      <c r="AQ291" s="58"/>
      <c r="AR291" s="58"/>
      <c r="BZ291" s="82"/>
      <c r="CA291" s="82"/>
      <c r="CB291" s="82"/>
      <c r="CC291" s="82"/>
    </row>
    <row r="292" spans="42:81" x14ac:dyDescent="0.25">
      <c r="AP292" s="58"/>
      <c r="AQ292" s="58"/>
      <c r="AR292" s="58"/>
      <c r="BZ292" s="82"/>
      <c r="CA292" s="82"/>
      <c r="CB292" s="82"/>
      <c r="CC292" s="82"/>
    </row>
    <row r="293" spans="42:81" x14ac:dyDescent="0.25">
      <c r="AP293" s="58"/>
      <c r="AQ293" s="58"/>
      <c r="AR293" s="58"/>
      <c r="BZ293" s="82"/>
      <c r="CA293" s="82"/>
      <c r="CB293" s="82"/>
      <c r="CC293" s="82"/>
    </row>
    <row r="294" spans="42:81" x14ac:dyDescent="0.25">
      <c r="AP294" s="58"/>
      <c r="AQ294" s="58"/>
      <c r="AR294" s="58"/>
      <c r="BZ294" s="82"/>
      <c r="CA294" s="82"/>
      <c r="CB294" s="82"/>
      <c r="CC294" s="82"/>
    </row>
    <row r="295" spans="42:81" x14ac:dyDescent="0.25">
      <c r="AP295" s="58"/>
      <c r="AQ295" s="58"/>
      <c r="AR295" s="58"/>
      <c r="BZ295" s="82"/>
      <c r="CA295" s="82"/>
      <c r="CB295" s="82"/>
      <c r="CC295" s="82"/>
    </row>
    <row r="296" spans="42:81" x14ac:dyDescent="0.25">
      <c r="AP296" s="58"/>
      <c r="AQ296" s="58"/>
      <c r="AR296" s="58"/>
      <c r="BZ296" s="82"/>
      <c r="CA296" s="82"/>
      <c r="CB296" s="82"/>
      <c r="CC296" s="82"/>
    </row>
    <row r="297" spans="42:81" x14ac:dyDescent="0.25">
      <c r="AP297" s="58"/>
      <c r="AQ297" s="58"/>
      <c r="AR297" s="58"/>
      <c r="BZ297" s="82"/>
      <c r="CA297" s="82"/>
      <c r="CB297" s="82"/>
      <c r="CC297" s="82"/>
    </row>
    <row r="298" spans="42:81" x14ac:dyDescent="0.25">
      <c r="AP298" s="58"/>
      <c r="AQ298" s="58"/>
      <c r="AR298" s="58"/>
      <c r="BZ298" s="82"/>
      <c r="CA298" s="82"/>
      <c r="CB298" s="82"/>
      <c r="CC298" s="82"/>
    </row>
    <row r="299" spans="42:81" x14ac:dyDescent="0.25">
      <c r="AP299" s="58"/>
      <c r="AQ299" s="58"/>
      <c r="AR299" s="58"/>
      <c r="BZ299" s="82"/>
      <c r="CA299" s="82"/>
      <c r="CB299" s="82"/>
      <c r="CC299" s="82"/>
    </row>
    <row r="300" spans="42:81" x14ac:dyDescent="0.25">
      <c r="AP300" s="58"/>
      <c r="AQ300" s="58"/>
      <c r="AR300" s="58"/>
      <c r="BZ300" s="82"/>
      <c r="CA300" s="82"/>
      <c r="CB300" s="82"/>
      <c r="CC300" s="82"/>
    </row>
    <row r="301" spans="42:81" x14ac:dyDescent="0.25">
      <c r="AP301" s="58"/>
      <c r="AQ301" s="58"/>
      <c r="AR301" s="58"/>
      <c r="BZ301" s="82"/>
      <c r="CA301" s="82"/>
      <c r="CB301" s="82"/>
      <c r="CC301" s="82"/>
    </row>
    <row r="302" spans="42:81" x14ac:dyDescent="0.25">
      <c r="AP302" s="58"/>
      <c r="AQ302" s="58"/>
      <c r="AR302" s="58"/>
      <c r="BZ302" s="82"/>
      <c r="CA302" s="82"/>
      <c r="CB302" s="82"/>
      <c r="CC302" s="82"/>
    </row>
    <row r="303" spans="42:81" x14ac:dyDescent="0.25">
      <c r="AP303" s="58"/>
      <c r="AQ303" s="58"/>
      <c r="AR303" s="58"/>
      <c r="BZ303" s="82"/>
      <c r="CA303" s="82"/>
      <c r="CB303" s="82"/>
      <c r="CC303" s="82"/>
    </row>
    <row r="304" spans="42:81" x14ac:dyDescent="0.25">
      <c r="AP304" s="58"/>
      <c r="AQ304" s="58"/>
      <c r="AR304" s="58"/>
      <c r="BZ304" s="82"/>
      <c r="CA304" s="82"/>
      <c r="CB304" s="82"/>
      <c r="CC304" s="82"/>
    </row>
    <row r="305" spans="42:81" x14ac:dyDescent="0.25">
      <c r="AP305" s="58"/>
      <c r="AQ305" s="58"/>
      <c r="AR305" s="58"/>
      <c r="BZ305" s="82"/>
      <c r="CA305" s="82"/>
      <c r="CB305" s="82"/>
      <c r="CC305" s="82"/>
    </row>
    <row r="306" spans="42:81" x14ac:dyDescent="0.25">
      <c r="AP306" s="58"/>
      <c r="AQ306" s="58"/>
      <c r="AR306" s="58"/>
      <c r="BZ306" s="82"/>
      <c r="CA306" s="82"/>
      <c r="CB306" s="82"/>
      <c r="CC306" s="82"/>
    </row>
    <row r="307" spans="42:81" x14ac:dyDescent="0.25">
      <c r="AP307" s="58"/>
      <c r="AQ307" s="58"/>
      <c r="AR307" s="58"/>
      <c r="BZ307" s="82"/>
      <c r="CA307" s="82"/>
      <c r="CB307" s="82"/>
      <c r="CC307" s="82"/>
    </row>
    <row r="308" spans="42:81" x14ac:dyDescent="0.25">
      <c r="AP308" s="58"/>
      <c r="AQ308" s="58"/>
      <c r="AR308" s="58"/>
      <c r="BZ308" s="82"/>
      <c r="CA308" s="82"/>
      <c r="CB308" s="82"/>
      <c r="CC308" s="82"/>
    </row>
    <row r="309" spans="42:81" x14ac:dyDescent="0.25">
      <c r="AP309" s="58"/>
      <c r="AQ309" s="58"/>
      <c r="AR309" s="58"/>
      <c r="BZ309" s="82"/>
      <c r="CA309" s="82"/>
      <c r="CB309" s="82"/>
      <c r="CC309" s="82"/>
    </row>
    <row r="310" spans="42:81" x14ac:dyDescent="0.25">
      <c r="AP310" s="58"/>
      <c r="AQ310" s="58"/>
      <c r="AR310" s="58"/>
      <c r="BZ310" s="82"/>
      <c r="CA310" s="82"/>
      <c r="CB310" s="82"/>
      <c r="CC310" s="82"/>
    </row>
    <row r="311" spans="42:81" x14ac:dyDescent="0.25">
      <c r="AP311" s="58"/>
      <c r="AQ311" s="58"/>
      <c r="AR311" s="58"/>
      <c r="BZ311" s="82"/>
      <c r="CA311" s="82"/>
      <c r="CB311" s="82"/>
      <c r="CC311" s="82"/>
    </row>
    <row r="312" spans="42:81" x14ac:dyDescent="0.25">
      <c r="AP312" s="58"/>
      <c r="AQ312" s="58"/>
      <c r="AR312" s="58"/>
      <c r="BZ312" s="82"/>
      <c r="CA312" s="82"/>
      <c r="CB312" s="82"/>
      <c r="CC312" s="82"/>
    </row>
    <row r="313" spans="42:81" x14ac:dyDescent="0.25">
      <c r="AP313" s="58"/>
      <c r="AQ313" s="58"/>
      <c r="AR313" s="58"/>
      <c r="BZ313" s="82"/>
      <c r="CA313" s="82"/>
      <c r="CB313" s="82"/>
      <c r="CC313" s="82"/>
    </row>
    <row r="314" spans="42:81" x14ac:dyDescent="0.25">
      <c r="AP314" s="58"/>
      <c r="AQ314" s="57"/>
      <c r="AR314" s="58"/>
      <c r="BZ314" s="82"/>
      <c r="CA314" s="82"/>
      <c r="CB314" s="82"/>
      <c r="CC314" s="82"/>
    </row>
    <row r="315" spans="42:81" x14ac:dyDescent="0.25">
      <c r="AP315" s="58"/>
      <c r="AQ315" s="57"/>
      <c r="AR315" s="58"/>
      <c r="BZ315" s="82"/>
      <c r="CA315" s="82"/>
      <c r="CB315" s="82"/>
      <c r="CC315" s="82"/>
    </row>
    <row r="316" spans="42:81" x14ac:dyDescent="0.25">
      <c r="AP316" s="58"/>
      <c r="AQ316" s="57"/>
      <c r="AR316" s="58"/>
      <c r="BZ316" s="82"/>
      <c r="CA316" s="82"/>
      <c r="CB316" s="82"/>
      <c r="CC316" s="82"/>
    </row>
    <row r="317" spans="42:81" x14ac:dyDescent="0.25">
      <c r="AQ317" s="57"/>
      <c r="BZ317" s="82"/>
      <c r="CA317" s="82"/>
      <c r="CB317" s="82"/>
      <c r="CC317" s="82"/>
    </row>
    <row r="318" spans="42:81" x14ac:dyDescent="0.25">
      <c r="AQ318" s="57"/>
      <c r="BZ318" s="82"/>
      <c r="CA318" s="82"/>
      <c r="CB318" s="82"/>
      <c r="CC318" s="82"/>
    </row>
    <row r="319" spans="42:81" x14ac:dyDescent="0.25">
      <c r="AQ319" s="57"/>
      <c r="BZ319" s="82"/>
      <c r="CA319" s="82"/>
      <c r="CB319" s="82"/>
      <c r="CC319" s="82"/>
    </row>
    <row r="320" spans="42:81" x14ac:dyDescent="0.25">
      <c r="AQ320" s="57"/>
      <c r="BZ320" s="82"/>
      <c r="CA320" s="82"/>
      <c r="CB320" s="82"/>
      <c r="CC320" s="82"/>
    </row>
    <row r="321" spans="43:81" x14ac:dyDescent="0.25">
      <c r="AQ321" s="57"/>
      <c r="BZ321" s="82"/>
      <c r="CA321" s="82"/>
      <c r="CB321" s="82"/>
      <c r="CC321" s="82"/>
    </row>
    <row r="322" spans="43:81" x14ac:dyDescent="0.25">
      <c r="AQ322" s="57"/>
      <c r="BZ322" s="82"/>
      <c r="CA322" s="82"/>
      <c r="CB322" s="82"/>
      <c r="CC322" s="82"/>
    </row>
    <row r="323" spans="43:81" x14ac:dyDescent="0.25">
      <c r="AQ323" s="57"/>
      <c r="BZ323" s="82"/>
      <c r="CA323" s="82"/>
      <c r="CB323" s="82"/>
      <c r="CC323" s="82"/>
    </row>
    <row r="324" spans="43:81" x14ac:dyDescent="0.25">
      <c r="AQ324" s="57"/>
      <c r="BZ324" s="82"/>
      <c r="CA324" s="82"/>
      <c r="CB324" s="82"/>
      <c r="CC324" s="82"/>
    </row>
    <row r="325" spans="43:81" x14ac:dyDescent="0.25">
      <c r="AQ325" s="57"/>
      <c r="BZ325" s="82"/>
      <c r="CA325" s="82"/>
      <c r="CB325" s="82"/>
      <c r="CC325" s="82"/>
    </row>
    <row r="326" spans="43:81" x14ac:dyDescent="0.25">
      <c r="AQ326" s="57"/>
      <c r="BZ326" s="82"/>
      <c r="CA326" s="82"/>
      <c r="CB326" s="82"/>
      <c r="CC326" s="82"/>
    </row>
    <row r="327" spans="43:81" x14ac:dyDescent="0.25">
      <c r="AQ327" s="57"/>
      <c r="BZ327" s="82"/>
      <c r="CA327" s="82"/>
      <c r="CB327" s="82"/>
      <c r="CC327" s="82"/>
    </row>
    <row r="328" spans="43:81" x14ac:dyDescent="0.25">
      <c r="AQ328" s="57"/>
      <c r="BZ328" s="82"/>
      <c r="CA328" s="82"/>
      <c r="CB328" s="82"/>
      <c r="CC328" s="82"/>
    </row>
    <row r="329" spans="43:81" x14ac:dyDescent="0.25">
      <c r="AQ329" s="57"/>
      <c r="BZ329" s="82"/>
      <c r="CA329" s="82"/>
      <c r="CB329" s="82"/>
      <c r="CC329" s="82"/>
    </row>
    <row r="330" spans="43:81" x14ac:dyDescent="0.25">
      <c r="AQ330" s="57"/>
      <c r="BZ330" s="82"/>
      <c r="CA330" s="82"/>
      <c r="CB330" s="82"/>
      <c r="CC330" s="82"/>
    </row>
    <row r="331" spans="43:81" x14ac:dyDescent="0.25">
      <c r="AQ331" s="57"/>
      <c r="BZ331" s="82"/>
      <c r="CA331" s="82"/>
      <c r="CB331" s="82"/>
      <c r="CC331" s="82"/>
    </row>
    <row r="332" spans="43:81" x14ac:dyDescent="0.25">
      <c r="AQ332" s="57"/>
      <c r="BZ332" s="82"/>
      <c r="CA332" s="82"/>
      <c r="CB332" s="82"/>
      <c r="CC332" s="82"/>
    </row>
    <row r="333" spans="43:81" x14ac:dyDescent="0.25">
      <c r="AQ333" s="57"/>
      <c r="BZ333" s="82"/>
      <c r="CA333" s="82"/>
      <c r="CB333" s="82"/>
      <c r="CC333" s="82"/>
    </row>
    <row r="334" spans="43:81" x14ac:dyDescent="0.25">
      <c r="AQ334" s="57"/>
      <c r="BZ334" s="82"/>
      <c r="CA334" s="82"/>
      <c r="CB334" s="82"/>
      <c r="CC334" s="82"/>
    </row>
    <row r="335" spans="43:81" x14ac:dyDescent="0.25">
      <c r="AQ335" s="57"/>
      <c r="BZ335" s="82"/>
      <c r="CA335" s="82"/>
      <c r="CB335" s="82"/>
      <c r="CC335" s="82"/>
    </row>
    <row r="336" spans="43:81" x14ac:dyDescent="0.25">
      <c r="AQ336" s="57"/>
      <c r="BZ336" s="82"/>
      <c r="CA336" s="82"/>
      <c r="CB336" s="82"/>
      <c r="CC336" s="82"/>
    </row>
    <row r="337" spans="43:81" x14ac:dyDescent="0.25">
      <c r="AQ337" s="57"/>
      <c r="BZ337" s="82"/>
      <c r="CA337" s="82"/>
      <c r="CB337" s="82"/>
      <c r="CC337" s="82"/>
    </row>
    <row r="338" spans="43:81" x14ac:dyDescent="0.25">
      <c r="AQ338" s="57"/>
      <c r="BZ338" s="82"/>
      <c r="CA338" s="82"/>
      <c r="CB338" s="82"/>
      <c r="CC338" s="82"/>
    </row>
    <row r="339" spans="43:81" x14ac:dyDescent="0.25">
      <c r="AQ339" s="57"/>
      <c r="BZ339" s="82"/>
      <c r="CA339" s="82"/>
      <c r="CB339" s="82"/>
      <c r="CC339" s="82"/>
    </row>
    <row r="340" spans="43:81" x14ac:dyDescent="0.25">
      <c r="AQ340" s="57"/>
      <c r="BZ340" s="82"/>
      <c r="CA340" s="82"/>
      <c r="CB340" s="82"/>
      <c r="CC340" s="82"/>
    </row>
    <row r="341" spans="43:81" x14ac:dyDescent="0.25">
      <c r="AQ341" s="57"/>
      <c r="BZ341" s="82"/>
      <c r="CA341" s="82"/>
      <c r="CB341" s="82"/>
      <c r="CC341" s="82"/>
    </row>
    <row r="342" spans="43:81" x14ac:dyDescent="0.25">
      <c r="AQ342" s="57"/>
      <c r="BZ342" s="82"/>
      <c r="CA342" s="82"/>
      <c r="CB342" s="82"/>
      <c r="CC342" s="82"/>
    </row>
    <row r="343" spans="43:81" x14ac:dyDescent="0.25">
      <c r="AQ343" s="57"/>
      <c r="BZ343" s="82"/>
      <c r="CA343" s="82"/>
      <c r="CB343" s="82"/>
      <c r="CC343" s="82"/>
    </row>
    <row r="344" spans="43:81" x14ac:dyDescent="0.25">
      <c r="AQ344" s="57"/>
      <c r="BZ344" s="82"/>
      <c r="CA344" s="82"/>
      <c r="CB344" s="82"/>
      <c r="CC344" s="82"/>
    </row>
    <row r="345" spans="43:81" x14ac:dyDescent="0.25">
      <c r="AQ345" s="57"/>
      <c r="BZ345" s="82"/>
      <c r="CA345" s="82"/>
      <c r="CB345" s="82"/>
      <c r="CC345" s="82"/>
    </row>
    <row r="346" spans="43:81" x14ac:dyDescent="0.25">
      <c r="AQ346" s="57"/>
      <c r="BZ346" s="82"/>
      <c r="CA346" s="82"/>
      <c r="CB346" s="82"/>
      <c r="CC346" s="82"/>
    </row>
    <row r="347" spans="43:81" x14ac:dyDescent="0.25">
      <c r="AQ347" s="57"/>
      <c r="BZ347" s="82"/>
      <c r="CA347" s="82"/>
      <c r="CB347" s="82"/>
      <c r="CC347" s="82"/>
    </row>
    <row r="348" spans="43:81" x14ac:dyDescent="0.25">
      <c r="AQ348" s="57"/>
      <c r="BZ348" s="82"/>
      <c r="CA348" s="82"/>
      <c r="CB348" s="82"/>
      <c r="CC348" s="82"/>
    </row>
    <row r="349" spans="43:81" x14ac:dyDescent="0.25">
      <c r="AQ349" s="57"/>
      <c r="BZ349" s="82"/>
      <c r="CA349" s="82"/>
      <c r="CB349" s="82"/>
      <c r="CC349" s="82"/>
    </row>
    <row r="350" spans="43:81" x14ac:dyDescent="0.25">
      <c r="AQ350" s="57"/>
      <c r="BZ350" s="82"/>
      <c r="CA350" s="82"/>
      <c r="CB350" s="82"/>
      <c r="CC350" s="82"/>
    </row>
    <row r="351" spans="43:81" x14ac:dyDescent="0.25">
      <c r="AQ351" s="57"/>
      <c r="BZ351" s="82"/>
      <c r="CA351" s="82"/>
      <c r="CB351" s="82"/>
      <c r="CC351" s="82"/>
    </row>
    <row r="352" spans="43:81" x14ac:dyDescent="0.25">
      <c r="AQ352" s="57"/>
      <c r="BZ352" s="82"/>
      <c r="CA352" s="82"/>
      <c r="CB352" s="82"/>
      <c r="CC352" s="82"/>
    </row>
    <row r="353" spans="43:81" x14ac:dyDescent="0.25">
      <c r="AQ353" s="57"/>
      <c r="BZ353" s="82"/>
      <c r="CA353" s="82"/>
      <c r="CB353" s="82"/>
      <c r="CC353" s="82"/>
    </row>
    <row r="354" spans="43:81" x14ac:dyDescent="0.25">
      <c r="AQ354" s="57"/>
      <c r="BZ354" s="82"/>
      <c r="CA354" s="82"/>
      <c r="CB354" s="82"/>
      <c r="CC354" s="82"/>
    </row>
    <row r="355" spans="43:81" x14ac:dyDescent="0.25">
      <c r="AQ355" s="57"/>
      <c r="BZ355" s="82"/>
      <c r="CA355" s="82"/>
      <c r="CB355" s="82"/>
      <c r="CC355" s="82"/>
    </row>
    <row r="356" spans="43:81" x14ac:dyDescent="0.25">
      <c r="AQ356" s="57"/>
      <c r="BZ356" s="82"/>
      <c r="CA356" s="82"/>
      <c r="CB356" s="82"/>
      <c r="CC356" s="82"/>
    </row>
    <row r="357" spans="43:81" x14ac:dyDescent="0.25">
      <c r="AQ357" s="57"/>
      <c r="BZ357" s="82"/>
      <c r="CA357" s="82"/>
      <c r="CB357" s="82"/>
      <c r="CC357" s="82"/>
    </row>
    <row r="358" spans="43:81" x14ac:dyDescent="0.25">
      <c r="AQ358" s="57"/>
      <c r="BZ358" s="82"/>
      <c r="CA358" s="82"/>
      <c r="CB358" s="82"/>
      <c r="CC358" s="82"/>
    </row>
    <row r="359" spans="43:81" x14ac:dyDescent="0.25">
      <c r="AQ359" s="57"/>
      <c r="BZ359" s="82"/>
      <c r="CA359" s="82"/>
      <c r="CB359" s="82"/>
      <c r="CC359" s="82"/>
    </row>
    <row r="360" spans="43:81" x14ac:dyDescent="0.25">
      <c r="AQ360" s="57"/>
      <c r="BZ360" s="82"/>
      <c r="CA360" s="82"/>
      <c r="CB360" s="82"/>
      <c r="CC360" s="82"/>
    </row>
    <row r="361" spans="43:81" x14ac:dyDescent="0.25">
      <c r="AQ361" s="57"/>
      <c r="BZ361" s="82"/>
      <c r="CA361" s="82"/>
      <c r="CB361" s="82"/>
      <c r="CC361" s="82"/>
    </row>
    <row r="362" spans="43:81" x14ac:dyDescent="0.25">
      <c r="AQ362" s="57"/>
      <c r="BZ362" s="82"/>
      <c r="CA362" s="82"/>
      <c r="CB362" s="82"/>
      <c r="CC362" s="82"/>
    </row>
    <row r="363" spans="43:81" x14ac:dyDescent="0.25">
      <c r="AQ363" s="57"/>
      <c r="BZ363" s="82"/>
      <c r="CA363" s="82"/>
      <c r="CB363" s="82"/>
      <c r="CC363" s="82"/>
    </row>
    <row r="364" spans="43:81" x14ac:dyDescent="0.25">
      <c r="AQ364" s="57"/>
      <c r="BZ364" s="82"/>
      <c r="CA364" s="82"/>
      <c r="CB364" s="82"/>
      <c r="CC364" s="82"/>
    </row>
    <row r="365" spans="43:81" x14ac:dyDescent="0.25">
      <c r="AQ365" s="57"/>
      <c r="BZ365" s="82"/>
      <c r="CA365" s="82"/>
      <c r="CB365" s="82"/>
      <c r="CC365" s="82"/>
    </row>
    <row r="366" spans="43:81" x14ac:dyDescent="0.25">
      <c r="AQ366" s="57"/>
      <c r="BZ366" s="82"/>
      <c r="CA366" s="82"/>
      <c r="CB366" s="82"/>
      <c r="CC366" s="82"/>
    </row>
    <row r="367" spans="43:81" x14ac:dyDescent="0.25">
      <c r="AQ367" s="57"/>
      <c r="BZ367" s="82"/>
      <c r="CA367" s="82"/>
      <c r="CB367" s="82"/>
      <c r="CC367" s="82"/>
    </row>
    <row r="368" spans="43:81" x14ac:dyDescent="0.25">
      <c r="AQ368" s="57"/>
      <c r="BZ368" s="82"/>
      <c r="CA368" s="82"/>
      <c r="CB368" s="82"/>
      <c r="CC368" s="82"/>
    </row>
    <row r="369" spans="43:81" x14ac:dyDescent="0.25">
      <c r="AQ369" s="57"/>
      <c r="BZ369" s="82"/>
      <c r="CA369" s="82"/>
      <c r="CB369" s="82"/>
      <c r="CC369" s="82"/>
    </row>
    <row r="370" spans="43:81" x14ac:dyDescent="0.25">
      <c r="AQ370" s="57"/>
      <c r="BZ370" s="82"/>
      <c r="CA370" s="82"/>
      <c r="CB370" s="82"/>
      <c r="CC370" s="82"/>
    </row>
    <row r="371" spans="43:81" x14ac:dyDescent="0.25">
      <c r="AQ371" s="57"/>
      <c r="BZ371" s="82"/>
      <c r="CA371" s="82"/>
      <c r="CB371" s="82"/>
      <c r="CC371" s="82"/>
    </row>
    <row r="372" spans="43:81" x14ac:dyDescent="0.25">
      <c r="AQ372" s="57"/>
      <c r="BZ372" s="82"/>
      <c r="CA372" s="82"/>
      <c r="CB372" s="82"/>
      <c r="CC372" s="82"/>
    </row>
    <row r="373" spans="43:81" x14ac:dyDescent="0.25">
      <c r="AQ373" s="57"/>
      <c r="BZ373" s="82"/>
      <c r="CA373" s="82"/>
      <c r="CB373" s="82"/>
      <c r="CC373" s="82"/>
    </row>
    <row r="374" spans="43:81" x14ac:dyDescent="0.25">
      <c r="AQ374" s="57"/>
    </row>
    <row r="375" spans="43:81" x14ac:dyDescent="0.25">
      <c r="AQ375" s="57"/>
    </row>
    <row r="376" spans="43:81" x14ac:dyDescent="0.25">
      <c r="AQ376" s="57"/>
    </row>
    <row r="377" spans="43:81" x14ac:dyDescent="0.25">
      <c r="AQ377" s="57"/>
    </row>
    <row r="378" spans="43:81" x14ac:dyDescent="0.25">
      <c r="AQ378" s="57"/>
    </row>
    <row r="379" spans="43:81" x14ac:dyDescent="0.25">
      <c r="AQ379" s="57"/>
    </row>
    <row r="380" spans="43:81" x14ac:dyDescent="0.25">
      <c r="AQ380" s="57"/>
    </row>
    <row r="381" spans="43:81" x14ac:dyDescent="0.25">
      <c r="AQ381" s="57"/>
    </row>
    <row r="382" spans="43:81" x14ac:dyDescent="0.25">
      <c r="AQ382" s="57"/>
    </row>
    <row r="383" spans="43:81" x14ac:dyDescent="0.25">
      <c r="AQ383" s="57"/>
    </row>
    <row r="384" spans="43:81" x14ac:dyDescent="0.25">
      <c r="AQ384" s="57"/>
    </row>
    <row r="385" spans="43:43" x14ac:dyDescent="0.25">
      <c r="AQ385" s="57"/>
    </row>
    <row r="386" spans="43:43" x14ac:dyDescent="0.25">
      <c r="AQ386" s="57"/>
    </row>
    <row r="387" spans="43:43" x14ac:dyDescent="0.25">
      <c r="AQ387" s="57"/>
    </row>
    <row r="388" spans="43:43" x14ac:dyDescent="0.25">
      <c r="AQ388" s="57"/>
    </row>
    <row r="389" spans="43:43" x14ac:dyDescent="0.25">
      <c r="AQ389" s="57"/>
    </row>
    <row r="390" spans="43:43" x14ac:dyDescent="0.25">
      <c r="AQ390" s="57"/>
    </row>
    <row r="391" spans="43:43" x14ac:dyDescent="0.25">
      <c r="AQ391" s="57"/>
    </row>
    <row r="392" spans="43:43" x14ac:dyDescent="0.25">
      <c r="AQ392" s="57"/>
    </row>
    <row r="393" spans="43:43" x14ac:dyDescent="0.25">
      <c r="AQ393" s="57"/>
    </row>
    <row r="394" spans="43:43" x14ac:dyDescent="0.25">
      <c r="AQ394" s="57"/>
    </row>
    <row r="395" spans="43:43" x14ac:dyDescent="0.25">
      <c r="AQ395" s="57"/>
    </row>
    <row r="396" spans="43:43" x14ac:dyDescent="0.25">
      <c r="AQ396" s="57"/>
    </row>
    <row r="397" spans="43:43" x14ac:dyDescent="0.25">
      <c r="AQ397" s="57"/>
    </row>
    <row r="398" spans="43:43" x14ac:dyDescent="0.25">
      <c r="AQ398" s="57"/>
    </row>
    <row r="399" spans="43:43" x14ac:dyDescent="0.25">
      <c r="AQ399" s="57"/>
    </row>
    <row r="400" spans="43:43" x14ac:dyDescent="0.25">
      <c r="AQ400" s="57"/>
    </row>
    <row r="401" spans="43:43" x14ac:dyDescent="0.25">
      <c r="AQ401" s="57"/>
    </row>
    <row r="402" spans="43:43" x14ac:dyDescent="0.25">
      <c r="AQ402" s="57"/>
    </row>
    <row r="403" spans="43:43" x14ac:dyDescent="0.25">
      <c r="AQ403" s="57"/>
    </row>
    <row r="404" spans="43:43" x14ac:dyDescent="0.25">
      <c r="AQ404" s="57"/>
    </row>
    <row r="405" spans="43:43" x14ac:dyDescent="0.25">
      <c r="AQ405" s="57"/>
    </row>
    <row r="406" spans="43:43" x14ac:dyDescent="0.25">
      <c r="AQ406" s="57"/>
    </row>
    <row r="407" spans="43:43" x14ac:dyDescent="0.25">
      <c r="AQ407" s="57"/>
    </row>
    <row r="408" spans="43:43" x14ac:dyDescent="0.25">
      <c r="AQ408" s="57"/>
    </row>
    <row r="409" spans="43:43" x14ac:dyDescent="0.25">
      <c r="AQ409" s="57"/>
    </row>
    <row r="410" spans="43:43" x14ac:dyDescent="0.25">
      <c r="AQ410" s="57"/>
    </row>
    <row r="411" spans="43:43" x14ac:dyDescent="0.25">
      <c r="AQ411" s="57"/>
    </row>
    <row r="412" spans="43:43" x14ac:dyDescent="0.25">
      <c r="AQ412" s="57"/>
    </row>
    <row r="413" spans="43:43" x14ac:dyDescent="0.25">
      <c r="AQ413" s="57"/>
    </row>
    <row r="414" spans="43:43" x14ac:dyDescent="0.25">
      <c r="AQ414" s="57"/>
    </row>
    <row r="415" spans="43:43" x14ac:dyDescent="0.25">
      <c r="AQ415" s="57"/>
    </row>
    <row r="416" spans="43:43" x14ac:dyDescent="0.25">
      <c r="AQ416" s="57"/>
    </row>
    <row r="417" spans="43:43" x14ac:dyDescent="0.25">
      <c r="AQ417" s="57"/>
    </row>
    <row r="418" spans="43:43" x14ac:dyDescent="0.25">
      <c r="AQ418" s="57"/>
    </row>
    <row r="419" spans="43:43" x14ac:dyDescent="0.25">
      <c r="AQ419" s="57"/>
    </row>
    <row r="420" spans="43:43" x14ac:dyDescent="0.25">
      <c r="AQ420" s="57"/>
    </row>
    <row r="421" spans="43:43" x14ac:dyDescent="0.25">
      <c r="AQ421" s="57"/>
    </row>
    <row r="422" spans="43:43" x14ac:dyDescent="0.25">
      <c r="AQ422" s="57"/>
    </row>
    <row r="423" spans="43:43" x14ac:dyDescent="0.25">
      <c r="AQ423" s="57"/>
    </row>
    <row r="424" spans="43:43" x14ac:dyDescent="0.25">
      <c r="AQ424" s="57"/>
    </row>
    <row r="425" spans="43:43" x14ac:dyDescent="0.25">
      <c r="AQ425" s="57"/>
    </row>
    <row r="426" spans="43:43" x14ac:dyDescent="0.25">
      <c r="AQ426" s="57"/>
    </row>
    <row r="427" spans="43:43" x14ac:dyDescent="0.25">
      <c r="AQ427" s="57"/>
    </row>
    <row r="428" spans="43:43" x14ac:dyDescent="0.25">
      <c r="AQ428" s="57"/>
    </row>
    <row r="429" spans="43:43" x14ac:dyDescent="0.25">
      <c r="AQ429" s="57"/>
    </row>
    <row r="430" spans="43:43" x14ac:dyDescent="0.25">
      <c r="AQ430" s="57"/>
    </row>
    <row r="431" spans="43:43" x14ac:dyDescent="0.25">
      <c r="AQ431" s="57"/>
    </row>
    <row r="432" spans="43:43" x14ac:dyDescent="0.25">
      <c r="AQ432" s="57"/>
    </row>
    <row r="433" spans="43:43" x14ac:dyDescent="0.25">
      <c r="AQ433" s="57"/>
    </row>
    <row r="434" spans="43:43" x14ac:dyDescent="0.25">
      <c r="AQ434" s="57"/>
    </row>
    <row r="435" spans="43:43" x14ac:dyDescent="0.25">
      <c r="AQ435" s="57"/>
    </row>
    <row r="436" spans="43:43" x14ac:dyDescent="0.25">
      <c r="AQ436" s="57"/>
    </row>
    <row r="437" spans="43:43" x14ac:dyDescent="0.25">
      <c r="AQ437" s="57"/>
    </row>
    <row r="438" spans="43:43" x14ac:dyDescent="0.25">
      <c r="AQ438" s="57"/>
    </row>
    <row r="439" spans="43:43" x14ac:dyDescent="0.25">
      <c r="AQ439" s="57"/>
    </row>
    <row r="440" spans="43:43" x14ac:dyDescent="0.25">
      <c r="AQ440" s="57"/>
    </row>
    <row r="441" spans="43:43" x14ac:dyDescent="0.25">
      <c r="AQ441" s="57"/>
    </row>
    <row r="442" spans="43:43" x14ac:dyDescent="0.25">
      <c r="AQ442" s="57"/>
    </row>
    <row r="443" spans="43:43" x14ac:dyDescent="0.25">
      <c r="AQ443" s="57"/>
    </row>
    <row r="444" spans="43:43" x14ac:dyDescent="0.25">
      <c r="AQ444" s="57"/>
    </row>
    <row r="445" spans="43:43" x14ac:dyDescent="0.25">
      <c r="AQ445" s="57"/>
    </row>
    <row r="446" spans="43:43" x14ac:dyDescent="0.25">
      <c r="AQ446" s="57"/>
    </row>
    <row r="447" spans="43:43" x14ac:dyDescent="0.25">
      <c r="AQ447" s="57"/>
    </row>
    <row r="448" spans="43:43" x14ac:dyDescent="0.25">
      <c r="AQ448" s="57"/>
    </row>
    <row r="449" spans="43:43" x14ac:dyDescent="0.25">
      <c r="AQ449" s="57"/>
    </row>
    <row r="450" spans="43:43" x14ac:dyDescent="0.25">
      <c r="AQ450" s="57"/>
    </row>
    <row r="451" spans="43:43" x14ac:dyDescent="0.25">
      <c r="AQ451" s="57"/>
    </row>
    <row r="452" spans="43:43" x14ac:dyDescent="0.25">
      <c r="AQ452" s="57"/>
    </row>
    <row r="453" spans="43:43" x14ac:dyDescent="0.25">
      <c r="AQ453" s="57"/>
    </row>
    <row r="454" spans="43:43" x14ac:dyDescent="0.25">
      <c r="AQ454" s="57"/>
    </row>
    <row r="455" spans="43:43" x14ac:dyDescent="0.25">
      <c r="AQ455" s="57"/>
    </row>
    <row r="456" spans="43:43" x14ac:dyDescent="0.25">
      <c r="AQ456" s="57"/>
    </row>
    <row r="457" spans="43:43" x14ac:dyDescent="0.25">
      <c r="AQ457" s="57"/>
    </row>
    <row r="458" spans="43:43" x14ac:dyDescent="0.25">
      <c r="AQ458" s="57"/>
    </row>
    <row r="459" spans="43:43" x14ac:dyDescent="0.25">
      <c r="AQ459" s="57"/>
    </row>
    <row r="460" spans="43:43" x14ac:dyDescent="0.25">
      <c r="AQ460" s="57"/>
    </row>
    <row r="461" spans="43:43" x14ac:dyDescent="0.25">
      <c r="AQ461" s="57"/>
    </row>
    <row r="462" spans="43:43" x14ac:dyDescent="0.25">
      <c r="AQ462" s="57"/>
    </row>
    <row r="463" spans="43:43" x14ac:dyDescent="0.25">
      <c r="AQ463" s="57"/>
    </row>
    <row r="464" spans="43:43" x14ac:dyDescent="0.25">
      <c r="AQ464" s="57"/>
    </row>
    <row r="465" spans="43:43" x14ac:dyDescent="0.25">
      <c r="AQ465" s="57"/>
    </row>
    <row r="466" spans="43:43" x14ac:dyDescent="0.25">
      <c r="AQ466" s="57"/>
    </row>
    <row r="467" spans="43:43" x14ac:dyDescent="0.25">
      <c r="AQ467" s="57"/>
    </row>
    <row r="468" spans="43:43" x14ac:dyDescent="0.25">
      <c r="AQ468" s="57"/>
    </row>
    <row r="469" spans="43:43" x14ac:dyDescent="0.25">
      <c r="AQ469" s="57"/>
    </row>
    <row r="470" spans="43:43" x14ac:dyDescent="0.25">
      <c r="AQ470" s="57"/>
    </row>
    <row r="471" spans="43:43" x14ac:dyDescent="0.25">
      <c r="AQ471" s="57"/>
    </row>
    <row r="472" spans="43:43" x14ac:dyDescent="0.25">
      <c r="AQ472" s="57"/>
    </row>
    <row r="473" spans="43:43" x14ac:dyDescent="0.25">
      <c r="AQ473" s="57"/>
    </row>
    <row r="474" spans="43:43" x14ac:dyDescent="0.25">
      <c r="AQ474" s="57"/>
    </row>
    <row r="475" spans="43:43" x14ac:dyDescent="0.25">
      <c r="AQ475" s="57"/>
    </row>
    <row r="476" spans="43:43" x14ac:dyDescent="0.25">
      <c r="AQ476" s="57"/>
    </row>
    <row r="477" spans="43:43" x14ac:dyDescent="0.25">
      <c r="AQ477" s="57"/>
    </row>
    <row r="478" spans="43:43" x14ac:dyDescent="0.25">
      <c r="AQ478" s="57"/>
    </row>
    <row r="479" spans="43:43" x14ac:dyDescent="0.25">
      <c r="AQ479" s="57"/>
    </row>
    <row r="480" spans="43:43" x14ac:dyDescent="0.25">
      <c r="AQ480" s="57"/>
    </row>
    <row r="481" spans="43:43" x14ac:dyDescent="0.25">
      <c r="AQ481" s="57"/>
    </row>
    <row r="482" spans="43:43" x14ac:dyDescent="0.25">
      <c r="AQ482" s="57"/>
    </row>
    <row r="483" spans="43:43" x14ac:dyDescent="0.25">
      <c r="AQ483" s="57"/>
    </row>
    <row r="484" spans="43:43" x14ac:dyDescent="0.25">
      <c r="AQ484" s="57"/>
    </row>
    <row r="485" spans="43:43" x14ac:dyDescent="0.25">
      <c r="AQ485" s="57"/>
    </row>
    <row r="486" spans="43:43" x14ac:dyDescent="0.25">
      <c r="AQ486" s="57"/>
    </row>
    <row r="487" spans="43:43" x14ac:dyDescent="0.25">
      <c r="AQ487" s="57"/>
    </row>
    <row r="488" spans="43:43" x14ac:dyDescent="0.25">
      <c r="AQ488" s="57"/>
    </row>
    <row r="489" spans="43:43" x14ac:dyDescent="0.25">
      <c r="AQ489" s="57"/>
    </row>
    <row r="490" spans="43:43" x14ac:dyDescent="0.25">
      <c r="AQ490" s="57"/>
    </row>
    <row r="491" spans="43:43" x14ac:dyDescent="0.25">
      <c r="AQ491" s="57"/>
    </row>
    <row r="492" spans="43:43" x14ac:dyDescent="0.25">
      <c r="AQ492" s="57"/>
    </row>
    <row r="493" spans="43:43" x14ac:dyDescent="0.25">
      <c r="AQ493" s="57"/>
    </row>
    <row r="494" spans="43:43" x14ac:dyDescent="0.25">
      <c r="AQ494" s="57"/>
    </row>
    <row r="495" spans="43:43" x14ac:dyDescent="0.25">
      <c r="AQ495" s="57"/>
    </row>
    <row r="496" spans="43:43" x14ac:dyDescent="0.25">
      <c r="AQ496" s="57"/>
    </row>
    <row r="497" spans="43:43" x14ac:dyDescent="0.25">
      <c r="AQ497" s="57"/>
    </row>
    <row r="498" spans="43:43" x14ac:dyDescent="0.25">
      <c r="AQ498" s="57"/>
    </row>
    <row r="499" spans="43:43" x14ac:dyDescent="0.25">
      <c r="AQ499" s="57"/>
    </row>
    <row r="500" spans="43:43" x14ac:dyDescent="0.25">
      <c r="AQ500" s="57"/>
    </row>
    <row r="501" spans="43:43" x14ac:dyDescent="0.25">
      <c r="AQ501" s="57"/>
    </row>
    <row r="502" spans="43:43" x14ac:dyDescent="0.25">
      <c r="AQ502" s="57"/>
    </row>
    <row r="503" spans="43:43" x14ac:dyDescent="0.25">
      <c r="AQ503" s="57"/>
    </row>
    <row r="504" spans="43:43" x14ac:dyDescent="0.25">
      <c r="AQ504" s="57"/>
    </row>
    <row r="505" spans="43:43" x14ac:dyDescent="0.25">
      <c r="AQ505" s="57"/>
    </row>
    <row r="506" spans="43:43" x14ac:dyDescent="0.25">
      <c r="AQ506" s="57"/>
    </row>
    <row r="507" spans="43:43" x14ac:dyDescent="0.25">
      <c r="AQ507" s="57"/>
    </row>
    <row r="508" spans="43:43" x14ac:dyDescent="0.25">
      <c r="AQ508" s="57"/>
    </row>
    <row r="509" spans="43:43" x14ac:dyDescent="0.25">
      <c r="AQ509" s="57"/>
    </row>
    <row r="510" spans="43:43" x14ac:dyDescent="0.25">
      <c r="AQ510" s="57"/>
    </row>
    <row r="511" spans="43:43" x14ac:dyDescent="0.25">
      <c r="AQ511" s="57"/>
    </row>
    <row r="512" spans="43:43" x14ac:dyDescent="0.25">
      <c r="AQ512" s="57"/>
    </row>
    <row r="513" spans="43:43" x14ac:dyDescent="0.25">
      <c r="AQ513" s="57"/>
    </row>
    <row r="514" spans="43:43" x14ac:dyDescent="0.25">
      <c r="AQ514" s="57"/>
    </row>
    <row r="515" spans="43:43" x14ac:dyDescent="0.25">
      <c r="AQ515" s="57"/>
    </row>
    <row r="516" spans="43:43" x14ac:dyDescent="0.25">
      <c r="AQ516" s="57"/>
    </row>
    <row r="517" spans="43:43" x14ac:dyDescent="0.25">
      <c r="AQ517" s="57"/>
    </row>
    <row r="518" spans="43:43" x14ac:dyDescent="0.25">
      <c r="AQ518" s="57"/>
    </row>
    <row r="519" spans="43:43" x14ac:dyDescent="0.25">
      <c r="AQ519" s="57"/>
    </row>
    <row r="520" spans="43:43" x14ac:dyDescent="0.25">
      <c r="AQ520" s="57"/>
    </row>
    <row r="521" spans="43:43" x14ac:dyDescent="0.25">
      <c r="AQ521" s="57"/>
    </row>
    <row r="522" spans="43:43" x14ac:dyDescent="0.25">
      <c r="AQ522" s="57"/>
    </row>
    <row r="523" spans="43:43" x14ac:dyDescent="0.25">
      <c r="AQ523" s="57"/>
    </row>
    <row r="524" spans="43:43" x14ac:dyDescent="0.25">
      <c r="AQ524" s="57"/>
    </row>
    <row r="525" spans="43:43" x14ac:dyDescent="0.25">
      <c r="AQ525" s="57"/>
    </row>
    <row r="526" spans="43:43" x14ac:dyDescent="0.25">
      <c r="AQ526" s="57"/>
    </row>
    <row r="527" spans="43:43" x14ac:dyDescent="0.25">
      <c r="AQ527" s="57"/>
    </row>
    <row r="528" spans="43:43" x14ac:dyDescent="0.25">
      <c r="AQ528" s="57"/>
    </row>
    <row r="529" spans="43:43" x14ac:dyDescent="0.25">
      <c r="AQ529" s="57"/>
    </row>
    <row r="530" spans="43:43" x14ac:dyDescent="0.25">
      <c r="AQ530" s="57"/>
    </row>
    <row r="531" spans="43:43" x14ac:dyDescent="0.25">
      <c r="AQ531" s="57"/>
    </row>
    <row r="532" spans="43:43" x14ac:dyDescent="0.25">
      <c r="AQ532" s="57"/>
    </row>
    <row r="533" spans="43:43" x14ac:dyDescent="0.25">
      <c r="AQ533" s="57"/>
    </row>
    <row r="534" spans="43:43" x14ac:dyDescent="0.25">
      <c r="AQ534" s="57"/>
    </row>
    <row r="535" spans="43:43" x14ac:dyDescent="0.25">
      <c r="AQ535" s="57"/>
    </row>
    <row r="536" spans="43:43" x14ac:dyDescent="0.25">
      <c r="AQ536" s="57"/>
    </row>
    <row r="537" spans="43:43" x14ac:dyDescent="0.25">
      <c r="AQ537" s="57"/>
    </row>
    <row r="538" spans="43:43" x14ac:dyDescent="0.25">
      <c r="AQ538" s="57"/>
    </row>
    <row r="539" spans="43:43" x14ac:dyDescent="0.25">
      <c r="AQ539" s="57"/>
    </row>
    <row r="540" spans="43:43" x14ac:dyDescent="0.25">
      <c r="AQ540" s="57"/>
    </row>
    <row r="541" spans="43:43" x14ac:dyDescent="0.25">
      <c r="AQ541" s="57"/>
    </row>
    <row r="542" spans="43:43" x14ac:dyDescent="0.25">
      <c r="AQ542" s="57"/>
    </row>
    <row r="543" spans="43:43" x14ac:dyDescent="0.25">
      <c r="AQ543" s="57"/>
    </row>
    <row r="544" spans="43:43" x14ac:dyDescent="0.25">
      <c r="AQ544" s="57"/>
    </row>
    <row r="545" spans="43:43" x14ac:dyDescent="0.25">
      <c r="AQ545" s="57"/>
    </row>
    <row r="546" spans="43:43" x14ac:dyDescent="0.25">
      <c r="AQ546" s="57"/>
    </row>
    <row r="547" spans="43:43" x14ac:dyDescent="0.25">
      <c r="AQ547" s="57"/>
    </row>
    <row r="548" spans="43:43" x14ac:dyDescent="0.25">
      <c r="AQ548" s="57"/>
    </row>
    <row r="549" spans="43:43" x14ac:dyDescent="0.25">
      <c r="AQ549" s="57"/>
    </row>
    <row r="550" spans="43:43" x14ac:dyDescent="0.25">
      <c r="AQ550" s="57"/>
    </row>
    <row r="551" spans="43:43" x14ac:dyDescent="0.25">
      <c r="AQ551" s="57"/>
    </row>
    <row r="552" spans="43:43" x14ac:dyDescent="0.25">
      <c r="AQ552" s="57"/>
    </row>
    <row r="553" spans="43:43" x14ac:dyDescent="0.25">
      <c r="AQ553" s="57"/>
    </row>
    <row r="554" spans="43:43" x14ac:dyDescent="0.25">
      <c r="AQ554" s="57"/>
    </row>
    <row r="555" spans="43:43" x14ac:dyDescent="0.25">
      <c r="AQ555" s="57"/>
    </row>
    <row r="556" spans="43:43" x14ac:dyDescent="0.25">
      <c r="AQ556" s="57"/>
    </row>
    <row r="557" spans="43:43" x14ac:dyDescent="0.25">
      <c r="AQ557" s="57"/>
    </row>
    <row r="558" spans="43:43" x14ac:dyDescent="0.25">
      <c r="AQ558" s="57"/>
    </row>
    <row r="559" spans="43:43" x14ac:dyDescent="0.25">
      <c r="AQ559" s="57"/>
    </row>
    <row r="560" spans="43:43" x14ac:dyDescent="0.25">
      <c r="AQ560" s="57"/>
    </row>
    <row r="561" spans="43:43" x14ac:dyDescent="0.25">
      <c r="AQ561" s="57"/>
    </row>
    <row r="562" spans="43:43" x14ac:dyDescent="0.25">
      <c r="AQ562" s="57"/>
    </row>
    <row r="563" spans="43:43" x14ac:dyDescent="0.25">
      <c r="AQ563" s="57"/>
    </row>
    <row r="564" spans="43:43" x14ac:dyDescent="0.25">
      <c r="AQ564" s="57"/>
    </row>
    <row r="565" spans="43:43" x14ac:dyDescent="0.25">
      <c r="AQ565" s="57"/>
    </row>
    <row r="566" spans="43:43" x14ac:dyDescent="0.25">
      <c r="AQ566" s="57"/>
    </row>
    <row r="567" spans="43:43" x14ac:dyDescent="0.25">
      <c r="AQ567" s="57"/>
    </row>
    <row r="568" spans="43:43" x14ac:dyDescent="0.25">
      <c r="AQ568" s="57"/>
    </row>
    <row r="569" spans="43:43" x14ac:dyDescent="0.25">
      <c r="AQ569" s="57"/>
    </row>
    <row r="570" spans="43:43" x14ac:dyDescent="0.25">
      <c r="AQ570" s="57"/>
    </row>
    <row r="571" spans="43:43" x14ac:dyDescent="0.25">
      <c r="AQ571" s="57"/>
    </row>
    <row r="572" spans="43:43" x14ac:dyDescent="0.25">
      <c r="AQ572" s="57"/>
    </row>
    <row r="573" spans="43:43" x14ac:dyDescent="0.25">
      <c r="AQ573" s="57"/>
    </row>
    <row r="574" spans="43:43" x14ac:dyDescent="0.25">
      <c r="AQ574" s="57"/>
    </row>
    <row r="575" spans="43:43" x14ac:dyDescent="0.25">
      <c r="AQ575" s="57"/>
    </row>
    <row r="576" spans="43:43" x14ac:dyDescent="0.25">
      <c r="AQ576" s="57"/>
    </row>
    <row r="577" spans="43:43" x14ac:dyDescent="0.25">
      <c r="AQ577" s="57"/>
    </row>
    <row r="578" spans="43:43" x14ac:dyDescent="0.25">
      <c r="AQ578" s="57"/>
    </row>
    <row r="579" spans="43:43" x14ac:dyDescent="0.25">
      <c r="AQ579" s="57"/>
    </row>
    <row r="580" spans="43:43" x14ac:dyDescent="0.25">
      <c r="AQ580" s="57"/>
    </row>
    <row r="581" spans="43:43" x14ac:dyDescent="0.25">
      <c r="AQ581" s="57"/>
    </row>
    <row r="582" spans="43:43" x14ac:dyDescent="0.25">
      <c r="AQ582" s="57"/>
    </row>
    <row r="583" spans="43:43" x14ac:dyDescent="0.25">
      <c r="AQ583" s="57"/>
    </row>
    <row r="584" spans="43:43" x14ac:dyDescent="0.25">
      <c r="AQ584" s="57"/>
    </row>
    <row r="585" spans="43:43" x14ac:dyDescent="0.25">
      <c r="AQ585" s="57"/>
    </row>
    <row r="586" spans="43:43" x14ac:dyDescent="0.25">
      <c r="AQ586" s="57"/>
    </row>
    <row r="587" spans="43:43" x14ac:dyDescent="0.25">
      <c r="AQ587" s="57"/>
    </row>
    <row r="588" spans="43:43" x14ac:dyDescent="0.25">
      <c r="AQ588" s="57"/>
    </row>
    <row r="589" spans="43:43" x14ac:dyDescent="0.25">
      <c r="AQ589" s="57"/>
    </row>
    <row r="590" spans="43:43" x14ac:dyDescent="0.25">
      <c r="AQ590" s="57"/>
    </row>
    <row r="591" spans="43:43" x14ac:dyDescent="0.25">
      <c r="AQ591" s="57"/>
    </row>
    <row r="592" spans="43:43" x14ac:dyDescent="0.25">
      <c r="AQ592" s="57"/>
    </row>
    <row r="593" spans="43:43" x14ac:dyDescent="0.25">
      <c r="AQ593" s="57"/>
    </row>
    <row r="594" spans="43:43" x14ac:dyDescent="0.25">
      <c r="AQ594" s="57"/>
    </row>
    <row r="595" spans="43:43" x14ac:dyDescent="0.25">
      <c r="AQ595" s="57"/>
    </row>
    <row r="596" spans="43:43" x14ac:dyDescent="0.25">
      <c r="AQ596" s="57"/>
    </row>
    <row r="597" spans="43:43" x14ac:dyDescent="0.25">
      <c r="AQ597" s="57"/>
    </row>
    <row r="598" spans="43:43" x14ac:dyDescent="0.25">
      <c r="AQ598" s="57"/>
    </row>
    <row r="599" spans="43:43" x14ac:dyDescent="0.25">
      <c r="AQ599" s="57"/>
    </row>
    <row r="600" spans="43:43" x14ac:dyDescent="0.25">
      <c r="AQ600" s="57"/>
    </row>
    <row r="601" spans="43:43" x14ac:dyDescent="0.25">
      <c r="AQ601" s="57"/>
    </row>
    <row r="602" spans="43:43" x14ac:dyDescent="0.25">
      <c r="AQ602" s="57"/>
    </row>
    <row r="603" spans="43:43" x14ac:dyDescent="0.25">
      <c r="AQ603" s="57"/>
    </row>
    <row r="604" spans="43:43" x14ac:dyDescent="0.25">
      <c r="AQ604" s="57"/>
    </row>
    <row r="605" spans="43:43" x14ac:dyDescent="0.25">
      <c r="AQ605" s="57"/>
    </row>
    <row r="606" spans="43:43" x14ac:dyDescent="0.25">
      <c r="AQ606" s="57"/>
    </row>
    <row r="607" spans="43:43" x14ac:dyDescent="0.25">
      <c r="AQ607" s="57"/>
    </row>
    <row r="608" spans="43:43" x14ac:dyDescent="0.25">
      <c r="AQ608" s="57"/>
    </row>
    <row r="609" spans="43:43" x14ac:dyDescent="0.25">
      <c r="AQ609" s="57"/>
    </row>
    <row r="610" spans="43:43" x14ac:dyDescent="0.25">
      <c r="AQ610" s="57"/>
    </row>
    <row r="611" spans="43:43" x14ac:dyDescent="0.25">
      <c r="AQ611" s="57"/>
    </row>
    <row r="612" spans="43:43" x14ac:dyDescent="0.25">
      <c r="AQ612" s="57"/>
    </row>
    <row r="613" spans="43:43" x14ac:dyDescent="0.25">
      <c r="AQ613" s="57"/>
    </row>
    <row r="614" spans="43:43" x14ac:dyDescent="0.25">
      <c r="AQ614" s="57"/>
    </row>
    <row r="615" spans="43:43" x14ac:dyDescent="0.25">
      <c r="AQ615" s="57"/>
    </row>
    <row r="616" spans="43:43" x14ac:dyDescent="0.25">
      <c r="AQ616" s="57"/>
    </row>
    <row r="617" spans="43:43" x14ac:dyDescent="0.25">
      <c r="AQ617" s="57"/>
    </row>
    <row r="618" spans="43:43" x14ac:dyDescent="0.25">
      <c r="AQ618" s="57"/>
    </row>
    <row r="619" spans="43:43" x14ac:dyDescent="0.25">
      <c r="AQ619" s="57"/>
    </row>
    <row r="620" spans="43:43" x14ac:dyDescent="0.25">
      <c r="AQ620" s="57"/>
    </row>
    <row r="621" spans="43:43" x14ac:dyDescent="0.25">
      <c r="AQ621" s="57"/>
    </row>
    <row r="622" spans="43:43" x14ac:dyDescent="0.25">
      <c r="AQ622" s="57"/>
    </row>
    <row r="623" spans="43:43" x14ac:dyDescent="0.25">
      <c r="AQ623" s="57"/>
    </row>
    <row r="624" spans="43:43" x14ac:dyDescent="0.25">
      <c r="AQ624" s="57"/>
    </row>
    <row r="625" spans="43:43" x14ac:dyDescent="0.25">
      <c r="AQ625" s="57"/>
    </row>
    <row r="626" spans="43:43" x14ac:dyDescent="0.25">
      <c r="AQ626" s="57"/>
    </row>
    <row r="627" spans="43:43" x14ac:dyDescent="0.25">
      <c r="AQ627" s="57"/>
    </row>
    <row r="628" spans="43:43" x14ac:dyDescent="0.25">
      <c r="AQ628" s="57"/>
    </row>
    <row r="629" spans="43:43" x14ac:dyDescent="0.25">
      <c r="AQ629" s="57"/>
    </row>
    <row r="630" spans="43:43" x14ac:dyDescent="0.25">
      <c r="AQ630" s="57"/>
    </row>
    <row r="631" spans="43:43" x14ac:dyDescent="0.25">
      <c r="AQ631" s="57"/>
    </row>
    <row r="632" spans="43:43" x14ac:dyDescent="0.25">
      <c r="AQ632" s="57"/>
    </row>
    <row r="633" spans="43:43" x14ac:dyDescent="0.25">
      <c r="AQ633" s="57"/>
    </row>
    <row r="634" spans="43:43" x14ac:dyDescent="0.25">
      <c r="AQ634" s="57"/>
    </row>
    <row r="635" spans="43:43" x14ac:dyDescent="0.25">
      <c r="AQ635" s="57"/>
    </row>
    <row r="636" spans="43:43" x14ac:dyDescent="0.25">
      <c r="AQ636" s="57"/>
    </row>
    <row r="637" spans="43:43" x14ac:dyDescent="0.25">
      <c r="AQ637" s="57"/>
    </row>
    <row r="638" spans="43:43" x14ac:dyDescent="0.25">
      <c r="AQ638" s="57"/>
    </row>
    <row r="639" spans="43:43" x14ac:dyDescent="0.25">
      <c r="AQ639" s="57"/>
    </row>
    <row r="640" spans="43:43" x14ac:dyDescent="0.25">
      <c r="AQ640" s="57"/>
    </row>
    <row r="641" spans="43:43" x14ac:dyDescent="0.25">
      <c r="AQ641" s="57"/>
    </row>
    <row r="642" spans="43:43" x14ac:dyDescent="0.25">
      <c r="AQ642" s="57"/>
    </row>
    <row r="643" spans="43:43" x14ac:dyDescent="0.25">
      <c r="AQ643" s="57"/>
    </row>
    <row r="644" spans="43:43" x14ac:dyDescent="0.25">
      <c r="AQ644" s="57"/>
    </row>
    <row r="645" spans="43:43" x14ac:dyDescent="0.25">
      <c r="AQ645" s="57"/>
    </row>
    <row r="646" spans="43:43" x14ac:dyDescent="0.25">
      <c r="AQ646" s="57"/>
    </row>
    <row r="647" spans="43:43" x14ac:dyDescent="0.25">
      <c r="AQ647" s="57"/>
    </row>
    <row r="648" spans="43:43" x14ac:dyDescent="0.25">
      <c r="AQ648" s="57"/>
    </row>
    <row r="649" spans="43:43" x14ac:dyDescent="0.25">
      <c r="AQ649" s="57"/>
    </row>
    <row r="650" spans="43:43" x14ac:dyDescent="0.25">
      <c r="AQ650" s="57"/>
    </row>
    <row r="651" spans="43:43" x14ac:dyDescent="0.25">
      <c r="AQ651" s="57"/>
    </row>
    <row r="652" spans="43:43" x14ac:dyDescent="0.25">
      <c r="AQ652" s="57"/>
    </row>
    <row r="653" spans="43:43" x14ac:dyDescent="0.25">
      <c r="AQ653" s="57"/>
    </row>
    <row r="654" spans="43:43" x14ac:dyDescent="0.25">
      <c r="AQ654" s="57"/>
    </row>
    <row r="655" spans="43:43" x14ac:dyDescent="0.25">
      <c r="AQ655" s="57"/>
    </row>
    <row r="656" spans="43:43" x14ac:dyDescent="0.25">
      <c r="AQ656" s="57"/>
    </row>
    <row r="657" spans="43:43" x14ac:dyDescent="0.25">
      <c r="AQ657" s="57"/>
    </row>
    <row r="658" spans="43:43" x14ac:dyDescent="0.25">
      <c r="AQ658" s="57"/>
    </row>
    <row r="659" spans="43:43" x14ac:dyDescent="0.25">
      <c r="AQ659" s="57"/>
    </row>
    <row r="660" spans="43:43" x14ac:dyDescent="0.25">
      <c r="AQ660" s="57"/>
    </row>
    <row r="661" spans="43:43" x14ac:dyDescent="0.25">
      <c r="AQ661" s="57"/>
    </row>
    <row r="662" spans="43:43" x14ac:dyDescent="0.25">
      <c r="AQ662" s="57"/>
    </row>
    <row r="663" spans="43:43" x14ac:dyDescent="0.25">
      <c r="AQ663" s="57"/>
    </row>
    <row r="664" spans="43:43" x14ac:dyDescent="0.25">
      <c r="AQ664" s="57"/>
    </row>
    <row r="665" spans="43:43" x14ac:dyDescent="0.25">
      <c r="AQ665" s="57"/>
    </row>
    <row r="666" spans="43:43" x14ac:dyDescent="0.25">
      <c r="AQ666" s="57"/>
    </row>
    <row r="667" spans="43:43" x14ac:dyDescent="0.25">
      <c r="AQ667" s="57"/>
    </row>
    <row r="668" spans="43:43" x14ac:dyDescent="0.25">
      <c r="AQ668" s="57"/>
    </row>
    <row r="669" spans="43:43" x14ac:dyDescent="0.25">
      <c r="AQ669" s="57"/>
    </row>
    <row r="670" spans="43:43" x14ac:dyDescent="0.25">
      <c r="AQ670" s="57"/>
    </row>
    <row r="671" spans="43:43" x14ac:dyDescent="0.25">
      <c r="AQ671" s="57"/>
    </row>
    <row r="672" spans="43:43" x14ac:dyDescent="0.25">
      <c r="AQ672" s="57"/>
    </row>
    <row r="673" spans="43:43" x14ac:dyDescent="0.25">
      <c r="AQ673" s="57"/>
    </row>
    <row r="674" spans="43:43" x14ac:dyDescent="0.25">
      <c r="AQ674" s="57"/>
    </row>
    <row r="675" spans="43:43" x14ac:dyDescent="0.25">
      <c r="AQ675" s="57"/>
    </row>
    <row r="676" spans="43:43" x14ac:dyDescent="0.25">
      <c r="AQ676" s="57"/>
    </row>
    <row r="677" spans="43:43" x14ac:dyDescent="0.25">
      <c r="AQ677" s="57"/>
    </row>
    <row r="678" spans="43:43" x14ac:dyDescent="0.25">
      <c r="AQ678" s="57"/>
    </row>
    <row r="679" spans="43:43" x14ac:dyDescent="0.25">
      <c r="AQ679" s="57"/>
    </row>
    <row r="680" spans="43:43" x14ac:dyDescent="0.25">
      <c r="AQ680" s="57"/>
    </row>
    <row r="681" spans="43:43" x14ac:dyDescent="0.25">
      <c r="AQ681" s="57"/>
    </row>
    <row r="682" spans="43:43" x14ac:dyDescent="0.25">
      <c r="AQ682" s="57"/>
    </row>
    <row r="683" spans="43:43" x14ac:dyDescent="0.25">
      <c r="AQ683" s="57"/>
    </row>
    <row r="684" spans="43:43" x14ac:dyDescent="0.25">
      <c r="AQ684" s="57"/>
    </row>
    <row r="685" spans="43:43" x14ac:dyDescent="0.25">
      <c r="AQ685" s="57"/>
    </row>
    <row r="686" spans="43:43" x14ac:dyDescent="0.25">
      <c r="AQ686" s="57"/>
    </row>
    <row r="687" spans="43:43" x14ac:dyDescent="0.25">
      <c r="AQ687" s="57"/>
    </row>
    <row r="688" spans="43:43" x14ac:dyDescent="0.25">
      <c r="AQ688" s="57"/>
    </row>
    <row r="689" spans="43:43" x14ac:dyDescent="0.25">
      <c r="AQ689" s="57"/>
    </row>
    <row r="690" spans="43:43" x14ac:dyDescent="0.25">
      <c r="AQ690" s="57"/>
    </row>
    <row r="691" spans="43:43" x14ac:dyDescent="0.25">
      <c r="AQ691" s="57"/>
    </row>
    <row r="692" spans="43:43" x14ac:dyDescent="0.25">
      <c r="AQ692" s="57"/>
    </row>
    <row r="693" spans="43:43" x14ac:dyDescent="0.25">
      <c r="AQ693" s="57"/>
    </row>
    <row r="694" spans="43:43" x14ac:dyDescent="0.25">
      <c r="AQ694" s="57"/>
    </row>
    <row r="695" spans="43:43" x14ac:dyDescent="0.25">
      <c r="AQ695" s="57"/>
    </row>
    <row r="696" spans="43:43" x14ac:dyDescent="0.25">
      <c r="AQ696" s="57"/>
    </row>
    <row r="697" spans="43:43" x14ac:dyDescent="0.25">
      <c r="AQ697" s="57"/>
    </row>
    <row r="698" spans="43:43" x14ac:dyDescent="0.25">
      <c r="AQ698" s="57"/>
    </row>
    <row r="699" spans="43:43" x14ac:dyDescent="0.25">
      <c r="AQ699" s="57"/>
    </row>
    <row r="700" spans="43:43" x14ac:dyDescent="0.25">
      <c r="AQ700" s="57"/>
    </row>
    <row r="701" spans="43:43" x14ac:dyDescent="0.25">
      <c r="AQ701" s="57"/>
    </row>
    <row r="702" spans="43:43" x14ac:dyDescent="0.25">
      <c r="AQ702" s="57"/>
    </row>
    <row r="703" spans="43:43" x14ac:dyDescent="0.25">
      <c r="AQ703" s="57"/>
    </row>
    <row r="704" spans="43:43" x14ac:dyDescent="0.25">
      <c r="AQ704" s="57"/>
    </row>
    <row r="705" spans="43:43" x14ac:dyDescent="0.25">
      <c r="AQ705" s="57"/>
    </row>
    <row r="706" spans="43:43" x14ac:dyDescent="0.25">
      <c r="AQ706" s="57"/>
    </row>
    <row r="707" spans="43:43" x14ac:dyDescent="0.25">
      <c r="AQ707" s="57"/>
    </row>
    <row r="708" spans="43:43" x14ac:dyDescent="0.25">
      <c r="AQ708" s="57"/>
    </row>
    <row r="709" spans="43:43" x14ac:dyDescent="0.25">
      <c r="AQ709" s="57"/>
    </row>
    <row r="710" spans="43:43" x14ac:dyDescent="0.25">
      <c r="AQ710" s="57"/>
    </row>
    <row r="711" spans="43:43" x14ac:dyDescent="0.25">
      <c r="AQ711" s="57"/>
    </row>
    <row r="712" spans="43:43" x14ac:dyDescent="0.25">
      <c r="AQ712" s="57"/>
    </row>
    <row r="713" spans="43:43" x14ac:dyDescent="0.25">
      <c r="AQ713" s="57"/>
    </row>
    <row r="714" spans="43:43" x14ac:dyDescent="0.25">
      <c r="AQ714" s="57"/>
    </row>
    <row r="715" spans="43:43" x14ac:dyDescent="0.25">
      <c r="AQ715" s="57"/>
    </row>
    <row r="716" spans="43:43" x14ac:dyDescent="0.25">
      <c r="AQ716" s="57"/>
    </row>
    <row r="717" spans="43:43" x14ac:dyDescent="0.25">
      <c r="AQ717" s="57"/>
    </row>
    <row r="718" spans="43:43" x14ac:dyDescent="0.25">
      <c r="AQ718" s="57"/>
    </row>
    <row r="719" spans="43:43" x14ac:dyDescent="0.25">
      <c r="AQ719" s="57"/>
    </row>
    <row r="720" spans="43:43" x14ac:dyDescent="0.25">
      <c r="AQ720" s="57"/>
    </row>
    <row r="721" spans="43:43" x14ac:dyDescent="0.25">
      <c r="AQ721" s="57"/>
    </row>
    <row r="722" spans="43:43" x14ac:dyDescent="0.25">
      <c r="AQ722" s="57"/>
    </row>
    <row r="723" spans="43:43" x14ac:dyDescent="0.25">
      <c r="AQ723" s="57"/>
    </row>
    <row r="724" spans="43:43" x14ac:dyDescent="0.25">
      <c r="AQ724" s="57"/>
    </row>
    <row r="725" spans="43:43" x14ac:dyDescent="0.25">
      <c r="AQ725" s="57"/>
    </row>
    <row r="726" spans="43:43" x14ac:dyDescent="0.25">
      <c r="AQ726" s="57"/>
    </row>
    <row r="727" spans="43:43" x14ac:dyDescent="0.25">
      <c r="AQ727" s="57"/>
    </row>
    <row r="728" spans="43:43" x14ac:dyDescent="0.25">
      <c r="AQ728" s="57"/>
    </row>
    <row r="729" spans="43:43" x14ac:dyDescent="0.25">
      <c r="AQ729" s="57"/>
    </row>
    <row r="730" spans="43:43" x14ac:dyDescent="0.25">
      <c r="AQ730" s="57"/>
    </row>
    <row r="731" spans="43:43" x14ac:dyDescent="0.25">
      <c r="AQ731" s="57"/>
    </row>
    <row r="732" spans="43:43" x14ac:dyDescent="0.25">
      <c r="AQ732" s="57"/>
    </row>
    <row r="733" spans="43:43" x14ac:dyDescent="0.25">
      <c r="AQ733" s="57"/>
    </row>
    <row r="734" spans="43:43" x14ac:dyDescent="0.25">
      <c r="AQ734" s="57"/>
    </row>
    <row r="735" spans="43:43" x14ac:dyDescent="0.25">
      <c r="AQ735" s="57"/>
    </row>
    <row r="736" spans="43:43" x14ac:dyDescent="0.25">
      <c r="AQ736" s="57"/>
    </row>
    <row r="737" spans="43:43" x14ac:dyDescent="0.25">
      <c r="AQ737" s="57"/>
    </row>
    <row r="738" spans="43:43" x14ac:dyDescent="0.25">
      <c r="AQ738" s="57"/>
    </row>
    <row r="739" spans="43:43" x14ac:dyDescent="0.25">
      <c r="AQ739" s="57"/>
    </row>
    <row r="740" spans="43:43" x14ac:dyDescent="0.25">
      <c r="AQ740" s="57"/>
    </row>
    <row r="741" spans="43:43" x14ac:dyDescent="0.25">
      <c r="AQ741" s="57"/>
    </row>
    <row r="742" spans="43:43" x14ac:dyDescent="0.25">
      <c r="AQ742" s="57"/>
    </row>
    <row r="743" spans="43:43" x14ac:dyDescent="0.25">
      <c r="AQ743" s="57"/>
    </row>
    <row r="744" spans="43:43" x14ac:dyDescent="0.25">
      <c r="AQ744" s="57"/>
    </row>
    <row r="745" spans="43:43" x14ac:dyDescent="0.25">
      <c r="AQ745" s="57"/>
    </row>
    <row r="746" spans="43:43" x14ac:dyDescent="0.25">
      <c r="AQ746" s="57"/>
    </row>
    <row r="747" spans="43:43" x14ac:dyDescent="0.25">
      <c r="AQ747" s="57"/>
    </row>
    <row r="748" spans="43:43" x14ac:dyDescent="0.25">
      <c r="AQ748" s="57"/>
    </row>
    <row r="749" spans="43:43" x14ac:dyDescent="0.25">
      <c r="AQ749" s="57"/>
    </row>
    <row r="750" spans="43:43" x14ac:dyDescent="0.25">
      <c r="AQ750" s="57"/>
    </row>
    <row r="751" spans="43:43" x14ac:dyDescent="0.25">
      <c r="AQ751" s="57"/>
    </row>
    <row r="752" spans="43:43" x14ac:dyDescent="0.25">
      <c r="AQ752" s="57"/>
    </row>
    <row r="753" spans="43:43" x14ac:dyDescent="0.25">
      <c r="AQ753" s="57"/>
    </row>
    <row r="754" spans="43:43" x14ac:dyDescent="0.25">
      <c r="AQ754" s="57"/>
    </row>
    <row r="755" spans="43:43" x14ac:dyDescent="0.25">
      <c r="AQ755" s="57"/>
    </row>
    <row r="756" spans="43:43" x14ac:dyDescent="0.25">
      <c r="AQ756" s="57"/>
    </row>
    <row r="757" spans="43:43" x14ac:dyDescent="0.25">
      <c r="AQ757" s="57"/>
    </row>
    <row r="758" spans="43:43" x14ac:dyDescent="0.25">
      <c r="AQ758" s="57"/>
    </row>
    <row r="759" spans="43:43" x14ac:dyDescent="0.25">
      <c r="AQ759" s="57"/>
    </row>
    <row r="760" spans="43:43" x14ac:dyDescent="0.25">
      <c r="AQ760" s="57"/>
    </row>
    <row r="761" spans="43:43" x14ac:dyDescent="0.25">
      <c r="AQ761" s="57"/>
    </row>
    <row r="762" spans="43:43" x14ac:dyDescent="0.25">
      <c r="AQ762" s="57"/>
    </row>
    <row r="763" spans="43:43" x14ac:dyDescent="0.25">
      <c r="AQ763" s="57"/>
    </row>
    <row r="764" spans="43:43" x14ac:dyDescent="0.25">
      <c r="AQ764" s="57"/>
    </row>
    <row r="765" spans="43:43" x14ac:dyDescent="0.25">
      <c r="AQ765" s="57"/>
    </row>
    <row r="766" spans="43:43" x14ac:dyDescent="0.25">
      <c r="AQ766" s="57"/>
    </row>
    <row r="767" spans="43:43" x14ac:dyDescent="0.25">
      <c r="AQ767" s="57"/>
    </row>
    <row r="768" spans="43:43" x14ac:dyDescent="0.25">
      <c r="AQ768" s="57"/>
    </row>
    <row r="769" spans="43:43" x14ac:dyDescent="0.25">
      <c r="AQ769" s="57"/>
    </row>
    <row r="770" spans="43:43" x14ac:dyDescent="0.25">
      <c r="AQ770" s="57"/>
    </row>
    <row r="771" spans="43:43" x14ac:dyDescent="0.25">
      <c r="AQ771" s="57"/>
    </row>
    <row r="772" spans="43:43" x14ac:dyDescent="0.25">
      <c r="AQ772" s="57"/>
    </row>
    <row r="773" spans="43:43" x14ac:dyDescent="0.25">
      <c r="AQ773" s="57"/>
    </row>
    <row r="774" spans="43:43" x14ac:dyDescent="0.25">
      <c r="AQ774" s="57"/>
    </row>
    <row r="775" spans="43:43" x14ac:dyDescent="0.25">
      <c r="AQ775" s="57"/>
    </row>
    <row r="776" spans="43:43" x14ac:dyDescent="0.25">
      <c r="AQ776" s="57"/>
    </row>
    <row r="777" spans="43:43" x14ac:dyDescent="0.25">
      <c r="AQ777" s="57"/>
    </row>
    <row r="778" spans="43:43" x14ac:dyDescent="0.25">
      <c r="AQ778" s="57"/>
    </row>
    <row r="779" spans="43:43" x14ac:dyDescent="0.25">
      <c r="AQ779" s="57"/>
    </row>
    <row r="780" spans="43:43" x14ac:dyDescent="0.25">
      <c r="AQ780" s="57"/>
    </row>
    <row r="781" spans="43:43" x14ac:dyDescent="0.25">
      <c r="AQ781" s="57"/>
    </row>
    <row r="782" spans="43:43" x14ac:dyDescent="0.25">
      <c r="AQ782" s="57"/>
    </row>
    <row r="783" spans="43:43" x14ac:dyDescent="0.25">
      <c r="AQ783" s="57"/>
    </row>
    <row r="784" spans="43:43" x14ac:dyDescent="0.25">
      <c r="AQ784" s="57"/>
    </row>
    <row r="785" spans="43:43" x14ac:dyDescent="0.25">
      <c r="AQ785" s="57"/>
    </row>
    <row r="786" spans="43:43" x14ac:dyDescent="0.25">
      <c r="AQ786" s="57"/>
    </row>
    <row r="787" spans="43:43" x14ac:dyDescent="0.25">
      <c r="AQ787" s="57"/>
    </row>
    <row r="788" spans="43:43" x14ac:dyDescent="0.25">
      <c r="AQ788" s="57"/>
    </row>
    <row r="789" spans="43:43" x14ac:dyDescent="0.25">
      <c r="AQ789" s="57"/>
    </row>
    <row r="790" spans="43:43" x14ac:dyDescent="0.25">
      <c r="AQ790" s="57"/>
    </row>
    <row r="791" spans="43:43" x14ac:dyDescent="0.25">
      <c r="AQ791" s="57"/>
    </row>
    <row r="792" spans="43:43" x14ac:dyDescent="0.25">
      <c r="AQ792" s="57"/>
    </row>
    <row r="793" spans="43:43" x14ac:dyDescent="0.25">
      <c r="AQ793" s="57"/>
    </row>
    <row r="794" spans="43:43" x14ac:dyDescent="0.25">
      <c r="AQ794" s="57"/>
    </row>
    <row r="795" spans="43:43" x14ac:dyDescent="0.25">
      <c r="AQ795" s="57"/>
    </row>
    <row r="796" spans="43:43" x14ac:dyDescent="0.25">
      <c r="AQ796" s="57"/>
    </row>
    <row r="797" spans="43:43" x14ac:dyDescent="0.25">
      <c r="AQ797" s="57"/>
    </row>
    <row r="798" spans="43:43" x14ac:dyDescent="0.25">
      <c r="AQ798" s="57"/>
    </row>
    <row r="799" spans="43:43" x14ac:dyDescent="0.25">
      <c r="AQ799" s="57"/>
    </row>
    <row r="800" spans="43:43" x14ac:dyDescent="0.25">
      <c r="AQ800" s="57"/>
    </row>
    <row r="801" spans="43:43" x14ac:dyDescent="0.25">
      <c r="AQ801" s="57"/>
    </row>
    <row r="802" spans="43:43" x14ac:dyDescent="0.25">
      <c r="AQ802" s="57"/>
    </row>
    <row r="803" spans="43:43" x14ac:dyDescent="0.25">
      <c r="AQ803" s="57"/>
    </row>
    <row r="804" spans="43:43" x14ac:dyDescent="0.25">
      <c r="AQ804" s="57"/>
    </row>
    <row r="805" spans="43:43" x14ac:dyDescent="0.25">
      <c r="AQ805" s="57"/>
    </row>
    <row r="806" spans="43:43" x14ac:dyDescent="0.25">
      <c r="AQ806" s="57"/>
    </row>
    <row r="807" spans="43:43" x14ac:dyDescent="0.25">
      <c r="AQ807" s="57"/>
    </row>
    <row r="808" spans="43:43" x14ac:dyDescent="0.25">
      <c r="AQ808" s="57"/>
    </row>
    <row r="809" spans="43:43" x14ac:dyDescent="0.25">
      <c r="AQ809" s="57"/>
    </row>
    <row r="810" spans="43:43" x14ac:dyDescent="0.25">
      <c r="AQ810" s="57"/>
    </row>
    <row r="811" spans="43:43" x14ac:dyDescent="0.25">
      <c r="AQ811" s="57"/>
    </row>
    <row r="812" spans="43:43" x14ac:dyDescent="0.25">
      <c r="AQ812" s="57"/>
    </row>
    <row r="813" spans="43:43" x14ac:dyDescent="0.25">
      <c r="AQ813" s="57"/>
    </row>
    <row r="814" spans="43:43" x14ac:dyDescent="0.25">
      <c r="AQ814" s="57"/>
    </row>
    <row r="815" spans="43:43" x14ac:dyDescent="0.25">
      <c r="AQ815" s="57"/>
    </row>
    <row r="816" spans="43:43" x14ac:dyDescent="0.25">
      <c r="AQ816" s="57"/>
    </row>
    <row r="817" spans="43:43" x14ac:dyDescent="0.25">
      <c r="AQ817" s="57"/>
    </row>
    <row r="818" spans="43:43" x14ac:dyDescent="0.25">
      <c r="AQ818" s="57"/>
    </row>
    <row r="819" spans="43:43" x14ac:dyDescent="0.25">
      <c r="AQ819" s="57"/>
    </row>
    <row r="820" spans="43:43" x14ac:dyDescent="0.25">
      <c r="AQ820" s="57"/>
    </row>
    <row r="821" spans="43:43" x14ac:dyDescent="0.25">
      <c r="AQ821" s="57"/>
    </row>
    <row r="822" spans="43:43" x14ac:dyDescent="0.25">
      <c r="AQ822" s="57"/>
    </row>
    <row r="823" spans="43:43" x14ac:dyDescent="0.25">
      <c r="AQ823" s="57"/>
    </row>
    <row r="824" spans="43:43" x14ac:dyDescent="0.25">
      <c r="AQ824" s="57"/>
    </row>
    <row r="825" spans="43:43" x14ac:dyDescent="0.25">
      <c r="AQ825" s="57"/>
    </row>
    <row r="826" spans="43:43" x14ac:dyDescent="0.25">
      <c r="AQ826" s="57"/>
    </row>
    <row r="827" spans="43:43" x14ac:dyDescent="0.25">
      <c r="AQ827" s="57"/>
    </row>
    <row r="828" spans="43:43" x14ac:dyDescent="0.25">
      <c r="AQ828" s="57"/>
    </row>
    <row r="829" spans="43:43" x14ac:dyDescent="0.25">
      <c r="AQ829" s="57"/>
    </row>
    <row r="830" spans="43:43" x14ac:dyDescent="0.25">
      <c r="AQ830" s="57"/>
    </row>
    <row r="831" spans="43:43" x14ac:dyDescent="0.25">
      <c r="AQ831" s="57"/>
    </row>
    <row r="832" spans="43:43" x14ac:dyDescent="0.25">
      <c r="AQ832" s="57"/>
    </row>
    <row r="833" spans="43:43" x14ac:dyDescent="0.25">
      <c r="AQ833" s="57"/>
    </row>
    <row r="834" spans="43:43" x14ac:dyDescent="0.25">
      <c r="AQ834" s="57"/>
    </row>
    <row r="835" spans="43:43" x14ac:dyDescent="0.25">
      <c r="AQ835" s="57"/>
    </row>
    <row r="836" spans="43:43" x14ac:dyDescent="0.25">
      <c r="AQ836" s="57"/>
    </row>
    <row r="837" spans="43:43" x14ac:dyDescent="0.25">
      <c r="AQ837" s="57"/>
    </row>
    <row r="838" spans="43:43" x14ac:dyDescent="0.25">
      <c r="AQ838" s="57"/>
    </row>
    <row r="839" spans="43:43" x14ac:dyDescent="0.25">
      <c r="AQ839" s="57"/>
    </row>
    <row r="840" spans="43:43" x14ac:dyDescent="0.25">
      <c r="AQ840" s="57"/>
    </row>
    <row r="841" spans="43:43" x14ac:dyDescent="0.25">
      <c r="AQ841" s="57"/>
    </row>
    <row r="842" spans="43:43" x14ac:dyDescent="0.25">
      <c r="AQ842" s="57"/>
    </row>
    <row r="843" spans="43:43" x14ac:dyDescent="0.25">
      <c r="AQ843" s="57"/>
    </row>
    <row r="844" spans="43:43" x14ac:dyDescent="0.25">
      <c r="AQ844" s="57"/>
    </row>
    <row r="845" spans="43:43" x14ac:dyDescent="0.25">
      <c r="AQ845" s="57"/>
    </row>
    <row r="846" spans="43:43" x14ac:dyDescent="0.25">
      <c r="AQ846" s="57"/>
    </row>
    <row r="847" spans="43:43" x14ac:dyDescent="0.25">
      <c r="AQ847" s="57"/>
    </row>
    <row r="848" spans="43:43" x14ac:dyDescent="0.25">
      <c r="AQ848" s="57"/>
    </row>
    <row r="849" spans="43:43" x14ac:dyDescent="0.25">
      <c r="AQ849" s="57"/>
    </row>
    <row r="850" spans="43:43" x14ac:dyDescent="0.25">
      <c r="AQ850" s="57"/>
    </row>
    <row r="851" spans="43:43" x14ac:dyDescent="0.25">
      <c r="AQ851" s="57"/>
    </row>
    <row r="852" spans="43:43" x14ac:dyDescent="0.25">
      <c r="AQ852" s="57"/>
    </row>
    <row r="853" spans="43:43" x14ac:dyDescent="0.25">
      <c r="AQ853" s="57"/>
    </row>
    <row r="854" spans="43:43" x14ac:dyDescent="0.25">
      <c r="AQ854" s="57"/>
    </row>
    <row r="855" spans="43:43" x14ac:dyDescent="0.25">
      <c r="AQ855" s="57"/>
    </row>
    <row r="856" spans="43:43" x14ac:dyDescent="0.25">
      <c r="AQ856" s="57"/>
    </row>
    <row r="857" spans="43:43" x14ac:dyDescent="0.25">
      <c r="AQ857" s="57"/>
    </row>
    <row r="858" spans="43:43" x14ac:dyDescent="0.25">
      <c r="AQ858" s="57"/>
    </row>
    <row r="859" spans="43:43" x14ac:dyDescent="0.25">
      <c r="AQ859" s="57"/>
    </row>
    <row r="860" spans="43:43" x14ac:dyDescent="0.25">
      <c r="AQ860" s="57"/>
    </row>
    <row r="861" spans="43:43" x14ac:dyDescent="0.25">
      <c r="AQ861" s="57"/>
    </row>
    <row r="862" spans="43:43" x14ac:dyDescent="0.25">
      <c r="AQ862" s="57"/>
    </row>
    <row r="863" spans="43:43" x14ac:dyDescent="0.25">
      <c r="AQ863" s="57"/>
    </row>
    <row r="864" spans="43:43" x14ac:dyDescent="0.25">
      <c r="AQ864" s="57"/>
    </row>
    <row r="865" spans="43:43" x14ac:dyDescent="0.25">
      <c r="AQ865" s="57"/>
    </row>
    <row r="866" spans="43:43" x14ac:dyDescent="0.25">
      <c r="AQ866" s="57"/>
    </row>
    <row r="867" spans="43:43" x14ac:dyDescent="0.25">
      <c r="AQ867" s="57"/>
    </row>
    <row r="868" spans="43:43" x14ac:dyDescent="0.25">
      <c r="AQ868" s="57"/>
    </row>
    <row r="869" spans="43:43" x14ac:dyDescent="0.25">
      <c r="AQ869" s="57"/>
    </row>
    <row r="870" spans="43:43" x14ac:dyDescent="0.25">
      <c r="AQ870" s="57"/>
    </row>
    <row r="871" spans="43:43" x14ac:dyDescent="0.25">
      <c r="AQ871" s="57"/>
    </row>
    <row r="872" spans="43:43" x14ac:dyDescent="0.25">
      <c r="AQ872" s="57"/>
    </row>
    <row r="873" spans="43:43" x14ac:dyDescent="0.25">
      <c r="AQ873" s="57"/>
    </row>
    <row r="874" spans="43:43" x14ac:dyDescent="0.25">
      <c r="AQ874" s="57"/>
    </row>
    <row r="875" spans="43:43" x14ac:dyDescent="0.25">
      <c r="AQ875" s="57"/>
    </row>
    <row r="876" spans="43:43" x14ac:dyDescent="0.25">
      <c r="AQ876" s="57"/>
    </row>
    <row r="877" spans="43:43" x14ac:dyDescent="0.25">
      <c r="AQ877" s="57"/>
    </row>
    <row r="878" spans="43:43" x14ac:dyDescent="0.25">
      <c r="AQ878" s="57"/>
    </row>
    <row r="879" spans="43:43" x14ac:dyDescent="0.25">
      <c r="AQ879" s="57"/>
    </row>
    <row r="880" spans="43:43" x14ac:dyDescent="0.25">
      <c r="AQ880" s="57"/>
    </row>
    <row r="881" spans="43:43" x14ac:dyDescent="0.25">
      <c r="AQ881" s="57"/>
    </row>
    <row r="882" spans="43:43" x14ac:dyDescent="0.25">
      <c r="AQ882" s="57"/>
    </row>
    <row r="883" spans="43:43" x14ac:dyDescent="0.25">
      <c r="AQ883" s="57"/>
    </row>
    <row r="884" spans="43:43" x14ac:dyDescent="0.25">
      <c r="AQ884" s="57"/>
    </row>
    <row r="885" spans="43:43" x14ac:dyDescent="0.25">
      <c r="AQ885" s="57"/>
    </row>
    <row r="886" spans="43:43" x14ac:dyDescent="0.25">
      <c r="AQ886" s="57"/>
    </row>
    <row r="887" spans="43:43" x14ac:dyDescent="0.25">
      <c r="AQ887" s="57"/>
    </row>
    <row r="888" spans="43:43" x14ac:dyDescent="0.25">
      <c r="AQ888" s="57"/>
    </row>
    <row r="889" spans="43:43" x14ac:dyDescent="0.25">
      <c r="AQ889" s="57"/>
    </row>
    <row r="890" spans="43:43" x14ac:dyDescent="0.25">
      <c r="AQ890" s="57"/>
    </row>
    <row r="891" spans="43:43" x14ac:dyDescent="0.25">
      <c r="AQ891" s="57"/>
    </row>
    <row r="892" spans="43:43" x14ac:dyDescent="0.25">
      <c r="AQ892" s="57"/>
    </row>
    <row r="893" spans="43:43" x14ac:dyDescent="0.25">
      <c r="AQ893" s="57"/>
    </row>
    <row r="894" spans="43:43" x14ac:dyDescent="0.25">
      <c r="AQ894" s="57"/>
    </row>
    <row r="895" spans="43:43" x14ac:dyDescent="0.25">
      <c r="AQ895" s="57"/>
    </row>
    <row r="896" spans="43:43" x14ac:dyDescent="0.25">
      <c r="AQ896" s="57"/>
    </row>
    <row r="897" spans="43:43" x14ac:dyDescent="0.25">
      <c r="AQ897" s="57"/>
    </row>
    <row r="898" spans="43:43" x14ac:dyDescent="0.25">
      <c r="AQ898" s="57"/>
    </row>
    <row r="899" spans="43:43" x14ac:dyDescent="0.25">
      <c r="AQ899" s="57"/>
    </row>
    <row r="900" spans="43:43" x14ac:dyDescent="0.25">
      <c r="AQ900" s="57"/>
    </row>
    <row r="901" spans="43:43" x14ac:dyDescent="0.25">
      <c r="AQ901" s="57"/>
    </row>
    <row r="902" spans="43:43" x14ac:dyDescent="0.25">
      <c r="AQ902" s="57"/>
    </row>
    <row r="903" spans="43:43" x14ac:dyDescent="0.25">
      <c r="AQ903" s="57"/>
    </row>
    <row r="904" spans="43:43" x14ac:dyDescent="0.25">
      <c r="AQ904" s="57"/>
    </row>
    <row r="905" spans="43:43" x14ac:dyDescent="0.25">
      <c r="AQ905" s="57"/>
    </row>
    <row r="906" spans="43:43" x14ac:dyDescent="0.25">
      <c r="AQ906" s="57"/>
    </row>
    <row r="907" spans="43:43" x14ac:dyDescent="0.25">
      <c r="AQ907" s="57"/>
    </row>
    <row r="908" spans="43:43" x14ac:dyDescent="0.25">
      <c r="AQ908" s="57"/>
    </row>
    <row r="909" spans="43:43" x14ac:dyDescent="0.25">
      <c r="AQ909" s="57"/>
    </row>
    <row r="910" spans="43:43" x14ac:dyDescent="0.25">
      <c r="AQ910" s="57"/>
    </row>
    <row r="911" spans="43:43" x14ac:dyDescent="0.25">
      <c r="AQ911" s="57"/>
    </row>
    <row r="912" spans="43:43" x14ac:dyDescent="0.25">
      <c r="AQ912" s="57"/>
    </row>
    <row r="913" spans="43:43" x14ac:dyDescent="0.25">
      <c r="AQ913" s="57"/>
    </row>
    <row r="914" spans="43:43" x14ac:dyDescent="0.25">
      <c r="AQ914" s="57"/>
    </row>
    <row r="915" spans="43:43" x14ac:dyDescent="0.25">
      <c r="AQ915" s="57"/>
    </row>
    <row r="916" spans="43:43" x14ac:dyDescent="0.25">
      <c r="AQ916" s="57"/>
    </row>
    <row r="917" spans="43:43" x14ac:dyDescent="0.25">
      <c r="AQ917" s="57"/>
    </row>
    <row r="918" spans="43:43" x14ac:dyDescent="0.25">
      <c r="AQ918" s="57"/>
    </row>
    <row r="919" spans="43:43" x14ac:dyDescent="0.25">
      <c r="AQ919" s="57"/>
    </row>
    <row r="920" spans="43:43" x14ac:dyDescent="0.25">
      <c r="AQ920" s="57"/>
    </row>
    <row r="921" spans="43:43" x14ac:dyDescent="0.25">
      <c r="AQ921" s="57"/>
    </row>
    <row r="922" spans="43:43" x14ac:dyDescent="0.25">
      <c r="AQ922" s="57"/>
    </row>
    <row r="923" spans="43:43" x14ac:dyDescent="0.25">
      <c r="AQ923" s="57"/>
    </row>
    <row r="924" spans="43:43" x14ac:dyDescent="0.25">
      <c r="AQ924" s="57"/>
    </row>
    <row r="925" spans="43:43" x14ac:dyDescent="0.25">
      <c r="AQ925" s="57"/>
    </row>
    <row r="926" spans="43:43" x14ac:dyDescent="0.25">
      <c r="AQ926" s="57"/>
    </row>
    <row r="927" spans="43:43" x14ac:dyDescent="0.25">
      <c r="AQ927" s="57"/>
    </row>
    <row r="928" spans="43:43" x14ac:dyDescent="0.25">
      <c r="AQ928" s="57"/>
    </row>
    <row r="929" spans="43:43" x14ac:dyDescent="0.25">
      <c r="AQ929" s="57"/>
    </row>
    <row r="930" spans="43:43" x14ac:dyDescent="0.25">
      <c r="AQ930" s="57"/>
    </row>
    <row r="931" spans="43:43" x14ac:dyDescent="0.25">
      <c r="AQ931" s="57"/>
    </row>
    <row r="932" spans="43:43" x14ac:dyDescent="0.25">
      <c r="AQ932" s="57"/>
    </row>
    <row r="933" spans="43:43" x14ac:dyDescent="0.25">
      <c r="AQ933" s="57"/>
    </row>
    <row r="934" spans="43:43" x14ac:dyDescent="0.25">
      <c r="AQ934" s="57"/>
    </row>
    <row r="935" spans="43:43" x14ac:dyDescent="0.25">
      <c r="AQ935" s="57"/>
    </row>
    <row r="936" spans="43:43" x14ac:dyDescent="0.25">
      <c r="AQ936" s="57"/>
    </row>
    <row r="937" spans="43:43" x14ac:dyDescent="0.25">
      <c r="AQ937" s="57"/>
    </row>
    <row r="938" spans="43:43" x14ac:dyDescent="0.25">
      <c r="AQ938" s="57"/>
    </row>
    <row r="939" spans="43:43" x14ac:dyDescent="0.25">
      <c r="AQ939" s="57"/>
    </row>
    <row r="940" spans="43:43" x14ac:dyDescent="0.25">
      <c r="AQ940" s="57"/>
    </row>
    <row r="941" spans="43:43" x14ac:dyDescent="0.25">
      <c r="AQ941" s="57"/>
    </row>
    <row r="942" spans="43:43" x14ac:dyDescent="0.25">
      <c r="AQ942" s="57"/>
    </row>
    <row r="943" spans="43:43" x14ac:dyDescent="0.25">
      <c r="AQ943" s="57"/>
    </row>
    <row r="944" spans="43:43" x14ac:dyDescent="0.25">
      <c r="AQ944" s="57"/>
    </row>
    <row r="945" spans="43:43" x14ac:dyDescent="0.25">
      <c r="AQ945" s="57"/>
    </row>
    <row r="946" spans="43:43" x14ac:dyDescent="0.25">
      <c r="AQ946" s="57"/>
    </row>
    <row r="947" spans="43:43" x14ac:dyDescent="0.25">
      <c r="AQ947" s="57"/>
    </row>
    <row r="948" spans="43:43" x14ac:dyDescent="0.25">
      <c r="AQ948" s="57"/>
    </row>
    <row r="949" spans="43:43" x14ac:dyDescent="0.25">
      <c r="AQ949" s="57"/>
    </row>
    <row r="950" spans="43:43" x14ac:dyDescent="0.25">
      <c r="AQ950" s="57"/>
    </row>
    <row r="951" spans="43:43" x14ac:dyDescent="0.25">
      <c r="AQ951" s="57"/>
    </row>
    <row r="952" spans="43:43" x14ac:dyDescent="0.25">
      <c r="AQ952" s="57"/>
    </row>
    <row r="953" spans="43:43" x14ac:dyDescent="0.25">
      <c r="AQ953" s="57"/>
    </row>
    <row r="954" spans="43:43" x14ac:dyDescent="0.25">
      <c r="AQ954" s="57"/>
    </row>
    <row r="955" spans="43:43" x14ac:dyDescent="0.25">
      <c r="AQ955" s="57"/>
    </row>
    <row r="956" spans="43:43" x14ac:dyDescent="0.25">
      <c r="AQ956" s="57"/>
    </row>
    <row r="957" spans="43:43" x14ac:dyDescent="0.25">
      <c r="AQ957" s="57"/>
    </row>
    <row r="958" spans="43:43" x14ac:dyDescent="0.25">
      <c r="AQ958" s="57"/>
    </row>
    <row r="959" spans="43:43" x14ac:dyDescent="0.25">
      <c r="AQ959" s="57"/>
    </row>
    <row r="960" spans="43:43" x14ac:dyDescent="0.25">
      <c r="AQ960" s="57"/>
    </row>
    <row r="961" spans="43:43" x14ac:dyDescent="0.25">
      <c r="AQ961" s="57"/>
    </row>
    <row r="962" spans="43:43" x14ac:dyDescent="0.25">
      <c r="AQ962" s="57"/>
    </row>
    <row r="963" spans="43:43" x14ac:dyDescent="0.25">
      <c r="AQ963" s="57"/>
    </row>
    <row r="964" spans="43:43" x14ac:dyDescent="0.25">
      <c r="AQ964" s="57"/>
    </row>
    <row r="965" spans="43:43" x14ac:dyDescent="0.25">
      <c r="AQ965" s="57"/>
    </row>
    <row r="966" spans="43:43" x14ac:dyDescent="0.25">
      <c r="AQ966" s="57"/>
    </row>
    <row r="967" spans="43:43" x14ac:dyDescent="0.25">
      <c r="AQ967" s="57"/>
    </row>
    <row r="968" spans="43:43" x14ac:dyDescent="0.25">
      <c r="AQ968" s="57"/>
    </row>
    <row r="969" spans="43:43" x14ac:dyDescent="0.25">
      <c r="AQ969" s="57"/>
    </row>
    <row r="970" spans="43:43" x14ac:dyDescent="0.25">
      <c r="AQ970" s="57"/>
    </row>
    <row r="971" spans="43:43" x14ac:dyDescent="0.25">
      <c r="AQ971" s="57"/>
    </row>
    <row r="972" spans="43:43" x14ac:dyDescent="0.25">
      <c r="AQ972" s="57"/>
    </row>
    <row r="973" spans="43:43" x14ac:dyDescent="0.25">
      <c r="AQ973" s="57"/>
    </row>
    <row r="974" spans="43:43" x14ac:dyDescent="0.25">
      <c r="AQ974" s="57"/>
    </row>
    <row r="975" spans="43:43" x14ac:dyDescent="0.25">
      <c r="AQ975" s="57"/>
    </row>
    <row r="976" spans="43:43" x14ac:dyDescent="0.25">
      <c r="AQ976" s="57"/>
    </row>
    <row r="977" spans="43:43" x14ac:dyDescent="0.25">
      <c r="AQ977" s="57"/>
    </row>
    <row r="978" spans="43:43" x14ac:dyDescent="0.25">
      <c r="AQ978" s="57"/>
    </row>
    <row r="979" spans="43:43" x14ac:dyDescent="0.25">
      <c r="AQ979" s="57"/>
    </row>
    <row r="980" spans="43:43" x14ac:dyDescent="0.25">
      <c r="AQ980" s="57"/>
    </row>
    <row r="981" spans="43:43" x14ac:dyDescent="0.25">
      <c r="AQ981" s="57"/>
    </row>
    <row r="982" spans="43:43" x14ac:dyDescent="0.25">
      <c r="AQ982" s="57"/>
    </row>
    <row r="983" spans="43:43" x14ac:dyDescent="0.25">
      <c r="AQ983" s="57"/>
    </row>
    <row r="984" spans="43:43" x14ac:dyDescent="0.25">
      <c r="AQ984" s="57"/>
    </row>
    <row r="985" spans="43:43" x14ac:dyDescent="0.25">
      <c r="AQ985" s="57"/>
    </row>
    <row r="986" spans="43:43" x14ac:dyDescent="0.25">
      <c r="AQ986" s="57"/>
    </row>
    <row r="987" spans="43:43" x14ac:dyDescent="0.25">
      <c r="AQ987" s="57"/>
    </row>
    <row r="988" spans="43:43" x14ac:dyDescent="0.25">
      <c r="AQ988" s="57"/>
    </row>
    <row r="989" spans="43:43" x14ac:dyDescent="0.25">
      <c r="AQ989" s="57"/>
    </row>
    <row r="990" spans="43:43" x14ac:dyDescent="0.25">
      <c r="AQ990" s="57"/>
    </row>
    <row r="991" spans="43:43" x14ac:dyDescent="0.25">
      <c r="AQ991" s="57"/>
    </row>
    <row r="992" spans="43:43" x14ac:dyDescent="0.25">
      <c r="AQ992" s="57"/>
    </row>
    <row r="993" spans="43:43" x14ac:dyDescent="0.25">
      <c r="AQ993" s="57"/>
    </row>
    <row r="994" spans="43:43" x14ac:dyDescent="0.25">
      <c r="AQ994" s="57"/>
    </row>
    <row r="995" spans="43:43" x14ac:dyDescent="0.25">
      <c r="AQ995" s="57"/>
    </row>
    <row r="996" spans="43:43" x14ac:dyDescent="0.25">
      <c r="AQ996" s="57"/>
    </row>
    <row r="997" spans="43:43" x14ac:dyDescent="0.25">
      <c r="AQ997" s="57"/>
    </row>
    <row r="998" spans="43:43" x14ac:dyDescent="0.25">
      <c r="AQ998" s="57"/>
    </row>
    <row r="999" spans="43:43" x14ac:dyDescent="0.25">
      <c r="AQ999" s="57"/>
    </row>
    <row r="1000" spans="43:43" x14ac:dyDescent="0.25">
      <c r="AQ1000" s="57"/>
    </row>
    <row r="1001" spans="43:43" x14ac:dyDescent="0.25">
      <c r="AQ1001" s="57"/>
    </row>
    <row r="1002" spans="43:43" x14ac:dyDescent="0.25">
      <c r="AQ1002" s="57"/>
    </row>
    <row r="1003" spans="43:43" x14ac:dyDescent="0.25">
      <c r="AQ1003" s="57"/>
    </row>
    <row r="1004" spans="43:43" x14ac:dyDescent="0.25">
      <c r="AQ1004" s="57"/>
    </row>
    <row r="1005" spans="43:43" x14ac:dyDescent="0.25">
      <c r="AQ1005" s="57"/>
    </row>
    <row r="1006" spans="43:43" x14ac:dyDescent="0.25">
      <c r="AQ1006" s="57"/>
    </row>
    <row r="1007" spans="43:43" x14ac:dyDescent="0.25">
      <c r="AQ1007" s="57"/>
    </row>
    <row r="1008" spans="43:43" x14ac:dyDescent="0.25">
      <c r="AQ1008" s="57"/>
    </row>
    <row r="1009" spans="43:43" x14ac:dyDescent="0.25">
      <c r="AQ1009" s="57"/>
    </row>
    <row r="1010" spans="43:43" x14ac:dyDescent="0.25">
      <c r="AQ1010" s="57"/>
    </row>
    <row r="1011" spans="43:43" x14ac:dyDescent="0.25">
      <c r="AQ1011" s="57"/>
    </row>
    <row r="1012" spans="43:43" x14ac:dyDescent="0.25">
      <c r="AQ1012" s="57"/>
    </row>
    <row r="1013" spans="43:43" x14ac:dyDescent="0.25">
      <c r="AQ1013" s="57"/>
    </row>
    <row r="1014" spans="43:43" x14ac:dyDescent="0.25">
      <c r="AQ1014" s="57"/>
    </row>
    <row r="1015" spans="43:43" x14ac:dyDescent="0.25">
      <c r="AQ1015" s="57"/>
    </row>
    <row r="1016" spans="43:43" x14ac:dyDescent="0.25">
      <c r="AQ1016" s="57"/>
    </row>
    <row r="1017" spans="43:43" x14ac:dyDescent="0.25">
      <c r="AQ1017" s="57"/>
    </row>
    <row r="1018" spans="43:43" x14ac:dyDescent="0.25">
      <c r="AQ1018" s="57"/>
    </row>
    <row r="1019" spans="43:43" x14ac:dyDescent="0.25">
      <c r="AQ1019" s="57"/>
    </row>
    <row r="1020" spans="43:43" x14ac:dyDescent="0.25">
      <c r="AQ1020" s="57"/>
    </row>
    <row r="1021" spans="43:43" x14ac:dyDescent="0.25">
      <c r="AQ1021" s="57"/>
    </row>
    <row r="1022" spans="43:43" x14ac:dyDescent="0.25">
      <c r="AQ1022" s="57"/>
    </row>
    <row r="1023" spans="43:43" x14ac:dyDescent="0.25">
      <c r="AQ1023" s="57"/>
    </row>
    <row r="1024" spans="43:43" x14ac:dyDescent="0.25">
      <c r="AQ1024" s="57"/>
    </row>
    <row r="1025" spans="43:43" x14ac:dyDescent="0.25">
      <c r="AQ1025" s="57"/>
    </row>
    <row r="1026" spans="43:43" x14ac:dyDescent="0.25">
      <c r="AQ1026" s="57"/>
    </row>
    <row r="1027" spans="43:43" x14ac:dyDescent="0.25">
      <c r="AQ1027" s="57"/>
    </row>
    <row r="1028" spans="43:43" x14ac:dyDescent="0.25">
      <c r="AQ1028" s="57"/>
    </row>
    <row r="1029" spans="43:43" x14ac:dyDescent="0.25">
      <c r="AQ1029" s="57"/>
    </row>
    <row r="1030" spans="43:43" x14ac:dyDescent="0.25">
      <c r="AQ1030" s="57"/>
    </row>
    <row r="1031" spans="43:43" x14ac:dyDescent="0.25">
      <c r="AQ1031" s="57"/>
    </row>
    <row r="1032" spans="43:43" x14ac:dyDescent="0.25">
      <c r="AQ1032" s="57"/>
    </row>
    <row r="1033" spans="43:43" x14ac:dyDescent="0.25">
      <c r="AQ1033" s="57"/>
    </row>
    <row r="1034" spans="43:43" x14ac:dyDescent="0.25">
      <c r="AQ1034" s="57"/>
    </row>
    <row r="1035" spans="43:43" x14ac:dyDescent="0.25">
      <c r="AQ1035" s="57"/>
    </row>
    <row r="1036" spans="43:43" x14ac:dyDescent="0.25">
      <c r="AQ1036" s="57"/>
    </row>
    <row r="1037" spans="43:43" x14ac:dyDescent="0.25">
      <c r="AQ1037" s="57"/>
    </row>
    <row r="1038" spans="43:43" x14ac:dyDescent="0.25">
      <c r="AQ1038" s="57"/>
    </row>
    <row r="1039" spans="43:43" x14ac:dyDescent="0.25">
      <c r="AQ1039" s="57"/>
    </row>
    <row r="1040" spans="43:43" x14ac:dyDescent="0.25">
      <c r="AQ1040" s="57"/>
    </row>
    <row r="1041" spans="43:43" x14ac:dyDescent="0.25">
      <c r="AQ1041" s="57"/>
    </row>
    <row r="1042" spans="43:43" x14ac:dyDescent="0.25">
      <c r="AQ1042" s="57"/>
    </row>
    <row r="1043" spans="43:43" x14ac:dyDescent="0.25">
      <c r="AQ1043" s="57"/>
    </row>
    <row r="1044" spans="43:43" x14ac:dyDescent="0.25">
      <c r="AQ1044" s="57"/>
    </row>
    <row r="1045" spans="43:43" x14ac:dyDescent="0.25">
      <c r="AQ1045" s="57"/>
    </row>
    <row r="1046" spans="43:43" x14ac:dyDescent="0.25">
      <c r="AQ1046" s="57"/>
    </row>
    <row r="1047" spans="43:43" x14ac:dyDescent="0.25">
      <c r="AQ1047" s="57"/>
    </row>
    <row r="1048" spans="43:43" x14ac:dyDescent="0.25">
      <c r="AQ1048" s="57"/>
    </row>
    <row r="1049" spans="43:43" x14ac:dyDescent="0.25">
      <c r="AQ1049" s="57"/>
    </row>
    <row r="1050" spans="43:43" x14ac:dyDescent="0.25">
      <c r="AQ1050" s="57"/>
    </row>
    <row r="1051" spans="43:43" x14ac:dyDescent="0.25">
      <c r="AQ1051" s="57"/>
    </row>
    <row r="1052" spans="43:43" x14ac:dyDescent="0.25">
      <c r="AQ1052" s="57"/>
    </row>
    <row r="1053" spans="43:43" x14ac:dyDescent="0.25">
      <c r="AQ1053" s="57"/>
    </row>
    <row r="1054" spans="43:43" x14ac:dyDescent="0.25">
      <c r="AQ1054" s="57"/>
    </row>
    <row r="1055" spans="43:43" x14ac:dyDescent="0.25">
      <c r="AQ1055" s="57"/>
    </row>
    <row r="1056" spans="43:43" x14ac:dyDescent="0.25">
      <c r="AQ1056" s="57"/>
    </row>
    <row r="1057" spans="43:43" x14ac:dyDescent="0.25">
      <c r="AQ1057" s="57"/>
    </row>
    <row r="1058" spans="43:43" x14ac:dyDescent="0.25">
      <c r="AQ1058" s="57"/>
    </row>
    <row r="1059" spans="43:43" x14ac:dyDescent="0.25">
      <c r="AQ1059" s="57"/>
    </row>
    <row r="1060" spans="43:43" x14ac:dyDescent="0.25">
      <c r="AQ1060" s="57"/>
    </row>
    <row r="1061" spans="43:43" x14ac:dyDescent="0.25">
      <c r="AQ1061" s="57"/>
    </row>
    <row r="1062" spans="43:43" x14ac:dyDescent="0.25">
      <c r="AQ1062" s="57"/>
    </row>
    <row r="1063" spans="43:43" x14ac:dyDescent="0.25">
      <c r="AQ1063" s="57"/>
    </row>
    <row r="1064" spans="43:43" x14ac:dyDescent="0.25">
      <c r="AQ1064" s="57"/>
    </row>
    <row r="1065" spans="43:43" x14ac:dyDescent="0.25">
      <c r="AQ1065" s="57"/>
    </row>
    <row r="1066" spans="43:43" x14ac:dyDescent="0.25">
      <c r="AQ1066" s="57"/>
    </row>
    <row r="1067" spans="43:43" x14ac:dyDescent="0.25">
      <c r="AQ1067" s="57"/>
    </row>
    <row r="1068" spans="43:43" x14ac:dyDescent="0.25">
      <c r="AQ1068" s="57"/>
    </row>
    <row r="1069" spans="43:43" x14ac:dyDescent="0.25">
      <c r="AQ1069" s="57"/>
    </row>
    <row r="1070" spans="43:43" x14ac:dyDescent="0.25">
      <c r="AQ1070" s="57"/>
    </row>
    <row r="1071" spans="43:43" x14ac:dyDescent="0.25">
      <c r="AQ1071" s="57"/>
    </row>
    <row r="1072" spans="43:43" x14ac:dyDescent="0.25">
      <c r="AQ1072" s="57"/>
    </row>
    <row r="1073" spans="43:43" x14ac:dyDescent="0.25">
      <c r="AQ1073" s="57"/>
    </row>
    <row r="1074" spans="43:43" x14ac:dyDescent="0.25">
      <c r="AQ1074" s="57"/>
    </row>
    <row r="1075" spans="43:43" x14ac:dyDescent="0.25">
      <c r="AQ1075" s="57"/>
    </row>
    <row r="1076" spans="43:43" x14ac:dyDescent="0.25">
      <c r="AQ1076" s="57"/>
    </row>
    <row r="1077" spans="43:43" x14ac:dyDescent="0.25">
      <c r="AQ1077" s="57"/>
    </row>
    <row r="1078" spans="43:43" x14ac:dyDescent="0.25">
      <c r="AQ1078" s="57"/>
    </row>
    <row r="1079" spans="43:43" x14ac:dyDescent="0.25">
      <c r="AQ1079" s="57"/>
    </row>
    <row r="1080" spans="43:43" x14ac:dyDescent="0.25">
      <c r="AQ1080" s="57"/>
    </row>
    <row r="1081" spans="43:43" x14ac:dyDescent="0.25">
      <c r="AQ1081" s="57"/>
    </row>
    <row r="1082" spans="43:43" x14ac:dyDescent="0.25">
      <c r="AQ1082" s="57"/>
    </row>
    <row r="1083" spans="43:43" x14ac:dyDescent="0.25">
      <c r="AQ1083" s="57"/>
    </row>
    <row r="1084" spans="43:43" x14ac:dyDescent="0.25">
      <c r="AQ1084" s="57"/>
    </row>
    <row r="1085" spans="43:43" x14ac:dyDescent="0.25">
      <c r="AQ1085" s="57"/>
    </row>
    <row r="1086" spans="43:43" x14ac:dyDescent="0.25">
      <c r="AQ1086" s="57"/>
    </row>
    <row r="1087" spans="43:43" x14ac:dyDescent="0.25">
      <c r="AQ1087" s="57"/>
    </row>
    <row r="1088" spans="43:43" x14ac:dyDescent="0.25">
      <c r="AQ1088" s="57"/>
    </row>
    <row r="1089" spans="43:43" x14ac:dyDescent="0.25">
      <c r="AQ1089" s="57"/>
    </row>
    <row r="1090" spans="43:43" x14ac:dyDescent="0.25">
      <c r="AQ1090" s="57"/>
    </row>
    <row r="1091" spans="43:43" x14ac:dyDescent="0.25">
      <c r="AQ1091" s="57"/>
    </row>
    <row r="1092" spans="43:43" x14ac:dyDescent="0.25">
      <c r="AQ1092" s="57"/>
    </row>
    <row r="1093" spans="43:43" x14ac:dyDescent="0.25">
      <c r="AQ1093" s="57"/>
    </row>
    <row r="1094" spans="43:43" x14ac:dyDescent="0.25">
      <c r="AQ1094" s="57"/>
    </row>
    <row r="1095" spans="43:43" x14ac:dyDescent="0.25">
      <c r="AQ1095" s="57"/>
    </row>
    <row r="1096" spans="43:43" x14ac:dyDescent="0.25">
      <c r="AQ1096" s="57"/>
    </row>
    <row r="1097" spans="43:43" x14ac:dyDescent="0.25">
      <c r="AQ1097" s="57"/>
    </row>
    <row r="1098" spans="43:43" x14ac:dyDescent="0.25">
      <c r="AQ1098" s="57"/>
    </row>
    <row r="1099" spans="43:43" x14ac:dyDescent="0.25">
      <c r="AQ1099" s="57"/>
    </row>
    <row r="1100" spans="43:43" x14ac:dyDescent="0.25">
      <c r="AQ1100" s="57"/>
    </row>
    <row r="1101" spans="43:43" x14ac:dyDescent="0.25">
      <c r="AQ1101" s="57"/>
    </row>
    <row r="1102" spans="43:43" x14ac:dyDescent="0.25">
      <c r="AQ1102" s="57"/>
    </row>
    <row r="1103" spans="43:43" x14ac:dyDescent="0.25">
      <c r="AQ1103" s="57"/>
    </row>
    <row r="1104" spans="43:43" x14ac:dyDescent="0.25">
      <c r="AQ1104" s="57"/>
    </row>
    <row r="1105" spans="43:43" x14ac:dyDescent="0.25">
      <c r="AQ1105" s="57"/>
    </row>
    <row r="1106" spans="43:43" x14ac:dyDescent="0.25">
      <c r="AQ1106" s="57"/>
    </row>
    <row r="1107" spans="43:43" x14ac:dyDescent="0.25">
      <c r="AQ1107" s="57"/>
    </row>
    <row r="1108" spans="43:43" x14ac:dyDescent="0.25">
      <c r="AQ1108" s="57"/>
    </row>
    <row r="1109" spans="43:43" x14ac:dyDescent="0.25">
      <c r="AQ1109" s="57"/>
    </row>
    <row r="1110" spans="43:43" x14ac:dyDescent="0.25">
      <c r="AQ1110" s="57"/>
    </row>
    <row r="1111" spans="43:43" x14ac:dyDescent="0.25">
      <c r="AQ1111" s="57"/>
    </row>
    <row r="1112" spans="43:43" x14ac:dyDescent="0.25">
      <c r="AQ1112" s="57"/>
    </row>
    <row r="1113" spans="43:43" x14ac:dyDescent="0.25">
      <c r="AQ1113" s="57"/>
    </row>
    <row r="1114" spans="43:43" x14ac:dyDescent="0.25">
      <c r="AQ1114" s="57"/>
    </row>
    <row r="1115" spans="43:43" x14ac:dyDescent="0.25">
      <c r="AQ1115" s="57"/>
    </row>
    <row r="1116" spans="43:43" x14ac:dyDescent="0.25">
      <c r="AQ1116" s="57"/>
    </row>
    <row r="1117" spans="43:43" x14ac:dyDescent="0.25">
      <c r="AQ1117" s="57"/>
    </row>
    <row r="1118" spans="43:43" x14ac:dyDescent="0.25">
      <c r="AQ1118" s="57"/>
    </row>
    <row r="1119" spans="43:43" x14ac:dyDescent="0.25">
      <c r="AQ1119" s="57"/>
    </row>
    <row r="1120" spans="43:43" x14ac:dyDescent="0.25">
      <c r="AQ1120" s="57"/>
    </row>
    <row r="1121" spans="43:43" x14ac:dyDescent="0.25">
      <c r="AQ1121" s="57"/>
    </row>
    <row r="1122" spans="43:43" x14ac:dyDescent="0.25">
      <c r="AQ1122" s="57"/>
    </row>
    <row r="1123" spans="43:43" x14ac:dyDescent="0.25">
      <c r="AQ1123" s="57"/>
    </row>
    <row r="1124" spans="43:43" x14ac:dyDescent="0.25">
      <c r="AQ1124" s="57"/>
    </row>
    <row r="1125" spans="43:43" x14ac:dyDescent="0.25">
      <c r="AQ1125" s="57"/>
    </row>
    <row r="1126" spans="43:43" x14ac:dyDescent="0.25">
      <c r="AQ1126" s="57"/>
    </row>
    <row r="1127" spans="43:43" x14ac:dyDescent="0.25">
      <c r="AQ1127" s="57"/>
    </row>
    <row r="1128" spans="43:43" x14ac:dyDescent="0.25">
      <c r="AQ1128" s="57"/>
    </row>
    <row r="1129" spans="43:43" x14ac:dyDescent="0.25">
      <c r="AQ1129" s="57"/>
    </row>
    <row r="1130" spans="43:43" x14ac:dyDescent="0.25">
      <c r="AQ1130" s="57"/>
    </row>
    <row r="1131" spans="43:43" x14ac:dyDescent="0.25">
      <c r="AQ1131" s="57"/>
    </row>
    <row r="1132" spans="43:43" x14ac:dyDescent="0.25">
      <c r="AQ1132" s="57"/>
    </row>
    <row r="1133" spans="43:43" x14ac:dyDescent="0.25">
      <c r="AQ1133" s="57"/>
    </row>
    <row r="1134" spans="43:43" x14ac:dyDescent="0.25">
      <c r="AQ1134" s="57"/>
    </row>
    <row r="1135" spans="43:43" x14ac:dyDescent="0.25">
      <c r="AQ1135" s="57"/>
    </row>
    <row r="1136" spans="43:43" x14ac:dyDescent="0.25">
      <c r="AQ1136" s="57"/>
    </row>
    <row r="1137" spans="43:43" x14ac:dyDescent="0.25">
      <c r="AQ1137" s="57"/>
    </row>
    <row r="1138" spans="43:43" x14ac:dyDescent="0.25">
      <c r="AQ1138" s="57"/>
    </row>
    <row r="1139" spans="43:43" x14ac:dyDescent="0.25">
      <c r="AQ1139" s="57"/>
    </row>
    <row r="1140" spans="43:43" x14ac:dyDescent="0.25">
      <c r="AQ1140" s="57"/>
    </row>
    <row r="1141" spans="43:43" x14ac:dyDescent="0.25">
      <c r="AQ1141" s="57"/>
    </row>
    <row r="1142" spans="43:43" x14ac:dyDescent="0.25">
      <c r="AQ1142" s="57"/>
    </row>
    <row r="1143" spans="43:43" x14ac:dyDescent="0.25">
      <c r="AQ1143" s="57"/>
    </row>
    <row r="1144" spans="43:43" x14ac:dyDescent="0.25">
      <c r="AQ1144" s="57"/>
    </row>
    <row r="1145" spans="43:43" x14ac:dyDescent="0.25">
      <c r="AQ1145" s="57"/>
    </row>
    <row r="1146" spans="43:43" x14ac:dyDescent="0.25">
      <c r="AQ1146" s="57"/>
    </row>
    <row r="1147" spans="43:43" x14ac:dyDescent="0.25">
      <c r="AQ1147" s="57"/>
    </row>
    <row r="1148" spans="43:43" x14ac:dyDescent="0.25">
      <c r="AQ1148" s="57"/>
    </row>
    <row r="1149" spans="43:43" x14ac:dyDescent="0.25">
      <c r="AQ1149" s="57"/>
    </row>
    <row r="1150" spans="43:43" x14ac:dyDescent="0.25">
      <c r="AQ1150" s="57"/>
    </row>
    <row r="1151" spans="43:43" x14ac:dyDescent="0.25">
      <c r="AQ1151" s="57"/>
    </row>
    <row r="1152" spans="43:43" x14ac:dyDescent="0.25">
      <c r="AQ1152" s="57"/>
    </row>
    <row r="1153" spans="43:43" x14ac:dyDescent="0.25">
      <c r="AQ1153" s="57"/>
    </row>
    <row r="1154" spans="43:43" x14ac:dyDescent="0.25">
      <c r="AQ1154" s="57"/>
    </row>
    <row r="1155" spans="43:43" x14ac:dyDescent="0.25">
      <c r="AQ1155" s="57"/>
    </row>
    <row r="1156" spans="43:43" x14ac:dyDescent="0.25">
      <c r="AQ1156" s="57"/>
    </row>
    <row r="1157" spans="43:43" x14ac:dyDescent="0.25">
      <c r="AQ1157" s="57"/>
    </row>
    <row r="1158" spans="43:43" x14ac:dyDescent="0.25">
      <c r="AQ1158" s="57"/>
    </row>
    <row r="1159" spans="43:43" x14ac:dyDescent="0.25">
      <c r="AQ1159" s="57"/>
    </row>
    <row r="1160" spans="43:43" x14ac:dyDescent="0.25">
      <c r="AQ1160" s="57"/>
    </row>
    <row r="1161" spans="43:43" x14ac:dyDescent="0.25">
      <c r="AQ1161" s="57"/>
    </row>
    <row r="1162" spans="43:43" x14ac:dyDescent="0.25">
      <c r="AQ1162" s="57"/>
    </row>
    <row r="1163" spans="43:43" x14ac:dyDescent="0.25">
      <c r="AQ1163" s="57"/>
    </row>
    <row r="1164" spans="43:43" x14ac:dyDescent="0.25">
      <c r="AQ1164" s="57"/>
    </row>
    <row r="1165" spans="43:43" x14ac:dyDescent="0.25">
      <c r="AQ1165" s="57"/>
    </row>
    <row r="1166" spans="43:43" x14ac:dyDescent="0.25">
      <c r="AQ1166" s="57"/>
    </row>
    <row r="1167" spans="43:43" x14ac:dyDescent="0.25">
      <c r="AQ1167" s="57"/>
    </row>
    <row r="1168" spans="43:43" x14ac:dyDescent="0.25">
      <c r="AQ1168" s="57"/>
    </row>
    <row r="1169" spans="43:43" x14ac:dyDescent="0.25">
      <c r="AQ1169" s="57"/>
    </row>
    <row r="1170" spans="43:43" x14ac:dyDescent="0.25">
      <c r="AQ1170" s="57"/>
    </row>
    <row r="1171" spans="43:43" x14ac:dyDescent="0.25">
      <c r="AQ1171" s="57"/>
    </row>
    <row r="1172" spans="43:43" x14ac:dyDescent="0.25">
      <c r="AQ1172" s="57"/>
    </row>
    <row r="1173" spans="43:43" x14ac:dyDescent="0.25">
      <c r="AQ1173" s="57"/>
    </row>
    <row r="1174" spans="43:43" x14ac:dyDescent="0.25">
      <c r="AQ1174" s="57"/>
    </row>
    <row r="1175" spans="43:43" x14ac:dyDescent="0.25">
      <c r="AQ1175" s="57"/>
    </row>
    <row r="1176" spans="43:43" x14ac:dyDescent="0.25">
      <c r="AQ1176" s="57"/>
    </row>
    <row r="1177" spans="43:43" x14ac:dyDescent="0.25">
      <c r="AQ1177" s="57"/>
    </row>
    <row r="1178" spans="43:43" x14ac:dyDescent="0.25">
      <c r="AQ1178" s="57"/>
    </row>
    <row r="1179" spans="43:43" x14ac:dyDescent="0.25">
      <c r="AQ1179" s="57"/>
    </row>
    <row r="1180" spans="43:43" x14ac:dyDescent="0.25">
      <c r="AQ1180" s="57"/>
    </row>
    <row r="1181" spans="43:43" x14ac:dyDescent="0.25">
      <c r="AQ1181" s="57"/>
    </row>
    <row r="1182" spans="43:43" x14ac:dyDescent="0.25">
      <c r="AQ1182" s="57"/>
    </row>
    <row r="1183" spans="43:43" x14ac:dyDescent="0.25">
      <c r="AQ1183" s="57"/>
    </row>
    <row r="1184" spans="43:43" x14ac:dyDescent="0.25">
      <c r="AQ1184" s="57"/>
    </row>
    <row r="1185" spans="43:43" x14ac:dyDescent="0.25">
      <c r="AQ1185" s="57"/>
    </row>
    <row r="1186" spans="43:43" x14ac:dyDescent="0.25">
      <c r="AQ1186" s="57"/>
    </row>
    <row r="1187" spans="43:43" x14ac:dyDescent="0.25">
      <c r="AQ1187" s="57"/>
    </row>
    <row r="1188" spans="43:43" x14ac:dyDescent="0.25">
      <c r="AQ1188" s="57"/>
    </row>
    <row r="1189" spans="43:43" x14ac:dyDescent="0.25">
      <c r="AQ1189" s="57"/>
    </row>
    <row r="1190" spans="43:43" x14ac:dyDescent="0.25">
      <c r="AQ1190" s="57"/>
    </row>
    <row r="1191" spans="43:43" x14ac:dyDescent="0.25">
      <c r="AQ1191" s="57"/>
    </row>
    <row r="1192" spans="43:43" x14ac:dyDescent="0.25">
      <c r="AQ1192" s="57"/>
    </row>
    <row r="1193" spans="43:43" x14ac:dyDescent="0.25">
      <c r="AQ1193" s="57"/>
    </row>
    <row r="1194" spans="43:43" x14ac:dyDescent="0.25">
      <c r="AQ1194" s="57"/>
    </row>
    <row r="1195" spans="43:43" x14ac:dyDescent="0.25">
      <c r="AQ1195" s="57"/>
    </row>
    <row r="1196" spans="43:43" x14ac:dyDescent="0.25">
      <c r="AQ1196" s="57"/>
    </row>
    <row r="1197" spans="43:43" x14ac:dyDescent="0.25">
      <c r="AQ1197" s="57"/>
    </row>
    <row r="1198" spans="43:43" x14ac:dyDescent="0.25">
      <c r="AQ1198" s="57"/>
    </row>
    <row r="1199" spans="43:43" x14ac:dyDescent="0.25">
      <c r="AQ1199" s="57"/>
    </row>
    <row r="1200" spans="43:43" x14ac:dyDescent="0.25">
      <c r="AQ1200" s="57"/>
    </row>
    <row r="1201" spans="43:43" x14ac:dyDescent="0.25">
      <c r="AQ1201" s="57"/>
    </row>
    <row r="1202" spans="43:43" x14ac:dyDescent="0.25">
      <c r="AQ1202" s="57"/>
    </row>
    <row r="1203" spans="43:43" x14ac:dyDescent="0.25">
      <c r="AQ1203" s="57"/>
    </row>
    <row r="1204" spans="43:43" x14ac:dyDescent="0.25">
      <c r="AQ1204" s="57"/>
    </row>
    <row r="1205" spans="43:43" x14ac:dyDescent="0.25">
      <c r="AQ1205" s="57"/>
    </row>
    <row r="1206" spans="43:43" x14ac:dyDescent="0.25">
      <c r="AQ1206" s="57"/>
    </row>
    <row r="1207" spans="43:43" x14ac:dyDescent="0.25">
      <c r="AQ1207" s="57"/>
    </row>
    <row r="1208" spans="43:43" x14ac:dyDescent="0.25">
      <c r="AQ1208" s="57"/>
    </row>
    <row r="1209" spans="43:43" x14ac:dyDescent="0.25">
      <c r="AQ1209" s="57"/>
    </row>
    <row r="1210" spans="43:43" x14ac:dyDescent="0.25">
      <c r="AQ1210" s="57"/>
    </row>
    <row r="1211" spans="43:43" x14ac:dyDescent="0.25">
      <c r="AQ1211" s="57"/>
    </row>
    <row r="1212" spans="43:43" x14ac:dyDescent="0.25">
      <c r="AQ1212" s="57"/>
    </row>
    <row r="1213" spans="43:43" x14ac:dyDescent="0.25">
      <c r="AQ1213" s="57"/>
    </row>
    <row r="1214" spans="43:43" x14ac:dyDescent="0.25">
      <c r="AQ1214" s="57"/>
    </row>
    <row r="1215" spans="43:43" x14ac:dyDescent="0.25">
      <c r="AQ1215" s="57"/>
    </row>
    <row r="1216" spans="43:43" x14ac:dyDescent="0.25">
      <c r="AQ1216" s="57"/>
    </row>
    <row r="1217" spans="43:43" x14ac:dyDescent="0.25">
      <c r="AQ1217" s="57"/>
    </row>
    <row r="1218" spans="43:43" x14ac:dyDescent="0.25">
      <c r="AQ1218" s="57"/>
    </row>
    <row r="1219" spans="43:43" x14ac:dyDescent="0.25">
      <c r="AQ1219" s="57"/>
    </row>
    <row r="1220" spans="43:43" x14ac:dyDescent="0.25">
      <c r="AQ1220" s="57"/>
    </row>
    <row r="1221" spans="43:43" x14ac:dyDescent="0.25">
      <c r="AQ1221" s="57"/>
    </row>
    <row r="1222" spans="43:43" x14ac:dyDescent="0.25">
      <c r="AQ1222" s="57"/>
    </row>
    <row r="1223" spans="43:43" x14ac:dyDescent="0.25">
      <c r="AQ1223" s="57"/>
    </row>
    <row r="1224" spans="43:43" x14ac:dyDescent="0.25">
      <c r="AQ1224" s="57"/>
    </row>
    <row r="1225" spans="43:43" x14ac:dyDescent="0.25">
      <c r="AQ1225" s="57"/>
    </row>
    <row r="1226" spans="43:43" x14ac:dyDescent="0.25">
      <c r="AQ1226" s="57"/>
    </row>
    <row r="1227" spans="43:43" x14ac:dyDescent="0.25">
      <c r="AQ1227" s="57"/>
    </row>
    <row r="1228" spans="43:43" x14ac:dyDescent="0.25">
      <c r="AQ1228" s="57"/>
    </row>
    <row r="1229" spans="43:43" x14ac:dyDescent="0.25">
      <c r="AQ1229" s="57"/>
    </row>
    <row r="1230" spans="43:43" x14ac:dyDescent="0.25">
      <c r="AQ1230" s="57"/>
    </row>
    <row r="1231" spans="43:43" x14ac:dyDescent="0.25">
      <c r="AQ1231" s="57"/>
    </row>
    <row r="1232" spans="43:43" x14ac:dyDescent="0.25">
      <c r="AQ1232" s="57"/>
    </row>
    <row r="1233" spans="43:43" x14ac:dyDescent="0.25">
      <c r="AQ1233" s="57"/>
    </row>
    <row r="1234" spans="43:43" x14ac:dyDescent="0.25">
      <c r="AQ1234" s="57"/>
    </row>
    <row r="1235" spans="43:43" x14ac:dyDescent="0.25">
      <c r="AQ1235" s="57"/>
    </row>
    <row r="1236" spans="43:43" x14ac:dyDescent="0.25">
      <c r="AQ1236" s="57"/>
    </row>
    <row r="1237" spans="43:43" x14ac:dyDescent="0.25">
      <c r="AQ1237" s="57"/>
    </row>
    <row r="1238" spans="43:43" x14ac:dyDescent="0.25">
      <c r="AQ1238" s="57"/>
    </row>
    <row r="1239" spans="43:43" x14ac:dyDescent="0.25">
      <c r="AQ1239" s="57"/>
    </row>
    <row r="1240" spans="43:43" x14ac:dyDescent="0.25">
      <c r="AQ1240" s="57"/>
    </row>
    <row r="1241" spans="43:43" x14ac:dyDescent="0.25">
      <c r="AQ1241" s="57"/>
    </row>
    <row r="1242" spans="43:43" x14ac:dyDescent="0.25">
      <c r="AQ1242" s="57"/>
    </row>
    <row r="1243" spans="43:43" x14ac:dyDescent="0.25">
      <c r="AQ1243" s="57"/>
    </row>
    <row r="1244" spans="43:43" x14ac:dyDescent="0.25">
      <c r="AQ1244" s="57"/>
    </row>
    <row r="1245" spans="43:43" x14ac:dyDescent="0.25">
      <c r="AQ1245" s="57"/>
    </row>
    <row r="1246" spans="43:43" x14ac:dyDescent="0.25">
      <c r="AQ1246" s="57"/>
    </row>
    <row r="1247" spans="43:43" x14ac:dyDescent="0.25">
      <c r="AQ1247" s="57"/>
    </row>
    <row r="1248" spans="43:43" x14ac:dyDescent="0.25">
      <c r="AQ1248" s="57"/>
    </row>
    <row r="1249" spans="43:43" x14ac:dyDescent="0.25">
      <c r="AQ1249" s="57"/>
    </row>
    <row r="1250" spans="43:43" x14ac:dyDescent="0.25">
      <c r="AQ1250" s="57"/>
    </row>
    <row r="1251" spans="43:43" x14ac:dyDescent="0.25">
      <c r="AQ1251" s="57"/>
    </row>
    <row r="1252" spans="43:43" x14ac:dyDescent="0.25">
      <c r="AQ1252" s="57"/>
    </row>
    <row r="1253" spans="43:43" x14ac:dyDescent="0.25">
      <c r="AQ1253" s="57"/>
    </row>
    <row r="1254" spans="43:43" x14ac:dyDescent="0.25">
      <c r="AQ1254" s="57"/>
    </row>
    <row r="1255" spans="43:43" x14ac:dyDescent="0.25">
      <c r="AQ1255" s="57"/>
    </row>
    <row r="1256" spans="43:43" x14ac:dyDescent="0.25">
      <c r="AQ1256" s="57"/>
    </row>
    <row r="1257" spans="43:43" x14ac:dyDescent="0.25">
      <c r="AQ1257" s="57"/>
    </row>
    <row r="1258" spans="43:43" x14ac:dyDescent="0.25">
      <c r="AQ1258" s="57"/>
    </row>
    <row r="1259" spans="43:43" x14ac:dyDescent="0.25">
      <c r="AQ1259" s="57"/>
    </row>
    <row r="1260" spans="43:43" x14ac:dyDescent="0.25">
      <c r="AQ1260" s="57"/>
    </row>
    <row r="1261" spans="43:43" x14ac:dyDescent="0.25">
      <c r="AQ1261" s="57"/>
    </row>
    <row r="1262" spans="43:43" x14ac:dyDescent="0.25">
      <c r="AQ1262" s="57"/>
    </row>
    <row r="1263" spans="43:43" x14ac:dyDescent="0.25">
      <c r="AQ1263" s="57"/>
    </row>
    <row r="1264" spans="43:43" x14ac:dyDescent="0.25">
      <c r="AQ1264" s="57"/>
    </row>
    <row r="1265" spans="43:43" x14ac:dyDescent="0.25">
      <c r="AQ1265" s="57"/>
    </row>
    <row r="1266" spans="43:43" x14ac:dyDescent="0.25">
      <c r="AQ1266" s="57"/>
    </row>
    <row r="1267" spans="43:43" x14ac:dyDescent="0.25">
      <c r="AQ1267" s="57"/>
    </row>
    <row r="1268" spans="43:43" x14ac:dyDescent="0.25">
      <c r="AQ1268" s="57"/>
    </row>
    <row r="1269" spans="43:43" x14ac:dyDescent="0.25">
      <c r="AQ1269" s="57"/>
    </row>
    <row r="1270" spans="43:43" x14ac:dyDescent="0.25">
      <c r="AQ1270" s="57"/>
    </row>
    <row r="1271" spans="43:43" x14ac:dyDescent="0.25">
      <c r="AQ1271" s="57"/>
    </row>
    <row r="1272" spans="43:43" x14ac:dyDescent="0.25">
      <c r="AQ1272" s="57"/>
    </row>
    <row r="1273" spans="43:43" x14ac:dyDescent="0.25">
      <c r="AQ1273" s="57"/>
    </row>
    <row r="1274" spans="43:43" x14ac:dyDescent="0.25">
      <c r="AQ1274" s="57"/>
    </row>
    <row r="1275" spans="43:43" x14ac:dyDescent="0.25">
      <c r="AQ1275" s="57"/>
    </row>
    <row r="1276" spans="43:43" x14ac:dyDescent="0.25">
      <c r="AQ1276" s="57"/>
    </row>
    <row r="1277" spans="43:43" x14ac:dyDescent="0.25">
      <c r="AQ1277" s="57"/>
    </row>
    <row r="1278" spans="43:43" x14ac:dyDescent="0.25">
      <c r="AQ1278" s="57"/>
    </row>
    <row r="1279" spans="43:43" x14ac:dyDescent="0.25">
      <c r="AQ1279" s="57"/>
    </row>
    <row r="1280" spans="43:43" x14ac:dyDescent="0.25">
      <c r="AQ1280" s="57"/>
    </row>
    <row r="1281" spans="43:43" x14ac:dyDescent="0.25">
      <c r="AQ1281" s="57"/>
    </row>
    <row r="1282" spans="43:43" x14ac:dyDescent="0.25">
      <c r="AQ1282" s="57"/>
    </row>
    <row r="1283" spans="43:43" x14ac:dyDescent="0.25">
      <c r="AQ1283" s="57"/>
    </row>
    <row r="1284" spans="43:43" x14ac:dyDescent="0.25">
      <c r="AQ1284" s="57"/>
    </row>
    <row r="1285" spans="43:43" x14ac:dyDescent="0.25">
      <c r="AQ1285" s="57"/>
    </row>
    <row r="1286" spans="43:43" x14ac:dyDescent="0.25">
      <c r="AQ1286" s="57"/>
    </row>
    <row r="1287" spans="43:43" x14ac:dyDescent="0.25">
      <c r="AQ1287" s="57"/>
    </row>
    <row r="1288" spans="43:43" x14ac:dyDescent="0.25">
      <c r="AQ1288" s="57"/>
    </row>
    <row r="1289" spans="43:43" x14ac:dyDescent="0.25">
      <c r="AQ1289" s="57"/>
    </row>
    <row r="1290" spans="43:43" x14ac:dyDescent="0.25">
      <c r="AQ1290" s="57"/>
    </row>
    <row r="1291" spans="43:43" x14ac:dyDescent="0.25">
      <c r="AQ1291" s="57"/>
    </row>
    <row r="1292" spans="43:43" x14ac:dyDescent="0.25">
      <c r="AQ1292" s="57"/>
    </row>
    <row r="1293" spans="43:43" x14ac:dyDescent="0.25">
      <c r="AQ1293" s="57"/>
    </row>
    <row r="1294" spans="43:43" x14ac:dyDescent="0.25">
      <c r="AQ1294" s="57"/>
    </row>
    <row r="1295" spans="43:43" x14ac:dyDescent="0.25">
      <c r="AQ1295" s="57"/>
    </row>
    <row r="1296" spans="43:43" x14ac:dyDescent="0.25">
      <c r="AQ1296" s="57"/>
    </row>
    <row r="1297" spans="43:43" x14ac:dyDescent="0.25">
      <c r="AQ1297" s="57"/>
    </row>
    <row r="1298" spans="43:43" x14ac:dyDescent="0.25">
      <c r="AQ1298" s="57"/>
    </row>
    <row r="1299" spans="43:43" x14ac:dyDescent="0.25">
      <c r="AQ1299" s="57"/>
    </row>
    <row r="1300" spans="43:43" x14ac:dyDescent="0.25">
      <c r="AQ1300" s="57"/>
    </row>
    <row r="1301" spans="43:43" x14ac:dyDescent="0.25">
      <c r="AQ1301" s="57"/>
    </row>
    <row r="1302" spans="43:43" x14ac:dyDescent="0.25">
      <c r="AQ1302" s="57"/>
    </row>
    <row r="1303" spans="43:43" x14ac:dyDescent="0.25">
      <c r="AQ1303" s="57"/>
    </row>
    <row r="1304" spans="43:43" x14ac:dyDescent="0.25">
      <c r="AQ1304" s="57"/>
    </row>
    <row r="1305" spans="43:43" x14ac:dyDescent="0.25">
      <c r="AQ1305" s="57"/>
    </row>
    <row r="1306" spans="43:43" x14ac:dyDescent="0.25">
      <c r="AQ1306" s="57"/>
    </row>
    <row r="1307" spans="43:43" x14ac:dyDescent="0.25">
      <c r="AQ1307" s="57"/>
    </row>
    <row r="1308" spans="43:43" x14ac:dyDescent="0.25">
      <c r="AQ1308" s="57"/>
    </row>
    <row r="1309" spans="43:43" x14ac:dyDescent="0.25">
      <c r="AQ1309" s="57"/>
    </row>
    <row r="1310" spans="43:43" x14ac:dyDescent="0.25">
      <c r="AQ1310" s="57"/>
    </row>
    <row r="1311" spans="43:43" x14ac:dyDescent="0.25">
      <c r="AQ1311" s="57"/>
    </row>
    <row r="1312" spans="43:43" x14ac:dyDescent="0.25">
      <c r="AQ1312" s="57"/>
    </row>
    <row r="1313" spans="43:43" x14ac:dyDescent="0.25">
      <c r="AQ1313" s="57"/>
    </row>
    <row r="1314" spans="43:43" x14ac:dyDescent="0.25">
      <c r="AQ1314" s="57"/>
    </row>
    <row r="1315" spans="43:43" x14ac:dyDescent="0.25">
      <c r="AQ1315" s="57"/>
    </row>
    <row r="1316" spans="43:43" x14ac:dyDescent="0.25">
      <c r="AQ1316" s="57"/>
    </row>
    <row r="1317" spans="43:43" x14ac:dyDescent="0.25">
      <c r="AQ1317" s="57"/>
    </row>
    <row r="1318" spans="43:43" x14ac:dyDescent="0.25">
      <c r="AQ1318" s="57"/>
    </row>
    <row r="1319" spans="43:43" x14ac:dyDescent="0.25">
      <c r="AQ1319" s="57"/>
    </row>
    <row r="1320" spans="43:43" x14ac:dyDescent="0.25">
      <c r="AQ1320" s="57"/>
    </row>
    <row r="1321" spans="43:43" x14ac:dyDescent="0.25">
      <c r="AQ1321" s="57"/>
    </row>
    <row r="1322" spans="43:43" x14ac:dyDescent="0.25">
      <c r="AQ1322" s="57"/>
    </row>
    <row r="1323" spans="43:43" x14ac:dyDescent="0.25">
      <c r="AQ1323" s="57"/>
    </row>
    <row r="1324" spans="43:43" x14ac:dyDescent="0.25">
      <c r="AQ1324" s="57"/>
    </row>
    <row r="1325" spans="43:43" x14ac:dyDescent="0.25">
      <c r="AQ1325" s="57"/>
    </row>
    <row r="1326" spans="43:43" x14ac:dyDescent="0.25">
      <c r="AQ1326" s="57"/>
    </row>
    <row r="1327" spans="43:43" x14ac:dyDescent="0.25">
      <c r="AQ1327" s="57"/>
    </row>
    <row r="1328" spans="43:43" x14ac:dyDescent="0.25">
      <c r="AQ1328" s="57"/>
    </row>
    <row r="1329" spans="43:43" x14ac:dyDescent="0.25">
      <c r="AQ1329" s="57"/>
    </row>
    <row r="1330" spans="43:43" x14ac:dyDescent="0.25">
      <c r="AQ1330" s="57"/>
    </row>
    <row r="1331" spans="43:43" x14ac:dyDescent="0.25">
      <c r="AQ1331" s="57"/>
    </row>
    <row r="1332" spans="43:43" x14ac:dyDescent="0.25">
      <c r="AQ1332" s="57"/>
    </row>
    <row r="1333" spans="43:43" x14ac:dyDescent="0.25">
      <c r="AQ1333" s="57"/>
    </row>
    <row r="1334" spans="43:43" x14ac:dyDescent="0.25">
      <c r="AQ1334" s="57"/>
    </row>
    <row r="1335" spans="43:43" x14ac:dyDescent="0.25">
      <c r="AQ1335" s="57"/>
    </row>
    <row r="1336" spans="43:43" x14ac:dyDescent="0.25">
      <c r="AQ1336" s="57"/>
    </row>
    <row r="1337" spans="43:43" x14ac:dyDescent="0.25">
      <c r="AQ1337" s="57"/>
    </row>
    <row r="1338" spans="43:43" x14ac:dyDescent="0.25">
      <c r="AQ1338" s="57"/>
    </row>
    <row r="1339" spans="43:43" x14ac:dyDescent="0.25">
      <c r="AQ1339" s="57"/>
    </row>
    <row r="1340" spans="43:43" x14ac:dyDescent="0.25">
      <c r="AQ1340" s="57"/>
    </row>
    <row r="1341" spans="43:43" x14ac:dyDescent="0.25">
      <c r="AQ1341" s="57"/>
    </row>
    <row r="1342" spans="43:43" x14ac:dyDescent="0.25">
      <c r="AQ1342" s="57"/>
    </row>
    <row r="1343" spans="43:43" x14ac:dyDescent="0.25">
      <c r="AQ1343" s="57"/>
    </row>
    <row r="1344" spans="43:43" x14ac:dyDescent="0.25">
      <c r="AQ1344" s="57"/>
    </row>
    <row r="1345" spans="43:43" x14ac:dyDescent="0.25">
      <c r="AQ1345" s="57"/>
    </row>
    <row r="1346" spans="43:43" x14ac:dyDescent="0.25">
      <c r="AQ1346" s="57"/>
    </row>
    <row r="1347" spans="43:43" x14ac:dyDescent="0.25">
      <c r="AQ1347" s="57"/>
    </row>
    <row r="1348" spans="43:43" x14ac:dyDescent="0.25">
      <c r="AQ1348" s="57"/>
    </row>
    <row r="1349" spans="43:43" x14ac:dyDescent="0.25">
      <c r="AQ1349" s="57"/>
    </row>
    <row r="1350" spans="43:43" x14ac:dyDescent="0.25">
      <c r="AQ1350" s="57"/>
    </row>
    <row r="1351" spans="43:43" x14ac:dyDescent="0.25">
      <c r="AQ1351" s="57"/>
    </row>
    <row r="1352" spans="43:43" x14ac:dyDescent="0.25">
      <c r="AQ1352" s="57"/>
    </row>
    <row r="1353" spans="43:43" x14ac:dyDescent="0.25">
      <c r="AQ1353" s="57"/>
    </row>
    <row r="1354" spans="43:43" x14ac:dyDescent="0.25">
      <c r="AQ1354" s="57"/>
    </row>
    <row r="1355" spans="43:43" x14ac:dyDescent="0.25">
      <c r="AQ1355" s="57"/>
    </row>
    <row r="1356" spans="43:43" x14ac:dyDescent="0.25">
      <c r="AQ1356" s="57"/>
    </row>
    <row r="1357" spans="43:43" x14ac:dyDescent="0.25">
      <c r="AQ1357" s="57"/>
    </row>
    <row r="1358" spans="43:43" x14ac:dyDescent="0.25">
      <c r="AQ1358" s="57"/>
    </row>
    <row r="1359" spans="43:43" x14ac:dyDescent="0.25">
      <c r="AQ1359" s="57"/>
    </row>
    <row r="1360" spans="43:43" x14ac:dyDescent="0.25">
      <c r="AQ1360" s="57"/>
    </row>
    <row r="1361" spans="43:43" x14ac:dyDescent="0.25">
      <c r="AQ1361" s="57"/>
    </row>
    <row r="1362" spans="43:43" x14ac:dyDescent="0.25">
      <c r="AQ1362" s="57"/>
    </row>
    <row r="1363" spans="43:43" x14ac:dyDescent="0.25">
      <c r="AQ1363" s="57"/>
    </row>
    <row r="1364" spans="43:43" x14ac:dyDescent="0.25">
      <c r="AQ1364" s="57"/>
    </row>
    <row r="1365" spans="43:43" x14ac:dyDescent="0.25">
      <c r="AQ1365" s="57"/>
    </row>
    <row r="1366" spans="43:43" x14ac:dyDescent="0.25">
      <c r="AQ1366" s="57"/>
    </row>
    <row r="1367" spans="43:43" x14ac:dyDescent="0.25">
      <c r="AQ1367" s="57"/>
    </row>
    <row r="1368" spans="43:43" x14ac:dyDescent="0.25">
      <c r="AQ1368" s="57"/>
    </row>
    <row r="1369" spans="43:43" x14ac:dyDescent="0.25">
      <c r="AQ1369" s="57"/>
    </row>
    <row r="1370" spans="43:43" x14ac:dyDescent="0.25">
      <c r="AQ1370" s="57"/>
    </row>
    <row r="1371" spans="43:43" x14ac:dyDescent="0.25">
      <c r="AQ1371" s="57"/>
    </row>
    <row r="1372" spans="43:43" x14ac:dyDescent="0.25">
      <c r="AQ1372" s="57"/>
    </row>
    <row r="1373" spans="43:43" x14ac:dyDescent="0.25">
      <c r="AQ1373" s="57"/>
    </row>
    <row r="1374" spans="43:43" x14ac:dyDescent="0.25">
      <c r="AQ1374" s="57"/>
    </row>
    <row r="1375" spans="43:43" x14ac:dyDescent="0.25">
      <c r="AQ1375" s="57"/>
    </row>
    <row r="1376" spans="43:43" x14ac:dyDescent="0.25">
      <c r="AQ1376" s="57"/>
    </row>
    <row r="1377" spans="43:43" x14ac:dyDescent="0.25">
      <c r="AQ1377" s="57"/>
    </row>
    <row r="1378" spans="43:43" x14ac:dyDescent="0.25">
      <c r="AQ1378" s="57"/>
    </row>
    <row r="1379" spans="43:43" x14ac:dyDescent="0.25">
      <c r="AQ1379" s="57"/>
    </row>
    <row r="1380" spans="43:43" x14ac:dyDescent="0.25">
      <c r="AQ1380" s="57"/>
    </row>
    <row r="1381" spans="43:43" x14ac:dyDescent="0.25">
      <c r="AQ1381" s="57"/>
    </row>
    <row r="1382" spans="43:43" x14ac:dyDescent="0.25">
      <c r="AQ1382" s="57"/>
    </row>
    <row r="1383" spans="43:43" x14ac:dyDescent="0.25">
      <c r="AQ1383" s="57"/>
    </row>
    <row r="1384" spans="43:43" x14ac:dyDescent="0.25">
      <c r="AQ1384" s="57"/>
    </row>
    <row r="1385" spans="43:43" x14ac:dyDescent="0.25">
      <c r="AQ1385" s="57"/>
    </row>
    <row r="1386" spans="43:43" x14ac:dyDescent="0.25">
      <c r="AQ1386" s="57"/>
    </row>
    <row r="1387" spans="43:43" x14ac:dyDescent="0.25">
      <c r="AQ1387" s="57"/>
    </row>
    <row r="1388" spans="43:43" x14ac:dyDescent="0.25">
      <c r="AQ1388" s="57"/>
    </row>
    <row r="1389" spans="43:43" x14ac:dyDescent="0.25">
      <c r="AQ1389" s="57"/>
    </row>
    <row r="1390" spans="43:43" x14ac:dyDescent="0.25">
      <c r="AQ1390" s="57"/>
    </row>
    <row r="1391" spans="43:43" x14ac:dyDescent="0.25">
      <c r="AQ1391" s="57"/>
    </row>
    <row r="1392" spans="43:43" x14ac:dyDescent="0.25">
      <c r="AQ1392" s="57"/>
    </row>
    <row r="1393" spans="43:43" x14ac:dyDescent="0.25">
      <c r="AQ1393" s="57"/>
    </row>
    <row r="1394" spans="43:43" x14ac:dyDescent="0.25">
      <c r="AQ1394" s="57"/>
    </row>
    <row r="1395" spans="43:43" x14ac:dyDescent="0.25">
      <c r="AQ1395" s="57"/>
    </row>
    <row r="1396" spans="43:43" x14ac:dyDescent="0.25">
      <c r="AQ1396" s="57"/>
    </row>
    <row r="1397" spans="43:43" x14ac:dyDescent="0.25">
      <c r="AQ1397" s="57"/>
    </row>
    <row r="1398" spans="43:43" x14ac:dyDescent="0.25">
      <c r="AQ1398" s="57"/>
    </row>
    <row r="1399" spans="43:43" x14ac:dyDescent="0.25">
      <c r="AQ1399" s="57"/>
    </row>
    <row r="1400" spans="43:43" x14ac:dyDescent="0.25">
      <c r="AQ1400" s="57"/>
    </row>
    <row r="1401" spans="43:43" x14ac:dyDescent="0.25">
      <c r="AQ1401" s="57"/>
    </row>
    <row r="1402" spans="43:43" x14ac:dyDescent="0.25">
      <c r="AQ1402" s="57"/>
    </row>
    <row r="1403" spans="43:43" x14ac:dyDescent="0.25">
      <c r="AQ1403" s="57"/>
    </row>
    <row r="1404" spans="43:43" x14ac:dyDescent="0.25">
      <c r="AQ1404" s="57"/>
    </row>
    <row r="1405" spans="43:43" x14ac:dyDescent="0.25">
      <c r="AQ1405" s="57"/>
    </row>
    <row r="1406" spans="43:43" x14ac:dyDescent="0.25">
      <c r="AQ1406" s="57"/>
    </row>
    <row r="1407" spans="43:43" x14ac:dyDescent="0.25">
      <c r="AQ1407" s="57"/>
    </row>
    <row r="1408" spans="43:43" x14ac:dyDescent="0.25">
      <c r="AQ1408" s="57"/>
    </row>
    <row r="1409" spans="43:43" x14ac:dyDescent="0.25">
      <c r="AQ1409" s="57"/>
    </row>
    <row r="1410" spans="43:43" x14ac:dyDescent="0.25">
      <c r="AQ1410" s="57"/>
    </row>
    <row r="1411" spans="43:43" x14ac:dyDescent="0.25">
      <c r="AQ1411" s="57"/>
    </row>
    <row r="1412" spans="43:43" x14ac:dyDescent="0.25">
      <c r="AQ1412" s="57"/>
    </row>
    <row r="1413" spans="43:43" x14ac:dyDescent="0.25">
      <c r="AQ1413" s="57"/>
    </row>
    <row r="1414" spans="43:43" x14ac:dyDescent="0.25">
      <c r="AQ1414" s="57"/>
    </row>
    <row r="1415" spans="43:43" x14ac:dyDescent="0.25">
      <c r="AQ1415" s="57"/>
    </row>
    <row r="1416" spans="43:43" x14ac:dyDescent="0.25">
      <c r="AQ1416" s="57"/>
    </row>
    <row r="1417" spans="43:43" x14ac:dyDescent="0.25">
      <c r="AQ1417" s="57"/>
    </row>
    <row r="1418" spans="43:43" x14ac:dyDescent="0.25">
      <c r="AQ1418" s="57"/>
    </row>
    <row r="1419" spans="43:43" x14ac:dyDescent="0.25">
      <c r="AQ1419" s="57"/>
    </row>
    <row r="1420" spans="43:43" x14ac:dyDescent="0.25">
      <c r="AQ1420" s="57"/>
    </row>
    <row r="1421" spans="43:43" x14ac:dyDescent="0.25">
      <c r="AQ1421" s="57"/>
    </row>
    <row r="1422" spans="43:43" x14ac:dyDescent="0.25">
      <c r="AQ1422" s="57"/>
    </row>
    <row r="1423" spans="43:43" x14ac:dyDescent="0.25">
      <c r="AQ1423" s="57"/>
    </row>
    <row r="1424" spans="43:43" x14ac:dyDescent="0.25">
      <c r="AQ1424" s="57"/>
    </row>
    <row r="1425" spans="43:43" x14ac:dyDescent="0.25">
      <c r="AQ1425" s="57"/>
    </row>
    <row r="1426" spans="43:43" x14ac:dyDescent="0.25">
      <c r="AQ1426" s="57"/>
    </row>
    <row r="1427" spans="43:43" x14ac:dyDescent="0.25">
      <c r="AQ1427" s="57"/>
    </row>
    <row r="1428" spans="43:43" x14ac:dyDescent="0.25">
      <c r="AQ1428" s="57"/>
    </row>
    <row r="1429" spans="43:43" x14ac:dyDescent="0.25">
      <c r="AQ1429" s="57"/>
    </row>
    <row r="1430" spans="43:43" x14ac:dyDescent="0.25">
      <c r="AQ1430" s="57"/>
    </row>
    <row r="1431" spans="43:43" x14ac:dyDescent="0.25">
      <c r="AQ1431" s="57"/>
    </row>
    <row r="1432" spans="43:43" x14ac:dyDescent="0.25">
      <c r="AQ1432" s="57"/>
    </row>
    <row r="1433" spans="43:43" x14ac:dyDescent="0.25">
      <c r="AQ1433" s="57"/>
    </row>
    <row r="1434" spans="43:43" x14ac:dyDescent="0.25">
      <c r="AQ1434" s="57"/>
    </row>
    <row r="1435" spans="43:43" x14ac:dyDescent="0.25">
      <c r="AQ1435" s="57"/>
    </row>
    <row r="1436" spans="43:43" x14ac:dyDescent="0.25">
      <c r="AQ1436" s="57"/>
    </row>
    <row r="1437" spans="43:43" x14ac:dyDescent="0.25">
      <c r="AQ1437" s="57"/>
    </row>
    <row r="1438" spans="43:43" x14ac:dyDescent="0.25">
      <c r="AQ1438" s="57"/>
    </row>
    <row r="1439" spans="43:43" x14ac:dyDescent="0.25">
      <c r="AQ1439" s="57"/>
    </row>
    <row r="1440" spans="43:43" x14ac:dyDescent="0.25">
      <c r="AQ1440" s="57"/>
    </row>
    <row r="1441" spans="43:43" x14ac:dyDescent="0.25">
      <c r="AQ1441" s="57"/>
    </row>
    <row r="1442" spans="43:43" x14ac:dyDescent="0.25">
      <c r="AQ1442" s="57"/>
    </row>
    <row r="1443" spans="43:43" x14ac:dyDescent="0.25">
      <c r="AQ1443" s="57"/>
    </row>
    <row r="1444" spans="43:43" x14ac:dyDescent="0.25">
      <c r="AQ1444" s="57"/>
    </row>
    <row r="1445" spans="43:43" x14ac:dyDescent="0.25">
      <c r="AQ1445" s="57"/>
    </row>
    <row r="1446" spans="43:43" x14ac:dyDescent="0.25">
      <c r="AQ1446" s="57"/>
    </row>
    <row r="1447" spans="43:43" x14ac:dyDescent="0.25">
      <c r="AQ1447" s="57"/>
    </row>
    <row r="1448" spans="43:43" x14ac:dyDescent="0.25">
      <c r="AQ1448" s="57"/>
    </row>
    <row r="1449" spans="43:43" x14ac:dyDescent="0.25">
      <c r="AQ1449" s="57"/>
    </row>
    <row r="1450" spans="43:43" x14ac:dyDescent="0.25">
      <c r="AQ1450" s="57"/>
    </row>
    <row r="1451" spans="43:43" x14ac:dyDescent="0.25">
      <c r="AQ1451" s="57"/>
    </row>
    <row r="1452" spans="43:43" x14ac:dyDescent="0.25">
      <c r="AQ1452" s="57"/>
    </row>
    <row r="1453" spans="43:43" x14ac:dyDescent="0.25">
      <c r="AQ1453" s="57"/>
    </row>
    <row r="1454" spans="43:43" x14ac:dyDescent="0.25">
      <c r="AQ1454" s="57"/>
    </row>
    <row r="1455" spans="43:43" x14ac:dyDescent="0.25">
      <c r="AQ1455" s="57"/>
    </row>
    <row r="1456" spans="43:43" x14ac:dyDescent="0.25">
      <c r="AQ1456" s="57"/>
    </row>
    <row r="1457" spans="43:43" x14ac:dyDescent="0.25">
      <c r="AQ1457" s="57"/>
    </row>
    <row r="1458" spans="43:43" x14ac:dyDescent="0.25">
      <c r="AQ1458" s="57"/>
    </row>
    <row r="1459" spans="43:43" x14ac:dyDescent="0.25">
      <c r="AQ1459" s="57"/>
    </row>
    <row r="1460" spans="43:43" x14ac:dyDescent="0.25">
      <c r="AQ1460" s="57"/>
    </row>
    <row r="1461" spans="43:43" x14ac:dyDescent="0.25">
      <c r="AQ1461" s="57"/>
    </row>
    <row r="1462" spans="43:43" x14ac:dyDescent="0.25">
      <c r="AQ1462" s="57"/>
    </row>
    <row r="1463" spans="43:43" x14ac:dyDescent="0.25">
      <c r="AQ1463" s="57"/>
    </row>
    <row r="1464" spans="43:43" x14ac:dyDescent="0.25">
      <c r="AQ1464" s="57"/>
    </row>
    <row r="1465" spans="43:43" x14ac:dyDescent="0.25">
      <c r="AQ1465" s="57"/>
    </row>
    <row r="1466" spans="43:43" x14ac:dyDescent="0.25">
      <c r="AQ1466" s="57"/>
    </row>
    <row r="1467" spans="43:43" x14ac:dyDescent="0.25">
      <c r="AQ1467" s="57"/>
    </row>
    <row r="1468" spans="43:43" x14ac:dyDescent="0.25">
      <c r="AQ1468" s="57"/>
    </row>
    <row r="1469" spans="43:43" x14ac:dyDescent="0.25">
      <c r="AQ1469" s="57"/>
    </row>
    <row r="1470" spans="43:43" x14ac:dyDescent="0.25">
      <c r="AQ1470" s="57"/>
    </row>
    <row r="1471" spans="43:43" x14ac:dyDescent="0.25">
      <c r="AQ1471" s="57"/>
    </row>
    <row r="1472" spans="43:43" x14ac:dyDescent="0.25">
      <c r="AQ1472" s="57"/>
    </row>
    <row r="1473" spans="43:43" x14ac:dyDescent="0.25">
      <c r="AQ1473" s="57"/>
    </row>
    <row r="1474" spans="43:43" x14ac:dyDescent="0.25">
      <c r="AQ1474" s="57"/>
    </row>
    <row r="1475" spans="43:43" x14ac:dyDescent="0.25">
      <c r="AQ1475" s="57"/>
    </row>
    <row r="1476" spans="43:43" x14ac:dyDescent="0.25">
      <c r="AQ1476" s="57"/>
    </row>
    <row r="1477" spans="43:43" x14ac:dyDescent="0.25">
      <c r="AQ1477" s="57"/>
    </row>
    <row r="1478" spans="43:43" x14ac:dyDescent="0.25">
      <c r="AQ1478" s="57"/>
    </row>
    <row r="1479" spans="43:43" x14ac:dyDescent="0.25">
      <c r="AQ1479" s="57"/>
    </row>
    <row r="1480" spans="43:43" x14ac:dyDescent="0.25">
      <c r="AQ1480" s="57"/>
    </row>
    <row r="1481" spans="43:43" x14ac:dyDescent="0.25">
      <c r="AQ1481" s="57"/>
    </row>
    <row r="1482" spans="43:43" x14ac:dyDescent="0.25">
      <c r="AQ1482" s="57"/>
    </row>
    <row r="1483" spans="43:43" x14ac:dyDescent="0.25">
      <c r="AQ1483" s="57"/>
    </row>
    <row r="1484" spans="43:43" x14ac:dyDescent="0.25">
      <c r="AQ1484" s="57"/>
    </row>
    <row r="1485" spans="43:43" x14ac:dyDescent="0.25">
      <c r="AQ1485" s="57"/>
    </row>
    <row r="1486" spans="43:43" x14ac:dyDescent="0.25">
      <c r="AQ1486" s="57"/>
    </row>
    <row r="1487" spans="43:43" x14ac:dyDescent="0.25">
      <c r="AQ1487" s="57"/>
    </row>
    <row r="1488" spans="43:43" x14ac:dyDescent="0.25">
      <c r="AQ1488" s="57"/>
    </row>
    <row r="1489" spans="43:43" x14ac:dyDescent="0.25">
      <c r="AQ1489" s="57"/>
    </row>
    <row r="1490" spans="43:43" x14ac:dyDescent="0.25">
      <c r="AQ1490" s="57"/>
    </row>
    <row r="1491" spans="43:43" x14ac:dyDescent="0.25">
      <c r="AQ1491" s="57"/>
    </row>
    <row r="1492" spans="43:43" x14ac:dyDescent="0.25">
      <c r="AQ1492" s="57"/>
    </row>
    <row r="1493" spans="43:43" x14ac:dyDescent="0.25">
      <c r="AQ1493" s="57"/>
    </row>
    <row r="1494" spans="43:43" x14ac:dyDescent="0.25">
      <c r="AQ1494" s="57"/>
    </row>
    <row r="1495" spans="43:43" x14ac:dyDescent="0.25">
      <c r="AQ1495" s="57"/>
    </row>
    <row r="1496" spans="43:43" x14ac:dyDescent="0.25">
      <c r="AQ1496" s="57"/>
    </row>
    <row r="1497" spans="43:43" x14ac:dyDescent="0.25">
      <c r="AQ1497" s="57"/>
    </row>
    <row r="1498" spans="43:43" x14ac:dyDescent="0.25">
      <c r="AQ1498" s="57"/>
    </row>
    <row r="1499" spans="43:43" x14ac:dyDescent="0.25">
      <c r="AQ1499" s="57"/>
    </row>
    <row r="1500" spans="43:43" x14ac:dyDescent="0.25">
      <c r="AQ1500" s="57"/>
    </row>
    <row r="1501" spans="43:43" x14ac:dyDescent="0.25">
      <c r="AQ1501" s="57"/>
    </row>
    <row r="1502" spans="43:43" x14ac:dyDescent="0.25">
      <c r="AQ1502" s="57"/>
    </row>
    <row r="1503" spans="43:43" x14ac:dyDescent="0.25">
      <c r="AQ1503" s="57"/>
    </row>
    <row r="1504" spans="43:43" x14ac:dyDescent="0.25">
      <c r="AQ1504" s="57"/>
    </row>
    <row r="1505" spans="43:43" x14ac:dyDescent="0.25">
      <c r="AQ1505" s="57"/>
    </row>
    <row r="1506" spans="43:43" x14ac:dyDescent="0.25">
      <c r="AQ1506" s="57"/>
    </row>
    <row r="1507" spans="43:43" x14ac:dyDescent="0.25">
      <c r="AQ1507" s="57"/>
    </row>
    <row r="1508" spans="43:43" x14ac:dyDescent="0.25">
      <c r="AQ1508" s="57"/>
    </row>
    <row r="1509" spans="43:43" x14ac:dyDescent="0.25">
      <c r="AQ1509" s="57"/>
    </row>
    <row r="1510" spans="43:43" x14ac:dyDescent="0.25">
      <c r="AQ1510" s="57"/>
    </row>
    <row r="1511" spans="43:43" x14ac:dyDescent="0.25">
      <c r="AQ1511" s="57"/>
    </row>
    <row r="1512" spans="43:43" x14ac:dyDescent="0.25">
      <c r="AQ1512" s="57"/>
    </row>
    <row r="1513" spans="43:43" x14ac:dyDescent="0.25">
      <c r="AQ1513" s="57"/>
    </row>
    <row r="1514" spans="43:43" x14ac:dyDescent="0.25">
      <c r="AQ1514" s="57"/>
    </row>
    <row r="1515" spans="43:43" x14ac:dyDescent="0.25">
      <c r="AQ1515" s="57"/>
    </row>
    <row r="1516" spans="43:43" x14ac:dyDescent="0.25">
      <c r="AQ1516" s="57"/>
    </row>
    <row r="1517" spans="43:43" x14ac:dyDescent="0.25">
      <c r="AQ1517" s="57"/>
    </row>
    <row r="1518" spans="43:43" x14ac:dyDescent="0.25">
      <c r="AQ1518" s="57"/>
    </row>
    <row r="1519" spans="43:43" x14ac:dyDescent="0.25">
      <c r="AQ1519" s="57"/>
    </row>
    <row r="1520" spans="43:43" x14ac:dyDescent="0.25">
      <c r="AQ1520" s="57"/>
    </row>
    <row r="1521" spans="43:43" x14ac:dyDescent="0.25">
      <c r="AQ1521" s="57"/>
    </row>
    <row r="1522" spans="43:43" x14ac:dyDescent="0.25">
      <c r="AQ1522" s="57"/>
    </row>
    <row r="1523" spans="43:43" x14ac:dyDescent="0.25">
      <c r="AQ1523" s="57"/>
    </row>
    <row r="1524" spans="43:43" x14ac:dyDescent="0.25">
      <c r="AQ1524" s="57"/>
    </row>
    <row r="1525" spans="43:43" x14ac:dyDescent="0.25">
      <c r="AQ1525" s="57"/>
    </row>
    <row r="1526" spans="43:43" x14ac:dyDescent="0.25">
      <c r="AQ1526" s="57"/>
    </row>
    <row r="1527" spans="43:43" x14ac:dyDescent="0.25">
      <c r="AQ1527" s="57"/>
    </row>
    <row r="1528" spans="43:43" x14ac:dyDescent="0.25">
      <c r="AQ1528" s="57"/>
    </row>
    <row r="1529" spans="43:43" x14ac:dyDescent="0.25">
      <c r="AQ1529" s="57"/>
    </row>
    <row r="1530" spans="43:43" x14ac:dyDescent="0.25">
      <c r="AQ1530" s="57"/>
    </row>
    <row r="1531" spans="43:43" x14ac:dyDescent="0.25">
      <c r="AQ1531" s="57"/>
    </row>
    <row r="1532" spans="43:43" x14ac:dyDescent="0.25">
      <c r="AQ1532" s="57"/>
    </row>
    <row r="1533" spans="43:43" x14ac:dyDescent="0.25">
      <c r="AQ1533" s="57"/>
    </row>
    <row r="1534" spans="43:43" x14ac:dyDescent="0.25">
      <c r="AQ1534" s="57"/>
    </row>
    <row r="1535" spans="43:43" x14ac:dyDescent="0.25">
      <c r="AQ1535" s="57"/>
    </row>
    <row r="1536" spans="43:43" x14ac:dyDescent="0.25">
      <c r="AQ1536" s="57"/>
    </row>
    <row r="1537" spans="43:43" x14ac:dyDescent="0.25">
      <c r="AQ1537" s="57"/>
    </row>
    <row r="1538" spans="43:43" x14ac:dyDescent="0.25">
      <c r="AQ1538" s="57"/>
    </row>
    <row r="1539" spans="43:43" x14ac:dyDescent="0.25">
      <c r="AQ1539" s="57"/>
    </row>
    <row r="1540" spans="43:43" x14ac:dyDescent="0.25">
      <c r="AQ1540" s="57"/>
    </row>
    <row r="1541" spans="43:43" x14ac:dyDescent="0.25">
      <c r="AQ1541" s="57"/>
    </row>
    <row r="1542" spans="43:43" x14ac:dyDescent="0.25">
      <c r="AQ1542" s="57"/>
    </row>
    <row r="1543" spans="43:43" x14ac:dyDescent="0.25">
      <c r="AQ1543" s="57"/>
    </row>
    <row r="1544" spans="43:43" x14ac:dyDescent="0.25">
      <c r="AQ1544" s="57"/>
    </row>
    <row r="1545" spans="43:43" x14ac:dyDescent="0.25">
      <c r="AQ1545" s="57"/>
    </row>
    <row r="1546" spans="43:43" x14ac:dyDescent="0.25">
      <c r="AQ1546" s="57"/>
    </row>
    <row r="1547" spans="43:43" x14ac:dyDescent="0.25">
      <c r="AQ1547" s="57"/>
    </row>
    <row r="1548" spans="43:43" x14ac:dyDescent="0.25">
      <c r="AQ1548" s="57"/>
    </row>
    <row r="1549" spans="43:43" x14ac:dyDescent="0.25">
      <c r="AQ1549" s="57"/>
    </row>
    <row r="1550" spans="43:43" x14ac:dyDescent="0.25">
      <c r="AQ1550" s="57"/>
    </row>
    <row r="1551" spans="43:43" x14ac:dyDescent="0.25">
      <c r="AQ1551" s="57"/>
    </row>
    <row r="1552" spans="43:43" x14ac:dyDescent="0.25">
      <c r="AQ1552" s="57"/>
    </row>
    <row r="1553" spans="43:43" x14ac:dyDescent="0.25">
      <c r="AQ1553" s="57"/>
    </row>
    <row r="1554" spans="43:43" x14ac:dyDescent="0.25">
      <c r="AQ1554" s="57"/>
    </row>
    <row r="1555" spans="43:43" x14ac:dyDescent="0.25">
      <c r="AQ1555" s="57"/>
    </row>
    <row r="1556" spans="43:43" x14ac:dyDescent="0.25">
      <c r="AQ1556" s="57"/>
    </row>
    <row r="1557" spans="43:43" x14ac:dyDescent="0.25">
      <c r="AQ1557" s="57"/>
    </row>
    <row r="1558" spans="43:43" x14ac:dyDescent="0.25">
      <c r="AQ1558" s="57"/>
    </row>
    <row r="1559" spans="43:43" x14ac:dyDescent="0.25">
      <c r="AQ1559" s="57"/>
    </row>
    <row r="1560" spans="43:43" x14ac:dyDescent="0.25">
      <c r="AQ1560" s="57"/>
    </row>
    <row r="1561" spans="43:43" x14ac:dyDescent="0.25">
      <c r="AQ1561" s="57"/>
    </row>
    <row r="1562" spans="43:43" x14ac:dyDescent="0.25">
      <c r="AQ1562" s="57"/>
    </row>
    <row r="1563" spans="43:43" x14ac:dyDescent="0.25">
      <c r="AQ1563" s="57"/>
    </row>
    <row r="1564" spans="43:43" x14ac:dyDescent="0.25">
      <c r="AQ1564" s="57"/>
    </row>
    <row r="1565" spans="43:43" x14ac:dyDescent="0.25">
      <c r="AQ1565" s="57"/>
    </row>
    <row r="1566" spans="43:43" x14ac:dyDescent="0.25">
      <c r="AQ1566" s="57"/>
    </row>
    <row r="1567" spans="43:43" x14ac:dyDescent="0.25">
      <c r="AQ1567" s="57"/>
    </row>
    <row r="1568" spans="43:43" x14ac:dyDescent="0.25">
      <c r="AQ1568" s="57"/>
    </row>
    <row r="1569" spans="43:43" x14ac:dyDescent="0.25">
      <c r="AQ1569" s="57"/>
    </row>
    <row r="1570" spans="43:43" x14ac:dyDescent="0.25">
      <c r="AQ1570" s="57"/>
    </row>
    <row r="1571" spans="43:43" x14ac:dyDescent="0.25">
      <c r="AQ1571" s="57"/>
    </row>
    <row r="1572" spans="43:43" x14ac:dyDescent="0.25">
      <c r="AQ1572" s="57"/>
    </row>
    <row r="1573" spans="43:43" x14ac:dyDescent="0.25">
      <c r="AQ1573" s="57"/>
    </row>
    <row r="1574" spans="43:43" x14ac:dyDescent="0.25">
      <c r="AQ1574" s="57"/>
    </row>
    <row r="1575" spans="43:43" x14ac:dyDescent="0.25">
      <c r="AQ1575" s="57"/>
    </row>
    <row r="1576" spans="43:43" x14ac:dyDescent="0.25">
      <c r="AQ1576" s="57"/>
    </row>
    <row r="1577" spans="43:43" x14ac:dyDescent="0.25">
      <c r="AQ1577" s="57"/>
    </row>
    <row r="1578" spans="43:43" x14ac:dyDescent="0.25">
      <c r="AQ1578" s="57"/>
    </row>
    <row r="1579" spans="43:43" x14ac:dyDescent="0.25">
      <c r="AQ1579" s="57"/>
    </row>
    <row r="1580" spans="43:43" x14ac:dyDescent="0.25">
      <c r="AQ1580" s="57"/>
    </row>
    <row r="1581" spans="43:43" x14ac:dyDescent="0.25">
      <c r="AQ1581" s="57"/>
    </row>
    <row r="1582" spans="43:43" x14ac:dyDescent="0.25">
      <c r="AQ1582" s="57"/>
    </row>
    <row r="1583" spans="43:43" x14ac:dyDescent="0.25">
      <c r="AQ1583" s="57"/>
    </row>
    <row r="1584" spans="43:43" x14ac:dyDescent="0.25">
      <c r="AQ1584" s="57"/>
    </row>
    <row r="1585" spans="43:43" x14ac:dyDescent="0.25">
      <c r="AQ1585" s="57"/>
    </row>
    <row r="1586" spans="43:43" x14ac:dyDescent="0.25">
      <c r="AQ1586" s="57"/>
    </row>
    <row r="1587" spans="43:43" x14ac:dyDescent="0.25">
      <c r="AQ1587" s="57"/>
    </row>
    <row r="1588" spans="43:43" x14ac:dyDescent="0.25">
      <c r="AQ1588" s="57"/>
    </row>
    <row r="1589" spans="43:43" x14ac:dyDescent="0.25">
      <c r="AQ1589" s="57"/>
    </row>
    <row r="1590" spans="43:43" x14ac:dyDescent="0.25">
      <c r="AQ1590" s="57"/>
    </row>
    <row r="1591" spans="43:43" x14ac:dyDescent="0.25">
      <c r="AQ1591" s="57"/>
    </row>
    <row r="1592" spans="43:43" x14ac:dyDescent="0.25">
      <c r="AQ1592" s="57"/>
    </row>
    <row r="1593" spans="43:43" x14ac:dyDescent="0.25">
      <c r="AQ1593" s="57"/>
    </row>
    <row r="1594" spans="43:43" x14ac:dyDescent="0.25">
      <c r="AQ1594" s="57"/>
    </row>
    <row r="1595" spans="43:43" x14ac:dyDescent="0.25">
      <c r="AQ1595" s="57"/>
    </row>
    <row r="1596" spans="43:43" x14ac:dyDescent="0.25">
      <c r="AQ1596" s="57"/>
    </row>
    <row r="1597" spans="43:43" x14ac:dyDescent="0.25">
      <c r="AQ1597" s="57"/>
    </row>
    <row r="1598" spans="43:43" x14ac:dyDescent="0.25">
      <c r="AQ1598" s="57"/>
    </row>
    <row r="1599" spans="43:43" x14ac:dyDescent="0.25">
      <c r="AQ1599" s="57"/>
    </row>
    <row r="1600" spans="43:43" x14ac:dyDescent="0.25">
      <c r="AQ1600" s="57"/>
    </row>
    <row r="1601" spans="43:43" x14ac:dyDescent="0.25">
      <c r="AQ1601" s="57"/>
    </row>
    <row r="1602" spans="43:43" x14ac:dyDescent="0.25">
      <c r="AQ1602" s="57"/>
    </row>
    <row r="1603" spans="43:43" x14ac:dyDescent="0.25">
      <c r="AQ1603" s="57"/>
    </row>
    <row r="1604" spans="43:43" x14ac:dyDescent="0.25">
      <c r="AQ1604" s="57"/>
    </row>
    <row r="1605" spans="43:43" x14ac:dyDescent="0.25">
      <c r="AQ1605" s="57"/>
    </row>
    <row r="1606" spans="43:43" x14ac:dyDescent="0.25">
      <c r="AQ1606" s="57"/>
    </row>
    <row r="1607" spans="43:43" x14ac:dyDescent="0.25">
      <c r="AQ1607" s="57"/>
    </row>
    <row r="1608" spans="43:43" x14ac:dyDescent="0.25">
      <c r="AQ1608" s="57"/>
    </row>
    <row r="1609" spans="43:43" x14ac:dyDescent="0.25">
      <c r="AQ1609" s="57"/>
    </row>
    <row r="1610" spans="43:43" x14ac:dyDescent="0.25">
      <c r="AQ1610" s="57"/>
    </row>
    <row r="1611" spans="43:43" x14ac:dyDescent="0.25">
      <c r="AQ1611" s="57"/>
    </row>
    <row r="1612" spans="43:43" x14ac:dyDescent="0.25">
      <c r="AQ1612" s="57"/>
    </row>
    <row r="1613" spans="43:43" x14ac:dyDescent="0.25">
      <c r="AQ1613" s="57"/>
    </row>
    <row r="1614" spans="43:43" x14ac:dyDescent="0.25">
      <c r="AQ1614" s="57"/>
    </row>
    <row r="1615" spans="43:43" x14ac:dyDescent="0.25">
      <c r="AQ1615" s="57"/>
    </row>
    <row r="1616" spans="43:43" x14ac:dyDescent="0.25">
      <c r="AQ1616" s="57"/>
    </row>
    <row r="1617" spans="43:43" x14ac:dyDescent="0.25">
      <c r="AQ1617" s="57"/>
    </row>
    <row r="1618" spans="43:43" x14ac:dyDescent="0.25">
      <c r="AQ1618" s="57"/>
    </row>
    <row r="1619" spans="43:43" x14ac:dyDescent="0.25">
      <c r="AQ1619" s="57"/>
    </row>
    <row r="1620" spans="43:43" x14ac:dyDescent="0.25">
      <c r="AQ1620" s="57"/>
    </row>
    <row r="1621" spans="43:43" x14ac:dyDescent="0.25">
      <c r="AQ1621" s="57"/>
    </row>
    <row r="1622" spans="43:43" x14ac:dyDescent="0.25">
      <c r="AQ1622" s="57"/>
    </row>
    <row r="1623" spans="43:43" x14ac:dyDescent="0.25">
      <c r="AQ1623" s="57"/>
    </row>
    <row r="1624" spans="43:43" x14ac:dyDescent="0.25">
      <c r="AQ1624" s="57"/>
    </row>
    <row r="1625" spans="43:43" x14ac:dyDescent="0.25">
      <c r="AQ1625" s="57"/>
    </row>
    <row r="1626" spans="43:43" x14ac:dyDescent="0.25">
      <c r="AQ1626" s="57"/>
    </row>
    <row r="1627" spans="43:43" x14ac:dyDescent="0.25">
      <c r="AQ1627" s="57"/>
    </row>
    <row r="1628" spans="43:43" x14ac:dyDescent="0.25">
      <c r="AQ1628" s="57"/>
    </row>
    <row r="1629" spans="43:43" x14ac:dyDescent="0.25">
      <c r="AQ1629" s="57"/>
    </row>
    <row r="1630" spans="43:43" x14ac:dyDescent="0.25">
      <c r="AQ1630" s="57"/>
    </row>
    <row r="1631" spans="43:43" x14ac:dyDescent="0.25">
      <c r="AQ1631" s="57"/>
    </row>
    <row r="1632" spans="43:43" x14ac:dyDescent="0.25">
      <c r="AQ1632" s="57"/>
    </row>
    <row r="1633" spans="43:43" x14ac:dyDescent="0.25">
      <c r="AQ1633" s="57"/>
    </row>
    <row r="1634" spans="43:43" x14ac:dyDescent="0.25">
      <c r="AQ1634" s="57"/>
    </row>
    <row r="1635" spans="43:43" x14ac:dyDescent="0.25">
      <c r="AQ1635" s="57"/>
    </row>
    <row r="1636" spans="43:43" x14ac:dyDescent="0.25">
      <c r="AQ1636" s="57"/>
    </row>
    <row r="1637" spans="43:43" x14ac:dyDescent="0.25">
      <c r="AQ1637" s="57"/>
    </row>
    <row r="1638" spans="43:43" x14ac:dyDescent="0.25">
      <c r="AQ1638" s="57"/>
    </row>
    <row r="1639" spans="43:43" x14ac:dyDescent="0.25">
      <c r="AQ1639" s="57"/>
    </row>
    <row r="1640" spans="43:43" x14ac:dyDescent="0.25">
      <c r="AQ1640" s="57"/>
    </row>
    <row r="1641" spans="43:43" x14ac:dyDescent="0.25">
      <c r="AQ1641" s="57"/>
    </row>
    <row r="1642" spans="43:43" x14ac:dyDescent="0.25">
      <c r="AQ1642" s="57"/>
    </row>
    <row r="1643" spans="43:43" x14ac:dyDescent="0.25">
      <c r="AQ1643" s="57"/>
    </row>
    <row r="1644" spans="43:43" x14ac:dyDescent="0.25">
      <c r="AQ1644" s="57"/>
    </row>
    <row r="1645" spans="43:43" x14ac:dyDescent="0.25">
      <c r="AQ1645" s="57"/>
    </row>
    <row r="1646" spans="43:43" x14ac:dyDescent="0.25">
      <c r="AQ1646" s="57"/>
    </row>
    <row r="1647" spans="43:43" x14ac:dyDescent="0.25">
      <c r="AQ1647" s="57"/>
    </row>
    <row r="1648" spans="43:43" x14ac:dyDescent="0.25">
      <c r="AQ1648" s="57"/>
    </row>
    <row r="1649" spans="43:43" x14ac:dyDescent="0.25">
      <c r="AQ1649" s="57"/>
    </row>
    <row r="1650" spans="43:43" x14ac:dyDescent="0.25">
      <c r="AQ1650" s="57"/>
    </row>
    <row r="1651" spans="43:43" x14ac:dyDescent="0.25">
      <c r="AQ1651" s="57"/>
    </row>
    <row r="1652" spans="43:43" x14ac:dyDescent="0.25">
      <c r="AQ1652" s="57"/>
    </row>
    <row r="1653" spans="43:43" x14ac:dyDescent="0.25">
      <c r="AQ1653" s="57"/>
    </row>
    <row r="1654" spans="43:43" x14ac:dyDescent="0.25">
      <c r="AQ1654" s="57"/>
    </row>
    <row r="1655" spans="43:43" x14ac:dyDescent="0.25">
      <c r="AQ1655" s="57"/>
    </row>
    <row r="1656" spans="43:43" x14ac:dyDescent="0.25">
      <c r="AQ1656" s="57"/>
    </row>
    <row r="1657" spans="43:43" x14ac:dyDescent="0.25">
      <c r="AQ1657" s="57"/>
    </row>
    <row r="1658" spans="43:43" x14ac:dyDescent="0.25">
      <c r="AQ1658" s="57"/>
    </row>
    <row r="1659" spans="43:43" x14ac:dyDescent="0.25">
      <c r="AQ1659" s="57"/>
    </row>
    <row r="1660" spans="43:43" x14ac:dyDescent="0.25">
      <c r="AQ1660" s="57"/>
    </row>
    <row r="1661" spans="43:43" x14ac:dyDescent="0.25">
      <c r="AQ1661" s="57"/>
    </row>
    <row r="1662" spans="43:43" x14ac:dyDescent="0.25">
      <c r="AQ1662" s="57"/>
    </row>
    <row r="1663" spans="43:43" x14ac:dyDescent="0.25">
      <c r="AQ1663" s="57"/>
    </row>
    <row r="1664" spans="43:43" x14ac:dyDescent="0.25">
      <c r="AQ1664" s="57"/>
    </row>
    <row r="1665" spans="43:43" x14ac:dyDescent="0.25">
      <c r="AQ1665" s="57"/>
    </row>
    <row r="1666" spans="43:43" x14ac:dyDescent="0.25">
      <c r="AQ1666" s="57"/>
    </row>
    <row r="1667" spans="43:43" x14ac:dyDescent="0.25">
      <c r="AQ1667" s="57"/>
    </row>
    <row r="1668" spans="43:43" x14ac:dyDescent="0.25">
      <c r="AQ1668" s="57"/>
    </row>
    <row r="1669" spans="43:43" x14ac:dyDescent="0.25">
      <c r="AQ1669" s="57"/>
    </row>
    <row r="1670" spans="43:43" x14ac:dyDescent="0.25">
      <c r="AQ1670" s="57"/>
    </row>
    <row r="1671" spans="43:43" x14ac:dyDescent="0.25">
      <c r="AQ1671" s="57"/>
    </row>
    <row r="1672" spans="43:43" x14ac:dyDescent="0.25">
      <c r="AQ1672" s="57"/>
    </row>
    <row r="1673" spans="43:43" x14ac:dyDescent="0.25">
      <c r="AQ1673" s="57"/>
    </row>
    <row r="1674" spans="43:43" x14ac:dyDescent="0.25">
      <c r="AQ1674" s="57"/>
    </row>
    <row r="1675" spans="43:43" x14ac:dyDescent="0.25">
      <c r="AQ1675" s="57"/>
    </row>
    <row r="1676" spans="43:43" x14ac:dyDescent="0.25">
      <c r="AQ1676" s="57"/>
    </row>
    <row r="1677" spans="43:43" x14ac:dyDescent="0.25">
      <c r="AQ1677" s="57"/>
    </row>
    <row r="1678" spans="43:43" x14ac:dyDescent="0.25">
      <c r="AQ1678" s="57"/>
    </row>
    <row r="1679" spans="43:43" x14ac:dyDescent="0.25">
      <c r="AQ1679" s="57"/>
    </row>
    <row r="1680" spans="43:43" x14ac:dyDescent="0.25">
      <c r="AQ1680" s="57"/>
    </row>
    <row r="1681" spans="43:43" x14ac:dyDescent="0.25">
      <c r="AQ1681" s="57"/>
    </row>
    <row r="1682" spans="43:43" x14ac:dyDescent="0.25">
      <c r="AQ1682" s="57"/>
    </row>
    <row r="1683" spans="43:43" x14ac:dyDescent="0.25">
      <c r="AQ1683" s="57"/>
    </row>
    <row r="1684" spans="43:43" x14ac:dyDescent="0.25">
      <c r="AQ1684" s="57"/>
    </row>
    <row r="1685" spans="43:43" x14ac:dyDescent="0.25">
      <c r="AQ1685" s="57"/>
    </row>
    <row r="1686" spans="43:43" x14ac:dyDescent="0.25">
      <c r="AQ1686" s="57"/>
    </row>
    <row r="1687" spans="43:43" x14ac:dyDescent="0.25">
      <c r="AQ1687" s="57"/>
    </row>
    <row r="1688" spans="43:43" x14ac:dyDescent="0.25">
      <c r="AQ1688" s="57"/>
    </row>
    <row r="1689" spans="43:43" x14ac:dyDescent="0.25">
      <c r="AQ1689" s="57"/>
    </row>
    <row r="1690" spans="43:43" x14ac:dyDescent="0.25">
      <c r="AQ1690" s="57"/>
    </row>
    <row r="1691" spans="43:43" x14ac:dyDescent="0.25">
      <c r="AQ1691" s="57"/>
    </row>
    <row r="1692" spans="43:43" x14ac:dyDescent="0.25">
      <c r="AQ1692" s="57"/>
    </row>
    <row r="1693" spans="43:43" x14ac:dyDescent="0.25">
      <c r="AQ1693" s="57"/>
    </row>
    <row r="1694" spans="43:43" x14ac:dyDescent="0.25">
      <c r="AQ1694" s="57"/>
    </row>
    <row r="1695" spans="43:43" x14ac:dyDescent="0.25">
      <c r="AQ1695" s="57"/>
    </row>
    <row r="1696" spans="43:43" x14ac:dyDescent="0.25">
      <c r="AQ1696" s="57"/>
    </row>
    <row r="1697" spans="43:43" x14ac:dyDescent="0.25">
      <c r="AQ1697" s="57"/>
    </row>
    <row r="1698" spans="43:43" x14ac:dyDescent="0.25">
      <c r="AQ1698" s="57"/>
    </row>
    <row r="1699" spans="43:43" x14ac:dyDescent="0.25">
      <c r="AQ1699" s="57"/>
    </row>
    <row r="1700" spans="43:43" x14ac:dyDescent="0.25">
      <c r="AQ1700" s="57"/>
    </row>
    <row r="1701" spans="43:43" x14ac:dyDescent="0.25">
      <c r="AQ1701" s="57"/>
    </row>
    <row r="1702" spans="43:43" x14ac:dyDescent="0.25">
      <c r="AQ1702" s="57"/>
    </row>
    <row r="1703" spans="43:43" x14ac:dyDescent="0.25">
      <c r="AQ1703" s="57"/>
    </row>
    <row r="1704" spans="43:43" x14ac:dyDescent="0.25">
      <c r="AQ1704" s="57"/>
    </row>
    <row r="1705" spans="43:43" x14ac:dyDescent="0.25">
      <c r="AQ1705" s="57"/>
    </row>
    <row r="1706" spans="43:43" x14ac:dyDescent="0.25">
      <c r="AQ1706" s="57"/>
    </row>
    <row r="1707" spans="43:43" x14ac:dyDescent="0.25">
      <c r="AQ1707" s="57"/>
    </row>
    <row r="1708" spans="43:43" x14ac:dyDescent="0.25">
      <c r="AQ1708" s="57"/>
    </row>
    <row r="1709" spans="43:43" x14ac:dyDescent="0.25">
      <c r="AQ1709" s="57"/>
    </row>
    <row r="1710" spans="43:43" x14ac:dyDescent="0.25">
      <c r="AQ1710" s="57"/>
    </row>
    <row r="1711" spans="43:43" x14ac:dyDescent="0.25">
      <c r="AQ1711" s="57"/>
    </row>
    <row r="1712" spans="43:43" x14ac:dyDescent="0.25">
      <c r="AQ1712" s="57"/>
    </row>
    <row r="1713" spans="43:43" x14ac:dyDescent="0.25">
      <c r="AQ1713" s="57"/>
    </row>
    <row r="1714" spans="43:43" x14ac:dyDescent="0.25">
      <c r="AQ1714" s="57"/>
    </row>
    <row r="1715" spans="43:43" x14ac:dyDescent="0.25">
      <c r="AQ1715" s="57"/>
    </row>
    <row r="1716" spans="43:43" x14ac:dyDescent="0.25">
      <c r="AQ1716" s="57"/>
    </row>
    <row r="1717" spans="43:43" x14ac:dyDescent="0.25">
      <c r="AQ1717" s="57"/>
    </row>
    <row r="1718" spans="43:43" x14ac:dyDescent="0.25">
      <c r="AQ1718" s="57"/>
    </row>
    <row r="1719" spans="43:43" x14ac:dyDescent="0.25">
      <c r="AQ1719" s="57"/>
    </row>
    <row r="1720" spans="43:43" x14ac:dyDescent="0.25">
      <c r="AQ1720" s="57"/>
    </row>
    <row r="1721" spans="43:43" x14ac:dyDescent="0.25">
      <c r="AQ1721" s="57"/>
    </row>
    <row r="1722" spans="43:43" x14ac:dyDescent="0.25">
      <c r="AQ1722" s="57"/>
    </row>
    <row r="1723" spans="43:43" x14ac:dyDescent="0.25">
      <c r="AQ1723" s="57"/>
    </row>
    <row r="1724" spans="43:43" x14ac:dyDescent="0.25">
      <c r="AQ1724" s="57"/>
    </row>
    <row r="1725" spans="43:43" x14ac:dyDescent="0.25">
      <c r="AQ1725" s="57"/>
    </row>
    <row r="1726" spans="43:43" x14ac:dyDescent="0.25">
      <c r="AQ1726" s="57"/>
    </row>
    <row r="1727" spans="43:43" x14ac:dyDescent="0.25">
      <c r="AQ1727" s="57"/>
    </row>
    <row r="1728" spans="43:43" x14ac:dyDescent="0.25">
      <c r="AQ1728" s="57"/>
    </row>
    <row r="1729" spans="43:43" x14ac:dyDescent="0.25">
      <c r="AQ1729" s="57"/>
    </row>
    <row r="1730" spans="43:43" x14ac:dyDescent="0.25">
      <c r="AQ1730" s="57"/>
    </row>
    <row r="1731" spans="43:43" x14ac:dyDescent="0.25">
      <c r="AQ1731" s="57"/>
    </row>
    <row r="1732" spans="43:43" x14ac:dyDescent="0.25">
      <c r="AQ1732" s="57"/>
    </row>
    <row r="1733" spans="43:43" x14ac:dyDescent="0.25">
      <c r="AQ1733" s="57"/>
    </row>
    <row r="1734" spans="43:43" x14ac:dyDescent="0.25">
      <c r="AQ1734" s="57"/>
    </row>
    <row r="1735" spans="43:43" x14ac:dyDescent="0.25">
      <c r="AQ1735" s="57"/>
    </row>
    <row r="1736" spans="43:43" x14ac:dyDescent="0.25">
      <c r="AQ1736" s="57"/>
    </row>
    <row r="1737" spans="43:43" x14ac:dyDescent="0.25">
      <c r="AQ1737" s="57"/>
    </row>
    <row r="1738" spans="43:43" x14ac:dyDescent="0.25">
      <c r="AQ1738" s="57"/>
    </row>
    <row r="1739" spans="43:43" x14ac:dyDescent="0.25">
      <c r="AQ1739" s="57"/>
    </row>
    <row r="1740" spans="43:43" x14ac:dyDescent="0.25">
      <c r="AQ1740" s="57"/>
    </row>
    <row r="1741" spans="43:43" x14ac:dyDescent="0.25">
      <c r="AQ1741" s="57"/>
    </row>
    <row r="1742" spans="43:43" x14ac:dyDescent="0.25">
      <c r="AQ1742" s="57"/>
    </row>
    <row r="1743" spans="43:43" x14ac:dyDescent="0.25">
      <c r="AQ1743" s="57"/>
    </row>
    <row r="1744" spans="43:43" x14ac:dyDescent="0.25">
      <c r="AQ1744" s="57"/>
    </row>
    <row r="1745" spans="43:43" x14ac:dyDescent="0.25">
      <c r="AQ1745" s="57"/>
    </row>
    <row r="1746" spans="43:43" x14ac:dyDescent="0.25">
      <c r="AQ1746" s="57"/>
    </row>
    <row r="1747" spans="43:43" x14ac:dyDescent="0.25">
      <c r="AQ1747" s="57"/>
    </row>
    <row r="1748" spans="43:43" x14ac:dyDescent="0.25">
      <c r="AQ1748" s="57"/>
    </row>
    <row r="1749" spans="43:43" x14ac:dyDescent="0.25">
      <c r="AQ1749" s="57"/>
    </row>
    <row r="1750" spans="43:43" x14ac:dyDescent="0.25">
      <c r="AQ1750" s="57"/>
    </row>
    <row r="1751" spans="43:43" x14ac:dyDescent="0.25">
      <c r="AQ1751" s="57"/>
    </row>
    <row r="1752" spans="43:43" x14ac:dyDescent="0.25">
      <c r="AQ1752" s="57"/>
    </row>
    <row r="1753" spans="43:43" x14ac:dyDescent="0.25">
      <c r="AQ1753" s="57"/>
    </row>
    <row r="1754" spans="43:43" x14ac:dyDescent="0.25">
      <c r="AQ1754" s="57"/>
    </row>
    <row r="1755" spans="43:43" x14ac:dyDescent="0.25">
      <c r="AQ1755" s="57"/>
    </row>
    <row r="1756" spans="43:43" x14ac:dyDescent="0.25">
      <c r="AQ1756" s="57"/>
    </row>
    <row r="1757" spans="43:43" x14ac:dyDescent="0.25">
      <c r="AQ1757" s="57"/>
    </row>
    <row r="1758" spans="43:43" x14ac:dyDescent="0.25">
      <c r="AQ1758" s="57"/>
    </row>
    <row r="1759" spans="43:43" x14ac:dyDescent="0.25">
      <c r="AQ1759" s="57"/>
    </row>
    <row r="1760" spans="43:43" x14ac:dyDescent="0.25">
      <c r="AQ1760" s="57"/>
    </row>
    <row r="1761" spans="43:43" x14ac:dyDescent="0.25">
      <c r="AQ1761" s="57"/>
    </row>
    <row r="1762" spans="43:43" x14ac:dyDescent="0.25">
      <c r="AQ1762" s="57"/>
    </row>
    <row r="1763" spans="43:43" x14ac:dyDescent="0.25">
      <c r="AQ1763" s="57"/>
    </row>
    <row r="1764" spans="43:43" x14ac:dyDescent="0.25">
      <c r="AQ1764" s="57"/>
    </row>
    <row r="1765" spans="43:43" x14ac:dyDescent="0.25">
      <c r="AQ1765" s="57"/>
    </row>
    <row r="1766" spans="43:43" x14ac:dyDescent="0.25">
      <c r="AQ1766" s="57"/>
    </row>
    <row r="1767" spans="43:43" x14ac:dyDescent="0.25">
      <c r="AQ1767" s="57"/>
    </row>
    <row r="1768" spans="43:43" x14ac:dyDescent="0.25">
      <c r="AQ1768" s="57"/>
    </row>
    <row r="1769" spans="43:43" x14ac:dyDescent="0.25">
      <c r="AQ1769" s="57"/>
    </row>
    <row r="1770" spans="43:43" x14ac:dyDescent="0.25">
      <c r="AQ1770" s="57"/>
    </row>
    <row r="1771" spans="43:43" x14ac:dyDescent="0.25">
      <c r="AQ1771" s="57"/>
    </row>
    <row r="1772" spans="43:43" x14ac:dyDescent="0.25">
      <c r="AQ1772" s="57"/>
    </row>
  </sheetData>
  <autoFilter ref="A1:CL170" xr:uid="{00000000-0009-0000-0000-000003000000}"/>
  <pageMargins left="0.15748031496062992" right="0.15748031496062992" top="0.23622047244094491" bottom="0.19685039370078741" header="0.15748031496062992" footer="0.15748031496062992"/>
  <pageSetup scale="70" orientation="landscape" r:id="rId1"/>
  <rowBreaks count="1" manualBreakCount="1">
    <brk id="116" max="99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L73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727" sqref="G727"/>
    </sheetView>
  </sheetViews>
  <sheetFormatPr defaultRowHeight="15" x14ac:dyDescent="0.25"/>
  <cols>
    <col min="1" max="1" width="7.5703125" style="53" customWidth="1"/>
    <col min="2" max="2" width="18" style="121" bestFit="1" customWidth="1"/>
    <col min="3" max="3" width="11.7109375" style="14" customWidth="1"/>
    <col min="4" max="4" width="10.140625" style="124" bestFit="1" customWidth="1"/>
    <col min="5" max="5" width="10.140625" style="124" customWidth="1"/>
    <col min="6" max="7" width="11.7109375" style="14" customWidth="1"/>
    <col min="8" max="9" width="10.140625" style="14" bestFit="1" customWidth="1"/>
    <col min="10" max="10" width="11.7109375" style="14" customWidth="1"/>
    <col min="11" max="11" width="16.28515625" style="14" customWidth="1"/>
    <col min="12" max="12" width="16.140625" style="14" customWidth="1"/>
    <col min="13" max="14" width="16.140625" style="15" customWidth="1"/>
    <col min="15" max="15" width="13.140625" style="123" customWidth="1"/>
    <col min="16" max="16" width="15.5703125" style="14" customWidth="1"/>
    <col min="17" max="17" width="16.28515625" style="14" customWidth="1"/>
    <col min="18" max="18" width="17.28515625" style="14" customWidth="1"/>
    <col min="19" max="19" width="16.7109375" style="14" customWidth="1"/>
    <col min="20" max="20" width="15.42578125" style="123" customWidth="1"/>
    <col min="21" max="21" width="11.7109375" style="14" customWidth="1"/>
    <col min="22" max="22" width="17" style="14" customWidth="1"/>
    <col min="23" max="23" width="11" style="32" customWidth="1"/>
    <col min="24" max="24" width="9.7109375" style="32" customWidth="1"/>
    <col min="25" max="25" width="9.85546875" style="14" customWidth="1"/>
    <col min="26" max="26" width="9.140625" style="14" customWidth="1"/>
    <col min="27" max="29" width="17" style="14" customWidth="1"/>
    <col min="30" max="32" width="9.5703125" style="14" customWidth="1"/>
    <col min="33" max="33" width="11.7109375" style="18" customWidth="1"/>
    <col min="34" max="35" width="12.7109375" style="18" bestFit="1" customWidth="1"/>
    <col min="36" max="39" width="12.85546875" style="18" customWidth="1"/>
    <col min="40" max="80" width="11.7109375" style="14" customWidth="1"/>
    <col min="81" max="16384" width="9.140625" style="14"/>
  </cols>
  <sheetData>
    <row r="1" spans="1:90" ht="90" x14ac:dyDescent="0.25">
      <c r="A1" s="49" t="s">
        <v>127</v>
      </c>
      <c r="B1" s="119" t="s">
        <v>72</v>
      </c>
      <c r="C1" s="6" t="s">
        <v>168</v>
      </c>
      <c r="D1" s="125" t="s">
        <v>128</v>
      </c>
      <c r="E1" s="125" t="s">
        <v>170</v>
      </c>
      <c r="F1" s="19" t="s">
        <v>179</v>
      </c>
      <c r="G1" s="19" t="s">
        <v>180</v>
      </c>
      <c r="H1" s="19" t="s">
        <v>181</v>
      </c>
      <c r="I1" s="19" t="s">
        <v>182</v>
      </c>
      <c r="J1" s="19" t="s">
        <v>183</v>
      </c>
      <c r="K1" s="19" t="s">
        <v>184</v>
      </c>
      <c r="L1" s="19" t="s">
        <v>185</v>
      </c>
      <c r="M1" s="19" t="s">
        <v>186</v>
      </c>
      <c r="N1" s="19" t="s">
        <v>187</v>
      </c>
      <c r="O1" s="125" t="s">
        <v>129</v>
      </c>
      <c r="P1" s="19" t="s">
        <v>169</v>
      </c>
      <c r="Q1" s="19" t="s">
        <v>130</v>
      </c>
      <c r="R1" s="19" t="s">
        <v>188</v>
      </c>
      <c r="S1" s="19" t="s">
        <v>189</v>
      </c>
      <c r="T1" s="125" t="s">
        <v>131</v>
      </c>
      <c r="U1" s="20" t="s">
        <v>132</v>
      </c>
      <c r="V1" s="19" t="s">
        <v>133</v>
      </c>
      <c r="W1" s="30" t="s">
        <v>190</v>
      </c>
      <c r="X1" s="30" t="s">
        <v>191</v>
      </c>
      <c r="Y1" s="19" t="s">
        <v>192</v>
      </c>
      <c r="Z1" s="19" t="s">
        <v>193</v>
      </c>
      <c r="AA1" s="19" t="s">
        <v>194</v>
      </c>
      <c r="AB1" s="19" t="s">
        <v>195</v>
      </c>
      <c r="AC1" s="19" t="s">
        <v>196</v>
      </c>
      <c r="AD1" s="19" t="s">
        <v>197</v>
      </c>
      <c r="AE1" s="19" t="s">
        <v>198</v>
      </c>
      <c r="AF1" s="19" t="s">
        <v>199</v>
      </c>
      <c r="AG1" s="27" t="s">
        <v>171</v>
      </c>
      <c r="AH1" s="27" t="s">
        <v>134</v>
      </c>
      <c r="AI1" s="27" t="s">
        <v>172</v>
      </c>
      <c r="AJ1" s="27" t="s">
        <v>174</v>
      </c>
      <c r="AK1" s="27" t="s">
        <v>173</v>
      </c>
      <c r="AL1" s="27" t="s">
        <v>175</v>
      </c>
      <c r="AM1" s="27" t="s">
        <v>176</v>
      </c>
      <c r="AN1" s="6" t="s">
        <v>135</v>
      </c>
      <c r="AO1" s="27" t="s">
        <v>178</v>
      </c>
      <c r="AP1" s="27" t="s">
        <v>177</v>
      </c>
      <c r="AQ1" s="6" t="s">
        <v>136</v>
      </c>
      <c r="AR1" s="2" t="s">
        <v>200</v>
      </c>
      <c r="AS1" s="2" t="s">
        <v>201</v>
      </c>
      <c r="AT1" s="2" t="s">
        <v>202</v>
      </c>
      <c r="AU1" s="2" t="s">
        <v>203</v>
      </c>
      <c r="AV1" s="2" t="s">
        <v>204</v>
      </c>
      <c r="AW1" s="2" t="s">
        <v>205</v>
      </c>
      <c r="AX1" s="2" t="s">
        <v>206</v>
      </c>
      <c r="AY1" s="2" t="s">
        <v>207</v>
      </c>
      <c r="AZ1" s="2" t="s">
        <v>137</v>
      </c>
      <c r="BA1" s="2" t="s">
        <v>138</v>
      </c>
      <c r="BB1" s="2" t="s">
        <v>139</v>
      </c>
      <c r="BC1" s="2" t="s">
        <v>140</v>
      </c>
      <c r="BD1" s="2" t="s">
        <v>141</v>
      </c>
      <c r="BE1" s="2" t="s">
        <v>142</v>
      </c>
      <c r="BF1" s="2" t="s">
        <v>143</v>
      </c>
      <c r="BG1" s="2" t="s">
        <v>144</v>
      </c>
      <c r="BH1" s="2" t="s">
        <v>145</v>
      </c>
      <c r="BI1" s="2" t="s">
        <v>146</v>
      </c>
      <c r="BJ1" s="2" t="s">
        <v>147</v>
      </c>
      <c r="BK1" s="2" t="s">
        <v>148</v>
      </c>
      <c r="BL1" s="12" t="s">
        <v>149</v>
      </c>
      <c r="BM1" s="12" t="s">
        <v>150</v>
      </c>
      <c r="BN1" s="12" t="s">
        <v>151</v>
      </c>
      <c r="BO1" s="12" t="s">
        <v>152</v>
      </c>
      <c r="BP1" s="12" t="s">
        <v>153</v>
      </c>
      <c r="BQ1" s="12" t="s">
        <v>154</v>
      </c>
      <c r="BR1" s="12" t="s">
        <v>155</v>
      </c>
      <c r="BS1" s="12" t="s">
        <v>156</v>
      </c>
      <c r="BT1" s="12" t="s">
        <v>157</v>
      </c>
      <c r="BU1" s="13" t="s">
        <v>158</v>
      </c>
      <c r="BV1" s="13" t="s">
        <v>159</v>
      </c>
      <c r="BW1" s="13" t="s">
        <v>160</v>
      </c>
      <c r="BX1" s="13" t="s">
        <v>152</v>
      </c>
      <c r="BY1" s="13" t="s">
        <v>126</v>
      </c>
      <c r="BZ1" s="13" t="s">
        <v>161</v>
      </c>
      <c r="CA1" s="13" t="s">
        <v>162</v>
      </c>
      <c r="CB1" s="13" t="s">
        <v>163</v>
      </c>
      <c r="CC1" s="13" t="s">
        <v>164</v>
      </c>
      <c r="CD1" s="14" t="s">
        <v>165</v>
      </c>
      <c r="CE1" s="14" t="s">
        <v>165</v>
      </c>
      <c r="CF1" s="14" t="s">
        <v>165</v>
      </c>
      <c r="CG1" s="14" t="s">
        <v>165</v>
      </c>
      <c r="CH1" s="14" t="s">
        <v>165</v>
      </c>
      <c r="CI1" s="14" t="s">
        <v>165</v>
      </c>
      <c r="CJ1" s="14" t="s">
        <v>165</v>
      </c>
      <c r="CK1" s="14" t="s">
        <v>165</v>
      </c>
      <c r="CL1" s="14" t="s">
        <v>165</v>
      </c>
    </row>
    <row r="2" spans="1:90" x14ac:dyDescent="0.25">
      <c r="A2" s="49">
        <v>1</v>
      </c>
      <c r="B2" s="120">
        <v>40634</v>
      </c>
      <c r="C2" s="21">
        <f t="shared" ref="C2:C7" si="0">MONTH(B2)</f>
        <v>4</v>
      </c>
      <c r="D2" s="51">
        <f>COUNTIF('Rake Load'!A:A,Summary!B2)</f>
        <v>0</v>
      </c>
      <c r="E2" s="51">
        <f>SUMIF('Rake Load'!A:A,B2,'Rake Load'!F:F)</f>
        <v>0</v>
      </c>
      <c r="F2" s="23">
        <f>SUMIF('Rake Load'!A:A,B2,'Rake Load'!AB:AB)</f>
        <v>0</v>
      </c>
      <c r="G2" s="23" t="e">
        <f t="shared" ref="G2:G7" si="1">F2/D2</f>
        <v>#DIV/0!</v>
      </c>
      <c r="H2" s="24" t="e">
        <f t="shared" ref="H2:H7" si="2">HOUR(G2)</f>
        <v>#DIV/0!</v>
      </c>
      <c r="I2" s="24" t="e">
        <f t="shared" ref="I2:I7" si="3">MINUTE(G2)</f>
        <v>#DIV/0!</v>
      </c>
      <c r="J2" s="23">
        <f>SUMIF('Rake Load'!A:A,B2,'Rake Load'!BI:BI)</f>
        <v>0</v>
      </c>
      <c r="K2" s="29">
        <f t="shared" ref="K2:K33" si="4">F2-J2</f>
        <v>0</v>
      </c>
      <c r="L2" s="29" t="e">
        <f t="shared" ref="L2:L33" si="5">K2/D2</f>
        <v>#DIV/0!</v>
      </c>
      <c r="M2" s="36" t="e">
        <f t="shared" ref="M2:M7" si="6">HOUR(L2)</f>
        <v>#DIV/0!</v>
      </c>
      <c r="N2" s="36" t="e">
        <f t="shared" ref="N2:N7" si="7">MINUTE(L2)</f>
        <v>#DIV/0!</v>
      </c>
      <c r="O2" s="122">
        <f>SUMIF(C$2:C2,C2,D$2:D2)</f>
        <v>0</v>
      </c>
      <c r="P2" s="21">
        <f>SUMIF(C$2:C2,C2,F$2:F2)</f>
        <v>0</v>
      </c>
      <c r="Q2" s="25" t="e">
        <f>P2/O2</f>
        <v>#DIV/0!</v>
      </c>
      <c r="R2" s="24" t="e">
        <f>HOUR(Q2)</f>
        <v>#DIV/0!</v>
      </c>
      <c r="S2" s="24" t="e">
        <f>MINUTE(Q2)</f>
        <v>#DIV/0!</v>
      </c>
      <c r="T2" s="122">
        <f>SUM(D$2:D2)</f>
        <v>0</v>
      </c>
      <c r="U2" s="26">
        <f>SUMIF(C$2:C2,C2,E$2:E2)</f>
        <v>0</v>
      </c>
      <c r="V2" s="26">
        <f>SUM(E$2:E2)</f>
        <v>0</v>
      </c>
      <c r="W2" s="31">
        <f>SUM(F$2:F2)</f>
        <v>0</v>
      </c>
      <c r="X2" s="31" t="e">
        <f>W2/T2</f>
        <v>#DIV/0!</v>
      </c>
      <c r="Y2" s="24" t="e">
        <f>HOUR(X2)</f>
        <v>#DIV/0!</v>
      </c>
      <c r="Z2" s="24" t="e">
        <f>MINUTE(X2)</f>
        <v>#DIV/0!</v>
      </c>
      <c r="AA2" s="26">
        <f>SUMIF('Rake Load'!A:A,Summary!B2,'Rake Load'!AO:AO)</f>
        <v>0</v>
      </c>
      <c r="AB2" s="26">
        <f>SUMIF(C$2:C2,C2,AA$2:AA2)</f>
        <v>0</v>
      </c>
      <c r="AC2" s="26">
        <f>SUM(AA$2:AA2)</f>
        <v>0</v>
      </c>
      <c r="AD2" s="31" t="e">
        <f>AA2/D2</f>
        <v>#DIV/0!</v>
      </c>
      <c r="AE2" s="31" t="e">
        <f>AB2/O2</f>
        <v>#DIV/0!</v>
      </c>
      <c r="AF2" s="31" t="e">
        <f>AC2/T2</f>
        <v>#DIV/0!</v>
      </c>
      <c r="AG2" s="26">
        <f>SUMIF(Unloader!B:B,Summary!B2,Unloader!M:M)</f>
        <v>0</v>
      </c>
      <c r="AH2" s="26">
        <f>SUMIF(C$2:C2,C2,AG$2:AG2)</f>
        <v>0</v>
      </c>
      <c r="AI2" s="26">
        <f>SUM(AG$2:AG2)</f>
        <v>0</v>
      </c>
      <c r="AJ2" s="31">
        <f>SUMIF(Unloader!B:B,Summary!B2,Unloader!X:X)</f>
        <v>0</v>
      </c>
      <c r="AK2" s="31">
        <f>SUMIF(Unloader!B:B,Summary!B2,Unloader!AE:AE)+SUMIF(Unloader!B:B,Summary!B2,Unloader!BS:BS)+SUMIF(Unloader!B:B,Summary!B2,Unloader!BO:BO)</f>
        <v>0</v>
      </c>
      <c r="AL2" s="31">
        <f>SUMIF(C$2:C2,C2,AJ$2:AJ2)</f>
        <v>0</v>
      </c>
      <c r="AM2" s="31">
        <f>SUMIF(C$2:C2,C2,AK$2:AK2)</f>
        <v>0</v>
      </c>
      <c r="AN2" s="26" t="e">
        <f>AH2/(AL2-AM2)/24</f>
        <v>#DIV/0!</v>
      </c>
      <c r="AO2" s="26">
        <f>SUM(AJ$2:AJ2)</f>
        <v>0</v>
      </c>
      <c r="AP2" s="26">
        <f>SUM(AK$2:AK2)</f>
        <v>0</v>
      </c>
      <c r="AQ2" s="26" t="e">
        <f>AI2/(AO2-AP2)/24</f>
        <v>#DIV/0!</v>
      </c>
    </row>
    <row r="3" spans="1:90" x14ac:dyDescent="0.25">
      <c r="A3" s="49">
        <f>A2+1</f>
        <v>2</v>
      </c>
      <c r="B3" s="120">
        <f>B2+1</f>
        <v>40635</v>
      </c>
      <c r="C3" s="21">
        <f t="shared" si="0"/>
        <v>4</v>
      </c>
      <c r="D3" s="51">
        <f>COUNTIF('Rake Load'!A:A,Summary!B3)</f>
        <v>0</v>
      </c>
      <c r="E3" s="51">
        <f>SUMIF('Rake Load'!A:A,B3,'Rake Load'!F:F)</f>
        <v>0</v>
      </c>
      <c r="F3" s="23">
        <f>SUMIF('Rake Load'!A:A,B3,'Rake Load'!AB:AB)</f>
        <v>0</v>
      </c>
      <c r="G3" s="23" t="e">
        <f t="shared" si="1"/>
        <v>#DIV/0!</v>
      </c>
      <c r="H3" s="24" t="e">
        <f t="shared" si="2"/>
        <v>#DIV/0!</v>
      </c>
      <c r="I3" s="24" t="e">
        <f t="shared" si="3"/>
        <v>#DIV/0!</v>
      </c>
      <c r="J3" s="23">
        <f>SUMIF('Rake Load'!A:A,B3,'Rake Load'!BI:BI)</f>
        <v>0</v>
      </c>
      <c r="K3" s="29">
        <f t="shared" si="4"/>
        <v>0</v>
      </c>
      <c r="L3" s="29" t="e">
        <f t="shared" si="5"/>
        <v>#DIV/0!</v>
      </c>
      <c r="M3" s="36" t="e">
        <f t="shared" si="6"/>
        <v>#DIV/0!</v>
      </c>
      <c r="N3" s="36" t="e">
        <f t="shared" si="7"/>
        <v>#DIV/0!</v>
      </c>
      <c r="O3" s="122">
        <f>SUMIF(C$2:C3,C3,D$2:D3)</f>
        <v>0</v>
      </c>
      <c r="P3" s="21">
        <f>SUMIF(C$2:C3,C3,F$2:F3)</f>
        <v>0</v>
      </c>
      <c r="Q3" s="25" t="e">
        <f t="shared" ref="Q3:Q54" si="8">P3/O3</f>
        <v>#DIV/0!</v>
      </c>
      <c r="R3" s="24" t="e">
        <f t="shared" ref="R3:R54" si="9">HOUR(Q3)</f>
        <v>#DIV/0!</v>
      </c>
      <c r="S3" s="24" t="e">
        <f t="shared" ref="S3:S54" si="10">MINUTE(Q3)</f>
        <v>#DIV/0!</v>
      </c>
      <c r="T3" s="122">
        <f>SUM(D$2:D3)</f>
        <v>0</v>
      </c>
      <c r="U3" s="26">
        <f>SUMIF(C$2:C3,C3,E$2:E3)</f>
        <v>0</v>
      </c>
      <c r="V3" s="26">
        <f>SUM(E$2:E3)</f>
        <v>0</v>
      </c>
      <c r="W3" s="31">
        <f>SUM(F$2:F3)</f>
        <v>0</v>
      </c>
      <c r="X3" s="31" t="e">
        <f t="shared" ref="X3:X54" si="11">W3/T3</f>
        <v>#DIV/0!</v>
      </c>
      <c r="Y3" s="24" t="e">
        <f t="shared" ref="Y3:Y54" si="12">HOUR(X3)</f>
        <v>#DIV/0!</v>
      </c>
      <c r="Z3" s="24" t="e">
        <f t="shared" ref="Z3:Z54" si="13">MINUTE(X3)</f>
        <v>#DIV/0!</v>
      </c>
      <c r="AA3" s="26">
        <f>SUMIF('Rake Load'!A:A,Summary!B3,'Rake Load'!AO:AO)</f>
        <v>0</v>
      </c>
      <c r="AB3" s="26">
        <f>SUMIF(C$2:C3,C3,AA$2:AA3)</f>
        <v>0</v>
      </c>
      <c r="AC3" s="26">
        <f>SUM(AA$2:AA3)</f>
        <v>0</v>
      </c>
      <c r="AD3" s="31" t="e">
        <f t="shared" ref="AD3:AD54" si="14">AA3/D3</f>
        <v>#DIV/0!</v>
      </c>
      <c r="AE3" s="31" t="e">
        <f t="shared" ref="AE3:AE54" si="15">AB3/O3</f>
        <v>#DIV/0!</v>
      </c>
      <c r="AF3" s="31" t="e">
        <f t="shared" ref="AF3:AF54" si="16">AC3/T3</f>
        <v>#DIV/0!</v>
      </c>
      <c r="AG3" s="26">
        <f>SUMIF(Unloader!B:B,Summary!B3,Unloader!M:M)</f>
        <v>0</v>
      </c>
      <c r="AH3" s="26">
        <f>SUMIF(C$2:C3,C3,AG$2:AG3)</f>
        <v>0</v>
      </c>
      <c r="AI3" s="26">
        <f>SUM(AG$2:AG3)</f>
        <v>0</v>
      </c>
      <c r="AJ3" s="31">
        <f>SUMIF(Unloader!B:B,Summary!B3,Unloader!X:X)</f>
        <v>0</v>
      </c>
      <c r="AK3" s="31">
        <f>SUMIF(Unloader!B:B,Summary!B3,Unloader!AE:AE)+SUMIF(Unloader!B:B,Summary!B3,Unloader!BS:BS)+SUMIF(Unloader!B:B,Summary!B3,Unloader!BO:BO)</f>
        <v>0</v>
      </c>
      <c r="AL3" s="31">
        <f>SUMIF(C$2:C3,C3,AJ$2:AJ3)</f>
        <v>0</v>
      </c>
      <c r="AM3" s="31">
        <f>SUMIF(C$2:C3,C3,AK$2:AK3)</f>
        <v>0</v>
      </c>
      <c r="AN3" s="26" t="e">
        <f t="shared" ref="AN3:AN54" si="17">AH3/(AL3-AM3)/24</f>
        <v>#DIV/0!</v>
      </c>
      <c r="AO3" s="26">
        <f>SUM(AJ$2:AJ3)</f>
        <v>0</v>
      </c>
      <c r="AP3" s="26">
        <f>SUM(AK$2:AK3)</f>
        <v>0</v>
      </c>
      <c r="AQ3" s="26" t="e">
        <f t="shared" ref="AQ3:AQ54" si="18">AI3/(AO3-AP3)/24</f>
        <v>#DIV/0!</v>
      </c>
    </row>
    <row r="4" spans="1:90" x14ac:dyDescent="0.25">
      <c r="A4" s="49">
        <f t="shared" ref="A4:B22" si="19">A3+1</f>
        <v>3</v>
      </c>
      <c r="B4" s="120">
        <f t="shared" si="19"/>
        <v>40636</v>
      </c>
      <c r="C4" s="21">
        <f t="shared" si="0"/>
        <v>4</v>
      </c>
      <c r="D4" s="51">
        <f>COUNTIF('Rake Load'!A:A,Summary!B4)</f>
        <v>0</v>
      </c>
      <c r="E4" s="51">
        <f>SUMIF('Rake Load'!A:A,B4,'Rake Load'!F:F)</f>
        <v>0</v>
      </c>
      <c r="F4" s="23">
        <f>SUMIF('Rake Load'!A:A,B4,'Rake Load'!AB:AB)</f>
        <v>0</v>
      </c>
      <c r="G4" s="23" t="e">
        <f t="shared" si="1"/>
        <v>#DIV/0!</v>
      </c>
      <c r="H4" s="24" t="e">
        <f t="shared" si="2"/>
        <v>#DIV/0!</v>
      </c>
      <c r="I4" s="24" t="e">
        <f t="shared" si="3"/>
        <v>#DIV/0!</v>
      </c>
      <c r="J4" s="23">
        <f>SUMIF('Rake Load'!A:A,B4,'Rake Load'!BI:BI)</f>
        <v>0</v>
      </c>
      <c r="K4" s="29">
        <f t="shared" si="4"/>
        <v>0</v>
      </c>
      <c r="L4" s="29" t="e">
        <f t="shared" si="5"/>
        <v>#DIV/0!</v>
      </c>
      <c r="M4" s="36" t="e">
        <f t="shared" si="6"/>
        <v>#DIV/0!</v>
      </c>
      <c r="N4" s="36" t="e">
        <f t="shared" si="7"/>
        <v>#DIV/0!</v>
      </c>
      <c r="O4" s="122">
        <f>SUMIF(C$2:C4,C4,D$2:D4)</f>
        <v>0</v>
      </c>
      <c r="P4" s="21">
        <f>SUMIF(C$2:C4,C4,F$2:F4)</f>
        <v>0</v>
      </c>
      <c r="Q4" s="25" t="e">
        <f t="shared" si="8"/>
        <v>#DIV/0!</v>
      </c>
      <c r="R4" s="24" t="e">
        <f t="shared" si="9"/>
        <v>#DIV/0!</v>
      </c>
      <c r="S4" s="24" t="e">
        <f t="shared" si="10"/>
        <v>#DIV/0!</v>
      </c>
      <c r="T4" s="122">
        <f>SUM(D$2:D4)</f>
        <v>0</v>
      </c>
      <c r="U4" s="26">
        <f>SUMIF(C$2:C4,C4,E$2:E4)</f>
        <v>0</v>
      </c>
      <c r="V4" s="26">
        <f>SUM(E$2:E4)</f>
        <v>0</v>
      </c>
      <c r="W4" s="31">
        <f>SUM(F$2:F4)</f>
        <v>0</v>
      </c>
      <c r="X4" s="31" t="e">
        <f t="shared" si="11"/>
        <v>#DIV/0!</v>
      </c>
      <c r="Y4" s="24" t="e">
        <f t="shared" si="12"/>
        <v>#DIV/0!</v>
      </c>
      <c r="Z4" s="24" t="e">
        <f t="shared" si="13"/>
        <v>#DIV/0!</v>
      </c>
      <c r="AA4" s="26">
        <f>SUMIF('Rake Load'!A:A,Summary!B4,'Rake Load'!AO:AO)</f>
        <v>0</v>
      </c>
      <c r="AB4" s="26">
        <f>SUMIF(C$2:C4,C4,AA$2:AA4)</f>
        <v>0</v>
      </c>
      <c r="AC4" s="26">
        <f>SUM(AA$2:AA4)</f>
        <v>0</v>
      </c>
      <c r="AD4" s="31" t="e">
        <f t="shared" si="14"/>
        <v>#DIV/0!</v>
      </c>
      <c r="AE4" s="31" t="e">
        <f t="shared" si="15"/>
        <v>#DIV/0!</v>
      </c>
      <c r="AF4" s="31" t="e">
        <f t="shared" si="16"/>
        <v>#DIV/0!</v>
      </c>
      <c r="AG4" s="26">
        <f>SUMIF(Unloader!B:B,Summary!B4,Unloader!M:M)</f>
        <v>0</v>
      </c>
      <c r="AH4" s="26">
        <f>SUMIF(C$2:C4,C4,AG$2:AG4)</f>
        <v>0</v>
      </c>
      <c r="AI4" s="26">
        <f>SUM(AG$2:AG4)</f>
        <v>0</v>
      </c>
      <c r="AJ4" s="31">
        <f>SUMIF(Unloader!B:B,Summary!B4,Unloader!X:X)</f>
        <v>0</v>
      </c>
      <c r="AK4" s="31">
        <f>SUMIF(Unloader!B:B,Summary!B4,Unloader!AE:AE)+SUMIF(Unloader!B:B,Summary!B4,Unloader!BS:BS)+SUMIF(Unloader!B:B,Summary!B4,Unloader!BO:BO)</f>
        <v>0</v>
      </c>
      <c r="AL4" s="31">
        <f>SUMIF(C$2:C4,C4,AJ$2:AJ4)</f>
        <v>0</v>
      </c>
      <c r="AM4" s="31">
        <f>SUMIF(C$2:C4,C4,AK$2:AK4)</f>
        <v>0</v>
      </c>
      <c r="AN4" s="26" t="e">
        <f t="shared" si="17"/>
        <v>#DIV/0!</v>
      </c>
      <c r="AO4" s="26">
        <f>SUM(AJ$2:AJ4)</f>
        <v>0</v>
      </c>
      <c r="AP4" s="26">
        <f>SUM(AK$2:AK4)</f>
        <v>0</v>
      </c>
      <c r="AQ4" s="26" t="e">
        <f t="shared" si="18"/>
        <v>#DIV/0!</v>
      </c>
    </row>
    <row r="5" spans="1:90" x14ac:dyDescent="0.25">
      <c r="A5" s="49">
        <f t="shared" si="19"/>
        <v>4</v>
      </c>
      <c r="B5" s="120">
        <f t="shared" si="19"/>
        <v>40637</v>
      </c>
      <c r="C5" s="21">
        <f t="shared" si="0"/>
        <v>4</v>
      </c>
      <c r="D5" s="51">
        <f>COUNTIF('Rake Load'!A:A,Summary!B5)</f>
        <v>0</v>
      </c>
      <c r="E5" s="51">
        <f>SUMIF('Rake Load'!A:A,B5,'Rake Load'!F:F)</f>
        <v>0</v>
      </c>
      <c r="F5" s="23">
        <f>SUMIF('Rake Load'!A:A,B5,'Rake Load'!AB:AB)</f>
        <v>0</v>
      </c>
      <c r="G5" s="23" t="e">
        <f t="shared" si="1"/>
        <v>#DIV/0!</v>
      </c>
      <c r="H5" s="24" t="e">
        <f t="shared" si="2"/>
        <v>#DIV/0!</v>
      </c>
      <c r="I5" s="24" t="e">
        <f t="shared" si="3"/>
        <v>#DIV/0!</v>
      </c>
      <c r="J5" s="23">
        <f>SUMIF('Rake Load'!A:A,B5,'Rake Load'!BI:BI)</f>
        <v>0</v>
      </c>
      <c r="K5" s="29">
        <f t="shared" si="4"/>
        <v>0</v>
      </c>
      <c r="L5" s="29" t="e">
        <f t="shared" si="5"/>
        <v>#DIV/0!</v>
      </c>
      <c r="M5" s="36" t="e">
        <f t="shared" si="6"/>
        <v>#DIV/0!</v>
      </c>
      <c r="N5" s="36" t="e">
        <f t="shared" si="7"/>
        <v>#DIV/0!</v>
      </c>
      <c r="O5" s="122">
        <f>SUMIF(C$2:C5,C5,D$2:D5)</f>
        <v>0</v>
      </c>
      <c r="P5" s="21">
        <f>SUMIF(C$2:C5,C5,F$2:F5)</f>
        <v>0</v>
      </c>
      <c r="Q5" s="25" t="e">
        <f t="shared" si="8"/>
        <v>#DIV/0!</v>
      </c>
      <c r="R5" s="24" t="e">
        <f t="shared" si="9"/>
        <v>#DIV/0!</v>
      </c>
      <c r="S5" s="24" t="e">
        <f t="shared" si="10"/>
        <v>#DIV/0!</v>
      </c>
      <c r="T5" s="122">
        <f>SUM(D$2:D5)</f>
        <v>0</v>
      </c>
      <c r="U5" s="26">
        <f>SUMIF(C$2:C5,C5,E$2:E5)</f>
        <v>0</v>
      </c>
      <c r="V5" s="26">
        <f>SUM(E$2:E5)</f>
        <v>0</v>
      </c>
      <c r="W5" s="31">
        <f>SUM(F$2:F5)</f>
        <v>0</v>
      </c>
      <c r="X5" s="31" t="e">
        <f t="shared" si="11"/>
        <v>#DIV/0!</v>
      </c>
      <c r="Y5" s="24" t="e">
        <f t="shared" si="12"/>
        <v>#DIV/0!</v>
      </c>
      <c r="Z5" s="24" t="e">
        <f t="shared" si="13"/>
        <v>#DIV/0!</v>
      </c>
      <c r="AA5" s="26">
        <f>SUMIF('Rake Load'!A:A,Summary!B5,'Rake Load'!AO:AO)</f>
        <v>0</v>
      </c>
      <c r="AB5" s="26">
        <f>SUMIF(C$2:C5,C5,AA$2:AA5)</f>
        <v>0</v>
      </c>
      <c r="AC5" s="26">
        <f>SUM(AA$2:AA5)</f>
        <v>0</v>
      </c>
      <c r="AD5" s="31" t="e">
        <f t="shared" si="14"/>
        <v>#DIV/0!</v>
      </c>
      <c r="AE5" s="31" t="e">
        <f t="shared" si="15"/>
        <v>#DIV/0!</v>
      </c>
      <c r="AF5" s="31" t="e">
        <f t="shared" si="16"/>
        <v>#DIV/0!</v>
      </c>
      <c r="AG5" s="26">
        <f>SUMIF(Unloader!B:B,Summary!B5,Unloader!M:M)</f>
        <v>0</v>
      </c>
      <c r="AH5" s="26">
        <f>SUMIF(C$2:C5,C5,AG$2:AG5)</f>
        <v>0</v>
      </c>
      <c r="AI5" s="26">
        <f>SUM(AG$2:AG5)</f>
        <v>0</v>
      </c>
      <c r="AJ5" s="31">
        <f>SUMIF(Unloader!B:B,Summary!B5,Unloader!X:X)</f>
        <v>0</v>
      </c>
      <c r="AK5" s="31">
        <f>SUMIF(Unloader!B:B,Summary!B5,Unloader!AE:AE)+SUMIF(Unloader!B:B,Summary!B5,Unloader!BS:BS)+SUMIF(Unloader!B:B,Summary!B5,Unloader!BO:BO)</f>
        <v>0</v>
      </c>
      <c r="AL5" s="31">
        <f>SUMIF(C$2:C5,C5,AJ$2:AJ5)</f>
        <v>0</v>
      </c>
      <c r="AM5" s="31">
        <f>SUMIF(C$2:C5,C5,AK$2:AK5)</f>
        <v>0</v>
      </c>
      <c r="AN5" s="26" t="e">
        <f t="shared" si="17"/>
        <v>#DIV/0!</v>
      </c>
      <c r="AO5" s="26">
        <f>SUM(AJ$2:AJ5)</f>
        <v>0</v>
      </c>
      <c r="AP5" s="26">
        <f>SUM(AK$2:AK5)</f>
        <v>0</v>
      </c>
      <c r="AQ5" s="26" t="e">
        <f t="shared" si="18"/>
        <v>#DIV/0!</v>
      </c>
    </row>
    <row r="6" spans="1:90" x14ac:dyDescent="0.25">
      <c r="A6" s="49">
        <f t="shared" si="19"/>
        <v>5</v>
      </c>
      <c r="B6" s="120">
        <f t="shared" si="19"/>
        <v>40638</v>
      </c>
      <c r="C6" s="21">
        <f t="shared" si="0"/>
        <v>4</v>
      </c>
      <c r="D6" s="51">
        <f>COUNTIF('Rake Load'!A:A,Summary!B6)</f>
        <v>0</v>
      </c>
      <c r="E6" s="51">
        <f>SUMIF('Rake Load'!A:A,B6,'Rake Load'!F:F)</f>
        <v>0</v>
      </c>
      <c r="F6" s="23">
        <f>SUMIF('Rake Load'!A:A,B6,'Rake Load'!AB:AB)</f>
        <v>0</v>
      </c>
      <c r="G6" s="23" t="e">
        <f t="shared" si="1"/>
        <v>#DIV/0!</v>
      </c>
      <c r="H6" s="24" t="e">
        <f t="shared" si="2"/>
        <v>#DIV/0!</v>
      </c>
      <c r="I6" s="24" t="e">
        <f t="shared" si="3"/>
        <v>#DIV/0!</v>
      </c>
      <c r="J6" s="23">
        <f>SUMIF('Rake Load'!A:A,B6,'Rake Load'!BI:BI)</f>
        <v>0</v>
      </c>
      <c r="K6" s="29">
        <f t="shared" si="4"/>
        <v>0</v>
      </c>
      <c r="L6" s="29" t="e">
        <f t="shared" si="5"/>
        <v>#DIV/0!</v>
      </c>
      <c r="M6" s="36" t="e">
        <f t="shared" si="6"/>
        <v>#DIV/0!</v>
      </c>
      <c r="N6" s="36" t="e">
        <f t="shared" si="7"/>
        <v>#DIV/0!</v>
      </c>
      <c r="O6" s="122">
        <f>SUMIF(C$2:C6,C6,D$2:D6)</f>
        <v>0</v>
      </c>
      <c r="P6" s="21">
        <f>SUMIF(C$2:C6,C6,F$2:F6)</f>
        <v>0</v>
      </c>
      <c r="Q6" s="25" t="e">
        <f t="shared" si="8"/>
        <v>#DIV/0!</v>
      </c>
      <c r="R6" s="24" t="e">
        <f t="shared" si="9"/>
        <v>#DIV/0!</v>
      </c>
      <c r="S6" s="24" t="e">
        <f t="shared" si="10"/>
        <v>#DIV/0!</v>
      </c>
      <c r="T6" s="122">
        <f>SUM(D$2:D6)</f>
        <v>0</v>
      </c>
      <c r="U6" s="26">
        <f>SUMIF(C$2:C6,C6,E$2:E6)</f>
        <v>0</v>
      </c>
      <c r="V6" s="26">
        <f>SUM(E$2:E6)</f>
        <v>0</v>
      </c>
      <c r="W6" s="31">
        <f>SUM(F$2:F6)</f>
        <v>0</v>
      </c>
      <c r="X6" s="31" t="e">
        <f t="shared" si="11"/>
        <v>#DIV/0!</v>
      </c>
      <c r="Y6" s="24" t="e">
        <f t="shared" si="12"/>
        <v>#DIV/0!</v>
      </c>
      <c r="Z6" s="24" t="e">
        <f t="shared" si="13"/>
        <v>#DIV/0!</v>
      </c>
      <c r="AA6" s="26">
        <f>SUMIF('Rake Load'!A:A,Summary!B6,'Rake Load'!AO:AO)</f>
        <v>0</v>
      </c>
      <c r="AB6" s="26">
        <f>SUMIF(C$2:C6,C6,AA$2:AA6)</f>
        <v>0</v>
      </c>
      <c r="AC6" s="26">
        <f>SUM(AA$2:AA6)</f>
        <v>0</v>
      </c>
      <c r="AD6" s="31" t="e">
        <f t="shared" si="14"/>
        <v>#DIV/0!</v>
      </c>
      <c r="AE6" s="31" t="e">
        <f t="shared" si="15"/>
        <v>#DIV/0!</v>
      </c>
      <c r="AF6" s="31" t="e">
        <f t="shared" si="16"/>
        <v>#DIV/0!</v>
      </c>
      <c r="AG6" s="26">
        <f>SUMIF(Unloader!B:B,Summary!B6,Unloader!M:M)</f>
        <v>0</v>
      </c>
      <c r="AH6" s="26">
        <f>SUMIF(C$2:C6,C6,AG$2:AG6)</f>
        <v>0</v>
      </c>
      <c r="AI6" s="26">
        <f>SUM(AG$2:AG6)</f>
        <v>0</v>
      </c>
      <c r="AJ6" s="31">
        <f>SUMIF(Unloader!B:B,Summary!B6,Unloader!X:X)</f>
        <v>0</v>
      </c>
      <c r="AK6" s="31">
        <f>SUMIF(Unloader!B:B,Summary!B6,Unloader!AE:AE)+SUMIF(Unloader!B:B,Summary!B6,Unloader!BS:BS)+SUMIF(Unloader!B:B,Summary!B6,Unloader!BO:BO)</f>
        <v>0</v>
      </c>
      <c r="AL6" s="31">
        <f>SUMIF(C$2:C6,C6,AJ$2:AJ6)</f>
        <v>0</v>
      </c>
      <c r="AM6" s="31">
        <f>SUMIF(C$2:C6,C6,AK$2:AK6)</f>
        <v>0</v>
      </c>
      <c r="AN6" s="26" t="e">
        <f t="shared" si="17"/>
        <v>#DIV/0!</v>
      </c>
      <c r="AO6" s="26">
        <f>SUM(AJ$2:AJ6)</f>
        <v>0</v>
      </c>
      <c r="AP6" s="26">
        <f>SUM(AK$2:AK6)</f>
        <v>0</v>
      </c>
      <c r="AQ6" s="26" t="e">
        <f t="shared" si="18"/>
        <v>#DIV/0!</v>
      </c>
    </row>
    <row r="7" spans="1:90" x14ac:dyDescent="0.25">
      <c r="A7" s="49">
        <f t="shared" si="19"/>
        <v>6</v>
      </c>
      <c r="B7" s="120">
        <f t="shared" si="19"/>
        <v>40639</v>
      </c>
      <c r="C7" s="21">
        <f t="shared" si="0"/>
        <v>4</v>
      </c>
      <c r="D7" s="51">
        <f>COUNTIF('Rake Load'!A:A,Summary!B7)</f>
        <v>0</v>
      </c>
      <c r="E7" s="51">
        <f>SUMIF('Rake Load'!A:A,B7,'Rake Load'!F:F)</f>
        <v>0</v>
      </c>
      <c r="F7" s="23">
        <f>SUMIF('Rake Load'!A:A,B7,'Rake Load'!AB:AB)</f>
        <v>0</v>
      </c>
      <c r="G7" s="23" t="e">
        <f t="shared" si="1"/>
        <v>#DIV/0!</v>
      </c>
      <c r="H7" s="24" t="e">
        <f t="shared" si="2"/>
        <v>#DIV/0!</v>
      </c>
      <c r="I7" s="24" t="e">
        <f t="shared" si="3"/>
        <v>#DIV/0!</v>
      </c>
      <c r="J7" s="23">
        <f>SUMIF('Rake Load'!A:A,B7,'Rake Load'!BI:BI)</f>
        <v>0</v>
      </c>
      <c r="K7" s="29">
        <f t="shared" si="4"/>
        <v>0</v>
      </c>
      <c r="L7" s="29" t="e">
        <f t="shared" si="5"/>
        <v>#DIV/0!</v>
      </c>
      <c r="M7" s="36" t="e">
        <f t="shared" si="6"/>
        <v>#DIV/0!</v>
      </c>
      <c r="N7" s="36" t="e">
        <f t="shared" si="7"/>
        <v>#DIV/0!</v>
      </c>
      <c r="O7" s="122">
        <f>SUMIF(C$2:C7,C7,D$2:D7)</f>
        <v>0</v>
      </c>
      <c r="P7" s="21">
        <f>SUMIF(C$2:C7,C7,F$2:F7)</f>
        <v>0</v>
      </c>
      <c r="Q7" s="25" t="e">
        <f t="shared" si="8"/>
        <v>#DIV/0!</v>
      </c>
      <c r="R7" s="24" t="e">
        <f t="shared" si="9"/>
        <v>#DIV/0!</v>
      </c>
      <c r="S7" s="24" t="e">
        <f t="shared" si="10"/>
        <v>#DIV/0!</v>
      </c>
      <c r="T7" s="122">
        <f>SUM(D$2:D7)</f>
        <v>0</v>
      </c>
      <c r="U7" s="26">
        <f>SUMIF(C$2:C7,C7,E$2:E7)</f>
        <v>0</v>
      </c>
      <c r="V7" s="26">
        <f>SUM(E$2:E7)</f>
        <v>0</v>
      </c>
      <c r="W7" s="31">
        <f>SUM(F$2:F7)</f>
        <v>0</v>
      </c>
      <c r="X7" s="31" t="e">
        <f t="shared" si="11"/>
        <v>#DIV/0!</v>
      </c>
      <c r="Y7" s="24" t="e">
        <f t="shared" si="12"/>
        <v>#DIV/0!</v>
      </c>
      <c r="Z7" s="24" t="e">
        <f t="shared" si="13"/>
        <v>#DIV/0!</v>
      </c>
      <c r="AA7" s="26">
        <f>SUMIF('Rake Load'!A:A,Summary!B7,'Rake Load'!AO:AO)</f>
        <v>0</v>
      </c>
      <c r="AB7" s="26">
        <f>SUMIF(C$2:C7,C7,AA$2:AA7)</f>
        <v>0</v>
      </c>
      <c r="AC7" s="26">
        <f>SUM(AA$2:AA7)</f>
        <v>0</v>
      </c>
      <c r="AD7" s="31" t="e">
        <f t="shared" si="14"/>
        <v>#DIV/0!</v>
      </c>
      <c r="AE7" s="31" t="e">
        <f t="shared" si="15"/>
        <v>#DIV/0!</v>
      </c>
      <c r="AF7" s="31" t="e">
        <f t="shared" si="16"/>
        <v>#DIV/0!</v>
      </c>
      <c r="AG7" s="26">
        <f>SUMIF(Unloader!B:B,Summary!B7,Unloader!M:M)</f>
        <v>0</v>
      </c>
      <c r="AH7" s="26">
        <f>SUMIF(C$2:C7,C7,AG$2:AG7)</f>
        <v>0</v>
      </c>
      <c r="AI7" s="26">
        <f>SUM(AG$2:AG7)</f>
        <v>0</v>
      </c>
      <c r="AJ7" s="31">
        <f>SUMIF(Unloader!B:B,Summary!B7,Unloader!X:X)</f>
        <v>0</v>
      </c>
      <c r="AK7" s="31">
        <f>SUMIF(Unloader!B:B,Summary!B7,Unloader!AE:AE)+SUMIF(Unloader!B:B,Summary!B7,Unloader!BS:BS)+SUMIF(Unloader!B:B,Summary!B7,Unloader!BO:BO)</f>
        <v>0</v>
      </c>
      <c r="AL7" s="31">
        <f>SUMIF(C$2:C7,C7,AJ$2:AJ7)</f>
        <v>0</v>
      </c>
      <c r="AM7" s="31">
        <f>SUMIF(C$2:C7,C7,AK$2:AK7)</f>
        <v>0</v>
      </c>
      <c r="AN7" s="26" t="e">
        <f t="shared" si="17"/>
        <v>#DIV/0!</v>
      </c>
      <c r="AO7" s="26">
        <f>SUM(AJ$2:AJ7)</f>
        <v>0</v>
      </c>
      <c r="AP7" s="26">
        <f>SUM(AK$2:AK7)</f>
        <v>0</v>
      </c>
      <c r="AQ7" s="26" t="e">
        <f t="shared" si="18"/>
        <v>#DIV/0!</v>
      </c>
    </row>
    <row r="8" spans="1:90" x14ac:dyDescent="0.25">
      <c r="A8" s="49">
        <f>A7+1</f>
        <v>7</v>
      </c>
      <c r="B8" s="120">
        <f t="shared" ref="B8:B22" si="20">B7+1</f>
        <v>40640</v>
      </c>
      <c r="C8" s="21">
        <f t="shared" ref="C8:C54" si="21">MONTH(B8)</f>
        <v>4</v>
      </c>
      <c r="D8" s="51">
        <f>COUNTIF('Rake Load'!A:A,Summary!B8)</f>
        <v>0</v>
      </c>
      <c r="E8" s="51">
        <f>SUMIF('Rake Load'!A:A,B8,'Rake Load'!F:F)</f>
        <v>0</v>
      </c>
      <c r="F8" s="23">
        <f>SUMIF('Rake Load'!A:A,B8,'Rake Load'!AB:AB)</f>
        <v>0</v>
      </c>
      <c r="G8" s="23" t="e">
        <f t="shared" ref="G8:G22" si="22">F8/D8</f>
        <v>#DIV/0!</v>
      </c>
      <c r="H8" s="24" t="e">
        <f t="shared" ref="H8:H22" si="23">HOUR(G8)</f>
        <v>#DIV/0!</v>
      </c>
      <c r="I8" s="24" t="e">
        <f t="shared" ref="I8:I22" si="24">MINUTE(G8)</f>
        <v>#DIV/0!</v>
      </c>
      <c r="J8" s="23">
        <f>SUMIF('Rake Load'!A:A,B8,'Rake Load'!BI:BI)</f>
        <v>0</v>
      </c>
      <c r="K8" s="29">
        <f t="shared" si="4"/>
        <v>0</v>
      </c>
      <c r="L8" s="29" t="e">
        <f t="shared" si="5"/>
        <v>#DIV/0!</v>
      </c>
      <c r="M8" s="36" t="e">
        <f t="shared" ref="M8:M22" si="25">HOUR(L8)</f>
        <v>#DIV/0!</v>
      </c>
      <c r="N8" s="36" t="e">
        <f t="shared" ref="N8:N22" si="26">MINUTE(L8)</f>
        <v>#DIV/0!</v>
      </c>
      <c r="O8" s="122">
        <f>SUMIF(C$2:C8,C8,D$2:D8)</f>
        <v>0</v>
      </c>
      <c r="P8" s="21">
        <f>SUMIF(C$2:C8,C8,F$2:F8)</f>
        <v>0</v>
      </c>
      <c r="Q8" s="25" t="e">
        <f t="shared" si="8"/>
        <v>#DIV/0!</v>
      </c>
      <c r="R8" s="24" t="e">
        <f t="shared" si="9"/>
        <v>#DIV/0!</v>
      </c>
      <c r="S8" s="24" t="e">
        <f t="shared" si="10"/>
        <v>#DIV/0!</v>
      </c>
      <c r="T8" s="122">
        <f>SUM(D$2:D8)</f>
        <v>0</v>
      </c>
      <c r="U8" s="26">
        <f>SUMIF(C$2:C8,C8,E$2:E8)</f>
        <v>0</v>
      </c>
      <c r="V8" s="26">
        <f>SUM(E$2:E8)</f>
        <v>0</v>
      </c>
      <c r="W8" s="31">
        <f>SUM(F$2:F8)</f>
        <v>0</v>
      </c>
      <c r="X8" s="31" t="e">
        <f t="shared" si="11"/>
        <v>#DIV/0!</v>
      </c>
      <c r="Y8" s="24" t="e">
        <f t="shared" si="12"/>
        <v>#DIV/0!</v>
      </c>
      <c r="Z8" s="24" t="e">
        <f t="shared" si="13"/>
        <v>#DIV/0!</v>
      </c>
      <c r="AA8" s="26">
        <f>SUMIF('Rake Load'!A:A,Summary!B8,'Rake Load'!AO:AO)</f>
        <v>0</v>
      </c>
      <c r="AB8" s="26">
        <f>SUMIF(C$2:C8,C8,AA$2:AA8)</f>
        <v>0</v>
      </c>
      <c r="AC8" s="26">
        <f>SUM(AA$2:AA8)</f>
        <v>0</v>
      </c>
      <c r="AD8" s="31" t="e">
        <f t="shared" si="14"/>
        <v>#DIV/0!</v>
      </c>
      <c r="AE8" s="31" t="e">
        <f t="shared" si="15"/>
        <v>#DIV/0!</v>
      </c>
      <c r="AF8" s="31" t="e">
        <f t="shared" si="16"/>
        <v>#DIV/0!</v>
      </c>
      <c r="AG8" s="26">
        <f>SUMIF(Unloader!B:B,Summary!B8,Unloader!M:M)</f>
        <v>0</v>
      </c>
      <c r="AH8" s="26">
        <f>SUMIF(C$2:C8,C8,AG$2:AG8)</f>
        <v>0</v>
      </c>
      <c r="AI8" s="26">
        <f>SUM(AG$2:AG8)</f>
        <v>0</v>
      </c>
      <c r="AJ8" s="31">
        <f>SUMIF(Unloader!B:B,Summary!B8,Unloader!X:X)</f>
        <v>0</v>
      </c>
      <c r="AK8" s="31">
        <f>SUMIF(Unloader!B:B,Summary!B8,Unloader!AE:AE)+SUMIF(Unloader!B:B,Summary!B8,Unloader!BS:BS)+SUMIF(Unloader!B:B,Summary!B8,Unloader!BO:BO)</f>
        <v>0</v>
      </c>
      <c r="AL8" s="31">
        <f>SUMIF(C$2:C8,C8,AJ$2:AJ8)</f>
        <v>0</v>
      </c>
      <c r="AM8" s="31">
        <f>SUMIF(C$2:C8,C8,AK$2:AK8)</f>
        <v>0</v>
      </c>
      <c r="AN8" s="26" t="e">
        <f t="shared" si="17"/>
        <v>#DIV/0!</v>
      </c>
      <c r="AO8" s="26">
        <f>SUM(AJ$2:AJ8)</f>
        <v>0</v>
      </c>
      <c r="AP8" s="26">
        <f>SUM(AK$2:AK8)</f>
        <v>0</v>
      </c>
      <c r="AQ8" s="26" t="e">
        <f t="shared" si="18"/>
        <v>#DIV/0!</v>
      </c>
    </row>
    <row r="9" spans="1:90" x14ac:dyDescent="0.25">
      <c r="A9" s="49">
        <f t="shared" si="19"/>
        <v>8</v>
      </c>
      <c r="B9" s="120">
        <f t="shared" si="20"/>
        <v>40641</v>
      </c>
      <c r="C9" s="21">
        <f t="shared" si="21"/>
        <v>4</v>
      </c>
      <c r="D9" s="51">
        <f>COUNTIF('Rake Load'!A:A,Summary!B9)</f>
        <v>0</v>
      </c>
      <c r="E9" s="51">
        <f>SUMIF('Rake Load'!A:A,B9,'Rake Load'!F:F)</f>
        <v>0</v>
      </c>
      <c r="F9" s="23">
        <f>SUMIF('Rake Load'!A:A,B9,'Rake Load'!AB:AB)</f>
        <v>0</v>
      </c>
      <c r="G9" s="23" t="e">
        <f t="shared" si="22"/>
        <v>#DIV/0!</v>
      </c>
      <c r="H9" s="24" t="e">
        <f t="shared" si="23"/>
        <v>#DIV/0!</v>
      </c>
      <c r="I9" s="24" t="e">
        <f t="shared" si="24"/>
        <v>#DIV/0!</v>
      </c>
      <c r="J9" s="23">
        <f>SUMIF('Rake Load'!A:A,B9,'Rake Load'!BI:BI)</f>
        <v>0</v>
      </c>
      <c r="K9" s="29">
        <f t="shared" si="4"/>
        <v>0</v>
      </c>
      <c r="L9" s="29" t="e">
        <f t="shared" si="5"/>
        <v>#DIV/0!</v>
      </c>
      <c r="M9" s="36" t="e">
        <f t="shared" si="25"/>
        <v>#DIV/0!</v>
      </c>
      <c r="N9" s="36" t="e">
        <f t="shared" si="26"/>
        <v>#DIV/0!</v>
      </c>
      <c r="O9" s="122">
        <f>SUMIF(C$2:C9,C9,D$2:D9)</f>
        <v>0</v>
      </c>
      <c r="P9" s="21">
        <f>SUMIF(C$2:C9,C9,F$2:F9)</f>
        <v>0</v>
      </c>
      <c r="Q9" s="25" t="e">
        <f t="shared" si="8"/>
        <v>#DIV/0!</v>
      </c>
      <c r="R9" s="24" t="e">
        <f t="shared" si="9"/>
        <v>#DIV/0!</v>
      </c>
      <c r="S9" s="24" t="e">
        <f t="shared" si="10"/>
        <v>#DIV/0!</v>
      </c>
      <c r="T9" s="122">
        <f>SUM(D$2:D9)</f>
        <v>0</v>
      </c>
      <c r="U9" s="26">
        <f>SUMIF(C$2:C9,C9,E$2:E9)</f>
        <v>0</v>
      </c>
      <c r="V9" s="26">
        <f>SUM(E$2:E9)</f>
        <v>0</v>
      </c>
      <c r="W9" s="31">
        <f>SUM(F$2:F9)</f>
        <v>0</v>
      </c>
      <c r="X9" s="31" t="e">
        <f t="shared" si="11"/>
        <v>#DIV/0!</v>
      </c>
      <c r="Y9" s="24" t="e">
        <f t="shared" si="12"/>
        <v>#DIV/0!</v>
      </c>
      <c r="Z9" s="24" t="e">
        <f t="shared" si="13"/>
        <v>#DIV/0!</v>
      </c>
      <c r="AA9" s="26">
        <f>SUMIF('Rake Load'!A:A,Summary!B9,'Rake Load'!AO:AO)</f>
        <v>0</v>
      </c>
      <c r="AB9" s="26">
        <f>SUMIF(C$2:C9,C9,AA$2:AA9)</f>
        <v>0</v>
      </c>
      <c r="AC9" s="26">
        <f>SUM(AA$2:AA9)</f>
        <v>0</v>
      </c>
      <c r="AD9" s="31" t="e">
        <f t="shared" si="14"/>
        <v>#DIV/0!</v>
      </c>
      <c r="AE9" s="31" t="e">
        <f t="shared" si="15"/>
        <v>#DIV/0!</v>
      </c>
      <c r="AF9" s="31" t="e">
        <f t="shared" si="16"/>
        <v>#DIV/0!</v>
      </c>
      <c r="AG9" s="26">
        <f>SUMIF(Unloader!B:B,Summary!B9,Unloader!M:M)</f>
        <v>0</v>
      </c>
      <c r="AH9" s="26">
        <f>SUMIF(C$2:C9,C9,AG$2:AG9)</f>
        <v>0</v>
      </c>
      <c r="AI9" s="26">
        <f>SUM(AG$2:AG9)</f>
        <v>0</v>
      </c>
      <c r="AJ9" s="31">
        <f>SUMIF(Unloader!B:B,Summary!B9,Unloader!X:X)</f>
        <v>0</v>
      </c>
      <c r="AK9" s="31">
        <f>SUMIF(Unloader!B:B,Summary!B9,Unloader!AE:AE)+SUMIF(Unloader!B:B,Summary!B9,Unloader!BS:BS)+SUMIF(Unloader!B:B,Summary!B9,Unloader!BO:BO)</f>
        <v>0</v>
      </c>
      <c r="AL9" s="31">
        <f>SUMIF(C$2:C9,C9,AJ$2:AJ9)</f>
        <v>0</v>
      </c>
      <c r="AM9" s="31">
        <f>SUMIF(C$2:C9,C9,AK$2:AK9)</f>
        <v>0</v>
      </c>
      <c r="AN9" s="26" t="e">
        <f t="shared" si="17"/>
        <v>#DIV/0!</v>
      </c>
      <c r="AO9" s="26">
        <f>SUM(AJ$2:AJ9)</f>
        <v>0</v>
      </c>
      <c r="AP9" s="26">
        <f>SUM(AK$2:AK9)</f>
        <v>0</v>
      </c>
      <c r="AQ9" s="26" t="e">
        <f t="shared" si="18"/>
        <v>#DIV/0!</v>
      </c>
    </row>
    <row r="10" spans="1:90" x14ac:dyDescent="0.25">
      <c r="A10" s="49">
        <f t="shared" si="19"/>
        <v>9</v>
      </c>
      <c r="B10" s="120">
        <f t="shared" si="20"/>
        <v>40642</v>
      </c>
      <c r="C10" s="21">
        <f t="shared" si="21"/>
        <v>4</v>
      </c>
      <c r="D10" s="51">
        <f>COUNTIF('Rake Load'!A:A,Summary!B10)</f>
        <v>0</v>
      </c>
      <c r="E10" s="51">
        <f>SUMIF('Rake Load'!A:A,B10,'Rake Load'!F:F)</f>
        <v>0</v>
      </c>
      <c r="F10" s="23">
        <f>SUMIF('Rake Load'!A:A,B10,'Rake Load'!AB:AB)</f>
        <v>0</v>
      </c>
      <c r="G10" s="23" t="e">
        <f t="shared" si="22"/>
        <v>#DIV/0!</v>
      </c>
      <c r="H10" s="24" t="e">
        <f t="shared" si="23"/>
        <v>#DIV/0!</v>
      </c>
      <c r="I10" s="24" t="e">
        <f t="shared" si="24"/>
        <v>#DIV/0!</v>
      </c>
      <c r="J10" s="23">
        <f>SUMIF('Rake Load'!A:A,B10,'Rake Load'!BI:BI)</f>
        <v>0</v>
      </c>
      <c r="K10" s="29">
        <f t="shared" si="4"/>
        <v>0</v>
      </c>
      <c r="L10" s="29" t="e">
        <f t="shared" si="5"/>
        <v>#DIV/0!</v>
      </c>
      <c r="M10" s="36" t="e">
        <f t="shared" si="25"/>
        <v>#DIV/0!</v>
      </c>
      <c r="N10" s="36" t="e">
        <f t="shared" si="26"/>
        <v>#DIV/0!</v>
      </c>
      <c r="O10" s="122">
        <f>SUMIF(C$2:C10,C10,D$2:D10)</f>
        <v>0</v>
      </c>
      <c r="P10" s="21">
        <f>SUMIF(C$2:C10,C10,F$2:F10)</f>
        <v>0</v>
      </c>
      <c r="Q10" s="25" t="e">
        <f t="shared" si="8"/>
        <v>#DIV/0!</v>
      </c>
      <c r="R10" s="24" t="e">
        <f t="shared" si="9"/>
        <v>#DIV/0!</v>
      </c>
      <c r="S10" s="24" t="e">
        <f t="shared" si="10"/>
        <v>#DIV/0!</v>
      </c>
      <c r="T10" s="122">
        <f>SUM(D$2:D10)</f>
        <v>0</v>
      </c>
      <c r="U10" s="26">
        <f>SUMIF(C$2:C10,C10,E$2:E10)</f>
        <v>0</v>
      </c>
      <c r="V10" s="26">
        <f>SUM(E$2:E10)</f>
        <v>0</v>
      </c>
      <c r="W10" s="31">
        <f>SUM(F$2:F10)</f>
        <v>0</v>
      </c>
      <c r="X10" s="31" t="e">
        <f t="shared" si="11"/>
        <v>#DIV/0!</v>
      </c>
      <c r="Y10" s="24" t="e">
        <f t="shared" si="12"/>
        <v>#DIV/0!</v>
      </c>
      <c r="Z10" s="24" t="e">
        <f t="shared" si="13"/>
        <v>#DIV/0!</v>
      </c>
      <c r="AA10" s="26">
        <f>SUMIF('Rake Load'!A:A,Summary!B10,'Rake Load'!AO:AO)</f>
        <v>0</v>
      </c>
      <c r="AB10" s="26">
        <f>SUMIF(C$2:C10,C10,AA$2:AA10)</f>
        <v>0</v>
      </c>
      <c r="AC10" s="26">
        <f>SUM(AA$2:AA10)</f>
        <v>0</v>
      </c>
      <c r="AD10" s="31" t="e">
        <f t="shared" si="14"/>
        <v>#DIV/0!</v>
      </c>
      <c r="AE10" s="31" t="e">
        <f t="shared" si="15"/>
        <v>#DIV/0!</v>
      </c>
      <c r="AF10" s="31" t="e">
        <f t="shared" si="16"/>
        <v>#DIV/0!</v>
      </c>
      <c r="AG10" s="26">
        <f>SUMIF(Unloader!B:B,Summary!B10,Unloader!M:M)</f>
        <v>0</v>
      </c>
      <c r="AH10" s="26">
        <f>SUMIF(C$2:C10,C10,AG$2:AG10)</f>
        <v>0</v>
      </c>
      <c r="AI10" s="26">
        <f>SUM(AG$2:AG10)</f>
        <v>0</v>
      </c>
      <c r="AJ10" s="31">
        <f>SUMIF(Unloader!B:B,Summary!B10,Unloader!X:X)</f>
        <v>0</v>
      </c>
      <c r="AK10" s="31">
        <f>SUMIF(Unloader!B:B,Summary!B10,Unloader!AE:AE)+SUMIF(Unloader!B:B,Summary!B10,Unloader!BS:BS)+SUMIF(Unloader!B:B,Summary!B10,Unloader!BO:BO)</f>
        <v>0</v>
      </c>
      <c r="AL10" s="31">
        <f>SUMIF(C$2:C10,C10,AJ$2:AJ10)</f>
        <v>0</v>
      </c>
      <c r="AM10" s="31">
        <f>SUMIF(C$2:C10,C10,AK$2:AK10)</f>
        <v>0</v>
      </c>
      <c r="AN10" s="26" t="e">
        <f t="shared" si="17"/>
        <v>#DIV/0!</v>
      </c>
      <c r="AO10" s="26">
        <f>SUM(AJ$2:AJ10)</f>
        <v>0</v>
      </c>
      <c r="AP10" s="26">
        <f>SUM(AK$2:AK10)</f>
        <v>0</v>
      </c>
      <c r="AQ10" s="26" t="e">
        <f t="shared" si="18"/>
        <v>#DIV/0!</v>
      </c>
    </row>
    <row r="11" spans="1:90" x14ac:dyDescent="0.25">
      <c r="A11" s="49">
        <f t="shared" si="19"/>
        <v>10</v>
      </c>
      <c r="B11" s="120">
        <f t="shared" si="20"/>
        <v>40643</v>
      </c>
      <c r="C11" s="21">
        <f t="shared" si="21"/>
        <v>4</v>
      </c>
      <c r="D11" s="51">
        <f>COUNTIF('Rake Load'!A:A,Summary!B11)</f>
        <v>0</v>
      </c>
      <c r="E11" s="51">
        <f>SUMIF('Rake Load'!A:A,B11,'Rake Load'!F:F)</f>
        <v>0</v>
      </c>
      <c r="F11" s="23">
        <f>SUMIF('Rake Load'!A:A,B11,'Rake Load'!AB:AB)</f>
        <v>0</v>
      </c>
      <c r="G11" s="23" t="e">
        <f t="shared" si="22"/>
        <v>#DIV/0!</v>
      </c>
      <c r="H11" s="24" t="e">
        <f t="shared" si="23"/>
        <v>#DIV/0!</v>
      </c>
      <c r="I11" s="24" t="e">
        <f t="shared" si="24"/>
        <v>#DIV/0!</v>
      </c>
      <c r="J11" s="23">
        <f>SUMIF('Rake Load'!A:A,B11,'Rake Load'!BI:BI)</f>
        <v>0</v>
      </c>
      <c r="K11" s="29">
        <f t="shared" si="4"/>
        <v>0</v>
      </c>
      <c r="L11" s="29" t="e">
        <f t="shared" si="5"/>
        <v>#DIV/0!</v>
      </c>
      <c r="M11" s="36" t="e">
        <f t="shared" si="25"/>
        <v>#DIV/0!</v>
      </c>
      <c r="N11" s="36" t="e">
        <f t="shared" si="26"/>
        <v>#DIV/0!</v>
      </c>
      <c r="O11" s="122">
        <f>SUMIF(C$2:C11,C11,D$2:D11)</f>
        <v>0</v>
      </c>
      <c r="P11" s="21">
        <f>SUMIF(C$2:C11,C11,F$2:F11)</f>
        <v>0</v>
      </c>
      <c r="Q11" s="25" t="e">
        <f t="shared" si="8"/>
        <v>#DIV/0!</v>
      </c>
      <c r="R11" s="24" t="e">
        <f t="shared" si="9"/>
        <v>#DIV/0!</v>
      </c>
      <c r="S11" s="24" t="e">
        <f t="shared" si="10"/>
        <v>#DIV/0!</v>
      </c>
      <c r="T11" s="122">
        <f>SUM(D$2:D11)</f>
        <v>0</v>
      </c>
      <c r="U11" s="26">
        <f>SUMIF(C$2:C11,C11,E$2:E11)</f>
        <v>0</v>
      </c>
      <c r="V11" s="26">
        <f>SUM(E$2:E11)</f>
        <v>0</v>
      </c>
      <c r="W11" s="31">
        <f>SUM(F$2:F11)</f>
        <v>0</v>
      </c>
      <c r="X11" s="31" t="e">
        <f t="shared" si="11"/>
        <v>#DIV/0!</v>
      </c>
      <c r="Y11" s="24" t="e">
        <f t="shared" si="12"/>
        <v>#DIV/0!</v>
      </c>
      <c r="Z11" s="24" t="e">
        <f t="shared" si="13"/>
        <v>#DIV/0!</v>
      </c>
      <c r="AA11" s="26">
        <f>SUMIF('Rake Load'!A:A,Summary!B11,'Rake Load'!AO:AO)</f>
        <v>0</v>
      </c>
      <c r="AB11" s="26">
        <f>SUMIF(C$2:C11,C11,AA$2:AA11)</f>
        <v>0</v>
      </c>
      <c r="AC11" s="26">
        <f>SUM(AA$2:AA11)</f>
        <v>0</v>
      </c>
      <c r="AD11" s="31" t="e">
        <f t="shared" si="14"/>
        <v>#DIV/0!</v>
      </c>
      <c r="AE11" s="31" t="e">
        <f t="shared" si="15"/>
        <v>#DIV/0!</v>
      </c>
      <c r="AF11" s="31" t="e">
        <f t="shared" si="16"/>
        <v>#DIV/0!</v>
      </c>
      <c r="AG11" s="26">
        <f>SUMIF(Unloader!B:B,Summary!B11,Unloader!M:M)</f>
        <v>0</v>
      </c>
      <c r="AH11" s="26">
        <f>SUMIF(C$2:C11,C11,AG$2:AG11)</f>
        <v>0</v>
      </c>
      <c r="AI11" s="26">
        <f>SUM(AG$2:AG11)</f>
        <v>0</v>
      </c>
      <c r="AJ11" s="31">
        <f>SUMIF(Unloader!B:B,Summary!B11,Unloader!X:X)</f>
        <v>0</v>
      </c>
      <c r="AK11" s="31">
        <f>SUMIF(Unloader!B:B,Summary!B11,Unloader!AE:AE)+SUMIF(Unloader!B:B,Summary!B11,Unloader!BS:BS)+SUMIF(Unloader!B:B,Summary!B11,Unloader!BO:BO)</f>
        <v>0</v>
      </c>
      <c r="AL11" s="31">
        <f>SUMIF(C$2:C11,C11,AJ$2:AJ11)</f>
        <v>0</v>
      </c>
      <c r="AM11" s="31">
        <f>SUMIF(C$2:C11,C11,AK$2:AK11)</f>
        <v>0</v>
      </c>
      <c r="AN11" s="26" t="e">
        <f t="shared" si="17"/>
        <v>#DIV/0!</v>
      </c>
      <c r="AO11" s="26">
        <f>SUM(AJ$2:AJ11)</f>
        <v>0</v>
      </c>
      <c r="AP11" s="26">
        <f>SUM(AK$2:AK11)</f>
        <v>0</v>
      </c>
      <c r="AQ11" s="26" t="e">
        <f t="shared" si="18"/>
        <v>#DIV/0!</v>
      </c>
    </row>
    <row r="12" spans="1:90" x14ac:dyDescent="0.25">
      <c r="A12" s="49">
        <f t="shared" si="19"/>
        <v>11</v>
      </c>
      <c r="B12" s="120">
        <f t="shared" si="20"/>
        <v>40644</v>
      </c>
      <c r="C12" s="21">
        <f t="shared" si="21"/>
        <v>4</v>
      </c>
      <c r="D12" s="51">
        <f>COUNTIF('Rake Load'!A:A,Summary!B12)</f>
        <v>0</v>
      </c>
      <c r="E12" s="51">
        <f>SUMIF('Rake Load'!A:A,B12,'Rake Load'!F:F)</f>
        <v>0</v>
      </c>
      <c r="F12" s="23">
        <f>SUMIF('Rake Load'!A:A,B12,'Rake Load'!AB:AB)</f>
        <v>0</v>
      </c>
      <c r="G12" s="23" t="e">
        <f t="shared" si="22"/>
        <v>#DIV/0!</v>
      </c>
      <c r="H12" s="24" t="e">
        <f t="shared" si="23"/>
        <v>#DIV/0!</v>
      </c>
      <c r="I12" s="24" t="e">
        <f t="shared" si="24"/>
        <v>#DIV/0!</v>
      </c>
      <c r="J12" s="23">
        <f>SUMIF('Rake Load'!A:A,B12,'Rake Load'!BI:BI)</f>
        <v>0</v>
      </c>
      <c r="K12" s="29">
        <f t="shared" si="4"/>
        <v>0</v>
      </c>
      <c r="L12" s="29" t="e">
        <f t="shared" si="5"/>
        <v>#DIV/0!</v>
      </c>
      <c r="M12" s="36" t="e">
        <f t="shared" si="25"/>
        <v>#DIV/0!</v>
      </c>
      <c r="N12" s="36" t="e">
        <f t="shared" si="26"/>
        <v>#DIV/0!</v>
      </c>
      <c r="O12" s="122">
        <f>SUMIF(C$2:C12,C12,D$2:D12)</f>
        <v>0</v>
      </c>
      <c r="P12" s="21">
        <f>SUMIF(C$2:C12,C12,F$2:F12)</f>
        <v>0</v>
      </c>
      <c r="Q12" s="25" t="e">
        <f t="shared" si="8"/>
        <v>#DIV/0!</v>
      </c>
      <c r="R12" s="24" t="e">
        <f t="shared" si="9"/>
        <v>#DIV/0!</v>
      </c>
      <c r="S12" s="24" t="e">
        <f t="shared" si="10"/>
        <v>#DIV/0!</v>
      </c>
      <c r="T12" s="122">
        <f>SUM(D$2:D12)</f>
        <v>0</v>
      </c>
      <c r="U12" s="26">
        <f>SUMIF(C$2:C12,C12,E$2:E12)</f>
        <v>0</v>
      </c>
      <c r="V12" s="26">
        <f>SUM(E$2:E12)</f>
        <v>0</v>
      </c>
      <c r="W12" s="31">
        <f>SUM(F$2:F12)</f>
        <v>0</v>
      </c>
      <c r="X12" s="31" t="e">
        <f t="shared" si="11"/>
        <v>#DIV/0!</v>
      </c>
      <c r="Y12" s="24" t="e">
        <f t="shared" si="12"/>
        <v>#DIV/0!</v>
      </c>
      <c r="Z12" s="24" t="e">
        <f t="shared" si="13"/>
        <v>#DIV/0!</v>
      </c>
      <c r="AA12" s="26">
        <f>SUMIF('Rake Load'!A:A,Summary!B12,'Rake Load'!AO:AO)</f>
        <v>0</v>
      </c>
      <c r="AB12" s="26">
        <f>SUMIF(C$2:C12,C12,AA$2:AA12)</f>
        <v>0</v>
      </c>
      <c r="AC12" s="26">
        <f>SUM(AA$2:AA12)</f>
        <v>0</v>
      </c>
      <c r="AD12" s="31" t="e">
        <f t="shared" si="14"/>
        <v>#DIV/0!</v>
      </c>
      <c r="AE12" s="31" t="e">
        <f t="shared" si="15"/>
        <v>#DIV/0!</v>
      </c>
      <c r="AF12" s="31" t="e">
        <f t="shared" si="16"/>
        <v>#DIV/0!</v>
      </c>
      <c r="AG12" s="26">
        <f>SUMIF(Unloader!B:B,Summary!B12,Unloader!M:M)</f>
        <v>0</v>
      </c>
      <c r="AH12" s="26">
        <f>SUMIF(C$2:C12,C12,AG$2:AG12)</f>
        <v>0</v>
      </c>
      <c r="AI12" s="26">
        <f>SUM(AG$2:AG12)</f>
        <v>0</v>
      </c>
      <c r="AJ12" s="31">
        <f>SUMIF(Unloader!B:B,Summary!B12,Unloader!X:X)</f>
        <v>0</v>
      </c>
      <c r="AK12" s="31">
        <f>SUMIF(Unloader!B:B,Summary!B12,Unloader!AE:AE)+SUMIF(Unloader!B:B,Summary!B12,Unloader!BS:BS)+SUMIF(Unloader!B:B,Summary!B12,Unloader!BO:BO)</f>
        <v>0</v>
      </c>
      <c r="AL12" s="31">
        <f>SUMIF(C$2:C12,C12,AJ$2:AJ12)</f>
        <v>0</v>
      </c>
      <c r="AM12" s="31">
        <f>SUMIF(C$2:C12,C12,AK$2:AK12)</f>
        <v>0</v>
      </c>
      <c r="AN12" s="26" t="e">
        <f t="shared" si="17"/>
        <v>#DIV/0!</v>
      </c>
      <c r="AO12" s="26">
        <f>SUM(AJ$2:AJ12)</f>
        <v>0</v>
      </c>
      <c r="AP12" s="26">
        <f>SUM(AK$2:AK12)</f>
        <v>0</v>
      </c>
      <c r="AQ12" s="26" t="e">
        <f t="shared" si="18"/>
        <v>#DIV/0!</v>
      </c>
    </row>
    <row r="13" spans="1:90" x14ac:dyDescent="0.25">
      <c r="A13" s="49">
        <f t="shared" si="19"/>
        <v>12</v>
      </c>
      <c r="B13" s="120">
        <f t="shared" si="20"/>
        <v>40645</v>
      </c>
      <c r="C13" s="21">
        <f t="shared" si="21"/>
        <v>4</v>
      </c>
      <c r="D13" s="51">
        <f>COUNTIF('Rake Load'!A:A,Summary!B13)</f>
        <v>0</v>
      </c>
      <c r="E13" s="51">
        <f>SUMIF('Rake Load'!A:A,B13,'Rake Load'!F:F)</f>
        <v>0</v>
      </c>
      <c r="F13" s="23">
        <f>SUMIF('Rake Load'!A:A,B13,'Rake Load'!AB:AB)</f>
        <v>0</v>
      </c>
      <c r="G13" s="23" t="e">
        <f t="shared" si="22"/>
        <v>#DIV/0!</v>
      </c>
      <c r="H13" s="24" t="e">
        <f t="shared" si="23"/>
        <v>#DIV/0!</v>
      </c>
      <c r="I13" s="24" t="e">
        <f t="shared" si="24"/>
        <v>#DIV/0!</v>
      </c>
      <c r="J13" s="23">
        <f>SUMIF('Rake Load'!A:A,B13,'Rake Load'!BI:BI)</f>
        <v>0</v>
      </c>
      <c r="K13" s="29">
        <f t="shared" si="4"/>
        <v>0</v>
      </c>
      <c r="L13" s="29" t="e">
        <f t="shared" si="5"/>
        <v>#DIV/0!</v>
      </c>
      <c r="M13" s="36" t="e">
        <f t="shared" si="25"/>
        <v>#DIV/0!</v>
      </c>
      <c r="N13" s="36" t="e">
        <f t="shared" si="26"/>
        <v>#DIV/0!</v>
      </c>
      <c r="O13" s="122">
        <f>SUMIF(C$2:C13,C13,D$2:D13)</f>
        <v>0</v>
      </c>
      <c r="P13" s="21">
        <f>SUMIF(C$2:C13,C13,F$2:F13)</f>
        <v>0</v>
      </c>
      <c r="Q13" s="25" t="e">
        <f t="shared" si="8"/>
        <v>#DIV/0!</v>
      </c>
      <c r="R13" s="24" t="e">
        <f t="shared" si="9"/>
        <v>#DIV/0!</v>
      </c>
      <c r="S13" s="24" t="e">
        <f t="shared" si="10"/>
        <v>#DIV/0!</v>
      </c>
      <c r="T13" s="122">
        <f>SUM(D$2:D13)</f>
        <v>0</v>
      </c>
      <c r="U13" s="26">
        <f>SUMIF(C$2:C13,C13,E$2:E13)</f>
        <v>0</v>
      </c>
      <c r="V13" s="26">
        <f>SUM(E$2:E13)</f>
        <v>0</v>
      </c>
      <c r="W13" s="31">
        <f>SUM(F$2:F13)</f>
        <v>0</v>
      </c>
      <c r="X13" s="31" t="e">
        <f t="shared" si="11"/>
        <v>#DIV/0!</v>
      </c>
      <c r="Y13" s="24" t="e">
        <f t="shared" si="12"/>
        <v>#DIV/0!</v>
      </c>
      <c r="Z13" s="24" t="e">
        <f t="shared" si="13"/>
        <v>#DIV/0!</v>
      </c>
      <c r="AA13" s="26">
        <f>SUMIF('Rake Load'!A:A,Summary!B13,'Rake Load'!AO:AO)</f>
        <v>0</v>
      </c>
      <c r="AB13" s="26">
        <f>SUMIF(C$2:C13,C13,AA$2:AA13)</f>
        <v>0</v>
      </c>
      <c r="AC13" s="26">
        <f>SUM(AA$2:AA13)</f>
        <v>0</v>
      </c>
      <c r="AD13" s="31" t="e">
        <f t="shared" si="14"/>
        <v>#DIV/0!</v>
      </c>
      <c r="AE13" s="31" t="e">
        <f t="shared" si="15"/>
        <v>#DIV/0!</v>
      </c>
      <c r="AF13" s="31" t="e">
        <f t="shared" si="16"/>
        <v>#DIV/0!</v>
      </c>
      <c r="AG13" s="26">
        <f>SUMIF(Unloader!B:B,Summary!B13,Unloader!M:M)</f>
        <v>0</v>
      </c>
      <c r="AH13" s="26">
        <f>SUMIF(C$2:C13,C13,AG$2:AG13)</f>
        <v>0</v>
      </c>
      <c r="AI13" s="26">
        <f>SUM(AG$2:AG13)</f>
        <v>0</v>
      </c>
      <c r="AJ13" s="31">
        <f>SUMIF(Unloader!B:B,Summary!B13,Unloader!X:X)</f>
        <v>0</v>
      </c>
      <c r="AK13" s="31">
        <f>SUMIF(Unloader!B:B,Summary!B13,Unloader!AE:AE)+SUMIF(Unloader!B:B,Summary!B13,Unloader!BS:BS)+SUMIF(Unloader!B:B,Summary!B13,Unloader!BO:BO)</f>
        <v>0</v>
      </c>
      <c r="AL13" s="31">
        <f>SUMIF(C$2:C13,C13,AJ$2:AJ13)</f>
        <v>0</v>
      </c>
      <c r="AM13" s="31">
        <f>SUMIF(C$2:C13,C13,AK$2:AK13)</f>
        <v>0</v>
      </c>
      <c r="AN13" s="26" t="e">
        <f t="shared" si="17"/>
        <v>#DIV/0!</v>
      </c>
      <c r="AO13" s="26">
        <f>SUM(AJ$2:AJ13)</f>
        <v>0</v>
      </c>
      <c r="AP13" s="26">
        <f>SUM(AK$2:AK13)</f>
        <v>0</v>
      </c>
      <c r="AQ13" s="26" t="e">
        <f t="shared" si="18"/>
        <v>#DIV/0!</v>
      </c>
    </row>
    <row r="14" spans="1:90" x14ac:dyDescent="0.25">
      <c r="A14" s="49">
        <f t="shared" si="19"/>
        <v>13</v>
      </c>
      <c r="B14" s="120">
        <f t="shared" si="20"/>
        <v>40646</v>
      </c>
      <c r="C14" s="21">
        <f t="shared" si="21"/>
        <v>4</v>
      </c>
      <c r="D14" s="51">
        <f>COUNTIF('Rake Load'!A:A,Summary!B14)</f>
        <v>0</v>
      </c>
      <c r="E14" s="51">
        <f>SUMIF('Rake Load'!A:A,B14,'Rake Load'!F:F)</f>
        <v>0</v>
      </c>
      <c r="F14" s="23">
        <f>SUMIF('Rake Load'!A:A,B14,'Rake Load'!AB:AB)</f>
        <v>0</v>
      </c>
      <c r="G14" s="23" t="e">
        <f t="shared" si="22"/>
        <v>#DIV/0!</v>
      </c>
      <c r="H14" s="24" t="e">
        <f t="shared" si="23"/>
        <v>#DIV/0!</v>
      </c>
      <c r="I14" s="24" t="e">
        <f t="shared" si="24"/>
        <v>#DIV/0!</v>
      </c>
      <c r="J14" s="23">
        <f>SUMIF('Rake Load'!A:A,B14,'Rake Load'!BI:BI)</f>
        <v>0</v>
      </c>
      <c r="K14" s="29">
        <f t="shared" si="4"/>
        <v>0</v>
      </c>
      <c r="L14" s="29" t="e">
        <f t="shared" si="5"/>
        <v>#DIV/0!</v>
      </c>
      <c r="M14" s="36" t="e">
        <f t="shared" si="25"/>
        <v>#DIV/0!</v>
      </c>
      <c r="N14" s="36" t="e">
        <f t="shared" si="26"/>
        <v>#DIV/0!</v>
      </c>
      <c r="O14" s="122">
        <f>SUMIF(C$2:C14,C14,D$2:D14)</f>
        <v>0</v>
      </c>
      <c r="P14" s="21">
        <f>SUMIF(C$2:C14,C14,F$2:F14)</f>
        <v>0</v>
      </c>
      <c r="Q14" s="25" t="e">
        <f t="shared" si="8"/>
        <v>#DIV/0!</v>
      </c>
      <c r="R14" s="24" t="e">
        <f t="shared" si="9"/>
        <v>#DIV/0!</v>
      </c>
      <c r="S14" s="24" t="e">
        <f t="shared" si="10"/>
        <v>#DIV/0!</v>
      </c>
      <c r="T14" s="122">
        <f>SUM(D$2:D14)</f>
        <v>0</v>
      </c>
      <c r="U14" s="26">
        <f>SUMIF(C$2:C14,C14,E$2:E14)</f>
        <v>0</v>
      </c>
      <c r="V14" s="26">
        <f>SUM(E$2:E14)</f>
        <v>0</v>
      </c>
      <c r="W14" s="31">
        <f>SUM(F$2:F14)</f>
        <v>0</v>
      </c>
      <c r="X14" s="31" t="e">
        <f t="shared" si="11"/>
        <v>#DIV/0!</v>
      </c>
      <c r="Y14" s="24" t="e">
        <f t="shared" si="12"/>
        <v>#DIV/0!</v>
      </c>
      <c r="Z14" s="24" t="e">
        <f t="shared" si="13"/>
        <v>#DIV/0!</v>
      </c>
      <c r="AA14" s="26">
        <f>SUMIF('Rake Load'!A:A,Summary!B14,'Rake Load'!AO:AO)</f>
        <v>0</v>
      </c>
      <c r="AB14" s="26">
        <f>SUMIF(C$2:C14,C14,AA$2:AA14)</f>
        <v>0</v>
      </c>
      <c r="AC14" s="26">
        <f>SUM(AA$2:AA14)</f>
        <v>0</v>
      </c>
      <c r="AD14" s="31" t="e">
        <f t="shared" si="14"/>
        <v>#DIV/0!</v>
      </c>
      <c r="AE14" s="31" t="e">
        <f t="shared" si="15"/>
        <v>#DIV/0!</v>
      </c>
      <c r="AF14" s="31" t="e">
        <f t="shared" si="16"/>
        <v>#DIV/0!</v>
      </c>
      <c r="AG14" s="26">
        <f>SUMIF(Unloader!B:B,Summary!B14,Unloader!M:M)</f>
        <v>0</v>
      </c>
      <c r="AH14" s="26">
        <f>SUMIF(C$2:C14,C14,AG$2:AG14)</f>
        <v>0</v>
      </c>
      <c r="AI14" s="26">
        <f>SUM(AG$2:AG14)</f>
        <v>0</v>
      </c>
      <c r="AJ14" s="31">
        <f>SUMIF(Unloader!B:B,Summary!B14,Unloader!X:X)</f>
        <v>0</v>
      </c>
      <c r="AK14" s="31">
        <f>SUMIF(Unloader!B:B,Summary!B14,Unloader!AE:AE)+SUMIF(Unloader!B:B,Summary!B14,Unloader!BS:BS)+SUMIF(Unloader!B:B,Summary!B14,Unloader!BO:BO)</f>
        <v>0</v>
      </c>
      <c r="AL14" s="31">
        <f>SUMIF(C$2:C14,C14,AJ$2:AJ14)</f>
        <v>0</v>
      </c>
      <c r="AM14" s="31">
        <f>SUMIF(C$2:C14,C14,AK$2:AK14)</f>
        <v>0</v>
      </c>
      <c r="AN14" s="26" t="e">
        <f t="shared" si="17"/>
        <v>#DIV/0!</v>
      </c>
      <c r="AO14" s="26">
        <f>SUM(AJ$2:AJ14)</f>
        <v>0</v>
      </c>
      <c r="AP14" s="26">
        <f>SUM(AK$2:AK14)</f>
        <v>0</v>
      </c>
      <c r="AQ14" s="26" t="e">
        <f t="shared" si="18"/>
        <v>#DIV/0!</v>
      </c>
    </row>
    <row r="15" spans="1:90" x14ac:dyDescent="0.25">
      <c r="A15" s="49">
        <f t="shared" si="19"/>
        <v>14</v>
      </c>
      <c r="B15" s="120">
        <f t="shared" si="20"/>
        <v>40647</v>
      </c>
      <c r="C15" s="21">
        <f t="shared" si="21"/>
        <v>4</v>
      </c>
      <c r="D15" s="51">
        <f>COUNTIF('Rake Load'!A:A,Summary!B15)</f>
        <v>0</v>
      </c>
      <c r="E15" s="51">
        <f>SUMIF('Rake Load'!A:A,B15,'Rake Load'!F:F)</f>
        <v>0</v>
      </c>
      <c r="F15" s="23">
        <f>SUMIF('Rake Load'!A:A,B15,'Rake Load'!AB:AB)</f>
        <v>0</v>
      </c>
      <c r="G15" s="23" t="e">
        <f t="shared" si="22"/>
        <v>#DIV/0!</v>
      </c>
      <c r="H15" s="24" t="e">
        <f t="shared" si="23"/>
        <v>#DIV/0!</v>
      </c>
      <c r="I15" s="24" t="e">
        <f t="shared" si="24"/>
        <v>#DIV/0!</v>
      </c>
      <c r="J15" s="23">
        <f>SUMIF('Rake Load'!A:A,B15,'Rake Load'!BI:BI)</f>
        <v>0</v>
      </c>
      <c r="K15" s="29">
        <f t="shared" si="4"/>
        <v>0</v>
      </c>
      <c r="L15" s="29" t="e">
        <f t="shared" si="5"/>
        <v>#DIV/0!</v>
      </c>
      <c r="M15" s="36" t="e">
        <f t="shared" si="25"/>
        <v>#DIV/0!</v>
      </c>
      <c r="N15" s="36" t="e">
        <f t="shared" si="26"/>
        <v>#DIV/0!</v>
      </c>
      <c r="O15" s="122">
        <f>SUMIF(C$2:C15,C15,D$2:D15)</f>
        <v>0</v>
      </c>
      <c r="P15" s="21">
        <f>SUMIF(C$2:C15,C15,F$2:F15)</f>
        <v>0</v>
      </c>
      <c r="Q15" s="25" t="e">
        <f t="shared" si="8"/>
        <v>#DIV/0!</v>
      </c>
      <c r="R15" s="24" t="e">
        <f t="shared" si="9"/>
        <v>#DIV/0!</v>
      </c>
      <c r="S15" s="24" t="e">
        <f t="shared" si="10"/>
        <v>#DIV/0!</v>
      </c>
      <c r="T15" s="122">
        <f>SUM(D$2:D15)</f>
        <v>0</v>
      </c>
      <c r="U15" s="26">
        <f>SUMIF(C$2:C15,C15,E$2:E15)</f>
        <v>0</v>
      </c>
      <c r="V15" s="26">
        <f>SUM(E$2:E15)</f>
        <v>0</v>
      </c>
      <c r="W15" s="31">
        <f>SUM(F$2:F15)</f>
        <v>0</v>
      </c>
      <c r="X15" s="31" t="e">
        <f t="shared" si="11"/>
        <v>#DIV/0!</v>
      </c>
      <c r="Y15" s="24" t="e">
        <f t="shared" si="12"/>
        <v>#DIV/0!</v>
      </c>
      <c r="Z15" s="24" t="e">
        <f t="shared" si="13"/>
        <v>#DIV/0!</v>
      </c>
      <c r="AA15" s="26">
        <f>SUMIF('Rake Load'!A:A,Summary!B15,'Rake Load'!AO:AO)</f>
        <v>0</v>
      </c>
      <c r="AB15" s="26">
        <f>SUMIF(C$2:C15,C15,AA$2:AA15)</f>
        <v>0</v>
      </c>
      <c r="AC15" s="26">
        <f>SUM(AA$2:AA15)</f>
        <v>0</v>
      </c>
      <c r="AD15" s="31" t="e">
        <f t="shared" si="14"/>
        <v>#DIV/0!</v>
      </c>
      <c r="AE15" s="31" t="e">
        <f t="shared" si="15"/>
        <v>#DIV/0!</v>
      </c>
      <c r="AF15" s="31" t="e">
        <f t="shared" si="16"/>
        <v>#DIV/0!</v>
      </c>
      <c r="AG15" s="26">
        <f>SUMIF(Unloader!B:B,Summary!B15,Unloader!M:M)</f>
        <v>0</v>
      </c>
      <c r="AH15" s="26">
        <f>SUMIF(C$2:C15,C15,AG$2:AG15)</f>
        <v>0</v>
      </c>
      <c r="AI15" s="26">
        <f>SUM(AG$2:AG15)</f>
        <v>0</v>
      </c>
      <c r="AJ15" s="31">
        <f>SUMIF(Unloader!B:B,Summary!B15,Unloader!X:X)</f>
        <v>0</v>
      </c>
      <c r="AK15" s="31">
        <f>SUMIF(Unloader!B:B,Summary!B15,Unloader!AE:AE)+SUMIF(Unloader!B:B,Summary!B15,Unloader!BS:BS)+SUMIF(Unloader!B:B,Summary!B15,Unloader!BO:BO)</f>
        <v>0</v>
      </c>
      <c r="AL15" s="31">
        <f>SUMIF(C$2:C15,C15,AJ$2:AJ15)</f>
        <v>0</v>
      </c>
      <c r="AM15" s="31">
        <f>SUMIF(C$2:C15,C15,AK$2:AK15)</f>
        <v>0</v>
      </c>
      <c r="AN15" s="26" t="e">
        <f t="shared" si="17"/>
        <v>#DIV/0!</v>
      </c>
      <c r="AO15" s="26">
        <f>SUM(AJ$2:AJ15)</f>
        <v>0</v>
      </c>
      <c r="AP15" s="26">
        <f>SUM(AK$2:AK15)</f>
        <v>0</v>
      </c>
      <c r="AQ15" s="26" t="e">
        <f t="shared" si="18"/>
        <v>#DIV/0!</v>
      </c>
    </row>
    <row r="16" spans="1:90" x14ac:dyDescent="0.25">
      <c r="A16" s="49">
        <f t="shared" si="19"/>
        <v>15</v>
      </c>
      <c r="B16" s="120">
        <f t="shared" si="20"/>
        <v>40648</v>
      </c>
      <c r="C16" s="21">
        <f t="shared" si="21"/>
        <v>4</v>
      </c>
      <c r="D16" s="51">
        <f>COUNTIF('Rake Load'!A:A,Summary!B16)</f>
        <v>0</v>
      </c>
      <c r="E16" s="51">
        <f>SUMIF('Rake Load'!A:A,B16,'Rake Load'!F:F)</f>
        <v>0</v>
      </c>
      <c r="F16" s="23">
        <f>SUMIF('Rake Load'!A:A,B16,'Rake Load'!AB:AB)</f>
        <v>0</v>
      </c>
      <c r="G16" s="23" t="e">
        <f t="shared" si="22"/>
        <v>#DIV/0!</v>
      </c>
      <c r="H16" s="24" t="e">
        <f t="shared" si="23"/>
        <v>#DIV/0!</v>
      </c>
      <c r="I16" s="24" t="e">
        <f t="shared" si="24"/>
        <v>#DIV/0!</v>
      </c>
      <c r="J16" s="23">
        <f>SUMIF('Rake Load'!A:A,B16,'Rake Load'!BI:BI)</f>
        <v>0</v>
      </c>
      <c r="K16" s="29">
        <f t="shared" si="4"/>
        <v>0</v>
      </c>
      <c r="L16" s="29" t="e">
        <f t="shared" si="5"/>
        <v>#DIV/0!</v>
      </c>
      <c r="M16" s="36" t="e">
        <f t="shared" si="25"/>
        <v>#DIV/0!</v>
      </c>
      <c r="N16" s="36" t="e">
        <f t="shared" si="26"/>
        <v>#DIV/0!</v>
      </c>
      <c r="O16" s="122">
        <f>SUMIF(C$2:C16,C16,D$2:D16)</f>
        <v>0</v>
      </c>
      <c r="P16" s="21">
        <f>SUMIF(C$2:C16,C16,F$2:F16)</f>
        <v>0</v>
      </c>
      <c r="Q16" s="25" t="e">
        <f t="shared" si="8"/>
        <v>#DIV/0!</v>
      </c>
      <c r="R16" s="24" t="e">
        <f t="shared" si="9"/>
        <v>#DIV/0!</v>
      </c>
      <c r="S16" s="24" t="e">
        <f t="shared" si="10"/>
        <v>#DIV/0!</v>
      </c>
      <c r="T16" s="122">
        <f>SUM(D$2:D16)</f>
        <v>0</v>
      </c>
      <c r="U16" s="26">
        <f>SUMIF(C$2:C16,C16,E$2:E16)</f>
        <v>0</v>
      </c>
      <c r="V16" s="26">
        <f>SUM(E$2:E16)</f>
        <v>0</v>
      </c>
      <c r="W16" s="31">
        <f>SUM(F$2:F16)</f>
        <v>0</v>
      </c>
      <c r="X16" s="31" t="e">
        <f t="shared" si="11"/>
        <v>#DIV/0!</v>
      </c>
      <c r="Y16" s="24" t="e">
        <f t="shared" si="12"/>
        <v>#DIV/0!</v>
      </c>
      <c r="Z16" s="24" t="e">
        <f t="shared" si="13"/>
        <v>#DIV/0!</v>
      </c>
      <c r="AA16" s="26">
        <f>SUMIF('Rake Load'!A:A,Summary!B16,'Rake Load'!AO:AO)</f>
        <v>0</v>
      </c>
      <c r="AB16" s="26">
        <f>SUMIF(C$2:C16,C16,AA$2:AA16)</f>
        <v>0</v>
      </c>
      <c r="AC16" s="26">
        <f>SUM(AA$2:AA16)</f>
        <v>0</v>
      </c>
      <c r="AD16" s="31" t="e">
        <f t="shared" si="14"/>
        <v>#DIV/0!</v>
      </c>
      <c r="AE16" s="31" t="e">
        <f t="shared" si="15"/>
        <v>#DIV/0!</v>
      </c>
      <c r="AF16" s="31" t="e">
        <f t="shared" si="16"/>
        <v>#DIV/0!</v>
      </c>
      <c r="AG16" s="26">
        <f>SUMIF(Unloader!B:B,Summary!B16,Unloader!M:M)</f>
        <v>0</v>
      </c>
      <c r="AH16" s="26">
        <f>SUMIF(C$2:C16,C16,AG$2:AG16)</f>
        <v>0</v>
      </c>
      <c r="AI16" s="26">
        <f>SUM(AG$2:AG16)</f>
        <v>0</v>
      </c>
      <c r="AJ16" s="31">
        <f>SUMIF(Unloader!B:B,Summary!B16,Unloader!X:X)</f>
        <v>0</v>
      </c>
      <c r="AK16" s="31">
        <f>SUMIF(Unloader!B:B,Summary!B16,Unloader!AE:AE)+SUMIF(Unloader!B:B,Summary!B16,Unloader!BS:BS)+SUMIF(Unloader!B:B,Summary!B16,Unloader!BO:BO)</f>
        <v>0</v>
      </c>
      <c r="AL16" s="31">
        <f>SUMIF(C$2:C16,C16,AJ$2:AJ16)</f>
        <v>0</v>
      </c>
      <c r="AM16" s="31">
        <f>SUMIF(C$2:C16,C16,AK$2:AK16)</f>
        <v>0</v>
      </c>
      <c r="AN16" s="26" t="e">
        <f t="shared" si="17"/>
        <v>#DIV/0!</v>
      </c>
      <c r="AO16" s="26">
        <f>SUM(AJ$2:AJ16)</f>
        <v>0</v>
      </c>
      <c r="AP16" s="26">
        <f>SUM(AK$2:AK16)</f>
        <v>0</v>
      </c>
      <c r="AQ16" s="26" t="e">
        <f t="shared" si="18"/>
        <v>#DIV/0!</v>
      </c>
    </row>
    <row r="17" spans="1:43" x14ac:dyDescent="0.25">
      <c r="A17" s="49">
        <f t="shared" si="19"/>
        <v>16</v>
      </c>
      <c r="B17" s="120">
        <f t="shared" si="20"/>
        <v>40649</v>
      </c>
      <c r="C17" s="21">
        <f t="shared" si="21"/>
        <v>4</v>
      </c>
      <c r="D17" s="51">
        <f>COUNTIF('Rake Load'!A:A,Summary!B17)</f>
        <v>0</v>
      </c>
      <c r="E17" s="51">
        <f>SUMIF('Rake Load'!A:A,B17,'Rake Load'!F:F)</f>
        <v>0</v>
      </c>
      <c r="F17" s="23">
        <f>SUMIF('Rake Load'!A:A,B17,'Rake Load'!AB:AB)</f>
        <v>0</v>
      </c>
      <c r="G17" s="23" t="e">
        <f t="shared" si="22"/>
        <v>#DIV/0!</v>
      </c>
      <c r="H17" s="24" t="e">
        <f t="shared" si="23"/>
        <v>#DIV/0!</v>
      </c>
      <c r="I17" s="24" t="e">
        <f t="shared" si="24"/>
        <v>#DIV/0!</v>
      </c>
      <c r="J17" s="23">
        <f>SUMIF('Rake Load'!A:A,B17,'Rake Load'!BI:BI)</f>
        <v>0</v>
      </c>
      <c r="K17" s="29">
        <f t="shared" si="4"/>
        <v>0</v>
      </c>
      <c r="L17" s="29" t="e">
        <f t="shared" si="5"/>
        <v>#DIV/0!</v>
      </c>
      <c r="M17" s="36" t="e">
        <f t="shared" si="25"/>
        <v>#DIV/0!</v>
      </c>
      <c r="N17" s="36" t="e">
        <f t="shared" si="26"/>
        <v>#DIV/0!</v>
      </c>
      <c r="O17" s="122">
        <f>SUMIF(C$2:C17,C17,D$2:D17)</f>
        <v>0</v>
      </c>
      <c r="P17" s="21">
        <f>SUMIF(C$2:C17,C17,F$2:F17)</f>
        <v>0</v>
      </c>
      <c r="Q17" s="25" t="e">
        <f t="shared" si="8"/>
        <v>#DIV/0!</v>
      </c>
      <c r="R17" s="24" t="e">
        <f t="shared" si="9"/>
        <v>#DIV/0!</v>
      </c>
      <c r="S17" s="24" t="e">
        <f t="shared" si="10"/>
        <v>#DIV/0!</v>
      </c>
      <c r="T17" s="122">
        <f>SUM(D$2:D17)</f>
        <v>0</v>
      </c>
      <c r="U17" s="26">
        <f>SUMIF(C$2:C17,C17,E$2:E17)</f>
        <v>0</v>
      </c>
      <c r="V17" s="26">
        <f>SUM(E$2:E17)</f>
        <v>0</v>
      </c>
      <c r="W17" s="31">
        <f>SUM(F$2:F17)</f>
        <v>0</v>
      </c>
      <c r="X17" s="31" t="e">
        <f t="shared" si="11"/>
        <v>#DIV/0!</v>
      </c>
      <c r="Y17" s="24" t="e">
        <f t="shared" si="12"/>
        <v>#DIV/0!</v>
      </c>
      <c r="Z17" s="24" t="e">
        <f t="shared" si="13"/>
        <v>#DIV/0!</v>
      </c>
      <c r="AA17" s="26">
        <f>SUMIF('Rake Load'!A:A,Summary!B17,'Rake Load'!AO:AO)</f>
        <v>0</v>
      </c>
      <c r="AB17" s="26">
        <f>SUMIF(C$2:C17,C17,AA$2:AA17)</f>
        <v>0</v>
      </c>
      <c r="AC17" s="26">
        <f>SUM(AA$2:AA17)</f>
        <v>0</v>
      </c>
      <c r="AD17" s="31" t="e">
        <f t="shared" si="14"/>
        <v>#DIV/0!</v>
      </c>
      <c r="AE17" s="31" t="e">
        <f t="shared" si="15"/>
        <v>#DIV/0!</v>
      </c>
      <c r="AF17" s="31" t="e">
        <f t="shared" si="16"/>
        <v>#DIV/0!</v>
      </c>
      <c r="AG17" s="26">
        <f>SUMIF(Unloader!B:B,Summary!B17,Unloader!M:M)</f>
        <v>0</v>
      </c>
      <c r="AH17" s="26">
        <f>SUMIF(C$2:C17,C17,AG$2:AG17)</f>
        <v>0</v>
      </c>
      <c r="AI17" s="26">
        <f>SUM(AG$2:AG17)</f>
        <v>0</v>
      </c>
      <c r="AJ17" s="31">
        <f>SUMIF(Unloader!B:B,Summary!B17,Unloader!X:X)</f>
        <v>0</v>
      </c>
      <c r="AK17" s="31">
        <f>SUMIF(Unloader!B:B,Summary!B17,Unloader!AE:AE)+SUMIF(Unloader!B:B,Summary!B17,Unloader!BS:BS)+SUMIF(Unloader!B:B,Summary!B17,Unloader!BO:BO)</f>
        <v>0</v>
      </c>
      <c r="AL17" s="31">
        <f>SUMIF(C$2:C17,C17,AJ$2:AJ17)</f>
        <v>0</v>
      </c>
      <c r="AM17" s="31">
        <f>SUMIF(C$2:C17,C17,AK$2:AK17)</f>
        <v>0</v>
      </c>
      <c r="AN17" s="26" t="e">
        <f t="shared" si="17"/>
        <v>#DIV/0!</v>
      </c>
      <c r="AO17" s="26">
        <f>SUM(AJ$2:AJ17)</f>
        <v>0</v>
      </c>
      <c r="AP17" s="26">
        <f>SUM(AK$2:AK17)</f>
        <v>0</v>
      </c>
      <c r="AQ17" s="26" t="e">
        <f t="shared" si="18"/>
        <v>#DIV/0!</v>
      </c>
    </row>
    <row r="18" spans="1:43" x14ac:dyDescent="0.25">
      <c r="A18" s="49">
        <f t="shared" si="19"/>
        <v>17</v>
      </c>
      <c r="B18" s="120">
        <f t="shared" si="20"/>
        <v>40650</v>
      </c>
      <c r="C18" s="21">
        <f t="shared" si="21"/>
        <v>4</v>
      </c>
      <c r="D18" s="51">
        <f>COUNTIF('Rake Load'!A:A,Summary!B18)</f>
        <v>0</v>
      </c>
      <c r="E18" s="51">
        <f>SUMIF('Rake Load'!A:A,B18,'Rake Load'!F:F)</f>
        <v>0</v>
      </c>
      <c r="F18" s="23">
        <f>SUMIF('Rake Load'!A:A,B18,'Rake Load'!AB:AB)</f>
        <v>0</v>
      </c>
      <c r="G18" s="23" t="e">
        <f t="shared" si="22"/>
        <v>#DIV/0!</v>
      </c>
      <c r="H18" s="24" t="e">
        <f t="shared" si="23"/>
        <v>#DIV/0!</v>
      </c>
      <c r="I18" s="24" t="e">
        <f t="shared" si="24"/>
        <v>#DIV/0!</v>
      </c>
      <c r="J18" s="23">
        <f>SUMIF('Rake Load'!A:A,B18,'Rake Load'!BI:BI)</f>
        <v>0</v>
      </c>
      <c r="K18" s="29">
        <f t="shared" si="4"/>
        <v>0</v>
      </c>
      <c r="L18" s="29" t="e">
        <f t="shared" si="5"/>
        <v>#DIV/0!</v>
      </c>
      <c r="M18" s="36" t="e">
        <f t="shared" si="25"/>
        <v>#DIV/0!</v>
      </c>
      <c r="N18" s="36" t="e">
        <f t="shared" si="26"/>
        <v>#DIV/0!</v>
      </c>
      <c r="O18" s="122">
        <f>SUMIF(C$2:C18,C18,D$2:D18)</f>
        <v>0</v>
      </c>
      <c r="P18" s="21">
        <f>SUMIF(C$2:C18,C18,F$2:F18)</f>
        <v>0</v>
      </c>
      <c r="Q18" s="25" t="e">
        <f t="shared" si="8"/>
        <v>#DIV/0!</v>
      </c>
      <c r="R18" s="24" t="e">
        <f t="shared" si="9"/>
        <v>#DIV/0!</v>
      </c>
      <c r="S18" s="24" t="e">
        <f t="shared" si="10"/>
        <v>#DIV/0!</v>
      </c>
      <c r="T18" s="122">
        <f>SUM(D$2:D18)</f>
        <v>0</v>
      </c>
      <c r="U18" s="26">
        <f>SUMIF(C$2:C18,C18,E$2:E18)</f>
        <v>0</v>
      </c>
      <c r="V18" s="26">
        <f>SUM(E$2:E18)</f>
        <v>0</v>
      </c>
      <c r="W18" s="31">
        <f>SUM(F$2:F18)</f>
        <v>0</v>
      </c>
      <c r="X18" s="31" t="e">
        <f t="shared" si="11"/>
        <v>#DIV/0!</v>
      </c>
      <c r="Y18" s="24" t="e">
        <f t="shared" si="12"/>
        <v>#DIV/0!</v>
      </c>
      <c r="Z18" s="24" t="e">
        <f t="shared" si="13"/>
        <v>#DIV/0!</v>
      </c>
      <c r="AA18" s="26">
        <f>SUMIF('Rake Load'!A:A,Summary!B18,'Rake Load'!AO:AO)</f>
        <v>0</v>
      </c>
      <c r="AB18" s="26">
        <f>SUMIF(C$2:C18,C18,AA$2:AA18)</f>
        <v>0</v>
      </c>
      <c r="AC18" s="26">
        <f>SUM(AA$2:AA18)</f>
        <v>0</v>
      </c>
      <c r="AD18" s="31" t="e">
        <f t="shared" si="14"/>
        <v>#DIV/0!</v>
      </c>
      <c r="AE18" s="31" t="e">
        <f t="shared" si="15"/>
        <v>#DIV/0!</v>
      </c>
      <c r="AF18" s="31" t="e">
        <f t="shared" si="16"/>
        <v>#DIV/0!</v>
      </c>
      <c r="AG18" s="26">
        <f>SUMIF(Unloader!B:B,Summary!B18,Unloader!M:M)</f>
        <v>0</v>
      </c>
      <c r="AH18" s="26">
        <f>SUMIF(C$2:C18,C18,AG$2:AG18)</f>
        <v>0</v>
      </c>
      <c r="AI18" s="26">
        <f>SUM(AG$2:AG18)</f>
        <v>0</v>
      </c>
      <c r="AJ18" s="31">
        <f>SUMIF(Unloader!B:B,Summary!B18,Unloader!X:X)</f>
        <v>0</v>
      </c>
      <c r="AK18" s="31">
        <f>SUMIF(Unloader!B:B,Summary!B18,Unloader!AE:AE)+SUMIF(Unloader!B:B,Summary!B18,Unloader!BS:BS)+SUMIF(Unloader!B:B,Summary!B18,Unloader!BO:BO)</f>
        <v>0</v>
      </c>
      <c r="AL18" s="31">
        <f>SUMIF(C$2:C18,C18,AJ$2:AJ18)</f>
        <v>0</v>
      </c>
      <c r="AM18" s="31">
        <f>SUMIF(C$2:C18,C18,AK$2:AK18)</f>
        <v>0</v>
      </c>
      <c r="AN18" s="26" t="e">
        <f t="shared" si="17"/>
        <v>#DIV/0!</v>
      </c>
      <c r="AO18" s="26">
        <f>SUM(AJ$2:AJ18)</f>
        <v>0</v>
      </c>
      <c r="AP18" s="26">
        <f>SUM(AK$2:AK18)</f>
        <v>0</v>
      </c>
      <c r="AQ18" s="26" t="e">
        <f t="shared" si="18"/>
        <v>#DIV/0!</v>
      </c>
    </row>
    <row r="19" spans="1:43" x14ac:dyDescent="0.25">
      <c r="A19" s="49">
        <f t="shared" si="19"/>
        <v>18</v>
      </c>
      <c r="B19" s="120">
        <f t="shared" si="20"/>
        <v>40651</v>
      </c>
      <c r="C19" s="21">
        <f t="shared" si="21"/>
        <v>4</v>
      </c>
      <c r="D19" s="51">
        <f>COUNTIF('Rake Load'!A:A,Summary!B19)</f>
        <v>0</v>
      </c>
      <c r="E19" s="51">
        <f>SUMIF('Rake Load'!A:A,B19,'Rake Load'!F:F)</f>
        <v>0</v>
      </c>
      <c r="F19" s="23">
        <f>SUMIF('Rake Load'!A:A,B19,'Rake Load'!AB:AB)</f>
        <v>0</v>
      </c>
      <c r="G19" s="23" t="e">
        <f t="shared" si="22"/>
        <v>#DIV/0!</v>
      </c>
      <c r="H19" s="24" t="e">
        <f t="shared" si="23"/>
        <v>#DIV/0!</v>
      </c>
      <c r="I19" s="24" t="e">
        <f t="shared" si="24"/>
        <v>#DIV/0!</v>
      </c>
      <c r="J19" s="23">
        <f>SUMIF('Rake Load'!A:A,B19,'Rake Load'!BI:BI)</f>
        <v>0</v>
      </c>
      <c r="K19" s="29">
        <f t="shared" si="4"/>
        <v>0</v>
      </c>
      <c r="L19" s="29" t="e">
        <f t="shared" si="5"/>
        <v>#DIV/0!</v>
      </c>
      <c r="M19" s="36" t="e">
        <f t="shared" si="25"/>
        <v>#DIV/0!</v>
      </c>
      <c r="N19" s="36" t="e">
        <f t="shared" si="26"/>
        <v>#DIV/0!</v>
      </c>
      <c r="O19" s="122">
        <f>SUMIF(C$2:C19,C19,D$2:D19)</f>
        <v>0</v>
      </c>
      <c r="P19" s="21">
        <f>SUMIF(C$2:C19,C19,F$2:F19)</f>
        <v>0</v>
      </c>
      <c r="Q19" s="25" t="e">
        <f t="shared" si="8"/>
        <v>#DIV/0!</v>
      </c>
      <c r="R19" s="24" t="e">
        <f t="shared" si="9"/>
        <v>#DIV/0!</v>
      </c>
      <c r="S19" s="24" t="e">
        <f t="shared" si="10"/>
        <v>#DIV/0!</v>
      </c>
      <c r="T19" s="122">
        <f>SUM(D$2:D19)</f>
        <v>0</v>
      </c>
      <c r="U19" s="26">
        <f>SUMIF(C$2:C19,C19,E$2:E19)</f>
        <v>0</v>
      </c>
      <c r="V19" s="26">
        <f>SUM(E$2:E19)</f>
        <v>0</v>
      </c>
      <c r="W19" s="31">
        <f>SUM(F$2:F19)</f>
        <v>0</v>
      </c>
      <c r="X19" s="31" t="e">
        <f t="shared" si="11"/>
        <v>#DIV/0!</v>
      </c>
      <c r="Y19" s="24" t="e">
        <f t="shared" si="12"/>
        <v>#DIV/0!</v>
      </c>
      <c r="Z19" s="24" t="e">
        <f t="shared" si="13"/>
        <v>#DIV/0!</v>
      </c>
      <c r="AA19" s="26">
        <f>SUMIF('Rake Load'!A:A,Summary!B19,'Rake Load'!AO:AO)</f>
        <v>0</v>
      </c>
      <c r="AB19" s="26">
        <f>SUMIF(C$2:C19,C19,AA$2:AA19)</f>
        <v>0</v>
      </c>
      <c r="AC19" s="26">
        <f>SUM(AA$2:AA19)</f>
        <v>0</v>
      </c>
      <c r="AD19" s="31" t="e">
        <f t="shared" si="14"/>
        <v>#DIV/0!</v>
      </c>
      <c r="AE19" s="31" t="e">
        <f t="shared" si="15"/>
        <v>#DIV/0!</v>
      </c>
      <c r="AF19" s="31" t="e">
        <f t="shared" si="16"/>
        <v>#DIV/0!</v>
      </c>
      <c r="AG19" s="26">
        <f>SUMIF(Unloader!B:B,Summary!B19,Unloader!M:M)</f>
        <v>0</v>
      </c>
      <c r="AH19" s="26">
        <f>SUMIF(C$2:C19,C19,AG$2:AG19)</f>
        <v>0</v>
      </c>
      <c r="AI19" s="26">
        <f>SUM(AG$2:AG19)</f>
        <v>0</v>
      </c>
      <c r="AJ19" s="31">
        <f>SUMIF(Unloader!B:B,Summary!B19,Unloader!X:X)</f>
        <v>0</v>
      </c>
      <c r="AK19" s="31">
        <f>SUMIF(Unloader!B:B,Summary!B19,Unloader!AE:AE)+SUMIF(Unloader!B:B,Summary!B19,Unloader!BS:BS)+SUMIF(Unloader!B:B,Summary!B19,Unloader!BO:BO)</f>
        <v>0</v>
      </c>
      <c r="AL19" s="31">
        <f>SUMIF(C$2:C19,C19,AJ$2:AJ19)</f>
        <v>0</v>
      </c>
      <c r="AM19" s="31">
        <f>SUMIF(C$2:C19,C19,AK$2:AK19)</f>
        <v>0</v>
      </c>
      <c r="AN19" s="26" t="e">
        <f t="shared" si="17"/>
        <v>#DIV/0!</v>
      </c>
      <c r="AO19" s="26">
        <f>SUM(AJ$2:AJ19)</f>
        <v>0</v>
      </c>
      <c r="AP19" s="26">
        <f>SUM(AK$2:AK19)</f>
        <v>0</v>
      </c>
      <c r="AQ19" s="26" t="e">
        <f t="shared" si="18"/>
        <v>#DIV/0!</v>
      </c>
    </row>
    <row r="20" spans="1:43" x14ac:dyDescent="0.25">
      <c r="A20" s="49">
        <f t="shared" si="19"/>
        <v>19</v>
      </c>
      <c r="B20" s="120">
        <f t="shared" si="20"/>
        <v>40652</v>
      </c>
      <c r="C20" s="21">
        <f t="shared" si="21"/>
        <v>4</v>
      </c>
      <c r="D20" s="51">
        <f>COUNTIF('Rake Load'!A:A,Summary!B20)</f>
        <v>0</v>
      </c>
      <c r="E20" s="51">
        <f>SUMIF('Rake Load'!A:A,B20,'Rake Load'!F:F)</f>
        <v>0</v>
      </c>
      <c r="F20" s="23">
        <f>SUMIF('Rake Load'!A:A,B20,'Rake Load'!AB:AB)</f>
        <v>0</v>
      </c>
      <c r="G20" s="23" t="e">
        <f t="shared" si="22"/>
        <v>#DIV/0!</v>
      </c>
      <c r="H20" s="24" t="e">
        <f t="shared" si="23"/>
        <v>#DIV/0!</v>
      </c>
      <c r="I20" s="24" t="e">
        <f t="shared" si="24"/>
        <v>#DIV/0!</v>
      </c>
      <c r="J20" s="23">
        <f>SUMIF('Rake Load'!A:A,B20,'Rake Load'!BI:BI)</f>
        <v>0</v>
      </c>
      <c r="K20" s="29">
        <f t="shared" si="4"/>
        <v>0</v>
      </c>
      <c r="L20" s="29" t="e">
        <f t="shared" si="5"/>
        <v>#DIV/0!</v>
      </c>
      <c r="M20" s="36" t="e">
        <f t="shared" si="25"/>
        <v>#DIV/0!</v>
      </c>
      <c r="N20" s="36" t="e">
        <f t="shared" si="26"/>
        <v>#DIV/0!</v>
      </c>
      <c r="O20" s="122">
        <f>SUMIF(C$2:C20,C20,D$2:D20)</f>
        <v>0</v>
      </c>
      <c r="P20" s="21">
        <f>SUMIF(C$2:C20,C20,F$2:F20)</f>
        <v>0</v>
      </c>
      <c r="Q20" s="25" t="e">
        <f t="shared" si="8"/>
        <v>#DIV/0!</v>
      </c>
      <c r="R20" s="24" t="e">
        <f t="shared" si="9"/>
        <v>#DIV/0!</v>
      </c>
      <c r="S20" s="24" t="e">
        <f t="shared" si="10"/>
        <v>#DIV/0!</v>
      </c>
      <c r="T20" s="122">
        <f>SUM(D$2:D20)</f>
        <v>0</v>
      </c>
      <c r="U20" s="26">
        <f>SUMIF(C$2:C20,C20,E$2:E20)</f>
        <v>0</v>
      </c>
      <c r="V20" s="26">
        <f>SUM(E$2:E20)</f>
        <v>0</v>
      </c>
      <c r="W20" s="31">
        <f>SUM(F$2:F20)</f>
        <v>0</v>
      </c>
      <c r="X20" s="31" t="e">
        <f t="shared" si="11"/>
        <v>#DIV/0!</v>
      </c>
      <c r="Y20" s="24" t="e">
        <f t="shared" si="12"/>
        <v>#DIV/0!</v>
      </c>
      <c r="Z20" s="24" t="e">
        <f t="shared" si="13"/>
        <v>#DIV/0!</v>
      </c>
      <c r="AA20" s="26">
        <f>SUMIF('Rake Load'!A:A,Summary!B20,'Rake Load'!AO:AO)</f>
        <v>0</v>
      </c>
      <c r="AB20" s="26">
        <f>SUMIF(C$2:C20,C20,AA$2:AA20)</f>
        <v>0</v>
      </c>
      <c r="AC20" s="26">
        <f>SUM(AA$2:AA20)</f>
        <v>0</v>
      </c>
      <c r="AD20" s="31" t="e">
        <f t="shared" si="14"/>
        <v>#DIV/0!</v>
      </c>
      <c r="AE20" s="31" t="e">
        <f t="shared" si="15"/>
        <v>#DIV/0!</v>
      </c>
      <c r="AF20" s="31" t="e">
        <f t="shared" si="16"/>
        <v>#DIV/0!</v>
      </c>
      <c r="AG20" s="26">
        <f>SUMIF(Unloader!B:B,Summary!B20,Unloader!M:M)</f>
        <v>0</v>
      </c>
      <c r="AH20" s="26">
        <f>SUMIF(C$2:C20,C20,AG$2:AG20)</f>
        <v>0</v>
      </c>
      <c r="AI20" s="26">
        <f>SUM(AG$2:AG20)</f>
        <v>0</v>
      </c>
      <c r="AJ20" s="31">
        <f>SUMIF(Unloader!B:B,Summary!B20,Unloader!X:X)</f>
        <v>0</v>
      </c>
      <c r="AK20" s="31">
        <f>SUMIF(Unloader!B:B,Summary!B20,Unloader!AE:AE)+SUMIF(Unloader!B:B,Summary!B20,Unloader!BS:BS)+SUMIF(Unloader!B:B,Summary!B20,Unloader!BO:BO)</f>
        <v>0</v>
      </c>
      <c r="AL20" s="31">
        <f>SUMIF(C$2:C20,C20,AJ$2:AJ20)</f>
        <v>0</v>
      </c>
      <c r="AM20" s="31">
        <f>SUMIF(C$2:C20,C20,AK$2:AK20)</f>
        <v>0</v>
      </c>
      <c r="AN20" s="26" t="e">
        <f t="shared" si="17"/>
        <v>#DIV/0!</v>
      </c>
      <c r="AO20" s="26">
        <f>SUM(AJ$2:AJ20)</f>
        <v>0</v>
      </c>
      <c r="AP20" s="26">
        <f>SUM(AK$2:AK20)</f>
        <v>0</v>
      </c>
      <c r="AQ20" s="26" t="e">
        <f t="shared" si="18"/>
        <v>#DIV/0!</v>
      </c>
    </row>
    <row r="21" spans="1:43" x14ac:dyDescent="0.25">
      <c r="A21" s="49">
        <f t="shared" si="19"/>
        <v>20</v>
      </c>
      <c r="B21" s="120">
        <f t="shared" si="20"/>
        <v>40653</v>
      </c>
      <c r="C21" s="21">
        <f t="shared" si="21"/>
        <v>4</v>
      </c>
      <c r="D21" s="51">
        <f>COUNTIF('Rake Load'!A:A,Summary!B21)</f>
        <v>0</v>
      </c>
      <c r="E21" s="51">
        <f>SUMIF('Rake Load'!A:A,B21,'Rake Load'!F:F)</f>
        <v>0</v>
      </c>
      <c r="F21" s="23">
        <f>SUMIF('Rake Load'!A:A,B21,'Rake Load'!AB:AB)</f>
        <v>0</v>
      </c>
      <c r="G21" s="23" t="e">
        <f t="shared" si="22"/>
        <v>#DIV/0!</v>
      </c>
      <c r="H21" s="24" t="e">
        <f t="shared" si="23"/>
        <v>#DIV/0!</v>
      </c>
      <c r="I21" s="24" t="e">
        <f t="shared" si="24"/>
        <v>#DIV/0!</v>
      </c>
      <c r="J21" s="23">
        <f>SUMIF('Rake Load'!A:A,B21,'Rake Load'!BI:BI)</f>
        <v>0</v>
      </c>
      <c r="K21" s="29">
        <f t="shared" si="4"/>
        <v>0</v>
      </c>
      <c r="L21" s="29" t="e">
        <f t="shared" si="5"/>
        <v>#DIV/0!</v>
      </c>
      <c r="M21" s="36" t="e">
        <f t="shared" si="25"/>
        <v>#DIV/0!</v>
      </c>
      <c r="N21" s="36" t="e">
        <f t="shared" si="26"/>
        <v>#DIV/0!</v>
      </c>
      <c r="O21" s="122">
        <f>SUMIF(C$2:C21,C21,D$2:D21)</f>
        <v>0</v>
      </c>
      <c r="P21" s="21">
        <f>SUMIF(C$2:C21,C21,F$2:F21)</f>
        <v>0</v>
      </c>
      <c r="Q21" s="25" t="e">
        <f t="shared" si="8"/>
        <v>#DIV/0!</v>
      </c>
      <c r="R21" s="24" t="e">
        <f t="shared" si="9"/>
        <v>#DIV/0!</v>
      </c>
      <c r="S21" s="24" t="e">
        <f t="shared" si="10"/>
        <v>#DIV/0!</v>
      </c>
      <c r="T21" s="122">
        <f>SUM(D$2:D21)</f>
        <v>0</v>
      </c>
      <c r="U21" s="26">
        <f>SUMIF(C$2:C21,C21,E$2:E21)</f>
        <v>0</v>
      </c>
      <c r="V21" s="26">
        <f>SUM(E$2:E21)</f>
        <v>0</v>
      </c>
      <c r="W21" s="31">
        <f>SUM(F$2:F21)</f>
        <v>0</v>
      </c>
      <c r="X21" s="31" t="e">
        <f t="shared" si="11"/>
        <v>#DIV/0!</v>
      </c>
      <c r="Y21" s="24" t="e">
        <f t="shared" si="12"/>
        <v>#DIV/0!</v>
      </c>
      <c r="Z21" s="24" t="e">
        <f t="shared" si="13"/>
        <v>#DIV/0!</v>
      </c>
      <c r="AA21" s="26">
        <f>SUMIF('Rake Load'!A:A,Summary!B21,'Rake Load'!AO:AO)</f>
        <v>0</v>
      </c>
      <c r="AB21" s="26">
        <f>SUMIF(C$2:C21,C21,AA$2:AA21)</f>
        <v>0</v>
      </c>
      <c r="AC21" s="26">
        <f>SUM(AA$2:AA21)</f>
        <v>0</v>
      </c>
      <c r="AD21" s="31" t="e">
        <f t="shared" si="14"/>
        <v>#DIV/0!</v>
      </c>
      <c r="AE21" s="31" t="e">
        <f t="shared" si="15"/>
        <v>#DIV/0!</v>
      </c>
      <c r="AF21" s="31" t="e">
        <f t="shared" si="16"/>
        <v>#DIV/0!</v>
      </c>
      <c r="AG21" s="26">
        <f>SUMIF(Unloader!B:B,Summary!B21,Unloader!M:M)</f>
        <v>0</v>
      </c>
      <c r="AH21" s="26">
        <f>SUMIF(C$2:C21,C21,AG$2:AG21)</f>
        <v>0</v>
      </c>
      <c r="AI21" s="26">
        <f>SUM(AG$2:AG21)</f>
        <v>0</v>
      </c>
      <c r="AJ21" s="31">
        <f>SUMIF(Unloader!B:B,Summary!B21,Unloader!X:X)</f>
        <v>0</v>
      </c>
      <c r="AK21" s="31">
        <f>SUMIF(Unloader!B:B,Summary!B21,Unloader!AE:AE)+SUMIF(Unloader!B:B,Summary!B21,Unloader!BS:BS)+SUMIF(Unloader!B:B,Summary!B21,Unloader!BO:BO)</f>
        <v>0</v>
      </c>
      <c r="AL21" s="31">
        <f>SUMIF(C$2:C21,C21,AJ$2:AJ21)</f>
        <v>0</v>
      </c>
      <c r="AM21" s="31">
        <f>SUMIF(C$2:C21,C21,AK$2:AK21)</f>
        <v>0</v>
      </c>
      <c r="AN21" s="26" t="e">
        <f t="shared" si="17"/>
        <v>#DIV/0!</v>
      </c>
      <c r="AO21" s="26">
        <f>SUM(AJ$2:AJ21)</f>
        <v>0</v>
      </c>
      <c r="AP21" s="26">
        <f>SUM(AK$2:AK21)</f>
        <v>0</v>
      </c>
      <c r="AQ21" s="26" t="e">
        <f t="shared" si="18"/>
        <v>#DIV/0!</v>
      </c>
    </row>
    <row r="22" spans="1:43" x14ac:dyDescent="0.25">
      <c r="A22" s="49">
        <f t="shared" si="19"/>
        <v>21</v>
      </c>
      <c r="B22" s="120">
        <f t="shared" si="20"/>
        <v>40654</v>
      </c>
      <c r="C22" s="21">
        <f t="shared" si="21"/>
        <v>4</v>
      </c>
      <c r="D22" s="51">
        <f>COUNTIF('Rake Load'!A:A,Summary!B22)</f>
        <v>0</v>
      </c>
      <c r="E22" s="51">
        <f>SUMIF('Rake Load'!A:A,B22,'Rake Load'!F:F)</f>
        <v>0</v>
      </c>
      <c r="F22" s="23">
        <f>SUMIF('Rake Load'!A:A,B22,'Rake Load'!AB:AB)</f>
        <v>0</v>
      </c>
      <c r="G22" s="23" t="e">
        <f t="shared" si="22"/>
        <v>#DIV/0!</v>
      </c>
      <c r="H22" s="24" t="e">
        <f t="shared" si="23"/>
        <v>#DIV/0!</v>
      </c>
      <c r="I22" s="24" t="e">
        <f t="shared" si="24"/>
        <v>#DIV/0!</v>
      </c>
      <c r="J22" s="23">
        <f>SUMIF('Rake Load'!A:A,B22,'Rake Load'!BI:BI)</f>
        <v>0</v>
      </c>
      <c r="K22" s="29">
        <f t="shared" si="4"/>
        <v>0</v>
      </c>
      <c r="L22" s="29" t="e">
        <f t="shared" si="5"/>
        <v>#DIV/0!</v>
      </c>
      <c r="M22" s="36" t="e">
        <f t="shared" si="25"/>
        <v>#DIV/0!</v>
      </c>
      <c r="N22" s="36" t="e">
        <f t="shared" si="26"/>
        <v>#DIV/0!</v>
      </c>
      <c r="O22" s="122">
        <f>SUMIF(C$2:C22,C22,D$2:D22)</f>
        <v>0</v>
      </c>
      <c r="P22" s="21">
        <f>SUMIF(C$2:C22,C22,F$2:F22)</f>
        <v>0</v>
      </c>
      <c r="Q22" s="25" t="e">
        <f t="shared" si="8"/>
        <v>#DIV/0!</v>
      </c>
      <c r="R22" s="24" t="e">
        <f t="shared" si="9"/>
        <v>#DIV/0!</v>
      </c>
      <c r="S22" s="24" t="e">
        <f t="shared" si="10"/>
        <v>#DIV/0!</v>
      </c>
      <c r="T22" s="122">
        <f>SUM(D$2:D22)</f>
        <v>0</v>
      </c>
      <c r="U22" s="26">
        <f>SUMIF(C$2:C22,C22,E$2:E22)</f>
        <v>0</v>
      </c>
      <c r="V22" s="26">
        <f>SUM(E$2:E22)</f>
        <v>0</v>
      </c>
      <c r="W22" s="31">
        <f>SUM(F$2:F22)</f>
        <v>0</v>
      </c>
      <c r="X22" s="31" t="e">
        <f t="shared" si="11"/>
        <v>#DIV/0!</v>
      </c>
      <c r="Y22" s="24" t="e">
        <f t="shared" si="12"/>
        <v>#DIV/0!</v>
      </c>
      <c r="Z22" s="24" t="e">
        <f t="shared" si="13"/>
        <v>#DIV/0!</v>
      </c>
      <c r="AA22" s="26">
        <f>SUMIF('Rake Load'!A:A,Summary!B22,'Rake Load'!AO:AO)</f>
        <v>0</v>
      </c>
      <c r="AB22" s="26">
        <f>SUMIF(C$2:C22,C22,AA$2:AA22)</f>
        <v>0</v>
      </c>
      <c r="AC22" s="26">
        <f>SUM(AA$2:AA22)</f>
        <v>0</v>
      </c>
      <c r="AD22" s="31" t="e">
        <f t="shared" si="14"/>
        <v>#DIV/0!</v>
      </c>
      <c r="AE22" s="31" t="e">
        <f t="shared" si="15"/>
        <v>#DIV/0!</v>
      </c>
      <c r="AF22" s="31" t="e">
        <f t="shared" si="16"/>
        <v>#DIV/0!</v>
      </c>
      <c r="AG22" s="26">
        <f>SUMIF(Unloader!B:B,Summary!B22,Unloader!M:M)</f>
        <v>0</v>
      </c>
      <c r="AH22" s="26">
        <f>SUMIF(C$2:C22,C22,AG$2:AG22)</f>
        <v>0</v>
      </c>
      <c r="AI22" s="26">
        <f>SUM(AG$2:AG22)</f>
        <v>0</v>
      </c>
      <c r="AJ22" s="31">
        <f>SUMIF(Unloader!B:B,Summary!B22,Unloader!X:X)</f>
        <v>0</v>
      </c>
      <c r="AK22" s="31">
        <f>SUMIF(Unloader!B:B,Summary!B22,Unloader!AE:AE)+SUMIF(Unloader!B:B,Summary!B22,Unloader!BS:BS)+SUMIF(Unloader!B:B,Summary!B22,Unloader!BO:BO)</f>
        <v>0</v>
      </c>
      <c r="AL22" s="31">
        <f>SUMIF(C$2:C22,C22,AJ$2:AJ22)</f>
        <v>0</v>
      </c>
      <c r="AM22" s="31">
        <f>SUMIF(C$2:C22,C22,AK$2:AK22)</f>
        <v>0</v>
      </c>
      <c r="AN22" s="26" t="e">
        <f t="shared" si="17"/>
        <v>#DIV/0!</v>
      </c>
      <c r="AO22" s="26">
        <f>SUM(AJ$2:AJ22)</f>
        <v>0</v>
      </c>
      <c r="AP22" s="26">
        <f>SUM(AK$2:AK22)</f>
        <v>0</v>
      </c>
      <c r="AQ22" s="26" t="e">
        <f t="shared" si="18"/>
        <v>#DIV/0!</v>
      </c>
    </row>
    <row r="23" spans="1:43" x14ac:dyDescent="0.25">
      <c r="A23" s="49">
        <f t="shared" ref="A23:A53" si="27">A22+1</f>
        <v>22</v>
      </c>
      <c r="B23" s="120">
        <f t="shared" ref="B23:B86" si="28">B22+1</f>
        <v>40655</v>
      </c>
      <c r="C23" s="21">
        <f t="shared" si="21"/>
        <v>4</v>
      </c>
      <c r="D23" s="51">
        <f>COUNTIF('Rake Load'!A:A,Summary!B23)</f>
        <v>0</v>
      </c>
      <c r="E23" s="51">
        <f>SUMIF('Rake Load'!A:A,B23,'Rake Load'!F:F)</f>
        <v>0</v>
      </c>
      <c r="F23" s="23">
        <f>SUMIF('Rake Load'!A:A,B23,'Rake Load'!AB:AB)</f>
        <v>0</v>
      </c>
      <c r="G23" s="23" t="e">
        <f t="shared" ref="G23:G54" si="29">F23/D23</f>
        <v>#DIV/0!</v>
      </c>
      <c r="H23" s="24" t="e">
        <f t="shared" ref="H23:H54" si="30">HOUR(G23)</f>
        <v>#DIV/0!</v>
      </c>
      <c r="I23" s="24" t="e">
        <f t="shared" ref="I23:I54" si="31">MINUTE(G23)</f>
        <v>#DIV/0!</v>
      </c>
      <c r="J23" s="23">
        <f>SUMIF('Rake Load'!A:A,B23,'Rake Load'!BI:BI)</f>
        <v>0</v>
      </c>
      <c r="K23" s="29">
        <f t="shared" si="4"/>
        <v>0</v>
      </c>
      <c r="L23" s="29" t="e">
        <f t="shared" si="5"/>
        <v>#DIV/0!</v>
      </c>
      <c r="M23" s="36" t="e">
        <f t="shared" ref="M23:M54" si="32">HOUR(L23)</f>
        <v>#DIV/0!</v>
      </c>
      <c r="N23" s="36" t="e">
        <f t="shared" ref="N23:N54" si="33">MINUTE(L23)</f>
        <v>#DIV/0!</v>
      </c>
      <c r="O23" s="122">
        <f>SUMIF(C$2:C23,C23,D$2:D23)</f>
        <v>0</v>
      </c>
      <c r="P23" s="21">
        <f>SUMIF(C$2:C23,C23,F$2:F23)</f>
        <v>0</v>
      </c>
      <c r="Q23" s="25" t="e">
        <f t="shared" si="8"/>
        <v>#DIV/0!</v>
      </c>
      <c r="R23" s="24" t="e">
        <f t="shared" si="9"/>
        <v>#DIV/0!</v>
      </c>
      <c r="S23" s="24" t="e">
        <f t="shared" si="10"/>
        <v>#DIV/0!</v>
      </c>
      <c r="T23" s="122">
        <f>SUM(D$2:D23)</f>
        <v>0</v>
      </c>
      <c r="U23" s="26">
        <f>SUMIF(C$2:C23,C23,E$2:E23)</f>
        <v>0</v>
      </c>
      <c r="V23" s="26">
        <f>SUM(E$2:E23)</f>
        <v>0</v>
      </c>
      <c r="W23" s="31">
        <f>SUM(F$2:F23)</f>
        <v>0</v>
      </c>
      <c r="X23" s="31" t="e">
        <f t="shared" si="11"/>
        <v>#DIV/0!</v>
      </c>
      <c r="Y23" s="24" t="e">
        <f t="shared" si="12"/>
        <v>#DIV/0!</v>
      </c>
      <c r="Z23" s="24" t="e">
        <f t="shared" si="13"/>
        <v>#DIV/0!</v>
      </c>
      <c r="AA23" s="26">
        <f>SUMIF('Rake Load'!A:A,Summary!B23,'Rake Load'!AO:AO)</f>
        <v>0</v>
      </c>
      <c r="AB23" s="26">
        <f>SUMIF(C$2:C23,C23,AA$2:AA23)</f>
        <v>0</v>
      </c>
      <c r="AC23" s="26">
        <f>SUM(AA$2:AA23)</f>
        <v>0</v>
      </c>
      <c r="AD23" s="31" t="e">
        <f t="shared" si="14"/>
        <v>#DIV/0!</v>
      </c>
      <c r="AE23" s="31" t="e">
        <f t="shared" si="15"/>
        <v>#DIV/0!</v>
      </c>
      <c r="AF23" s="31" t="e">
        <f t="shared" si="16"/>
        <v>#DIV/0!</v>
      </c>
      <c r="AG23" s="26">
        <f>SUMIF(Unloader!B:B,Summary!B23,Unloader!M:M)</f>
        <v>0</v>
      </c>
      <c r="AH23" s="26">
        <f>SUMIF(C$2:C23,C23,AG$2:AG23)</f>
        <v>0</v>
      </c>
      <c r="AI23" s="26">
        <f>SUM(AG$2:AG23)</f>
        <v>0</v>
      </c>
      <c r="AJ23" s="31">
        <f>SUMIF(Unloader!B:B,Summary!B23,Unloader!X:X)</f>
        <v>0</v>
      </c>
      <c r="AK23" s="31">
        <f>SUMIF(Unloader!B:B,Summary!B23,Unloader!AE:AE)+SUMIF(Unloader!B:B,Summary!B23,Unloader!BS:BS)+SUMIF(Unloader!B:B,Summary!B23,Unloader!BO:BO)</f>
        <v>0</v>
      </c>
      <c r="AL23" s="31">
        <f>SUMIF(C$2:C23,C23,AJ$2:AJ23)</f>
        <v>0</v>
      </c>
      <c r="AM23" s="31">
        <f>SUMIF(C$2:C23,C23,AK$2:AK23)</f>
        <v>0</v>
      </c>
      <c r="AN23" s="26" t="e">
        <f t="shared" si="17"/>
        <v>#DIV/0!</v>
      </c>
      <c r="AO23" s="26">
        <f>SUM(AJ$2:AJ23)</f>
        <v>0</v>
      </c>
      <c r="AP23" s="26">
        <f>SUM(AK$2:AK23)</f>
        <v>0</v>
      </c>
      <c r="AQ23" s="26" t="e">
        <f t="shared" si="18"/>
        <v>#DIV/0!</v>
      </c>
    </row>
    <row r="24" spans="1:43" x14ac:dyDescent="0.25">
      <c r="A24" s="49">
        <f t="shared" si="27"/>
        <v>23</v>
      </c>
      <c r="B24" s="120">
        <f t="shared" si="28"/>
        <v>40656</v>
      </c>
      <c r="C24" s="21">
        <f t="shared" si="21"/>
        <v>4</v>
      </c>
      <c r="D24" s="51">
        <f>COUNTIF('Rake Load'!A:A,Summary!B24)</f>
        <v>0</v>
      </c>
      <c r="E24" s="51">
        <f>SUMIF('Rake Load'!A:A,B24,'Rake Load'!F:F)</f>
        <v>0</v>
      </c>
      <c r="F24" s="23">
        <f>SUMIF('Rake Load'!A:A,B24,'Rake Load'!AB:AB)</f>
        <v>0</v>
      </c>
      <c r="G24" s="23" t="e">
        <f t="shared" si="29"/>
        <v>#DIV/0!</v>
      </c>
      <c r="H24" s="24" t="e">
        <f t="shared" si="30"/>
        <v>#DIV/0!</v>
      </c>
      <c r="I24" s="24" t="e">
        <f t="shared" si="31"/>
        <v>#DIV/0!</v>
      </c>
      <c r="J24" s="23">
        <f>SUMIF('Rake Load'!A:A,B24,'Rake Load'!BI:BI)</f>
        <v>0</v>
      </c>
      <c r="K24" s="29">
        <f t="shared" si="4"/>
        <v>0</v>
      </c>
      <c r="L24" s="29" t="e">
        <f t="shared" si="5"/>
        <v>#DIV/0!</v>
      </c>
      <c r="M24" s="36" t="e">
        <f t="shared" si="32"/>
        <v>#DIV/0!</v>
      </c>
      <c r="N24" s="36" t="e">
        <f t="shared" si="33"/>
        <v>#DIV/0!</v>
      </c>
      <c r="O24" s="122">
        <f>SUMIF(C$2:C24,C24,D$2:D24)</f>
        <v>0</v>
      </c>
      <c r="P24" s="21">
        <f>SUMIF(C$2:C24,C24,F$2:F24)</f>
        <v>0</v>
      </c>
      <c r="Q24" s="25" t="e">
        <f t="shared" si="8"/>
        <v>#DIV/0!</v>
      </c>
      <c r="R24" s="24" t="e">
        <f t="shared" si="9"/>
        <v>#DIV/0!</v>
      </c>
      <c r="S24" s="24" t="e">
        <f t="shared" si="10"/>
        <v>#DIV/0!</v>
      </c>
      <c r="T24" s="122">
        <f>SUM(D$2:D24)</f>
        <v>0</v>
      </c>
      <c r="U24" s="26">
        <f>SUMIF(C$2:C24,C24,E$2:E24)</f>
        <v>0</v>
      </c>
      <c r="V24" s="26">
        <f>SUM(E$2:E24)</f>
        <v>0</v>
      </c>
      <c r="W24" s="31">
        <f>SUM(F$2:F24)</f>
        <v>0</v>
      </c>
      <c r="X24" s="31" t="e">
        <f t="shared" si="11"/>
        <v>#DIV/0!</v>
      </c>
      <c r="Y24" s="24" t="e">
        <f t="shared" si="12"/>
        <v>#DIV/0!</v>
      </c>
      <c r="Z24" s="24" t="e">
        <f t="shared" si="13"/>
        <v>#DIV/0!</v>
      </c>
      <c r="AA24" s="26">
        <f>SUMIF('Rake Load'!A:A,Summary!B24,'Rake Load'!AO:AO)</f>
        <v>0</v>
      </c>
      <c r="AB24" s="26">
        <f>SUMIF(C$2:C24,C24,AA$2:AA24)</f>
        <v>0</v>
      </c>
      <c r="AC24" s="26">
        <f>SUM(AA$2:AA24)</f>
        <v>0</v>
      </c>
      <c r="AD24" s="31" t="e">
        <f t="shared" si="14"/>
        <v>#DIV/0!</v>
      </c>
      <c r="AE24" s="31" t="e">
        <f t="shared" si="15"/>
        <v>#DIV/0!</v>
      </c>
      <c r="AF24" s="31" t="e">
        <f t="shared" si="16"/>
        <v>#DIV/0!</v>
      </c>
      <c r="AG24" s="26">
        <f>SUMIF(Unloader!B:B,Summary!B24,Unloader!M:M)</f>
        <v>0</v>
      </c>
      <c r="AH24" s="26">
        <f>SUMIF(C$2:C24,C24,AG$2:AG24)</f>
        <v>0</v>
      </c>
      <c r="AI24" s="26">
        <f>SUM(AG$2:AG24)</f>
        <v>0</v>
      </c>
      <c r="AJ24" s="31">
        <f>SUMIF(Unloader!B:B,Summary!B24,Unloader!X:X)</f>
        <v>0</v>
      </c>
      <c r="AK24" s="31">
        <f>SUMIF(Unloader!B:B,Summary!B24,Unloader!AE:AE)+SUMIF(Unloader!B:B,Summary!B24,Unloader!BS:BS)+SUMIF(Unloader!B:B,Summary!B24,Unloader!BO:BO)</f>
        <v>0</v>
      </c>
      <c r="AL24" s="31">
        <f>SUMIF(C$2:C24,C24,AJ$2:AJ24)</f>
        <v>0</v>
      </c>
      <c r="AM24" s="31">
        <f>SUMIF(C$2:C24,C24,AK$2:AK24)</f>
        <v>0</v>
      </c>
      <c r="AN24" s="26" t="e">
        <f t="shared" si="17"/>
        <v>#DIV/0!</v>
      </c>
      <c r="AO24" s="26">
        <f>SUM(AJ$2:AJ24)</f>
        <v>0</v>
      </c>
      <c r="AP24" s="26">
        <f>SUM(AK$2:AK24)</f>
        <v>0</v>
      </c>
      <c r="AQ24" s="26" t="e">
        <f t="shared" si="18"/>
        <v>#DIV/0!</v>
      </c>
    </row>
    <row r="25" spans="1:43" x14ac:dyDescent="0.25">
      <c r="A25" s="49">
        <f t="shared" si="27"/>
        <v>24</v>
      </c>
      <c r="B25" s="120">
        <f t="shared" si="28"/>
        <v>40657</v>
      </c>
      <c r="C25" s="21">
        <f t="shared" si="21"/>
        <v>4</v>
      </c>
      <c r="D25" s="51">
        <f>COUNTIF('Rake Load'!A:A,Summary!B25)</f>
        <v>0</v>
      </c>
      <c r="E25" s="51">
        <f>SUMIF('Rake Load'!A:A,B25,'Rake Load'!F:F)</f>
        <v>0</v>
      </c>
      <c r="F25" s="23">
        <f>SUMIF('Rake Load'!A:A,B25,'Rake Load'!AB:AB)</f>
        <v>0</v>
      </c>
      <c r="G25" s="23" t="e">
        <f t="shared" si="29"/>
        <v>#DIV/0!</v>
      </c>
      <c r="H25" s="24" t="e">
        <f t="shared" si="30"/>
        <v>#DIV/0!</v>
      </c>
      <c r="I25" s="24" t="e">
        <f t="shared" si="31"/>
        <v>#DIV/0!</v>
      </c>
      <c r="J25" s="23">
        <f>SUMIF('Rake Load'!A:A,B25,'Rake Load'!BI:BI)</f>
        <v>0</v>
      </c>
      <c r="K25" s="29">
        <f t="shared" si="4"/>
        <v>0</v>
      </c>
      <c r="L25" s="29" t="e">
        <f t="shared" si="5"/>
        <v>#DIV/0!</v>
      </c>
      <c r="M25" s="36" t="e">
        <f t="shared" si="32"/>
        <v>#DIV/0!</v>
      </c>
      <c r="N25" s="36" t="e">
        <f t="shared" si="33"/>
        <v>#DIV/0!</v>
      </c>
      <c r="O25" s="122">
        <f>SUMIF(C$2:C25,C25,D$2:D25)</f>
        <v>0</v>
      </c>
      <c r="P25" s="21">
        <f>SUMIF(C$2:C25,C25,F$2:F25)</f>
        <v>0</v>
      </c>
      <c r="Q25" s="25" t="e">
        <f t="shared" si="8"/>
        <v>#DIV/0!</v>
      </c>
      <c r="R25" s="24" t="e">
        <f t="shared" si="9"/>
        <v>#DIV/0!</v>
      </c>
      <c r="S25" s="24" t="e">
        <f t="shared" si="10"/>
        <v>#DIV/0!</v>
      </c>
      <c r="T25" s="122">
        <f>SUM(D$2:D25)</f>
        <v>0</v>
      </c>
      <c r="U25" s="26">
        <f>SUMIF(C$2:C25,C25,E$2:E25)</f>
        <v>0</v>
      </c>
      <c r="V25" s="26">
        <f>SUM(E$2:E25)</f>
        <v>0</v>
      </c>
      <c r="W25" s="31">
        <f>SUM(F$2:F25)</f>
        <v>0</v>
      </c>
      <c r="X25" s="31" t="e">
        <f t="shared" si="11"/>
        <v>#DIV/0!</v>
      </c>
      <c r="Y25" s="24" t="e">
        <f t="shared" si="12"/>
        <v>#DIV/0!</v>
      </c>
      <c r="Z25" s="24" t="e">
        <f t="shared" si="13"/>
        <v>#DIV/0!</v>
      </c>
      <c r="AA25" s="26">
        <f>SUMIF('Rake Load'!A:A,Summary!B25,'Rake Load'!AO:AO)</f>
        <v>0</v>
      </c>
      <c r="AB25" s="26">
        <f>SUMIF(C$2:C25,C25,AA$2:AA25)</f>
        <v>0</v>
      </c>
      <c r="AC25" s="26">
        <f>SUM(AA$2:AA25)</f>
        <v>0</v>
      </c>
      <c r="AD25" s="31" t="e">
        <f t="shared" si="14"/>
        <v>#DIV/0!</v>
      </c>
      <c r="AE25" s="31" t="e">
        <f t="shared" si="15"/>
        <v>#DIV/0!</v>
      </c>
      <c r="AF25" s="31" t="e">
        <f t="shared" si="16"/>
        <v>#DIV/0!</v>
      </c>
      <c r="AG25" s="26">
        <f>SUMIF(Unloader!B:B,Summary!B25,Unloader!M:M)</f>
        <v>0</v>
      </c>
      <c r="AH25" s="26">
        <f>SUMIF(C$2:C25,C25,AG$2:AG25)</f>
        <v>0</v>
      </c>
      <c r="AI25" s="26">
        <f>SUM(AG$2:AG25)</f>
        <v>0</v>
      </c>
      <c r="AJ25" s="31">
        <f>SUMIF(Unloader!B:B,Summary!B25,Unloader!X:X)</f>
        <v>0</v>
      </c>
      <c r="AK25" s="31">
        <f>SUMIF(Unloader!B:B,Summary!B25,Unloader!AE:AE)+SUMIF(Unloader!B:B,Summary!B25,Unloader!BS:BS)+SUMIF(Unloader!B:B,Summary!B25,Unloader!BO:BO)</f>
        <v>0</v>
      </c>
      <c r="AL25" s="31">
        <f>SUMIF(C$2:C25,C25,AJ$2:AJ25)</f>
        <v>0</v>
      </c>
      <c r="AM25" s="31">
        <f>SUMIF(C$2:C25,C25,AK$2:AK25)</f>
        <v>0</v>
      </c>
      <c r="AN25" s="26" t="e">
        <f t="shared" si="17"/>
        <v>#DIV/0!</v>
      </c>
      <c r="AO25" s="26">
        <f>SUM(AJ$2:AJ25)</f>
        <v>0</v>
      </c>
      <c r="AP25" s="26">
        <f>SUM(AK$2:AK25)</f>
        <v>0</v>
      </c>
      <c r="AQ25" s="26" t="e">
        <f t="shared" si="18"/>
        <v>#DIV/0!</v>
      </c>
    </row>
    <row r="26" spans="1:43" x14ac:dyDescent="0.25">
      <c r="A26" s="49">
        <f t="shared" si="27"/>
        <v>25</v>
      </c>
      <c r="B26" s="120">
        <f t="shared" si="28"/>
        <v>40658</v>
      </c>
      <c r="C26" s="21">
        <f t="shared" si="21"/>
        <v>4</v>
      </c>
      <c r="D26" s="51">
        <f>COUNTIF('Rake Load'!A:A,Summary!B26)</f>
        <v>0</v>
      </c>
      <c r="E26" s="51">
        <f>SUMIF('Rake Load'!A:A,B26,'Rake Load'!F:F)</f>
        <v>0</v>
      </c>
      <c r="F26" s="23">
        <f>SUMIF('Rake Load'!A:A,B26,'Rake Load'!AB:AB)</f>
        <v>0</v>
      </c>
      <c r="G26" s="23" t="e">
        <f t="shared" si="29"/>
        <v>#DIV/0!</v>
      </c>
      <c r="H26" s="24" t="e">
        <f t="shared" si="30"/>
        <v>#DIV/0!</v>
      </c>
      <c r="I26" s="24" t="e">
        <f t="shared" si="31"/>
        <v>#DIV/0!</v>
      </c>
      <c r="J26" s="23">
        <f>SUMIF('Rake Load'!A:A,B26,'Rake Load'!BI:BI)</f>
        <v>0</v>
      </c>
      <c r="K26" s="29">
        <f t="shared" si="4"/>
        <v>0</v>
      </c>
      <c r="L26" s="29" t="e">
        <f t="shared" si="5"/>
        <v>#DIV/0!</v>
      </c>
      <c r="M26" s="36" t="e">
        <f t="shared" si="32"/>
        <v>#DIV/0!</v>
      </c>
      <c r="N26" s="36" t="e">
        <f t="shared" si="33"/>
        <v>#DIV/0!</v>
      </c>
      <c r="O26" s="122">
        <f>SUMIF(C$2:C26,C26,D$2:D26)</f>
        <v>0</v>
      </c>
      <c r="P26" s="21">
        <f>SUMIF(C$2:C26,C26,F$2:F26)</f>
        <v>0</v>
      </c>
      <c r="Q26" s="25" t="e">
        <f t="shared" si="8"/>
        <v>#DIV/0!</v>
      </c>
      <c r="R26" s="24" t="e">
        <f t="shared" si="9"/>
        <v>#DIV/0!</v>
      </c>
      <c r="S26" s="24" t="e">
        <f t="shared" si="10"/>
        <v>#DIV/0!</v>
      </c>
      <c r="T26" s="122">
        <f>SUM(D$2:D26)</f>
        <v>0</v>
      </c>
      <c r="U26" s="26">
        <f>SUMIF(C$2:C26,C26,E$2:E26)</f>
        <v>0</v>
      </c>
      <c r="V26" s="26">
        <f>SUM(E$2:E26)</f>
        <v>0</v>
      </c>
      <c r="W26" s="31">
        <f>SUM(F$2:F26)</f>
        <v>0</v>
      </c>
      <c r="X26" s="31" t="e">
        <f t="shared" si="11"/>
        <v>#DIV/0!</v>
      </c>
      <c r="Y26" s="24" t="e">
        <f t="shared" si="12"/>
        <v>#DIV/0!</v>
      </c>
      <c r="Z26" s="24" t="e">
        <f t="shared" si="13"/>
        <v>#DIV/0!</v>
      </c>
      <c r="AA26" s="26">
        <f>SUMIF('Rake Load'!A:A,Summary!B26,'Rake Load'!AO:AO)</f>
        <v>0</v>
      </c>
      <c r="AB26" s="26">
        <f>SUMIF(C$2:C26,C26,AA$2:AA26)</f>
        <v>0</v>
      </c>
      <c r="AC26" s="26">
        <f>SUM(AA$2:AA26)</f>
        <v>0</v>
      </c>
      <c r="AD26" s="31" t="e">
        <f t="shared" si="14"/>
        <v>#DIV/0!</v>
      </c>
      <c r="AE26" s="31" t="e">
        <f t="shared" si="15"/>
        <v>#DIV/0!</v>
      </c>
      <c r="AF26" s="31" t="e">
        <f t="shared" si="16"/>
        <v>#DIV/0!</v>
      </c>
      <c r="AG26" s="26">
        <f>SUMIF(Unloader!B:B,Summary!B26,Unloader!M:M)</f>
        <v>0</v>
      </c>
      <c r="AH26" s="26">
        <f>SUMIF(C$2:C26,C26,AG$2:AG26)</f>
        <v>0</v>
      </c>
      <c r="AI26" s="26">
        <f>SUM(AG$2:AG26)</f>
        <v>0</v>
      </c>
      <c r="AJ26" s="31">
        <f>SUMIF(Unloader!B:B,Summary!B26,Unloader!X:X)</f>
        <v>0</v>
      </c>
      <c r="AK26" s="31">
        <f>SUMIF(Unloader!B:B,Summary!B26,Unloader!AE:AE)+SUMIF(Unloader!B:B,Summary!B26,Unloader!BS:BS)+SUMIF(Unloader!B:B,Summary!B26,Unloader!BO:BO)</f>
        <v>0</v>
      </c>
      <c r="AL26" s="31">
        <f>SUMIF(C$2:C26,C26,AJ$2:AJ26)</f>
        <v>0</v>
      </c>
      <c r="AM26" s="31">
        <f>SUMIF(C$2:C26,C26,AK$2:AK26)</f>
        <v>0</v>
      </c>
      <c r="AN26" s="26" t="e">
        <f t="shared" si="17"/>
        <v>#DIV/0!</v>
      </c>
      <c r="AO26" s="26">
        <f>SUM(AJ$2:AJ26)</f>
        <v>0</v>
      </c>
      <c r="AP26" s="26">
        <f>SUM(AK$2:AK26)</f>
        <v>0</v>
      </c>
      <c r="AQ26" s="26" t="e">
        <f t="shared" si="18"/>
        <v>#DIV/0!</v>
      </c>
    </row>
    <row r="27" spans="1:43" x14ac:dyDescent="0.25">
      <c r="A27" s="49">
        <f t="shared" si="27"/>
        <v>26</v>
      </c>
      <c r="B27" s="120">
        <f t="shared" si="28"/>
        <v>40659</v>
      </c>
      <c r="C27" s="21">
        <f t="shared" si="21"/>
        <v>4</v>
      </c>
      <c r="D27" s="51">
        <f>COUNTIF('Rake Load'!A:A,Summary!B27)</f>
        <v>0</v>
      </c>
      <c r="E27" s="51">
        <f>SUMIF('Rake Load'!A:A,B27,'Rake Load'!F:F)</f>
        <v>0</v>
      </c>
      <c r="F27" s="23">
        <f>SUMIF('Rake Load'!A:A,B27,'Rake Load'!AB:AB)</f>
        <v>0</v>
      </c>
      <c r="G27" s="23" t="e">
        <f t="shared" si="29"/>
        <v>#DIV/0!</v>
      </c>
      <c r="H27" s="24" t="e">
        <f t="shared" si="30"/>
        <v>#DIV/0!</v>
      </c>
      <c r="I27" s="24" t="e">
        <f t="shared" si="31"/>
        <v>#DIV/0!</v>
      </c>
      <c r="J27" s="23">
        <f>SUMIF('Rake Load'!A:A,B27,'Rake Load'!BI:BI)</f>
        <v>0</v>
      </c>
      <c r="K27" s="29">
        <f t="shared" si="4"/>
        <v>0</v>
      </c>
      <c r="L27" s="29" t="e">
        <f t="shared" si="5"/>
        <v>#DIV/0!</v>
      </c>
      <c r="M27" s="36" t="e">
        <f t="shared" si="32"/>
        <v>#DIV/0!</v>
      </c>
      <c r="N27" s="36" t="e">
        <f t="shared" si="33"/>
        <v>#DIV/0!</v>
      </c>
      <c r="O27" s="122">
        <f>SUMIF(C$2:C27,C27,D$2:D27)</f>
        <v>0</v>
      </c>
      <c r="P27" s="21">
        <f>SUMIF(C$2:C27,C27,F$2:F27)</f>
        <v>0</v>
      </c>
      <c r="Q27" s="25" t="e">
        <f t="shared" si="8"/>
        <v>#DIV/0!</v>
      </c>
      <c r="R27" s="24" t="e">
        <f t="shared" si="9"/>
        <v>#DIV/0!</v>
      </c>
      <c r="S27" s="24" t="e">
        <f t="shared" si="10"/>
        <v>#DIV/0!</v>
      </c>
      <c r="T27" s="122">
        <f>SUM(D$2:D27)</f>
        <v>0</v>
      </c>
      <c r="U27" s="26">
        <f>SUMIF(C$2:C27,C27,E$2:E27)</f>
        <v>0</v>
      </c>
      <c r="V27" s="26">
        <f>SUM(E$2:E27)</f>
        <v>0</v>
      </c>
      <c r="W27" s="31">
        <f>SUM(F$2:F27)</f>
        <v>0</v>
      </c>
      <c r="X27" s="31" t="e">
        <f t="shared" si="11"/>
        <v>#DIV/0!</v>
      </c>
      <c r="Y27" s="24" t="e">
        <f t="shared" si="12"/>
        <v>#DIV/0!</v>
      </c>
      <c r="Z27" s="24" t="e">
        <f t="shared" si="13"/>
        <v>#DIV/0!</v>
      </c>
      <c r="AA27" s="26">
        <f>SUMIF('Rake Load'!A:A,Summary!B27,'Rake Load'!AO:AO)</f>
        <v>0</v>
      </c>
      <c r="AB27" s="26">
        <f>SUMIF(C$2:C27,C27,AA$2:AA27)</f>
        <v>0</v>
      </c>
      <c r="AC27" s="26">
        <f>SUM(AA$2:AA27)</f>
        <v>0</v>
      </c>
      <c r="AD27" s="31" t="e">
        <f t="shared" si="14"/>
        <v>#DIV/0!</v>
      </c>
      <c r="AE27" s="31" t="e">
        <f t="shared" si="15"/>
        <v>#DIV/0!</v>
      </c>
      <c r="AF27" s="31" t="e">
        <f t="shared" si="16"/>
        <v>#DIV/0!</v>
      </c>
      <c r="AG27" s="26">
        <f>SUMIF(Unloader!B:B,Summary!B27,Unloader!M:M)</f>
        <v>0</v>
      </c>
      <c r="AH27" s="26">
        <f>SUMIF(C$2:C27,C27,AG$2:AG27)</f>
        <v>0</v>
      </c>
      <c r="AI27" s="26">
        <f>SUM(AG$2:AG27)</f>
        <v>0</v>
      </c>
      <c r="AJ27" s="31">
        <f>SUMIF(Unloader!B:B,Summary!B27,Unloader!X:X)</f>
        <v>0</v>
      </c>
      <c r="AK27" s="31">
        <f>SUMIF(Unloader!B:B,Summary!B27,Unloader!AE:AE)+SUMIF(Unloader!B:B,Summary!B27,Unloader!BS:BS)+SUMIF(Unloader!B:B,Summary!B27,Unloader!BO:BO)</f>
        <v>0</v>
      </c>
      <c r="AL27" s="31">
        <f>SUMIF(C$2:C27,C27,AJ$2:AJ27)</f>
        <v>0</v>
      </c>
      <c r="AM27" s="31">
        <f>SUMIF(C$2:C27,C27,AK$2:AK27)</f>
        <v>0</v>
      </c>
      <c r="AN27" s="26" t="e">
        <f t="shared" si="17"/>
        <v>#DIV/0!</v>
      </c>
      <c r="AO27" s="26">
        <f>SUM(AJ$2:AJ27)</f>
        <v>0</v>
      </c>
      <c r="AP27" s="26">
        <f>SUM(AK$2:AK27)</f>
        <v>0</v>
      </c>
      <c r="AQ27" s="26" t="e">
        <f t="shared" si="18"/>
        <v>#DIV/0!</v>
      </c>
    </row>
    <row r="28" spans="1:43" x14ac:dyDescent="0.25">
      <c r="A28" s="49">
        <f t="shared" si="27"/>
        <v>27</v>
      </c>
      <c r="B28" s="120">
        <f t="shared" si="28"/>
        <v>40660</v>
      </c>
      <c r="C28" s="21">
        <f t="shared" si="21"/>
        <v>4</v>
      </c>
      <c r="D28" s="51">
        <f>COUNTIF('Rake Load'!A:A,Summary!B28)</f>
        <v>0</v>
      </c>
      <c r="E28" s="51">
        <f>SUMIF('Rake Load'!A:A,B28,'Rake Load'!F:F)</f>
        <v>0</v>
      </c>
      <c r="F28" s="23">
        <f>SUMIF('Rake Load'!A:A,B28,'Rake Load'!AB:AB)</f>
        <v>0</v>
      </c>
      <c r="G28" s="23" t="e">
        <f t="shared" si="29"/>
        <v>#DIV/0!</v>
      </c>
      <c r="H28" s="24" t="e">
        <f t="shared" si="30"/>
        <v>#DIV/0!</v>
      </c>
      <c r="I28" s="24" t="e">
        <f t="shared" si="31"/>
        <v>#DIV/0!</v>
      </c>
      <c r="J28" s="23">
        <f>SUMIF('Rake Load'!A:A,B28,'Rake Load'!BI:BI)</f>
        <v>0</v>
      </c>
      <c r="K28" s="29">
        <f t="shared" si="4"/>
        <v>0</v>
      </c>
      <c r="L28" s="29" t="e">
        <f t="shared" si="5"/>
        <v>#DIV/0!</v>
      </c>
      <c r="M28" s="36" t="e">
        <f t="shared" si="32"/>
        <v>#DIV/0!</v>
      </c>
      <c r="N28" s="36" t="e">
        <f t="shared" si="33"/>
        <v>#DIV/0!</v>
      </c>
      <c r="O28" s="122">
        <f>SUMIF(C$2:C28,C28,D$2:D28)</f>
        <v>0</v>
      </c>
      <c r="P28" s="21">
        <f>SUMIF(C$2:C28,C28,F$2:F28)</f>
        <v>0</v>
      </c>
      <c r="Q28" s="25" t="e">
        <f t="shared" si="8"/>
        <v>#DIV/0!</v>
      </c>
      <c r="R28" s="24" t="e">
        <f t="shared" si="9"/>
        <v>#DIV/0!</v>
      </c>
      <c r="S28" s="24" t="e">
        <f t="shared" si="10"/>
        <v>#DIV/0!</v>
      </c>
      <c r="T28" s="122">
        <f>SUM(D$2:D28)</f>
        <v>0</v>
      </c>
      <c r="U28" s="26">
        <f>SUMIF(C$2:C28,C28,E$2:E28)</f>
        <v>0</v>
      </c>
      <c r="V28" s="26">
        <f>SUM(E$2:E28)</f>
        <v>0</v>
      </c>
      <c r="W28" s="31">
        <f>SUM(F$2:F28)</f>
        <v>0</v>
      </c>
      <c r="X28" s="31" t="e">
        <f t="shared" si="11"/>
        <v>#DIV/0!</v>
      </c>
      <c r="Y28" s="24" t="e">
        <f t="shared" si="12"/>
        <v>#DIV/0!</v>
      </c>
      <c r="Z28" s="24" t="e">
        <f t="shared" si="13"/>
        <v>#DIV/0!</v>
      </c>
      <c r="AA28" s="26">
        <f>SUMIF('Rake Load'!A:A,Summary!B28,'Rake Load'!AO:AO)</f>
        <v>0</v>
      </c>
      <c r="AB28" s="26">
        <f>SUMIF(C$2:C28,C28,AA$2:AA28)</f>
        <v>0</v>
      </c>
      <c r="AC28" s="26">
        <f>SUM(AA$2:AA28)</f>
        <v>0</v>
      </c>
      <c r="AD28" s="31" t="e">
        <f t="shared" si="14"/>
        <v>#DIV/0!</v>
      </c>
      <c r="AE28" s="31" t="e">
        <f t="shared" si="15"/>
        <v>#DIV/0!</v>
      </c>
      <c r="AF28" s="31" t="e">
        <f t="shared" si="16"/>
        <v>#DIV/0!</v>
      </c>
      <c r="AG28" s="26">
        <f>SUMIF(Unloader!B:B,Summary!B28,Unloader!M:M)</f>
        <v>0</v>
      </c>
      <c r="AH28" s="26">
        <f>SUMIF(C$2:C28,C28,AG$2:AG28)</f>
        <v>0</v>
      </c>
      <c r="AI28" s="26">
        <f>SUM(AG$2:AG28)</f>
        <v>0</v>
      </c>
      <c r="AJ28" s="31">
        <f>SUMIF(Unloader!B:B,Summary!B28,Unloader!X:X)</f>
        <v>0</v>
      </c>
      <c r="AK28" s="31">
        <f>SUMIF(Unloader!B:B,Summary!B28,Unloader!AE:AE)+SUMIF(Unloader!B:B,Summary!B28,Unloader!BS:BS)+SUMIF(Unloader!B:B,Summary!B28,Unloader!BO:BO)</f>
        <v>0</v>
      </c>
      <c r="AL28" s="31">
        <f>SUMIF(C$2:C28,C28,AJ$2:AJ28)</f>
        <v>0</v>
      </c>
      <c r="AM28" s="31">
        <f>SUMIF(C$2:C28,C28,AK$2:AK28)</f>
        <v>0</v>
      </c>
      <c r="AN28" s="26" t="e">
        <f t="shared" si="17"/>
        <v>#DIV/0!</v>
      </c>
      <c r="AO28" s="26">
        <f>SUM(AJ$2:AJ28)</f>
        <v>0</v>
      </c>
      <c r="AP28" s="26">
        <f>SUM(AK$2:AK28)</f>
        <v>0</v>
      </c>
      <c r="AQ28" s="26" t="e">
        <f t="shared" si="18"/>
        <v>#DIV/0!</v>
      </c>
    </row>
    <row r="29" spans="1:43" x14ac:dyDescent="0.25">
      <c r="A29" s="49">
        <f t="shared" si="27"/>
        <v>28</v>
      </c>
      <c r="B29" s="120">
        <f t="shared" si="28"/>
        <v>40661</v>
      </c>
      <c r="C29" s="21">
        <f t="shared" si="21"/>
        <v>4</v>
      </c>
      <c r="D29" s="51">
        <f>COUNTIF('Rake Load'!A:A,Summary!B29)</f>
        <v>0</v>
      </c>
      <c r="E29" s="51">
        <f>SUMIF('Rake Load'!A:A,B29,'Rake Load'!F:F)</f>
        <v>0</v>
      </c>
      <c r="F29" s="23">
        <f>SUMIF('Rake Load'!A:A,B29,'Rake Load'!AB:AB)</f>
        <v>0</v>
      </c>
      <c r="G29" s="23" t="e">
        <f t="shared" si="29"/>
        <v>#DIV/0!</v>
      </c>
      <c r="H29" s="24" t="e">
        <f t="shared" si="30"/>
        <v>#DIV/0!</v>
      </c>
      <c r="I29" s="24" t="e">
        <f t="shared" si="31"/>
        <v>#DIV/0!</v>
      </c>
      <c r="J29" s="23">
        <f>SUMIF('Rake Load'!A:A,B29,'Rake Load'!BI:BI)</f>
        <v>0</v>
      </c>
      <c r="K29" s="29">
        <f t="shared" si="4"/>
        <v>0</v>
      </c>
      <c r="L29" s="29" t="e">
        <f t="shared" si="5"/>
        <v>#DIV/0!</v>
      </c>
      <c r="M29" s="36" t="e">
        <f t="shared" si="32"/>
        <v>#DIV/0!</v>
      </c>
      <c r="N29" s="36" t="e">
        <f t="shared" si="33"/>
        <v>#DIV/0!</v>
      </c>
      <c r="O29" s="122">
        <f>SUMIF(C$2:C29,C29,D$2:D29)</f>
        <v>0</v>
      </c>
      <c r="P29" s="21">
        <f>SUMIF(C$2:C29,C29,F$2:F29)</f>
        <v>0</v>
      </c>
      <c r="Q29" s="25" t="e">
        <f t="shared" si="8"/>
        <v>#DIV/0!</v>
      </c>
      <c r="R29" s="24" t="e">
        <f t="shared" si="9"/>
        <v>#DIV/0!</v>
      </c>
      <c r="S29" s="24" t="e">
        <f t="shared" si="10"/>
        <v>#DIV/0!</v>
      </c>
      <c r="T29" s="122">
        <f>SUM(D$2:D29)</f>
        <v>0</v>
      </c>
      <c r="U29" s="26">
        <f>SUMIF(C$2:C29,C29,E$2:E29)</f>
        <v>0</v>
      </c>
      <c r="V29" s="26">
        <f>SUM(E$2:E29)</f>
        <v>0</v>
      </c>
      <c r="W29" s="31">
        <f>SUM(F$2:F29)</f>
        <v>0</v>
      </c>
      <c r="X29" s="31" t="e">
        <f t="shared" si="11"/>
        <v>#DIV/0!</v>
      </c>
      <c r="Y29" s="24" t="e">
        <f t="shared" si="12"/>
        <v>#DIV/0!</v>
      </c>
      <c r="Z29" s="24" t="e">
        <f t="shared" si="13"/>
        <v>#DIV/0!</v>
      </c>
      <c r="AA29" s="26">
        <f>SUMIF('Rake Load'!A:A,Summary!B29,'Rake Load'!AO:AO)</f>
        <v>0</v>
      </c>
      <c r="AB29" s="26">
        <f>SUMIF(C$2:C29,C29,AA$2:AA29)</f>
        <v>0</v>
      </c>
      <c r="AC29" s="26">
        <f>SUM(AA$2:AA29)</f>
        <v>0</v>
      </c>
      <c r="AD29" s="31" t="e">
        <f t="shared" si="14"/>
        <v>#DIV/0!</v>
      </c>
      <c r="AE29" s="31" t="e">
        <f t="shared" si="15"/>
        <v>#DIV/0!</v>
      </c>
      <c r="AF29" s="31" t="e">
        <f t="shared" si="16"/>
        <v>#DIV/0!</v>
      </c>
      <c r="AG29" s="26">
        <f>SUMIF(Unloader!B:B,Summary!B29,Unloader!M:M)</f>
        <v>0</v>
      </c>
      <c r="AH29" s="26">
        <f>SUMIF(C$2:C29,C29,AG$2:AG29)</f>
        <v>0</v>
      </c>
      <c r="AI29" s="26">
        <f>SUM(AG$2:AG29)</f>
        <v>0</v>
      </c>
      <c r="AJ29" s="31">
        <f>SUMIF(Unloader!B:B,Summary!B29,Unloader!X:X)</f>
        <v>0</v>
      </c>
      <c r="AK29" s="31">
        <f>SUMIF(Unloader!B:B,Summary!B29,Unloader!AE:AE)+SUMIF(Unloader!B:B,Summary!B29,Unloader!BS:BS)+SUMIF(Unloader!B:B,Summary!B29,Unloader!BO:BO)</f>
        <v>0</v>
      </c>
      <c r="AL29" s="31">
        <f>SUMIF(C$2:C29,C29,AJ$2:AJ29)</f>
        <v>0</v>
      </c>
      <c r="AM29" s="31">
        <f>SUMIF(C$2:C29,C29,AK$2:AK29)</f>
        <v>0</v>
      </c>
      <c r="AN29" s="26" t="e">
        <f t="shared" si="17"/>
        <v>#DIV/0!</v>
      </c>
      <c r="AO29" s="26">
        <f>SUM(AJ$2:AJ29)</f>
        <v>0</v>
      </c>
      <c r="AP29" s="26">
        <f>SUM(AK$2:AK29)</f>
        <v>0</v>
      </c>
      <c r="AQ29" s="26" t="e">
        <f t="shared" si="18"/>
        <v>#DIV/0!</v>
      </c>
    </row>
    <row r="30" spans="1:43" x14ac:dyDescent="0.25">
      <c r="A30" s="49">
        <f t="shared" si="27"/>
        <v>29</v>
      </c>
      <c r="B30" s="120">
        <f t="shared" si="28"/>
        <v>40662</v>
      </c>
      <c r="C30" s="21">
        <f t="shared" si="21"/>
        <v>4</v>
      </c>
      <c r="D30" s="51">
        <f>COUNTIF('Rake Load'!A:A,Summary!B30)</f>
        <v>0</v>
      </c>
      <c r="E30" s="51">
        <f>SUMIF('Rake Load'!A:A,B30,'Rake Load'!F:F)</f>
        <v>0</v>
      </c>
      <c r="F30" s="23">
        <f>SUMIF('Rake Load'!A:A,B30,'Rake Load'!AB:AB)</f>
        <v>0</v>
      </c>
      <c r="G30" s="23" t="e">
        <f t="shared" si="29"/>
        <v>#DIV/0!</v>
      </c>
      <c r="H30" s="24" t="e">
        <f t="shared" si="30"/>
        <v>#DIV/0!</v>
      </c>
      <c r="I30" s="24" t="e">
        <f t="shared" si="31"/>
        <v>#DIV/0!</v>
      </c>
      <c r="J30" s="23">
        <f>SUMIF('Rake Load'!A:A,B30,'Rake Load'!BI:BI)</f>
        <v>0</v>
      </c>
      <c r="K30" s="29">
        <f t="shared" si="4"/>
        <v>0</v>
      </c>
      <c r="L30" s="29" t="e">
        <f t="shared" si="5"/>
        <v>#DIV/0!</v>
      </c>
      <c r="M30" s="36" t="e">
        <f t="shared" si="32"/>
        <v>#DIV/0!</v>
      </c>
      <c r="N30" s="36" t="e">
        <f t="shared" si="33"/>
        <v>#DIV/0!</v>
      </c>
      <c r="O30" s="122">
        <f>SUMIF(C$2:C30,C30,D$2:D30)</f>
        <v>0</v>
      </c>
      <c r="P30" s="21">
        <f>SUMIF(C$2:C30,C30,F$2:F30)</f>
        <v>0</v>
      </c>
      <c r="Q30" s="25" t="e">
        <f t="shared" si="8"/>
        <v>#DIV/0!</v>
      </c>
      <c r="R30" s="24" t="e">
        <f t="shared" si="9"/>
        <v>#DIV/0!</v>
      </c>
      <c r="S30" s="24" t="e">
        <f t="shared" si="10"/>
        <v>#DIV/0!</v>
      </c>
      <c r="T30" s="122">
        <f>SUM(D$2:D30)</f>
        <v>0</v>
      </c>
      <c r="U30" s="26">
        <f>SUMIF(C$2:C30,C30,E$2:E30)</f>
        <v>0</v>
      </c>
      <c r="V30" s="26">
        <f>SUM(E$2:E30)</f>
        <v>0</v>
      </c>
      <c r="W30" s="31">
        <f>SUM(F$2:F30)</f>
        <v>0</v>
      </c>
      <c r="X30" s="31" t="e">
        <f t="shared" si="11"/>
        <v>#DIV/0!</v>
      </c>
      <c r="Y30" s="24" t="e">
        <f t="shared" si="12"/>
        <v>#DIV/0!</v>
      </c>
      <c r="Z30" s="24" t="e">
        <f t="shared" si="13"/>
        <v>#DIV/0!</v>
      </c>
      <c r="AA30" s="26">
        <f>SUMIF('Rake Load'!A:A,Summary!B30,'Rake Load'!AO:AO)</f>
        <v>0</v>
      </c>
      <c r="AB30" s="26">
        <f>SUMIF(C$2:C30,C30,AA$2:AA30)</f>
        <v>0</v>
      </c>
      <c r="AC30" s="26">
        <f>SUM(AA$2:AA30)</f>
        <v>0</v>
      </c>
      <c r="AD30" s="31" t="e">
        <f t="shared" si="14"/>
        <v>#DIV/0!</v>
      </c>
      <c r="AE30" s="31" t="e">
        <f t="shared" si="15"/>
        <v>#DIV/0!</v>
      </c>
      <c r="AF30" s="31" t="e">
        <f t="shared" si="16"/>
        <v>#DIV/0!</v>
      </c>
      <c r="AG30" s="26">
        <f>SUMIF(Unloader!B:B,Summary!B30,Unloader!M:M)</f>
        <v>0</v>
      </c>
      <c r="AH30" s="26">
        <f>SUMIF(C$2:C30,C30,AG$2:AG30)</f>
        <v>0</v>
      </c>
      <c r="AI30" s="26">
        <f>SUM(AG$2:AG30)</f>
        <v>0</v>
      </c>
      <c r="AJ30" s="31">
        <f>SUMIF(Unloader!B:B,Summary!B30,Unloader!X:X)</f>
        <v>0</v>
      </c>
      <c r="AK30" s="31">
        <f>SUMIF(Unloader!B:B,Summary!B30,Unloader!AE:AE)+SUMIF(Unloader!B:B,Summary!B30,Unloader!BS:BS)+SUMIF(Unloader!B:B,Summary!B30,Unloader!BO:BO)</f>
        <v>0</v>
      </c>
      <c r="AL30" s="31">
        <f>SUMIF(C$2:C30,C30,AJ$2:AJ30)</f>
        <v>0</v>
      </c>
      <c r="AM30" s="31">
        <f>SUMIF(C$2:C30,C30,AK$2:AK30)</f>
        <v>0</v>
      </c>
      <c r="AN30" s="26" t="e">
        <f t="shared" si="17"/>
        <v>#DIV/0!</v>
      </c>
      <c r="AO30" s="26">
        <f>SUM(AJ$2:AJ30)</f>
        <v>0</v>
      </c>
      <c r="AP30" s="26">
        <f>SUM(AK$2:AK30)</f>
        <v>0</v>
      </c>
      <c r="AQ30" s="26" t="e">
        <f t="shared" si="18"/>
        <v>#DIV/0!</v>
      </c>
    </row>
    <row r="31" spans="1:43" x14ac:dyDescent="0.25">
      <c r="A31" s="49">
        <f t="shared" si="27"/>
        <v>30</v>
      </c>
      <c r="B31" s="120">
        <f t="shared" si="28"/>
        <v>40663</v>
      </c>
      <c r="C31" s="21">
        <f t="shared" si="21"/>
        <v>4</v>
      </c>
      <c r="D31" s="51">
        <f>COUNTIF('Rake Load'!A:A,Summary!B31)</f>
        <v>0</v>
      </c>
      <c r="E31" s="51">
        <f>SUMIF('Rake Load'!A:A,B31,'Rake Load'!F:F)</f>
        <v>0</v>
      </c>
      <c r="F31" s="23">
        <f>SUMIF('Rake Load'!A:A,B31,'Rake Load'!AB:AB)</f>
        <v>0</v>
      </c>
      <c r="G31" s="23" t="e">
        <f t="shared" si="29"/>
        <v>#DIV/0!</v>
      </c>
      <c r="H31" s="24" t="e">
        <f t="shared" si="30"/>
        <v>#DIV/0!</v>
      </c>
      <c r="I31" s="24" t="e">
        <f t="shared" si="31"/>
        <v>#DIV/0!</v>
      </c>
      <c r="J31" s="23">
        <f>SUMIF('Rake Load'!A:A,B31,'Rake Load'!BI:BI)</f>
        <v>0</v>
      </c>
      <c r="K31" s="29">
        <f t="shared" si="4"/>
        <v>0</v>
      </c>
      <c r="L31" s="29" t="e">
        <f t="shared" si="5"/>
        <v>#DIV/0!</v>
      </c>
      <c r="M31" s="36" t="e">
        <f t="shared" si="32"/>
        <v>#DIV/0!</v>
      </c>
      <c r="N31" s="36" t="e">
        <f t="shared" si="33"/>
        <v>#DIV/0!</v>
      </c>
      <c r="O31" s="122">
        <f>SUMIF(C$2:C31,C31,D$2:D31)</f>
        <v>0</v>
      </c>
      <c r="P31" s="21">
        <f>SUMIF(C$2:C31,C31,F$2:F31)</f>
        <v>0</v>
      </c>
      <c r="Q31" s="25" t="e">
        <f t="shared" si="8"/>
        <v>#DIV/0!</v>
      </c>
      <c r="R31" s="24" t="e">
        <f t="shared" si="9"/>
        <v>#DIV/0!</v>
      </c>
      <c r="S31" s="24" t="e">
        <f t="shared" si="10"/>
        <v>#DIV/0!</v>
      </c>
      <c r="T31" s="122">
        <f>SUM(D$2:D31)</f>
        <v>0</v>
      </c>
      <c r="U31" s="26">
        <f>SUMIF(C$2:C31,C31,E$2:E31)</f>
        <v>0</v>
      </c>
      <c r="V31" s="26">
        <f>SUM(E$2:E31)</f>
        <v>0</v>
      </c>
      <c r="W31" s="31">
        <f>SUM(F$2:F31)</f>
        <v>0</v>
      </c>
      <c r="X31" s="31" t="e">
        <f t="shared" si="11"/>
        <v>#DIV/0!</v>
      </c>
      <c r="Y31" s="24" t="e">
        <f t="shared" si="12"/>
        <v>#DIV/0!</v>
      </c>
      <c r="Z31" s="24" t="e">
        <f t="shared" si="13"/>
        <v>#DIV/0!</v>
      </c>
      <c r="AA31" s="26">
        <f>SUMIF('Rake Load'!A:A,Summary!B31,'Rake Load'!AO:AO)</f>
        <v>0</v>
      </c>
      <c r="AB31" s="26">
        <f>SUMIF(C$2:C31,C31,AA$2:AA31)</f>
        <v>0</v>
      </c>
      <c r="AC31" s="26">
        <f>SUM(AA$2:AA31)</f>
        <v>0</v>
      </c>
      <c r="AD31" s="31" t="e">
        <f t="shared" si="14"/>
        <v>#DIV/0!</v>
      </c>
      <c r="AE31" s="31" t="e">
        <f t="shared" si="15"/>
        <v>#DIV/0!</v>
      </c>
      <c r="AF31" s="31" t="e">
        <f t="shared" si="16"/>
        <v>#DIV/0!</v>
      </c>
      <c r="AG31" s="26">
        <f>SUMIF(Unloader!B:B,Summary!B31,Unloader!M:M)</f>
        <v>0</v>
      </c>
      <c r="AH31" s="26">
        <f>SUMIF(C$2:C31,C31,AG$2:AG31)</f>
        <v>0</v>
      </c>
      <c r="AI31" s="26">
        <f>SUM(AG$2:AG31)</f>
        <v>0</v>
      </c>
      <c r="AJ31" s="31">
        <f>SUMIF(Unloader!B:B,Summary!B31,Unloader!X:X)</f>
        <v>0</v>
      </c>
      <c r="AK31" s="31">
        <f>SUMIF(Unloader!B:B,Summary!B31,Unloader!AE:AE)+SUMIF(Unloader!B:B,Summary!B31,Unloader!BS:BS)+SUMIF(Unloader!B:B,Summary!B31,Unloader!BO:BO)</f>
        <v>0</v>
      </c>
      <c r="AL31" s="31">
        <f>SUMIF(C$2:C31,C31,AJ$2:AJ31)</f>
        <v>0</v>
      </c>
      <c r="AM31" s="31">
        <f>SUMIF(C$2:C31,C31,AK$2:AK31)</f>
        <v>0</v>
      </c>
      <c r="AN31" s="26" t="e">
        <f t="shared" si="17"/>
        <v>#DIV/0!</v>
      </c>
      <c r="AO31" s="26">
        <f>SUM(AJ$2:AJ31)</f>
        <v>0</v>
      </c>
      <c r="AP31" s="26">
        <f>SUM(AK$2:AK31)</f>
        <v>0</v>
      </c>
      <c r="AQ31" s="26" t="e">
        <f t="shared" si="18"/>
        <v>#DIV/0!</v>
      </c>
    </row>
    <row r="32" spans="1:43" x14ac:dyDescent="0.25">
      <c r="A32" s="49">
        <f t="shared" si="27"/>
        <v>31</v>
      </c>
      <c r="B32" s="120">
        <f t="shared" si="28"/>
        <v>40664</v>
      </c>
      <c r="C32" s="21">
        <f t="shared" si="21"/>
        <v>5</v>
      </c>
      <c r="D32" s="51">
        <f>COUNTIF('Rake Load'!A:A,Summary!B32)</f>
        <v>0</v>
      </c>
      <c r="E32" s="51">
        <f>SUMIF('Rake Load'!A:A,B32,'Rake Load'!F:F)</f>
        <v>0</v>
      </c>
      <c r="F32" s="23">
        <f>SUMIF('Rake Load'!A:A,B32,'Rake Load'!AB:AB)</f>
        <v>0</v>
      </c>
      <c r="G32" s="23" t="e">
        <f t="shared" si="29"/>
        <v>#DIV/0!</v>
      </c>
      <c r="H32" s="24" t="e">
        <f t="shared" si="30"/>
        <v>#DIV/0!</v>
      </c>
      <c r="I32" s="24" t="e">
        <f t="shared" si="31"/>
        <v>#DIV/0!</v>
      </c>
      <c r="J32" s="23">
        <f>SUMIF('Rake Load'!A:A,B32,'Rake Load'!BI:BI)</f>
        <v>0</v>
      </c>
      <c r="K32" s="29">
        <f t="shared" si="4"/>
        <v>0</v>
      </c>
      <c r="L32" s="29" t="e">
        <f t="shared" si="5"/>
        <v>#DIV/0!</v>
      </c>
      <c r="M32" s="36" t="e">
        <f t="shared" si="32"/>
        <v>#DIV/0!</v>
      </c>
      <c r="N32" s="36" t="e">
        <f t="shared" si="33"/>
        <v>#DIV/0!</v>
      </c>
      <c r="O32" s="122">
        <f>SUMIF(C$2:C32,C32,D$2:D32)</f>
        <v>0</v>
      </c>
      <c r="P32" s="21">
        <f>SUMIF(C$2:C32,C32,F$2:F32)</f>
        <v>0</v>
      </c>
      <c r="Q32" s="25" t="e">
        <f t="shared" si="8"/>
        <v>#DIV/0!</v>
      </c>
      <c r="R32" s="24" t="e">
        <f t="shared" si="9"/>
        <v>#DIV/0!</v>
      </c>
      <c r="S32" s="24" t="e">
        <f t="shared" si="10"/>
        <v>#DIV/0!</v>
      </c>
      <c r="T32" s="122">
        <f>SUM(D$2:D32)</f>
        <v>0</v>
      </c>
      <c r="U32" s="26">
        <f>SUMIF(C$2:C32,C32,E$2:E32)</f>
        <v>0</v>
      </c>
      <c r="V32" s="26">
        <f>SUM(E$2:E32)</f>
        <v>0</v>
      </c>
      <c r="W32" s="31">
        <f>SUM(F$2:F32)</f>
        <v>0</v>
      </c>
      <c r="X32" s="31" t="e">
        <f t="shared" si="11"/>
        <v>#DIV/0!</v>
      </c>
      <c r="Y32" s="24" t="e">
        <f t="shared" si="12"/>
        <v>#DIV/0!</v>
      </c>
      <c r="Z32" s="24" t="e">
        <f t="shared" si="13"/>
        <v>#DIV/0!</v>
      </c>
      <c r="AA32" s="26">
        <f>SUMIF('Rake Load'!A:A,Summary!B32,'Rake Load'!AO:AO)</f>
        <v>0</v>
      </c>
      <c r="AB32" s="26">
        <f>SUMIF(C$2:C32,C32,AA$2:AA32)</f>
        <v>0</v>
      </c>
      <c r="AC32" s="26">
        <f>SUM(AA$2:AA32)</f>
        <v>0</v>
      </c>
      <c r="AD32" s="31" t="e">
        <f t="shared" si="14"/>
        <v>#DIV/0!</v>
      </c>
      <c r="AE32" s="31" t="e">
        <f t="shared" si="15"/>
        <v>#DIV/0!</v>
      </c>
      <c r="AF32" s="31" t="e">
        <f t="shared" si="16"/>
        <v>#DIV/0!</v>
      </c>
      <c r="AG32" s="26">
        <f>SUMIF(Unloader!B:B,Summary!B32,Unloader!M:M)</f>
        <v>0</v>
      </c>
      <c r="AH32" s="26">
        <f>SUMIF(C$2:C32,C32,AG$2:AG32)</f>
        <v>0</v>
      </c>
      <c r="AI32" s="26">
        <f>SUM(AG$2:AG32)</f>
        <v>0</v>
      </c>
      <c r="AJ32" s="31">
        <f>SUMIF(Unloader!B:B,Summary!B32,Unloader!X:X)</f>
        <v>0</v>
      </c>
      <c r="AK32" s="31">
        <f>SUMIF(Unloader!B:B,Summary!B32,Unloader!AE:AE)+SUMIF(Unloader!B:B,Summary!B32,Unloader!BS:BS)+SUMIF(Unloader!B:B,Summary!B32,Unloader!BO:BO)</f>
        <v>0</v>
      </c>
      <c r="AL32" s="31">
        <f>SUMIF(C$2:C32,C32,AJ$2:AJ32)</f>
        <v>0</v>
      </c>
      <c r="AM32" s="31">
        <f>SUMIF(C$2:C32,C32,AK$2:AK32)</f>
        <v>0</v>
      </c>
      <c r="AN32" s="26" t="e">
        <f t="shared" si="17"/>
        <v>#DIV/0!</v>
      </c>
      <c r="AO32" s="26">
        <f>SUM(AJ$2:AJ32)</f>
        <v>0</v>
      </c>
      <c r="AP32" s="26">
        <f>SUM(AK$2:AK32)</f>
        <v>0</v>
      </c>
      <c r="AQ32" s="26" t="e">
        <f t="shared" si="18"/>
        <v>#DIV/0!</v>
      </c>
    </row>
    <row r="33" spans="1:43" x14ac:dyDescent="0.25">
      <c r="A33" s="49">
        <f t="shared" si="27"/>
        <v>32</v>
      </c>
      <c r="B33" s="120">
        <f t="shared" si="28"/>
        <v>40665</v>
      </c>
      <c r="C33" s="21">
        <f t="shared" si="21"/>
        <v>5</v>
      </c>
      <c r="D33" s="51">
        <f>COUNTIF('Rake Load'!A:A,Summary!B33)</f>
        <v>0</v>
      </c>
      <c r="E33" s="51">
        <f>SUMIF('Rake Load'!A:A,B33,'Rake Load'!F:F)</f>
        <v>0</v>
      </c>
      <c r="F33" s="23">
        <f>SUMIF('Rake Load'!A:A,B33,'Rake Load'!AB:AB)</f>
        <v>0</v>
      </c>
      <c r="G33" s="23" t="e">
        <f t="shared" si="29"/>
        <v>#DIV/0!</v>
      </c>
      <c r="H33" s="24" t="e">
        <f t="shared" si="30"/>
        <v>#DIV/0!</v>
      </c>
      <c r="I33" s="24" t="e">
        <f t="shared" si="31"/>
        <v>#DIV/0!</v>
      </c>
      <c r="J33" s="23">
        <f>SUMIF('Rake Load'!A:A,B33,'Rake Load'!BI:BI)</f>
        <v>0</v>
      </c>
      <c r="K33" s="29">
        <f t="shared" si="4"/>
        <v>0</v>
      </c>
      <c r="L33" s="29" t="e">
        <f t="shared" si="5"/>
        <v>#DIV/0!</v>
      </c>
      <c r="M33" s="36" t="e">
        <f t="shared" si="32"/>
        <v>#DIV/0!</v>
      </c>
      <c r="N33" s="36" t="e">
        <f t="shared" si="33"/>
        <v>#DIV/0!</v>
      </c>
      <c r="O33" s="122">
        <f>SUMIF(C$2:C33,C33,D$2:D33)</f>
        <v>0</v>
      </c>
      <c r="P33" s="21">
        <f>SUMIF(C$2:C33,C33,F$2:F33)</f>
        <v>0</v>
      </c>
      <c r="Q33" s="25" t="e">
        <f t="shared" si="8"/>
        <v>#DIV/0!</v>
      </c>
      <c r="R33" s="24" t="e">
        <f t="shared" si="9"/>
        <v>#DIV/0!</v>
      </c>
      <c r="S33" s="24" t="e">
        <f t="shared" si="10"/>
        <v>#DIV/0!</v>
      </c>
      <c r="T33" s="122">
        <f>SUM(D$2:D33)</f>
        <v>0</v>
      </c>
      <c r="U33" s="26">
        <f>SUMIF(C$2:C33,C33,E$2:E33)</f>
        <v>0</v>
      </c>
      <c r="V33" s="26">
        <f>SUM(E$2:E33)</f>
        <v>0</v>
      </c>
      <c r="W33" s="31">
        <f>SUM(F$2:F33)</f>
        <v>0</v>
      </c>
      <c r="X33" s="31" t="e">
        <f t="shared" si="11"/>
        <v>#DIV/0!</v>
      </c>
      <c r="Y33" s="24" t="e">
        <f t="shared" si="12"/>
        <v>#DIV/0!</v>
      </c>
      <c r="Z33" s="24" t="e">
        <f t="shared" si="13"/>
        <v>#DIV/0!</v>
      </c>
      <c r="AA33" s="26">
        <f>SUMIF('Rake Load'!A:A,Summary!B33,'Rake Load'!AO:AO)</f>
        <v>0</v>
      </c>
      <c r="AB33" s="26">
        <f>SUMIF(C$2:C33,C33,AA$2:AA33)</f>
        <v>0</v>
      </c>
      <c r="AC33" s="26">
        <f>SUM(AA$2:AA33)</f>
        <v>0</v>
      </c>
      <c r="AD33" s="31" t="e">
        <f t="shared" si="14"/>
        <v>#DIV/0!</v>
      </c>
      <c r="AE33" s="31" t="e">
        <f t="shared" si="15"/>
        <v>#DIV/0!</v>
      </c>
      <c r="AF33" s="31" t="e">
        <f t="shared" si="16"/>
        <v>#DIV/0!</v>
      </c>
      <c r="AG33" s="26">
        <f>SUMIF(Unloader!B:B,Summary!B33,Unloader!M:M)</f>
        <v>0</v>
      </c>
      <c r="AH33" s="26">
        <f>SUMIF(C$2:C33,C33,AG$2:AG33)</f>
        <v>0</v>
      </c>
      <c r="AI33" s="26">
        <f>SUM(AG$2:AG33)</f>
        <v>0</v>
      </c>
      <c r="AJ33" s="31">
        <f>SUMIF(Unloader!B:B,Summary!B33,Unloader!X:X)</f>
        <v>0</v>
      </c>
      <c r="AK33" s="31">
        <f>SUMIF(Unloader!B:B,Summary!B33,Unloader!AE:AE)+SUMIF(Unloader!B:B,Summary!B33,Unloader!BS:BS)+SUMIF(Unloader!B:B,Summary!B33,Unloader!BO:BO)</f>
        <v>0</v>
      </c>
      <c r="AL33" s="31">
        <f>SUMIF(C$2:C33,C33,AJ$2:AJ33)</f>
        <v>0</v>
      </c>
      <c r="AM33" s="31">
        <f>SUMIF(C$2:C33,C33,AK$2:AK33)</f>
        <v>0</v>
      </c>
      <c r="AN33" s="26" t="e">
        <f t="shared" si="17"/>
        <v>#DIV/0!</v>
      </c>
      <c r="AO33" s="26">
        <f>SUM(AJ$2:AJ33)</f>
        <v>0</v>
      </c>
      <c r="AP33" s="26">
        <f>SUM(AK$2:AK33)</f>
        <v>0</v>
      </c>
      <c r="AQ33" s="26" t="e">
        <f t="shared" si="18"/>
        <v>#DIV/0!</v>
      </c>
    </row>
    <row r="34" spans="1:43" x14ac:dyDescent="0.25">
      <c r="A34" s="49">
        <f t="shared" si="27"/>
        <v>33</v>
      </c>
      <c r="B34" s="120">
        <f t="shared" si="28"/>
        <v>40666</v>
      </c>
      <c r="C34" s="21">
        <f t="shared" si="21"/>
        <v>5</v>
      </c>
      <c r="D34" s="51">
        <f>COUNTIF('Rake Load'!A:A,Summary!B34)</f>
        <v>0</v>
      </c>
      <c r="E34" s="51">
        <f>SUMIF('Rake Load'!A:A,B34,'Rake Load'!F:F)</f>
        <v>0</v>
      </c>
      <c r="F34" s="23">
        <f>SUMIF('Rake Load'!A:A,B34,'Rake Load'!AB:AB)</f>
        <v>0</v>
      </c>
      <c r="G34" s="23" t="e">
        <f t="shared" si="29"/>
        <v>#DIV/0!</v>
      </c>
      <c r="H34" s="24" t="e">
        <f t="shared" si="30"/>
        <v>#DIV/0!</v>
      </c>
      <c r="I34" s="24" t="e">
        <f t="shared" si="31"/>
        <v>#DIV/0!</v>
      </c>
      <c r="J34" s="23">
        <f>SUMIF('Rake Load'!A:A,B34,'Rake Load'!BI:BI)</f>
        <v>0</v>
      </c>
      <c r="K34" s="29">
        <f t="shared" ref="K34:K54" si="34">F34-J34</f>
        <v>0</v>
      </c>
      <c r="L34" s="29" t="e">
        <f t="shared" ref="L34:L54" si="35">K34/D34</f>
        <v>#DIV/0!</v>
      </c>
      <c r="M34" s="36" t="e">
        <f t="shared" si="32"/>
        <v>#DIV/0!</v>
      </c>
      <c r="N34" s="36" t="e">
        <f t="shared" si="33"/>
        <v>#DIV/0!</v>
      </c>
      <c r="O34" s="122">
        <f>SUMIF(C$2:C34,C34,D$2:D34)</f>
        <v>0</v>
      </c>
      <c r="P34" s="21">
        <f>SUMIF(C$2:C34,C34,F$2:F34)</f>
        <v>0</v>
      </c>
      <c r="Q34" s="25" t="e">
        <f t="shared" si="8"/>
        <v>#DIV/0!</v>
      </c>
      <c r="R34" s="24" t="e">
        <f t="shared" si="9"/>
        <v>#DIV/0!</v>
      </c>
      <c r="S34" s="24" t="e">
        <f t="shared" si="10"/>
        <v>#DIV/0!</v>
      </c>
      <c r="T34" s="122">
        <f>SUM(D$2:D34)</f>
        <v>0</v>
      </c>
      <c r="U34" s="26">
        <f>SUMIF(C$2:C34,C34,E$2:E34)</f>
        <v>0</v>
      </c>
      <c r="V34" s="26">
        <f>SUM(E$2:E34)</f>
        <v>0</v>
      </c>
      <c r="W34" s="31">
        <f>SUM(F$2:F34)</f>
        <v>0</v>
      </c>
      <c r="X34" s="31" t="e">
        <f t="shared" si="11"/>
        <v>#DIV/0!</v>
      </c>
      <c r="Y34" s="24" t="e">
        <f t="shared" si="12"/>
        <v>#DIV/0!</v>
      </c>
      <c r="Z34" s="24" t="e">
        <f t="shared" si="13"/>
        <v>#DIV/0!</v>
      </c>
      <c r="AA34" s="26">
        <f>SUMIF('Rake Load'!A:A,Summary!B34,'Rake Load'!AO:AO)</f>
        <v>0</v>
      </c>
      <c r="AB34" s="26">
        <f>SUMIF(C$2:C34,C34,AA$2:AA34)</f>
        <v>0</v>
      </c>
      <c r="AC34" s="26">
        <f>SUM(AA$2:AA34)</f>
        <v>0</v>
      </c>
      <c r="AD34" s="31" t="e">
        <f t="shared" si="14"/>
        <v>#DIV/0!</v>
      </c>
      <c r="AE34" s="31" t="e">
        <f t="shared" si="15"/>
        <v>#DIV/0!</v>
      </c>
      <c r="AF34" s="31" t="e">
        <f t="shared" si="16"/>
        <v>#DIV/0!</v>
      </c>
      <c r="AG34" s="26">
        <f>SUMIF(Unloader!B:B,Summary!B34,Unloader!M:M)</f>
        <v>0</v>
      </c>
      <c r="AH34" s="26">
        <f>SUMIF(C$2:C34,C34,AG$2:AG34)</f>
        <v>0</v>
      </c>
      <c r="AI34" s="26">
        <f>SUM(AG$2:AG34)</f>
        <v>0</v>
      </c>
      <c r="AJ34" s="31">
        <f>SUMIF(Unloader!B:B,Summary!B34,Unloader!X:X)</f>
        <v>0</v>
      </c>
      <c r="AK34" s="31">
        <f>SUMIF(Unloader!B:B,Summary!B34,Unloader!AE:AE)+SUMIF(Unloader!B:B,Summary!B34,Unloader!BS:BS)+SUMIF(Unloader!B:B,Summary!B34,Unloader!BO:BO)</f>
        <v>0</v>
      </c>
      <c r="AL34" s="31">
        <f>SUMIF(C$2:C34,C34,AJ$2:AJ34)</f>
        <v>0</v>
      </c>
      <c r="AM34" s="31">
        <f>SUMIF(C$2:C34,C34,AK$2:AK34)</f>
        <v>0</v>
      </c>
      <c r="AN34" s="26" t="e">
        <f t="shared" si="17"/>
        <v>#DIV/0!</v>
      </c>
      <c r="AO34" s="26">
        <f>SUM(AJ$2:AJ34)</f>
        <v>0</v>
      </c>
      <c r="AP34" s="26">
        <f>SUM(AK$2:AK34)</f>
        <v>0</v>
      </c>
      <c r="AQ34" s="26" t="e">
        <f t="shared" si="18"/>
        <v>#DIV/0!</v>
      </c>
    </row>
    <row r="35" spans="1:43" x14ac:dyDescent="0.25">
      <c r="A35" s="49">
        <f t="shared" si="27"/>
        <v>34</v>
      </c>
      <c r="B35" s="120">
        <f t="shared" si="28"/>
        <v>40667</v>
      </c>
      <c r="C35" s="21">
        <f t="shared" si="21"/>
        <v>5</v>
      </c>
      <c r="D35" s="51">
        <f>COUNTIF('Rake Load'!A:A,Summary!B35)</f>
        <v>0</v>
      </c>
      <c r="E35" s="51">
        <f>SUMIF('Rake Load'!A:A,B35,'Rake Load'!F:F)</f>
        <v>0</v>
      </c>
      <c r="F35" s="23">
        <f>SUMIF('Rake Load'!A:A,B35,'Rake Load'!AB:AB)</f>
        <v>0</v>
      </c>
      <c r="G35" s="23" t="e">
        <f t="shared" si="29"/>
        <v>#DIV/0!</v>
      </c>
      <c r="H35" s="24" t="e">
        <f t="shared" si="30"/>
        <v>#DIV/0!</v>
      </c>
      <c r="I35" s="24" t="e">
        <f t="shared" si="31"/>
        <v>#DIV/0!</v>
      </c>
      <c r="J35" s="23">
        <f>SUMIF('Rake Load'!A:A,B35,'Rake Load'!BI:BI)</f>
        <v>0</v>
      </c>
      <c r="K35" s="29">
        <f t="shared" si="34"/>
        <v>0</v>
      </c>
      <c r="L35" s="29" t="e">
        <f t="shared" si="35"/>
        <v>#DIV/0!</v>
      </c>
      <c r="M35" s="36" t="e">
        <f t="shared" si="32"/>
        <v>#DIV/0!</v>
      </c>
      <c r="N35" s="36" t="e">
        <f t="shared" si="33"/>
        <v>#DIV/0!</v>
      </c>
      <c r="O35" s="122">
        <f>SUMIF(C$2:C35,C35,D$2:D35)</f>
        <v>0</v>
      </c>
      <c r="P35" s="21">
        <f>SUMIF(C$2:C35,C35,F$2:F35)</f>
        <v>0</v>
      </c>
      <c r="Q35" s="25" t="e">
        <f t="shared" si="8"/>
        <v>#DIV/0!</v>
      </c>
      <c r="R35" s="24" t="e">
        <f t="shared" si="9"/>
        <v>#DIV/0!</v>
      </c>
      <c r="S35" s="24" t="e">
        <f t="shared" si="10"/>
        <v>#DIV/0!</v>
      </c>
      <c r="T35" s="122">
        <f>SUM(D$2:D35)</f>
        <v>0</v>
      </c>
      <c r="U35" s="26">
        <f>SUMIF(C$2:C35,C35,E$2:E35)</f>
        <v>0</v>
      </c>
      <c r="V35" s="26">
        <f>SUM(E$2:E35)</f>
        <v>0</v>
      </c>
      <c r="W35" s="31">
        <f>SUM(F$2:F35)</f>
        <v>0</v>
      </c>
      <c r="X35" s="31" t="e">
        <f t="shared" si="11"/>
        <v>#DIV/0!</v>
      </c>
      <c r="Y35" s="24" t="e">
        <f t="shared" si="12"/>
        <v>#DIV/0!</v>
      </c>
      <c r="Z35" s="24" t="e">
        <f t="shared" si="13"/>
        <v>#DIV/0!</v>
      </c>
      <c r="AA35" s="26">
        <f>SUMIF('Rake Load'!A:A,Summary!B35,'Rake Load'!AO:AO)</f>
        <v>0</v>
      </c>
      <c r="AB35" s="26">
        <f>SUMIF(C$2:C35,C35,AA$2:AA35)</f>
        <v>0</v>
      </c>
      <c r="AC35" s="26">
        <f>SUM(AA$2:AA35)</f>
        <v>0</v>
      </c>
      <c r="AD35" s="31" t="e">
        <f t="shared" si="14"/>
        <v>#DIV/0!</v>
      </c>
      <c r="AE35" s="31" t="e">
        <f t="shared" si="15"/>
        <v>#DIV/0!</v>
      </c>
      <c r="AF35" s="31" t="e">
        <f t="shared" si="16"/>
        <v>#DIV/0!</v>
      </c>
      <c r="AG35" s="26">
        <f>SUMIF(Unloader!B:B,Summary!B35,Unloader!M:M)</f>
        <v>0</v>
      </c>
      <c r="AH35" s="26">
        <f>SUMIF(C$2:C35,C35,AG$2:AG35)</f>
        <v>0</v>
      </c>
      <c r="AI35" s="26">
        <f>SUM(AG$2:AG35)</f>
        <v>0</v>
      </c>
      <c r="AJ35" s="31">
        <f>SUMIF(Unloader!B:B,Summary!B35,Unloader!X:X)</f>
        <v>0</v>
      </c>
      <c r="AK35" s="31">
        <f>SUMIF(Unloader!B:B,Summary!B35,Unloader!AE:AE)+SUMIF(Unloader!B:B,Summary!B35,Unloader!BS:BS)+SUMIF(Unloader!B:B,Summary!B35,Unloader!BO:BO)</f>
        <v>0</v>
      </c>
      <c r="AL35" s="31">
        <f>SUMIF(C$2:C35,C35,AJ$2:AJ35)</f>
        <v>0</v>
      </c>
      <c r="AM35" s="31">
        <f>SUMIF(C$2:C35,C35,AK$2:AK35)</f>
        <v>0</v>
      </c>
      <c r="AN35" s="26" t="e">
        <f t="shared" si="17"/>
        <v>#DIV/0!</v>
      </c>
      <c r="AO35" s="26">
        <f>SUM(AJ$2:AJ35)</f>
        <v>0</v>
      </c>
      <c r="AP35" s="26">
        <f>SUM(AK$2:AK35)</f>
        <v>0</v>
      </c>
      <c r="AQ35" s="26" t="e">
        <f t="shared" si="18"/>
        <v>#DIV/0!</v>
      </c>
    </row>
    <row r="36" spans="1:43" x14ac:dyDescent="0.25">
      <c r="A36" s="49">
        <f t="shared" si="27"/>
        <v>35</v>
      </c>
      <c r="B36" s="120">
        <f t="shared" si="28"/>
        <v>40668</v>
      </c>
      <c r="C36" s="21">
        <f t="shared" si="21"/>
        <v>5</v>
      </c>
      <c r="D36" s="51">
        <f>COUNTIF('Rake Load'!A:A,Summary!B36)</f>
        <v>0</v>
      </c>
      <c r="E36" s="51">
        <f>SUMIF('Rake Load'!A:A,B36,'Rake Load'!F:F)</f>
        <v>0</v>
      </c>
      <c r="F36" s="23">
        <f>SUMIF('Rake Load'!A:A,B36,'Rake Load'!AB:AB)</f>
        <v>0</v>
      </c>
      <c r="G36" s="23" t="e">
        <f t="shared" si="29"/>
        <v>#DIV/0!</v>
      </c>
      <c r="H36" s="24" t="e">
        <f t="shared" si="30"/>
        <v>#DIV/0!</v>
      </c>
      <c r="I36" s="24" t="e">
        <f t="shared" si="31"/>
        <v>#DIV/0!</v>
      </c>
      <c r="J36" s="23">
        <f>SUMIF('Rake Load'!A:A,B36,'Rake Load'!BI:BI)</f>
        <v>0</v>
      </c>
      <c r="K36" s="29">
        <f t="shared" si="34"/>
        <v>0</v>
      </c>
      <c r="L36" s="29" t="e">
        <f t="shared" si="35"/>
        <v>#DIV/0!</v>
      </c>
      <c r="M36" s="36" t="e">
        <f t="shared" si="32"/>
        <v>#DIV/0!</v>
      </c>
      <c r="N36" s="36" t="e">
        <f t="shared" si="33"/>
        <v>#DIV/0!</v>
      </c>
      <c r="O36" s="122">
        <f>SUMIF(C$2:C36,C36,D$2:D36)</f>
        <v>0</v>
      </c>
      <c r="P36" s="21">
        <f>SUMIF(C$2:C36,C36,F$2:F36)</f>
        <v>0</v>
      </c>
      <c r="Q36" s="25" t="e">
        <f t="shared" si="8"/>
        <v>#DIV/0!</v>
      </c>
      <c r="R36" s="24" t="e">
        <f t="shared" si="9"/>
        <v>#DIV/0!</v>
      </c>
      <c r="S36" s="24" t="e">
        <f t="shared" si="10"/>
        <v>#DIV/0!</v>
      </c>
      <c r="T36" s="122">
        <f>SUM(D$2:D36)</f>
        <v>0</v>
      </c>
      <c r="U36" s="26">
        <f>SUMIF(C$2:C36,C36,E$2:E36)</f>
        <v>0</v>
      </c>
      <c r="V36" s="26">
        <f>SUM(E$2:E36)</f>
        <v>0</v>
      </c>
      <c r="W36" s="31">
        <f>SUM(F$2:F36)</f>
        <v>0</v>
      </c>
      <c r="X36" s="31" t="e">
        <f t="shared" si="11"/>
        <v>#DIV/0!</v>
      </c>
      <c r="Y36" s="24" t="e">
        <f t="shared" si="12"/>
        <v>#DIV/0!</v>
      </c>
      <c r="Z36" s="24" t="e">
        <f t="shared" si="13"/>
        <v>#DIV/0!</v>
      </c>
      <c r="AA36" s="26">
        <f>SUMIF('Rake Load'!A:A,Summary!B36,'Rake Load'!AO:AO)</f>
        <v>0</v>
      </c>
      <c r="AB36" s="26">
        <f>SUMIF(C$2:C36,C36,AA$2:AA36)</f>
        <v>0</v>
      </c>
      <c r="AC36" s="26">
        <f>SUM(AA$2:AA36)</f>
        <v>0</v>
      </c>
      <c r="AD36" s="31" t="e">
        <f t="shared" si="14"/>
        <v>#DIV/0!</v>
      </c>
      <c r="AE36" s="31" t="e">
        <f t="shared" si="15"/>
        <v>#DIV/0!</v>
      </c>
      <c r="AF36" s="31" t="e">
        <f t="shared" si="16"/>
        <v>#DIV/0!</v>
      </c>
      <c r="AG36" s="26">
        <f>SUMIF(Unloader!B:B,Summary!B36,Unloader!M:M)</f>
        <v>0</v>
      </c>
      <c r="AH36" s="26">
        <f>SUMIF(C$2:C36,C36,AG$2:AG36)</f>
        <v>0</v>
      </c>
      <c r="AI36" s="26">
        <f>SUM(AG$2:AG36)</f>
        <v>0</v>
      </c>
      <c r="AJ36" s="31">
        <f>SUMIF(Unloader!B:B,Summary!B36,Unloader!X:X)</f>
        <v>0</v>
      </c>
      <c r="AK36" s="31">
        <f>SUMIF(Unloader!B:B,Summary!B36,Unloader!AE:AE)+SUMIF(Unloader!B:B,Summary!B36,Unloader!BS:BS)+SUMIF(Unloader!B:B,Summary!B36,Unloader!BO:BO)</f>
        <v>0</v>
      </c>
      <c r="AL36" s="31">
        <f>SUMIF(C$2:C36,C36,AJ$2:AJ36)</f>
        <v>0</v>
      </c>
      <c r="AM36" s="31">
        <f>SUMIF(C$2:C36,C36,AK$2:AK36)</f>
        <v>0</v>
      </c>
      <c r="AN36" s="26" t="e">
        <f t="shared" si="17"/>
        <v>#DIV/0!</v>
      </c>
      <c r="AO36" s="26">
        <f>SUM(AJ$2:AJ36)</f>
        <v>0</v>
      </c>
      <c r="AP36" s="26">
        <f>SUM(AK$2:AK36)</f>
        <v>0</v>
      </c>
      <c r="AQ36" s="26" t="e">
        <f t="shared" si="18"/>
        <v>#DIV/0!</v>
      </c>
    </row>
    <row r="37" spans="1:43" x14ac:dyDescent="0.25">
      <c r="A37" s="49">
        <f t="shared" si="27"/>
        <v>36</v>
      </c>
      <c r="B37" s="120">
        <f t="shared" si="28"/>
        <v>40669</v>
      </c>
      <c r="C37" s="21">
        <f t="shared" si="21"/>
        <v>5</v>
      </c>
      <c r="D37" s="51">
        <f>COUNTIF('Rake Load'!A:A,Summary!B37)</f>
        <v>0</v>
      </c>
      <c r="E37" s="51">
        <f>SUMIF('Rake Load'!A:A,B37,'Rake Load'!F:F)</f>
        <v>0</v>
      </c>
      <c r="F37" s="23">
        <f>SUMIF('Rake Load'!A:A,B37,'Rake Load'!AB:AB)</f>
        <v>0</v>
      </c>
      <c r="G37" s="23" t="e">
        <f t="shared" si="29"/>
        <v>#DIV/0!</v>
      </c>
      <c r="H37" s="24" t="e">
        <f t="shared" si="30"/>
        <v>#DIV/0!</v>
      </c>
      <c r="I37" s="24" t="e">
        <f t="shared" si="31"/>
        <v>#DIV/0!</v>
      </c>
      <c r="J37" s="23">
        <f>SUMIF('Rake Load'!A:A,B37,'Rake Load'!BI:BI)</f>
        <v>0</v>
      </c>
      <c r="K37" s="29">
        <f t="shared" si="34"/>
        <v>0</v>
      </c>
      <c r="L37" s="29" t="e">
        <f t="shared" si="35"/>
        <v>#DIV/0!</v>
      </c>
      <c r="M37" s="36" t="e">
        <f t="shared" si="32"/>
        <v>#DIV/0!</v>
      </c>
      <c r="N37" s="36" t="e">
        <f t="shared" si="33"/>
        <v>#DIV/0!</v>
      </c>
      <c r="O37" s="122">
        <f>SUMIF(C$2:C37,C37,D$2:D37)</f>
        <v>0</v>
      </c>
      <c r="P37" s="21">
        <f>SUMIF(C$2:C37,C37,F$2:F37)</f>
        <v>0</v>
      </c>
      <c r="Q37" s="25" t="e">
        <f t="shared" si="8"/>
        <v>#DIV/0!</v>
      </c>
      <c r="R37" s="24" t="e">
        <f t="shared" si="9"/>
        <v>#DIV/0!</v>
      </c>
      <c r="S37" s="24" t="e">
        <f t="shared" si="10"/>
        <v>#DIV/0!</v>
      </c>
      <c r="T37" s="122">
        <f>SUM(D$2:D37)</f>
        <v>0</v>
      </c>
      <c r="U37" s="26">
        <f>SUMIF(C$2:C37,C37,E$2:E37)</f>
        <v>0</v>
      </c>
      <c r="V37" s="26">
        <f>SUM(E$2:E37)</f>
        <v>0</v>
      </c>
      <c r="W37" s="31">
        <f>SUM(F$2:F37)</f>
        <v>0</v>
      </c>
      <c r="X37" s="31" t="e">
        <f t="shared" si="11"/>
        <v>#DIV/0!</v>
      </c>
      <c r="Y37" s="24" t="e">
        <f t="shared" si="12"/>
        <v>#DIV/0!</v>
      </c>
      <c r="Z37" s="24" t="e">
        <f t="shared" si="13"/>
        <v>#DIV/0!</v>
      </c>
      <c r="AA37" s="26">
        <f>SUMIF('Rake Load'!A:A,Summary!B37,'Rake Load'!AO:AO)</f>
        <v>0</v>
      </c>
      <c r="AB37" s="26">
        <f>SUMIF(C$2:C37,C37,AA$2:AA37)</f>
        <v>0</v>
      </c>
      <c r="AC37" s="26">
        <f>SUM(AA$2:AA37)</f>
        <v>0</v>
      </c>
      <c r="AD37" s="31" t="e">
        <f t="shared" si="14"/>
        <v>#DIV/0!</v>
      </c>
      <c r="AE37" s="31" t="e">
        <f t="shared" si="15"/>
        <v>#DIV/0!</v>
      </c>
      <c r="AF37" s="31" t="e">
        <f t="shared" si="16"/>
        <v>#DIV/0!</v>
      </c>
      <c r="AG37" s="26">
        <f>SUMIF(Unloader!B:B,Summary!B37,Unloader!M:M)</f>
        <v>0</v>
      </c>
      <c r="AH37" s="26">
        <f>SUMIF(C$2:C37,C37,AG$2:AG37)</f>
        <v>0</v>
      </c>
      <c r="AI37" s="26">
        <f>SUM(AG$2:AG37)</f>
        <v>0</v>
      </c>
      <c r="AJ37" s="31">
        <f>SUMIF(Unloader!B:B,Summary!B37,Unloader!X:X)</f>
        <v>0</v>
      </c>
      <c r="AK37" s="31">
        <f>SUMIF(Unloader!B:B,Summary!B37,Unloader!AE:AE)+SUMIF(Unloader!B:B,Summary!B37,Unloader!BS:BS)+SUMIF(Unloader!B:B,Summary!B37,Unloader!BO:BO)</f>
        <v>0</v>
      </c>
      <c r="AL37" s="31">
        <f>SUMIF(C$2:C37,C37,AJ$2:AJ37)</f>
        <v>0</v>
      </c>
      <c r="AM37" s="31">
        <f>SUMIF(C$2:C37,C37,AK$2:AK37)</f>
        <v>0</v>
      </c>
      <c r="AN37" s="26" t="e">
        <f t="shared" si="17"/>
        <v>#DIV/0!</v>
      </c>
      <c r="AO37" s="26">
        <f>SUM(AJ$2:AJ37)</f>
        <v>0</v>
      </c>
      <c r="AP37" s="26">
        <f>SUM(AK$2:AK37)</f>
        <v>0</v>
      </c>
      <c r="AQ37" s="26" t="e">
        <f t="shared" si="18"/>
        <v>#DIV/0!</v>
      </c>
    </row>
    <row r="38" spans="1:43" x14ac:dyDescent="0.25">
      <c r="A38" s="49">
        <f t="shared" si="27"/>
        <v>37</v>
      </c>
      <c r="B38" s="120">
        <f t="shared" si="28"/>
        <v>40670</v>
      </c>
      <c r="C38" s="21">
        <f t="shared" si="21"/>
        <v>5</v>
      </c>
      <c r="D38" s="51">
        <f>COUNTIF('Rake Load'!A:A,Summary!B38)</f>
        <v>0</v>
      </c>
      <c r="E38" s="51">
        <f>SUMIF('Rake Load'!A:A,B38,'Rake Load'!F:F)</f>
        <v>0</v>
      </c>
      <c r="F38" s="23">
        <f>SUMIF('Rake Load'!A:A,B38,'Rake Load'!AB:AB)</f>
        <v>0</v>
      </c>
      <c r="G38" s="23" t="e">
        <f t="shared" si="29"/>
        <v>#DIV/0!</v>
      </c>
      <c r="H38" s="24" t="e">
        <f t="shared" si="30"/>
        <v>#DIV/0!</v>
      </c>
      <c r="I38" s="24" t="e">
        <f t="shared" si="31"/>
        <v>#DIV/0!</v>
      </c>
      <c r="J38" s="23">
        <f>SUMIF('Rake Load'!A:A,B38,'Rake Load'!BI:BI)</f>
        <v>0</v>
      </c>
      <c r="K38" s="29">
        <f t="shared" si="34"/>
        <v>0</v>
      </c>
      <c r="L38" s="29" t="e">
        <f t="shared" si="35"/>
        <v>#DIV/0!</v>
      </c>
      <c r="M38" s="36" t="e">
        <f t="shared" si="32"/>
        <v>#DIV/0!</v>
      </c>
      <c r="N38" s="36" t="e">
        <f t="shared" si="33"/>
        <v>#DIV/0!</v>
      </c>
      <c r="O38" s="122">
        <f>SUMIF(C$2:C38,C38,D$2:D38)</f>
        <v>0</v>
      </c>
      <c r="P38" s="21">
        <f>SUMIF(C$2:C38,C38,F$2:F38)</f>
        <v>0</v>
      </c>
      <c r="Q38" s="25" t="e">
        <f t="shared" si="8"/>
        <v>#DIV/0!</v>
      </c>
      <c r="R38" s="24" t="e">
        <f t="shared" si="9"/>
        <v>#DIV/0!</v>
      </c>
      <c r="S38" s="24" t="e">
        <f t="shared" si="10"/>
        <v>#DIV/0!</v>
      </c>
      <c r="T38" s="122">
        <f>SUM(D$2:D38)</f>
        <v>0</v>
      </c>
      <c r="U38" s="26">
        <f>SUMIF(C$2:C38,C38,E$2:E38)</f>
        <v>0</v>
      </c>
      <c r="V38" s="26">
        <f>SUM(E$2:E38)</f>
        <v>0</v>
      </c>
      <c r="W38" s="31">
        <f>SUM(F$2:F38)</f>
        <v>0</v>
      </c>
      <c r="X38" s="31" t="e">
        <f t="shared" si="11"/>
        <v>#DIV/0!</v>
      </c>
      <c r="Y38" s="24" t="e">
        <f t="shared" si="12"/>
        <v>#DIV/0!</v>
      </c>
      <c r="Z38" s="24" t="e">
        <f t="shared" si="13"/>
        <v>#DIV/0!</v>
      </c>
      <c r="AA38" s="26">
        <f>SUMIF('Rake Load'!A:A,Summary!B38,'Rake Load'!AO:AO)</f>
        <v>0</v>
      </c>
      <c r="AB38" s="26">
        <f>SUMIF(C$2:C38,C38,AA$2:AA38)</f>
        <v>0</v>
      </c>
      <c r="AC38" s="26">
        <f>SUM(AA$2:AA38)</f>
        <v>0</v>
      </c>
      <c r="AD38" s="31" t="e">
        <f t="shared" si="14"/>
        <v>#DIV/0!</v>
      </c>
      <c r="AE38" s="31" t="e">
        <f t="shared" si="15"/>
        <v>#DIV/0!</v>
      </c>
      <c r="AF38" s="31" t="e">
        <f t="shared" si="16"/>
        <v>#DIV/0!</v>
      </c>
      <c r="AG38" s="26">
        <f>SUMIF(Unloader!B:B,Summary!B38,Unloader!M:M)</f>
        <v>0</v>
      </c>
      <c r="AH38" s="26">
        <f>SUMIF(C$2:C38,C38,AG$2:AG38)</f>
        <v>0</v>
      </c>
      <c r="AI38" s="26">
        <f>SUM(AG$2:AG38)</f>
        <v>0</v>
      </c>
      <c r="AJ38" s="31">
        <f>SUMIF(Unloader!B:B,Summary!B38,Unloader!X:X)</f>
        <v>0</v>
      </c>
      <c r="AK38" s="31">
        <f>SUMIF(Unloader!B:B,Summary!B38,Unloader!AE:AE)+SUMIF(Unloader!B:B,Summary!B38,Unloader!BS:BS)+SUMIF(Unloader!B:B,Summary!B38,Unloader!BO:BO)</f>
        <v>0</v>
      </c>
      <c r="AL38" s="31">
        <f>SUMIF(C$2:C38,C38,AJ$2:AJ38)</f>
        <v>0</v>
      </c>
      <c r="AM38" s="31">
        <f>SUMIF(C$2:C38,C38,AK$2:AK38)</f>
        <v>0</v>
      </c>
      <c r="AN38" s="26" t="e">
        <f t="shared" si="17"/>
        <v>#DIV/0!</v>
      </c>
      <c r="AO38" s="26">
        <f>SUM(AJ$2:AJ38)</f>
        <v>0</v>
      </c>
      <c r="AP38" s="26">
        <f>SUM(AK$2:AK38)</f>
        <v>0</v>
      </c>
      <c r="AQ38" s="26" t="e">
        <f t="shared" si="18"/>
        <v>#DIV/0!</v>
      </c>
    </row>
    <row r="39" spans="1:43" x14ac:dyDescent="0.25">
      <c r="A39" s="49">
        <f t="shared" si="27"/>
        <v>38</v>
      </c>
      <c r="B39" s="120">
        <f t="shared" si="28"/>
        <v>40671</v>
      </c>
      <c r="C39" s="21">
        <f t="shared" si="21"/>
        <v>5</v>
      </c>
      <c r="D39" s="51">
        <f>COUNTIF('Rake Load'!A:A,Summary!B39)</f>
        <v>0</v>
      </c>
      <c r="E39" s="51">
        <f>SUMIF('Rake Load'!A:A,B39,'Rake Load'!F:F)</f>
        <v>0</v>
      </c>
      <c r="F39" s="23">
        <f>SUMIF('Rake Load'!A:A,B39,'Rake Load'!AB:AB)</f>
        <v>0</v>
      </c>
      <c r="G39" s="23" t="e">
        <f t="shared" si="29"/>
        <v>#DIV/0!</v>
      </c>
      <c r="H39" s="24" t="e">
        <f t="shared" si="30"/>
        <v>#DIV/0!</v>
      </c>
      <c r="I39" s="24" t="e">
        <f t="shared" si="31"/>
        <v>#DIV/0!</v>
      </c>
      <c r="J39" s="23">
        <f>SUMIF('Rake Load'!A:A,B39,'Rake Load'!BI:BI)</f>
        <v>0</v>
      </c>
      <c r="K39" s="29">
        <f t="shared" si="34"/>
        <v>0</v>
      </c>
      <c r="L39" s="29" t="e">
        <f t="shared" si="35"/>
        <v>#DIV/0!</v>
      </c>
      <c r="M39" s="36" t="e">
        <f t="shared" si="32"/>
        <v>#DIV/0!</v>
      </c>
      <c r="N39" s="36" t="e">
        <f t="shared" si="33"/>
        <v>#DIV/0!</v>
      </c>
      <c r="O39" s="122">
        <f>SUMIF(C$2:C39,C39,D$2:D39)</f>
        <v>0</v>
      </c>
      <c r="P39" s="21">
        <f>SUMIF(C$2:C39,C39,F$2:F39)</f>
        <v>0</v>
      </c>
      <c r="Q39" s="25" t="e">
        <f t="shared" si="8"/>
        <v>#DIV/0!</v>
      </c>
      <c r="R39" s="24" t="e">
        <f t="shared" si="9"/>
        <v>#DIV/0!</v>
      </c>
      <c r="S39" s="24" t="e">
        <f t="shared" si="10"/>
        <v>#DIV/0!</v>
      </c>
      <c r="T39" s="122">
        <f>SUM(D$2:D39)</f>
        <v>0</v>
      </c>
      <c r="U39" s="26">
        <f>SUMIF(C$2:C39,C39,E$2:E39)</f>
        <v>0</v>
      </c>
      <c r="V39" s="26">
        <f>SUM(E$2:E39)</f>
        <v>0</v>
      </c>
      <c r="W39" s="31">
        <f>SUM(F$2:F39)</f>
        <v>0</v>
      </c>
      <c r="X39" s="31" t="e">
        <f t="shared" si="11"/>
        <v>#DIV/0!</v>
      </c>
      <c r="Y39" s="24" t="e">
        <f t="shared" si="12"/>
        <v>#DIV/0!</v>
      </c>
      <c r="Z39" s="24" t="e">
        <f t="shared" si="13"/>
        <v>#DIV/0!</v>
      </c>
      <c r="AA39" s="26">
        <f>SUMIF('Rake Load'!A:A,Summary!B39,'Rake Load'!AO:AO)</f>
        <v>0</v>
      </c>
      <c r="AB39" s="26">
        <f>SUMIF(C$2:C39,C39,AA$2:AA39)</f>
        <v>0</v>
      </c>
      <c r="AC39" s="26">
        <f>SUM(AA$2:AA39)</f>
        <v>0</v>
      </c>
      <c r="AD39" s="31" t="e">
        <f t="shared" si="14"/>
        <v>#DIV/0!</v>
      </c>
      <c r="AE39" s="31" t="e">
        <f t="shared" si="15"/>
        <v>#DIV/0!</v>
      </c>
      <c r="AF39" s="31" t="e">
        <f t="shared" si="16"/>
        <v>#DIV/0!</v>
      </c>
      <c r="AG39" s="26">
        <f>SUMIF(Unloader!B:B,Summary!B39,Unloader!M:M)</f>
        <v>0</v>
      </c>
      <c r="AH39" s="26">
        <f>SUMIF(C$2:C39,C39,AG$2:AG39)</f>
        <v>0</v>
      </c>
      <c r="AI39" s="26">
        <f>SUM(AG$2:AG39)</f>
        <v>0</v>
      </c>
      <c r="AJ39" s="31">
        <f>SUMIF(Unloader!B:B,Summary!B39,Unloader!X:X)</f>
        <v>0</v>
      </c>
      <c r="AK39" s="31">
        <f>SUMIF(Unloader!B:B,Summary!B39,Unloader!AE:AE)+SUMIF(Unloader!B:B,Summary!B39,Unloader!BS:BS)+SUMIF(Unloader!B:B,Summary!B39,Unloader!BO:BO)</f>
        <v>0</v>
      </c>
      <c r="AL39" s="31">
        <f>SUMIF(C$2:C39,C39,AJ$2:AJ39)</f>
        <v>0</v>
      </c>
      <c r="AM39" s="31">
        <f>SUMIF(C$2:C39,C39,AK$2:AK39)</f>
        <v>0</v>
      </c>
      <c r="AN39" s="26" t="e">
        <f t="shared" si="17"/>
        <v>#DIV/0!</v>
      </c>
      <c r="AO39" s="26">
        <f>SUM(AJ$2:AJ39)</f>
        <v>0</v>
      </c>
      <c r="AP39" s="26">
        <f>SUM(AK$2:AK39)</f>
        <v>0</v>
      </c>
      <c r="AQ39" s="26" t="e">
        <f t="shared" si="18"/>
        <v>#DIV/0!</v>
      </c>
    </row>
    <row r="40" spans="1:43" x14ac:dyDescent="0.25">
      <c r="A40" s="49">
        <f t="shared" si="27"/>
        <v>39</v>
      </c>
      <c r="B40" s="120">
        <f t="shared" si="28"/>
        <v>40672</v>
      </c>
      <c r="C40" s="21">
        <f t="shared" si="21"/>
        <v>5</v>
      </c>
      <c r="D40" s="51">
        <f>COUNTIF('Rake Load'!A:A,Summary!B40)</f>
        <v>0</v>
      </c>
      <c r="E40" s="51">
        <f>SUMIF('Rake Load'!A:A,B40,'Rake Load'!F:F)</f>
        <v>0</v>
      </c>
      <c r="F40" s="23">
        <f>SUMIF('Rake Load'!A:A,B40,'Rake Load'!AB:AB)</f>
        <v>0</v>
      </c>
      <c r="G40" s="23" t="e">
        <f t="shared" si="29"/>
        <v>#DIV/0!</v>
      </c>
      <c r="H40" s="24" t="e">
        <f t="shared" si="30"/>
        <v>#DIV/0!</v>
      </c>
      <c r="I40" s="24" t="e">
        <f t="shared" si="31"/>
        <v>#DIV/0!</v>
      </c>
      <c r="J40" s="23">
        <f>SUMIF('Rake Load'!A:A,B40,'Rake Load'!BI:BI)</f>
        <v>0</v>
      </c>
      <c r="K40" s="29">
        <f t="shared" si="34"/>
        <v>0</v>
      </c>
      <c r="L40" s="29" t="e">
        <f t="shared" si="35"/>
        <v>#DIV/0!</v>
      </c>
      <c r="M40" s="36" t="e">
        <f t="shared" si="32"/>
        <v>#DIV/0!</v>
      </c>
      <c r="N40" s="36" t="e">
        <f t="shared" si="33"/>
        <v>#DIV/0!</v>
      </c>
      <c r="O40" s="122">
        <f>SUMIF(C$2:C40,C40,D$2:D40)</f>
        <v>0</v>
      </c>
      <c r="P40" s="21">
        <f>SUMIF(C$2:C40,C40,F$2:F40)</f>
        <v>0</v>
      </c>
      <c r="Q40" s="25" t="e">
        <f t="shared" si="8"/>
        <v>#DIV/0!</v>
      </c>
      <c r="R40" s="24" t="e">
        <f t="shared" si="9"/>
        <v>#DIV/0!</v>
      </c>
      <c r="S40" s="24" t="e">
        <f t="shared" si="10"/>
        <v>#DIV/0!</v>
      </c>
      <c r="T40" s="122">
        <f>SUM(D$2:D40)</f>
        <v>0</v>
      </c>
      <c r="U40" s="26">
        <f>SUMIF(C$2:C40,C40,E$2:E40)</f>
        <v>0</v>
      </c>
      <c r="V40" s="26">
        <f>SUM(E$2:E40)</f>
        <v>0</v>
      </c>
      <c r="W40" s="31">
        <f>SUM(F$2:F40)</f>
        <v>0</v>
      </c>
      <c r="X40" s="31" t="e">
        <f t="shared" si="11"/>
        <v>#DIV/0!</v>
      </c>
      <c r="Y40" s="24" t="e">
        <f t="shared" si="12"/>
        <v>#DIV/0!</v>
      </c>
      <c r="Z40" s="24" t="e">
        <f t="shared" si="13"/>
        <v>#DIV/0!</v>
      </c>
      <c r="AA40" s="26">
        <f>SUMIF('Rake Load'!A:A,Summary!B40,'Rake Load'!AO:AO)</f>
        <v>0</v>
      </c>
      <c r="AB40" s="26">
        <f>SUMIF(C$2:C40,C40,AA$2:AA40)</f>
        <v>0</v>
      </c>
      <c r="AC40" s="26">
        <f>SUM(AA$2:AA40)</f>
        <v>0</v>
      </c>
      <c r="AD40" s="31" t="e">
        <f t="shared" si="14"/>
        <v>#DIV/0!</v>
      </c>
      <c r="AE40" s="31" t="e">
        <f t="shared" si="15"/>
        <v>#DIV/0!</v>
      </c>
      <c r="AF40" s="31" t="e">
        <f t="shared" si="16"/>
        <v>#DIV/0!</v>
      </c>
      <c r="AG40" s="26">
        <f>SUMIF(Unloader!B:B,Summary!B40,Unloader!M:M)</f>
        <v>0</v>
      </c>
      <c r="AH40" s="26">
        <f>SUMIF(C$2:C40,C40,AG$2:AG40)</f>
        <v>0</v>
      </c>
      <c r="AI40" s="26">
        <f>SUM(AG$2:AG40)</f>
        <v>0</v>
      </c>
      <c r="AJ40" s="31">
        <f>SUMIF(Unloader!B:B,Summary!B40,Unloader!X:X)</f>
        <v>0</v>
      </c>
      <c r="AK40" s="31">
        <f>SUMIF(Unloader!B:B,Summary!B40,Unloader!AE:AE)+SUMIF(Unloader!B:B,Summary!B40,Unloader!BS:BS)+SUMIF(Unloader!B:B,Summary!B40,Unloader!BO:BO)</f>
        <v>0</v>
      </c>
      <c r="AL40" s="31">
        <f>SUMIF(C$2:C40,C40,AJ$2:AJ40)</f>
        <v>0</v>
      </c>
      <c r="AM40" s="31">
        <f>SUMIF(C$2:C40,C40,AK$2:AK40)</f>
        <v>0</v>
      </c>
      <c r="AN40" s="26" t="e">
        <f t="shared" si="17"/>
        <v>#DIV/0!</v>
      </c>
      <c r="AO40" s="26">
        <f>SUM(AJ$2:AJ40)</f>
        <v>0</v>
      </c>
      <c r="AP40" s="26">
        <f>SUM(AK$2:AK40)</f>
        <v>0</v>
      </c>
      <c r="AQ40" s="26" t="e">
        <f t="shared" si="18"/>
        <v>#DIV/0!</v>
      </c>
    </row>
    <row r="41" spans="1:43" x14ac:dyDescent="0.25">
      <c r="A41" s="49">
        <f t="shared" si="27"/>
        <v>40</v>
      </c>
      <c r="B41" s="120">
        <f t="shared" si="28"/>
        <v>40673</v>
      </c>
      <c r="C41" s="21">
        <f t="shared" si="21"/>
        <v>5</v>
      </c>
      <c r="D41" s="51">
        <f>COUNTIF('Rake Load'!A:A,Summary!B41)</f>
        <v>0</v>
      </c>
      <c r="E41" s="51">
        <f>SUMIF('Rake Load'!A:A,B41,'Rake Load'!F:F)</f>
        <v>0</v>
      </c>
      <c r="F41" s="23">
        <f>SUMIF('Rake Load'!A:A,B41,'Rake Load'!AB:AB)</f>
        <v>0</v>
      </c>
      <c r="G41" s="23" t="e">
        <f t="shared" si="29"/>
        <v>#DIV/0!</v>
      </c>
      <c r="H41" s="24" t="e">
        <f t="shared" si="30"/>
        <v>#DIV/0!</v>
      </c>
      <c r="I41" s="24" t="e">
        <f t="shared" si="31"/>
        <v>#DIV/0!</v>
      </c>
      <c r="J41" s="23">
        <f>SUMIF('Rake Load'!A:A,B41,'Rake Load'!BI:BI)</f>
        <v>0</v>
      </c>
      <c r="K41" s="29">
        <f t="shared" si="34"/>
        <v>0</v>
      </c>
      <c r="L41" s="29" t="e">
        <f t="shared" si="35"/>
        <v>#DIV/0!</v>
      </c>
      <c r="M41" s="36" t="e">
        <f t="shared" si="32"/>
        <v>#DIV/0!</v>
      </c>
      <c r="N41" s="36" t="e">
        <f t="shared" si="33"/>
        <v>#DIV/0!</v>
      </c>
      <c r="O41" s="122">
        <f>SUMIF(C$2:C41,C41,D$2:D41)</f>
        <v>0</v>
      </c>
      <c r="P41" s="21">
        <f>SUMIF(C$2:C41,C41,F$2:F41)</f>
        <v>0</v>
      </c>
      <c r="Q41" s="25" t="e">
        <f t="shared" si="8"/>
        <v>#DIV/0!</v>
      </c>
      <c r="R41" s="24" t="e">
        <f t="shared" si="9"/>
        <v>#DIV/0!</v>
      </c>
      <c r="S41" s="24" t="e">
        <f t="shared" si="10"/>
        <v>#DIV/0!</v>
      </c>
      <c r="T41" s="122">
        <f>SUM(D$2:D41)</f>
        <v>0</v>
      </c>
      <c r="U41" s="26">
        <f>SUMIF(C$2:C41,C41,E$2:E41)</f>
        <v>0</v>
      </c>
      <c r="V41" s="26">
        <f>SUM(E$2:E41)</f>
        <v>0</v>
      </c>
      <c r="W41" s="31">
        <f>SUM(F$2:F41)</f>
        <v>0</v>
      </c>
      <c r="X41" s="31" t="e">
        <f t="shared" si="11"/>
        <v>#DIV/0!</v>
      </c>
      <c r="Y41" s="24" t="e">
        <f t="shared" si="12"/>
        <v>#DIV/0!</v>
      </c>
      <c r="Z41" s="24" t="e">
        <f t="shared" si="13"/>
        <v>#DIV/0!</v>
      </c>
      <c r="AA41" s="26">
        <f>SUMIF('Rake Load'!A:A,Summary!B41,'Rake Load'!AO:AO)</f>
        <v>0</v>
      </c>
      <c r="AB41" s="26">
        <f>SUMIF(C$2:C41,C41,AA$2:AA41)</f>
        <v>0</v>
      </c>
      <c r="AC41" s="26">
        <f>SUM(AA$2:AA41)</f>
        <v>0</v>
      </c>
      <c r="AD41" s="31" t="e">
        <f t="shared" si="14"/>
        <v>#DIV/0!</v>
      </c>
      <c r="AE41" s="31" t="e">
        <f t="shared" si="15"/>
        <v>#DIV/0!</v>
      </c>
      <c r="AF41" s="31" t="e">
        <f t="shared" si="16"/>
        <v>#DIV/0!</v>
      </c>
      <c r="AG41" s="26">
        <f>SUMIF(Unloader!B:B,Summary!B41,Unloader!M:M)</f>
        <v>0</v>
      </c>
      <c r="AH41" s="26">
        <f>SUMIF(C$2:C41,C41,AG$2:AG41)</f>
        <v>0</v>
      </c>
      <c r="AI41" s="26">
        <f>SUM(AG$2:AG41)</f>
        <v>0</v>
      </c>
      <c r="AJ41" s="31">
        <f>SUMIF(Unloader!B:B,Summary!B41,Unloader!X:X)</f>
        <v>0</v>
      </c>
      <c r="AK41" s="31">
        <f>SUMIF(Unloader!B:B,Summary!B41,Unloader!AE:AE)+SUMIF(Unloader!B:B,Summary!B41,Unloader!BS:BS)+SUMIF(Unloader!B:B,Summary!B41,Unloader!BO:BO)</f>
        <v>0</v>
      </c>
      <c r="AL41" s="31">
        <f>SUMIF(C$2:C41,C41,AJ$2:AJ41)</f>
        <v>0</v>
      </c>
      <c r="AM41" s="31">
        <f>SUMIF(C$2:C41,C41,AK$2:AK41)</f>
        <v>0</v>
      </c>
      <c r="AN41" s="26" t="e">
        <f t="shared" si="17"/>
        <v>#DIV/0!</v>
      </c>
      <c r="AO41" s="26">
        <f>SUM(AJ$2:AJ41)</f>
        <v>0</v>
      </c>
      <c r="AP41" s="26">
        <f>SUM(AK$2:AK41)</f>
        <v>0</v>
      </c>
      <c r="AQ41" s="26" t="e">
        <f t="shared" si="18"/>
        <v>#DIV/0!</v>
      </c>
    </row>
    <row r="42" spans="1:43" x14ac:dyDescent="0.25">
      <c r="A42" s="49">
        <f t="shared" si="27"/>
        <v>41</v>
      </c>
      <c r="B42" s="120">
        <f t="shared" si="28"/>
        <v>40674</v>
      </c>
      <c r="C42" s="21">
        <f t="shared" si="21"/>
        <v>5</v>
      </c>
      <c r="D42" s="51">
        <f>COUNTIF('Rake Load'!A:A,Summary!B42)</f>
        <v>0</v>
      </c>
      <c r="E42" s="51">
        <f>SUMIF('Rake Load'!A:A,B42,'Rake Load'!F:F)</f>
        <v>0</v>
      </c>
      <c r="F42" s="23">
        <f>SUMIF('Rake Load'!A:A,B42,'Rake Load'!AB:AB)</f>
        <v>0</v>
      </c>
      <c r="G42" s="23" t="e">
        <f t="shared" si="29"/>
        <v>#DIV/0!</v>
      </c>
      <c r="H42" s="24" t="e">
        <f t="shared" si="30"/>
        <v>#DIV/0!</v>
      </c>
      <c r="I42" s="24" t="e">
        <f t="shared" si="31"/>
        <v>#DIV/0!</v>
      </c>
      <c r="J42" s="23">
        <f>SUMIF('Rake Load'!A:A,B42,'Rake Load'!BI:BI)</f>
        <v>0</v>
      </c>
      <c r="K42" s="29">
        <f t="shared" si="34"/>
        <v>0</v>
      </c>
      <c r="L42" s="29" t="e">
        <f t="shared" si="35"/>
        <v>#DIV/0!</v>
      </c>
      <c r="M42" s="36" t="e">
        <f t="shared" si="32"/>
        <v>#DIV/0!</v>
      </c>
      <c r="N42" s="36" t="e">
        <f t="shared" si="33"/>
        <v>#DIV/0!</v>
      </c>
      <c r="O42" s="122">
        <f>SUMIF(C$2:C42,C42,D$2:D42)</f>
        <v>0</v>
      </c>
      <c r="P42" s="21">
        <f>SUMIF(C$2:C42,C42,F$2:F42)</f>
        <v>0</v>
      </c>
      <c r="Q42" s="25" t="e">
        <f t="shared" si="8"/>
        <v>#DIV/0!</v>
      </c>
      <c r="R42" s="24" t="e">
        <f t="shared" si="9"/>
        <v>#DIV/0!</v>
      </c>
      <c r="S42" s="24" t="e">
        <f t="shared" si="10"/>
        <v>#DIV/0!</v>
      </c>
      <c r="T42" s="122">
        <f>SUM(D$2:D42)</f>
        <v>0</v>
      </c>
      <c r="U42" s="26">
        <f>SUMIF(C$2:C42,C42,E$2:E42)</f>
        <v>0</v>
      </c>
      <c r="V42" s="26">
        <f>SUM(E$2:E42)</f>
        <v>0</v>
      </c>
      <c r="W42" s="31">
        <f>SUM(F$2:F42)</f>
        <v>0</v>
      </c>
      <c r="X42" s="31" t="e">
        <f t="shared" si="11"/>
        <v>#DIV/0!</v>
      </c>
      <c r="Y42" s="24" t="e">
        <f t="shared" si="12"/>
        <v>#DIV/0!</v>
      </c>
      <c r="Z42" s="24" t="e">
        <f t="shared" si="13"/>
        <v>#DIV/0!</v>
      </c>
      <c r="AA42" s="26">
        <f>SUMIF('Rake Load'!A:A,Summary!B42,'Rake Load'!AO:AO)</f>
        <v>0</v>
      </c>
      <c r="AB42" s="26">
        <f>SUMIF(C$2:C42,C42,AA$2:AA42)</f>
        <v>0</v>
      </c>
      <c r="AC42" s="26">
        <f>SUM(AA$2:AA42)</f>
        <v>0</v>
      </c>
      <c r="AD42" s="31" t="e">
        <f t="shared" si="14"/>
        <v>#DIV/0!</v>
      </c>
      <c r="AE42" s="31" t="e">
        <f t="shared" si="15"/>
        <v>#DIV/0!</v>
      </c>
      <c r="AF42" s="31" t="e">
        <f t="shared" si="16"/>
        <v>#DIV/0!</v>
      </c>
      <c r="AG42" s="26">
        <f>SUMIF(Unloader!B:B,Summary!B42,Unloader!M:M)</f>
        <v>0</v>
      </c>
      <c r="AH42" s="26">
        <f>SUMIF(C$2:C42,C42,AG$2:AG42)</f>
        <v>0</v>
      </c>
      <c r="AI42" s="26">
        <f>SUM(AG$2:AG42)</f>
        <v>0</v>
      </c>
      <c r="AJ42" s="31">
        <f>SUMIF(Unloader!B:B,Summary!B42,Unloader!X:X)</f>
        <v>0</v>
      </c>
      <c r="AK42" s="31">
        <f>SUMIF(Unloader!B:B,Summary!B42,Unloader!AE:AE)+SUMIF(Unloader!B:B,Summary!B42,Unloader!BS:BS)+SUMIF(Unloader!B:B,Summary!B42,Unloader!BO:BO)</f>
        <v>0</v>
      </c>
      <c r="AL42" s="31">
        <f>SUMIF(C$2:C42,C42,AJ$2:AJ42)</f>
        <v>0</v>
      </c>
      <c r="AM42" s="31">
        <f>SUMIF(C$2:C42,C42,AK$2:AK42)</f>
        <v>0</v>
      </c>
      <c r="AN42" s="26" t="e">
        <f t="shared" si="17"/>
        <v>#DIV/0!</v>
      </c>
      <c r="AO42" s="26">
        <f>SUM(AJ$2:AJ42)</f>
        <v>0</v>
      </c>
      <c r="AP42" s="26">
        <f>SUM(AK$2:AK42)</f>
        <v>0</v>
      </c>
      <c r="AQ42" s="26" t="e">
        <f t="shared" si="18"/>
        <v>#DIV/0!</v>
      </c>
    </row>
    <row r="43" spans="1:43" x14ac:dyDescent="0.25">
      <c r="A43" s="49">
        <f t="shared" si="27"/>
        <v>42</v>
      </c>
      <c r="B43" s="120">
        <f t="shared" si="28"/>
        <v>40675</v>
      </c>
      <c r="C43" s="21">
        <f t="shared" si="21"/>
        <v>5</v>
      </c>
      <c r="D43" s="51">
        <f>COUNTIF('Rake Load'!A:A,Summary!B43)</f>
        <v>0</v>
      </c>
      <c r="E43" s="51">
        <f>SUMIF('Rake Load'!A:A,B43,'Rake Load'!F:F)</f>
        <v>0</v>
      </c>
      <c r="F43" s="23">
        <f>SUMIF('Rake Load'!A:A,B43,'Rake Load'!AB:AB)</f>
        <v>0</v>
      </c>
      <c r="G43" s="23" t="e">
        <f t="shared" si="29"/>
        <v>#DIV/0!</v>
      </c>
      <c r="H43" s="24" t="e">
        <f t="shared" si="30"/>
        <v>#DIV/0!</v>
      </c>
      <c r="I43" s="24" t="e">
        <f t="shared" si="31"/>
        <v>#DIV/0!</v>
      </c>
      <c r="J43" s="23">
        <f>SUMIF('Rake Load'!A:A,B43,'Rake Load'!BI:BI)</f>
        <v>0</v>
      </c>
      <c r="K43" s="29">
        <f t="shared" si="34"/>
        <v>0</v>
      </c>
      <c r="L43" s="29" t="e">
        <f t="shared" si="35"/>
        <v>#DIV/0!</v>
      </c>
      <c r="M43" s="36" t="e">
        <f t="shared" si="32"/>
        <v>#DIV/0!</v>
      </c>
      <c r="N43" s="36" t="e">
        <f t="shared" si="33"/>
        <v>#DIV/0!</v>
      </c>
      <c r="O43" s="122">
        <f>SUMIF(C$2:C43,C43,D$2:D43)</f>
        <v>0</v>
      </c>
      <c r="P43" s="21">
        <f>SUMIF(C$2:C43,C43,F$2:F43)</f>
        <v>0</v>
      </c>
      <c r="Q43" s="25" t="e">
        <f t="shared" si="8"/>
        <v>#DIV/0!</v>
      </c>
      <c r="R43" s="24" t="e">
        <f t="shared" si="9"/>
        <v>#DIV/0!</v>
      </c>
      <c r="S43" s="24" t="e">
        <f t="shared" si="10"/>
        <v>#DIV/0!</v>
      </c>
      <c r="T43" s="122">
        <f>SUM(D$2:D43)</f>
        <v>0</v>
      </c>
      <c r="U43" s="26">
        <f>SUMIF(C$2:C43,C43,E$2:E43)</f>
        <v>0</v>
      </c>
      <c r="V43" s="26">
        <f>SUM(E$2:E43)</f>
        <v>0</v>
      </c>
      <c r="W43" s="31">
        <f>SUM(F$2:F43)</f>
        <v>0</v>
      </c>
      <c r="X43" s="31" t="e">
        <f t="shared" si="11"/>
        <v>#DIV/0!</v>
      </c>
      <c r="Y43" s="24" t="e">
        <f t="shared" si="12"/>
        <v>#DIV/0!</v>
      </c>
      <c r="Z43" s="24" t="e">
        <f t="shared" si="13"/>
        <v>#DIV/0!</v>
      </c>
      <c r="AA43" s="26">
        <f>SUMIF('Rake Load'!A:A,Summary!B43,'Rake Load'!AO:AO)</f>
        <v>0</v>
      </c>
      <c r="AB43" s="26">
        <f>SUMIF(C$2:C43,C43,AA$2:AA43)</f>
        <v>0</v>
      </c>
      <c r="AC43" s="26">
        <f>SUM(AA$2:AA43)</f>
        <v>0</v>
      </c>
      <c r="AD43" s="31" t="e">
        <f t="shared" si="14"/>
        <v>#DIV/0!</v>
      </c>
      <c r="AE43" s="31" t="e">
        <f t="shared" si="15"/>
        <v>#DIV/0!</v>
      </c>
      <c r="AF43" s="31" t="e">
        <f t="shared" si="16"/>
        <v>#DIV/0!</v>
      </c>
      <c r="AG43" s="26">
        <f>SUMIF(Unloader!B:B,Summary!B43,Unloader!M:M)</f>
        <v>0</v>
      </c>
      <c r="AH43" s="26">
        <f>SUMIF(C$2:C43,C43,AG$2:AG43)</f>
        <v>0</v>
      </c>
      <c r="AI43" s="26">
        <f>SUM(AG$2:AG43)</f>
        <v>0</v>
      </c>
      <c r="AJ43" s="31">
        <f>SUMIF(Unloader!B:B,Summary!B43,Unloader!X:X)</f>
        <v>0</v>
      </c>
      <c r="AK43" s="31">
        <f>SUMIF(Unloader!B:B,Summary!B43,Unloader!AE:AE)+SUMIF(Unloader!B:B,Summary!B43,Unloader!BS:BS)+SUMIF(Unloader!B:B,Summary!B43,Unloader!BO:BO)</f>
        <v>0</v>
      </c>
      <c r="AL43" s="31">
        <f>SUMIF(C$2:C43,C43,AJ$2:AJ43)</f>
        <v>0</v>
      </c>
      <c r="AM43" s="31">
        <f>SUMIF(C$2:C43,C43,AK$2:AK43)</f>
        <v>0</v>
      </c>
      <c r="AN43" s="26" t="e">
        <f t="shared" si="17"/>
        <v>#DIV/0!</v>
      </c>
      <c r="AO43" s="26">
        <f>SUM(AJ$2:AJ43)</f>
        <v>0</v>
      </c>
      <c r="AP43" s="26">
        <f>SUM(AK$2:AK43)</f>
        <v>0</v>
      </c>
      <c r="AQ43" s="26" t="e">
        <f t="shared" si="18"/>
        <v>#DIV/0!</v>
      </c>
    </row>
    <row r="44" spans="1:43" x14ac:dyDescent="0.25">
      <c r="A44" s="49">
        <f t="shared" si="27"/>
        <v>43</v>
      </c>
      <c r="B44" s="120">
        <f t="shared" si="28"/>
        <v>40676</v>
      </c>
      <c r="C44" s="21">
        <f t="shared" si="21"/>
        <v>5</v>
      </c>
      <c r="D44" s="51">
        <f>COUNTIF('Rake Load'!A:A,Summary!B44)</f>
        <v>0</v>
      </c>
      <c r="E44" s="51">
        <f>SUMIF('Rake Load'!A:A,B44,'Rake Load'!F:F)</f>
        <v>0</v>
      </c>
      <c r="F44" s="23">
        <f>SUMIF('Rake Load'!A:A,B44,'Rake Load'!AB:AB)</f>
        <v>0</v>
      </c>
      <c r="G44" s="23" t="e">
        <f t="shared" si="29"/>
        <v>#DIV/0!</v>
      </c>
      <c r="H44" s="24" t="e">
        <f t="shared" si="30"/>
        <v>#DIV/0!</v>
      </c>
      <c r="I44" s="24" t="e">
        <f t="shared" si="31"/>
        <v>#DIV/0!</v>
      </c>
      <c r="J44" s="23">
        <f>SUMIF('Rake Load'!A:A,B44,'Rake Load'!BI:BI)</f>
        <v>0</v>
      </c>
      <c r="K44" s="29">
        <f t="shared" si="34"/>
        <v>0</v>
      </c>
      <c r="L44" s="29" t="e">
        <f t="shared" si="35"/>
        <v>#DIV/0!</v>
      </c>
      <c r="M44" s="36" t="e">
        <f t="shared" si="32"/>
        <v>#DIV/0!</v>
      </c>
      <c r="N44" s="36" t="e">
        <f t="shared" si="33"/>
        <v>#DIV/0!</v>
      </c>
      <c r="O44" s="122">
        <f>SUMIF(C$2:C44,C44,D$2:D44)</f>
        <v>0</v>
      </c>
      <c r="P44" s="21">
        <f>SUMIF(C$2:C44,C44,F$2:F44)</f>
        <v>0</v>
      </c>
      <c r="Q44" s="25" t="e">
        <f t="shared" si="8"/>
        <v>#DIV/0!</v>
      </c>
      <c r="R44" s="24" t="e">
        <f t="shared" si="9"/>
        <v>#DIV/0!</v>
      </c>
      <c r="S44" s="24" t="e">
        <f t="shared" si="10"/>
        <v>#DIV/0!</v>
      </c>
      <c r="T44" s="122">
        <f>SUM(D$2:D44)</f>
        <v>0</v>
      </c>
      <c r="U44" s="26">
        <f>SUMIF(C$2:C44,C44,E$2:E44)</f>
        <v>0</v>
      </c>
      <c r="V44" s="26">
        <f>SUM(E$2:E44)</f>
        <v>0</v>
      </c>
      <c r="W44" s="31">
        <f>SUM(F$2:F44)</f>
        <v>0</v>
      </c>
      <c r="X44" s="31" t="e">
        <f t="shared" si="11"/>
        <v>#DIV/0!</v>
      </c>
      <c r="Y44" s="24" t="e">
        <f t="shared" si="12"/>
        <v>#DIV/0!</v>
      </c>
      <c r="Z44" s="24" t="e">
        <f t="shared" si="13"/>
        <v>#DIV/0!</v>
      </c>
      <c r="AA44" s="26">
        <f>SUMIF('Rake Load'!A:A,Summary!B44,'Rake Load'!AO:AO)</f>
        <v>0</v>
      </c>
      <c r="AB44" s="26">
        <f>SUMIF(C$2:C44,C44,AA$2:AA44)</f>
        <v>0</v>
      </c>
      <c r="AC44" s="26">
        <f>SUM(AA$2:AA44)</f>
        <v>0</v>
      </c>
      <c r="AD44" s="31" t="e">
        <f t="shared" si="14"/>
        <v>#DIV/0!</v>
      </c>
      <c r="AE44" s="31" t="e">
        <f t="shared" si="15"/>
        <v>#DIV/0!</v>
      </c>
      <c r="AF44" s="31" t="e">
        <f t="shared" si="16"/>
        <v>#DIV/0!</v>
      </c>
      <c r="AG44" s="26">
        <f>SUMIF(Unloader!B:B,Summary!B44,Unloader!M:M)</f>
        <v>0</v>
      </c>
      <c r="AH44" s="26">
        <f>SUMIF(C$2:C44,C44,AG$2:AG44)</f>
        <v>0</v>
      </c>
      <c r="AI44" s="26">
        <f>SUM(AG$2:AG44)</f>
        <v>0</v>
      </c>
      <c r="AJ44" s="31">
        <f>SUMIF(Unloader!B:B,Summary!B44,Unloader!X:X)</f>
        <v>0</v>
      </c>
      <c r="AK44" s="31">
        <f>SUMIF(Unloader!B:B,Summary!B44,Unloader!AE:AE)+SUMIF(Unloader!B:B,Summary!B44,Unloader!BS:BS)+SUMIF(Unloader!B:B,Summary!B44,Unloader!BO:BO)</f>
        <v>0</v>
      </c>
      <c r="AL44" s="31">
        <f>SUMIF(C$2:C44,C44,AJ$2:AJ44)</f>
        <v>0</v>
      </c>
      <c r="AM44" s="31">
        <f>SUMIF(C$2:C44,C44,AK$2:AK44)</f>
        <v>0</v>
      </c>
      <c r="AN44" s="26" t="e">
        <f t="shared" si="17"/>
        <v>#DIV/0!</v>
      </c>
      <c r="AO44" s="26">
        <f>SUM(AJ$2:AJ44)</f>
        <v>0</v>
      </c>
      <c r="AP44" s="26">
        <f>SUM(AK$2:AK44)</f>
        <v>0</v>
      </c>
      <c r="AQ44" s="26" t="e">
        <f>AI44/(AO44-AP44)/24</f>
        <v>#DIV/0!</v>
      </c>
    </row>
    <row r="45" spans="1:43" x14ac:dyDescent="0.25">
      <c r="A45" s="49">
        <f t="shared" si="27"/>
        <v>44</v>
      </c>
      <c r="B45" s="120">
        <f t="shared" si="28"/>
        <v>40677</v>
      </c>
      <c r="C45" s="21">
        <f t="shared" si="21"/>
        <v>5</v>
      </c>
      <c r="D45" s="51">
        <f>COUNTIF('Rake Load'!A:A,Summary!B45)</f>
        <v>0</v>
      </c>
      <c r="E45" s="51">
        <f>SUMIF('Rake Load'!A:A,B45,'Rake Load'!F:F)</f>
        <v>0</v>
      </c>
      <c r="F45" s="23">
        <f>SUMIF('Rake Load'!A:A,B45,'Rake Load'!AB:AB)</f>
        <v>0</v>
      </c>
      <c r="G45" s="23" t="e">
        <f t="shared" si="29"/>
        <v>#DIV/0!</v>
      </c>
      <c r="H45" s="24" t="e">
        <f t="shared" si="30"/>
        <v>#DIV/0!</v>
      </c>
      <c r="I45" s="24" t="e">
        <f t="shared" si="31"/>
        <v>#DIV/0!</v>
      </c>
      <c r="J45" s="23">
        <f>SUMIF('Rake Load'!A:A,B45,'Rake Load'!BI:BI)</f>
        <v>0</v>
      </c>
      <c r="K45" s="29">
        <f t="shared" si="34"/>
        <v>0</v>
      </c>
      <c r="L45" s="29" t="e">
        <f t="shared" si="35"/>
        <v>#DIV/0!</v>
      </c>
      <c r="M45" s="36" t="e">
        <f t="shared" si="32"/>
        <v>#DIV/0!</v>
      </c>
      <c r="N45" s="36" t="e">
        <f t="shared" si="33"/>
        <v>#DIV/0!</v>
      </c>
      <c r="O45" s="122">
        <f>SUMIF(C$2:C45,C45,D$2:D45)</f>
        <v>0</v>
      </c>
      <c r="P45" s="21">
        <f>SUMIF(C$2:C45,C45,F$2:F45)</f>
        <v>0</v>
      </c>
      <c r="Q45" s="25" t="e">
        <f t="shared" si="8"/>
        <v>#DIV/0!</v>
      </c>
      <c r="R45" s="24" t="e">
        <f t="shared" si="9"/>
        <v>#DIV/0!</v>
      </c>
      <c r="S45" s="24" t="e">
        <f t="shared" si="10"/>
        <v>#DIV/0!</v>
      </c>
      <c r="T45" s="122">
        <f>SUM(D$2:D45)</f>
        <v>0</v>
      </c>
      <c r="U45" s="26">
        <f>SUMIF(C$2:C45,C45,E$2:E45)</f>
        <v>0</v>
      </c>
      <c r="V45" s="26">
        <f>SUM(E$2:E45)</f>
        <v>0</v>
      </c>
      <c r="W45" s="31">
        <f>SUM(F$2:F45)</f>
        <v>0</v>
      </c>
      <c r="X45" s="31" t="e">
        <f t="shared" si="11"/>
        <v>#DIV/0!</v>
      </c>
      <c r="Y45" s="24" t="e">
        <f t="shared" si="12"/>
        <v>#DIV/0!</v>
      </c>
      <c r="Z45" s="24" t="e">
        <f t="shared" si="13"/>
        <v>#DIV/0!</v>
      </c>
      <c r="AA45" s="26">
        <f>SUMIF('Rake Load'!A:A,Summary!B45,'Rake Load'!AO:AO)</f>
        <v>0</v>
      </c>
      <c r="AB45" s="26">
        <f>SUMIF(C$2:C45,C45,AA$2:AA45)</f>
        <v>0</v>
      </c>
      <c r="AC45" s="26">
        <f>SUM(AA$2:AA45)</f>
        <v>0</v>
      </c>
      <c r="AD45" s="31" t="e">
        <f t="shared" si="14"/>
        <v>#DIV/0!</v>
      </c>
      <c r="AE45" s="31" t="e">
        <f t="shared" si="15"/>
        <v>#DIV/0!</v>
      </c>
      <c r="AF45" s="31" t="e">
        <f t="shared" si="16"/>
        <v>#DIV/0!</v>
      </c>
      <c r="AG45" s="26">
        <f>SUMIF(Unloader!B:B,Summary!B45,Unloader!M:M)</f>
        <v>0</v>
      </c>
      <c r="AH45" s="26">
        <f>SUMIF(C$2:C45,C45,AG$2:AG45)</f>
        <v>0</v>
      </c>
      <c r="AI45" s="26">
        <f>SUM(AG$2:AG45)</f>
        <v>0</v>
      </c>
      <c r="AJ45" s="31">
        <f>SUMIF(Unloader!B:B,Summary!B45,Unloader!X:X)</f>
        <v>0</v>
      </c>
      <c r="AK45" s="31">
        <f>SUMIF(Unloader!B:B,Summary!B45,Unloader!AE:AE)+SUMIF(Unloader!B:B,Summary!B45,Unloader!BS:BS)+SUMIF(Unloader!B:B,Summary!B45,Unloader!BO:BO)</f>
        <v>0</v>
      </c>
      <c r="AL45" s="31">
        <f>SUMIF(C$2:C45,C45,AJ$2:AJ45)</f>
        <v>0</v>
      </c>
      <c r="AM45" s="31">
        <f>SUMIF(C$2:C45,C45,AK$2:AK45)</f>
        <v>0</v>
      </c>
      <c r="AN45" s="26" t="e">
        <f t="shared" si="17"/>
        <v>#DIV/0!</v>
      </c>
      <c r="AO45" s="26">
        <f>SUM(AJ$2:AJ45)</f>
        <v>0</v>
      </c>
      <c r="AP45" s="26">
        <f>SUM(AK$2:AK45)</f>
        <v>0</v>
      </c>
      <c r="AQ45" s="26" t="e">
        <f t="shared" si="18"/>
        <v>#DIV/0!</v>
      </c>
    </row>
    <row r="46" spans="1:43" x14ac:dyDescent="0.25">
      <c r="A46" s="49">
        <f t="shared" si="27"/>
        <v>45</v>
      </c>
      <c r="B46" s="120">
        <f t="shared" si="28"/>
        <v>40678</v>
      </c>
      <c r="C46" s="21">
        <f t="shared" si="21"/>
        <v>5</v>
      </c>
      <c r="D46" s="51">
        <f>COUNTIF('Rake Load'!A:A,Summary!B46)</f>
        <v>0</v>
      </c>
      <c r="E46" s="51">
        <f>SUMIF('Rake Load'!A:A,B46,'Rake Load'!F:F)</f>
        <v>0</v>
      </c>
      <c r="F46" s="23">
        <f>SUMIF('Rake Load'!A:A,B46,'Rake Load'!AB:AB)</f>
        <v>0</v>
      </c>
      <c r="G46" s="23" t="e">
        <f t="shared" si="29"/>
        <v>#DIV/0!</v>
      </c>
      <c r="H46" s="24" t="e">
        <f t="shared" si="30"/>
        <v>#DIV/0!</v>
      </c>
      <c r="I46" s="24" t="e">
        <f t="shared" si="31"/>
        <v>#DIV/0!</v>
      </c>
      <c r="J46" s="23">
        <f>SUMIF('Rake Load'!A:A,B46,'Rake Load'!BI:BI)</f>
        <v>0</v>
      </c>
      <c r="K46" s="29">
        <f t="shared" si="34"/>
        <v>0</v>
      </c>
      <c r="L46" s="29" t="e">
        <f t="shared" si="35"/>
        <v>#DIV/0!</v>
      </c>
      <c r="M46" s="36" t="e">
        <f t="shared" si="32"/>
        <v>#DIV/0!</v>
      </c>
      <c r="N46" s="36" t="e">
        <f t="shared" si="33"/>
        <v>#DIV/0!</v>
      </c>
      <c r="O46" s="122">
        <f>SUMIF(C$2:C46,C46,D$2:D46)</f>
        <v>0</v>
      </c>
      <c r="P46" s="21">
        <f>SUMIF(C$2:C46,C46,F$2:F46)</f>
        <v>0</v>
      </c>
      <c r="Q46" s="25" t="e">
        <f t="shared" si="8"/>
        <v>#DIV/0!</v>
      </c>
      <c r="R46" s="24" t="e">
        <f t="shared" si="9"/>
        <v>#DIV/0!</v>
      </c>
      <c r="S46" s="24" t="e">
        <f t="shared" si="10"/>
        <v>#DIV/0!</v>
      </c>
      <c r="T46" s="122">
        <f>SUM(D$2:D46)</f>
        <v>0</v>
      </c>
      <c r="U46" s="26">
        <f>SUMIF(C$2:C46,C46,E$2:E46)</f>
        <v>0</v>
      </c>
      <c r="V46" s="26">
        <f>SUM(E$2:E46)</f>
        <v>0</v>
      </c>
      <c r="W46" s="31">
        <f>SUM(F$2:F46)</f>
        <v>0</v>
      </c>
      <c r="X46" s="31" t="e">
        <f t="shared" si="11"/>
        <v>#DIV/0!</v>
      </c>
      <c r="Y46" s="24" t="e">
        <f t="shared" si="12"/>
        <v>#DIV/0!</v>
      </c>
      <c r="Z46" s="24" t="e">
        <f t="shared" si="13"/>
        <v>#DIV/0!</v>
      </c>
      <c r="AA46" s="26">
        <f>SUMIF('Rake Load'!A:A,Summary!B46,'Rake Load'!AO:AO)</f>
        <v>0</v>
      </c>
      <c r="AB46" s="26">
        <f>SUMIF(C$2:C46,C46,AA$2:AA46)</f>
        <v>0</v>
      </c>
      <c r="AC46" s="26">
        <f>SUM(AA$2:AA46)</f>
        <v>0</v>
      </c>
      <c r="AD46" s="31" t="e">
        <f t="shared" si="14"/>
        <v>#DIV/0!</v>
      </c>
      <c r="AE46" s="31" t="e">
        <f t="shared" si="15"/>
        <v>#DIV/0!</v>
      </c>
      <c r="AF46" s="31" t="e">
        <f t="shared" si="16"/>
        <v>#DIV/0!</v>
      </c>
      <c r="AG46" s="26">
        <f>SUMIF(Unloader!B:B,Summary!B46,Unloader!M:M)</f>
        <v>0</v>
      </c>
      <c r="AH46" s="26">
        <f>SUMIF(C$2:C46,C46,AG$2:AG46)</f>
        <v>0</v>
      </c>
      <c r="AI46" s="26">
        <f>SUM(AG$2:AG46)</f>
        <v>0</v>
      </c>
      <c r="AJ46" s="31">
        <f>SUMIF(Unloader!B:B,Summary!B46,Unloader!X:X)</f>
        <v>0</v>
      </c>
      <c r="AK46" s="31">
        <f>SUMIF(Unloader!B:B,Summary!B46,Unloader!AE:AE)+SUMIF(Unloader!B:B,Summary!B46,Unloader!BS:BS)+SUMIF(Unloader!B:B,Summary!B46,Unloader!BO:BO)</f>
        <v>0</v>
      </c>
      <c r="AL46" s="31">
        <f>SUMIF(C$2:C46,C46,AJ$2:AJ46)</f>
        <v>0</v>
      </c>
      <c r="AM46" s="31">
        <f>SUMIF(C$2:C46,C46,AK$2:AK46)</f>
        <v>0</v>
      </c>
      <c r="AN46" s="26" t="e">
        <f t="shared" si="17"/>
        <v>#DIV/0!</v>
      </c>
      <c r="AO46" s="26">
        <f>SUM(AJ$2:AJ46)</f>
        <v>0</v>
      </c>
      <c r="AP46" s="26">
        <f>SUM(AK$2:AK46)</f>
        <v>0</v>
      </c>
      <c r="AQ46" s="26" t="e">
        <f t="shared" si="18"/>
        <v>#DIV/0!</v>
      </c>
    </row>
    <row r="47" spans="1:43" x14ac:dyDescent="0.25">
      <c r="A47" s="49">
        <f t="shared" si="27"/>
        <v>46</v>
      </c>
      <c r="B47" s="120">
        <f t="shared" si="28"/>
        <v>40679</v>
      </c>
      <c r="C47" s="21">
        <f t="shared" si="21"/>
        <v>5</v>
      </c>
      <c r="D47" s="51">
        <f>COUNTIF('Rake Load'!A:A,Summary!B47)</f>
        <v>0</v>
      </c>
      <c r="E47" s="51">
        <f>SUMIF('Rake Load'!A:A,B47,'Rake Load'!F:F)</f>
        <v>0</v>
      </c>
      <c r="F47" s="23">
        <f>SUMIF('Rake Load'!A:A,B47,'Rake Load'!AB:AB)</f>
        <v>0</v>
      </c>
      <c r="G47" s="23" t="e">
        <f t="shared" si="29"/>
        <v>#DIV/0!</v>
      </c>
      <c r="H47" s="24" t="e">
        <f t="shared" si="30"/>
        <v>#DIV/0!</v>
      </c>
      <c r="I47" s="24" t="e">
        <f t="shared" si="31"/>
        <v>#DIV/0!</v>
      </c>
      <c r="J47" s="23">
        <f>SUMIF('Rake Load'!A:A,B47,'Rake Load'!BI:BI)</f>
        <v>0</v>
      </c>
      <c r="K47" s="29">
        <f t="shared" si="34"/>
        <v>0</v>
      </c>
      <c r="L47" s="29" t="e">
        <f t="shared" si="35"/>
        <v>#DIV/0!</v>
      </c>
      <c r="M47" s="36" t="e">
        <f t="shared" si="32"/>
        <v>#DIV/0!</v>
      </c>
      <c r="N47" s="36" t="e">
        <f t="shared" si="33"/>
        <v>#DIV/0!</v>
      </c>
      <c r="O47" s="122">
        <f>SUMIF(C$2:C47,C47,D$2:D47)</f>
        <v>0</v>
      </c>
      <c r="P47" s="21">
        <f>SUMIF(C$2:C47,C47,F$2:F47)</f>
        <v>0</v>
      </c>
      <c r="Q47" s="25" t="e">
        <f t="shared" si="8"/>
        <v>#DIV/0!</v>
      </c>
      <c r="R47" s="24" t="e">
        <f t="shared" si="9"/>
        <v>#DIV/0!</v>
      </c>
      <c r="S47" s="24" t="e">
        <f t="shared" si="10"/>
        <v>#DIV/0!</v>
      </c>
      <c r="T47" s="122">
        <f>SUM(D$2:D47)</f>
        <v>0</v>
      </c>
      <c r="U47" s="26">
        <f>SUMIF(C$2:C47,C47,E$2:E47)</f>
        <v>0</v>
      </c>
      <c r="V47" s="26">
        <f>SUM(E$2:E47)</f>
        <v>0</v>
      </c>
      <c r="W47" s="31">
        <f>SUM(F$2:F47)</f>
        <v>0</v>
      </c>
      <c r="X47" s="31" t="e">
        <f t="shared" si="11"/>
        <v>#DIV/0!</v>
      </c>
      <c r="Y47" s="24" t="e">
        <f t="shared" si="12"/>
        <v>#DIV/0!</v>
      </c>
      <c r="Z47" s="24" t="e">
        <f t="shared" si="13"/>
        <v>#DIV/0!</v>
      </c>
      <c r="AA47" s="26">
        <f>SUMIF('Rake Load'!A:A,Summary!B47,'Rake Load'!AO:AO)</f>
        <v>0</v>
      </c>
      <c r="AB47" s="26">
        <f>SUMIF(C$2:C47,C47,AA$2:AA47)</f>
        <v>0</v>
      </c>
      <c r="AC47" s="26">
        <f>SUM(AA$2:AA47)</f>
        <v>0</v>
      </c>
      <c r="AD47" s="31" t="e">
        <f t="shared" si="14"/>
        <v>#DIV/0!</v>
      </c>
      <c r="AE47" s="31" t="e">
        <f t="shared" si="15"/>
        <v>#DIV/0!</v>
      </c>
      <c r="AF47" s="31" t="e">
        <f t="shared" si="16"/>
        <v>#DIV/0!</v>
      </c>
      <c r="AG47" s="26">
        <f>SUMIF(Unloader!B:B,Summary!B47,Unloader!M:M)</f>
        <v>0</v>
      </c>
      <c r="AH47" s="26">
        <f>SUMIF(C$2:C47,C47,AG$2:AG47)</f>
        <v>0</v>
      </c>
      <c r="AI47" s="26">
        <f>SUM(AG$2:AG47)</f>
        <v>0</v>
      </c>
      <c r="AJ47" s="31">
        <f>SUMIF(Unloader!B:B,Summary!B47,Unloader!X:X)</f>
        <v>0</v>
      </c>
      <c r="AK47" s="31">
        <f>SUMIF(Unloader!B:B,Summary!B47,Unloader!AE:AE)+SUMIF(Unloader!B:B,Summary!B47,Unloader!BS:BS)+SUMIF(Unloader!B:B,Summary!B47,Unloader!BO:BO)</f>
        <v>0</v>
      </c>
      <c r="AL47" s="31">
        <f>SUMIF(C$2:C47,C47,AJ$2:AJ47)</f>
        <v>0</v>
      </c>
      <c r="AM47" s="31">
        <f>SUMIF(C$2:C47,C47,AK$2:AK47)</f>
        <v>0</v>
      </c>
      <c r="AN47" s="26" t="e">
        <f t="shared" si="17"/>
        <v>#DIV/0!</v>
      </c>
      <c r="AO47" s="26">
        <f>SUM(AJ$2:AJ47)</f>
        <v>0</v>
      </c>
      <c r="AP47" s="26">
        <f>SUM(AK$2:AK47)</f>
        <v>0</v>
      </c>
      <c r="AQ47" s="26" t="e">
        <f t="shared" si="18"/>
        <v>#DIV/0!</v>
      </c>
    </row>
    <row r="48" spans="1:43" x14ac:dyDescent="0.25">
      <c r="A48" s="49">
        <f t="shared" si="27"/>
        <v>47</v>
      </c>
      <c r="B48" s="120">
        <f t="shared" si="28"/>
        <v>40680</v>
      </c>
      <c r="C48" s="21">
        <f t="shared" si="21"/>
        <v>5</v>
      </c>
      <c r="D48" s="51">
        <f>COUNTIF('Rake Load'!A:A,Summary!B48)</f>
        <v>0</v>
      </c>
      <c r="E48" s="51">
        <f>SUMIF('Rake Load'!A:A,B48,'Rake Load'!F:F)</f>
        <v>0</v>
      </c>
      <c r="F48" s="23">
        <f>SUMIF('Rake Load'!A:A,B48,'Rake Load'!AB:AB)</f>
        <v>0</v>
      </c>
      <c r="G48" s="23" t="e">
        <f t="shared" si="29"/>
        <v>#DIV/0!</v>
      </c>
      <c r="H48" s="24" t="e">
        <f t="shared" si="30"/>
        <v>#DIV/0!</v>
      </c>
      <c r="I48" s="24" t="e">
        <f t="shared" si="31"/>
        <v>#DIV/0!</v>
      </c>
      <c r="J48" s="23">
        <f>SUMIF('Rake Load'!A:A,B48,'Rake Load'!BI:BI)</f>
        <v>0</v>
      </c>
      <c r="K48" s="29">
        <f t="shared" si="34"/>
        <v>0</v>
      </c>
      <c r="L48" s="29" t="e">
        <f t="shared" si="35"/>
        <v>#DIV/0!</v>
      </c>
      <c r="M48" s="36" t="e">
        <f t="shared" si="32"/>
        <v>#DIV/0!</v>
      </c>
      <c r="N48" s="36" t="e">
        <f t="shared" si="33"/>
        <v>#DIV/0!</v>
      </c>
      <c r="O48" s="122">
        <f>SUMIF(C$2:C48,C48,D$2:D48)</f>
        <v>0</v>
      </c>
      <c r="P48" s="21">
        <f>SUMIF(C$2:C48,C48,F$2:F48)</f>
        <v>0</v>
      </c>
      <c r="Q48" s="25" t="e">
        <f t="shared" si="8"/>
        <v>#DIV/0!</v>
      </c>
      <c r="R48" s="24" t="e">
        <f t="shared" si="9"/>
        <v>#DIV/0!</v>
      </c>
      <c r="S48" s="24" t="e">
        <f t="shared" si="10"/>
        <v>#DIV/0!</v>
      </c>
      <c r="T48" s="122">
        <f>SUM(D$2:D48)</f>
        <v>0</v>
      </c>
      <c r="U48" s="26">
        <f>SUMIF(C$2:C48,C48,E$2:E48)</f>
        <v>0</v>
      </c>
      <c r="V48" s="26">
        <f>SUM(E$2:E48)</f>
        <v>0</v>
      </c>
      <c r="W48" s="31">
        <f>SUM(F$2:F48)</f>
        <v>0</v>
      </c>
      <c r="X48" s="31" t="e">
        <f t="shared" si="11"/>
        <v>#DIV/0!</v>
      </c>
      <c r="Y48" s="24" t="e">
        <f t="shared" si="12"/>
        <v>#DIV/0!</v>
      </c>
      <c r="Z48" s="24" t="e">
        <f t="shared" si="13"/>
        <v>#DIV/0!</v>
      </c>
      <c r="AA48" s="26">
        <f>SUMIF('Rake Load'!A:A,Summary!B48,'Rake Load'!AO:AO)</f>
        <v>0</v>
      </c>
      <c r="AB48" s="26">
        <f>SUMIF(C$2:C48,C48,AA$2:AA48)</f>
        <v>0</v>
      </c>
      <c r="AC48" s="26">
        <f>SUM(AA$2:AA48)</f>
        <v>0</v>
      </c>
      <c r="AD48" s="31" t="e">
        <f t="shared" si="14"/>
        <v>#DIV/0!</v>
      </c>
      <c r="AE48" s="31" t="e">
        <f t="shared" si="15"/>
        <v>#DIV/0!</v>
      </c>
      <c r="AF48" s="31" t="e">
        <f t="shared" si="16"/>
        <v>#DIV/0!</v>
      </c>
      <c r="AG48" s="26">
        <f>SUMIF(Unloader!B:B,Summary!B48,Unloader!M:M)</f>
        <v>0</v>
      </c>
      <c r="AH48" s="26">
        <f>SUMIF(C$2:C48,C48,AG$2:AG48)</f>
        <v>0</v>
      </c>
      <c r="AI48" s="26">
        <f>SUM(AG$2:AG48)</f>
        <v>0</v>
      </c>
      <c r="AJ48" s="31">
        <f>SUMIF(Unloader!B:B,Summary!B48,Unloader!X:X)</f>
        <v>0</v>
      </c>
      <c r="AK48" s="31">
        <f>SUMIF(Unloader!B:B,Summary!B48,Unloader!AE:AE)+SUMIF(Unloader!B:B,Summary!B48,Unloader!BS:BS)+SUMIF(Unloader!B:B,Summary!B48,Unloader!BO:BO)</f>
        <v>0</v>
      </c>
      <c r="AL48" s="31">
        <f>SUMIF(C$2:C48,C48,AJ$2:AJ48)</f>
        <v>0</v>
      </c>
      <c r="AM48" s="31">
        <f>SUMIF(C$2:C48,C48,AK$2:AK48)</f>
        <v>0</v>
      </c>
      <c r="AN48" s="26" t="e">
        <f t="shared" si="17"/>
        <v>#DIV/0!</v>
      </c>
      <c r="AO48" s="26">
        <f>SUM(AJ$2:AJ48)</f>
        <v>0</v>
      </c>
      <c r="AP48" s="26">
        <f>SUM(AK$2:AK48)</f>
        <v>0</v>
      </c>
      <c r="AQ48" s="26" t="e">
        <f t="shared" si="18"/>
        <v>#DIV/0!</v>
      </c>
    </row>
    <row r="49" spans="1:43" x14ac:dyDescent="0.25">
      <c r="A49" s="49">
        <f t="shared" si="27"/>
        <v>48</v>
      </c>
      <c r="B49" s="120">
        <f t="shared" si="28"/>
        <v>40681</v>
      </c>
      <c r="C49" s="21">
        <f t="shared" si="21"/>
        <v>5</v>
      </c>
      <c r="D49" s="51">
        <f>COUNTIF('Rake Load'!A:A,Summary!B49)</f>
        <v>0</v>
      </c>
      <c r="E49" s="51">
        <f>SUMIF('Rake Load'!A:A,B49,'Rake Load'!F:F)</f>
        <v>0</v>
      </c>
      <c r="F49" s="23">
        <f>SUMIF('Rake Load'!A:A,B49,'Rake Load'!AB:AB)</f>
        <v>0</v>
      </c>
      <c r="G49" s="23" t="e">
        <f t="shared" si="29"/>
        <v>#DIV/0!</v>
      </c>
      <c r="H49" s="24" t="e">
        <f t="shared" si="30"/>
        <v>#DIV/0!</v>
      </c>
      <c r="I49" s="24" t="e">
        <f t="shared" si="31"/>
        <v>#DIV/0!</v>
      </c>
      <c r="J49" s="23">
        <f>SUMIF('Rake Load'!A:A,B49,'Rake Load'!BI:BI)</f>
        <v>0</v>
      </c>
      <c r="K49" s="29">
        <f t="shared" si="34"/>
        <v>0</v>
      </c>
      <c r="L49" s="29" t="e">
        <f t="shared" si="35"/>
        <v>#DIV/0!</v>
      </c>
      <c r="M49" s="36" t="e">
        <f t="shared" si="32"/>
        <v>#DIV/0!</v>
      </c>
      <c r="N49" s="36" t="e">
        <f t="shared" si="33"/>
        <v>#DIV/0!</v>
      </c>
      <c r="O49" s="122">
        <f>SUMIF(C$2:C49,C49,D$2:D49)</f>
        <v>0</v>
      </c>
      <c r="P49" s="21">
        <f>SUMIF(C$2:C49,C49,F$2:F49)</f>
        <v>0</v>
      </c>
      <c r="Q49" s="25" t="e">
        <f t="shared" si="8"/>
        <v>#DIV/0!</v>
      </c>
      <c r="R49" s="24" t="e">
        <f t="shared" si="9"/>
        <v>#DIV/0!</v>
      </c>
      <c r="S49" s="24" t="e">
        <f t="shared" si="10"/>
        <v>#DIV/0!</v>
      </c>
      <c r="T49" s="122">
        <f>SUM(D$2:D49)</f>
        <v>0</v>
      </c>
      <c r="U49" s="26">
        <f>SUMIF(C$2:C49,C49,E$2:E49)</f>
        <v>0</v>
      </c>
      <c r="V49" s="26">
        <f>SUM(E$2:E49)</f>
        <v>0</v>
      </c>
      <c r="W49" s="31">
        <f>SUM(F$2:F49)</f>
        <v>0</v>
      </c>
      <c r="X49" s="31" t="e">
        <f t="shared" si="11"/>
        <v>#DIV/0!</v>
      </c>
      <c r="Y49" s="24" t="e">
        <f t="shared" si="12"/>
        <v>#DIV/0!</v>
      </c>
      <c r="Z49" s="24" t="e">
        <f t="shared" si="13"/>
        <v>#DIV/0!</v>
      </c>
      <c r="AA49" s="26">
        <f>SUMIF('Rake Load'!A:A,Summary!B49,'Rake Load'!AO:AO)</f>
        <v>0</v>
      </c>
      <c r="AB49" s="26">
        <f>SUMIF(C$2:C49,C49,AA$2:AA49)</f>
        <v>0</v>
      </c>
      <c r="AC49" s="26">
        <f>SUM(AA$2:AA49)</f>
        <v>0</v>
      </c>
      <c r="AD49" s="31" t="e">
        <f t="shared" si="14"/>
        <v>#DIV/0!</v>
      </c>
      <c r="AE49" s="31" t="e">
        <f t="shared" si="15"/>
        <v>#DIV/0!</v>
      </c>
      <c r="AF49" s="31" t="e">
        <f t="shared" si="16"/>
        <v>#DIV/0!</v>
      </c>
      <c r="AG49" s="26">
        <f>SUMIF(Unloader!B:B,Summary!B49,Unloader!M:M)</f>
        <v>0</v>
      </c>
      <c r="AH49" s="26">
        <f>SUMIF(C$2:C49,C49,AG$2:AG49)</f>
        <v>0</v>
      </c>
      <c r="AI49" s="26">
        <f>SUM(AG$2:AG49)</f>
        <v>0</v>
      </c>
      <c r="AJ49" s="31">
        <f>SUMIF(Unloader!B:B,Summary!B49,Unloader!X:X)</f>
        <v>0</v>
      </c>
      <c r="AK49" s="31">
        <f>SUMIF(Unloader!B:B,Summary!B49,Unloader!AE:AE)+SUMIF(Unloader!B:B,Summary!B49,Unloader!BS:BS)+SUMIF(Unloader!B:B,Summary!B49,Unloader!BO:BO)</f>
        <v>0</v>
      </c>
      <c r="AL49" s="31">
        <f>SUMIF(C$2:C49,C49,AJ$2:AJ49)</f>
        <v>0</v>
      </c>
      <c r="AM49" s="31">
        <f>SUMIF(C$2:C49,C49,AK$2:AK49)</f>
        <v>0</v>
      </c>
      <c r="AN49" s="26" t="e">
        <f t="shared" si="17"/>
        <v>#DIV/0!</v>
      </c>
      <c r="AO49" s="26">
        <f>SUM(AJ$2:AJ49)</f>
        <v>0</v>
      </c>
      <c r="AP49" s="26">
        <f>SUM(AK$2:AK49)</f>
        <v>0</v>
      </c>
      <c r="AQ49" s="26" t="e">
        <f t="shared" si="18"/>
        <v>#DIV/0!</v>
      </c>
    </row>
    <row r="50" spans="1:43" x14ac:dyDescent="0.25">
      <c r="A50" s="49">
        <f t="shared" si="27"/>
        <v>49</v>
      </c>
      <c r="B50" s="120">
        <f t="shared" si="28"/>
        <v>40682</v>
      </c>
      <c r="C50" s="21">
        <f t="shared" si="21"/>
        <v>5</v>
      </c>
      <c r="D50" s="51">
        <f>COUNTIF('Rake Load'!A:A,Summary!B50)</f>
        <v>0</v>
      </c>
      <c r="E50" s="51">
        <f>SUMIF('Rake Load'!A:A,B50,'Rake Load'!F:F)</f>
        <v>0</v>
      </c>
      <c r="F50" s="23">
        <f>SUMIF('Rake Load'!A:A,B50,'Rake Load'!AB:AB)</f>
        <v>0</v>
      </c>
      <c r="G50" s="23" t="e">
        <f t="shared" si="29"/>
        <v>#DIV/0!</v>
      </c>
      <c r="H50" s="24" t="e">
        <f t="shared" si="30"/>
        <v>#DIV/0!</v>
      </c>
      <c r="I50" s="24" t="e">
        <f t="shared" si="31"/>
        <v>#DIV/0!</v>
      </c>
      <c r="J50" s="23">
        <f>SUMIF('Rake Load'!A:A,B50,'Rake Load'!BI:BI)</f>
        <v>0</v>
      </c>
      <c r="K50" s="29">
        <f t="shared" si="34"/>
        <v>0</v>
      </c>
      <c r="L50" s="29" t="e">
        <f t="shared" si="35"/>
        <v>#DIV/0!</v>
      </c>
      <c r="M50" s="36" t="e">
        <f t="shared" si="32"/>
        <v>#DIV/0!</v>
      </c>
      <c r="N50" s="36" t="e">
        <f t="shared" si="33"/>
        <v>#DIV/0!</v>
      </c>
      <c r="O50" s="122">
        <f>SUMIF(C$2:C50,C50,D$2:D50)</f>
        <v>0</v>
      </c>
      <c r="P50" s="21">
        <f>SUMIF(C$2:C50,C50,F$2:F50)</f>
        <v>0</v>
      </c>
      <c r="Q50" s="25" t="e">
        <f t="shared" si="8"/>
        <v>#DIV/0!</v>
      </c>
      <c r="R50" s="24" t="e">
        <f t="shared" si="9"/>
        <v>#DIV/0!</v>
      </c>
      <c r="S50" s="24" t="e">
        <f t="shared" si="10"/>
        <v>#DIV/0!</v>
      </c>
      <c r="T50" s="122">
        <f>SUM(D$2:D50)</f>
        <v>0</v>
      </c>
      <c r="U50" s="26">
        <f>SUMIF(C$2:C50,C50,E$2:E50)</f>
        <v>0</v>
      </c>
      <c r="V50" s="26">
        <f>SUM(E$2:E50)</f>
        <v>0</v>
      </c>
      <c r="W50" s="31">
        <f>SUM(F$2:F50)</f>
        <v>0</v>
      </c>
      <c r="X50" s="31" t="e">
        <f t="shared" si="11"/>
        <v>#DIV/0!</v>
      </c>
      <c r="Y50" s="24" t="e">
        <f t="shared" si="12"/>
        <v>#DIV/0!</v>
      </c>
      <c r="Z50" s="24" t="e">
        <f t="shared" si="13"/>
        <v>#DIV/0!</v>
      </c>
      <c r="AA50" s="26">
        <f>SUMIF('Rake Load'!A:A,Summary!B50,'Rake Load'!AO:AO)</f>
        <v>0</v>
      </c>
      <c r="AB50" s="26">
        <f>SUMIF(C$2:C50,C50,AA$2:AA50)</f>
        <v>0</v>
      </c>
      <c r="AC50" s="26">
        <f>SUM(AA$2:AA50)</f>
        <v>0</v>
      </c>
      <c r="AD50" s="31" t="e">
        <f t="shared" si="14"/>
        <v>#DIV/0!</v>
      </c>
      <c r="AE50" s="31" t="e">
        <f t="shared" si="15"/>
        <v>#DIV/0!</v>
      </c>
      <c r="AF50" s="31" t="e">
        <f t="shared" si="16"/>
        <v>#DIV/0!</v>
      </c>
      <c r="AG50" s="26">
        <f>SUMIF(Unloader!B:B,Summary!B50,Unloader!M:M)</f>
        <v>0</v>
      </c>
      <c r="AH50" s="26">
        <f>SUMIF(C$2:C50,C50,AG$2:AG50)</f>
        <v>0</v>
      </c>
      <c r="AI50" s="26">
        <f>SUM(AG$2:AG50)</f>
        <v>0</v>
      </c>
      <c r="AJ50" s="31">
        <f>SUMIF(Unloader!B:B,Summary!B50,Unloader!X:X)</f>
        <v>0</v>
      </c>
      <c r="AK50" s="31">
        <f>SUMIF(Unloader!B:B,Summary!B50,Unloader!AE:AE)+SUMIF(Unloader!B:B,Summary!B50,Unloader!BS:BS)+SUMIF(Unloader!B:B,Summary!B50,Unloader!BO:BO)</f>
        <v>0</v>
      </c>
      <c r="AL50" s="31">
        <f>SUMIF(C$2:C50,C50,AJ$2:AJ50)</f>
        <v>0</v>
      </c>
      <c r="AM50" s="31">
        <f>SUMIF(C$2:C50,C50,AK$2:AK50)</f>
        <v>0</v>
      </c>
      <c r="AN50" s="26" t="e">
        <f t="shared" si="17"/>
        <v>#DIV/0!</v>
      </c>
      <c r="AO50" s="26">
        <f>SUM(AJ$2:AJ50)</f>
        <v>0</v>
      </c>
      <c r="AP50" s="26">
        <f>SUM(AK$2:AK50)</f>
        <v>0</v>
      </c>
      <c r="AQ50" s="26" t="e">
        <f t="shared" si="18"/>
        <v>#DIV/0!</v>
      </c>
    </row>
    <row r="51" spans="1:43" x14ac:dyDescent="0.25">
      <c r="A51" s="49">
        <f t="shared" si="27"/>
        <v>50</v>
      </c>
      <c r="B51" s="120">
        <f t="shared" si="28"/>
        <v>40683</v>
      </c>
      <c r="C51" s="21">
        <f t="shared" si="21"/>
        <v>5</v>
      </c>
      <c r="D51" s="51">
        <f>COUNTIF('Rake Load'!A:A,Summary!B51)</f>
        <v>0</v>
      </c>
      <c r="E51" s="51">
        <f>SUMIF('Rake Load'!A:A,B51,'Rake Load'!F:F)</f>
        <v>0</v>
      </c>
      <c r="F51" s="23">
        <f>SUMIF('Rake Load'!A:A,B51,'Rake Load'!AB:AB)</f>
        <v>0</v>
      </c>
      <c r="G51" s="23" t="e">
        <f t="shared" si="29"/>
        <v>#DIV/0!</v>
      </c>
      <c r="H51" s="24" t="e">
        <f t="shared" si="30"/>
        <v>#DIV/0!</v>
      </c>
      <c r="I51" s="24" t="e">
        <f t="shared" si="31"/>
        <v>#DIV/0!</v>
      </c>
      <c r="J51" s="23">
        <f>SUMIF('Rake Load'!A:A,B51,'Rake Load'!BI:BI)</f>
        <v>0</v>
      </c>
      <c r="K51" s="29">
        <f t="shared" si="34"/>
        <v>0</v>
      </c>
      <c r="L51" s="29" t="e">
        <f t="shared" si="35"/>
        <v>#DIV/0!</v>
      </c>
      <c r="M51" s="36" t="e">
        <f t="shared" si="32"/>
        <v>#DIV/0!</v>
      </c>
      <c r="N51" s="36" t="e">
        <f t="shared" si="33"/>
        <v>#DIV/0!</v>
      </c>
      <c r="O51" s="122">
        <f>SUMIF(C$2:C51,C51,D$2:D51)</f>
        <v>0</v>
      </c>
      <c r="P51" s="21">
        <f>SUMIF(C$2:C51,C51,F$2:F51)</f>
        <v>0</v>
      </c>
      <c r="Q51" s="25" t="e">
        <f t="shared" si="8"/>
        <v>#DIV/0!</v>
      </c>
      <c r="R51" s="24" t="e">
        <f t="shared" si="9"/>
        <v>#DIV/0!</v>
      </c>
      <c r="S51" s="24" t="e">
        <f t="shared" si="10"/>
        <v>#DIV/0!</v>
      </c>
      <c r="T51" s="122">
        <f>SUM(D$2:D51)</f>
        <v>0</v>
      </c>
      <c r="U51" s="26">
        <f>SUMIF(C$2:C51,C51,E$2:E51)</f>
        <v>0</v>
      </c>
      <c r="V51" s="26">
        <f>SUM(E$2:E51)</f>
        <v>0</v>
      </c>
      <c r="W51" s="31">
        <f>SUM(F$2:F51)</f>
        <v>0</v>
      </c>
      <c r="X51" s="31" t="e">
        <f t="shared" si="11"/>
        <v>#DIV/0!</v>
      </c>
      <c r="Y51" s="24" t="e">
        <f t="shared" si="12"/>
        <v>#DIV/0!</v>
      </c>
      <c r="Z51" s="24" t="e">
        <f t="shared" si="13"/>
        <v>#DIV/0!</v>
      </c>
      <c r="AA51" s="26">
        <f>SUMIF('Rake Load'!A:A,Summary!B51,'Rake Load'!AO:AO)</f>
        <v>0</v>
      </c>
      <c r="AB51" s="26">
        <f>SUMIF(C$2:C51,C51,AA$2:AA51)</f>
        <v>0</v>
      </c>
      <c r="AC51" s="26">
        <f>SUM(AA$2:AA51)</f>
        <v>0</v>
      </c>
      <c r="AD51" s="31" t="e">
        <f t="shared" si="14"/>
        <v>#DIV/0!</v>
      </c>
      <c r="AE51" s="31" t="e">
        <f t="shared" si="15"/>
        <v>#DIV/0!</v>
      </c>
      <c r="AF51" s="31" t="e">
        <f t="shared" si="16"/>
        <v>#DIV/0!</v>
      </c>
      <c r="AG51" s="26">
        <f>SUMIF(Unloader!B:B,Summary!B51,Unloader!M:M)</f>
        <v>0</v>
      </c>
      <c r="AH51" s="26">
        <f>SUMIF(C$2:C51,C51,AG$2:AG51)</f>
        <v>0</v>
      </c>
      <c r="AI51" s="26">
        <f>SUM(AG$2:AG51)</f>
        <v>0</v>
      </c>
      <c r="AJ51" s="31">
        <f>SUMIF(Unloader!B:B,Summary!B51,Unloader!X:X)</f>
        <v>0</v>
      </c>
      <c r="AK51" s="31">
        <f>SUMIF(Unloader!B:B,Summary!B51,Unloader!AE:AE)+SUMIF(Unloader!B:B,Summary!B51,Unloader!BS:BS)+SUMIF(Unloader!B:B,Summary!B51,Unloader!BO:BO)</f>
        <v>0</v>
      </c>
      <c r="AL51" s="31">
        <f>SUMIF(C$2:C51,C51,AJ$2:AJ51)</f>
        <v>0</v>
      </c>
      <c r="AM51" s="31">
        <f>SUMIF(C$2:C51,C51,AK$2:AK51)</f>
        <v>0</v>
      </c>
      <c r="AN51" s="26" t="e">
        <f t="shared" si="17"/>
        <v>#DIV/0!</v>
      </c>
      <c r="AO51" s="26">
        <f>SUM(AJ$2:AJ51)</f>
        <v>0</v>
      </c>
      <c r="AP51" s="26">
        <f>SUM(AK$2:AK51)</f>
        <v>0</v>
      </c>
      <c r="AQ51" s="26" t="e">
        <f t="shared" si="18"/>
        <v>#DIV/0!</v>
      </c>
    </row>
    <row r="52" spans="1:43" x14ac:dyDescent="0.25">
      <c r="A52" s="49">
        <f t="shared" si="27"/>
        <v>51</v>
      </c>
      <c r="B52" s="120">
        <f t="shared" si="28"/>
        <v>40684</v>
      </c>
      <c r="C52" s="21">
        <f t="shared" si="21"/>
        <v>5</v>
      </c>
      <c r="D52" s="51">
        <f>COUNTIF('Rake Load'!A:A,Summary!B52)</f>
        <v>0</v>
      </c>
      <c r="E52" s="51">
        <f>SUMIF('Rake Load'!A:A,B52,'Rake Load'!F:F)</f>
        <v>0</v>
      </c>
      <c r="F52" s="23">
        <f>SUMIF('Rake Load'!A:A,B52,'Rake Load'!AB:AB)</f>
        <v>0</v>
      </c>
      <c r="G52" s="23" t="e">
        <f t="shared" si="29"/>
        <v>#DIV/0!</v>
      </c>
      <c r="H52" s="24" t="e">
        <f t="shared" si="30"/>
        <v>#DIV/0!</v>
      </c>
      <c r="I52" s="24" t="e">
        <f t="shared" si="31"/>
        <v>#DIV/0!</v>
      </c>
      <c r="J52" s="23">
        <f>SUMIF('Rake Load'!A:A,B52,'Rake Load'!BI:BI)</f>
        <v>0</v>
      </c>
      <c r="K52" s="29">
        <f t="shared" si="34"/>
        <v>0</v>
      </c>
      <c r="L52" s="29" t="e">
        <f t="shared" si="35"/>
        <v>#DIV/0!</v>
      </c>
      <c r="M52" s="36" t="e">
        <f t="shared" si="32"/>
        <v>#DIV/0!</v>
      </c>
      <c r="N52" s="36" t="e">
        <f t="shared" si="33"/>
        <v>#DIV/0!</v>
      </c>
      <c r="O52" s="122">
        <f>SUMIF(C$2:C52,C52,D$2:D52)</f>
        <v>0</v>
      </c>
      <c r="P52" s="21">
        <f>SUMIF(C$2:C52,C52,F$2:F52)</f>
        <v>0</v>
      </c>
      <c r="Q52" s="25" t="e">
        <f t="shared" si="8"/>
        <v>#DIV/0!</v>
      </c>
      <c r="R52" s="24" t="e">
        <f t="shared" si="9"/>
        <v>#DIV/0!</v>
      </c>
      <c r="S52" s="24" t="e">
        <f t="shared" si="10"/>
        <v>#DIV/0!</v>
      </c>
      <c r="T52" s="122">
        <f>SUM(D$2:D52)</f>
        <v>0</v>
      </c>
      <c r="U52" s="26">
        <f>SUMIF(C$2:C52,C52,E$2:E52)</f>
        <v>0</v>
      </c>
      <c r="V52" s="26">
        <f>SUM(E$2:E52)</f>
        <v>0</v>
      </c>
      <c r="W52" s="31">
        <f>SUM(F$2:F52)</f>
        <v>0</v>
      </c>
      <c r="X52" s="31" t="e">
        <f t="shared" si="11"/>
        <v>#DIV/0!</v>
      </c>
      <c r="Y52" s="24" t="e">
        <f t="shared" si="12"/>
        <v>#DIV/0!</v>
      </c>
      <c r="Z52" s="24" t="e">
        <f t="shared" si="13"/>
        <v>#DIV/0!</v>
      </c>
      <c r="AA52" s="26">
        <f>SUMIF('Rake Load'!A:A,Summary!B52,'Rake Load'!AO:AO)</f>
        <v>0</v>
      </c>
      <c r="AB52" s="26">
        <f>SUMIF(C$2:C52,C52,AA$2:AA52)</f>
        <v>0</v>
      </c>
      <c r="AC52" s="26">
        <f>SUM(AA$2:AA52)</f>
        <v>0</v>
      </c>
      <c r="AD52" s="31" t="e">
        <f t="shared" si="14"/>
        <v>#DIV/0!</v>
      </c>
      <c r="AE52" s="31" t="e">
        <f t="shared" si="15"/>
        <v>#DIV/0!</v>
      </c>
      <c r="AF52" s="31" t="e">
        <f t="shared" si="16"/>
        <v>#DIV/0!</v>
      </c>
      <c r="AG52" s="26">
        <f>SUMIF(Unloader!B:B,Summary!B52,Unloader!M:M)</f>
        <v>0</v>
      </c>
      <c r="AH52" s="26">
        <f>SUMIF(C$2:C52,C52,AG$2:AG52)</f>
        <v>0</v>
      </c>
      <c r="AI52" s="26">
        <f>SUM(AG$2:AG52)</f>
        <v>0</v>
      </c>
      <c r="AJ52" s="31">
        <f>SUMIF(Unloader!B:B,Summary!B52,Unloader!X:X)</f>
        <v>0</v>
      </c>
      <c r="AK52" s="31">
        <f>SUMIF(Unloader!B:B,Summary!B52,Unloader!AE:AE)+SUMIF(Unloader!B:B,Summary!B52,Unloader!BS:BS)+SUMIF(Unloader!B:B,Summary!B52,Unloader!BO:BO)</f>
        <v>0</v>
      </c>
      <c r="AL52" s="31">
        <f>SUMIF(C$2:C52,C52,AJ$2:AJ52)</f>
        <v>0</v>
      </c>
      <c r="AM52" s="31">
        <f>SUMIF(C$2:C52,C52,AK$2:AK52)</f>
        <v>0</v>
      </c>
      <c r="AN52" s="26" t="e">
        <f t="shared" si="17"/>
        <v>#DIV/0!</v>
      </c>
      <c r="AO52" s="26">
        <f>SUM(AJ$2:AJ52)</f>
        <v>0</v>
      </c>
      <c r="AP52" s="26">
        <f>SUM(AK$2:AK52)</f>
        <v>0</v>
      </c>
      <c r="AQ52" s="26" t="e">
        <f t="shared" si="18"/>
        <v>#DIV/0!</v>
      </c>
    </row>
    <row r="53" spans="1:43" x14ac:dyDescent="0.25">
      <c r="A53" s="49">
        <f t="shared" si="27"/>
        <v>52</v>
      </c>
      <c r="B53" s="120">
        <f t="shared" si="28"/>
        <v>40685</v>
      </c>
      <c r="C53" s="21">
        <f t="shared" si="21"/>
        <v>5</v>
      </c>
      <c r="D53" s="51">
        <f>COUNTIF('Rake Load'!A:A,Summary!B53)</f>
        <v>0</v>
      </c>
      <c r="E53" s="51">
        <f>SUMIF('Rake Load'!A:A,B53,'Rake Load'!F:F)</f>
        <v>0</v>
      </c>
      <c r="F53" s="23">
        <f>SUMIF('Rake Load'!A:A,B53,'Rake Load'!AB:AB)</f>
        <v>0</v>
      </c>
      <c r="G53" s="23" t="e">
        <f t="shared" si="29"/>
        <v>#DIV/0!</v>
      </c>
      <c r="H53" s="24" t="e">
        <f t="shared" si="30"/>
        <v>#DIV/0!</v>
      </c>
      <c r="I53" s="24" t="e">
        <f t="shared" si="31"/>
        <v>#DIV/0!</v>
      </c>
      <c r="J53" s="23">
        <f>SUMIF('Rake Load'!A:A,B53,'Rake Load'!BI:BI)</f>
        <v>0</v>
      </c>
      <c r="K53" s="29">
        <f t="shared" si="34"/>
        <v>0</v>
      </c>
      <c r="L53" s="29" t="e">
        <f t="shared" si="35"/>
        <v>#DIV/0!</v>
      </c>
      <c r="M53" s="36" t="e">
        <f t="shared" si="32"/>
        <v>#DIV/0!</v>
      </c>
      <c r="N53" s="36" t="e">
        <f t="shared" si="33"/>
        <v>#DIV/0!</v>
      </c>
      <c r="O53" s="122">
        <f>SUMIF(C$2:C53,C53,D$2:D53)</f>
        <v>0</v>
      </c>
      <c r="P53" s="21">
        <f>SUMIF(C$2:C53,C53,F$2:F53)</f>
        <v>0</v>
      </c>
      <c r="Q53" s="25" t="e">
        <f t="shared" si="8"/>
        <v>#DIV/0!</v>
      </c>
      <c r="R53" s="24" t="e">
        <f t="shared" si="9"/>
        <v>#DIV/0!</v>
      </c>
      <c r="S53" s="24" t="e">
        <f t="shared" si="10"/>
        <v>#DIV/0!</v>
      </c>
      <c r="T53" s="122">
        <f>SUM(D$2:D53)</f>
        <v>0</v>
      </c>
      <c r="U53" s="26">
        <f>SUMIF(C$2:C53,C53,E$2:E53)</f>
        <v>0</v>
      </c>
      <c r="V53" s="26">
        <f>SUM(E$2:E53)</f>
        <v>0</v>
      </c>
      <c r="W53" s="31">
        <f>SUM(F$2:F53)</f>
        <v>0</v>
      </c>
      <c r="X53" s="31" t="e">
        <f t="shared" si="11"/>
        <v>#DIV/0!</v>
      </c>
      <c r="Y53" s="24" t="e">
        <f t="shared" si="12"/>
        <v>#DIV/0!</v>
      </c>
      <c r="Z53" s="24" t="e">
        <f t="shared" si="13"/>
        <v>#DIV/0!</v>
      </c>
      <c r="AA53" s="26">
        <f>SUMIF('Rake Load'!A:A,Summary!B53,'Rake Load'!AO:AO)</f>
        <v>0</v>
      </c>
      <c r="AB53" s="26">
        <f>SUMIF(C$2:C53,C53,AA$2:AA53)</f>
        <v>0</v>
      </c>
      <c r="AC53" s="26">
        <f>SUM(AA$2:AA53)</f>
        <v>0</v>
      </c>
      <c r="AD53" s="31" t="e">
        <f t="shared" si="14"/>
        <v>#DIV/0!</v>
      </c>
      <c r="AE53" s="31" t="e">
        <f t="shared" si="15"/>
        <v>#DIV/0!</v>
      </c>
      <c r="AF53" s="31" t="e">
        <f t="shared" si="16"/>
        <v>#DIV/0!</v>
      </c>
      <c r="AG53" s="26">
        <f>SUMIF(Unloader!B:B,Summary!B53,Unloader!M:M)</f>
        <v>0</v>
      </c>
      <c r="AH53" s="26">
        <f>SUMIF(C$2:C53,C53,AG$2:AG53)</f>
        <v>0</v>
      </c>
      <c r="AI53" s="26">
        <f>SUM(AG$2:AG53)</f>
        <v>0</v>
      </c>
      <c r="AJ53" s="31">
        <f>SUMIF(Unloader!B:B,Summary!B53,Unloader!X:X)</f>
        <v>0</v>
      </c>
      <c r="AK53" s="31">
        <f>SUMIF(Unloader!B:B,Summary!B53,Unloader!AE:AE)+SUMIF(Unloader!B:B,Summary!B53,Unloader!BS:BS)+SUMIF(Unloader!B:B,Summary!B53,Unloader!BO:BO)</f>
        <v>0</v>
      </c>
      <c r="AL53" s="31">
        <f>SUMIF(C$2:C53,C53,AJ$2:AJ53)</f>
        <v>0</v>
      </c>
      <c r="AM53" s="31">
        <f>SUMIF(C$2:C53,C53,AK$2:AK53)</f>
        <v>0</v>
      </c>
      <c r="AN53" s="26" t="e">
        <f t="shared" si="17"/>
        <v>#DIV/0!</v>
      </c>
      <c r="AO53" s="26">
        <f>SUM(AJ$2:AJ53)</f>
        <v>0</v>
      </c>
      <c r="AP53" s="26">
        <f>SUM(AK$2:AK53)</f>
        <v>0</v>
      </c>
      <c r="AQ53" s="26" t="e">
        <f t="shared" si="18"/>
        <v>#DIV/0!</v>
      </c>
    </row>
    <row r="54" spans="1:43" x14ac:dyDescent="0.25">
      <c r="A54" s="49">
        <f t="shared" ref="A54:B87" si="36">A53+1</f>
        <v>53</v>
      </c>
      <c r="B54" s="120">
        <f t="shared" si="28"/>
        <v>40686</v>
      </c>
      <c r="C54" s="21">
        <f t="shared" si="21"/>
        <v>5</v>
      </c>
      <c r="D54" s="51">
        <f>COUNTIF('Rake Load'!A:A,Summary!B54)</f>
        <v>0</v>
      </c>
      <c r="E54" s="51">
        <f>SUMIF('Rake Load'!A:A,B54,'Rake Load'!F:F)</f>
        <v>0</v>
      </c>
      <c r="F54" s="23">
        <f>SUMIF('Rake Load'!A:A,B54,'Rake Load'!AB:AB)</f>
        <v>0</v>
      </c>
      <c r="G54" s="23" t="e">
        <f t="shared" si="29"/>
        <v>#DIV/0!</v>
      </c>
      <c r="H54" s="24" t="e">
        <f t="shared" si="30"/>
        <v>#DIV/0!</v>
      </c>
      <c r="I54" s="24" t="e">
        <f t="shared" si="31"/>
        <v>#DIV/0!</v>
      </c>
      <c r="J54" s="23">
        <f>SUMIF('Rake Load'!A:A,B54,'Rake Load'!BI:BI)</f>
        <v>0</v>
      </c>
      <c r="K54" s="29">
        <f t="shared" si="34"/>
        <v>0</v>
      </c>
      <c r="L54" s="29" t="e">
        <f t="shared" si="35"/>
        <v>#DIV/0!</v>
      </c>
      <c r="M54" s="36" t="e">
        <f t="shared" si="32"/>
        <v>#DIV/0!</v>
      </c>
      <c r="N54" s="36" t="e">
        <f t="shared" si="33"/>
        <v>#DIV/0!</v>
      </c>
      <c r="O54" s="122">
        <f>SUMIF(C$2:C54,C54,D$2:D54)</f>
        <v>0</v>
      </c>
      <c r="P54" s="21">
        <f>SUMIF(C$2:C54,C54,F$2:F54)</f>
        <v>0</v>
      </c>
      <c r="Q54" s="25" t="e">
        <f t="shared" si="8"/>
        <v>#DIV/0!</v>
      </c>
      <c r="R54" s="24" t="e">
        <f t="shared" si="9"/>
        <v>#DIV/0!</v>
      </c>
      <c r="S54" s="24" t="e">
        <f t="shared" si="10"/>
        <v>#DIV/0!</v>
      </c>
      <c r="T54" s="122">
        <f>SUM(D$2:D54)</f>
        <v>0</v>
      </c>
      <c r="U54" s="26">
        <f>SUMIF(C$2:C54,C54,E$2:E54)</f>
        <v>0</v>
      </c>
      <c r="V54" s="26">
        <f>SUM(E$2:E54)</f>
        <v>0</v>
      </c>
      <c r="W54" s="31">
        <f>SUM(F$2:F54)</f>
        <v>0</v>
      </c>
      <c r="X54" s="31" t="e">
        <f t="shared" si="11"/>
        <v>#DIV/0!</v>
      </c>
      <c r="Y54" s="24" t="e">
        <f t="shared" si="12"/>
        <v>#DIV/0!</v>
      </c>
      <c r="Z54" s="24" t="e">
        <f t="shared" si="13"/>
        <v>#DIV/0!</v>
      </c>
      <c r="AA54" s="26">
        <f>SUMIF('Rake Load'!A:A,Summary!B54,'Rake Load'!AO:AO)</f>
        <v>0</v>
      </c>
      <c r="AB54" s="26">
        <f>SUMIF(C$2:C54,C54,AA$2:AA54)</f>
        <v>0</v>
      </c>
      <c r="AC54" s="26">
        <f>SUM(AA$2:AA54)</f>
        <v>0</v>
      </c>
      <c r="AD54" s="31" t="e">
        <f t="shared" si="14"/>
        <v>#DIV/0!</v>
      </c>
      <c r="AE54" s="31" t="e">
        <f t="shared" si="15"/>
        <v>#DIV/0!</v>
      </c>
      <c r="AF54" s="31" t="e">
        <f t="shared" si="16"/>
        <v>#DIV/0!</v>
      </c>
      <c r="AG54" s="26">
        <f>SUMIF(Unloader!B:B,Summary!B54,Unloader!M:M)</f>
        <v>0</v>
      </c>
      <c r="AH54" s="26">
        <f>SUMIF(C$2:C54,C54,AG$2:AG54)</f>
        <v>0</v>
      </c>
      <c r="AI54" s="26">
        <f>SUM(AG$2:AG54)</f>
        <v>0</v>
      </c>
      <c r="AJ54" s="31">
        <f>SUMIF(Unloader!B:B,Summary!B54,Unloader!X:X)</f>
        <v>0</v>
      </c>
      <c r="AK54" s="31">
        <f>SUMIF(Unloader!B:B,Summary!B54,Unloader!AE:AE)+SUMIF(Unloader!B:B,Summary!B54,Unloader!BS:BS)+SUMIF(Unloader!B:B,Summary!B54,Unloader!BO:BO)</f>
        <v>0</v>
      </c>
      <c r="AL54" s="31">
        <f>SUMIF(C$2:C54,C54,AJ$2:AJ54)</f>
        <v>0</v>
      </c>
      <c r="AM54" s="31">
        <f>SUMIF(C$2:C54,C54,AK$2:AK54)</f>
        <v>0</v>
      </c>
      <c r="AN54" s="26" t="e">
        <f t="shared" si="17"/>
        <v>#DIV/0!</v>
      </c>
      <c r="AO54" s="26">
        <f>SUM(AJ$2:AJ54)</f>
        <v>0</v>
      </c>
      <c r="AP54" s="26">
        <f>SUM(AK$2:AK54)</f>
        <v>0</v>
      </c>
      <c r="AQ54" s="26" t="e">
        <f t="shared" si="18"/>
        <v>#DIV/0!</v>
      </c>
    </row>
    <row r="55" spans="1:43" x14ac:dyDescent="0.25">
      <c r="A55" s="49">
        <f t="shared" si="36"/>
        <v>54</v>
      </c>
      <c r="B55" s="120">
        <f t="shared" si="28"/>
        <v>40687</v>
      </c>
      <c r="C55" s="21">
        <f t="shared" ref="C55:C118" si="37">MONTH(B55)</f>
        <v>5</v>
      </c>
      <c r="D55" s="51">
        <f>COUNTIF('Rake Load'!A:A,Summary!B55)</f>
        <v>0</v>
      </c>
      <c r="E55" s="51">
        <f>SUMIF('Rake Load'!A:A,B55,'Rake Load'!F:F)</f>
        <v>0</v>
      </c>
      <c r="F55" s="23">
        <f>SUMIF('Rake Load'!A:A,B55,'Rake Load'!AB:AB)</f>
        <v>0</v>
      </c>
      <c r="G55" s="23" t="e">
        <f t="shared" ref="G55:G118" si="38">F55/D55</f>
        <v>#DIV/0!</v>
      </c>
      <c r="H55" s="24" t="e">
        <f t="shared" ref="H55:H118" si="39">HOUR(G55)</f>
        <v>#DIV/0!</v>
      </c>
      <c r="I55" s="24" t="e">
        <f t="shared" ref="I55:I118" si="40">MINUTE(G55)</f>
        <v>#DIV/0!</v>
      </c>
      <c r="J55" s="23">
        <f>SUMIF('Rake Load'!A:A,B55,'Rake Load'!BI:BI)</f>
        <v>0</v>
      </c>
      <c r="K55" s="29">
        <f t="shared" ref="K55:K118" si="41">F55-J55</f>
        <v>0</v>
      </c>
      <c r="L55" s="29" t="e">
        <f t="shared" ref="L55:L118" si="42">K55/D55</f>
        <v>#DIV/0!</v>
      </c>
      <c r="M55" s="36" t="e">
        <f t="shared" ref="M55:M118" si="43">HOUR(L55)</f>
        <v>#DIV/0!</v>
      </c>
      <c r="N55" s="36" t="e">
        <f t="shared" ref="N55:N118" si="44">MINUTE(L55)</f>
        <v>#DIV/0!</v>
      </c>
      <c r="O55" s="122">
        <f>SUMIF(C$2:C55,C55,D$2:D55)</f>
        <v>0</v>
      </c>
      <c r="P55" s="21">
        <f>SUMIF(C$2:C55,C55,F$2:F55)</f>
        <v>0</v>
      </c>
      <c r="Q55" s="25" t="e">
        <f t="shared" ref="Q55:Q118" si="45">P55/O55</f>
        <v>#DIV/0!</v>
      </c>
      <c r="R55" s="24" t="e">
        <f t="shared" ref="R55:R118" si="46">HOUR(Q55)</f>
        <v>#DIV/0!</v>
      </c>
      <c r="S55" s="24" t="e">
        <f t="shared" ref="S55:S118" si="47">MINUTE(Q55)</f>
        <v>#DIV/0!</v>
      </c>
      <c r="T55" s="122">
        <f>SUM(D$2:D55)</f>
        <v>0</v>
      </c>
      <c r="U55" s="26">
        <f>SUMIF(C$2:C55,C55,E$2:E55)</f>
        <v>0</v>
      </c>
      <c r="V55" s="26">
        <f>SUM(E$2:E55)</f>
        <v>0</v>
      </c>
      <c r="W55" s="31">
        <f>SUM(F$2:F55)</f>
        <v>0</v>
      </c>
      <c r="X55" s="31" t="e">
        <f t="shared" ref="X55:X118" si="48">W55/T55</f>
        <v>#DIV/0!</v>
      </c>
      <c r="Y55" s="24" t="e">
        <f t="shared" ref="Y55:Y118" si="49">HOUR(X55)</f>
        <v>#DIV/0!</v>
      </c>
      <c r="Z55" s="24" t="e">
        <f t="shared" ref="Z55:Z118" si="50">MINUTE(X55)</f>
        <v>#DIV/0!</v>
      </c>
      <c r="AA55" s="26">
        <f>SUMIF('Rake Load'!A:A,Summary!B55,'Rake Load'!AO:AO)</f>
        <v>0</v>
      </c>
      <c r="AB55" s="26">
        <f>SUMIF(C$2:C55,C55,AA$2:AA55)</f>
        <v>0</v>
      </c>
      <c r="AC55" s="26">
        <f>SUM(AA$2:AA55)</f>
        <v>0</v>
      </c>
      <c r="AD55" s="31" t="e">
        <f t="shared" ref="AD55:AD118" si="51">AA55/D55</f>
        <v>#DIV/0!</v>
      </c>
      <c r="AE55" s="31" t="e">
        <f t="shared" ref="AE55:AE118" si="52">AB55/O55</f>
        <v>#DIV/0!</v>
      </c>
      <c r="AF55" s="31" t="e">
        <f t="shared" ref="AF55:AF118" si="53">AC55/T55</f>
        <v>#DIV/0!</v>
      </c>
      <c r="AG55" s="26">
        <f>SUMIF(Unloader!B:B,Summary!B55,Unloader!M:M)</f>
        <v>0</v>
      </c>
      <c r="AH55" s="26">
        <f>SUMIF(C$2:C55,C55,AG$2:AG55)</f>
        <v>0</v>
      </c>
      <c r="AI55" s="26">
        <f>SUM(AG$2:AG55)</f>
        <v>0</v>
      </c>
      <c r="AJ55" s="31">
        <f>SUMIF(Unloader!B:B,Summary!B55,Unloader!X:X)</f>
        <v>0</v>
      </c>
      <c r="AK55" s="31">
        <f>SUMIF(Unloader!B:B,Summary!B55,Unloader!AE:AE)+SUMIF(Unloader!B:B,Summary!B55,Unloader!BS:BS)+SUMIF(Unloader!B:B,Summary!B55,Unloader!BO:BO)</f>
        <v>0</v>
      </c>
      <c r="AL55" s="31">
        <f>SUMIF(C$2:C55,C55,AJ$2:AJ55)</f>
        <v>0</v>
      </c>
      <c r="AM55" s="31">
        <f>SUMIF(C$2:C55,C55,AK$2:AK55)</f>
        <v>0</v>
      </c>
      <c r="AN55" s="26" t="e">
        <f t="shared" ref="AN55:AN118" si="54">AH55/(AL55-AM55)/24</f>
        <v>#DIV/0!</v>
      </c>
      <c r="AO55" s="26">
        <f>SUM(AJ$2:AJ55)</f>
        <v>0</v>
      </c>
      <c r="AP55" s="26">
        <f>SUM(AK$2:AK55)</f>
        <v>0</v>
      </c>
      <c r="AQ55" s="26" t="e">
        <f t="shared" ref="AQ55:AQ118" si="55">AI55/(AO55-AP55)/24</f>
        <v>#DIV/0!</v>
      </c>
    </row>
    <row r="56" spans="1:43" x14ac:dyDescent="0.25">
      <c r="A56" s="49">
        <f t="shared" si="36"/>
        <v>55</v>
      </c>
      <c r="B56" s="120">
        <f t="shared" si="28"/>
        <v>40688</v>
      </c>
      <c r="C56" s="21">
        <f t="shared" si="37"/>
        <v>5</v>
      </c>
      <c r="D56" s="51">
        <f>COUNTIF('Rake Load'!A:A,Summary!B56)</f>
        <v>0</v>
      </c>
      <c r="E56" s="51">
        <f>SUMIF('Rake Load'!A:A,B56,'Rake Load'!F:F)</f>
        <v>0</v>
      </c>
      <c r="F56" s="23">
        <f>SUMIF('Rake Load'!A:A,B56,'Rake Load'!AB:AB)</f>
        <v>0</v>
      </c>
      <c r="G56" s="23" t="e">
        <f t="shared" si="38"/>
        <v>#DIV/0!</v>
      </c>
      <c r="H56" s="24" t="e">
        <f t="shared" si="39"/>
        <v>#DIV/0!</v>
      </c>
      <c r="I56" s="24" t="e">
        <f t="shared" si="40"/>
        <v>#DIV/0!</v>
      </c>
      <c r="J56" s="23">
        <f>SUMIF('Rake Load'!A:A,B56,'Rake Load'!BI:BI)</f>
        <v>0</v>
      </c>
      <c r="K56" s="29">
        <f t="shared" si="41"/>
        <v>0</v>
      </c>
      <c r="L56" s="29" t="e">
        <f t="shared" si="42"/>
        <v>#DIV/0!</v>
      </c>
      <c r="M56" s="36" t="e">
        <f t="shared" si="43"/>
        <v>#DIV/0!</v>
      </c>
      <c r="N56" s="36" t="e">
        <f t="shared" si="44"/>
        <v>#DIV/0!</v>
      </c>
      <c r="O56" s="122">
        <f>SUMIF(C$2:C56,C56,D$2:D56)</f>
        <v>0</v>
      </c>
      <c r="P56" s="21">
        <f>SUMIF(C$2:C56,C56,F$2:F56)</f>
        <v>0</v>
      </c>
      <c r="Q56" s="25" t="e">
        <f t="shared" si="45"/>
        <v>#DIV/0!</v>
      </c>
      <c r="R56" s="24" t="e">
        <f t="shared" si="46"/>
        <v>#DIV/0!</v>
      </c>
      <c r="S56" s="24" t="e">
        <f t="shared" si="47"/>
        <v>#DIV/0!</v>
      </c>
      <c r="T56" s="122">
        <f>SUM(D$2:D56)</f>
        <v>0</v>
      </c>
      <c r="U56" s="26">
        <f>SUMIF(C$2:C56,C56,E$2:E56)</f>
        <v>0</v>
      </c>
      <c r="V56" s="26">
        <f>SUM(E$2:E56)</f>
        <v>0</v>
      </c>
      <c r="W56" s="31">
        <f>SUM(F$2:F56)</f>
        <v>0</v>
      </c>
      <c r="X56" s="31" t="e">
        <f t="shared" si="48"/>
        <v>#DIV/0!</v>
      </c>
      <c r="Y56" s="24" t="e">
        <f t="shared" si="49"/>
        <v>#DIV/0!</v>
      </c>
      <c r="Z56" s="24" t="e">
        <f t="shared" si="50"/>
        <v>#DIV/0!</v>
      </c>
      <c r="AA56" s="26">
        <f>SUMIF('Rake Load'!A:A,Summary!B56,'Rake Load'!AO:AO)</f>
        <v>0</v>
      </c>
      <c r="AB56" s="26">
        <f>SUMIF(C$2:C56,C56,AA$2:AA56)</f>
        <v>0</v>
      </c>
      <c r="AC56" s="26">
        <f>SUM(AA$2:AA56)</f>
        <v>0</v>
      </c>
      <c r="AD56" s="31" t="e">
        <f t="shared" si="51"/>
        <v>#DIV/0!</v>
      </c>
      <c r="AE56" s="31" t="e">
        <f t="shared" si="52"/>
        <v>#DIV/0!</v>
      </c>
      <c r="AF56" s="31" t="e">
        <f t="shared" si="53"/>
        <v>#DIV/0!</v>
      </c>
      <c r="AG56" s="26">
        <f>SUMIF(Unloader!B:B,Summary!B56,Unloader!M:M)</f>
        <v>0</v>
      </c>
      <c r="AH56" s="26">
        <f>SUMIF(C$2:C56,C56,AG$2:AG56)</f>
        <v>0</v>
      </c>
      <c r="AI56" s="26">
        <f>SUM(AG$2:AG56)</f>
        <v>0</v>
      </c>
      <c r="AJ56" s="31">
        <f>SUMIF(Unloader!B:B,Summary!B56,Unloader!X:X)</f>
        <v>0</v>
      </c>
      <c r="AK56" s="31">
        <f>SUMIF(Unloader!B:B,Summary!B56,Unloader!AE:AE)+SUMIF(Unloader!B:B,Summary!B56,Unloader!BS:BS)+SUMIF(Unloader!B:B,Summary!B56,Unloader!BO:BO)</f>
        <v>0</v>
      </c>
      <c r="AL56" s="31">
        <f>SUMIF(C$2:C56,C56,AJ$2:AJ56)</f>
        <v>0</v>
      </c>
      <c r="AM56" s="31">
        <f>SUMIF(C$2:C56,C56,AK$2:AK56)</f>
        <v>0</v>
      </c>
      <c r="AN56" s="26" t="e">
        <f t="shared" si="54"/>
        <v>#DIV/0!</v>
      </c>
      <c r="AO56" s="26">
        <f>SUM(AJ$2:AJ56)</f>
        <v>0</v>
      </c>
      <c r="AP56" s="26">
        <f>SUM(AK$2:AK56)</f>
        <v>0</v>
      </c>
      <c r="AQ56" s="26" t="e">
        <f t="shared" si="55"/>
        <v>#DIV/0!</v>
      </c>
    </row>
    <row r="57" spans="1:43" x14ac:dyDescent="0.25">
      <c r="A57" s="49">
        <f t="shared" si="36"/>
        <v>56</v>
      </c>
      <c r="B57" s="120">
        <f t="shared" si="28"/>
        <v>40689</v>
      </c>
      <c r="C57" s="21">
        <f t="shared" si="37"/>
        <v>5</v>
      </c>
      <c r="D57" s="51">
        <f>COUNTIF('Rake Load'!A:A,Summary!B57)</f>
        <v>0</v>
      </c>
      <c r="E57" s="51">
        <f>SUMIF('Rake Load'!A:A,B57,'Rake Load'!F:F)</f>
        <v>0</v>
      </c>
      <c r="F57" s="23">
        <f>SUMIF('Rake Load'!A:A,B57,'Rake Load'!AB:AB)</f>
        <v>0</v>
      </c>
      <c r="G57" s="23" t="e">
        <f t="shared" si="38"/>
        <v>#DIV/0!</v>
      </c>
      <c r="H57" s="24" t="e">
        <f t="shared" si="39"/>
        <v>#DIV/0!</v>
      </c>
      <c r="I57" s="24" t="e">
        <f t="shared" si="40"/>
        <v>#DIV/0!</v>
      </c>
      <c r="J57" s="23">
        <f>SUMIF('Rake Load'!A:A,B57,'Rake Load'!BI:BI)</f>
        <v>0</v>
      </c>
      <c r="K57" s="29">
        <f t="shared" si="41"/>
        <v>0</v>
      </c>
      <c r="L57" s="29" t="e">
        <f t="shared" si="42"/>
        <v>#DIV/0!</v>
      </c>
      <c r="M57" s="36" t="e">
        <f t="shared" si="43"/>
        <v>#DIV/0!</v>
      </c>
      <c r="N57" s="36" t="e">
        <f t="shared" si="44"/>
        <v>#DIV/0!</v>
      </c>
      <c r="O57" s="122">
        <f>SUMIF(C$2:C57,C57,D$2:D57)</f>
        <v>0</v>
      </c>
      <c r="P57" s="21">
        <f>SUMIF(C$2:C57,C57,F$2:F57)</f>
        <v>0</v>
      </c>
      <c r="Q57" s="25" t="e">
        <f t="shared" si="45"/>
        <v>#DIV/0!</v>
      </c>
      <c r="R57" s="24" t="e">
        <f t="shared" si="46"/>
        <v>#DIV/0!</v>
      </c>
      <c r="S57" s="24" t="e">
        <f t="shared" si="47"/>
        <v>#DIV/0!</v>
      </c>
      <c r="T57" s="122">
        <f>SUM(D$2:D57)</f>
        <v>0</v>
      </c>
      <c r="U57" s="26">
        <f>SUMIF(C$2:C57,C57,E$2:E57)</f>
        <v>0</v>
      </c>
      <c r="V57" s="26">
        <f>SUM(E$2:E57)</f>
        <v>0</v>
      </c>
      <c r="W57" s="31">
        <f>SUM(F$2:F57)</f>
        <v>0</v>
      </c>
      <c r="X57" s="31" t="e">
        <f t="shared" si="48"/>
        <v>#DIV/0!</v>
      </c>
      <c r="Y57" s="24" t="e">
        <f t="shared" si="49"/>
        <v>#DIV/0!</v>
      </c>
      <c r="Z57" s="24" t="e">
        <f t="shared" si="50"/>
        <v>#DIV/0!</v>
      </c>
      <c r="AA57" s="26">
        <f>SUMIF('Rake Load'!A:A,Summary!B57,'Rake Load'!AO:AO)</f>
        <v>0</v>
      </c>
      <c r="AB57" s="26">
        <f>SUMIF(C$2:C57,C57,AA$2:AA57)</f>
        <v>0</v>
      </c>
      <c r="AC57" s="26">
        <f>SUM(AA$2:AA57)</f>
        <v>0</v>
      </c>
      <c r="AD57" s="31" t="e">
        <f t="shared" si="51"/>
        <v>#DIV/0!</v>
      </c>
      <c r="AE57" s="31" t="e">
        <f t="shared" si="52"/>
        <v>#DIV/0!</v>
      </c>
      <c r="AF57" s="31" t="e">
        <f t="shared" si="53"/>
        <v>#DIV/0!</v>
      </c>
      <c r="AG57" s="26">
        <f>SUMIF(Unloader!B:B,Summary!B57,Unloader!M:M)</f>
        <v>0</v>
      </c>
      <c r="AH57" s="26">
        <f>SUMIF(C$2:C57,C57,AG$2:AG57)</f>
        <v>0</v>
      </c>
      <c r="AI57" s="26">
        <f>SUM(AG$2:AG57)</f>
        <v>0</v>
      </c>
      <c r="AJ57" s="31">
        <f>SUMIF(Unloader!B:B,Summary!B57,Unloader!X:X)</f>
        <v>0</v>
      </c>
      <c r="AK57" s="31">
        <f>SUMIF(Unloader!B:B,Summary!B57,Unloader!AE:AE)+SUMIF(Unloader!B:B,Summary!B57,Unloader!BS:BS)+SUMIF(Unloader!B:B,Summary!B57,Unloader!BO:BO)</f>
        <v>0</v>
      </c>
      <c r="AL57" s="31">
        <f>SUMIF(C$2:C57,C57,AJ$2:AJ57)</f>
        <v>0</v>
      </c>
      <c r="AM57" s="31">
        <f>SUMIF(C$2:C57,C57,AK$2:AK57)</f>
        <v>0</v>
      </c>
      <c r="AN57" s="26" t="e">
        <f t="shared" si="54"/>
        <v>#DIV/0!</v>
      </c>
      <c r="AO57" s="26">
        <f>SUM(AJ$2:AJ57)</f>
        <v>0</v>
      </c>
      <c r="AP57" s="26">
        <f>SUM(AK$2:AK57)</f>
        <v>0</v>
      </c>
      <c r="AQ57" s="26" t="e">
        <f t="shared" si="55"/>
        <v>#DIV/0!</v>
      </c>
    </row>
    <row r="58" spans="1:43" x14ac:dyDescent="0.25">
      <c r="A58" s="49">
        <f t="shared" si="36"/>
        <v>57</v>
      </c>
      <c r="B58" s="120">
        <f t="shared" si="28"/>
        <v>40690</v>
      </c>
      <c r="C58" s="21">
        <f t="shared" si="37"/>
        <v>5</v>
      </c>
      <c r="D58" s="51">
        <f>COUNTIF('Rake Load'!A:A,Summary!B58)</f>
        <v>0</v>
      </c>
      <c r="E58" s="51">
        <f>SUMIF('Rake Load'!A:A,B58,'Rake Load'!F:F)</f>
        <v>0</v>
      </c>
      <c r="F58" s="23">
        <f>SUMIF('Rake Load'!A:A,B58,'Rake Load'!AB:AB)</f>
        <v>0</v>
      </c>
      <c r="G58" s="23" t="e">
        <f t="shared" si="38"/>
        <v>#DIV/0!</v>
      </c>
      <c r="H58" s="24" t="e">
        <f t="shared" si="39"/>
        <v>#DIV/0!</v>
      </c>
      <c r="I58" s="24" t="e">
        <f t="shared" si="40"/>
        <v>#DIV/0!</v>
      </c>
      <c r="J58" s="23">
        <f>SUMIF('Rake Load'!A:A,B58,'Rake Load'!BI:BI)</f>
        <v>0</v>
      </c>
      <c r="K58" s="29">
        <f t="shared" si="41"/>
        <v>0</v>
      </c>
      <c r="L58" s="29" t="e">
        <f t="shared" si="42"/>
        <v>#DIV/0!</v>
      </c>
      <c r="M58" s="36" t="e">
        <f t="shared" si="43"/>
        <v>#DIV/0!</v>
      </c>
      <c r="N58" s="36" t="e">
        <f t="shared" si="44"/>
        <v>#DIV/0!</v>
      </c>
      <c r="O58" s="122">
        <f>SUMIF(C$2:C58,C58,D$2:D58)</f>
        <v>0</v>
      </c>
      <c r="P58" s="21">
        <f>SUMIF(C$2:C58,C58,F$2:F58)</f>
        <v>0</v>
      </c>
      <c r="Q58" s="25" t="e">
        <f t="shared" si="45"/>
        <v>#DIV/0!</v>
      </c>
      <c r="R58" s="24" t="e">
        <f t="shared" si="46"/>
        <v>#DIV/0!</v>
      </c>
      <c r="S58" s="24" t="e">
        <f t="shared" si="47"/>
        <v>#DIV/0!</v>
      </c>
      <c r="T58" s="122">
        <f>SUM(D$2:D58)</f>
        <v>0</v>
      </c>
      <c r="U58" s="26">
        <f>SUMIF(C$2:C58,C58,E$2:E58)</f>
        <v>0</v>
      </c>
      <c r="V58" s="26">
        <f>SUM(E$2:E58)</f>
        <v>0</v>
      </c>
      <c r="W58" s="31">
        <f>SUM(F$2:F58)</f>
        <v>0</v>
      </c>
      <c r="X58" s="31" t="e">
        <f t="shared" si="48"/>
        <v>#DIV/0!</v>
      </c>
      <c r="Y58" s="24" t="e">
        <f t="shared" si="49"/>
        <v>#DIV/0!</v>
      </c>
      <c r="Z58" s="24" t="e">
        <f t="shared" si="50"/>
        <v>#DIV/0!</v>
      </c>
      <c r="AA58" s="26">
        <f>SUMIF('Rake Load'!A:A,Summary!B58,'Rake Load'!AO:AO)</f>
        <v>0</v>
      </c>
      <c r="AB58" s="26">
        <f>SUMIF(C$2:C58,C58,AA$2:AA58)</f>
        <v>0</v>
      </c>
      <c r="AC58" s="26">
        <f>SUM(AA$2:AA58)</f>
        <v>0</v>
      </c>
      <c r="AD58" s="31" t="e">
        <f t="shared" si="51"/>
        <v>#DIV/0!</v>
      </c>
      <c r="AE58" s="31" t="e">
        <f t="shared" si="52"/>
        <v>#DIV/0!</v>
      </c>
      <c r="AF58" s="31" t="e">
        <f t="shared" si="53"/>
        <v>#DIV/0!</v>
      </c>
      <c r="AG58" s="26">
        <f>SUMIF(Unloader!B:B,Summary!B58,Unloader!M:M)</f>
        <v>0</v>
      </c>
      <c r="AH58" s="26">
        <f>SUMIF(C$2:C58,C58,AG$2:AG58)</f>
        <v>0</v>
      </c>
      <c r="AI58" s="26">
        <f>SUM(AG$2:AG58)</f>
        <v>0</v>
      </c>
      <c r="AJ58" s="31">
        <f>SUMIF(Unloader!B:B,Summary!B58,Unloader!X:X)</f>
        <v>0</v>
      </c>
      <c r="AK58" s="31">
        <f>SUMIF(Unloader!B:B,Summary!B58,Unloader!AE:AE)+SUMIF(Unloader!B:B,Summary!B58,Unloader!BS:BS)+SUMIF(Unloader!B:B,Summary!B58,Unloader!BO:BO)</f>
        <v>0</v>
      </c>
      <c r="AL58" s="31">
        <f>SUMIF(C$2:C58,C58,AJ$2:AJ58)</f>
        <v>0</v>
      </c>
      <c r="AM58" s="31">
        <f>SUMIF(C$2:C58,C58,AK$2:AK58)</f>
        <v>0</v>
      </c>
      <c r="AN58" s="26" t="e">
        <f t="shared" si="54"/>
        <v>#DIV/0!</v>
      </c>
      <c r="AO58" s="26">
        <f>SUM(AJ$2:AJ58)</f>
        <v>0</v>
      </c>
      <c r="AP58" s="26">
        <f>SUM(AK$2:AK58)</f>
        <v>0</v>
      </c>
      <c r="AQ58" s="26" t="e">
        <f t="shared" si="55"/>
        <v>#DIV/0!</v>
      </c>
    </row>
    <row r="59" spans="1:43" x14ac:dyDescent="0.25">
      <c r="A59" s="49">
        <f t="shared" si="36"/>
        <v>58</v>
      </c>
      <c r="B59" s="120">
        <f t="shared" si="28"/>
        <v>40691</v>
      </c>
      <c r="C59" s="21">
        <f t="shared" si="37"/>
        <v>5</v>
      </c>
      <c r="D59" s="51">
        <f>COUNTIF('Rake Load'!A:A,Summary!B59)</f>
        <v>0</v>
      </c>
      <c r="E59" s="51">
        <f>SUMIF('Rake Load'!A:A,B59,'Rake Load'!F:F)</f>
        <v>0</v>
      </c>
      <c r="F59" s="23">
        <f>SUMIF('Rake Load'!A:A,B59,'Rake Load'!AB:AB)</f>
        <v>0</v>
      </c>
      <c r="G59" s="23" t="e">
        <f t="shared" si="38"/>
        <v>#DIV/0!</v>
      </c>
      <c r="H59" s="24" t="e">
        <f t="shared" si="39"/>
        <v>#DIV/0!</v>
      </c>
      <c r="I59" s="24" t="e">
        <f t="shared" si="40"/>
        <v>#DIV/0!</v>
      </c>
      <c r="J59" s="23">
        <f>SUMIF('Rake Load'!A:A,B59,'Rake Load'!BI:BI)</f>
        <v>0</v>
      </c>
      <c r="K59" s="29">
        <f t="shared" si="41"/>
        <v>0</v>
      </c>
      <c r="L59" s="29" t="e">
        <f t="shared" si="42"/>
        <v>#DIV/0!</v>
      </c>
      <c r="M59" s="36" t="e">
        <f t="shared" si="43"/>
        <v>#DIV/0!</v>
      </c>
      <c r="N59" s="36" t="e">
        <f t="shared" si="44"/>
        <v>#DIV/0!</v>
      </c>
      <c r="O59" s="122">
        <f>SUMIF(C$2:C59,C59,D$2:D59)</f>
        <v>0</v>
      </c>
      <c r="P59" s="21">
        <f>SUMIF(C$2:C59,C59,F$2:F59)</f>
        <v>0</v>
      </c>
      <c r="Q59" s="25" t="e">
        <f t="shared" si="45"/>
        <v>#DIV/0!</v>
      </c>
      <c r="R59" s="24" t="e">
        <f t="shared" si="46"/>
        <v>#DIV/0!</v>
      </c>
      <c r="S59" s="24" t="e">
        <f t="shared" si="47"/>
        <v>#DIV/0!</v>
      </c>
      <c r="T59" s="122">
        <f>SUM(D$2:D59)</f>
        <v>0</v>
      </c>
      <c r="U59" s="26">
        <f>SUMIF(C$2:C59,C59,E$2:E59)</f>
        <v>0</v>
      </c>
      <c r="V59" s="26">
        <f>SUM(E$2:E59)</f>
        <v>0</v>
      </c>
      <c r="W59" s="31">
        <f>SUM(F$2:F59)</f>
        <v>0</v>
      </c>
      <c r="X59" s="31" t="e">
        <f t="shared" si="48"/>
        <v>#DIV/0!</v>
      </c>
      <c r="Y59" s="24" t="e">
        <f t="shared" si="49"/>
        <v>#DIV/0!</v>
      </c>
      <c r="Z59" s="24" t="e">
        <f t="shared" si="50"/>
        <v>#DIV/0!</v>
      </c>
      <c r="AA59" s="26">
        <f>SUMIF('Rake Load'!A:A,Summary!B59,'Rake Load'!AO:AO)</f>
        <v>0</v>
      </c>
      <c r="AB59" s="26">
        <f>SUMIF(C$2:C59,C59,AA$2:AA59)</f>
        <v>0</v>
      </c>
      <c r="AC59" s="26">
        <f>SUM(AA$2:AA59)</f>
        <v>0</v>
      </c>
      <c r="AD59" s="31" t="e">
        <f t="shared" si="51"/>
        <v>#DIV/0!</v>
      </c>
      <c r="AE59" s="31" t="e">
        <f t="shared" si="52"/>
        <v>#DIV/0!</v>
      </c>
      <c r="AF59" s="31" t="e">
        <f t="shared" si="53"/>
        <v>#DIV/0!</v>
      </c>
      <c r="AG59" s="26">
        <f>SUMIF(Unloader!B:B,Summary!B59,Unloader!M:M)</f>
        <v>0</v>
      </c>
      <c r="AH59" s="26">
        <f>SUMIF(C$2:C59,C59,AG$2:AG59)</f>
        <v>0</v>
      </c>
      <c r="AI59" s="26">
        <f>SUM(AG$2:AG59)</f>
        <v>0</v>
      </c>
      <c r="AJ59" s="31">
        <f>SUMIF(Unloader!B:B,Summary!B59,Unloader!X:X)</f>
        <v>0</v>
      </c>
      <c r="AK59" s="31">
        <f>SUMIF(Unloader!B:B,Summary!B59,Unloader!AE:AE)+SUMIF(Unloader!B:B,Summary!B59,Unloader!BS:BS)+SUMIF(Unloader!B:B,Summary!B59,Unloader!BO:BO)</f>
        <v>0</v>
      </c>
      <c r="AL59" s="31">
        <f>SUMIF(C$2:C59,C59,AJ$2:AJ59)</f>
        <v>0</v>
      </c>
      <c r="AM59" s="31">
        <f>SUMIF(C$2:C59,C59,AK$2:AK59)</f>
        <v>0</v>
      </c>
      <c r="AN59" s="26" t="e">
        <f t="shared" si="54"/>
        <v>#DIV/0!</v>
      </c>
      <c r="AO59" s="26">
        <f>SUM(AJ$2:AJ59)</f>
        <v>0</v>
      </c>
      <c r="AP59" s="26">
        <f>SUM(AK$2:AK59)</f>
        <v>0</v>
      </c>
      <c r="AQ59" s="26" t="e">
        <f t="shared" si="55"/>
        <v>#DIV/0!</v>
      </c>
    </row>
    <row r="60" spans="1:43" x14ac:dyDescent="0.25">
      <c r="A60" s="49">
        <f t="shared" si="36"/>
        <v>59</v>
      </c>
      <c r="B60" s="120">
        <f t="shared" si="28"/>
        <v>40692</v>
      </c>
      <c r="C60" s="21">
        <f t="shared" si="37"/>
        <v>5</v>
      </c>
      <c r="D60" s="51">
        <f>COUNTIF('Rake Load'!A:A,Summary!B60)</f>
        <v>0</v>
      </c>
      <c r="E60" s="51">
        <f>SUMIF('Rake Load'!A:A,B60,'Rake Load'!F:F)</f>
        <v>0</v>
      </c>
      <c r="F60" s="23">
        <f>SUMIF('Rake Load'!A:A,B60,'Rake Load'!AB:AB)</f>
        <v>0</v>
      </c>
      <c r="G60" s="23" t="e">
        <f t="shared" si="38"/>
        <v>#DIV/0!</v>
      </c>
      <c r="H60" s="24" t="e">
        <f t="shared" si="39"/>
        <v>#DIV/0!</v>
      </c>
      <c r="I60" s="24" t="e">
        <f t="shared" si="40"/>
        <v>#DIV/0!</v>
      </c>
      <c r="J60" s="23">
        <f>SUMIF('Rake Load'!A:A,B60,'Rake Load'!BI:BI)</f>
        <v>0</v>
      </c>
      <c r="K60" s="29">
        <f t="shared" si="41"/>
        <v>0</v>
      </c>
      <c r="L60" s="29" t="e">
        <f t="shared" si="42"/>
        <v>#DIV/0!</v>
      </c>
      <c r="M60" s="36" t="e">
        <f t="shared" si="43"/>
        <v>#DIV/0!</v>
      </c>
      <c r="N60" s="36" t="e">
        <f t="shared" si="44"/>
        <v>#DIV/0!</v>
      </c>
      <c r="O60" s="122">
        <f>SUMIF(C$2:C60,C60,D$2:D60)</f>
        <v>0</v>
      </c>
      <c r="P60" s="21">
        <f>SUMIF(C$2:C60,C60,F$2:F60)</f>
        <v>0</v>
      </c>
      <c r="Q60" s="25" t="e">
        <f t="shared" si="45"/>
        <v>#DIV/0!</v>
      </c>
      <c r="R60" s="24" t="e">
        <f t="shared" si="46"/>
        <v>#DIV/0!</v>
      </c>
      <c r="S60" s="24" t="e">
        <f t="shared" si="47"/>
        <v>#DIV/0!</v>
      </c>
      <c r="T60" s="122">
        <f>SUM(D$2:D60)</f>
        <v>0</v>
      </c>
      <c r="U60" s="26">
        <f>SUMIF(C$2:C60,C60,E$2:E60)</f>
        <v>0</v>
      </c>
      <c r="V60" s="26">
        <f>SUM(E$2:E60)</f>
        <v>0</v>
      </c>
      <c r="W60" s="31">
        <f>SUM(F$2:F60)</f>
        <v>0</v>
      </c>
      <c r="X60" s="31" t="e">
        <f t="shared" si="48"/>
        <v>#DIV/0!</v>
      </c>
      <c r="Y60" s="24" t="e">
        <f t="shared" si="49"/>
        <v>#DIV/0!</v>
      </c>
      <c r="Z60" s="24" t="e">
        <f t="shared" si="50"/>
        <v>#DIV/0!</v>
      </c>
      <c r="AA60" s="26">
        <f>SUMIF('Rake Load'!A:A,Summary!B60,'Rake Load'!AO:AO)</f>
        <v>0</v>
      </c>
      <c r="AB60" s="26">
        <f>SUMIF(C$2:C60,C60,AA$2:AA60)</f>
        <v>0</v>
      </c>
      <c r="AC60" s="26">
        <f>SUM(AA$2:AA60)</f>
        <v>0</v>
      </c>
      <c r="AD60" s="31" t="e">
        <f t="shared" si="51"/>
        <v>#DIV/0!</v>
      </c>
      <c r="AE60" s="31" t="e">
        <f t="shared" si="52"/>
        <v>#DIV/0!</v>
      </c>
      <c r="AF60" s="31" t="e">
        <f t="shared" si="53"/>
        <v>#DIV/0!</v>
      </c>
      <c r="AG60" s="26">
        <f>SUMIF(Unloader!B:B,Summary!B60,Unloader!M:M)</f>
        <v>0</v>
      </c>
      <c r="AH60" s="26">
        <f>SUMIF(C$2:C60,C60,AG$2:AG60)</f>
        <v>0</v>
      </c>
      <c r="AI60" s="26">
        <f>SUM(AG$2:AG60)</f>
        <v>0</v>
      </c>
      <c r="AJ60" s="31">
        <f>SUMIF(Unloader!B:B,Summary!B60,Unloader!X:X)</f>
        <v>0</v>
      </c>
      <c r="AK60" s="31">
        <f>SUMIF(Unloader!B:B,Summary!B60,Unloader!AE:AE)+SUMIF(Unloader!B:B,Summary!B60,Unloader!BS:BS)+SUMIF(Unloader!B:B,Summary!B60,Unloader!BO:BO)</f>
        <v>0</v>
      </c>
      <c r="AL60" s="31">
        <f>SUMIF(C$2:C60,C60,AJ$2:AJ60)</f>
        <v>0</v>
      </c>
      <c r="AM60" s="31">
        <f>SUMIF(C$2:C60,C60,AK$2:AK60)</f>
        <v>0</v>
      </c>
      <c r="AN60" s="26" t="e">
        <f t="shared" si="54"/>
        <v>#DIV/0!</v>
      </c>
      <c r="AO60" s="26">
        <f>SUM(AJ$2:AJ60)</f>
        <v>0</v>
      </c>
      <c r="AP60" s="26">
        <f>SUM(AK$2:AK60)</f>
        <v>0</v>
      </c>
      <c r="AQ60" s="26" t="e">
        <f t="shared" si="55"/>
        <v>#DIV/0!</v>
      </c>
    </row>
    <row r="61" spans="1:43" x14ac:dyDescent="0.25">
      <c r="A61" s="49">
        <f t="shared" si="36"/>
        <v>60</v>
      </c>
      <c r="B61" s="120">
        <f t="shared" si="28"/>
        <v>40693</v>
      </c>
      <c r="C61" s="21">
        <f t="shared" si="37"/>
        <v>5</v>
      </c>
      <c r="D61" s="51">
        <f>COUNTIF('Rake Load'!A:A,Summary!B61)</f>
        <v>0</v>
      </c>
      <c r="E61" s="51">
        <f>SUMIF('Rake Load'!A:A,B61,'Rake Load'!F:F)</f>
        <v>0</v>
      </c>
      <c r="F61" s="23">
        <f>SUMIF('Rake Load'!A:A,B61,'Rake Load'!AB:AB)</f>
        <v>0</v>
      </c>
      <c r="G61" s="23" t="e">
        <f t="shared" si="38"/>
        <v>#DIV/0!</v>
      </c>
      <c r="H61" s="24" t="e">
        <f t="shared" si="39"/>
        <v>#DIV/0!</v>
      </c>
      <c r="I61" s="24" t="e">
        <f t="shared" si="40"/>
        <v>#DIV/0!</v>
      </c>
      <c r="J61" s="23">
        <f>SUMIF('Rake Load'!A:A,B61,'Rake Load'!BI:BI)</f>
        <v>0</v>
      </c>
      <c r="K61" s="29">
        <f t="shared" si="41"/>
        <v>0</v>
      </c>
      <c r="L61" s="29" t="e">
        <f t="shared" si="42"/>
        <v>#DIV/0!</v>
      </c>
      <c r="M61" s="36" t="e">
        <f t="shared" si="43"/>
        <v>#DIV/0!</v>
      </c>
      <c r="N61" s="36" t="e">
        <f t="shared" si="44"/>
        <v>#DIV/0!</v>
      </c>
      <c r="O61" s="122">
        <f>SUMIF(C$2:C61,C61,D$2:D61)</f>
        <v>0</v>
      </c>
      <c r="P61" s="21">
        <f>SUMIF(C$2:C61,C61,F$2:F61)</f>
        <v>0</v>
      </c>
      <c r="Q61" s="25" t="e">
        <f t="shared" si="45"/>
        <v>#DIV/0!</v>
      </c>
      <c r="R61" s="24" t="e">
        <f t="shared" si="46"/>
        <v>#DIV/0!</v>
      </c>
      <c r="S61" s="24" t="e">
        <f t="shared" si="47"/>
        <v>#DIV/0!</v>
      </c>
      <c r="T61" s="122">
        <f>SUM(D$2:D61)</f>
        <v>0</v>
      </c>
      <c r="U61" s="26">
        <f>SUMIF(C$2:C61,C61,E$2:E61)</f>
        <v>0</v>
      </c>
      <c r="V61" s="26">
        <f>SUM(E$2:E61)</f>
        <v>0</v>
      </c>
      <c r="W61" s="31">
        <f>SUM(F$2:F61)</f>
        <v>0</v>
      </c>
      <c r="X61" s="31" t="e">
        <f t="shared" si="48"/>
        <v>#DIV/0!</v>
      </c>
      <c r="Y61" s="24" t="e">
        <f t="shared" si="49"/>
        <v>#DIV/0!</v>
      </c>
      <c r="Z61" s="24" t="e">
        <f t="shared" si="50"/>
        <v>#DIV/0!</v>
      </c>
      <c r="AA61" s="26">
        <f>SUMIF('Rake Load'!A:A,Summary!B61,'Rake Load'!AO:AO)</f>
        <v>0</v>
      </c>
      <c r="AB61" s="26">
        <f>SUMIF(C$2:C61,C61,AA$2:AA61)</f>
        <v>0</v>
      </c>
      <c r="AC61" s="26">
        <f>SUM(AA$2:AA61)</f>
        <v>0</v>
      </c>
      <c r="AD61" s="31" t="e">
        <f t="shared" si="51"/>
        <v>#DIV/0!</v>
      </c>
      <c r="AE61" s="31" t="e">
        <f t="shared" si="52"/>
        <v>#DIV/0!</v>
      </c>
      <c r="AF61" s="31" t="e">
        <f t="shared" si="53"/>
        <v>#DIV/0!</v>
      </c>
      <c r="AG61" s="26">
        <f>SUMIF(Unloader!B:B,Summary!B61,Unloader!M:M)</f>
        <v>0</v>
      </c>
      <c r="AH61" s="26">
        <f>SUMIF(C$2:C61,C61,AG$2:AG61)</f>
        <v>0</v>
      </c>
      <c r="AI61" s="26">
        <f>SUM(AG$2:AG61)</f>
        <v>0</v>
      </c>
      <c r="AJ61" s="31">
        <f>SUMIF(Unloader!B:B,Summary!B61,Unloader!X:X)</f>
        <v>0</v>
      </c>
      <c r="AK61" s="31">
        <f>SUMIF(Unloader!B:B,Summary!B61,Unloader!AE:AE)+SUMIF(Unloader!B:B,Summary!B61,Unloader!BS:BS)+SUMIF(Unloader!B:B,Summary!B61,Unloader!BO:BO)</f>
        <v>0</v>
      </c>
      <c r="AL61" s="31">
        <f>SUMIF(C$2:C61,C61,AJ$2:AJ61)</f>
        <v>0</v>
      </c>
      <c r="AM61" s="31">
        <f>SUMIF(C$2:C61,C61,AK$2:AK61)</f>
        <v>0</v>
      </c>
      <c r="AN61" s="26" t="e">
        <f t="shared" si="54"/>
        <v>#DIV/0!</v>
      </c>
      <c r="AO61" s="26">
        <f>SUM(AJ$2:AJ61)</f>
        <v>0</v>
      </c>
      <c r="AP61" s="26">
        <f>SUM(AK$2:AK61)</f>
        <v>0</v>
      </c>
      <c r="AQ61" s="26" t="e">
        <f t="shared" si="55"/>
        <v>#DIV/0!</v>
      </c>
    </row>
    <row r="62" spans="1:43" x14ac:dyDescent="0.25">
      <c r="A62" s="49">
        <f t="shared" si="36"/>
        <v>61</v>
      </c>
      <c r="B62" s="120">
        <f t="shared" si="28"/>
        <v>40694</v>
      </c>
      <c r="C62" s="21">
        <f t="shared" si="37"/>
        <v>5</v>
      </c>
      <c r="D62" s="51">
        <f>COUNTIF('Rake Load'!A:A,Summary!B62)</f>
        <v>0</v>
      </c>
      <c r="E62" s="51">
        <f>SUMIF('Rake Load'!A:A,B62,'Rake Load'!F:F)</f>
        <v>0</v>
      </c>
      <c r="F62" s="23">
        <f>SUMIF('Rake Load'!A:A,B62,'Rake Load'!AB:AB)</f>
        <v>0</v>
      </c>
      <c r="G62" s="23" t="e">
        <f t="shared" si="38"/>
        <v>#DIV/0!</v>
      </c>
      <c r="H62" s="24" t="e">
        <f t="shared" si="39"/>
        <v>#DIV/0!</v>
      </c>
      <c r="I62" s="24" t="e">
        <f t="shared" si="40"/>
        <v>#DIV/0!</v>
      </c>
      <c r="J62" s="23">
        <f>SUMIF('Rake Load'!A:A,B62,'Rake Load'!BI:BI)</f>
        <v>0</v>
      </c>
      <c r="K62" s="29">
        <f t="shared" si="41"/>
        <v>0</v>
      </c>
      <c r="L62" s="29" t="e">
        <f t="shared" si="42"/>
        <v>#DIV/0!</v>
      </c>
      <c r="M62" s="36" t="e">
        <f t="shared" si="43"/>
        <v>#DIV/0!</v>
      </c>
      <c r="N62" s="36" t="e">
        <f t="shared" si="44"/>
        <v>#DIV/0!</v>
      </c>
      <c r="O62" s="122">
        <f>SUMIF(C$2:C62,C62,D$2:D62)</f>
        <v>0</v>
      </c>
      <c r="P62" s="21">
        <f>SUMIF(C$2:C62,C62,F$2:F62)</f>
        <v>0</v>
      </c>
      <c r="Q62" s="25" t="e">
        <f t="shared" si="45"/>
        <v>#DIV/0!</v>
      </c>
      <c r="R62" s="24" t="e">
        <f t="shared" si="46"/>
        <v>#DIV/0!</v>
      </c>
      <c r="S62" s="24" t="e">
        <f t="shared" si="47"/>
        <v>#DIV/0!</v>
      </c>
      <c r="T62" s="122">
        <f>SUM(D$2:D62)</f>
        <v>0</v>
      </c>
      <c r="U62" s="26">
        <f>SUMIF(C$2:C62,C62,E$2:E62)</f>
        <v>0</v>
      </c>
      <c r="V62" s="26">
        <f>SUM(E$2:E62)</f>
        <v>0</v>
      </c>
      <c r="W62" s="31">
        <f>SUM(F$2:F62)</f>
        <v>0</v>
      </c>
      <c r="X62" s="31" t="e">
        <f t="shared" si="48"/>
        <v>#DIV/0!</v>
      </c>
      <c r="Y62" s="24" t="e">
        <f t="shared" si="49"/>
        <v>#DIV/0!</v>
      </c>
      <c r="Z62" s="24" t="e">
        <f t="shared" si="50"/>
        <v>#DIV/0!</v>
      </c>
      <c r="AA62" s="26">
        <f>SUMIF('Rake Load'!A:A,Summary!B62,'Rake Load'!AO:AO)</f>
        <v>0</v>
      </c>
      <c r="AB62" s="26">
        <f>SUMIF(C$2:C62,C62,AA$2:AA62)</f>
        <v>0</v>
      </c>
      <c r="AC62" s="26">
        <f>SUM(AA$2:AA62)</f>
        <v>0</v>
      </c>
      <c r="AD62" s="31" t="e">
        <f t="shared" si="51"/>
        <v>#DIV/0!</v>
      </c>
      <c r="AE62" s="31" t="e">
        <f t="shared" si="52"/>
        <v>#DIV/0!</v>
      </c>
      <c r="AF62" s="31" t="e">
        <f t="shared" si="53"/>
        <v>#DIV/0!</v>
      </c>
      <c r="AG62" s="26">
        <f>SUMIF(Unloader!B:B,Summary!B62,Unloader!M:M)</f>
        <v>0</v>
      </c>
      <c r="AH62" s="26">
        <f>SUMIF(C$2:C62,C62,AG$2:AG62)</f>
        <v>0</v>
      </c>
      <c r="AI62" s="26">
        <f>SUM(AG$2:AG62)</f>
        <v>0</v>
      </c>
      <c r="AJ62" s="31">
        <f>SUMIF(Unloader!B:B,Summary!B62,Unloader!X:X)</f>
        <v>0</v>
      </c>
      <c r="AK62" s="31">
        <f>SUMIF(Unloader!B:B,Summary!B62,Unloader!AE:AE)+SUMIF(Unloader!B:B,Summary!B62,Unloader!BS:BS)+SUMIF(Unloader!B:B,Summary!B62,Unloader!BO:BO)</f>
        <v>0</v>
      </c>
      <c r="AL62" s="31">
        <f>SUMIF(C$2:C62,C62,AJ$2:AJ62)</f>
        <v>0</v>
      </c>
      <c r="AM62" s="31">
        <f>SUMIF(C$2:C62,C62,AK$2:AK62)</f>
        <v>0</v>
      </c>
      <c r="AN62" s="26" t="e">
        <f t="shared" si="54"/>
        <v>#DIV/0!</v>
      </c>
      <c r="AO62" s="26">
        <f>SUM(AJ$2:AJ62)</f>
        <v>0</v>
      </c>
      <c r="AP62" s="26">
        <f>SUM(AK$2:AK62)</f>
        <v>0</v>
      </c>
      <c r="AQ62" s="26" t="e">
        <f t="shared" si="55"/>
        <v>#DIV/0!</v>
      </c>
    </row>
    <row r="63" spans="1:43" x14ac:dyDescent="0.25">
      <c r="A63" s="49">
        <f t="shared" si="36"/>
        <v>62</v>
      </c>
      <c r="B63" s="120">
        <f t="shared" si="28"/>
        <v>40695</v>
      </c>
      <c r="C63" s="21">
        <f t="shared" si="37"/>
        <v>6</v>
      </c>
      <c r="D63" s="51">
        <f>COUNTIF('Rake Load'!A:A,Summary!B63)</f>
        <v>0</v>
      </c>
      <c r="E63" s="51">
        <f>SUMIF('Rake Load'!A:A,B63,'Rake Load'!F:F)</f>
        <v>0</v>
      </c>
      <c r="F63" s="23">
        <f>SUMIF('Rake Load'!A:A,B63,'Rake Load'!AB:AB)</f>
        <v>0</v>
      </c>
      <c r="G63" s="23" t="e">
        <f t="shared" si="38"/>
        <v>#DIV/0!</v>
      </c>
      <c r="H63" s="24" t="e">
        <f t="shared" si="39"/>
        <v>#DIV/0!</v>
      </c>
      <c r="I63" s="24" t="e">
        <f t="shared" si="40"/>
        <v>#DIV/0!</v>
      </c>
      <c r="J63" s="23">
        <f>SUMIF('Rake Load'!A:A,B63,'Rake Load'!BI:BI)</f>
        <v>0</v>
      </c>
      <c r="K63" s="29">
        <f t="shared" si="41"/>
        <v>0</v>
      </c>
      <c r="L63" s="29" t="e">
        <f t="shared" si="42"/>
        <v>#DIV/0!</v>
      </c>
      <c r="M63" s="36" t="e">
        <f t="shared" si="43"/>
        <v>#DIV/0!</v>
      </c>
      <c r="N63" s="36" t="e">
        <f t="shared" si="44"/>
        <v>#DIV/0!</v>
      </c>
      <c r="O63" s="122">
        <f>SUMIF(C$2:C63,C63,D$2:D63)</f>
        <v>0</v>
      </c>
      <c r="P63" s="21">
        <f>SUMIF(C$2:C63,C63,F$2:F63)</f>
        <v>0</v>
      </c>
      <c r="Q63" s="25" t="e">
        <f t="shared" si="45"/>
        <v>#DIV/0!</v>
      </c>
      <c r="R63" s="24" t="e">
        <f t="shared" si="46"/>
        <v>#DIV/0!</v>
      </c>
      <c r="S63" s="24" t="e">
        <f t="shared" si="47"/>
        <v>#DIV/0!</v>
      </c>
      <c r="T63" s="122">
        <f>SUM(D$2:D63)</f>
        <v>0</v>
      </c>
      <c r="U63" s="26">
        <f>SUMIF(C$2:C63,C63,E$2:E63)</f>
        <v>0</v>
      </c>
      <c r="V63" s="26">
        <f>SUM(E$2:E63)</f>
        <v>0</v>
      </c>
      <c r="W63" s="31">
        <f>SUM(F$2:F63)</f>
        <v>0</v>
      </c>
      <c r="X63" s="31" t="e">
        <f t="shared" si="48"/>
        <v>#DIV/0!</v>
      </c>
      <c r="Y63" s="24" t="e">
        <f t="shared" si="49"/>
        <v>#DIV/0!</v>
      </c>
      <c r="Z63" s="24" t="e">
        <f t="shared" si="50"/>
        <v>#DIV/0!</v>
      </c>
      <c r="AA63" s="26">
        <f>SUMIF('Rake Load'!A:A,Summary!B63,'Rake Load'!AO:AO)</f>
        <v>0</v>
      </c>
      <c r="AB63" s="26">
        <f>SUMIF(C$2:C63,C63,AA$2:AA63)</f>
        <v>0</v>
      </c>
      <c r="AC63" s="26">
        <f>SUM(AA$2:AA63)</f>
        <v>0</v>
      </c>
      <c r="AD63" s="31" t="e">
        <f t="shared" si="51"/>
        <v>#DIV/0!</v>
      </c>
      <c r="AE63" s="31" t="e">
        <f t="shared" si="52"/>
        <v>#DIV/0!</v>
      </c>
      <c r="AF63" s="31" t="e">
        <f t="shared" si="53"/>
        <v>#DIV/0!</v>
      </c>
      <c r="AG63" s="26">
        <f>SUMIF(Unloader!B:B,Summary!B63,Unloader!M:M)</f>
        <v>0</v>
      </c>
      <c r="AH63" s="26">
        <f>SUMIF(C$2:C63,C63,AG$2:AG63)</f>
        <v>0</v>
      </c>
      <c r="AI63" s="26">
        <f>SUM(AG$2:AG63)</f>
        <v>0</v>
      </c>
      <c r="AJ63" s="31">
        <f>SUMIF(Unloader!B:B,Summary!B63,Unloader!X:X)</f>
        <v>0</v>
      </c>
      <c r="AK63" s="31">
        <f>SUMIF(Unloader!B:B,Summary!B63,Unloader!AE:AE)+SUMIF(Unloader!B:B,Summary!B63,Unloader!BS:BS)+SUMIF(Unloader!B:B,Summary!B63,Unloader!BO:BO)</f>
        <v>0</v>
      </c>
      <c r="AL63" s="31">
        <f>SUMIF(C$2:C63,C63,AJ$2:AJ63)</f>
        <v>0</v>
      </c>
      <c r="AM63" s="31">
        <f>SUMIF(C$2:C63,C63,AK$2:AK63)</f>
        <v>0</v>
      </c>
      <c r="AN63" s="26" t="e">
        <f t="shared" si="54"/>
        <v>#DIV/0!</v>
      </c>
      <c r="AO63" s="26">
        <f>SUM(AJ$2:AJ63)</f>
        <v>0</v>
      </c>
      <c r="AP63" s="26">
        <f>SUM(AK$2:AK63)</f>
        <v>0</v>
      </c>
      <c r="AQ63" s="26" t="e">
        <f t="shared" si="55"/>
        <v>#DIV/0!</v>
      </c>
    </row>
    <row r="64" spans="1:43" x14ac:dyDescent="0.25">
      <c r="A64" s="49">
        <f t="shared" si="36"/>
        <v>63</v>
      </c>
      <c r="B64" s="120">
        <f t="shared" si="28"/>
        <v>40696</v>
      </c>
      <c r="C64" s="21">
        <f t="shared" si="37"/>
        <v>6</v>
      </c>
      <c r="D64" s="51">
        <f>COUNTIF('Rake Load'!A:A,Summary!B64)</f>
        <v>0</v>
      </c>
      <c r="E64" s="51">
        <f>SUMIF('Rake Load'!A:A,B64,'Rake Load'!F:F)</f>
        <v>0</v>
      </c>
      <c r="F64" s="23">
        <f>SUMIF('Rake Load'!A:A,B64,'Rake Load'!AB:AB)</f>
        <v>0</v>
      </c>
      <c r="G64" s="23" t="e">
        <f t="shared" si="38"/>
        <v>#DIV/0!</v>
      </c>
      <c r="H64" s="24" t="e">
        <f t="shared" si="39"/>
        <v>#DIV/0!</v>
      </c>
      <c r="I64" s="24" t="e">
        <f t="shared" si="40"/>
        <v>#DIV/0!</v>
      </c>
      <c r="J64" s="23">
        <f>SUMIF('Rake Load'!A:A,B64,'Rake Load'!BI:BI)</f>
        <v>0</v>
      </c>
      <c r="K64" s="29">
        <f t="shared" si="41"/>
        <v>0</v>
      </c>
      <c r="L64" s="29" t="e">
        <f t="shared" si="42"/>
        <v>#DIV/0!</v>
      </c>
      <c r="M64" s="36" t="e">
        <f t="shared" si="43"/>
        <v>#DIV/0!</v>
      </c>
      <c r="N64" s="36" t="e">
        <f t="shared" si="44"/>
        <v>#DIV/0!</v>
      </c>
      <c r="O64" s="122">
        <f>SUMIF(C$2:C64,C64,D$2:D64)</f>
        <v>0</v>
      </c>
      <c r="P64" s="21">
        <f>SUMIF(C$2:C64,C64,F$2:F64)</f>
        <v>0</v>
      </c>
      <c r="Q64" s="25" t="e">
        <f t="shared" si="45"/>
        <v>#DIV/0!</v>
      </c>
      <c r="R64" s="24" t="e">
        <f t="shared" si="46"/>
        <v>#DIV/0!</v>
      </c>
      <c r="S64" s="24" t="e">
        <f t="shared" si="47"/>
        <v>#DIV/0!</v>
      </c>
      <c r="T64" s="122">
        <f>SUM(D$2:D64)</f>
        <v>0</v>
      </c>
      <c r="U64" s="26">
        <f>SUMIF(C$2:C64,C64,E$2:E64)</f>
        <v>0</v>
      </c>
      <c r="V64" s="26">
        <f>SUM(E$2:E64)</f>
        <v>0</v>
      </c>
      <c r="W64" s="31">
        <f>SUM(F$2:F64)</f>
        <v>0</v>
      </c>
      <c r="X64" s="31" t="e">
        <f t="shared" si="48"/>
        <v>#DIV/0!</v>
      </c>
      <c r="Y64" s="24" t="e">
        <f t="shared" si="49"/>
        <v>#DIV/0!</v>
      </c>
      <c r="Z64" s="24" t="e">
        <f t="shared" si="50"/>
        <v>#DIV/0!</v>
      </c>
      <c r="AA64" s="26">
        <f>SUMIF('Rake Load'!A:A,Summary!B64,'Rake Load'!AO:AO)</f>
        <v>0</v>
      </c>
      <c r="AB64" s="26">
        <f>SUMIF(C$2:C64,C64,AA$2:AA64)</f>
        <v>0</v>
      </c>
      <c r="AC64" s="26">
        <f>SUM(AA$2:AA64)</f>
        <v>0</v>
      </c>
      <c r="AD64" s="31" t="e">
        <f t="shared" si="51"/>
        <v>#DIV/0!</v>
      </c>
      <c r="AE64" s="31" t="e">
        <f t="shared" si="52"/>
        <v>#DIV/0!</v>
      </c>
      <c r="AF64" s="31" t="e">
        <f t="shared" si="53"/>
        <v>#DIV/0!</v>
      </c>
      <c r="AG64" s="26">
        <f>SUMIF(Unloader!B:B,Summary!B64,Unloader!M:M)</f>
        <v>0</v>
      </c>
      <c r="AH64" s="26">
        <f>SUMIF(C$2:C64,C64,AG$2:AG64)</f>
        <v>0</v>
      </c>
      <c r="AI64" s="26">
        <f>SUM(AG$2:AG64)</f>
        <v>0</v>
      </c>
      <c r="AJ64" s="31">
        <f>SUMIF(Unloader!B:B,Summary!B64,Unloader!X:X)</f>
        <v>0</v>
      </c>
      <c r="AK64" s="31">
        <f>SUMIF(Unloader!B:B,Summary!B64,Unloader!AE:AE)+SUMIF(Unloader!B:B,Summary!B64,Unloader!BS:BS)+SUMIF(Unloader!B:B,Summary!B64,Unloader!BO:BO)</f>
        <v>0</v>
      </c>
      <c r="AL64" s="31">
        <f>SUMIF(C$2:C64,C64,AJ$2:AJ64)</f>
        <v>0</v>
      </c>
      <c r="AM64" s="31">
        <f>SUMIF(C$2:C64,C64,AK$2:AK64)</f>
        <v>0</v>
      </c>
      <c r="AN64" s="26" t="e">
        <f t="shared" si="54"/>
        <v>#DIV/0!</v>
      </c>
      <c r="AO64" s="26">
        <f>SUM(AJ$2:AJ64)</f>
        <v>0</v>
      </c>
      <c r="AP64" s="26">
        <f>SUM(AK$2:AK64)</f>
        <v>0</v>
      </c>
      <c r="AQ64" s="26" t="e">
        <f t="shared" si="55"/>
        <v>#DIV/0!</v>
      </c>
    </row>
    <row r="65" spans="1:43" x14ac:dyDescent="0.25">
      <c r="A65" s="49">
        <f t="shared" si="36"/>
        <v>64</v>
      </c>
      <c r="B65" s="120">
        <f t="shared" si="28"/>
        <v>40697</v>
      </c>
      <c r="C65" s="21">
        <f t="shared" si="37"/>
        <v>6</v>
      </c>
      <c r="D65" s="51">
        <f>COUNTIF('Rake Load'!A:A,Summary!B65)</f>
        <v>0</v>
      </c>
      <c r="E65" s="51">
        <f>SUMIF('Rake Load'!A:A,B65,'Rake Load'!F:F)</f>
        <v>0</v>
      </c>
      <c r="F65" s="23">
        <f>SUMIF('Rake Load'!A:A,B65,'Rake Load'!AB:AB)</f>
        <v>0</v>
      </c>
      <c r="G65" s="23" t="e">
        <f t="shared" si="38"/>
        <v>#DIV/0!</v>
      </c>
      <c r="H65" s="24" t="e">
        <f t="shared" si="39"/>
        <v>#DIV/0!</v>
      </c>
      <c r="I65" s="24" t="e">
        <f t="shared" si="40"/>
        <v>#DIV/0!</v>
      </c>
      <c r="J65" s="23">
        <f>SUMIF('Rake Load'!A:A,B65,'Rake Load'!BI:BI)</f>
        <v>0</v>
      </c>
      <c r="K65" s="29">
        <f t="shared" si="41"/>
        <v>0</v>
      </c>
      <c r="L65" s="29" t="e">
        <f t="shared" si="42"/>
        <v>#DIV/0!</v>
      </c>
      <c r="M65" s="36" t="e">
        <f t="shared" si="43"/>
        <v>#DIV/0!</v>
      </c>
      <c r="N65" s="36" t="e">
        <f t="shared" si="44"/>
        <v>#DIV/0!</v>
      </c>
      <c r="O65" s="122">
        <f>SUMIF(C$2:C65,C65,D$2:D65)</f>
        <v>0</v>
      </c>
      <c r="P65" s="21">
        <f>SUMIF(C$2:C65,C65,F$2:F65)</f>
        <v>0</v>
      </c>
      <c r="Q65" s="25" t="e">
        <f t="shared" si="45"/>
        <v>#DIV/0!</v>
      </c>
      <c r="R65" s="24" t="e">
        <f t="shared" si="46"/>
        <v>#DIV/0!</v>
      </c>
      <c r="S65" s="24" t="e">
        <f t="shared" si="47"/>
        <v>#DIV/0!</v>
      </c>
      <c r="T65" s="122">
        <f>SUM(D$2:D65)</f>
        <v>0</v>
      </c>
      <c r="U65" s="26">
        <f>SUMIF(C$2:C65,C65,E$2:E65)</f>
        <v>0</v>
      </c>
      <c r="V65" s="26">
        <f>SUM(E$2:E65)</f>
        <v>0</v>
      </c>
      <c r="W65" s="31">
        <f>SUM(F$2:F65)</f>
        <v>0</v>
      </c>
      <c r="X65" s="31" t="e">
        <f t="shared" si="48"/>
        <v>#DIV/0!</v>
      </c>
      <c r="Y65" s="24" t="e">
        <f t="shared" si="49"/>
        <v>#DIV/0!</v>
      </c>
      <c r="Z65" s="24" t="e">
        <f t="shared" si="50"/>
        <v>#DIV/0!</v>
      </c>
      <c r="AA65" s="26">
        <f>SUMIF('Rake Load'!A:A,Summary!B65,'Rake Load'!AO:AO)</f>
        <v>0</v>
      </c>
      <c r="AB65" s="26">
        <f>SUMIF(C$2:C65,C65,AA$2:AA65)</f>
        <v>0</v>
      </c>
      <c r="AC65" s="26">
        <f>SUM(AA$2:AA65)</f>
        <v>0</v>
      </c>
      <c r="AD65" s="31" t="e">
        <f t="shared" si="51"/>
        <v>#DIV/0!</v>
      </c>
      <c r="AE65" s="31" t="e">
        <f t="shared" si="52"/>
        <v>#DIV/0!</v>
      </c>
      <c r="AF65" s="31" t="e">
        <f t="shared" si="53"/>
        <v>#DIV/0!</v>
      </c>
      <c r="AG65" s="26">
        <f>SUMIF(Unloader!B:B,Summary!B65,Unloader!M:M)</f>
        <v>0</v>
      </c>
      <c r="AH65" s="26">
        <f>SUMIF(C$2:C65,C65,AG$2:AG65)</f>
        <v>0</v>
      </c>
      <c r="AI65" s="26">
        <f>SUM(AG$2:AG65)</f>
        <v>0</v>
      </c>
      <c r="AJ65" s="31">
        <f>SUMIF(Unloader!B:B,Summary!B65,Unloader!X:X)</f>
        <v>0</v>
      </c>
      <c r="AK65" s="31">
        <f>SUMIF(Unloader!B:B,Summary!B65,Unloader!AE:AE)+SUMIF(Unloader!B:B,Summary!B65,Unloader!BS:BS)+SUMIF(Unloader!B:B,Summary!B65,Unloader!BO:BO)</f>
        <v>0</v>
      </c>
      <c r="AL65" s="31">
        <f>SUMIF(C$2:C65,C65,AJ$2:AJ65)</f>
        <v>0</v>
      </c>
      <c r="AM65" s="31">
        <f>SUMIF(C$2:C65,C65,AK$2:AK65)</f>
        <v>0</v>
      </c>
      <c r="AN65" s="26" t="e">
        <f t="shared" si="54"/>
        <v>#DIV/0!</v>
      </c>
      <c r="AO65" s="26">
        <f>SUM(AJ$2:AJ65)</f>
        <v>0</v>
      </c>
      <c r="AP65" s="26">
        <f>SUM(AK$2:AK65)</f>
        <v>0</v>
      </c>
      <c r="AQ65" s="26" t="e">
        <f t="shared" si="55"/>
        <v>#DIV/0!</v>
      </c>
    </row>
    <row r="66" spans="1:43" x14ac:dyDescent="0.25">
      <c r="A66" s="49">
        <f t="shared" si="36"/>
        <v>65</v>
      </c>
      <c r="B66" s="120">
        <f t="shared" si="28"/>
        <v>40698</v>
      </c>
      <c r="C66" s="21">
        <f t="shared" si="37"/>
        <v>6</v>
      </c>
      <c r="D66" s="51">
        <f>COUNTIF('Rake Load'!A:A,Summary!B66)</f>
        <v>0</v>
      </c>
      <c r="E66" s="51">
        <f>SUMIF('Rake Load'!A:A,B66,'Rake Load'!F:F)</f>
        <v>0</v>
      </c>
      <c r="F66" s="23">
        <f>SUMIF('Rake Load'!A:A,B66,'Rake Load'!AB:AB)</f>
        <v>0</v>
      </c>
      <c r="G66" s="23" t="e">
        <f t="shared" si="38"/>
        <v>#DIV/0!</v>
      </c>
      <c r="H66" s="24" t="e">
        <f t="shared" si="39"/>
        <v>#DIV/0!</v>
      </c>
      <c r="I66" s="24" t="e">
        <f t="shared" si="40"/>
        <v>#DIV/0!</v>
      </c>
      <c r="J66" s="23">
        <f>SUMIF('Rake Load'!A:A,B66,'Rake Load'!BI:BI)</f>
        <v>0</v>
      </c>
      <c r="K66" s="29">
        <f t="shared" si="41"/>
        <v>0</v>
      </c>
      <c r="L66" s="29" t="e">
        <f t="shared" si="42"/>
        <v>#DIV/0!</v>
      </c>
      <c r="M66" s="36" t="e">
        <f t="shared" si="43"/>
        <v>#DIV/0!</v>
      </c>
      <c r="N66" s="36" t="e">
        <f t="shared" si="44"/>
        <v>#DIV/0!</v>
      </c>
      <c r="O66" s="122">
        <f>SUMIF(C$2:C66,C66,D$2:D66)</f>
        <v>0</v>
      </c>
      <c r="P66" s="21">
        <f>SUMIF(C$2:C66,C66,F$2:F66)</f>
        <v>0</v>
      </c>
      <c r="Q66" s="25" t="e">
        <f t="shared" si="45"/>
        <v>#DIV/0!</v>
      </c>
      <c r="R66" s="24" t="e">
        <f t="shared" si="46"/>
        <v>#DIV/0!</v>
      </c>
      <c r="S66" s="24" t="e">
        <f t="shared" si="47"/>
        <v>#DIV/0!</v>
      </c>
      <c r="T66" s="122">
        <f>SUM(D$2:D66)</f>
        <v>0</v>
      </c>
      <c r="U66" s="26">
        <f>SUMIF(C$2:C66,C66,E$2:E66)</f>
        <v>0</v>
      </c>
      <c r="V66" s="26">
        <f>SUM(E$2:E66)</f>
        <v>0</v>
      </c>
      <c r="W66" s="31">
        <f>SUM(F$2:F66)</f>
        <v>0</v>
      </c>
      <c r="X66" s="31" t="e">
        <f t="shared" si="48"/>
        <v>#DIV/0!</v>
      </c>
      <c r="Y66" s="24" t="e">
        <f t="shared" si="49"/>
        <v>#DIV/0!</v>
      </c>
      <c r="Z66" s="24" t="e">
        <f t="shared" si="50"/>
        <v>#DIV/0!</v>
      </c>
      <c r="AA66" s="26">
        <f>SUMIF('Rake Load'!A:A,Summary!B66,'Rake Load'!AO:AO)</f>
        <v>0</v>
      </c>
      <c r="AB66" s="26">
        <f>SUMIF(C$2:C66,C66,AA$2:AA66)</f>
        <v>0</v>
      </c>
      <c r="AC66" s="26">
        <f>SUM(AA$2:AA66)</f>
        <v>0</v>
      </c>
      <c r="AD66" s="31" t="e">
        <f t="shared" si="51"/>
        <v>#DIV/0!</v>
      </c>
      <c r="AE66" s="31" t="e">
        <f t="shared" si="52"/>
        <v>#DIV/0!</v>
      </c>
      <c r="AF66" s="31" t="e">
        <f t="shared" si="53"/>
        <v>#DIV/0!</v>
      </c>
      <c r="AG66" s="26">
        <f>SUMIF(Unloader!B:B,Summary!B66,Unloader!M:M)</f>
        <v>0</v>
      </c>
      <c r="AH66" s="26">
        <f>SUMIF(C$2:C66,C66,AG$2:AG66)</f>
        <v>0</v>
      </c>
      <c r="AI66" s="26">
        <f>SUM(AG$2:AG66)</f>
        <v>0</v>
      </c>
      <c r="AJ66" s="31">
        <f>SUMIF(Unloader!B:B,Summary!B66,Unloader!X:X)</f>
        <v>0</v>
      </c>
      <c r="AK66" s="31">
        <f>SUMIF(Unloader!B:B,Summary!B66,Unloader!AE:AE)+SUMIF(Unloader!B:B,Summary!B66,Unloader!BS:BS)+SUMIF(Unloader!B:B,Summary!B66,Unloader!BO:BO)</f>
        <v>0</v>
      </c>
      <c r="AL66" s="31">
        <f>SUMIF(C$2:C66,C66,AJ$2:AJ66)</f>
        <v>0</v>
      </c>
      <c r="AM66" s="31">
        <f>SUMIF(C$2:C66,C66,AK$2:AK66)</f>
        <v>0</v>
      </c>
      <c r="AN66" s="26" t="e">
        <f t="shared" si="54"/>
        <v>#DIV/0!</v>
      </c>
      <c r="AO66" s="26">
        <f>SUM(AJ$2:AJ66)</f>
        <v>0</v>
      </c>
      <c r="AP66" s="26">
        <f>SUM(AK$2:AK66)</f>
        <v>0</v>
      </c>
      <c r="AQ66" s="26" t="e">
        <f t="shared" si="55"/>
        <v>#DIV/0!</v>
      </c>
    </row>
    <row r="67" spans="1:43" x14ac:dyDescent="0.25">
      <c r="A67" s="49">
        <f t="shared" si="36"/>
        <v>66</v>
      </c>
      <c r="B67" s="120">
        <f t="shared" si="28"/>
        <v>40699</v>
      </c>
      <c r="C67" s="21">
        <f t="shared" si="37"/>
        <v>6</v>
      </c>
      <c r="D67" s="51">
        <f>COUNTIF('Rake Load'!A:A,Summary!B67)</f>
        <v>0</v>
      </c>
      <c r="E67" s="51">
        <f>SUMIF('Rake Load'!A:A,B67,'Rake Load'!F:F)</f>
        <v>0</v>
      </c>
      <c r="F67" s="23">
        <f>SUMIF('Rake Load'!A:A,B67,'Rake Load'!AB:AB)</f>
        <v>0</v>
      </c>
      <c r="G67" s="23" t="e">
        <f t="shared" si="38"/>
        <v>#DIV/0!</v>
      </c>
      <c r="H67" s="24" t="e">
        <f t="shared" si="39"/>
        <v>#DIV/0!</v>
      </c>
      <c r="I67" s="24" t="e">
        <f t="shared" si="40"/>
        <v>#DIV/0!</v>
      </c>
      <c r="J67" s="23">
        <f>SUMIF('Rake Load'!A:A,B67,'Rake Load'!BI:BI)</f>
        <v>0</v>
      </c>
      <c r="K67" s="29">
        <f t="shared" si="41"/>
        <v>0</v>
      </c>
      <c r="L67" s="29" t="e">
        <f t="shared" si="42"/>
        <v>#DIV/0!</v>
      </c>
      <c r="M67" s="36" t="e">
        <f t="shared" si="43"/>
        <v>#DIV/0!</v>
      </c>
      <c r="N67" s="36" t="e">
        <f t="shared" si="44"/>
        <v>#DIV/0!</v>
      </c>
      <c r="O67" s="122">
        <f>SUMIF(C$2:C67,C67,D$2:D67)</f>
        <v>0</v>
      </c>
      <c r="P67" s="21">
        <f>SUMIF(C$2:C67,C67,F$2:F67)</f>
        <v>0</v>
      </c>
      <c r="Q67" s="25" t="e">
        <f t="shared" si="45"/>
        <v>#DIV/0!</v>
      </c>
      <c r="R67" s="24" t="e">
        <f t="shared" si="46"/>
        <v>#DIV/0!</v>
      </c>
      <c r="S67" s="24" t="e">
        <f t="shared" si="47"/>
        <v>#DIV/0!</v>
      </c>
      <c r="T67" s="122">
        <f>SUM(D$2:D67)</f>
        <v>0</v>
      </c>
      <c r="U67" s="26">
        <f>SUMIF(C$2:C67,C67,E$2:E67)</f>
        <v>0</v>
      </c>
      <c r="V67" s="26">
        <f>SUM(E$2:E67)</f>
        <v>0</v>
      </c>
      <c r="W67" s="31">
        <f>SUM(F$2:F67)</f>
        <v>0</v>
      </c>
      <c r="X67" s="31" t="e">
        <f t="shared" si="48"/>
        <v>#DIV/0!</v>
      </c>
      <c r="Y67" s="24" t="e">
        <f t="shared" si="49"/>
        <v>#DIV/0!</v>
      </c>
      <c r="Z67" s="24" t="e">
        <f t="shared" si="50"/>
        <v>#DIV/0!</v>
      </c>
      <c r="AA67" s="26">
        <f>SUMIF('Rake Load'!A:A,Summary!B67,'Rake Load'!AO:AO)</f>
        <v>0</v>
      </c>
      <c r="AB67" s="26">
        <f>SUMIF(C$2:C67,C67,AA$2:AA67)</f>
        <v>0</v>
      </c>
      <c r="AC67" s="26">
        <f>SUM(AA$2:AA67)</f>
        <v>0</v>
      </c>
      <c r="AD67" s="31" t="e">
        <f t="shared" si="51"/>
        <v>#DIV/0!</v>
      </c>
      <c r="AE67" s="31" t="e">
        <f t="shared" si="52"/>
        <v>#DIV/0!</v>
      </c>
      <c r="AF67" s="31" t="e">
        <f t="shared" si="53"/>
        <v>#DIV/0!</v>
      </c>
      <c r="AG67" s="26">
        <f>SUMIF(Unloader!B:B,Summary!B67,Unloader!M:M)</f>
        <v>0</v>
      </c>
      <c r="AH67" s="26">
        <f>SUMIF(C$2:C67,C67,AG$2:AG67)</f>
        <v>0</v>
      </c>
      <c r="AI67" s="26">
        <f>SUM(AG$2:AG67)</f>
        <v>0</v>
      </c>
      <c r="AJ67" s="31">
        <f>SUMIF(Unloader!B:B,Summary!B67,Unloader!X:X)</f>
        <v>0</v>
      </c>
      <c r="AK67" s="31">
        <f>SUMIF(Unloader!B:B,Summary!B67,Unloader!AE:AE)+SUMIF(Unloader!B:B,Summary!B67,Unloader!BS:BS)+SUMIF(Unloader!B:B,Summary!B67,Unloader!BO:BO)</f>
        <v>0</v>
      </c>
      <c r="AL67" s="31">
        <f>SUMIF(C$2:C67,C67,AJ$2:AJ67)</f>
        <v>0</v>
      </c>
      <c r="AM67" s="31">
        <f>SUMIF(C$2:C67,C67,AK$2:AK67)</f>
        <v>0</v>
      </c>
      <c r="AN67" s="26" t="e">
        <f t="shared" si="54"/>
        <v>#DIV/0!</v>
      </c>
      <c r="AO67" s="26">
        <f>SUM(AJ$2:AJ67)</f>
        <v>0</v>
      </c>
      <c r="AP67" s="26">
        <f>SUM(AK$2:AK67)</f>
        <v>0</v>
      </c>
      <c r="AQ67" s="26" t="e">
        <f t="shared" si="55"/>
        <v>#DIV/0!</v>
      </c>
    </row>
    <row r="68" spans="1:43" x14ac:dyDescent="0.25">
      <c r="A68" s="49">
        <f t="shared" si="36"/>
        <v>67</v>
      </c>
      <c r="B68" s="120">
        <f t="shared" si="28"/>
        <v>40700</v>
      </c>
      <c r="C68" s="21">
        <f t="shared" si="37"/>
        <v>6</v>
      </c>
      <c r="D68" s="51">
        <f>COUNTIF('Rake Load'!A:A,Summary!B68)</f>
        <v>0</v>
      </c>
      <c r="E68" s="51">
        <f>SUMIF('Rake Load'!A:A,B68,'Rake Load'!F:F)</f>
        <v>0</v>
      </c>
      <c r="F68" s="23">
        <f>SUMIF('Rake Load'!A:A,B68,'Rake Load'!AB:AB)</f>
        <v>0</v>
      </c>
      <c r="G68" s="23" t="e">
        <f t="shared" si="38"/>
        <v>#DIV/0!</v>
      </c>
      <c r="H68" s="24" t="e">
        <f t="shared" si="39"/>
        <v>#DIV/0!</v>
      </c>
      <c r="I68" s="24" t="e">
        <f t="shared" si="40"/>
        <v>#DIV/0!</v>
      </c>
      <c r="J68" s="23">
        <f>SUMIF('Rake Load'!A:A,B68,'Rake Load'!BI:BI)</f>
        <v>0</v>
      </c>
      <c r="K68" s="29">
        <f t="shared" si="41"/>
        <v>0</v>
      </c>
      <c r="L68" s="29" t="e">
        <f t="shared" si="42"/>
        <v>#DIV/0!</v>
      </c>
      <c r="M68" s="36" t="e">
        <f t="shared" si="43"/>
        <v>#DIV/0!</v>
      </c>
      <c r="N68" s="36" t="e">
        <f t="shared" si="44"/>
        <v>#DIV/0!</v>
      </c>
      <c r="O68" s="122">
        <f>SUMIF(C$2:C68,C68,D$2:D68)</f>
        <v>0</v>
      </c>
      <c r="P68" s="21">
        <f>SUMIF(C$2:C68,C68,F$2:F68)</f>
        <v>0</v>
      </c>
      <c r="Q68" s="25" t="e">
        <f t="shared" si="45"/>
        <v>#DIV/0!</v>
      </c>
      <c r="R68" s="24" t="e">
        <f t="shared" si="46"/>
        <v>#DIV/0!</v>
      </c>
      <c r="S68" s="24" t="e">
        <f t="shared" si="47"/>
        <v>#DIV/0!</v>
      </c>
      <c r="T68" s="122">
        <f>SUM(D$2:D68)</f>
        <v>0</v>
      </c>
      <c r="U68" s="26">
        <f>SUMIF(C$2:C68,C68,E$2:E68)</f>
        <v>0</v>
      </c>
      <c r="V68" s="26">
        <f>SUM(E$2:E68)</f>
        <v>0</v>
      </c>
      <c r="W68" s="31">
        <f>SUM(F$2:F68)</f>
        <v>0</v>
      </c>
      <c r="X68" s="31" t="e">
        <f t="shared" si="48"/>
        <v>#DIV/0!</v>
      </c>
      <c r="Y68" s="24" t="e">
        <f t="shared" si="49"/>
        <v>#DIV/0!</v>
      </c>
      <c r="Z68" s="24" t="e">
        <f t="shared" si="50"/>
        <v>#DIV/0!</v>
      </c>
      <c r="AA68" s="26">
        <f>SUMIF('Rake Load'!A:A,Summary!B68,'Rake Load'!AO:AO)</f>
        <v>0</v>
      </c>
      <c r="AB68" s="26">
        <f>SUMIF(C$2:C68,C68,AA$2:AA68)</f>
        <v>0</v>
      </c>
      <c r="AC68" s="26">
        <f>SUM(AA$2:AA68)</f>
        <v>0</v>
      </c>
      <c r="AD68" s="31" t="e">
        <f t="shared" si="51"/>
        <v>#DIV/0!</v>
      </c>
      <c r="AE68" s="31" t="e">
        <f t="shared" si="52"/>
        <v>#DIV/0!</v>
      </c>
      <c r="AF68" s="31" t="e">
        <f t="shared" si="53"/>
        <v>#DIV/0!</v>
      </c>
      <c r="AG68" s="26">
        <f>SUMIF(Unloader!B:B,Summary!B68,Unloader!M:M)</f>
        <v>0</v>
      </c>
      <c r="AH68" s="26">
        <f>SUMIF(C$2:C68,C68,AG$2:AG68)</f>
        <v>0</v>
      </c>
      <c r="AI68" s="26">
        <f>SUM(AG$2:AG68)</f>
        <v>0</v>
      </c>
      <c r="AJ68" s="31">
        <f>SUMIF(Unloader!B:B,Summary!B68,Unloader!X:X)</f>
        <v>0</v>
      </c>
      <c r="AK68" s="31">
        <f>SUMIF(Unloader!B:B,Summary!B68,Unloader!AE:AE)+SUMIF(Unloader!B:B,Summary!B68,Unloader!BS:BS)+SUMIF(Unloader!B:B,Summary!B68,Unloader!BO:BO)</f>
        <v>0</v>
      </c>
      <c r="AL68" s="31">
        <f>SUMIF(C$2:C68,C68,AJ$2:AJ68)</f>
        <v>0</v>
      </c>
      <c r="AM68" s="31">
        <f>SUMIF(C$2:C68,C68,AK$2:AK68)</f>
        <v>0</v>
      </c>
      <c r="AN68" s="26" t="e">
        <f t="shared" si="54"/>
        <v>#DIV/0!</v>
      </c>
      <c r="AO68" s="26">
        <f>SUM(AJ$2:AJ68)</f>
        <v>0</v>
      </c>
      <c r="AP68" s="26">
        <f>SUM(AK$2:AK68)</f>
        <v>0</v>
      </c>
      <c r="AQ68" s="26" t="e">
        <f t="shared" si="55"/>
        <v>#DIV/0!</v>
      </c>
    </row>
    <row r="69" spans="1:43" x14ac:dyDescent="0.25">
      <c r="A69" s="49">
        <f t="shared" si="36"/>
        <v>68</v>
      </c>
      <c r="B69" s="120">
        <f t="shared" si="28"/>
        <v>40701</v>
      </c>
      <c r="C69" s="21">
        <f t="shared" si="37"/>
        <v>6</v>
      </c>
      <c r="D69" s="51">
        <f>COUNTIF('Rake Load'!A:A,Summary!B69)</f>
        <v>0</v>
      </c>
      <c r="E69" s="51">
        <f>SUMIF('Rake Load'!A:A,B69,'Rake Load'!F:F)</f>
        <v>0</v>
      </c>
      <c r="F69" s="23">
        <f>SUMIF('Rake Load'!A:A,B69,'Rake Load'!AB:AB)</f>
        <v>0</v>
      </c>
      <c r="G69" s="23" t="e">
        <f t="shared" si="38"/>
        <v>#DIV/0!</v>
      </c>
      <c r="H69" s="24" t="e">
        <f t="shared" si="39"/>
        <v>#DIV/0!</v>
      </c>
      <c r="I69" s="24" t="e">
        <f t="shared" si="40"/>
        <v>#DIV/0!</v>
      </c>
      <c r="J69" s="23">
        <f>SUMIF('Rake Load'!A:A,B69,'Rake Load'!BI:BI)</f>
        <v>0</v>
      </c>
      <c r="K69" s="29">
        <f t="shared" si="41"/>
        <v>0</v>
      </c>
      <c r="L69" s="29" t="e">
        <f t="shared" si="42"/>
        <v>#DIV/0!</v>
      </c>
      <c r="M69" s="36" t="e">
        <f t="shared" si="43"/>
        <v>#DIV/0!</v>
      </c>
      <c r="N69" s="36" t="e">
        <f t="shared" si="44"/>
        <v>#DIV/0!</v>
      </c>
      <c r="O69" s="122">
        <f>SUMIF(C$2:C69,C69,D$2:D69)</f>
        <v>0</v>
      </c>
      <c r="P69" s="21">
        <f>SUMIF(C$2:C69,C69,F$2:F69)</f>
        <v>0</v>
      </c>
      <c r="Q69" s="25" t="e">
        <f t="shared" si="45"/>
        <v>#DIV/0!</v>
      </c>
      <c r="R69" s="24" t="e">
        <f t="shared" si="46"/>
        <v>#DIV/0!</v>
      </c>
      <c r="S69" s="24" t="e">
        <f t="shared" si="47"/>
        <v>#DIV/0!</v>
      </c>
      <c r="T69" s="122">
        <f>SUM(D$2:D69)</f>
        <v>0</v>
      </c>
      <c r="U69" s="26">
        <f>SUMIF(C$2:C69,C69,E$2:E69)</f>
        <v>0</v>
      </c>
      <c r="V69" s="26">
        <f>SUM(E$2:E69)</f>
        <v>0</v>
      </c>
      <c r="W69" s="31">
        <f>SUM(F$2:F69)</f>
        <v>0</v>
      </c>
      <c r="X69" s="31" t="e">
        <f t="shared" si="48"/>
        <v>#DIV/0!</v>
      </c>
      <c r="Y69" s="24" t="e">
        <f t="shared" si="49"/>
        <v>#DIV/0!</v>
      </c>
      <c r="Z69" s="24" t="e">
        <f t="shared" si="50"/>
        <v>#DIV/0!</v>
      </c>
      <c r="AA69" s="26">
        <f>SUMIF('Rake Load'!A:A,Summary!B69,'Rake Load'!AO:AO)</f>
        <v>0</v>
      </c>
      <c r="AB69" s="26">
        <f>SUMIF(C$2:C69,C69,AA$2:AA69)</f>
        <v>0</v>
      </c>
      <c r="AC69" s="26">
        <f>SUM(AA$2:AA69)</f>
        <v>0</v>
      </c>
      <c r="AD69" s="31" t="e">
        <f t="shared" si="51"/>
        <v>#DIV/0!</v>
      </c>
      <c r="AE69" s="31" t="e">
        <f t="shared" si="52"/>
        <v>#DIV/0!</v>
      </c>
      <c r="AF69" s="31" t="e">
        <f t="shared" si="53"/>
        <v>#DIV/0!</v>
      </c>
      <c r="AG69" s="26">
        <f>SUMIF(Unloader!B:B,Summary!B69,Unloader!M:M)</f>
        <v>0</v>
      </c>
      <c r="AH69" s="26">
        <f>SUMIF(C$2:C69,C69,AG$2:AG69)</f>
        <v>0</v>
      </c>
      <c r="AI69" s="26">
        <f>SUM(AG$2:AG69)</f>
        <v>0</v>
      </c>
      <c r="AJ69" s="31">
        <f>SUMIF(Unloader!B:B,Summary!B69,Unloader!X:X)</f>
        <v>0</v>
      </c>
      <c r="AK69" s="31">
        <f>SUMIF(Unloader!B:B,Summary!B69,Unloader!AE:AE)+SUMIF(Unloader!B:B,Summary!B69,Unloader!BS:BS)+SUMIF(Unloader!B:B,Summary!B69,Unloader!BO:BO)</f>
        <v>0</v>
      </c>
      <c r="AL69" s="31">
        <f>SUMIF(C$2:C69,C69,AJ$2:AJ69)</f>
        <v>0</v>
      </c>
      <c r="AM69" s="31">
        <f>SUMIF(C$2:C69,C69,AK$2:AK69)</f>
        <v>0</v>
      </c>
      <c r="AN69" s="26" t="e">
        <f t="shared" si="54"/>
        <v>#DIV/0!</v>
      </c>
      <c r="AO69" s="26">
        <f>SUM(AJ$2:AJ69)</f>
        <v>0</v>
      </c>
      <c r="AP69" s="26">
        <f>SUM(AK$2:AK69)</f>
        <v>0</v>
      </c>
      <c r="AQ69" s="26" t="e">
        <f t="shared" si="55"/>
        <v>#DIV/0!</v>
      </c>
    </row>
    <row r="70" spans="1:43" x14ac:dyDescent="0.25">
      <c r="A70" s="49">
        <f t="shared" si="36"/>
        <v>69</v>
      </c>
      <c r="B70" s="120">
        <f t="shared" si="28"/>
        <v>40702</v>
      </c>
      <c r="C70" s="21">
        <f t="shared" si="37"/>
        <v>6</v>
      </c>
      <c r="D70" s="51">
        <f>COUNTIF('Rake Load'!A:A,Summary!B70)</f>
        <v>0</v>
      </c>
      <c r="E70" s="51">
        <f>SUMIF('Rake Load'!A:A,B70,'Rake Load'!F:F)</f>
        <v>0</v>
      </c>
      <c r="F70" s="23">
        <f>SUMIF('Rake Load'!A:A,B70,'Rake Load'!AB:AB)</f>
        <v>0</v>
      </c>
      <c r="G70" s="23" t="e">
        <f t="shared" si="38"/>
        <v>#DIV/0!</v>
      </c>
      <c r="H70" s="24" t="e">
        <f t="shared" si="39"/>
        <v>#DIV/0!</v>
      </c>
      <c r="I70" s="24" t="e">
        <f t="shared" si="40"/>
        <v>#DIV/0!</v>
      </c>
      <c r="J70" s="23">
        <f>SUMIF('Rake Load'!A:A,B70,'Rake Load'!BI:BI)</f>
        <v>0</v>
      </c>
      <c r="K70" s="29">
        <f t="shared" si="41"/>
        <v>0</v>
      </c>
      <c r="L70" s="29" t="e">
        <f t="shared" si="42"/>
        <v>#DIV/0!</v>
      </c>
      <c r="M70" s="36" t="e">
        <f t="shared" si="43"/>
        <v>#DIV/0!</v>
      </c>
      <c r="N70" s="36" t="e">
        <f t="shared" si="44"/>
        <v>#DIV/0!</v>
      </c>
      <c r="O70" s="122">
        <f>SUMIF(C$2:C70,C70,D$2:D70)</f>
        <v>0</v>
      </c>
      <c r="P70" s="21">
        <f>SUMIF(C$2:C70,C70,F$2:F70)</f>
        <v>0</v>
      </c>
      <c r="Q70" s="25" t="e">
        <f t="shared" si="45"/>
        <v>#DIV/0!</v>
      </c>
      <c r="R70" s="24" t="e">
        <f t="shared" si="46"/>
        <v>#DIV/0!</v>
      </c>
      <c r="S70" s="24" t="e">
        <f t="shared" si="47"/>
        <v>#DIV/0!</v>
      </c>
      <c r="T70" s="122">
        <f>SUM(D$2:D70)</f>
        <v>0</v>
      </c>
      <c r="U70" s="26">
        <f>SUMIF(C$2:C70,C70,E$2:E70)</f>
        <v>0</v>
      </c>
      <c r="V70" s="26">
        <f>SUM(E$2:E70)</f>
        <v>0</v>
      </c>
      <c r="W70" s="31">
        <f>SUM(F$2:F70)</f>
        <v>0</v>
      </c>
      <c r="X70" s="31" t="e">
        <f t="shared" si="48"/>
        <v>#DIV/0!</v>
      </c>
      <c r="Y70" s="24" t="e">
        <f t="shared" si="49"/>
        <v>#DIV/0!</v>
      </c>
      <c r="Z70" s="24" t="e">
        <f t="shared" si="50"/>
        <v>#DIV/0!</v>
      </c>
      <c r="AA70" s="26">
        <f>SUMIF('Rake Load'!A:A,Summary!B70,'Rake Load'!AO:AO)</f>
        <v>0</v>
      </c>
      <c r="AB70" s="26">
        <f>SUMIF(C$2:C70,C70,AA$2:AA70)</f>
        <v>0</v>
      </c>
      <c r="AC70" s="26">
        <f>SUM(AA$2:AA70)</f>
        <v>0</v>
      </c>
      <c r="AD70" s="31" t="e">
        <f t="shared" si="51"/>
        <v>#DIV/0!</v>
      </c>
      <c r="AE70" s="31" t="e">
        <f t="shared" si="52"/>
        <v>#DIV/0!</v>
      </c>
      <c r="AF70" s="31" t="e">
        <f t="shared" si="53"/>
        <v>#DIV/0!</v>
      </c>
      <c r="AG70" s="26">
        <f>SUMIF(Unloader!B:B,Summary!B70,Unloader!M:M)</f>
        <v>0</v>
      </c>
      <c r="AH70" s="26">
        <f>SUMIF(C$2:C70,C70,AG$2:AG70)</f>
        <v>0</v>
      </c>
      <c r="AI70" s="26">
        <f>SUM(AG$2:AG70)</f>
        <v>0</v>
      </c>
      <c r="AJ70" s="31">
        <f>SUMIF(Unloader!B:B,Summary!B70,Unloader!X:X)</f>
        <v>0</v>
      </c>
      <c r="AK70" s="31">
        <f>SUMIF(Unloader!B:B,Summary!B70,Unloader!AE:AE)+SUMIF(Unloader!B:B,Summary!B70,Unloader!BS:BS)+SUMIF(Unloader!B:B,Summary!B70,Unloader!BO:BO)</f>
        <v>0</v>
      </c>
      <c r="AL70" s="31">
        <f>SUMIF(C$2:C70,C70,AJ$2:AJ70)</f>
        <v>0</v>
      </c>
      <c r="AM70" s="31">
        <f>SUMIF(C$2:C70,C70,AK$2:AK70)</f>
        <v>0</v>
      </c>
      <c r="AN70" s="26" t="e">
        <f t="shared" si="54"/>
        <v>#DIV/0!</v>
      </c>
      <c r="AO70" s="26">
        <f>SUM(AJ$2:AJ70)</f>
        <v>0</v>
      </c>
      <c r="AP70" s="26">
        <f>SUM(AK$2:AK70)</f>
        <v>0</v>
      </c>
      <c r="AQ70" s="26" t="e">
        <f t="shared" si="55"/>
        <v>#DIV/0!</v>
      </c>
    </row>
    <row r="71" spans="1:43" x14ac:dyDescent="0.25">
      <c r="A71" s="49">
        <f t="shared" si="36"/>
        <v>70</v>
      </c>
      <c r="B71" s="120">
        <f t="shared" si="28"/>
        <v>40703</v>
      </c>
      <c r="C71" s="21">
        <f t="shared" si="37"/>
        <v>6</v>
      </c>
      <c r="D71" s="51">
        <f>COUNTIF('Rake Load'!A:A,Summary!B71)</f>
        <v>0</v>
      </c>
      <c r="E71" s="51">
        <f>SUMIF('Rake Load'!A:A,B71,'Rake Load'!F:F)</f>
        <v>0</v>
      </c>
      <c r="F71" s="23">
        <f>SUMIF('Rake Load'!A:A,B71,'Rake Load'!AB:AB)</f>
        <v>0</v>
      </c>
      <c r="G71" s="23" t="e">
        <f t="shared" si="38"/>
        <v>#DIV/0!</v>
      </c>
      <c r="H71" s="24" t="e">
        <f t="shared" si="39"/>
        <v>#DIV/0!</v>
      </c>
      <c r="I71" s="24" t="e">
        <f t="shared" si="40"/>
        <v>#DIV/0!</v>
      </c>
      <c r="J71" s="23">
        <f>SUMIF('Rake Load'!A:A,B71,'Rake Load'!BI:BI)</f>
        <v>0</v>
      </c>
      <c r="K71" s="29">
        <f t="shared" si="41"/>
        <v>0</v>
      </c>
      <c r="L71" s="29" t="e">
        <f t="shared" si="42"/>
        <v>#DIV/0!</v>
      </c>
      <c r="M71" s="36" t="e">
        <f t="shared" si="43"/>
        <v>#DIV/0!</v>
      </c>
      <c r="N71" s="36" t="e">
        <f t="shared" si="44"/>
        <v>#DIV/0!</v>
      </c>
      <c r="O71" s="122">
        <f>SUMIF(C$2:C71,C71,D$2:D71)</f>
        <v>0</v>
      </c>
      <c r="P71" s="21">
        <f>SUMIF(C$2:C71,C71,F$2:F71)</f>
        <v>0</v>
      </c>
      <c r="Q71" s="25" t="e">
        <f t="shared" si="45"/>
        <v>#DIV/0!</v>
      </c>
      <c r="R71" s="24" t="e">
        <f t="shared" si="46"/>
        <v>#DIV/0!</v>
      </c>
      <c r="S71" s="24" t="e">
        <f t="shared" si="47"/>
        <v>#DIV/0!</v>
      </c>
      <c r="T71" s="122">
        <f>SUM(D$2:D71)</f>
        <v>0</v>
      </c>
      <c r="U71" s="26">
        <f>SUMIF(C$2:C71,C71,E$2:E71)</f>
        <v>0</v>
      </c>
      <c r="V71" s="26">
        <f>SUM(E$2:E71)</f>
        <v>0</v>
      </c>
      <c r="W71" s="31">
        <f>SUM(F$2:F71)</f>
        <v>0</v>
      </c>
      <c r="X71" s="31" t="e">
        <f t="shared" si="48"/>
        <v>#DIV/0!</v>
      </c>
      <c r="Y71" s="24" t="e">
        <f t="shared" si="49"/>
        <v>#DIV/0!</v>
      </c>
      <c r="Z71" s="24" t="e">
        <f t="shared" si="50"/>
        <v>#DIV/0!</v>
      </c>
      <c r="AA71" s="26">
        <f>SUMIF('Rake Load'!A:A,Summary!B71,'Rake Load'!AO:AO)</f>
        <v>0</v>
      </c>
      <c r="AB71" s="26">
        <f>SUMIF(C$2:C71,C71,AA$2:AA71)</f>
        <v>0</v>
      </c>
      <c r="AC71" s="26">
        <f>SUM(AA$2:AA71)</f>
        <v>0</v>
      </c>
      <c r="AD71" s="31" t="e">
        <f t="shared" si="51"/>
        <v>#DIV/0!</v>
      </c>
      <c r="AE71" s="31" t="e">
        <f t="shared" si="52"/>
        <v>#DIV/0!</v>
      </c>
      <c r="AF71" s="31" t="e">
        <f t="shared" si="53"/>
        <v>#DIV/0!</v>
      </c>
      <c r="AG71" s="26">
        <f>SUMIF(Unloader!B:B,Summary!B71,Unloader!M:M)</f>
        <v>0</v>
      </c>
      <c r="AH71" s="26">
        <f>SUMIF(C$2:C71,C71,AG$2:AG71)</f>
        <v>0</v>
      </c>
      <c r="AI71" s="26">
        <f>SUM(AG$2:AG71)</f>
        <v>0</v>
      </c>
      <c r="AJ71" s="31">
        <f>SUMIF(Unloader!B:B,Summary!B71,Unloader!X:X)</f>
        <v>0</v>
      </c>
      <c r="AK71" s="31">
        <f>SUMIF(Unloader!B:B,Summary!B71,Unloader!AE:AE)+SUMIF(Unloader!B:B,Summary!B71,Unloader!BS:BS)+SUMIF(Unloader!B:B,Summary!B71,Unloader!BO:BO)</f>
        <v>0</v>
      </c>
      <c r="AL71" s="31">
        <f>SUMIF(C$2:C71,C71,AJ$2:AJ71)</f>
        <v>0</v>
      </c>
      <c r="AM71" s="31">
        <f>SUMIF(C$2:C71,C71,AK$2:AK71)</f>
        <v>0</v>
      </c>
      <c r="AN71" s="26" t="e">
        <f t="shared" si="54"/>
        <v>#DIV/0!</v>
      </c>
      <c r="AO71" s="26">
        <f>SUM(AJ$2:AJ71)</f>
        <v>0</v>
      </c>
      <c r="AP71" s="26">
        <f>SUM(AK$2:AK71)</f>
        <v>0</v>
      </c>
      <c r="AQ71" s="26" t="e">
        <f t="shared" si="55"/>
        <v>#DIV/0!</v>
      </c>
    </row>
    <row r="72" spans="1:43" x14ac:dyDescent="0.25">
      <c r="A72" s="49">
        <f t="shared" si="36"/>
        <v>71</v>
      </c>
      <c r="B72" s="120">
        <f t="shared" si="28"/>
        <v>40704</v>
      </c>
      <c r="C72" s="21">
        <f t="shared" si="37"/>
        <v>6</v>
      </c>
      <c r="D72" s="51">
        <f>COUNTIF('Rake Load'!A:A,Summary!B72)</f>
        <v>0</v>
      </c>
      <c r="E72" s="51">
        <f>SUMIF('Rake Load'!A:A,B72,'Rake Load'!F:F)</f>
        <v>0</v>
      </c>
      <c r="F72" s="23">
        <f>SUMIF('Rake Load'!A:A,B72,'Rake Load'!AB:AB)</f>
        <v>0</v>
      </c>
      <c r="G72" s="23" t="e">
        <f t="shared" si="38"/>
        <v>#DIV/0!</v>
      </c>
      <c r="H72" s="24" t="e">
        <f t="shared" si="39"/>
        <v>#DIV/0!</v>
      </c>
      <c r="I72" s="24" t="e">
        <f t="shared" si="40"/>
        <v>#DIV/0!</v>
      </c>
      <c r="J72" s="23">
        <f>SUMIF('Rake Load'!A:A,B72,'Rake Load'!BI:BI)</f>
        <v>0</v>
      </c>
      <c r="K72" s="29">
        <f t="shared" si="41"/>
        <v>0</v>
      </c>
      <c r="L72" s="29" t="e">
        <f t="shared" si="42"/>
        <v>#DIV/0!</v>
      </c>
      <c r="M72" s="36" t="e">
        <f t="shared" si="43"/>
        <v>#DIV/0!</v>
      </c>
      <c r="N72" s="36" t="e">
        <f t="shared" si="44"/>
        <v>#DIV/0!</v>
      </c>
      <c r="O72" s="122">
        <f>SUMIF(C$2:C72,C72,D$2:D72)</f>
        <v>0</v>
      </c>
      <c r="P72" s="21">
        <f>SUMIF(C$2:C72,C72,F$2:F72)</f>
        <v>0</v>
      </c>
      <c r="Q72" s="25" t="e">
        <f t="shared" si="45"/>
        <v>#DIV/0!</v>
      </c>
      <c r="R72" s="24" t="e">
        <f t="shared" si="46"/>
        <v>#DIV/0!</v>
      </c>
      <c r="S72" s="24" t="e">
        <f t="shared" si="47"/>
        <v>#DIV/0!</v>
      </c>
      <c r="T72" s="122">
        <f>SUM(D$2:D72)</f>
        <v>0</v>
      </c>
      <c r="U72" s="26">
        <f>SUMIF(C$2:C72,C72,E$2:E72)</f>
        <v>0</v>
      </c>
      <c r="V72" s="26">
        <f>SUM(E$2:E72)</f>
        <v>0</v>
      </c>
      <c r="W72" s="31">
        <f>SUM(F$2:F72)</f>
        <v>0</v>
      </c>
      <c r="X72" s="31" t="e">
        <f t="shared" si="48"/>
        <v>#DIV/0!</v>
      </c>
      <c r="Y72" s="24" t="e">
        <f t="shared" si="49"/>
        <v>#DIV/0!</v>
      </c>
      <c r="Z72" s="24" t="e">
        <f t="shared" si="50"/>
        <v>#DIV/0!</v>
      </c>
      <c r="AA72" s="26">
        <f>SUMIF('Rake Load'!A:A,Summary!B72,'Rake Load'!AO:AO)</f>
        <v>0</v>
      </c>
      <c r="AB72" s="26">
        <f>SUMIF(C$2:C72,C72,AA$2:AA72)</f>
        <v>0</v>
      </c>
      <c r="AC72" s="26">
        <f>SUM(AA$2:AA72)</f>
        <v>0</v>
      </c>
      <c r="AD72" s="31" t="e">
        <f t="shared" si="51"/>
        <v>#DIV/0!</v>
      </c>
      <c r="AE72" s="31" t="e">
        <f t="shared" si="52"/>
        <v>#DIV/0!</v>
      </c>
      <c r="AF72" s="31" t="e">
        <f t="shared" si="53"/>
        <v>#DIV/0!</v>
      </c>
      <c r="AG72" s="26">
        <f>SUMIF(Unloader!B:B,Summary!B72,Unloader!M:M)</f>
        <v>0</v>
      </c>
      <c r="AH72" s="26">
        <f>SUMIF(C$2:C72,C72,AG$2:AG72)</f>
        <v>0</v>
      </c>
      <c r="AI72" s="26">
        <f>SUM(AG$2:AG72)</f>
        <v>0</v>
      </c>
      <c r="AJ72" s="31">
        <f>SUMIF(Unloader!B:B,Summary!B72,Unloader!X:X)</f>
        <v>0</v>
      </c>
      <c r="AK72" s="31">
        <f>SUMIF(Unloader!B:B,Summary!B72,Unloader!AE:AE)+SUMIF(Unloader!B:B,Summary!B72,Unloader!BS:BS)+SUMIF(Unloader!B:B,Summary!B72,Unloader!BO:BO)</f>
        <v>0</v>
      </c>
      <c r="AL72" s="31">
        <f>SUMIF(C$2:C72,C72,AJ$2:AJ72)</f>
        <v>0</v>
      </c>
      <c r="AM72" s="31">
        <f>SUMIF(C$2:C72,C72,AK$2:AK72)</f>
        <v>0</v>
      </c>
      <c r="AN72" s="26" t="e">
        <f t="shared" si="54"/>
        <v>#DIV/0!</v>
      </c>
      <c r="AO72" s="26">
        <f>SUM(AJ$2:AJ72)</f>
        <v>0</v>
      </c>
      <c r="AP72" s="26">
        <f>SUM(AK$2:AK72)</f>
        <v>0</v>
      </c>
      <c r="AQ72" s="26" t="e">
        <f t="shared" si="55"/>
        <v>#DIV/0!</v>
      </c>
    </row>
    <row r="73" spans="1:43" x14ac:dyDescent="0.25">
      <c r="A73" s="49">
        <f t="shared" si="36"/>
        <v>72</v>
      </c>
      <c r="B73" s="120">
        <f t="shared" si="28"/>
        <v>40705</v>
      </c>
      <c r="C73" s="21">
        <f t="shared" si="37"/>
        <v>6</v>
      </c>
      <c r="D73" s="51">
        <f>COUNTIF('Rake Load'!A:A,Summary!B73)</f>
        <v>0</v>
      </c>
      <c r="E73" s="51">
        <f>SUMIF('Rake Load'!A:A,B73,'Rake Load'!F:F)</f>
        <v>0</v>
      </c>
      <c r="F73" s="23">
        <f>SUMIF('Rake Load'!A:A,B73,'Rake Load'!AB:AB)</f>
        <v>0</v>
      </c>
      <c r="G73" s="23" t="e">
        <f t="shared" si="38"/>
        <v>#DIV/0!</v>
      </c>
      <c r="H73" s="24" t="e">
        <f t="shared" si="39"/>
        <v>#DIV/0!</v>
      </c>
      <c r="I73" s="24" t="e">
        <f t="shared" si="40"/>
        <v>#DIV/0!</v>
      </c>
      <c r="J73" s="23">
        <f>SUMIF('Rake Load'!A:A,B73,'Rake Load'!BI:BI)</f>
        <v>0</v>
      </c>
      <c r="K73" s="29">
        <f t="shared" si="41"/>
        <v>0</v>
      </c>
      <c r="L73" s="29" t="e">
        <f t="shared" si="42"/>
        <v>#DIV/0!</v>
      </c>
      <c r="M73" s="36" t="e">
        <f t="shared" si="43"/>
        <v>#DIV/0!</v>
      </c>
      <c r="N73" s="36" t="e">
        <f t="shared" si="44"/>
        <v>#DIV/0!</v>
      </c>
      <c r="O73" s="122">
        <f>SUMIF(C$2:C73,C73,D$2:D73)</f>
        <v>0</v>
      </c>
      <c r="P73" s="21">
        <f>SUMIF(C$2:C73,C73,F$2:F73)</f>
        <v>0</v>
      </c>
      <c r="Q73" s="25" t="e">
        <f t="shared" si="45"/>
        <v>#DIV/0!</v>
      </c>
      <c r="R73" s="24" t="e">
        <f t="shared" si="46"/>
        <v>#DIV/0!</v>
      </c>
      <c r="S73" s="24" t="e">
        <f t="shared" si="47"/>
        <v>#DIV/0!</v>
      </c>
      <c r="T73" s="122">
        <f>SUM(D$2:D73)</f>
        <v>0</v>
      </c>
      <c r="U73" s="26">
        <f>SUMIF(C$2:C73,C73,E$2:E73)</f>
        <v>0</v>
      </c>
      <c r="V73" s="26">
        <f>SUM(E$2:E73)</f>
        <v>0</v>
      </c>
      <c r="W73" s="31">
        <f>SUM(F$2:F73)</f>
        <v>0</v>
      </c>
      <c r="X73" s="31" t="e">
        <f t="shared" si="48"/>
        <v>#DIV/0!</v>
      </c>
      <c r="Y73" s="24" t="e">
        <f t="shared" si="49"/>
        <v>#DIV/0!</v>
      </c>
      <c r="Z73" s="24" t="e">
        <f t="shared" si="50"/>
        <v>#DIV/0!</v>
      </c>
      <c r="AA73" s="26">
        <f>SUMIF('Rake Load'!A:A,Summary!B73,'Rake Load'!AO:AO)</f>
        <v>0</v>
      </c>
      <c r="AB73" s="26">
        <f>SUMIF(C$2:C73,C73,AA$2:AA73)</f>
        <v>0</v>
      </c>
      <c r="AC73" s="26">
        <f>SUM(AA$2:AA73)</f>
        <v>0</v>
      </c>
      <c r="AD73" s="31" t="e">
        <f t="shared" si="51"/>
        <v>#DIV/0!</v>
      </c>
      <c r="AE73" s="31" t="e">
        <f t="shared" si="52"/>
        <v>#DIV/0!</v>
      </c>
      <c r="AF73" s="31" t="e">
        <f t="shared" si="53"/>
        <v>#DIV/0!</v>
      </c>
      <c r="AG73" s="26">
        <f>SUMIF(Unloader!B:B,Summary!B73,Unloader!M:M)</f>
        <v>0</v>
      </c>
      <c r="AH73" s="26">
        <f>SUMIF(C$2:C73,C73,AG$2:AG73)</f>
        <v>0</v>
      </c>
      <c r="AI73" s="26">
        <f>SUM(AG$2:AG73)</f>
        <v>0</v>
      </c>
      <c r="AJ73" s="31">
        <f>SUMIF(Unloader!B:B,Summary!B73,Unloader!X:X)</f>
        <v>0</v>
      </c>
      <c r="AK73" s="31">
        <f>SUMIF(Unloader!B:B,Summary!B73,Unloader!AE:AE)+SUMIF(Unloader!B:B,Summary!B73,Unloader!BS:BS)+SUMIF(Unloader!B:B,Summary!B73,Unloader!BO:BO)</f>
        <v>0</v>
      </c>
      <c r="AL73" s="31">
        <f>SUMIF(C$2:C73,C73,AJ$2:AJ73)</f>
        <v>0</v>
      </c>
      <c r="AM73" s="31">
        <f>SUMIF(C$2:C73,C73,AK$2:AK73)</f>
        <v>0</v>
      </c>
      <c r="AN73" s="26" t="e">
        <f t="shared" si="54"/>
        <v>#DIV/0!</v>
      </c>
      <c r="AO73" s="26">
        <f>SUM(AJ$2:AJ73)</f>
        <v>0</v>
      </c>
      <c r="AP73" s="26">
        <f>SUM(AK$2:AK73)</f>
        <v>0</v>
      </c>
      <c r="AQ73" s="26" t="e">
        <f t="shared" si="55"/>
        <v>#DIV/0!</v>
      </c>
    </row>
    <row r="74" spans="1:43" x14ac:dyDescent="0.25">
      <c r="A74" s="49">
        <f t="shared" si="36"/>
        <v>73</v>
      </c>
      <c r="B74" s="120">
        <f t="shared" si="28"/>
        <v>40706</v>
      </c>
      <c r="C74" s="21">
        <f t="shared" si="37"/>
        <v>6</v>
      </c>
      <c r="D74" s="51">
        <f>COUNTIF('Rake Load'!A:A,Summary!B74)</f>
        <v>0</v>
      </c>
      <c r="E74" s="51">
        <f>SUMIF('Rake Load'!A:A,B74,'Rake Load'!F:F)</f>
        <v>0</v>
      </c>
      <c r="F74" s="23">
        <f>SUMIF('Rake Load'!A:A,B74,'Rake Load'!AB:AB)</f>
        <v>0</v>
      </c>
      <c r="G74" s="23" t="e">
        <f t="shared" si="38"/>
        <v>#DIV/0!</v>
      </c>
      <c r="H74" s="24" t="e">
        <f t="shared" si="39"/>
        <v>#DIV/0!</v>
      </c>
      <c r="I74" s="24" t="e">
        <f t="shared" si="40"/>
        <v>#DIV/0!</v>
      </c>
      <c r="J74" s="23">
        <f>SUMIF('Rake Load'!A:A,B74,'Rake Load'!BI:BI)</f>
        <v>0</v>
      </c>
      <c r="K74" s="29">
        <f t="shared" si="41"/>
        <v>0</v>
      </c>
      <c r="L74" s="29" t="e">
        <f t="shared" si="42"/>
        <v>#DIV/0!</v>
      </c>
      <c r="M74" s="36" t="e">
        <f t="shared" si="43"/>
        <v>#DIV/0!</v>
      </c>
      <c r="N74" s="36" t="e">
        <f t="shared" si="44"/>
        <v>#DIV/0!</v>
      </c>
      <c r="O74" s="122">
        <f>SUMIF(C$2:C74,C74,D$2:D74)</f>
        <v>0</v>
      </c>
      <c r="P74" s="21">
        <f>SUMIF(C$2:C74,C74,F$2:F74)</f>
        <v>0</v>
      </c>
      <c r="Q74" s="25" t="e">
        <f t="shared" si="45"/>
        <v>#DIV/0!</v>
      </c>
      <c r="R74" s="24" t="e">
        <f t="shared" si="46"/>
        <v>#DIV/0!</v>
      </c>
      <c r="S74" s="24" t="e">
        <f t="shared" si="47"/>
        <v>#DIV/0!</v>
      </c>
      <c r="T74" s="122">
        <f>SUM(D$2:D74)</f>
        <v>0</v>
      </c>
      <c r="U74" s="26">
        <f>SUMIF(C$2:C74,C74,E$2:E74)</f>
        <v>0</v>
      </c>
      <c r="V74" s="26">
        <f>SUM(E$2:E74)</f>
        <v>0</v>
      </c>
      <c r="W74" s="31">
        <f>SUM(F$2:F74)</f>
        <v>0</v>
      </c>
      <c r="X74" s="31" t="e">
        <f t="shared" si="48"/>
        <v>#DIV/0!</v>
      </c>
      <c r="Y74" s="24" t="e">
        <f t="shared" si="49"/>
        <v>#DIV/0!</v>
      </c>
      <c r="Z74" s="24" t="e">
        <f t="shared" si="50"/>
        <v>#DIV/0!</v>
      </c>
      <c r="AA74" s="26">
        <f>SUMIF('Rake Load'!A:A,Summary!B74,'Rake Load'!AO:AO)</f>
        <v>0</v>
      </c>
      <c r="AB74" s="26">
        <f>SUMIF(C$2:C74,C74,AA$2:AA74)</f>
        <v>0</v>
      </c>
      <c r="AC74" s="26">
        <f>SUM(AA$2:AA74)</f>
        <v>0</v>
      </c>
      <c r="AD74" s="31" t="e">
        <f t="shared" si="51"/>
        <v>#DIV/0!</v>
      </c>
      <c r="AE74" s="31" t="e">
        <f t="shared" si="52"/>
        <v>#DIV/0!</v>
      </c>
      <c r="AF74" s="31" t="e">
        <f t="shared" si="53"/>
        <v>#DIV/0!</v>
      </c>
      <c r="AG74" s="26">
        <f>SUMIF(Unloader!B:B,Summary!B74,Unloader!M:M)</f>
        <v>0</v>
      </c>
      <c r="AH74" s="26">
        <f>SUMIF(C$2:C74,C74,AG$2:AG74)</f>
        <v>0</v>
      </c>
      <c r="AI74" s="26">
        <f>SUM(AG$2:AG74)</f>
        <v>0</v>
      </c>
      <c r="AJ74" s="31">
        <f>SUMIF(Unloader!B:B,Summary!B74,Unloader!X:X)</f>
        <v>0</v>
      </c>
      <c r="AK74" s="31">
        <f>SUMIF(Unloader!B:B,Summary!B74,Unloader!AE:AE)+SUMIF(Unloader!B:B,Summary!B74,Unloader!BS:BS)+SUMIF(Unloader!B:B,Summary!B74,Unloader!BO:BO)</f>
        <v>0</v>
      </c>
      <c r="AL74" s="31">
        <f>SUMIF(C$2:C74,C74,AJ$2:AJ74)</f>
        <v>0</v>
      </c>
      <c r="AM74" s="31">
        <f>SUMIF(C$2:C74,C74,AK$2:AK74)</f>
        <v>0</v>
      </c>
      <c r="AN74" s="26" t="e">
        <f t="shared" si="54"/>
        <v>#DIV/0!</v>
      </c>
      <c r="AO74" s="26">
        <f>SUM(AJ$2:AJ74)</f>
        <v>0</v>
      </c>
      <c r="AP74" s="26">
        <f>SUM(AK$2:AK74)</f>
        <v>0</v>
      </c>
      <c r="AQ74" s="26" t="e">
        <f t="shared" si="55"/>
        <v>#DIV/0!</v>
      </c>
    </row>
    <row r="75" spans="1:43" x14ac:dyDescent="0.25">
      <c r="A75" s="49">
        <f t="shared" si="36"/>
        <v>74</v>
      </c>
      <c r="B75" s="120">
        <f t="shared" si="28"/>
        <v>40707</v>
      </c>
      <c r="C75" s="21">
        <f t="shared" si="37"/>
        <v>6</v>
      </c>
      <c r="D75" s="51">
        <f>COUNTIF('Rake Load'!A:A,Summary!B75)</f>
        <v>0</v>
      </c>
      <c r="E75" s="51">
        <f>SUMIF('Rake Load'!A:A,B75,'Rake Load'!F:F)</f>
        <v>0</v>
      </c>
      <c r="F75" s="23">
        <f>SUMIF('Rake Load'!A:A,B75,'Rake Load'!AB:AB)</f>
        <v>0</v>
      </c>
      <c r="G75" s="23" t="e">
        <f t="shared" si="38"/>
        <v>#DIV/0!</v>
      </c>
      <c r="H75" s="24" t="e">
        <f t="shared" si="39"/>
        <v>#DIV/0!</v>
      </c>
      <c r="I75" s="24" t="e">
        <f t="shared" si="40"/>
        <v>#DIV/0!</v>
      </c>
      <c r="J75" s="23">
        <f>SUMIF('Rake Load'!A:A,B75,'Rake Load'!BI:BI)</f>
        <v>0</v>
      </c>
      <c r="K75" s="29">
        <f t="shared" si="41"/>
        <v>0</v>
      </c>
      <c r="L75" s="29" t="e">
        <f t="shared" si="42"/>
        <v>#DIV/0!</v>
      </c>
      <c r="M75" s="36" t="e">
        <f t="shared" si="43"/>
        <v>#DIV/0!</v>
      </c>
      <c r="N75" s="36" t="e">
        <f t="shared" si="44"/>
        <v>#DIV/0!</v>
      </c>
      <c r="O75" s="122">
        <f>SUMIF(C$2:C75,C75,D$2:D75)</f>
        <v>0</v>
      </c>
      <c r="P75" s="21">
        <f>SUMIF(C$2:C75,C75,F$2:F75)</f>
        <v>0</v>
      </c>
      <c r="Q75" s="25" t="e">
        <f t="shared" si="45"/>
        <v>#DIV/0!</v>
      </c>
      <c r="R75" s="24" t="e">
        <f t="shared" si="46"/>
        <v>#DIV/0!</v>
      </c>
      <c r="S75" s="24" t="e">
        <f t="shared" si="47"/>
        <v>#DIV/0!</v>
      </c>
      <c r="T75" s="122">
        <f>SUM(D$2:D75)</f>
        <v>0</v>
      </c>
      <c r="U75" s="26">
        <f>SUMIF(C$2:C75,C75,E$2:E75)</f>
        <v>0</v>
      </c>
      <c r="V75" s="26">
        <f>SUM(E$2:E75)</f>
        <v>0</v>
      </c>
      <c r="W75" s="31">
        <f>SUM(F$2:F75)</f>
        <v>0</v>
      </c>
      <c r="X75" s="31" t="e">
        <f t="shared" si="48"/>
        <v>#DIV/0!</v>
      </c>
      <c r="Y75" s="24" t="e">
        <f t="shared" si="49"/>
        <v>#DIV/0!</v>
      </c>
      <c r="Z75" s="24" t="e">
        <f t="shared" si="50"/>
        <v>#DIV/0!</v>
      </c>
      <c r="AA75" s="26">
        <f>SUMIF('Rake Load'!A:A,Summary!B75,'Rake Load'!AO:AO)</f>
        <v>0</v>
      </c>
      <c r="AB75" s="26">
        <f>SUMIF(C$2:C75,C75,AA$2:AA75)</f>
        <v>0</v>
      </c>
      <c r="AC75" s="26">
        <f>SUM(AA$2:AA75)</f>
        <v>0</v>
      </c>
      <c r="AD75" s="31" t="e">
        <f t="shared" si="51"/>
        <v>#DIV/0!</v>
      </c>
      <c r="AE75" s="31" t="e">
        <f t="shared" si="52"/>
        <v>#DIV/0!</v>
      </c>
      <c r="AF75" s="31" t="e">
        <f t="shared" si="53"/>
        <v>#DIV/0!</v>
      </c>
      <c r="AG75" s="26">
        <f>SUMIF(Unloader!B:B,Summary!B75,Unloader!M:M)</f>
        <v>0</v>
      </c>
      <c r="AH75" s="26">
        <f>SUMIF(C$2:C75,C75,AG$2:AG75)</f>
        <v>0</v>
      </c>
      <c r="AI75" s="26">
        <f>SUM(AG$2:AG75)</f>
        <v>0</v>
      </c>
      <c r="AJ75" s="31">
        <f>SUMIF(Unloader!B:B,Summary!B75,Unloader!X:X)</f>
        <v>0</v>
      </c>
      <c r="AK75" s="31">
        <f>SUMIF(Unloader!B:B,Summary!B75,Unloader!AE:AE)+SUMIF(Unloader!B:B,Summary!B75,Unloader!BS:BS)+SUMIF(Unloader!B:B,Summary!B75,Unloader!BO:BO)</f>
        <v>0</v>
      </c>
      <c r="AL75" s="31">
        <f>SUMIF(C$2:C75,C75,AJ$2:AJ75)</f>
        <v>0</v>
      </c>
      <c r="AM75" s="31">
        <f>SUMIF(C$2:C75,C75,AK$2:AK75)</f>
        <v>0</v>
      </c>
      <c r="AN75" s="26" t="e">
        <f t="shared" si="54"/>
        <v>#DIV/0!</v>
      </c>
      <c r="AO75" s="26">
        <f>SUM(AJ$2:AJ75)</f>
        <v>0</v>
      </c>
      <c r="AP75" s="26">
        <f>SUM(AK$2:AK75)</f>
        <v>0</v>
      </c>
      <c r="AQ75" s="26" t="e">
        <f t="shared" si="55"/>
        <v>#DIV/0!</v>
      </c>
    </row>
    <row r="76" spans="1:43" x14ac:dyDescent="0.25">
      <c r="A76" s="49">
        <f t="shared" si="36"/>
        <v>75</v>
      </c>
      <c r="B76" s="120">
        <f t="shared" si="28"/>
        <v>40708</v>
      </c>
      <c r="C76" s="21">
        <f t="shared" si="37"/>
        <v>6</v>
      </c>
      <c r="D76" s="51">
        <f>COUNTIF('Rake Load'!A:A,Summary!B76)</f>
        <v>0</v>
      </c>
      <c r="E76" s="51">
        <f>SUMIF('Rake Load'!A:A,B76,'Rake Load'!F:F)</f>
        <v>0</v>
      </c>
      <c r="F76" s="23">
        <f>SUMIF('Rake Load'!A:A,B76,'Rake Load'!AB:AB)</f>
        <v>0</v>
      </c>
      <c r="G76" s="23" t="e">
        <f t="shared" si="38"/>
        <v>#DIV/0!</v>
      </c>
      <c r="H76" s="24" t="e">
        <f t="shared" si="39"/>
        <v>#DIV/0!</v>
      </c>
      <c r="I76" s="24" t="e">
        <f t="shared" si="40"/>
        <v>#DIV/0!</v>
      </c>
      <c r="J76" s="23">
        <f>SUMIF('Rake Load'!A:A,B76,'Rake Load'!BI:BI)</f>
        <v>0</v>
      </c>
      <c r="K76" s="29">
        <f t="shared" si="41"/>
        <v>0</v>
      </c>
      <c r="L76" s="29" t="e">
        <f t="shared" si="42"/>
        <v>#DIV/0!</v>
      </c>
      <c r="M76" s="36" t="e">
        <f t="shared" si="43"/>
        <v>#DIV/0!</v>
      </c>
      <c r="N76" s="36" t="e">
        <f t="shared" si="44"/>
        <v>#DIV/0!</v>
      </c>
      <c r="O76" s="122">
        <f>SUMIF(C$2:C76,C76,D$2:D76)</f>
        <v>0</v>
      </c>
      <c r="P76" s="21">
        <f>SUMIF(C$2:C76,C76,F$2:F76)</f>
        <v>0</v>
      </c>
      <c r="Q76" s="25" t="e">
        <f t="shared" si="45"/>
        <v>#DIV/0!</v>
      </c>
      <c r="R76" s="24" t="e">
        <f t="shared" si="46"/>
        <v>#DIV/0!</v>
      </c>
      <c r="S76" s="24" t="e">
        <f t="shared" si="47"/>
        <v>#DIV/0!</v>
      </c>
      <c r="T76" s="122">
        <f>SUM(D$2:D76)</f>
        <v>0</v>
      </c>
      <c r="U76" s="26">
        <f>SUMIF(C$2:C76,C76,E$2:E76)</f>
        <v>0</v>
      </c>
      <c r="V76" s="26">
        <f>SUM(E$2:E76)</f>
        <v>0</v>
      </c>
      <c r="W76" s="31">
        <f>SUM(F$2:F76)</f>
        <v>0</v>
      </c>
      <c r="X76" s="31" t="e">
        <f t="shared" si="48"/>
        <v>#DIV/0!</v>
      </c>
      <c r="Y76" s="24" t="e">
        <f t="shared" si="49"/>
        <v>#DIV/0!</v>
      </c>
      <c r="Z76" s="24" t="e">
        <f t="shared" si="50"/>
        <v>#DIV/0!</v>
      </c>
      <c r="AA76" s="26">
        <f>SUMIF('Rake Load'!A:A,Summary!B76,'Rake Load'!AO:AO)</f>
        <v>0</v>
      </c>
      <c r="AB76" s="26">
        <f>SUMIF(C$2:C76,C76,AA$2:AA76)</f>
        <v>0</v>
      </c>
      <c r="AC76" s="26">
        <f>SUM(AA$2:AA76)</f>
        <v>0</v>
      </c>
      <c r="AD76" s="31" t="e">
        <f t="shared" si="51"/>
        <v>#DIV/0!</v>
      </c>
      <c r="AE76" s="31" t="e">
        <f t="shared" si="52"/>
        <v>#DIV/0!</v>
      </c>
      <c r="AF76" s="31" t="e">
        <f t="shared" si="53"/>
        <v>#DIV/0!</v>
      </c>
      <c r="AG76" s="26">
        <f>SUMIF(Unloader!B:B,Summary!B76,Unloader!M:M)</f>
        <v>0</v>
      </c>
      <c r="AH76" s="26">
        <f>SUMIF(C$2:C76,C76,AG$2:AG76)</f>
        <v>0</v>
      </c>
      <c r="AI76" s="26">
        <f>SUM(AG$2:AG76)</f>
        <v>0</v>
      </c>
      <c r="AJ76" s="31">
        <f>SUMIF(Unloader!B:B,Summary!B76,Unloader!X:X)</f>
        <v>0</v>
      </c>
      <c r="AK76" s="31">
        <f>SUMIF(Unloader!B:B,Summary!B76,Unloader!AE:AE)+SUMIF(Unloader!B:B,Summary!B76,Unloader!BS:BS)+SUMIF(Unloader!B:B,Summary!B76,Unloader!BO:BO)</f>
        <v>0</v>
      </c>
      <c r="AL76" s="31">
        <f>SUMIF(C$2:C76,C76,AJ$2:AJ76)</f>
        <v>0</v>
      </c>
      <c r="AM76" s="31">
        <f>SUMIF(C$2:C76,C76,AK$2:AK76)</f>
        <v>0</v>
      </c>
      <c r="AN76" s="26" t="e">
        <f t="shared" si="54"/>
        <v>#DIV/0!</v>
      </c>
      <c r="AO76" s="26">
        <f>SUM(AJ$2:AJ76)</f>
        <v>0</v>
      </c>
      <c r="AP76" s="26">
        <f>SUM(AK$2:AK76)</f>
        <v>0</v>
      </c>
      <c r="AQ76" s="26" t="e">
        <f t="shared" si="55"/>
        <v>#DIV/0!</v>
      </c>
    </row>
    <row r="77" spans="1:43" x14ac:dyDescent="0.25">
      <c r="A77" s="49">
        <f t="shared" si="36"/>
        <v>76</v>
      </c>
      <c r="B77" s="120">
        <f t="shared" si="28"/>
        <v>40709</v>
      </c>
      <c r="C77" s="21">
        <f t="shared" si="37"/>
        <v>6</v>
      </c>
      <c r="D77" s="51">
        <f>COUNTIF('Rake Load'!A:A,Summary!B77)</f>
        <v>0</v>
      </c>
      <c r="E77" s="51">
        <f>SUMIF('Rake Load'!A:A,B77,'Rake Load'!F:F)</f>
        <v>0</v>
      </c>
      <c r="F77" s="23">
        <f>SUMIF('Rake Load'!A:A,B77,'Rake Load'!AB:AB)</f>
        <v>0</v>
      </c>
      <c r="G77" s="23" t="e">
        <f t="shared" si="38"/>
        <v>#DIV/0!</v>
      </c>
      <c r="H77" s="24" t="e">
        <f t="shared" si="39"/>
        <v>#DIV/0!</v>
      </c>
      <c r="I77" s="24" t="e">
        <f t="shared" si="40"/>
        <v>#DIV/0!</v>
      </c>
      <c r="J77" s="23">
        <f>SUMIF('Rake Load'!A:A,B77,'Rake Load'!BI:BI)</f>
        <v>0</v>
      </c>
      <c r="K77" s="29">
        <f t="shared" si="41"/>
        <v>0</v>
      </c>
      <c r="L77" s="29" t="e">
        <f t="shared" si="42"/>
        <v>#DIV/0!</v>
      </c>
      <c r="M77" s="36" t="e">
        <f t="shared" si="43"/>
        <v>#DIV/0!</v>
      </c>
      <c r="N77" s="36" t="e">
        <f t="shared" si="44"/>
        <v>#DIV/0!</v>
      </c>
      <c r="O77" s="122">
        <f>SUMIF(C$2:C77,C77,D$2:D77)</f>
        <v>0</v>
      </c>
      <c r="P77" s="21">
        <f>SUMIF(C$2:C77,C77,F$2:F77)</f>
        <v>0</v>
      </c>
      <c r="Q77" s="25" t="e">
        <f t="shared" si="45"/>
        <v>#DIV/0!</v>
      </c>
      <c r="R77" s="24" t="e">
        <f t="shared" si="46"/>
        <v>#DIV/0!</v>
      </c>
      <c r="S77" s="24" t="e">
        <f t="shared" si="47"/>
        <v>#DIV/0!</v>
      </c>
      <c r="T77" s="122">
        <f>SUM(D$2:D77)</f>
        <v>0</v>
      </c>
      <c r="U77" s="26">
        <f>SUMIF(C$2:C77,C77,E$2:E77)</f>
        <v>0</v>
      </c>
      <c r="V77" s="26">
        <f>SUM(E$2:E77)</f>
        <v>0</v>
      </c>
      <c r="W77" s="31">
        <f>SUM(F$2:F77)</f>
        <v>0</v>
      </c>
      <c r="X77" s="31" t="e">
        <f t="shared" si="48"/>
        <v>#DIV/0!</v>
      </c>
      <c r="Y77" s="24" t="e">
        <f t="shared" si="49"/>
        <v>#DIV/0!</v>
      </c>
      <c r="Z77" s="24" t="e">
        <f t="shared" si="50"/>
        <v>#DIV/0!</v>
      </c>
      <c r="AA77" s="26">
        <f>SUMIF('Rake Load'!A:A,Summary!B77,'Rake Load'!AO:AO)</f>
        <v>0</v>
      </c>
      <c r="AB77" s="26">
        <f>SUMIF(C$2:C77,C77,AA$2:AA77)</f>
        <v>0</v>
      </c>
      <c r="AC77" s="26">
        <f>SUM(AA$2:AA77)</f>
        <v>0</v>
      </c>
      <c r="AD77" s="31" t="e">
        <f t="shared" si="51"/>
        <v>#DIV/0!</v>
      </c>
      <c r="AE77" s="31" t="e">
        <f t="shared" si="52"/>
        <v>#DIV/0!</v>
      </c>
      <c r="AF77" s="31" t="e">
        <f t="shared" si="53"/>
        <v>#DIV/0!</v>
      </c>
      <c r="AG77" s="26">
        <f>SUMIF(Unloader!B:B,Summary!B77,Unloader!M:M)</f>
        <v>0</v>
      </c>
      <c r="AH77" s="26">
        <f>SUMIF(C$2:C77,C77,AG$2:AG77)</f>
        <v>0</v>
      </c>
      <c r="AI77" s="26">
        <f>SUM(AG$2:AG77)</f>
        <v>0</v>
      </c>
      <c r="AJ77" s="31">
        <f>SUMIF(Unloader!B:B,Summary!B77,Unloader!X:X)</f>
        <v>0</v>
      </c>
      <c r="AK77" s="31">
        <f>SUMIF(Unloader!B:B,Summary!B77,Unloader!AE:AE)+SUMIF(Unloader!B:B,Summary!B77,Unloader!BS:BS)+SUMIF(Unloader!B:B,Summary!B77,Unloader!BO:BO)</f>
        <v>0</v>
      </c>
      <c r="AL77" s="31">
        <f>SUMIF(C$2:C77,C77,AJ$2:AJ77)</f>
        <v>0</v>
      </c>
      <c r="AM77" s="31">
        <f>SUMIF(C$2:C77,C77,AK$2:AK77)</f>
        <v>0</v>
      </c>
      <c r="AN77" s="26" t="e">
        <f t="shared" si="54"/>
        <v>#DIV/0!</v>
      </c>
      <c r="AO77" s="26">
        <f>SUM(AJ$2:AJ77)</f>
        <v>0</v>
      </c>
      <c r="AP77" s="26">
        <f>SUM(AK$2:AK77)</f>
        <v>0</v>
      </c>
      <c r="AQ77" s="26" t="e">
        <f t="shared" si="55"/>
        <v>#DIV/0!</v>
      </c>
    </row>
    <row r="78" spans="1:43" x14ac:dyDescent="0.25">
      <c r="A78" s="49">
        <f t="shared" si="36"/>
        <v>77</v>
      </c>
      <c r="B78" s="120">
        <f t="shared" si="28"/>
        <v>40710</v>
      </c>
      <c r="C78" s="21">
        <f t="shared" si="37"/>
        <v>6</v>
      </c>
      <c r="D78" s="51">
        <f>COUNTIF('Rake Load'!A:A,Summary!B78)</f>
        <v>0</v>
      </c>
      <c r="E78" s="51">
        <f>SUMIF('Rake Load'!A:A,B78,'Rake Load'!F:F)</f>
        <v>0</v>
      </c>
      <c r="F78" s="23">
        <f>SUMIF('Rake Load'!A:A,B78,'Rake Load'!AB:AB)</f>
        <v>0</v>
      </c>
      <c r="G78" s="23" t="e">
        <f t="shared" si="38"/>
        <v>#DIV/0!</v>
      </c>
      <c r="H78" s="24" t="e">
        <f t="shared" si="39"/>
        <v>#DIV/0!</v>
      </c>
      <c r="I78" s="24" t="e">
        <f t="shared" si="40"/>
        <v>#DIV/0!</v>
      </c>
      <c r="J78" s="23">
        <f>SUMIF('Rake Load'!A:A,B78,'Rake Load'!BI:BI)</f>
        <v>0</v>
      </c>
      <c r="K78" s="29">
        <f t="shared" si="41"/>
        <v>0</v>
      </c>
      <c r="L78" s="29" t="e">
        <f t="shared" si="42"/>
        <v>#DIV/0!</v>
      </c>
      <c r="M78" s="36" t="e">
        <f t="shared" si="43"/>
        <v>#DIV/0!</v>
      </c>
      <c r="N78" s="36" t="e">
        <f t="shared" si="44"/>
        <v>#DIV/0!</v>
      </c>
      <c r="O78" s="122">
        <f>SUMIF(C$2:C78,C78,D$2:D78)</f>
        <v>0</v>
      </c>
      <c r="P78" s="21">
        <f>SUMIF(C$2:C78,C78,F$2:F78)</f>
        <v>0</v>
      </c>
      <c r="Q78" s="25" t="e">
        <f t="shared" si="45"/>
        <v>#DIV/0!</v>
      </c>
      <c r="R78" s="24" t="e">
        <f t="shared" si="46"/>
        <v>#DIV/0!</v>
      </c>
      <c r="S78" s="24" t="e">
        <f t="shared" si="47"/>
        <v>#DIV/0!</v>
      </c>
      <c r="T78" s="122">
        <f>SUM(D$2:D78)</f>
        <v>0</v>
      </c>
      <c r="U78" s="26">
        <f>SUMIF(C$2:C78,C78,E$2:E78)</f>
        <v>0</v>
      </c>
      <c r="V78" s="26">
        <f>SUM(E$2:E78)</f>
        <v>0</v>
      </c>
      <c r="W78" s="31">
        <f>SUM(F$2:F78)</f>
        <v>0</v>
      </c>
      <c r="X78" s="31" t="e">
        <f t="shared" si="48"/>
        <v>#DIV/0!</v>
      </c>
      <c r="Y78" s="24" t="e">
        <f t="shared" si="49"/>
        <v>#DIV/0!</v>
      </c>
      <c r="Z78" s="24" t="e">
        <f t="shared" si="50"/>
        <v>#DIV/0!</v>
      </c>
      <c r="AA78" s="26">
        <f>SUMIF('Rake Load'!A:A,Summary!B78,'Rake Load'!AO:AO)</f>
        <v>0</v>
      </c>
      <c r="AB78" s="26">
        <f>SUMIF(C$2:C78,C78,AA$2:AA78)</f>
        <v>0</v>
      </c>
      <c r="AC78" s="26">
        <f>SUM(AA$2:AA78)</f>
        <v>0</v>
      </c>
      <c r="AD78" s="31" t="e">
        <f t="shared" si="51"/>
        <v>#DIV/0!</v>
      </c>
      <c r="AE78" s="31" t="e">
        <f t="shared" si="52"/>
        <v>#DIV/0!</v>
      </c>
      <c r="AF78" s="31" t="e">
        <f t="shared" si="53"/>
        <v>#DIV/0!</v>
      </c>
      <c r="AG78" s="26">
        <f>SUMIF(Unloader!B:B,Summary!B78,Unloader!M:M)</f>
        <v>0</v>
      </c>
      <c r="AH78" s="26">
        <f>SUMIF(C$2:C78,C78,AG$2:AG78)</f>
        <v>0</v>
      </c>
      <c r="AI78" s="26">
        <f>SUM(AG$2:AG78)</f>
        <v>0</v>
      </c>
      <c r="AJ78" s="31">
        <f>SUMIF(Unloader!B:B,Summary!B78,Unloader!X:X)</f>
        <v>0</v>
      </c>
      <c r="AK78" s="31">
        <f>SUMIF(Unloader!B:B,Summary!B78,Unloader!AE:AE)+SUMIF(Unloader!B:B,Summary!B78,Unloader!BS:BS)+SUMIF(Unloader!B:B,Summary!B78,Unloader!BO:BO)</f>
        <v>0</v>
      </c>
      <c r="AL78" s="31">
        <f>SUMIF(C$2:C78,C78,AJ$2:AJ78)</f>
        <v>0</v>
      </c>
      <c r="AM78" s="31">
        <f>SUMIF(C$2:C78,C78,AK$2:AK78)</f>
        <v>0</v>
      </c>
      <c r="AN78" s="26" t="e">
        <f t="shared" si="54"/>
        <v>#DIV/0!</v>
      </c>
      <c r="AO78" s="26">
        <f>SUM(AJ$2:AJ78)</f>
        <v>0</v>
      </c>
      <c r="AP78" s="26">
        <f>SUM(AK$2:AK78)</f>
        <v>0</v>
      </c>
      <c r="AQ78" s="26" t="e">
        <f t="shared" si="55"/>
        <v>#DIV/0!</v>
      </c>
    </row>
    <row r="79" spans="1:43" x14ac:dyDescent="0.25">
      <c r="A79" s="49">
        <f t="shared" si="36"/>
        <v>78</v>
      </c>
      <c r="B79" s="120">
        <f t="shared" si="28"/>
        <v>40711</v>
      </c>
      <c r="C79" s="21">
        <f t="shared" si="37"/>
        <v>6</v>
      </c>
      <c r="D79" s="51">
        <f>COUNTIF('Rake Load'!A:A,Summary!B79)</f>
        <v>0</v>
      </c>
      <c r="E79" s="51">
        <f>SUMIF('Rake Load'!A:A,B79,'Rake Load'!F:F)</f>
        <v>0</v>
      </c>
      <c r="F79" s="23">
        <f>SUMIF('Rake Load'!A:A,B79,'Rake Load'!AB:AB)</f>
        <v>0</v>
      </c>
      <c r="G79" s="23" t="e">
        <f t="shared" si="38"/>
        <v>#DIV/0!</v>
      </c>
      <c r="H79" s="24" t="e">
        <f t="shared" si="39"/>
        <v>#DIV/0!</v>
      </c>
      <c r="I79" s="24" t="e">
        <f t="shared" si="40"/>
        <v>#DIV/0!</v>
      </c>
      <c r="J79" s="23">
        <f>SUMIF('Rake Load'!A:A,B79,'Rake Load'!BI:BI)</f>
        <v>0</v>
      </c>
      <c r="K79" s="29">
        <f t="shared" si="41"/>
        <v>0</v>
      </c>
      <c r="L79" s="29" t="e">
        <f t="shared" si="42"/>
        <v>#DIV/0!</v>
      </c>
      <c r="M79" s="36" t="e">
        <f t="shared" si="43"/>
        <v>#DIV/0!</v>
      </c>
      <c r="N79" s="36" t="e">
        <f t="shared" si="44"/>
        <v>#DIV/0!</v>
      </c>
      <c r="O79" s="122">
        <f>SUMIF(C$2:C79,C79,D$2:D79)</f>
        <v>0</v>
      </c>
      <c r="P79" s="21">
        <f>SUMIF(C$2:C79,C79,F$2:F79)</f>
        <v>0</v>
      </c>
      <c r="Q79" s="25" t="e">
        <f t="shared" si="45"/>
        <v>#DIV/0!</v>
      </c>
      <c r="R79" s="24" t="e">
        <f t="shared" si="46"/>
        <v>#DIV/0!</v>
      </c>
      <c r="S79" s="24" t="e">
        <f t="shared" si="47"/>
        <v>#DIV/0!</v>
      </c>
      <c r="T79" s="122">
        <f>SUM(D$2:D79)</f>
        <v>0</v>
      </c>
      <c r="U79" s="26">
        <f>SUMIF(C$2:C79,C79,E$2:E79)</f>
        <v>0</v>
      </c>
      <c r="V79" s="26">
        <f>SUM(E$2:E79)</f>
        <v>0</v>
      </c>
      <c r="W79" s="31">
        <f>SUM(F$2:F79)</f>
        <v>0</v>
      </c>
      <c r="X79" s="31" t="e">
        <f t="shared" si="48"/>
        <v>#DIV/0!</v>
      </c>
      <c r="Y79" s="24" t="e">
        <f t="shared" si="49"/>
        <v>#DIV/0!</v>
      </c>
      <c r="Z79" s="24" t="e">
        <f t="shared" si="50"/>
        <v>#DIV/0!</v>
      </c>
      <c r="AA79" s="26">
        <f>SUMIF('Rake Load'!A:A,Summary!B79,'Rake Load'!AO:AO)</f>
        <v>0</v>
      </c>
      <c r="AB79" s="26">
        <f>SUMIF(C$2:C79,C79,AA$2:AA79)</f>
        <v>0</v>
      </c>
      <c r="AC79" s="26">
        <f>SUM(AA$2:AA79)</f>
        <v>0</v>
      </c>
      <c r="AD79" s="31" t="e">
        <f t="shared" si="51"/>
        <v>#DIV/0!</v>
      </c>
      <c r="AE79" s="31" t="e">
        <f t="shared" si="52"/>
        <v>#DIV/0!</v>
      </c>
      <c r="AF79" s="31" t="e">
        <f t="shared" si="53"/>
        <v>#DIV/0!</v>
      </c>
      <c r="AG79" s="26">
        <f>SUMIF(Unloader!B:B,Summary!B79,Unloader!M:M)</f>
        <v>0</v>
      </c>
      <c r="AH79" s="26">
        <f>SUMIF(C$2:C79,C79,AG$2:AG79)</f>
        <v>0</v>
      </c>
      <c r="AI79" s="26">
        <f>SUM(AG$2:AG79)</f>
        <v>0</v>
      </c>
      <c r="AJ79" s="31">
        <f>SUMIF(Unloader!B:B,Summary!B79,Unloader!X:X)</f>
        <v>0</v>
      </c>
      <c r="AK79" s="31">
        <f>SUMIF(Unloader!B:B,Summary!B79,Unloader!AE:AE)+SUMIF(Unloader!B:B,Summary!B79,Unloader!BS:BS)+SUMIF(Unloader!B:B,Summary!B79,Unloader!BO:BO)</f>
        <v>0</v>
      </c>
      <c r="AL79" s="31">
        <f>SUMIF(C$2:C79,C79,AJ$2:AJ79)</f>
        <v>0</v>
      </c>
      <c r="AM79" s="31">
        <f>SUMIF(C$2:C79,C79,AK$2:AK79)</f>
        <v>0</v>
      </c>
      <c r="AN79" s="26" t="e">
        <f t="shared" si="54"/>
        <v>#DIV/0!</v>
      </c>
      <c r="AO79" s="26">
        <f>SUM(AJ$2:AJ79)</f>
        <v>0</v>
      </c>
      <c r="AP79" s="26">
        <f>SUM(AK$2:AK79)</f>
        <v>0</v>
      </c>
      <c r="AQ79" s="26" t="e">
        <f t="shared" si="55"/>
        <v>#DIV/0!</v>
      </c>
    </row>
    <row r="80" spans="1:43" x14ac:dyDescent="0.25">
      <c r="A80" s="49">
        <f t="shared" si="36"/>
        <v>79</v>
      </c>
      <c r="B80" s="120">
        <f t="shared" si="28"/>
        <v>40712</v>
      </c>
      <c r="C80" s="21">
        <f t="shared" si="37"/>
        <v>6</v>
      </c>
      <c r="D80" s="51">
        <f>COUNTIF('Rake Load'!A:A,Summary!B80)</f>
        <v>0</v>
      </c>
      <c r="E80" s="51">
        <f>SUMIF('Rake Load'!A:A,B80,'Rake Load'!F:F)</f>
        <v>0</v>
      </c>
      <c r="F80" s="23">
        <f>SUMIF('Rake Load'!A:A,B80,'Rake Load'!AB:AB)</f>
        <v>0</v>
      </c>
      <c r="G80" s="23" t="e">
        <f t="shared" si="38"/>
        <v>#DIV/0!</v>
      </c>
      <c r="H80" s="24" t="e">
        <f t="shared" si="39"/>
        <v>#DIV/0!</v>
      </c>
      <c r="I80" s="24" t="e">
        <f t="shared" si="40"/>
        <v>#DIV/0!</v>
      </c>
      <c r="J80" s="23">
        <f>SUMIF('Rake Load'!A:A,B80,'Rake Load'!BI:BI)</f>
        <v>0</v>
      </c>
      <c r="K80" s="29">
        <f t="shared" si="41"/>
        <v>0</v>
      </c>
      <c r="L80" s="29" t="e">
        <f t="shared" si="42"/>
        <v>#DIV/0!</v>
      </c>
      <c r="M80" s="36" t="e">
        <f t="shared" si="43"/>
        <v>#DIV/0!</v>
      </c>
      <c r="N80" s="36" t="e">
        <f t="shared" si="44"/>
        <v>#DIV/0!</v>
      </c>
      <c r="O80" s="122">
        <f>SUMIF(C$2:C80,C80,D$2:D80)</f>
        <v>0</v>
      </c>
      <c r="P80" s="21">
        <f>SUMIF(C$2:C80,C80,F$2:F80)</f>
        <v>0</v>
      </c>
      <c r="Q80" s="25" t="e">
        <f t="shared" si="45"/>
        <v>#DIV/0!</v>
      </c>
      <c r="R80" s="24" t="e">
        <f t="shared" si="46"/>
        <v>#DIV/0!</v>
      </c>
      <c r="S80" s="24" t="e">
        <f t="shared" si="47"/>
        <v>#DIV/0!</v>
      </c>
      <c r="T80" s="122">
        <f>SUM(D$2:D80)</f>
        <v>0</v>
      </c>
      <c r="U80" s="26">
        <f>SUMIF(C$2:C80,C80,E$2:E80)</f>
        <v>0</v>
      </c>
      <c r="V80" s="26">
        <f>SUM(E$2:E80)</f>
        <v>0</v>
      </c>
      <c r="W80" s="31">
        <f>SUM(F$2:F80)</f>
        <v>0</v>
      </c>
      <c r="X80" s="31" t="e">
        <f t="shared" si="48"/>
        <v>#DIV/0!</v>
      </c>
      <c r="Y80" s="24" t="e">
        <f t="shared" si="49"/>
        <v>#DIV/0!</v>
      </c>
      <c r="Z80" s="24" t="e">
        <f t="shared" si="50"/>
        <v>#DIV/0!</v>
      </c>
      <c r="AA80" s="26">
        <f>SUMIF('Rake Load'!A:A,Summary!B80,'Rake Load'!AO:AO)</f>
        <v>0</v>
      </c>
      <c r="AB80" s="26">
        <f>SUMIF(C$2:C80,C80,AA$2:AA80)</f>
        <v>0</v>
      </c>
      <c r="AC80" s="26">
        <f>SUM(AA$2:AA80)</f>
        <v>0</v>
      </c>
      <c r="AD80" s="31" t="e">
        <f t="shared" si="51"/>
        <v>#DIV/0!</v>
      </c>
      <c r="AE80" s="31" t="e">
        <f t="shared" si="52"/>
        <v>#DIV/0!</v>
      </c>
      <c r="AF80" s="31" t="e">
        <f t="shared" si="53"/>
        <v>#DIV/0!</v>
      </c>
      <c r="AG80" s="26">
        <f>SUMIF(Unloader!B:B,Summary!B80,Unloader!M:M)</f>
        <v>0</v>
      </c>
      <c r="AH80" s="26">
        <f>SUMIF(C$2:C80,C80,AG$2:AG80)</f>
        <v>0</v>
      </c>
      <c r="AI80" s="26">
        <f>SUM(AG$2:AG80)</f>
        <v>0</v>
      </c>
      <c r="AJ80" s="31">
        <f>SUMIF(Unloader!B:B,Summary!B80,Unloader!X:X)</f>
        <v>0</v>
      </c>
      <c r="AK80" s="31">
        <f>SUMIF(Unloader!B:B,Summary!B80,Unloader!AE:AE)+SUMIF(Unloader!B:B,Summary!B80,Unloader!BS:BS)+SUMIF(Unloader!B:B,Summary!B80,Unloader!BO:BO)</f>
        <v>0</v>
      </c>
      <c r="AL80" s="31">
        <f>SUMIF(C$2:C80,C80,AJ$2:AJ80)</f>
        <v>0</v>
      </c>
      <c r="AM80" s="31">
        <f>SUMIF(C$2:C80,C80,AK$2:AK80)</f>
        <v>0</v>
      </c>
      <c r="AN80" s="26" t="e">
        <f t="shared" si="54"/>
        <v>#DIV/0!</v>
      </c>
      <c r="AO80" s="26">
        <f>SUM(AJ$2:AJ80)</f>
        <v>0</v>
      </c>
      <c r="AP80" s="26">
        <f>SUM(AK$2:AK80)</f>
        <v>0</v>
      </c>
      <c r="AQ80" s="26" t="e">
        <f t="shared" si="55"/>
        <v>#DIV/0!</v>
      </c>
    </row>
    <row r="81" spans="1:43" x14ac:dyDescent="0.25">
      <c r="A81" s="49">
        <f t="shared" si="36"/>
        <v>80</v>
      </c>
      <c r="B81" s="120">
        <f t="shared" si="28"/>
        <v>40713</v>
      </c>
      <c r="C81" s="21">
        <f t="shared" si="37"/>
        <v>6</v>
      </c>
      <c r="D81" s="51">
        <f>COUNTIF('Rake Load'!A:A,Summary!B81)</f>
        <v>0</v>
      </c>
      <c r="E81" s="51">
        <f>SUMIF('Rake Load'!A:A,B81,'Rake Load'!F:F)</f>
        <v>0</v>
      </c>
      <c r="F81" s="23">
        <f>SUMIF('Rake Load'!A:A,B81,'Rake Load'!AB:AB)</f>
        <v>0</v>
      </c>
      <c r="G81" s="23" t="e">
        <f t="shared" si="38"/>
        <v>#DIV/0!</v>
      </c>
      <c r="H81" s="24" t="e">
        <f t="shared" si="39"/>
        <v>#DIV/0!</v>
      </c>
      <c r="I81" s="24" t="e">
        <f t="shared" si="40"/>
        <v>#DIV/0!</v>
      </c>
      <c r="J81" s="23">
        <f>SUMIF('Rake Load'!A:A,B81,'Rake Load'!BI:BI)</f>
        <v>0</v>
      </c>
      <c r="K81" s="29">
        <f t="shared" si="41"/>
        <v>0</v>
      </c>
      <c r="L81" s="29" t="e">
        <f t="shared" si="42"/>
        <v>#DIV/0!</v>
      </c>
      <c r="M81" s="36" t="e">
        <f t="shared" si="43"/>
        <v>#DIV/0!</v>
      </c>
      <c r="N81" s="36" t="e">
        <f t="shared" si="44"/>
        <v>#DIV/0!</v>
      </c>
      <c r="O81" s="122">
        <f>SUMIF(C$2:C81,C81,D$2:D81)</f>
        <v>0</v>
      </c>
      <c r="P81" s="21">
        <f>SUMIF(C$2:C81,C81,F$2:F81)</f>
        <v>0</v>
      </c>
      <c r="Q81" s="25" t="e">
        <f t="shared" si="45"/>
        <v>#DIV/0!</v>
      </c>
      <c r="R81" s="24" t="e">
        <f t="shared" si="46"/>
        <v>#DIV/0!</v>
      </c>
      <c r="S81" s="24" t="e">
        <f t="shared" si="47"/>
        <v>#DIV/0!</v>
      </c>
      <c r="T81" s="122">
        <f>SUM(D$2:D81)</f>
        <v>0</v>
      </c>
      <c r="U81" s="26">
        <f>SUMIF(C$2:C81,C81,E$2:E81)</f>
        <v>0</v>
      </c>
      <c r="V81" s="26">
        <f>SUM(E$2:E81)</f>
        <v>0</v>
      </c>
      <c r="W81" s="31">
        <f>SUM(F$2:F81)</f>
        <v>0</v>
      </c>
      <c r="X81" s="31" t="e">
        <f t="shared" si="48"/>
        <v>#DIV/0!</v>
      </c>
      <c r="Y81" s="24" t="e">
        <f t="shared" si="49"/>
        <v>#DIV/0!</v>
      </c>
      <c r="Z81" s="24" t="e">
        <f t="shared" si="50"/>
        <v>#DIV/0!</v>
      </c>
      <c r="AA81" s="26">
        <f>SUMIF('Rake Load'!A:A,Summary!B81,'Rake Load'!AO:AO)</f>
        <v>0</v>
      </c>
      <c r="AB81" s="26">
        <f>SUMIF(C$2:C81,C81,AA$2:AA81)</f>
        <v>0</v>
      </c>
      <c r="AC81" s="26">
        <f>SUM(AA$2:AA81)</f>
        <v>0</v>
      </c>
      <c r="AD81" s="31" t="e">
        <f t="shared" si="51"/>
        <v>#DIV/0!</v>
      </c>
      <c r="AE81" s="31" t="e">
        <f t="shared" si="52"/>
        <v>#DIV/0!</v>
      </c>
      <c r="AF81" s="31" t="e">
        <f t="shared" si="53"/>
        <v>#DIV/0!</v>
      </c>
      <c r="AG81" s="26">
        <f>SUMIF(Unloader!B:B,Summary!B81,Unloader!M:M)</f>
        <v>0</v>
      </c>
      <c r="AH81" s="26">
        <f>SUMIF(C$2:C81,C81,AG$2:AG81)</f>
        <v>0</v>
      </c>
      <c r="AI81" s="26">
        <f>SUM(AG$2:AG81)</f>
        <v>0</v>
      </c>
      <c r="AJ81" s="31">
        <f>SUMIF(Unloader!B:B,Summary!B81,Unloader!X:X)</f>
        <v>0</v>
      </c>
      <c r="AK81" s="31">
        <f>SUMIF(Unloader!B:B,Summary!B81,Unloader!AE:AE)+SUMIF(Unloader!B:B,Summary!B81,Unloader!BS:BS)+SUMIF(Unloader!B:B,Summary!B81,Unloader!BO:BO)</f>
        <v>0</v>
      </c>
      <c r="AL81" s="31">
        <f>SUMIF(C$2:C81,C81,AJ$2:AJ81)</f>
        <v>0</v>
      </c>
      <c r="AM81" s="31">
        <f>SUMIF(C$2:C81,C81,AK$2:AK81)</f>
        <v>0</v>
      </c>
      <c r="AN81" s="26" t="e">
        <f t="shared" si="54"/>
        <v>#DIV/0!</v>
      </c>
      <c r="AO81" s="26">
        <f>SUM(AJ$2:AJ81)</f>
        <v>0</v>
      </c>
      <c r="AP81" s="26">
        <f>SUM(AK$2:AK81)</f>
        <v>0</v>
      </c>
      <c r="AQ81" s="26" t="e">
        <f t="shared" si="55"/>
        <v>#DIV/0!</v>
      </c>
    </row>
    <row r="82" spans="1:43" x14ac:dyDescent="0.25">
      <c r="A82" s="49">
        <f t="shared" si="36"/>
        <v>81</v>
      </c>
      <c r="B82" s="120">
        <f t="shared" si="28"/>
        <v>40714</v>
      </c>
      <c r="C82" s="21">
        <f t="shared" si="37"/>
        <v>6</v>
      </c>
      <c r="D82" s="51">
        <f>COUNTIF('Rake Load'!A:A,Summary!B82)</f>
        <v>0</v>
      </c>
      <c r="E82" s="51">
        <f>SUMIF('Rake Load'!A:A,B82,'Rake Load'!F:F)</f>
        <v>0</v>
      </c>
      <c r="F82" s="23">
        <f>SUMIF('Rake Load'!A:A,B82,'Rake Load'!AB:AB)</f>
        <v>0</v>
      </c>
      <c r="G82" s="23" t="e">
        <f t="shared" si="38"/>
        <v>#DIV/0!</v>
      </c>
      <c r="H82" s="24" t="e">
        <f t="shared" si="39"/>
        <v>#DIV/0!</v>
      </c>
      <c r="I82" s="24" t="e">
        <f t="shared" si="40"/>
        <v>#DIV/0!</v>
      </c>
      <c r="J82" s="23">
        <f>SUMIF('Rake Load'!A:A,B82,'Rake Load'!BI:BI)</f>
        <v>0</v>
      </c>
      <c r="K82" s="29">
        <f t="shared" si="41"/>
        <v>0</v>
      </c>
      <c r="L82" s="29" t="e">
        <f t="shared" si="42"/>
        <v>#DIV/0!</v>
      </c>
      <c r="M82" s="36" t="e">
        <f t="shared" si="43"/>
        <v>#DIV/0!</v>
      </c>
      <c r="N82" s="36" t="e">
        <f t="shared" si="44"/>
        <v>#DIV/0!</v>
      </c>
      <c r="O82" s="122">
        <f>SUMIF(C$2:C82,C82,D$2:D82)</f>
        <v>0</v>
      </c>
      <c r="P82" s="21">
        <f>SUMIF(C$2:C82,C82,F$2:F82)</f>
        <v>0</v>
      </c>
      <c r="Q82" s="25" t="e">
        <f t="shared" si="45"/>
        <v>#DIV/0!</v>
      </c>
      <c r="R82" s="24" t="e">
        <f t="shared" si="46"/>
        <v>#DIV/0!</v>
      </c>
      <c r="S82" s="24" t="e">
        <f t="shared" si="47"/>
        <v>#DIV/0!</v>
      </c>
      <c r="T82" s="122">
        <f>SUM(D$2:D82)</f>
        <v>0</v>
      </c>
      <c r="U82" s="26">
        <f>SUMIF(C$2:C82,C82,E$2:E82)</f>
        <v>0</v>
      </c>
      <c r="V82" s="26">
        <f>SUM(E$2:E82)</f>
        <v>0</v>
      </c>
      <c r="W82" s="31">
        <f>SUM(F$2:F82)</f>
        <v>0</v>
      </c>
      <c r="X82" s="31" t="e">
        <f t="shared" si="48"/>
        <v>#DIV/0!</v>
      </c>
      <c r="Y82" s="24" t="e">
        <f t="shared" si="49"/>
        <v>#DIV/0!</v>
      </c>
      <c r="Z82" s="24" t="e">
        <f t="shared" si="50"/>
        <v>#DIV/0!</v>
      </c>
      <c r="AA82" s="26">
        <f>SUMIF('Rake Load'!A:A,Summary!B82,'Rake Load'!AO:AO)</f>
        <v>0</v>
      </c>
      <c r="AB82" s="26">
        <f>SUMIF(C$2:C82,C82,AA$2:AA82)</f>
        <v>0</v>
      </c>
      <c r="AC82" s="26">
        <f>SUM(AA$2:AA82)</f>
        <v>0</v>
      </c>
      <c r="AD82" s="31" t="e">
        <f t="shared" si="51"/>
        <v>#DIV/0!</v>
      </c>
      <c r="AE82" s="31" t="e">
        <f t="shared" si="52"/>
        <v>#DIV/0!</v>
      </c>
      <c r="AF82" s="31" t="e">
        <f t="shared" si="53"/>
        <v>#DIV/0!</v>
      </c>
      <c r="AG82" s="26">
        <f>SUMIF(Unloader!B:B,Summary!B82,Unloader!M:M)</f>
        <v>0</v>
      </c>
      <c r="AH82" s="26">
        <f>SUMIF(C$2:C82,C82,AG$2:AG82)</f>
        <v>0</v>
      </c>
      <c r="AI82" s="26">
        <f>SUM(AG$2:AG82)</f>
        <v>0</v>
      </c>
      <c r="AJ82" s="31">
        <f>SUMIF(Unloader!B:B,Summary!B82,Unloader!X:X)</f>
        <v>0</v>
      </c>
      <c r="AK82" s="31">
        <f>SUMIF(Unloader!B:B,Summary!B82,Unloader!AE:AE)+SUMIF(Unloader!B:B,Summary!B82,Unloader!BS:BS)+SUMIF(Unloader!B:B,Summary!B82,Unloader!BO:BO)</f>
        <v>0</v>
      </c>
      <c r="AL82" s="31">
        <f>SUMIF(C$2:C82,C82,AJ$2:AJ82)</f>
        <v>0</v>
      </c>
      <c r="AM82" s="31">
        <f>SUMIF(C$2:C82,C82,AK$2:AK82)</f>
        <v>0</v>
      </c>
      <c r="AN82" s="26" t="e">
        <f t="shared" si="54"/>
        <v>#DIV/0!</v>
      </c>
      <c r="AO82" s="26">
        <f>SUM(AJ$2:AJ82)</f>
        <v>0</v>
      </c>
      <c r="AP82" s="26">
        <f>SUM(AK$2:AK82)</f>
        <v>0</v>
      </c>
      <c r="AQ82" s="26" t="e">
        <f t="shared" si="55"/>
        <v>#DIV/0!</v>
      </c>
    </row>
    <row r="83" spans="1:43" x14ac:dyDescent="0.25">
      <c r="A83" s="49">
        <f t="shared" si="36"/>
        <v>82</v>
      </c>
      <c r="B83" s="120">
        <f t="shared" si="28"/>
        <v>40715</v>
      </c>
      <c r="C83" s="21">
        <f t="shared" si="37"/>
        <v>6</v>
      </c>
      <c r="D83" s="51">
        <f>COUNTIF('Rake Load'!A:A,Summary!B83)</f>
        <v>0</v>
      </c>
      <c r="E83" s="51">
        <f>SUMIF('Rake Load'!A:A,B83,'Rake Load'!F:F)</f>
        <v>0</v>
      </c>
      <c r="F83" s="23">
        <f>SUMIF('Rake Load'!A:A,B83,'Rake Load'!AB:AB)</f>
        <v>0</v>
      </c>
      <c r="G83" s="23" t="e">
        <f t="shared" si="38"/>
        <v>#DIV/0!</v>
      </c>
      <c r="H83" s="24" t="e">
        <f t="shared" si="39"/>
        <v>#DIV/0!</v>
      </c>
      <c r="I83" s="24" t="e">
        <f t="shared" si="40"/>
        <v>#DIV/0!</v>
      </c>
      <c r="J83" s="23">
        <f>SUMIF('Rake Load'!A:A,B83,'Rake Load'!BI:BI)</f>
        <v>0</v>
      </c>
      <c r="K83" s="29">
        <f t="shared" si="41"/>
        <v>0</v>
      </c>
      <c r="L83" s="29" t="e">
        <f t="shared" si="42"/>
        <v>#DIV/0!</v>
      </c>
      <c r="M83" s="36" t="e">
        <f t="shared" si="43"/>
        <v>#DIV/0!</v>
      </c>
      <c r="N83" s="36" t="e">
        <f t="shared" si="44"/>
        <v>#DIV/0!</v>
      </c>
      <c r="O83" s="122">
        <f>SUMIF(C$2:C83,C83,D$2:D83)</f>
        <v>0</v>
      </c>
      <c r="P83" s="21">
        <f>SUMIF(C$2:C83,C83,F$2:F83)</f>
        <v>0</v>
      </c>
      <c r="Q83" s="25" t="e">
        <f t="shared" si="45"/>
        <v>#DIV/0!</v>
      </c>
      <c r="R83" s="24" t="e">
        <f t="shared" si="46"/>
        <v>#DIV/0!</v>
      </c>
      <c r="S83" s="24" t="e">
        <f t="shared" si="47"/>
        <v>#DIV/0!</v>
      </c>
      <c r="T83" s="122">
        <f>SUM(D$2:D83)</f>
        <v>0</v>
      </c>
      <c r="U83" s="26">
        <f>SUMIF(C$2:C83,C83,E$2:E83)</f>
        <v>0</v>
      </c>
      <c r="V83" s="26">
        <f>SUM(E$2:E83)</f>
        <v>0</v>
      </c>
      <c r="W83" s="31">
        <f>SUM(F$2:F83)</f>
        <v>0</v>
      </c>
      <c r="X83" s="31" t="e">
        <f t="shared" si="48"/>
        <v>#DIV/0!</v>
      </c>
      <c r="Y83" s="24" t="e">
        <f t="shared" si="49"/>
        <v>#DIV/0!</v>
      </c>
      <c r="Z83" s="24" t="e">
        <f t="shared" si="50"/>
        <v>#DIV/0!</v>
      </c>
      <c r="AA83" s="26">
        <f>SUMIF('Rake Load'!A:A,Summary!B83,'Rake Load'!AO:AO)</f>
        <v>0</v>
      </c>
      <c r="AB83" s="26">
        <f>SUMIF(C$2:C83,C83,AA$2:AA83)</f>
        <v>0</v>
      </c>
      <c r="AC83" s="26">
        <f>SUM(AA$2:AA83)</f>
        <v>0</v>
      </c>
      <c r="AD83" s="31" t="e">
        <f t="shared" si="51"/>
        <v>#DIV/0!</v>
      </c>
      <c r="AE83" s="31" t="e">
        <f t="shared" si="52"/>
        <v>#DIV/0!</v>
      </c>
      <c r="AF83" s="31" t="e">
        <f t="shared" si="53"/>
        <v>#DIV/0!</v>
      </c>
      <c r="AG83" s="26">
        <f>SUMIF(Unloader!B:B,Summary!B83,Unloader!M:M)</f>
        <v>0</v>
      </c>
      <c r="AH83" s="26">
        <f>SUMIF(C$2:C83,C83,AG$2:AG83)</f>
        <v>0</v>
      </c>
      <c r="AI83" s="26">
        <f>SUM(AG$2:AG83)</f>
        <v>0</v>
      </c>
      <c r="AJ83" s="31">
        <f>SUMIF(Unloader!B:B,Summary!B83,Unloader!X:X)</f>
        <v>0</v>
      </c>
      <c r="AK83" s="31">
        <f>SUMIF(Unloader!B:B,Summary!B83,Unloader!AE:AE)+SUMIF(Unloader!B:B,Summary!B83,Unloader!BS:BS)+SUMIF(Unloader!B:B,Summary!B83,Unloader!BO:BO)</f>
        <v>0</v>
      </c>
      <c r="AL83" s="31">
        <f>SUMIF(C$2:C83,C83,AJ$2:AJ83)</f>
        <v>0</v>
      </c>
      <c r="AM83" s="31">
        <f>SUMIF(C$2:C83,C83,AK$2:AK83)</f>
        <v>0</v>
      </c>
      <c r="AN83" s="26" t="e">
        <f t="shared" si="54"/>
        <v>#DIV/0!</v>
      </c>
      <c r="AO83" s="26">
        <f>SUM(AJ$2:AJ83)</f>
        <v>0</v>
      </c>
      <c r="AP83" s="26">
        <f>SUM(AK$2:AK83)</f>
        <v>0</v>
      </c>
      <c r="AQ83" s="26" t="e">
        <f t="shared" si="55"/>
        <v>#DIV/0!</v>
      </c>
    </row>
    <row r="84" spans="1:43" x14ac:dyDescent="0.25">
      <c r="A84" s="49">
        <f t="shared" si="36"/>
        <v>83</v>
      </c>
      <c r="B84" s="120">
        <f t="shared" si="28"/>
        <v>40716</v>
      </c>
      <c r="C84" s="21">
        <f t="shared" si="37"/>
        <v>6</v>
      </c>
      <c r="D84" s="51">
        <f>COUNTIF('Rake Load'!A:A,Summary!B84)</f>
        <v>0</v>
      </c>
      <c r="E84" s="51">
        <f>SUMIF('Rake Load'!A:A,B84,'Rake Load'!F:F)</f>
        <v>0</v>
      </c>
      <c r="F84" s="23">
        <f>SUMIF('Rake Load'!A:A,B84,'Rake Load'!AB:AB)</f>
        <v>0</v>
      </c>
      <c r="G84" s="23" t="e">
        <f t="shared" si="38"/>
        <v>#DIV/0!</v>
      </c>
      <c r="H84" s="24" t="e">
        <f t="shared" si="39"/>
        <v>#DIV/0!</v>
      </c>
      <c r="I84" s="24" t="e">
        <f t="shared" si="40"/>
        <v>#DIV/0!</v>
      </c>
      <c r="J84" s="23">
        <f>SUMIF('Rake Load'!A:A,B84,'Rake Load'!BI:BI)</f>
        <v>0</v>
      </c>
      <c r="K84" s="29">
        <f t="shared" si="41"/>
        <v>0</v>
      </c>
      <c r="L84" s="29" t="e">
        <f t="shared" si="42"/>
        <v>#DIV/0!</v>
      </c>
      <c r="M84" s="36" t="e">
        <f t="shared" si="43"/>
        <v>#DIV/0!</v>
      </c>
      <c r="N84" s="36" t="e">
        <f t="shared" si="44"/>
        <v>#DIV/0!</v>
      </c>
      <c r="O84" s="122">
        <f>SUMIF(C$2:C84,C84,D$2:D84)</f>
        <v>0</v>
      </c>
      <c r="P84" s="21">
        <f>SUMIF(C$2:C84,C84,F$2:F84)</f>
        <v>0</v>
      </c>
      <c r="Q84" s="25" t="e">
        <f t="shared" si="45"/>
        <v>#DIV/0!</v>
      </c>
      <c r="R84" s="24" t="e">
        <f t="shared" si="46"/>
        <v>#DIV/0!</v>
      </c>
      <c r="S84" s="24" t="e">
        <f t="shared" si="47"/>
        <v>#DIV/0!</v>
      </c>
      <c r="T84" s="122">
        <f>SUM(D$2:D84)</f>
        <v>0</v>
      </c>
      <c r="U84" s="26">
        <f>SUMIF(C$2:C84,C84,E$2:E84)</f>
        <v>0</v>
      </c>
      <c r="V84" s="26">
        <f>SUM(E$2:E84)</f>
        <v>0</v>
      </c>
      <c r="W84" s="31">
        <f>SUM(F$2:F84)</f>
        <v>0</v>
      </c>
      <c r="X84" s="31" t="e">
        <f t="shared" si="48"/>
        <v>#DIV/0!</v>
      </c>
      <c r="Y84" s="24" t="e">
        <f t="shared" si="49"/>
        <v>#DIV/0!</v>
      </c>
      <c r="Z84" s="24" t="e">
        <f t="shared" si="50"/>
        <v>#DIV/0!</v>
      </c>
      <c r="AA84" s="26">
        <f>SUMIF('Rake Load'!A:A,Summary!B84,'Rake Load'!AO:AO)</f>
        <v>0</v>
      </c>
      <c r="AB84" s="26">
        <f>SUMIF(C$2:C84,C84,AA$2:AA84)</f>
        <v>0</v>
      </c>
      <c r="AC84" s="26">
        <f>SUM(AA$2:AA84)</f>
        <v>0</v>
      </c>
      <c r="AD84" s="31" t="e">
        <f t="shared" si="51"/>
        <v>#DIV/0!</v>
      </c>
      <c r="AE84" s="31" t="e">
        <f t="shared" si="52"/>
        <v>#DIV/0!</v>
      </c>
      <c r="AF84" s="31" t="e">
        <f t="shared" si="53"/>
        <v>#DIV/0!</v>
      </c>
      <c r="AG84" s="26">
        <f>SUMIF(Unloader!B:B,Summary!B84,Unloader!M:M)</f>
        <v>0</v>
      </c>
      <c r="AH84" s="26">
        <f>SUMIF(C$2:C84,C84,AG$2:AG84)</f>
        <v>0</v>
      </c>
      <c r="AI84" s="26">
        <f>SUM(AG$2:AG84)</f>
        <v>0</v>
      </c>
      <c r="AJ84" s="31">
        <f>SUMIF(Unloader!B:B,Summary!B84,Unloader!X:X)</f>
        <v>0</v>
      </c>
      <c r="AK84" s="31">
        <f>SUMIF(Unloader!B:B,Summary!B84,Unloader!AE:AE)+SUMIF(Unloader!B:B,Summary!B84,Unloader!BS:BS)+SUMIF(Unloader!B:B,Summary!B84,Unloader!BO:BO)</f>
        <v>0</v>
      </c>
      <c r="AL84" s="31">
        <f>SUMIF(C$2:C84,C84,AJ$2:AJ84)</f>
        <v>0</v>
      </c>
      <c r="AM84" s="31">
        <f>SUMIF(C$2:C84,C84,AK$2:AK84)</f>
        <v>0</v>
      </c>
      <c r="AN84" s="26" t="e">
        <f t="shared" si="54"/>
        <v>#DIV/0!</v>
      </c>
      <c r="AO84" s="26">
        <f>SUM(AJ$2:AJ84)</f>
        <v>0</v>
      </c>
      <c r="AP84" s="26">
        <f>SUM(AK$2:AK84)</f>
        <v>0</v>
      </c>
      <c r="AQ84" s="26" t="e">
        <f t="shared" si="55"/>
        <v>#DIV/0!</v>
      </c>
    </row>
    <row r="85" spans="1:43" x14ac:dyDescent="0.25">
      <c r="A85" s="49">
        <f t="shared" si="36"/>
        <v>84</v>
      </c>
      <c r="B85" s="120">
        <f t="shared" si="28"/>
        <v>40717</v>
      </c>
      <c r="C85" s="21">
        <f t="shared" si="37"/>
        <v>6</v>
      </c>
      <c r="D85" s="51">
        <f>COUNTIF('Rake Load'!A:A,Summary!B85)</f>
        <v>0</v>
      </c>
      <c r="E85" s="51">
        <f>SUMIF('Rake Load'!A:A,B85,'Rake Load'!F:F)</f>
        <v>0</v>
      </c>
      <c r="F85" s="23">
        <f>SUMIF('Rake Load'!A:A,B85,'Rake Load'!AB:AB)</f>
        <v>0</v>
      </c>
      <c r="G85" s="23" t="e">
        <f t="shared" si="38"/>
        <v>#DIV/0!</v>
      </c>
      <c r="H85" s="24" t="e">
        <f t="shared" si="39"/>
        <v>#DIV/0!</v>
      </c>
      <c r="I85" s="24" t="e">
        <f t="shared" si="40"/>
        <v>#DIV/0!</v>
      </c>
      <c r="J85" s="23">
        <f>SUMIF('Rake Load'!A:A,B85,'Rake Load'!BI:BI)</f>
        <v>0</v>
      </c>
      <c r="K85" s="29">
        <f t="shared" si="41"/>
        <v>0</v>
      </c>
      <c r="L85" s="29" t="e">
        <f t="shared" si="42"/>
        <v>#DIV/0!</v>
      </c>
      <c r="M85" s="36" t="e">
        <f t="shared" si="43"/>
        <v>#DIV/0!</v>
      </c>
      <c r="N85" s="36" t="e">
        <f t="shared" si="44"/>
        <v>#DIV/0!</v>
      </c>
      <c r="O85" s="122">
        <f>SUMIF(C$2:C85,C85,D$2:D85)</f>
        <v>0</v>
      </c>
      <c r="P85" s="21">
        <f>SUMIF(C$2:C85,C85,F$2:F85)</f>
        <v>0</v>
      </c>
      <c r="Q85" s="25" t="e">
        <f t="shared" si="45"/>
        <v>#DIV/0!</v>
      </c>
      <c r="R85" s="24" t="e">
        <f t="shared" si="46"/>
        <v>#DIV/0!</v>
      </c>
      <c r="S85" s="24" t="e">
        <f t="shared" si="47"/>
        <v>#DIV/0!</v>
      </c>
      <c r="T85" s="122">
        <f>SUM(D$2:D85)</f>
        <v>0</v>
      </c>
      <c r="U85" s="26">
        <f>SUMIF(C$2:C85,C85,E$2:E85)</f>
        <v>0</v>
      </c>
      <c r="V85" s="26">
        <f>SUM(E$2:E85)</f>
        <v>0</v>
      </c>
      <c r="W85" s="31">
        <f>SUM(F$2:F85)</f>
        <v>0</v>
      </c>
      <c r="X85" s="31" t="e">
        <f t="shared" si="48"/>
        <v>#DIV/0!</v>
      </c>
      <c r="Y85" s="24" t="e">
        <f t="shared" si="49"/>
        <v>#DIV/0!</v>
      </c>
      <c r="Z85" s="24" t="e">
        <f t="shared" si="50"/>
        <v>#DIV/0!</v>
      </c>
      <c r="AA85" s="26">
        <f>SUMIF('Rake Load'!A:A,Summary!B85,'Rake Load'!AO:AO)</f>
        <v>0</v>
      </c>
      <c r="AB85" s="26">
        <f>SUMIF(C$2:C85,C85,AA$2:AA85)</f>
        <v>0</v>
      </c>
      <c r="AC85" s="26">
        <f>SUM(AA$2:AA85)</f>
        <v>0</v>
      </c>
      <c r="AD85" s="31" t="e">
        <f t="shared" si="51"/>
        <v>#DIV/0!</v>
      </c>
      <c r="AE85" s="31" t="e">
        <f t="shared" si="52"/>
        <v>#DIV/0!</v>
      </c>
      <c r="AF85" s="31" t="e">
        <f t="shared" si="53"/>
        <v>#DIV/0!</v>
      </c>
      <c r="AG85" s="26">
        <f>SUMIF(Unloader!B:B,Summary!B85,Unloader!M:M)</f>
        <v>0</v>
      </c>
      <c r="AH85" s="26">
        <f>SUMIF(C$2:C85,C85,AG$2:AG85)</f>
        <v>0</v>
      </c>
      <c r="AI85" s="26">
        <f>SUM(AG$2:AG85)</f>
        <v>0</v>
      </c>
      <c r="AJ85" s="31">
        <f>SUMIF(Unloader!B:B,Summary!B85,Unloader!X:X)</f>
        <v>0</v>
      </c>
      <c r="AK85" s="31">
        <f>SUMIF(Unloader!B:B,Summary!B85,Unloader!AE:AE)+SUMIF(Unloader!B:B,Summary!B85,Unloader!BS:BS)+SUMIF(Unloader!B:B,Summary!B85,Unloader!BO:BO)</f>
        <v>0</v>
      </c>
      <c r="AL85" s="31">
        <f>SUMIF(C$2:C85,C85,AJ$2:AJ85)</f>
        <v>0</v>
      </c>
      <c r="AM85" s="31">
        <f>SUMIF(C$2:C85,C85,AK$2:AK85)</f>
        <v>0</v>
      </c>
      <c r="AN85" s="26" t="e">
        <f t="shared" si="54"/>
        <v>#DIV/0!</v>
      </c>
      <c r="AO85" s="26">
        <f>SUM(AJ$2:AJ85)</f>
        <v>0</v>
      </c>
      <c r="AP85" s="26">
        <f>SUM(AK$2:AK85)</f>
        <v>0</v>
      </c>
      <c r="AQ85" s="26" t="e">
        <f t="shared" si="55"/>
        <v>#DIV/0!</v>
      </c>
    </row>
    <row r="86" spans="1:43" x14ac:dyDescent="0.25">
      <c r="A86" s="49">
        <f t="shared" si="36"/>
        <v>85</v>
      </c>
      <c r="B86" s="120">
        <f t="shared" si="28"/>
        <v>40718</v>
      </c>
      <c r="C86" s="21">
        <f t="shared" si="37"/>
        <v>6</v>
      </c>
      <c r="D86" s="51">
        <f>COUNTIF('Rake Load'!A:A,Summary!B86)</f>
        <v>0</v>
      </c>
      <c r="E86" s="51">
        <f>SUMIF('Rake Load'!A:A,B86,'Rake Load'!F:F)</f>
        <v>0</v>
      </c>
      <c r="F86" s="23">
        <f>SUMIF('Rake Load'!A:A,B86,'Rake Load'!AB:AB)</f>
        <v>0</v>
      </c>
      <c r="G86" s="23" t="e">
        <f t="shared" si="38"/>
        <v>#DIV/0!</v>
      </c>
      <c r="H86" s="24" t="e">
        <f t="shared" si="39"/>
        <v>#DIV/0!</v>
      </c>
      <c r="I86" s="24" t="e">
        <f t="shared" si="40"/>
        <v>#DIV/0!</v>
      </c>
      <c r="J86" s="23">
        <f>SUMIF('Rake Load'!A:A,B86,'Rake Load'!BI:BI)</f>
        <v>0</v>
      </c>
      <c r="K86" s="29">
        <f t="shared" si="41"/>
        <v>0</v>
      </c>
      <c r="L86" s="29" t="e">
        <f t="shared" si="42"/>
        <v>#DIV/0!</v>
      </c>
      <c r="M86" s="36" t="e">
        <f t="shared" si="43"/>
        <v>#DIV/0!</v>
      </c>
      <c r="N86" s="36" t="e">
        <f t="shared" si="44"/>
        <v>#DIV/0!</v>
      </c>
      <c r="O86" s="122">
        <f>SUMIF(C$2:C86,C86,D$2:D86)</f>
        <v>0</v>
      </c>
      <c r="P86" s="21">
        <f>SUMIF(C$2:C86,C86,F$2:F86)</f>
        <v>0</v>
      </c>
      <c r="Q86" s="25" t="e">
        <f t="shared" si="45"/>
        <v>#DIV/0!</v>
      </c>
      <c r="R86" s="24" t="e">
        <f t="shared" si="46"/>
        <v>#DIV/0!</v>
      </c>
      <c r="S86" s="24" t="e">
        <f t="shared" si="47"/>
        <v>#DIV/0!</v>
      </c>
      <c r="T86" s="122">
        <f>SUM(D$2:D86)</f>
        <v>0</v>
      </c>
      <c r="U86" s="26">
        <f>SUMIF(C$2:C86,C86,E$2:E86)</f>
        <v>0</v>
      </c>
      <c r="V86" s="26">
        <f>SUM(E$2:E86)</f>
        <v>0</v>
      </c>
      <c r="W86" s="31">
        <f>SUM(F$2:F86)</f>
        <v>0</v>
      </c>
      <c r="X86" s="31" t="e">
        <f t="shared" si="48"/>
        <v>#DIV/0!</v>
      </c>
      <c r="Y86" s="24" t="e">
        <f t="shared" si="49"/>
        <v>#DIV/0!</v>
      </c>
      <c r="Z86" s="24" t="e">
        <f t="shared" si="50"/>
        <v>#DIV/0!</v>
      </c>
      <c r="AA86" s="26">
        <f>SUMIF('Rake Load'!A:A,Summary!B86,'Rake Load'!AO:AO)</f>
        <v>0</v>
      </c>
      <c r="AB86" s="26">
        <f>SUMIF(C$2:C86,C86,AA$2:AA86)</f>
        <v>0</v>
      </c>
      <c r="AC86" s="26">
        <f>SUM(AA$2:AA86)</f>
        <v>0</v>
      </c>
      <c r="AD86" s="31" t="e">
        <f t="shared" si="51"/>
        <v>#DIV/0!</v>
      </c>
      <c r="AE86" s="31" t="e">
        <f t="shared" si="52"/>
        <v>#DIV/0!</v>
      </c>
      <c r="AF86" s="31" t="e">
        <f t="shared" si="53"/>
        <v>#DIV/0!</v>
      </c>
      <c r="AG86" s="26">
        <f>SUMIF(Unloader!B:B,Summary!B86,Unloader!M:M)</f>
        <v>0</v>
      </c>
      <c r="AH86" s="26">
        <f>SUMIF(C$2:C86,C86,AG$2:AG86)</f>
        <v>0</v>
      </c>
      <c r="AI86" s="26">
        <f>SUM(AG$2:AG86)</f>
        <v>0</v>
      </c>
      <c r="AJ86" s="31">
        <f>SUMIF(Unloader!B:B,Summary!B86,Unloader!X:X)</f>
        <v>0</v>
      </c>
      <c r="AK86" s="31">
        <f>SUMIF(Unloader!B:B,Summary!B86,Unloader!AE:AE)+SUMIF(Unloader!B:B,Summary!B86,Unloader!BS:BS)+SUMIF(Unloader!B:B,Summary!B86,Unloader!BO:BO)</f>
        <v>0</v>
      </c>
      <c r="AL86" s="31">
        <f>SUMIF(C$2:C86,C86,AJ$2:AJ86)</f>
        <v>0</v>
      </c>
      <c r="AM86" s="31">
        <f>SUMIF(C$2:C86,C86,AK$2:AK86)</f>
        <v>0</v>
      </c>
      <c r="AN86" s="26" t="e">
        <f t="shared" si="54"/>
        <v>#DIV/0!</v>
      </c>
      <c r="AO86" s="26">
        <f>SUM(AJ$2:AJ86)</f>
        <v>0</v>
      </c>
      <c r="AP86" s="26">
        <f>SUM(AK$2:AK86)</f>
        <v>0</v>
      </c>
      <c r="AQ86" s="26" t="e">
        <f t="shared" si="55"/>
        <v>#DIV/0!</v>
      </c>
    </row>
    <row r="87" spans="1:43" x14ac:dyDescent="0.25">
      <c r="A87" s="49">
        <f t="shared" si="36"/>
        <v>86</v>
      </c>
      <c r="B87" s="120">
        <f t="shared" si="36"/>
        <v>40719</v>
      </c>
      <c r="C87" s="21">
        <f t="shared" si="37"/>
        <v>6</v>
      </c>
      <c r="D87" s="51">
        <f>COUNTIF('Rake Load'!A:A,Summary!B87)</f>
        <v>0</v>
      </c>
      <c r="E87" s="51">
        <f>SUMIF('Rake Load'!A:A,B87,'Rake Load'!F:F)</f>
        <v>0</v>
      </c>
      <c r="F87" s="23">
        <f>SUMIF('Rake Load'!A:A,B87,'Rake Load'!AB:AB)</f>
        <v>0</v>
      </c>
      <c r="G87" s="23" t="e">
        <f t="shared" si="38"/>
        <v>#DIV/0!</v>
      </c>
      <c r="H87" s="24" t="e">
        <f t="shared" si="39"/>
        <v>#DIV/0!</v>
      </c>
      <c r="I87" s="24" t="e">
        <f t="shared" si="40"/>
        <v>#DIV/0!</v>
      </c>
      <c r="J87" s="23">
        <f>SUMIF('Rake Load'!A:A,B87,'Rake Load'!BI:BI)</f>
        <v>0</v>
      </c>
      <c r="K87" s="29">
        <f t="shared" si="41"/>
        <v>0</v>
      </c>
      <c r="L87" s="29" t="e">
        <f t="shared" si="42"/>
        <v>#DIV/0!</v>
      </c>
      <c r="M87" s="36" t="e">
        <f t="shared" si="43"/>
        <v>#DIV/0!</v>
      </c>
      <c r="N87" s="36" t="e">
        <f t="shared" si="44"/>
        <v>#DIV/0!</v>
      </c>
      <c r="O87" s="122">
        <f>SUMIF(C$2:C87,C87,D$2:D87)</f>
        <v>0</v>
      </c>
      <c r="P87" s="21">
        <f>SUMIF(C$2:C87,C87,F$2:F87)</f>
        <v>0</v>
      </c>
      <c r="Q87" s="25" t="e">
        <f t="shared" si="45"/>
        <v>#DIV/0!</v>
      </c>
      <c r="R87" s="24" t="e">
        <f t="shared" si="46"/>
        <v>#DIV/0!</v>
      </c>
      <c r="S87" s="24" t="e">
        <f t="shared" si="47"/>
        <v>#DIV/0!</v>
      </c>
      <c r="T87" s="122">
        <f>SUM(D$2:D87)</f>
        <v>0</v>
      </c>
      <c r="U87" s="26">
        <f>SUMIF(C$2:C87,C87,E$2:E87)</f>
        <v>0</v>
      </c>
      <c r="V87" s="26">
        <f>SUM(E$2:E87)</f>
        <v>0</v>
      </c>
      <c r="W87" s="31">
        <f>SUM(F$2:F87)</f>
        <v>0</v>
      </c>
      <c r="X87" s="31" t="e">
        <f t="shared" si="48"/>
        <v>#DIV/0!</v>
      </c>
      <c r="Y87" s="24" t="e">
        <f t="shared" si="49"/>
        <v>#DIV/0!</v>
      </c>
      <c r="Z87" s="24" t="e">
        <f t="shared" si="50"/>
        <v>#DIV/0!</v>
      </c>
      <c r="AA87" s="26">
        <f>SUMIF('Rake Load'!A:A,Summary!B87,'Rake Load'!AO:AO)</f>
        <v>0</v>
      </c>
      <c r="AB87" s="26">
        <f>SUMIF(C$2:C87,C87,AA$2:AA87)</f>
        <v>0</v>
      </c>
      <c r="AC87" s="26">
        <f>SUM(AA$2:AA87)</f>
        <v>0</v>
      </c>
      <c r="AD87" s="31" t="e">
        <f t="shared" si="51"/>
        <v>#DIV/0!</v>
      </c>
      <c r="AE87" s="31" t="e">
        <f t="shared" si="52"/>
        <v>#DIV/0!</v>
      </c>
      <c r="AF87" s="31" t="e">
        <f t="shared" si="53"/>
        <v>#DIV/0!</v>
      </c>
      <c r="AG87" s="26">
        <f>SUMIF(Unloader!B:B,Summary!B87,Unloader!M:M)</f>
        <v>0</v>
      </c>
      <c r="AH87" s="26">
        <f>SUMIF(C$2:C87,C87,AG$2:AG87)</f>
        <v>0</v>
      </c>
      <c r="AI87" s="26">
        <f>SUM(AG$2:AG87)</f>
        <v>0</v>
      </c>
      <c r="AJ87" s="31">
        <f>SUMIF(Unloader!B:B,Summary!B87,Unloader!X:X)</f>
        <v>0</v>
      </c>
      <c r="AK87" s="31">
        <f>SUMIF(Unloader!B:B,Summary!B87,Unloader!AE:AE)+SUMIF(Unloader!B:B,Summary!B87,Unloader!BS:BS)+SUMIF(Unloader!B:B,Summary!B87,Unloader!BO:BO)</f>
        <v>0</v>
      </c>
      <c r="AL87" s="31">
        <f>SUMIF(C$2:C87,C87,AJ$2:AJ87)</f>
        <v>0</v>
      </c>
      <c r="AM87" s="31">
        <f>SUMIF(C$2:C87,C87,AK$2:AK87)</f>
        <v>0</v>
      </c>
      <c r="AN87" s="26" t="e">
        <f t="shared" si="54"/>
        <v>#DIV/0!</v>
      </c>
      <c r="AO87" s="26">
        <f>SUM(AJ$2:AJ87)</f>
        <v>0</v>
      </c>
      <c r="AP87" s="26">
        <f>SUM(AK$2:AK87)</f>
        <v>0</v>
      </c>
      <c r="AQ87" s="26" t="e">
        <f t="shared" si="55"/>
        <v>#DIV/0!</v>
      </c>
    </row>
    <row r="88" spans="1:43" x14ac:dyDescent="0.25">
      <c r="A88" s="49">
        <f t="shared" ref="A88:B103" si="56">A87+1</f>
        <v>87</v>
      </c>
      <c r="B88" s="120">
        <f t="shared" si="56"/>
        <v>40720</v>
      </c>
      <c r="C88" s="21">
        <f t="shared" si="37"/>
        <v>6</v>
      </c>
      <c r="D88" s="51">
        <f>COUNTIF('Rake Load'!A:A,Summary!B88)</f>
        <v>0</v>
      </c>
      <c r="E88" s="51">
        <f>SUMIF('Rake Load'!A:A,B88,'Rake Load'!F:F)</f>
        <v>0</v>
      </c>
      <c r="F88" s="23">
        <f>SUMIF('Rake Load'!A:A,B88,'Rake Load'!AB:AB)</f>
        <v>0</v>
      </c>
      <c r="G88" s="23" t="e">
        <f t="shared" si="38"/>
        <v>#DIV/0!</v>
      </c>
      <c r="H88" s="24" t="e">
        <f t="shared" si="39"/>
        <v>#DIV/0!</v>
      </c>
      <c r="I88" s="24" t="e">
        <f t="shared" si="40"/>
        <v>#DIV/0!</v>
      </c>
      <c r="J88" s="23">
        <f>SUMIF('Rake Load'!A:A,B88,'Rake Load'!BI:BI)</f>
        <v>0</v>
      </c>
      <c r="K88" s="29">
        <f t="shared" si="41"/>
        <v>0</v>
      </c>
      <c r="L88" s="29" t="e">
        <f t="shared" si="42"/>
        <v>#DIV/0!</v>
      </c>
      <c r="M88" s="36" t="e">
        <f t="shared" si="43"/>
        <v>#DIV/0!</v>
      </c>
      <c r="N88" s="36" t="e">
        <f t="shared" si="44"/>
        <v>#DIV/0!</v>
      </c>
      <c r="O88" s="122">
        <f>SUMIF(C$2:C88,C88,D$2:D88)</f>
        <v>0</v>
      </c>
      <c r="P88" s="21">
        <f>SUMIF(C$2:C88,C88,F$2:F88)</f>
        <v>0</v>
      </c>
      <c r="Q88" s="25" t="e">
        <f t="shared" si="45"/>
        <v>#DIV/0!</v>
      </c>
      <c r="R88" s="24" t="e">
        <f t="shared" si="46"/>
        <v>#DIV/0!</v>
      </c>
      <c r="S88" s="24" t="e">
        <f t="shared" si="47"/>
        <v>#DIV/0!</v>
      </c>
      <c r="T88" s="122">
        <f>SUM(D$2:D88)</f>
        <v>0</v>
      </c>
      <c r="U88" s="26">
        <f>SUMIF(C$2:C88,C88,E$2:E88)</f>
        <v>0</v>
      </c>
      <c r="V88" s="26">
        <f>SUM(E$2:E88)</f>
        <v>0</v>
      </c>
      <c r="W88" s="31">
        <f>SUM(F$2:F88)</f>
        <v>0</v>
      </c>
      <c r="X88" s="31" t="e">
        <f t="shared" si="48"/>
        <v>#DIV/0!</v>
      </c>
      <c r="Y88" s="24" t="e">
        <f t="shared" si="49"/>
        <v>#DIV/0!</v>
      </c>
      <c r="Z88" s="24" t="e">
        <f t="shared" si="50"/>
        <v>#DIV/0!</v>
      </c>
      <c r="AA88" s="26">
        <f>SUMIF('Rake Load'!A:A,Summary!B88,'Rake Load'!AO:AO)</f>
        <v>0</v>
      </c>
      <c r="AB88" s="26">
        <f>SUMIF(C$2:C88,C88,AA$2:AA88)</f>
        <v>0</v>
      </c>
      <c r="AC88" s="26">
        <f>SUM(AA$2:AA88)</f>
        <v>0</v>
      </c>
      <c r="AD88" s="31" t="e">
        <f t="shared" si="51"/>
        <v>#DIV/0!</v>
      </c>
      <c r="AE88" s="31" t="e">
        <f t="shared" si="52"/>
        <v>#DIV/0!</v>
      </c>
      <c r="AF88" s="31" t="e">
        <f t="shared" si="53"/>
        <v>#DIV/0!</v>
      </c>
      <c r="AG88" s="26">
        <f>SUMIF(Unloader!B:B,Summary!B88,Unloader!M:M)</f>
        <v>0</v>
      </c>
      <c r="AH88" s="26">
        <f>SUMIF(C$2:C88,C88,AG$2:AG88)</f>
        <v>0</v>
      </c>
      <c r="AI88" s="26">
        <f>SUM(AG$2:AG88)</f>
        <v>0</v>
      </c>
      <c r="AJ88" s="31">
        <f>SUMIF(Unloader!B:B,Summary!B88,Unloader!X:X)</f>
        <v>0</v>
      </c>
      <c r="AK88" s="31">
        <f>SUMIF(Unloader!B:B,Summary!B88,Unloader!AE:AE)+SUMIF(Unloader!B:B,Summary!B88,Unloader!BS:BS)+SUMIF(Unloader!B:B,Summary!B88,Unloader!BO:BO)</f>
        <v>0</v>
      </c>
      <c r="AL88" s="31">
        <f>SUMIF(C$2:C88,C88,AJ$2:AJ88)</f>
        <v>0</v>
      </c>
      <c r="AM88" s="31">
        <f>SUMIF(C$2:C88,C88,AK$2:AK88)</f>
        <v>0</v>
      </c>
      <c r="AN88" s="26" t="e">
        <f t="shared" si="54"/>
        <v>#DIV/0!</v>
      </c>
      <c r="AO88" s="26">
        <f>SUM(AJ$2:AJ88)</f>
        <v>0</v>
      </c>
      <c r="AP88" s="26">
        <f>SUM(AK$2:AK88)</f>
        <v>0</v>
      </c>
      <c r="AQ88" s="26" t="e">
        <f t="shared" si="55"/>
        <v>#DIV/0!</v>
      </c>
    </row>
    <row r="89" spans="1:43" x14ac:dyDescent="0.25">
      <c r="A89" s="49">
        <f t="shared" si="56"/>
        <v>88</v>
      </c>
      <c r="B89" s="120">
        <f t="shared" si="56"/>
        <v>40721</v>
      </c>
      <c r="C89" s="21">
        <f t="shared" si="37"/>
        <v>6</v>
      </c>
      <c r="D89" s="51">
        <f>COUNTIF('Rake Load'!A:A,Summary!B89)</f>
        <v>0</v>
      </c>
      <c r="E89" s="51">
        <f>SUMIF('Rake Load'!A:A,B89,'Rake Load'!F:F)</f>
        <v>0</v>
      </c>
      <c r="F89" s="23">
        <f>SUMIF('Rake Load'!A:A,B89,'Rake Load'!AB:AB)</f>
        <v>0</v>
      </c>
      <c r="G89" s="23" t="e">
        <f t="shared" si="38"/>
        <v>#DIV/0!</v>
      </c>
      <c r="H89" s="24" t="e">
        <f t="shared" si="39"/>
        <v>#DIV/0!</v>
      </c>
      <c r="I89" s="24" t="e">
        <f t="shared" si="40"/>
        <v>#DIV/0!</v>
      </c>
      <c r="J89" s="23">
        <f>SUMIF('Rake Load'!A:A,B89,'Rake Load'!BI:BI)</f>
        <v>0</v>
      </c>
      <c r="K89" s="29">
        <f t="shared" si="41"/>
        <v>0</v>
      </c>
      <c r="L89" s="29" t="e">
        <f t="shared" si="42"/>
        <v>#DIV/0!</v>
      </c>
      <c r="M89" s="36" t="e">
        <f t="shared" si="43"/>
        <v>#DIV/0!</v>
      </c>
      <c r="N89" s="36" t="e">
        <f t="shared" si="44"/>
        <v>#DIV/0!</v>
      </c>
      <c r="O89" s="122">
        <f>SUMIF(C$2:C89,C89,D$2:D89)</f>
        <v>0</v>
      </c>
      <c r="P89" s="21">
        <f>SUMIF(C$2:C89,C89,F$2:F89)</f>
        <v>0</v>
      </c>
      <c r="Q89" s="25" t="e">
        <f t="shared" si="45"/>
        <v>#DIV/0!</v>
      </c>
      <c r="R89" s="24" t="e">
        <f t="shared" si="46"/>
        <v>#DIV/0!</v>
      </c>
      <c r="S89" s="24" t="e">
        <f t="shared" si="47"/>
        <v>#DIV/0!</v>
      </c>
      <c r="T89" s="122">
        <f>SUM(D$2:D89)</f>
        <v>0</v>
      </c>
      <c r="U89" s="26">
        <f>SUMIF(C$2:C89,C89,E$2:E89)</f>
        <v>0</v>
      </c>
      <c r="V89" s="26">
        <f>SUM(E$2:E89)</f>
        <v>0</v>
      </c>
      <c r="W89" s="31">
        <f>SUM(F$2:F89)</f>
        <v>0</v>
      </c>
      <c r="X89" s="31" t="e">
        <f t="shared" si="48"/>
        <v>#DIV/0!</v>
      </c>
      <c r="Y89" s="24" t="e">
        <f t="shared" si="49"/>
        <v>#DIV/0!</v>
      </c>
      <c r="Z89" s="24" t="e">
        <f t="shared" si="50"/>
        <v>#DIV/0!</v>
      </c>
      <c r="AA89" s="26">
        <f>SUMIF('Rake Load'!A:A,Summary!B89,'Rake Load'!AO:AO)</f>
        <v>0</v>
      </c>
      <c r="AB89" s="26">
        <f>SUMIF(C$2:C89,C89,AA$2:AA89)</f>
        <v>0</v>
      </c>
      <c r="AC89" s="26">
        <f>SUM(AA$2:AA89)</f>
        <v>0</v>
      </c>
      <c r="AD89" s="31" t="e">
        <f t="shared" si="51"/>
        <v>#DIV/0!</v>
      </c>
      <c r="AE89" s="31" t="e">
        <f t="shared" si="52"/>
        <v>#DIV/0!</v>
      </c>
      <c r="AF89" s="31" t="e">
        <f t="shared" si="53"/>
        <v>#DIV/0!</v>
      </c>
      <c r="AG89" s="26">
        <f>SUMIF(Unloader!B:B,Summary!B89,Unloader!M:M)</f>
        <v>0</v>
      </c>
      <c r="AH89" s="26">
        <f>SUMIF(C$2:C89,C89,AG$2:AG89)</f>
        <v>0</v>
      </c>
      <c r="AI89" s="26">
        <f>SUM(AG$2:AG89)</f>
        <v>0</v>
      </c>
      <c r="AJ89" s="31">
        <f>SUMIF(Unloader!B:B,Summary!B89,Unloader!X:X)</f>
        <v>0</v>
      </c>
      <c r="AK89" s="31">
        <f>SUMIF(Unloader!B:B,Summary!B89,Unloader!AE:AE)+SUMIF(Unloader!B:B,Summary!B89,Unloader!BS:BS)+SUMIF(Unloader!B:B,Summary!B89,Unloader!BO:BO)</f>
        <v>0</v>
      </c>
      <c r="AL89" s="31">
        <f>SUMIF(C$2:C89,C89,AJ$2:AJ89)</f>
        <v>0</v>
      </c>
      <c r="AM89" s="31">
        <f>SUMIF(C$2:C89,C89,AK$2:AK89)</f>
        <v>0</v>
      </c>
      <c r="AN89" s="26" t="e">
        <f t="shared" si="54"/>
        <v>#DIV/0!</v>
      </c>
      <c r="AO89" s="26">
        <f>SUM(AJ$2:AJ89)</f>
        <v>0</v>
      </c>
      <c r="AP89" s="26">
        <f>SUM(AK$2:AK89)</f>
        <v>0</v>
      </c>
      <c r="AQ89" s="26" t="e">
        <f t="shared" si="55"/>
        <v>#DIV/0!</v>
      </c>
    </row>
    <row r="90" spans="1:43" x14ac:dyDescent="0.25">
      <c r="A90" s="49">
        <f t="shared" si="56"/>
        <v>89</v>
      </c>
      <c r="B90" s="120">
        <f t="shared" si="56"/>
        <v>40722</v>
      </c>
      <c r="C90" s="21">
        <f t="shared" si="37"/>
        <v>6</v>
      </c>
      <c r="D90" s="51">
        <f>COUNTIF('Rake Load'!A:A,Summary!B90)</f>
        <v>0</v>
      </c>
      <c r="E90" s="51">
        <f>SUMIF('Rake Load'!A:A,B90,'Rake Load'!F:F)</f>
        <v>0</v>
      </c>
      <c r="F90" s="23">
        <f>SUMIF('Rake Load'!A:A,B90,'Rake Load'!AB:AB)</f>
        <v>0</v>
      </c>
      <c r="G90" s="23" t="e">
        <f t="shared" si="38"/>
        <v>#DIV/0!</v>
      </c>
      <c r="H90" s="24" t="e">
        <f t="shared" si="39"/>
        <v>#DIV/0!</v>
      </c>
      <c r="I90" s="24" t="e">
        <f t="shared" si="40"/>
        <v>#DIV/0!</v>
      </c>
      <c r="J90" s="23">
        <f>SUMIF('Rake Load'!A:A,B90,'Rake Load'!BI:BI)</f>
        <v>0</v>
      </c>
      <c r="K90" s="29">
        <f t="shared" si="41"/>
        <v>0</v>
      </c>
      <c r="L90" s="29" t="e">
        <f t="shared" si="42"/>
        <v>#DIV/0!</v>
      </c>
      <c r="M90" s="36" t="e">
        <f t="shared" si="43"/>
        <v>#DIV/0!</v>
      </c>
      <c r="N90" s="36" t="e">
        <f t="shared" si="44"/>
        <v>#DIV/0!</v>
      </c>
      <c r="O90" s="122">
        <f>SUMIF(C$2:C90,C90,D$2:D90)</f>
        <v>0</v>
      </c>
      <c r="P90" s="21">
        <f>SUMIF(C$2:C90,C90,F$2:F90)</f>
        <v>0</v>
      </c>
      <c r="Q90" s="25" t="e">
        <f t="shared" si="45"/>
        <v>#DIV/0!</v>
      </c>
      <c r="R90" s="24" t="e">
        <f t="shared" si="46"/>
        <v>#DIV/0!</v>
      </c>
      <c r="S90" s="24" t="e">
        <f t="shared" si="47"/>
        <v>#DIV/0!</v>
      </c>
      <c r="T90" s="122">
        <f>SUM(D$2:D90)</f>
        <v>0</v>
      </c>
      <c r="U90" s="26">
        <f>SUMIF(C$2:C90,C90,E$2:E90)</f>
        <v>0</v>
      </c>
      <c r="V90" s="26">
        <f>SUM(E$2:E90)</f>
        <v>0</v>
      </c>
      <c r="W90" s="31">
        <f>SUM(F$2:F90)</f>
        <v>0</v>
      </c>
      <c r="X90" s="31" t="e">
        <f t="shared" si="48"/>
        <v>#DIV/0!</v>
      </c>
      <c r="Y90" s="24" t="e">
        <f t="shared" si="49"/>
        <v>#DIV/0!</v>
      </c>
      <c r="Z90" s="24" t="e">
        <f t="shared" si="50"/>
        <v>#DIV/0!</v>
      </c>
      <c r="AA90" s="26">
        <f>SUMIF('Rake Load'!A:A,Summary!B90,'Rake Load'!AO:AO)</f>
        <v>0</v>
      </c>
      <c r="AB90" s="26">
        <f>SUMIF(C$2:C90,C90,AA$2:AA90)</f>
        <v>0</v>
      </c>
      <c r="AC90" s="26">
        <f>SUM(AA$2:AA90)</f>
        <v>0</v>
      </c>
      <c r="AD90" s="31" t="e">
        <f t="shared" si="51"/>
        <v>#DIV/0!</v>
      </c>
      <c r="AE90" s="31" t="e">
        <f t="shared" si="52"/>
        <v>#DIV/0!</v>
      </c>
      <c r="AF90" s="31" t="e">
        <f t="shared" si="53"/>
        <v>#DIV/0!</v>
      </c>
      <c r="AG90" s="26">
        <f>SUMIF(Unloader!B:B,Summary!B90,Unloader!M:M)</f>
        <v>0</v>
      </c>
      <c r="AH90" s="26">
        <f>SUMIF(C$2:C90,C90,AG$2:AG90)</f>
        <v>0</v>
      </c>
      <c r="AI90" s="26">
        <f>SUM(AG$2:AG90)</f>
        <v>0</v>
      </c>
      <c r="AJ90" s="31">
        <f>SUMIF(Unloader!B:B,Summary!B90,Unloader!X:X)</f>
        <v>0</v>
      </c>
      <c r="AK90" s="31">
        <f>SUMIF(Unloader!B:B,Summary!B90,Unloader!AE:AE)+SUMIF(Unloader!B:B,Summary!B90,Unloader!BS:BS)+SUMIF(Unloader!B:B,Summary!B90,Unloader!BO:BO)</f>
        <v>0</v>
      </c>
      <c r="AL90" s="31">
        <f>SUMIF(C$2:C90,C90,AJ$2:AJ90)</f>
        <v>0</v>
      </c>
      <c r="AM90" s="31">
        <f>SUMIF(C$2:C90,C90,AK$2:AK90)</f>
        <v>0</v>
      </c>
      <c r="AN90" s="26" t="e">
        <f t="shared" si="54"/>
        <v>#DIV/0!</v>
      </c>
      <c r="AO90" s="26">
        <f>SUM(AJ$2:AJ90)</f>
        <v>0</v>
      </c>
      <c r="AP90" s="26">
        <f>SUM(AK$2:AK90)</f>
        <v>0</v>
      </c>
      <c r="AQ90" s="26" t="e">
        <f t="shared" si="55"/>
        <v>#DIV/0!</v>
      </c>
    </row>
    <row r="91" spans="1:43" x14ac:dyDescent="0.25">
      <c r="A91" s="49">
        <f t="shared" si="56"/>
        <v>90</v>
      </c>
      <c r="B91" s="120">
        <f t="shared" si="56"/>
        <v>40723</v>
      </c>
      <c r="C91" s="21">
        <f t="shared" si="37"/>
        <v>6</v>
      </c>
      <c r="D91" s="51">
        <f>COUNTIF('Rake Load'!A:A,Summary!B91)</f>
        <v>0</v>
      </c>
      <c r="E91" s="51">
        <f>SUMIF('Rake Load'!A:A,B91,'Rake Load'!F:F)</f>
        <v>0</v>
      </c>
      <c r="F91" s="23">
        <f>SUMIF('Rake Load'!A:A,B91,'Rake Load'!AB:AB)</f>
        <v>0</v>
      </c>
      <c r="G91" s="23" t="e">
        <f t="shared" si="38"/>
        <v>#DIV/0!</v>
      </c>
      <c r="H91" s="24" t="e">
        <f t="shared" si="39"/>
        <v>#DIV/0!</v>
      </c>
      <c r="I91" s="24" t="e">
        <f t="shared" si="40"/>
        <v>#DIV/0!</v>
      </c>
      <c r="J91" s="23">
        <f>SUMIF('Rake Load'!A:A,B91,'Rake Load'!BI:BI)</f>
        <v>0</v>
      </c>
      <c r="K91" s="29">
        <f t="shared" si="41"/>
        <v>0</v>
      </c>
      <c r="L91" s="29" t="e">
        <f t="shared" si="42"/>
        <v>#DIV/0!</v>
      </c>
      <c r="M91" s="36" t="e">
        <f t="shared" si="43"/>
        <v>#DIV/0!</v>
      </c>
      <c r="N91" s="36" t="e">
        <f t="shared" si="44"/>
        <v>#DIV/0!</v>
      </c>
      <c r="O91" s="122">
        <f>SUMIF(C$2:C91,C91,D$2:D91)</f>
        <v>0</v>
      </c>
      <c r="P91" s="21">
        <f>SUMIF(C$2:C91,C91,F$2:F91)</f>
        <v>0</v>
      </c>
      <c r="Q91" s="25" t="e">
        <f t="shared" si="45"/>
        <v>#DIV/0!</v>
      </c>
      <c r="R91" s="24" t="e">
        <f t="shared" si="46"/>
        <v>#DIV/0!</v>
      </c>
      <c r="S91" s="24" t="e">
        <f t="shared" si="47"/>
        <v>#DIV/0!</v>
      </c>
      <c r="T91" s="122">
        <f>SUM(D$2:D91)</f>
        <v>0</v>
      </c>
      <c r="U91" s="26">
        <f>SUMIF(C$2:C91,C91,E$2:E91)</f>
        <v>0</v>
      </c>
      <c r="V91" s="26">
        <f>SUM(E$2:E91)</f>
        <v>0</v>
      </c>
      <c r="W91" s="31">
        <f>SUM(F$2:F91)</f>
        <v>0</v>
      </c>
      <c r="X91" s="31" t="e">
        <f t="shared" si="48"/>
        <v>#DIV/0!</v>
      </c>
      <c r="Y91" s="24" t="e">
        <f t="shared" si="49"/>
        <v>#DIV/0!</v>
      </c>
      <c r="Z91" s="24" t="e">
        <f t="shared" si="50"/>
        <v>#DIV/0!</v>
      </c>
      <c r="AA91" s="26">
        <f>SUMIF('Rake Load'!A:A,Summary!B91,'Rake Load'!AO:AO)</f>
        <v>0</v>
      </c>
      <c r="AB91" s="26">
        <f>SUMIF(C$2:C91,C91,AA$2:AA91)</f>
        <v>0</v>
      </c>
      <c r="AC91" s="26">
        <f>SUM(AA$2:AA91)</f>
        <v>0</v>
      </c>
      <c r="AD91" s="31" t="e">
        <f t="shared" si="51"/>
        <v>#DIV/0!</v>
      </c>
      <c r="AE91" s="31" t="e">
        <f t="shared" si="52"/>
        <v>#DIV/0!</v>
      </c>
      <c r="AF91" s="31" t="e">
        <f t="shared" si="53"/>
        <v>#DIV/0!</v>
      </c>
      <c r="AG91" s="26">
        <f>SUMIF(Unloader!B:B,Summary!B91,Unloader!M:M)</f>
        <v>0</v>
      </c>
      <c r="AH91" s="26">
        <f>SUMIF(C$2:C91,C91,AG$2:AG91)</f>
        <v>0</v>
      </c>
      <c r="AI91" s="26">
        <f>SUM(AG$2:AG91)</f>
        <v>0</v>
      </c>
      <c r="AJ91" s="31">
        <f>SUMIF(Unloader!B:B,Summary!B91,Unloader!X:X)</f>
        <v>0</v>
      </c>
      <c r="AK91" s="31">
        <f>SUMIF(Unloader!B:B,Summary!B91,Unloader!AE:AE)+SUMIF(Unloader!B:B,Summary!B91,Unloader!BS:BS)+SUMIF(Unloader!B:B,Summary!B91,Unloader!BO:BO)</f>
        <v>0</v>
      </c>
      <c r="AL91" s="31">
        <f>SUMIF(C$2:C91,C91,AJ$2:AJ91)</f>
        <v>0</v>
      </c>
      <c r="AM91" s="31">
        <f>SUMIF(C$2:C91,C91,AK$2:AK91)</f>
        <v>0</v>
      </c>
      <c r="AN91" s="26" t="e">
        <f t="shared" si="54"/>
        <v>#DIV/0!</v>
      </c>
      <c r="AO91" s="26">
        <f>SUM(AJ$2:AJ91)</f>
        <v>0</v>
      </c>
      <c r="AP91" s="26">
        <f>SUM(AK$2:AK91)</f>
        <v>0</v>
      </c>
      <c r="AQ91" s="26" t="e">
        <f t="shared" si="55"/>
        <v>#DIV/0!</v>
      </c>
    </row>
    <row r="92" spans="1:43" x14ac:dyDescent="0.25">
      <c r="A92" s="49">
        <f t="shared" si="56"/>
        <v>91</v>
      </c>
      <c r="B92" s="120">
        <f t="shared" si="56"/>
        <v>40724</v>
      </c>
      <c r="C92" s="21">
        <f t="shared" si="37"/>
        <v>6</v>
      </c>
      <c r="D92" s="51">
        <f>COUNTIF('Rake Load'!A:A,Summary!B92)</f>
        <v>0</v>
      </c>
      <c r="E92" s="51">
        <f>SUMIF('Rake Load'!A:A,B92,'Rake Load'!F:F)</f>
        <v>0</v>
      </c>
      <c r="F92" s="23">
        <f>SUMIF('Rake Load'!A:A,B92,'Rake Load'!AB:AB)</f>
        <v>0</v>
      </c>
      <c r="G92" s="23" t="e">
        <f t="shared" si="38"/>
        <v>#DIV/0!</v>
      </c>
      <c r="H92" s="24" t="e">
        <f t="shared" si="39"/>
        <v>#DIV/0!</v>
      </c>
      <c r="I92" s="24" t="e">
        <f t="shared" si="40"/>
        <v>#DIV/0!</v>
      </c>
      <c r="J92" s="23">
        <f>SUMIF('Rake Load'!A:A,B92,'Rake Load'!BI:BI)</f>
        <v>0</v>
      </c>
      <c r="K92" s="29">
        <f t="shared" si="41"/>
        <v>0</v>
      </c>
      <c r="L92" s="29" t="e">
        <f t="shared" si="42"/>
        <v>#DIV/0!</v>
      </c>
      <c r="M92" s="36" t="e">
        <f t="shared" si="43"/>
        <v>#DIV/0!</v>
      </c>
      <c r="N92" s="36" t="e">
        <f t="shared" si="44"/>
        <v>#DIV/0!</v>
      </c>
      <c r="O92" s="122">
        <f>SUMIF(C$2:C92,C92,D$2:D92)</f>
        <v>0</v>
      </c>
      <c r="P92" s="21">
        <f>SUMIF(C$2:C92,C92,F$2:F92)</f>
        <v>0</v>
      </c>
      <c r="Q92" s="25" t="e">
        <f t="shared" si="45"/>
        <v>#DIV/0!</v>
      </c>
      <c r="R92" s="24" t="e">
        <f t="shared" si="46"/>
        <v>#DIV/0!</v>
      </c>
      <c r="S92" s="24" t="e">
        <f t="shared" si="47"/>
        <v>#DIV/0!</v>
      </c>
      <c r="T92" s="122">
        <f>SUM(D$2:D92)</f>
        <v>0</v>
      </c>
      <c r="U92" s="26">
        <f>SUMIF(C$2:C92,C92,E$2:E92)</f>
        <v>0</v>
      </c>
      <c r="V92" s="26">
        <f>SUM(E$2:E92)</f>
        <v>0</v>
      </c>
      <c r="W92" s="31">
        <f>SUM(F$2:F92)</f>
        <v>0</v>
      </c>
      <c r="X92" s="31" t="e">
        <f t="shared" si="48"/>
        <v>#DIV/0!</v>
      </c>
      <c r="Y92" s="24" t="e">
        <f t="shared" si="49"/>
        <v>#DIV/0!</v>
      </c>
      <c r="Z92" s="24" t="e">
        <f t="shared" si="50"/>
        <v>#DIV/0!</v>
      </c>
      <c r="AA92" s="26">
        <f>SUMIF('Rake Load'!A:A,Summary!B92,'Rake Load'!AO:AO)</f>
        <v>0</v>
      </c>
      <c r="AB92" s="26">
        <f>SUMIF(C$2:C92,C92,AA$2:AA92)</f>
        <v>0</v>
      </c>
      <c r="AC92" s="26">
        <f>SUM(AA$2:AA92)</f>
        <v>0</v>
      </c>
      <c r="AD92" s="31" t="e">
        <f t="shared" si="51"/>
        <v>#DIV/0!</v>
      </c>
      <c r="AE92" s="31" t="e">
        <f t="shared" si="52"/>
        <v>#DIV/0!</v>
      </c>
      <c r="AF92" s="31" t="e">
        <f t="shared" si="53"/>
        <v>#DIV/0!</v>
      </c>
      <c r="AG92" s="26">
        <f>SUMIF(Unloader!B:B,Summary!B92,Unloader!M:M)</f>
        <v>0</v>
      </c>
      <c r="AH92" s="26">
        <f>SUMIF(C$2:C92,C92,AG$2:AG92)</f>
        <v>0</v>
      </c>
      <c r="AI92" s="26">
        <f>SUM(AG$2:AG92)</f>
        <v>0</v>
      </c>
      <c r="AJ92" s="31">
        <f>SUMIF(Unloader!B:B,Summary!B92,Unloader!X:X)</f>
        <v>0</v>
      </c>
      <c r="AK92" s="31">
        <f>SUMIF(Unloader!B:B,Summary!B92,Unloader!AE:AE)+SUMIF(Unloader!B:B,Summary!B92,Unloader!BS:BS)+SUMIF(Unloader!B:B,Summary!B92,Unloader!BO:BO)</f>
        <v>0</v>
      </c>
      <c r="AL92" s="31">
        <f>SUMIF(C$2:C92,C92,AJ$2:AJ92)</f>
        <v>0</v>
      </c>
      <c r="AM92" s="31">
        <f>SUMIF(C$2:C92,C92,AK$2:AK92)</f>
        <v>0</v>
      </c>
      <c r="AN92" s="26" t="e">
        <f t="shared" si="54"/>
        <v>#DIV/0!</v>
      </c>
      <c r="AO92" s="26">
        <f>SUM(AJ$2:AJ92)</f>
        <v>0</v>
      </c>
      <c r="AP92" s="26">
        <f>SUM(AK$2:AK92)</f>
        <v>0</v>
      </c>
      <c r="AQ92" s="26" t="e">
        <f t="shared" si="55"/>
        <v>#DIV/0!</v>
      </c>
    </row>
    <row r="93" spans="1:43" x14ac:dyDescent="0.25">
      <c r="A93" s="49">
        <f t="shared" si="56"/>
        <v>92</v>
      </c>
      <c r="B93" s="120">
        <f t="shared" si="56"/>
        <v>40725</v>
      </c>
      <c r="C93" s="21">
        <f t="shared" si="37"/>
        <v>7</v>
      </c>
      <c r="D93" s="51">
        <f>COUNTIF('Rake Load'!A:A,Summary!B93)</f>
        <v>0</v>
      </c>
      <c r="E93" s="51">
        <f>SUMIF('Rake Load'!A:A,B93,'Rake Load'!F:F)</f>
        <v>0</v>
      </c>
      <c r="F93" s="23">
        <f>SUMIF('Rake Load'!A:A,B93,'Rake Load'!AB:AB)</f>
        <v>0</v>
      </c>
      <c r="G93" s="23" t="e">
        <f t="shared" si="38"/>
        <v>#DIV/0!</v>
      </c>
      <c r="H93" s="24" t="e">
        <f t="shared" si="39"/>
        <v>#DIV/0!</v>
      </c>
      <c r="I93" s="24" t="e">
        <f t="shared" si="40"/>
        <v>#DIV/0!</v>
      </c>
      <c r="J93" s="23">
        <f>SUMIF('Rake Load'!A:A,B93,'Rake Load'!BI:BI)</f>
        <v>0</v>
      </c>
      <c r="K93" s="29">
        <f t="shared" si="41"/>
        <v>0</v>
      </c>
      <c r="L93" s="29" t="e">
        <f t="shared" si="42"/>
        <v>#DIV/0!</v>
      </c>
      <c r="M93" s="36" t="e">
        <f t="shared" si="43"/>
        <v>#DIV/0!</v>
      </c>
      <c r="N93" s="36" t="e">
        <f t="shared" si="44"/>
        <v>#DIV/0!</v>
      </c>
      <c r="O93" s="122">
        <f>SUMIF(C$2:C93,C93,D$2:D93)</f>
        <v>0</v>
      </c>
      <c r="P93" s="21">
        <f>SUMIF(C$2:C93,C93,F$2:F93)</f>
        <v>0</v>
      </c>
      <c r="Q93" s="25" t="e">
        <f t="shared" si="45"/>
        <v>#DIV/0!</v>
      </c>
      <c r="R93" s="24" t="e">
        <f t="shared" si="46"/>
        <v>#DIV/0!</v>
      </c>
      <c r="S93" s="24" t="e">
        <f t="shared" si="47"/>
        <v>#DIV/0!</v>
      </c>
      <c r="T93" s="122">
        <f>SUM(D$2:D93)</f>
        <v>0</v>
      </c>
      <c r="U93" s="26">
        <f>SUMIF(C$2:C93,C93,E$2:E93)</f>
        <v>0</v>
      </c>
      <c r="V93" s="26">
        <f>SUM(E$2:E93)</f>
        <v>0</v>
      </c>
      <c r="W93" s="31">
        <f>SUM(F$2:F93)</f>
        <v>0</v>
      </c>
      <c r="X93" s="31" t="e">
        <f t="shared" si="48"/>
        <v>#DIV/0!</v>
      </c>
      <c r="Y93" s="24" t="e">
        <f t="shared" si="49"/>
        <v>#DIV/0!</v>
      </c>
      <c r="Z93" s="24" t="e">
        <f t="shared" si="50"/>
        <v>#DIV/0!</v>
      </c>
      <c r="AA93" s="26">
        <f>SUMIF('Rake Load'!A:A,Summary!B93,'Rake Load'!AO:AO)</f>
        <v>0</v>
      </c>
      <c r="AB93" s="26">
        <f>SUMIF(C$2:C93,C93,AA$2:AA93)</f>
        <v>0</v>
      </c>
      <c r="AC93" s="26">
        <f>SUM(AA$2:AA93)</f>
        <v>0</v>
      </c>
      <c r="AD93" s="31" t="e">
        <f t="shared" si="51"/>
        <v>#DIV/0!</v>
      </c>
      <c r="AE93" s="31" t="e">
        <f t="shared" si="52"/>
        <v>#DIV/0!</v>
      </c>
      <c r="AF93" s="31" t="e">
        <f t="shared" si="53"/>
        <v>#DIV/0!</v>
      </c>
      <c r="AG93" s="26">
        <f>SUMIF(Unloader!B:B,Summary!B93,Unloader!M:M)</f>
        <v>0</v>
      </c>
      <c r="AH93" s="26">
        <f>SUMIF(C$2:C93,C93,AG$2:AG93)</f>
        <v>0</v>
      </c>
      <c r="AI93" s="26">
        <f>SUM(AG$2:AG93)</f>
        <v>0</v>
      </c>
      <c r="AJ93" s="31">
        <f>SUMIF(Unloader!B:B,Summary!B93,Unloader!X:X)</f>
        <v>0</v>
      </c>
      <c r="AK93" s="31">
        <f>SUMIF(Unloader!B:B,Summary!B93,Unloader!AE:AE)+SUMIF(Unloader!B:B,Summary!B93,Unloader!BS:BS)+SUMIF(Unloader!B:B,Summary!B93,Unloader!BO:BO)</f>
        <v>0</v>
      </c>
      <c r="AL93" s="31">
        <f>SUMIF(C$2:C93,C93,AJ$2:AJ93)</f>
        <v>0</v>
      </c>
      <c r="AM93" s="31">
        <f>SUMIF(C$2:C93,C93,AK$2:AK93)</f>
        <v>0</v>
      </c>
      <c r="AN93" s="26" t="e">
        <f t="shared" si="54"/>
        <v>#DIV/0!</v>
      </c>
      <c r="AO93" s="26">
        <f>SUM(AJ$2:AJ93)</f>
        <v>0</v>
      </c>
      <c r="AP93" s="26">
        <f>SUM(AK$2:AK93)</f>
        <v>0</v>
      </c>
      <c r="AQ93" s="26" t="e">
        <f t="shared" si="55"/>
        <v>#DIV/0!</v>
      </c>
    </row>
    <row r="94" spans="1:43" x14ac:dyDescent="0.25">
      <c r="A94" s="49">
        <f t="shared" si="56"/>
        <v>93</v>
      </c>
      <c r="B94" s="120">
        <f t="shared" si="56"/>
        <v>40726</v>
      </c>
      <c r="C94" s="21">
        <f t="shared" si="37"/>
        <v>7</v>
      </c>
      <c r="D94" s="51">
        <f>COUNTIF('Rake Load'!A:A,Summary!B94)</f>
        <v>0</v>
      </c>
      <c r="E94" s="51">
        <f>SUMIF('Rake Load'!A:A,B94,'Rake Load'!F:F)</f>
        <v>0</v>
      </c>
      <c r="F94" s="23">
        <f>SUMIF('Rake Load'!A:A,B94,'Rake Load'!AB:AB)</f>
        <v>0</v>
      </c>
      <c r="G94" s="23" t="e">
        <f t="shared" si="38"/>
        <v>#DIV/0!</v>
      </c>
      <c r="H94" s="24" t="e">
        <f t="shared" si="39"/>
        <v>#DIV/0!</v>
      </c>
      <c r="I94" s="24" t="e">
        <f t="shared" si="40"/>
        <v>#DIV/0!</v>
      </c>
      <c r="J94" s="23">
        <f>SUMIF('Rake Load'!A:A,B94,'Rake Load'!BI:BI)</f>
        <v>0</v>
      </c>
      <c r="K94" s="29">
        <f t="shared" si="41"/>
        <v>0</v>
      </c>
      <c r="L94" s="29" t="e">
        <f t="shared" si="42"/>
        <v>#DIV/0!</v>
      </c>
      <c r="M94" s="36" t="e">
        <f t="shared" si="43"/>
        <v>#DIV/0!</v>
      </c>
      <c r="N94" s="36" t="e">
        <f t="shared" si="44"/>
        <v>#DIV/0!</v>
      </c>
      <c r="O94" s="122">
        <f>SUMIF(C$2:C94,C94,D$2:D94)</f>
        <v>0</v>
      </c>
      <c r="P94" s="21">
        <f>SUMIF(C$2:C94,C94,F$2:F94)</f>
        <v>0</v>
      </c>
      <c r="Q94" s="25" t="e">
        <f t="shared" si="45"/>
        <v>#DIV/0!</v>
      </c>
      <c r="R94" s="24" t="e">
        <f t="shared" si="46"/>
        <v>#DIV/0!</v>
      </c>
      <c r="S94" s="24" t="e">
        <f t="shared" si="47"/>
        <v>#DIV/0!</v>
      </c>
      <c r="T94" s="122">
        <f>SUM(D$2:D94)</f>
        <v>0</v>
      </c>
      <c r="U94" s="26">
        <f>SUMIF(C$2:C94,C94,E$2:E94)</f>
        <v>0</v>
      </c>
      <c r="V94" s="26">
        <f>SUM(E$2:E94)</f>
        <v>0</v>
      </c>
      <c r="W94" s="31">
        <f>SUM(F$2:F94)</f>
        <v>0</v>
      </c>
      <c r="X94" s="31" t="e">
        <f t="shared" si="48"/>
        <v>#DIV/0!</v>
      </c>
      <c r="Y94" s="24" t="e">
        <f t="shared" si="49"/>
        <v>#DIV/0!</v>
      </c>
      <c r="Z94" s="24" t="e">
        <f t="shared" si="50"/>
        <v>#DIV/0!</v>
      </c>
      <c r="AA94" s="26">
        <f>SUMIF('Rake Load'!A:A,Summary!B94,'Rake Load'!AO:AO)</f>
        <v>0</v>
      </c>
      <c r="AB94" s="26">
        <f>SUMIF(C$2:C94,C94,AA$2:AA94)</f>
        <v>0</v>
      </c>
      <c r="AC94" s="26">
        <f>SUM(AA$2:AA94)</f>
        <v>0</v>
      </c>
      <c r="AD94" s="31" t="e">
        <f t="shared" si="51"/>
        <v>#DIV/0!</v>
      </c>
      <c r="AE94" s="31" t="e">
        <f t="shared" si="52"/>
        <v>#DIV/0!</v>
      </c>
      <c r="AF94" s="31" t="e">
        <f t="shared" si="53"/>
        <v>#DIV/0!</v>
      </c>
      <c r="AG94" s="26">
        <f>SUMIF(Unloader!B:B,Summary!B94,Unloader!M:M)</f>
        <v>0</v>
      </c>
      <c r="AH94" s="26">
        <f>SUMIF(C$2:C94,C94,AG$2:AG94)</f>
        <v>0</v>
      </c>
      <c r="AI94" s="26">
        <f>SUM(AG$2:AG94)</f>
        <v>0</v>
      </c>
      <c r="AJ94" s="31">
        <f>SUMIF(Unloader!B:B,Summary!B94,Unloader!X:X)</f>
        <v>0</v>
      </c>
      <c r="AK94" s="31">
        <f>SUMIF(Unloader!B:B,Summary!B94,Unloader!AE:AE)+SUMIF(Unloader!B:B,Summary!B94,Unloader!BS:BS)+SUMIF(Unloader!B:B,Summary!B94,Unloader!BO:BO)</f>
        <v>0</v>
      </c>
      <c r="AL94" s="31">
        <f>SUMIF(C$2:C94,C94,AJ$2:AJ94)</f>
        <v>0</v>
      </c>
      <c r="AM94" s="31">
        <f>SUMIF(C$2:C94,C94,AK$2:AK94)</f>
        <v>0</v>
      </c>
      <c r="AN94" s="26" t="e">
        <f t="shared" si="54"/>
        <v>#DIV/0!</v>
      </c>
      <c r="AO94" s="26">
        <f>SUM(AJ$2:AJ94)</f>
        <v>0</v>
      </c>
      <c r="AP94" s="26">
        <f>SUM(AK$2:AK94)</f>
        <v>0</v>
      </c>
      <c r="AQ94" s="26" t="e">
        <f t="shared" si="55"/>
        <v>#DIV/0!</v>
      </c>
    </row>
    <row r="95" spans="1:43" x14ac:dyDescent="0.25">
      <c r="A95" s="49">
        <f t="shared" si="56"/>
        <v>94</v>
      </c>
      <c r="B95" s="120">
        <f t="shared" si="56"/>
        <v>40727</v>
      </c>
      <c r="C95" s="21">
        <f t="shared" si="37"/>
        <v>7</v>
      </c>
      <c r="D95" s="51">
        <f>COUNTIF('Rake Load'!A:A,Summary!B95)</f>
        <v>0</v>
      </c>
      <c r="E95" s="51">
        <f>SUMIF('Rake Load'!A:A,B95,'Rake Load'!F:F)</f>
        <v>0</v>
      </c>
      <c r="F95" s="23">
        <f>SUMIF('Rake Load'!A:A,B95,'Rake Load'!AB:AB)</f>
        <v>0</v>
      </c>
      <c r="G95" s="23" t="e">
        <f t="shared" si="38"/>
        <v>#DIV/0!</v>
      </c>
      <c r="H95" s="24" t="e">
        <f t="shared" si="39"/>
        <v>#DIV/0!</v>
      </c>
      <c r="I95" s="24" t="e">
        <f t="shared" si="40"/>
        <v>#DIV/0!</v>
      </c>
      <c r="J95" s="23">
        <f>SUMIF('Rake Load'!A:A,B95,'Rake Load'!BI:BI)</f>
        <v>0</v>
      </c>
      <c r="K95" s="29">
        <f t="shared" si="41"/>
        <v>0</v>
      </c>
      <c r="L95" s="29" t="e">
        <f t="shared" si="42"/>
        <v>#DIV/0!</v>
      </c>
      <c r="M95" s="36" t="e">
        <f t="shared" si="43"/>
        <v>#DIV/0!</v>
      </c>
      <c r="N95" s="36" t="e">
        <f t="shared" si="44"/>
        <v>#DIV/0!</v>
      </c>
      <c r="O95" s="122">
        <f>SUMIF(C$2:C95,C95,D$2:D95)</f>
        <v>0</v>
      </c>
      <c r="P95" s="21">
        <f>SUMIF(C$2:C95,C95,F$2:F95)</f>
        <v>0</v>
      </c>
      <c r="Q95" s="25" t="e">
        <f t="shared" si="45"/>
        <v>#DIV/0!</v>
      </c>
      <c r="R95" s="24" t="e">
        <f t="shared" si="46"/>
        <v>#DIV/0!</v>
      </c>
      <c r="S95" s="24" t="e">
        <f t="shared" si="47"/>
        <v>#DIV/0!</v>
      </c>
      <c r="T95" s="122">
        <f>SUM(D$2:D95)</f>
        <v>0</v>
      </c>
      <c r="U95" s="26">
        <f>SUMIF(C$2:C95,C95,E$2:E95)</f>
        <v>0</v>
      </c>
      <c r="V95" s="26">
        <f>SUM(E$2:E95)</f>
        <v>0</v>
      </c>
      <c r="W95" s="31">
        <f>SUM(F$2:F95)</f>
        <v>0</v>
      </c>
      <c r="X95" s="31" t="e">
        <f t="shared" si="48"/>
        <v>#DIV/0!</v>
      </c>
      <c r="Y95" s="24" t="e">
        <f t="shared" si="49"/>
        <v>#DIV/0!</v>
      </c>
      <c r="Z95" s="24" t="e">
        <f t="shared" si="50"/>
        <v>#DIV/0!</v>
      </c>
      <c r="AA95" s="26">
        <f>SUMIF('Rake Load'!A:A,Summary!B95,'Rake Load'!AO:AO)</f>
        <v>0</v>
      </c>
      <c r="AB95" s="26">
        <f>SUMIF(C$2:C95,C95,AA$2:AA95)</f>
        <v>0</v>
      </c>
      <c r="AC95" s="26">
        <f>SUM(AA$2:AA95)</f>
        <v>0</v>
      </c>
      <c r="AD95" s="31" t="e">
        <f t="shared" si="51"/>
        <v>#DIV/0!</v>
      </c>
      <c r="AE95" s="31" t="e">
        <f t="shared" si="52"/>
        <v>#DIV/0!</v>
      </c>
      <c r="AF95" s="31" t="e">
        <f t="shared" si="53"/>
        <v>#DIV/0!</v>
      </c>
      <c r="AG95" s="26">
        <f>SUMIF(Unloader!B:B,Summary!B95,Unloader!M:M)</f>
        <v>0</v>
      </c>
      <c r="AH95" s="26">
        <f>SUMIF(C$2:C95,C95,AG$2:AG95)</f>
        <v>0</v>
      </c>
      <c r="AI95" s="26">
        <f>SUM(AG$2:AG95)</f>
        <v>0</v>
      </c>
      <c r="AJ95" s="31">
        <f>SUMIF(Unloader!B:B,Summary!B95,Unloader!X:X)</f>
        <v>0</v>
      </c>
      <c r="AK95" s="31">
        <f>SUMIF(Unloader!B:B,Summary!B95,Unloader!AE:AE)+SUMIF(Unloader!B:B,Summary!B95,Unloader!BS:BS)+SUMIF(Unloader!B:B,Summary!B95,Unloader!BO:BO)</f>
        <v>0</v>
      </c>
      <c r="AL95" s="31">
        <f>SUMIF(C$2:C95,C95,AJ$2:AJ95)</f>
        <v>0</v>
      </c>
      <c r="AM95" s="31">
        <f>SUMIF(C$2:C95,C95,AK$2:AK95)</f>
        <v>0</v>
      </c>
      <c r="AN95" s="26" t="e">
        <f t="shared" si="54"/>
        <v>#DIV/0!</v>
      </c>
      <c r="AO95" s="26">
        <f>SUM(AJ$2:AJ95)</f>
        <v>0</v>
      </c>
      <c r="AP95" s="26">
        <f>SUM(AK$2:AK95)</f>
        <v>0</v>
      </c>
      <c r="AQ95" s="26" t="e">
        <f t="shared" si="55"/>
        <v>#DIV/0!</v>
      </c>
    </row>
    <row r="96" spans="1:43" x14ac:dyDescent="0.25">
      <c r="A96" s="49">
        <f t="shared" si="56"/>
        <v>95</v>
      </c>
      <c r="B96" s="120">
        <f t="shared" si="56"/>
        <v>40728</v>
      </c>
      <c r="C96" s="21">
        <f t="shared" si="37"/>
        <v>7</v>
      </c>
      <c r="D96" s="51">
        <f>COUNTIF('Rake Load'!A:A,Summary!B96)</f>
        <v>0</v>
      </c>
      <c r="E96" s="51">
        <f>SUMIF('Rake Load'!A:A,B96,'Rake Load'!F:F)</f>
        <v>0</v>
      </c>
      <c r="F96" s="23">
        <f>SUMIF('Rake Load'!A:A,B96,'Rake Load'!AB:AB)</f>
        <v>0</v>
      </c>
      <c r="G96" s="23" t="e">
        <f t="shared" si="38"/>
        <v>#DIV/0!</v>
      </c>
      <c r="H96" s="24" t="e">
        <f t="shared" si="39"/>
        <v>#DIV/0!</v>
      </c>
      <c r="I96" s="24" t="e">
        <f t="shared" si="40"/>
        <v>#DIV/0!</v>
      </c>
      <c r="J96" s="23">
        <f>SUMIF('Rake Load'!A:A,B96,'Rake Load'!BI:BI)</f>
        <v>0</v>
      </c>
      <c r="K96" s="29">
        <f t="shared" si="41"/>
        <v>0</v>
      </c>
      <c r="L96" s="29" t="e">
        <f t="shared" si="42"/>
        <v>#DIV/0!</v>
      </c>
      <c r="M96" s="36" t="e">
        <f t="shared" si="43"/>
        <v>#DIV/0!</v>
      </c>
      <c r="N96" s="36" t="e">
        <f t="shared" si="44"/>
        <v>#DIV/0!</v>
      </c>
      <c r="O96" s="122">
        <f>SUMIF(C$2:C96,C96,D$2:D96)</f>
        <v>0</v>
      </c>
      <c r="P96" s="21">
        <f>SUMIF(C$2:C96,C96,F$2:F96)</f>
        <v>0</v>
      </c>
      <c r="Q96" s="25" t="e">
        <f t="shared" si="45"/>
        <v>#DIV/0!</v>
      </c>
      <c r="R96" s="24" t="e">
        <f t="shared" si="46"/>
        <v>#DIV/0!</v>
      </c>
      <c r="S96" s="24" t="e">
        <f t="shared" si="47"/>
        <v>#DIV/0!</v>
      </c>
      <c r="T96" s="122">
        <f>SUM(D$2:D96)</f>
        <v>0</v>
      </c>
      <c r="U96" s="26">
        <f>SUMIF(C$2:C96,C96,E$2:E96)</f>
        <v>0</v>
      </c>
      <c r="V96" s="26">
        <f>SUM(E$2:E96)</f>
        <v>0</v>
      </c>
      <c r="W96" s="31">
        <f>SUM(F$2:F96)</f>
        <v>0</v>
      </c>
      <c r="X96" s="31" t="e">
        <f t="shared" si="48"/>
        <v>#DIV/0!</v>
      </c>
      <c r="Y96" s="24" t="e">
        <f t="shared" si="49"/>
        <v>#DIV/0!</v>
      </c>
      <c r="Z96" s="24" t="e">
        <f t="shared" si="50"/>
        <v>#DIV/0!</v>
      </c>
      <c r="AA96" s="26">
        <f>SUMIF('Rake Load'!A:A,Summary!B96,'Rake Load'!AO:AO)</f>
        <v>0</v>
      </c>
      <c r="AB96" s="26">
        <f>SUMIF(C$2:C96,C96,AA$2:AA96)</f>
        <v>0</v>
      </c>
      <c r="AC96" s="26">
        <f>SUM(AA$2:AA96)</f>
        <v>0</v>
      </c>
      <c r="AD96" s="31" t="e">
        <f t="shared" si="51"/>
        <v>#DIV/0!</v>
      </c>
      <c r="AE96" s="31" t="e">
        <f t="shared" si="52"/>
        <v>#DIV/0!</v>
      </c>
      <c r="AF96" s="31" t="e">
        <f t="shared" si="53"/>
        <v>#DIV/0!</v>
      </c>
      <c r="AG96" s="26">
        <f>SUMIF(Unloader!B:B,Summary!B96,Unloader!M:M)</f>
        <v>0</v>
      </c>
      <c r="AH96" s="26">
        <f>SUMIF(C$2:C96,C96,AG$2:AG96)</f>
        <v>0</v>
      </c>
      <c r="AI96" s="26">
        <f>SUM(AG$2:AG96)</f>
        <v>0</v>
      </c>
      <c r="AJ96" s="31">
        <f>SUMIF(Unloader!B:B,Summary!B96,Unloader!X:X)</f>
        <v>0</v>
      </c>
      <c r="AK96" s="31">
        <f>SUMIF(Unloader!B:B,Summary!B96,Unloader!AE:AE)+SUMIF(Unloader!B:B,Summary!B96,Unloader!BS:BS)+SUMIF(Unloader!B:B,Summary!B96,Unloader!BO:BO)</f>
        <v>0</v>
      </c>
      <c r="AL96" s="31">
        <f>SUMIF(C$2:C96,C96,AJ$2:AJ96)</f>
        <v>0</v>
      </c>
      <c r="AM96" s="31">
        <f>SUMIF(C$2:C96,C96,AK$2:AK96)</f>
        <v>0</v>
      </c>
      <c r="AN96" s="26" t="e">
        <f t="shared" si="54"/>
        <v>#DIV/0!</v>
      </c>
      <c r="AO96" s="26">
        <f>SUM(AJ$2:AJ96)</f>
        <v>0</v>
      </c>
      <c r="AP96" s="26">
        <f>SUM(AK$2:AK96)</f>
        <v>0</v>
      </c>
      <c r="AQ96" s="26" t="e">
        <f t="shared" si="55"/>
        <v>#DIV/0!</v>
      </c>
    </row>
    <row r="97" spans="1:43" x14ac:dyDescent="0.25">
      <c r="A97" s="49">
        <f t="shared" si="56"/>
        <v>96</v>
      </c>
      <c r="B97" s="120">
        <f t="shared" si="56"/>
        <v>40729</v>
      </c>
      <c r="C97" s="21">
        <f t="shared" si="37"/>
        <v>7</v>
      </c>
      <c r="D97" s="51">
        <f>COUNTIF('Rake Load'!A:A,Summary!B97)</f>
        <v>0</v>
      </c>
      <c r="E97" s="51">
        <f>SUMIF('Rake Load'!A:A,B97,'Rake Load'!F:F)</f>
        <v>0</v>
      </c>
      <c r="F97" s="23">
        <f>SUMIF('Rake Load'!A:A,B97,'Rake Load'!AB:AB)</f>
        <v>0</v>
      </c>
      <c r="G97" s="23" t="e">
        <f t="shared" si="38"/>
        <v>#DIV/0!</v>
      </c>
      <c r="H97" s="24" t="e">
        <f t="shared" si="39"/>
        <v>#DIV/0!</v>
      </c>
      <c r="I97" s="24" t="e">
        <f t="shared" si="40"/>
        <v>#DIV/0!</v>
      </c>
      <c r="J97" s="23">
        <f>SUMIF('Rake Load'!A:A,B97,'Rake Load'!BI:BI)</f>
        <v>0</v>
      </c>
      <c r="K97" s="29">
        <f t="shared" si="41"/>
        <v>0</v>
      </c>
      <c r="L97" s="29" t="e">
        <f t="shared" si="42"/>
        <v>#DIV/0!</v>
      </c>
      <c r="M97" s="36" t="e">
        <f t="shared" si="43"/>
        <v>#DIV/0!</v>
      </c>
      <c r="N97" s="36" t="e">
        <f t="shared" si="44"/>
        <v>#DIV/0!</v>
      </c>
      <c r="O97" s="122">
        <f>SUMIF(C$2:C97,C97,D$2:D97)</f>
        <v>0</v>
      </c>
      <c r="P97" s="21">
        <f>SUMIF(C$2:C97,C97,F$2:F97)</f>
        <v>0</v>
      </c>
      <c r="Q97" s="25" t="e">
        <f t="shared" si="45"/>
        <v>#DIV/0!</v>
      </c>
      <c r="R97" s="24" t="e">
        <f t="shared" si="46"/>
        <v>#DIV/0!</v>
      </c>
      <c r="S97" s="24" t="e">
        <f t="shared" si="47"/>
        <v>#DIV/0!</v>
      </c>
      <c r="T97" s="122">
        <f>SUM(D$2:D97)</f>
        <v>0</v>
      </c>
      <c r="U97" s="26">
        <f>SUMIF(C$2:C97,C97,E$2:E97)</f>
        <v>0</v>
      </c>
      <c r="V97" s="26">
        <f>SUM(E$2:E97)</f>
        <v>0</v>
      </c>
      <c r="W97" s="31">
        <f>SUM(F$2:F97)</f>
        <v>0</v>
      </c>
      <c r="X97" s="31" t="e">
        <f t="shared" si="48"/>
        <v>#DIV/0!</v>
      </c>
      <c r="Y97" s="24" t="e">
        <f t="shared" si="49"/>
        <v>#DIV/0!</v>
      </c>
      <c r="Z97" s="24" t="e">
        <f t="shared" si="50"/>
        <v>#DIV/0!</v>
      </c>
      <c r="AA97" s="26">
        <f>SUMIF('Rake Load'!A:A,Summary!B97,'Rake Load'!AO:AO)</f>
        <v>0</v>
      </c>
      <c r="AB97" s="26">
        <f>SUMIF(C$2:C97,C97,AA$2:AA97)</f>
        <v>0</v>
      </c>
      <c r="AC97" s="26">
        <f>SUM(AA$2:AA97)</f>
        <v>0</v>
      </c>
      <c r="AD97" s="31" t="e">
        <f t="shared" si="51"/>
        <v>#DIV/0!</v>
      </c>
      <c r="AE97" s="31" t="e">
        <f t="shared" si="52"/>
        <v>#DIV/0!</v>
      </c>
      <c r="AF97" s="31" t="e">
        <f t="shared" si="53"/>
        <v>#DIV/0!</v>
      </c>
      <c r="AG97" s="26">
        <f>SUMIF(Unloader!B:B,Summary!B97,Unloader!M:M)</f>
        <v>0</v>
      </c>
      <c r="AH97" s="26">
        <f>SUMIF(C$2:C97,C97,AG$2:AG97)</f>
        <v>0</v>
      </c>
      <c r="AI97" s="26">
        <f>SUM(AG$2:AG97)</f>
        <v>0</v>
      </c>
      <c r="AJ97" s="31">
        <f>SUMIF(Unloader!B:B,Summary!B97,Unloader!X:X)</f>
        <v>0</v>
      </c>
      <c r="AK97" s="31">
        <f>SUMIF(Unloader!B:B,Summary!B97,Unloader!AE:AE)+SUMIF(Unloader!B:B,Summary!B97,Unloader!BS:BS)+SUMIF(Unloader!B:B,Summary!B97,Unloader!BO:BO)</f>
        <v>0</v>
      </c>
      <c r="AL97" s="31">
        <f>SUMIF(C$2:C97,C97,AJ$2:AJ97)</f>
        <v>0</v>
      </c>
      <c r="AM97" s="31">
        <f>SUMIF(C$2:C97,C97,AK$2:AK97)</f>
        <v>0</v>
      </c>
      <c r="AN97" s="26" t="e">
        <f t="shared" si="54"/>
        <v>#DIV/0!</v>
      </c>
      <c r="AO97" s="26">
        <f>SUM(AJ$2:AJ97)</f>
        <v>0</v>
      </c>
      <c r="AP97" s="26">
        <f>SUM(AK$2:AK97)</f>
        <v>0</v>
      </c>
      <c r="AQ97" s="26" t="e">
        <f t="shared" si="55"/>
        <v>#DIV/0!</v>
      </c>
    </row>
    <row r="98" spans="1:43" x14ac:dyDescent="0.25">
      <c r="A98" s="49">
        <f t="shared" si="56"/>
        <v>97</v>
      </c>
      <c r="B98" s="120">
        <f t="shared" si="56"/>
        <v>40730</v>
      </c>
      <c r="C98" s="21">
        <f t="shared" si="37"/>
        <v>7</v>
      </c>
      <c r="D98" s="51">
        <f>COUNTIF('Rake Load'!A:A,Summary!B98)</f>
        <v>0</v>
      </c>
      <c r="E98" s="51">
        <f>SUMIF('Rake Load'!A:A,B98,'Rake Load'!F:F)</f>
        <v>0</v>
      </c>
      <c r="F98" s="23">
        <f>SUMIF('Rake Load'!A:A,B98,'Rake Load'!AB:AB)</f>
        <v>0</v>
      </c>
      <c r="G98" s="23" t="e">
        <f t="shared" si="38"/>
        <v>#DIV/0!</v>
      </c>
      <c r="H98" s="24" t="e">
        <f t="shared" si="39"/>
        <v>#DIV/0!</v>
      </c>
      <c r="I98" s="24" t="e">
        <f t="shared" si="40"/>
        <v>#DIV/0!</v>
      </c>
      <c r="J98" s="23">
        <f>SUMIF('Rake Load'!A:A,B98,'Rake Load'!BI:BI)</f>
        <v>0</v>
      </c>
      <c r="K98" s="29">
        <f t="shared" si="41"/>
        <v>0</v>
      </c>
      <c r="L98" s="29" t="e">
        <f t="shared" si="42"/>
        <v>#DIV/0!</v>
      </c>
      <c r="M98" s="36" t="e">
        <f t="shared" si="43"/>
        <v>#DIV/0!</v>
      </c>
      <c r="N98" s="36" t="e">
        <f t="shared" si="44"/>
        <v>#DIV/0!</v>
      </c>
      <c r="O98" s="122">
        <f>SUMIF(C$2:C98,C98,D$2:D98)</f>
        <v>0</v>
      </c>
      <c r="P98" s="21">
        <f>SUMIF(C$2:C98,C98,F$2:F98)</f>
        <v>0</v>
      </c>
      <c r="Q98" s="25" t="e">
        <f t="shared" si="45"/>
        <v>#DIV/0!</v>
      </c>
      <c r="R98" s="24" t="e">
        <f t="shared" si="46"/>
        <v>#DIV/0!</v>
      </c>
      <c r="S98" s="24" t="e">
        <f t="shared" si="47"/>
        <v>#DIV/0!</v>
      </c>
      <c r="T98" s="122">
        <f>SUM(D$2:D98)</f>
        <v>0</v>
      </c>
      <c r="U98" s="26">
        <f>SUMIF(C$2:C98,C98,E$2:E98)</f>
        <v>0</v>
      </c>
      <c r="V98" s="26">
        <f>SUM(E$2:E98)</f>
        <v>0</v>
      </c>
      <c r="W98" s="31">
        <f>SUM(F$2:F98)</f>
        <v>0</v>
      </c>
      <c r="X98" s="31" t="e">
        <f t="shared" si="48"/>
        <v>#DIV/0!</v>
      </c>
      <c r="Y98" s="24" t="e">
        <f t="shared" si="49"/>
        <v>#DIV/0!</v>
      </c>
      <c r="Z98" s="24" t="e">
        <f t="shared" si="50"/>
        <v>#DIV/0!</v>
      </c>
      <c r="AA98" s="26">
        <f>SUMIF('Rake Load'!A:A,Summary!B98,'Rake Load'!AO:AO)</f>
        <v>0</v>
      </c>
      <c r="AB98" s="26">
        <f>SUMIF(C$2:C98,C98,AA$2:AA98)</f>
        <v>0</v>
      </c>
      <c r="AC98" s="26">
        <f>SUM(AA$2:AA98)</f>
        <v>0</v>
      </c>
      <c r="AD98" s="31" t="e">
        <f t="shared" si="51"/>
        <v>#DIV/0!</v>
      </c>
      <c r="AE98" s="31" t="e">
        <f t="shared" si="52"/>
        <v>#DIV/0!</v>
      </c>
      <c r="AF98" s="31" t="e">
        <f t="shared" si="53"/>
        <v>#DIV/0!</v>
      </c>
      <c r="AG98" s="26">
        <f>SUMIF(Unloader!B:B,Summary!B98,Unloader!M:M)</f>
        <v>0</v>
      </c>
      <c r="AH98" s="26">
        <f>SUMIF(C$2:C98,C98,AG$2:AG98)</f>
        <v>0</v>
      </c>
      <c r="AI98" s="26">
        <f>SUM(AG$2:AG98)</f>
        <v>0</v>
      </c>
      <c r="AJ98" s="31">
        <f>SUMIF(Unloader!B:B,Summary!B98,Unloader!X:X)</f>
        <v>0</v>
      </c>
      <c r="AK98" s="31">
        <f>SUMIF(Unloader!B:B,Summary!B98,Unloader!AE:AE)+SUMIF(Unloader!B:B,Summary!B98,Unloader!BS:BS)+SUMIF(Unloader!B:B,Summary!B98,Unloader!BO:BO)</f>
        <v>0</v>
      </c>
      <c r="AL98" s="31">
        <f>SUMIF(C$2:C98,C98,AJ$2:AJ98)</f>
        <v>0</v>
      </c>
      <c r="AM98" s="31">
        <f>SUMIF(C$2:C98,C98,AK$2:AK98)</f>
        <v>0</v>
      </c>
      <c r="AN98" s="26" t="e">
        <f t="shared" si="54"/>
        <v>#DIV/0!</v>
      </c>
      <c r="AO98" s="26">
        <f>SUM(AJ$2:AJ98)</f>
        <v>0</v>
      </c>
      <c r="AP98" s="26">
        <f>SUM(AK$2:AK98)</f>
        <v>0</v>
      </c>
      <c r="AQ98" s="26" t="e">
        <f t="shared" si="55"/>
        <v>#DIV/0!</v>
      </c>
    </row>
    <row r="99" spans="1:43" x14ac:dyDescent="0.25">
      <c r="A99" s="49">
        <f t="shared" si="56"/>
        <v>98</v>
      </c>
      <c r="B99" s="120">
        <f t="shared" si="56"/>
        <v>40731</v>
      </c>
      <c r="C99" s="21">
        <f t="shared" si="37"/>
        <v>7</v>
      </c>
      <c r="D99" s="51">
        <f>COUNTIF('Rake Load'!A:A,Summary!B99)</f>
        <v>0</v>
      </c>
      <c r="E99" s="51">
        <f>SUMIF('Rake Load'!A:A,B99,'Rake Load'!F:F)</f>
        <v>0</v>
      </c>
      <c r="F99" s="23">
        <f>SUMIF('Rake Load'!A:A,B99,'Rake Load'!AB:AB)</f>
        <v>0</v>
      </c>
      <c r="G99" s="23" t="e">
        <f t="shared" si="38"/>
        <v>#DIV/0!</v>
      </c>
      <c r="H99" s="24" t="e">
        <f t="shared" si="39"/>
        <v>#DIV/0!</v>
      </c>
      <c r="I99" s="24" t="e">
        <f t="shared" si="40"/>
        <v>#DIV/0!</v>
      </c>
      <c r="J99" s="23">
        <f>SUMIF('Rake Load'!A:A,B99,'Rake Load'!BI:BI)</f>
        <v>0</v>
      </c>
      <c r="K99" s="29">
        <f t="shared" si="41"/>
        <v>0</v>
      </c>
      <c r="L99" s="29" t="e">
        <f t="shared" si="42"/>
        <v>#DIV/0!</v>
      </c>
      <c r="M99" s="36" t="e">
        <f t="shared" si="43"/>
        <v>#DIV/0!</v>
      </c>
      <c r="N99" s="36" t="e">
        <f t="shared" si="44"/>
        <v>#DIV/0!</v>
      </c>
      <c r="O99" s="122">
        <f>SUMIF(C$2:C99,C99,D$2:D99)</f>
        <v>0</v>
      </c>
      <c r="P99" s="21">
        <f>SUMIF(C$2:C99,C99,F$2:F99)</f>
        <v>0</v>
      </c>
      <c r="Q99" s="25" t="e">
        <f t="shared" si="45"/>
        <v>#DIV/0!</v>
      </c>
      <c r="R99" s="24" t="e">
        <f t="shared" si="46"/>
        <v>#DIV/0!</v>
      </c>
      <c r="S99" s="24" t="e">
        <f t="shared" si="47"/>
        <v>#DIV/0!</v>
      </c>
      <c r="T99" s="122">
        <f>SUM(D$2:D99)</f>
        <v>0</v>
      </c>
      <c r="U99" s="26">
        <f>SUMIF(C$2:C99,C99,E$2:E99)</f>
        <v>0</v>
      </c>
      <c r="V99" s="26">
        <f>SUM(E$2:E99)</f>
        <v>0</v>
      </c>
      <c r="W99" s="31">
        <f>SUM(F$2:F99)</f>
        <v>0</v>
      </c>
      <c r="X99" s="31" t="e">
        <f t="shared" si="48"/>
        <v>#DIV/0!</v>
      </c>
      <c r="Y99" s="24" t="e">
        <f t="shared" si="49"/>
        <v>#DIV/0!</v>
      </c>
      <c r="Z99" s="24" t="e">
        <f t="shared" si="50"/>
        <v>#DIV/0!</v>
      </c>
      <c r="AA99" s="26">
        <f>SUMIF('Rake Load'!A:A,Summary!B99,'Rake Load'!AO:AO)</f>
        <v>0</v>
      </c>
      <c r="AB99" s="26">
        <f>SUMIF(C$2:C99,C99,AA$2:AA99)</f>
        <v>0</v>
      </c>
      <c r="AC99" s="26">
        <f>SUM(AA$2:AA99)</f>
        <v>0</v>
      </c>
      <c r="AD99" s="31" t="e">
        <f t="shared" si="51"/>
        <v>#DIV/0!</v>
      </c>
      <c r="AE99" s="31" t="e">
        <f t="shared" si="52"/>
        <v>#DIV/0!</v>
      </c>
      <c r="AF99" s="31" t="e">
        <f t="shared" si="53"/>
        <v>#DIV/0!</v>
      </c>
      <c r="AG99" s="26">
        <f>SUMIF(Unloader!B:B,Summary!B99,Unloader!M:M)</f>
        <v>0</v>
      </c>
      <c r="AH99" s="26">
        <f>SUMIF(C$2:C99,C99,AG$2:AG99)</f>
        <v>0</v>
      </c>
      <c r="AI99" s="26">
        <f>SUM(AG$2:AG99)</f>
        <v>0</v>
      </c>
      <c r="AJ99" s="31">
        <f>SUMIF(Unloader!B:B,Summary!B99,Unloader!X:X)</f>
        <v>0</v>
      </c>
      <c r="AK99" s="31">
        <f>SUMIF(Unloader!B:B,Summary!B99,Unloader!AE:AE)+SUMIF(Unloader!B:B,Summary!B99,Unloader!BS:BS)+SUMIF(Unloader!B:B,Summary!B99,Unloader!BO:BO)</f>
        <v>0</v>
      </c>
      <c r="AL99" s="31">
        <f>SUMIF(C$2:C99,C99,AJ$2:AJ99)</f>
        <v>0</v>
      </c>
      <c r="AM99" s="31">
        <f>SUMIF(C$2:C99,C99,AK$2:AK99)</f>
        <v>0</v>
      </c>
      <c r="AN99" s="26" t="e">
        <f t="shared" si="54"/>
        <v>#DIV/0!</v>
      </c>
      <c r="AO99" s="26">
        <f>SUM(AJ$2:AJ99)</f>
        <v>0</v>
      </c>
      <c r="AP99" s="26">
        <f>SUM(AK$2:AK99)</f>
        <v>0</v>
      </c>
      <c r="AQ99" s="26" t="e">
        <f t="shared" si="55"/>
        <v>#DIV/0!</v>
      </c>
    </row>
    <row r="100" spans="1:43" x14ac:dyDescent="0.25">
      <c r="A100" s="49">
        <f t="shared" si="56"/>
        <v>99</v>
      </c>
      <c r="B100" s="120">
        <f t="shared" si="56"/>
        <v>40732</v>
      </c>
      <c r="C100" s="21">
        <f t="shared" si="37"/>
        <v>7</v>
      </c>
      <c r="D100" s="51">
        <f>COUNTIF('Rake Load'!A:A,Summary!B100)</f>
        <v>0</v>
      </c>
      <c r="E100" s="51">
        <f>SUMIF('Rake Load'!A:A,B100,'Rake Load'!F:F)</f>
        <v>0</v>
      </c>
      <c r="F100" s="23">
        <f>SUMIF('Rake Load'!A:A,B100,'Rake Load'!AB:AB)</f>
        <v>0</v>
      </c>
      <c r="G100" s="23" t="e">
        <f t="shared" si="38"/>
        <v>#DIV/0!</v>
      </c>
      <c r="H100" s="24" t="e">
        <f t="shared" si="39"/>
        <v>#DIV/0!</v>
      </c>
      <c r="I100" s="24" t="e">
        <f t="shared" si="40"/>
        <v>#DIV/0!</v>
      </c>
      <c r="J100" s="23">
        <f>SUMIF('Rake Load'!A:A,B100,'Rake Load'!BI:BI)</f>
        <v>0</v>
      </c>
      <c r="K100" s="29">
        <f t="shared" si="41"/>
        <v>0</v>
      </c>
      <c r="L100" s="29" t="e">
        <f t="shared" si="42"/>
        <v>#DIV/0!</v>
      </c>
      <c r="M100" s="36" t="e">
        <f t="shared" si="43"/>
        <v>#DIV/0!</v>
      </c>
      <c r="N100" s="36" t="e">
        <f t="shared" si="44"/>
        <v>#DIV/0!</v>
      </c>
      <c r="O100" s="122">
        <f>SUMIF(C$2:C100,C100,D$2:D100)</f>
        <v>0</v>
      </c>
      <c r="P100" s="21">
        <f>SUMIF(C$2:C100,C100,F$2:F100)</f>
        <v>0</v>
      </c>
      <c r="Q100" s="25" t="e">
        <f t="shared" si="45"/>
        <v>#DIV/0!</v>
      </c>
      <c r="R100" s="24" t="e">
        <f t="shared" si="46"/>
        <v>#DIV/0!</v>
      </c>
      <c r="S100" s="24" t="e">
        <f t="shared" si="47"/>
        <v>#DIV/0!</v>
      </c>
      <c r="T100" s="122">
        <f>SUM(D$2:D100)</f>
        <v>0</v>
      </c>
      <c r="U100" s="26">
        <f>SUMIF(C$2:C100,C100,E$2:E100)</f>
        <v>0</v>
      </c>
      <c r="V100" s="26">
        <f>SUM(E$2:E100)</f>
        <v>0</v>
      </c>
      <c r="W100" s="31">
        <f>SUM(F$2:F100)</f>
        <v>0</v>
      </c>
      <c r="X100" s="31" t="e">
        <f t="shared" si="48"/>
        <v>#DIV/0!</v>
      </c>
      <c r="Y100" s="24" t="e">
        <f t="shared" si="49"/>
        <v>#DIV/0!</v>
      </c>
      <c r="Z100" s="24" t="e">
        <f t="shared" si="50"/>
        <v>#DIV/0!</v>
      </c>
      <c r="AA100" s="26">
        <f>SUMIF('Rake Load'!A:A,Summary!B100,'Rake Load'!AO:AO)</f>
        <v>0</v>
      </c>
      <c r="AB100" s="26">
        <f>SUMIF(C$2:C100,C100,AA$2:AA100)</f>
        <v>0</v>
      </c>
      <c r="AC100" s="26">
        <f>SUM(AA$2:AA100)</f>
        <v>0</v>
      </c>
      <c r="AD100" s="31" t="e">
        <f t="shared" si="51"/>
        <v>#DIV/0!</v>
      </c>
      <c r="AE100" s="31" t="e">
        <f t="shared" si="52"/>
        <v>#DIV/0!</v>
      </c>
      <c r="AF100" s="31" t="e">
        <f t="shared" si="53"/>
        <v>#DIV/0!</v>
      </c>
      <c r="AG100" s="26">
        <f>SUMIF(Unloader!B:B,Summary!B100,Unloader!M:M)</f>
        <v>0</v>
      </c>
      <c r="AH100" s="26">
        <f>SUMIF(C$2:C100,C100,AG$2:AG100)</f>
        <v>0</v>
      </c>
      <c r="AI100" s="26">
        <f>SUM(AG$2:AG100)</f>
        <v>0</v>
      </c>
      <c r="AJ100" s="31">
        <f>SUMIF(Unloader!B:B,Summary!B100,Unloader!X:X)</f>
        <v>0</v>
      </c>
      <c r="AK100" s="31">
        <f>SUMIF(Unloader!B:B,Summary!B100,Unloader!AE:AE)+SUMIF(Unloader!B:B,Summary!B100,Unloader!BS:BS)+SUMIF(Unloader!B:B,Summary!B100,Unloader!BO:BO)</f>
        <v>0</v>
      </c>
      <c r="AL100" s="31">
        <f>SUMIF(C$2:C100,C100,AJ$2:AJ100)</f>
        <v>0</v>
      </c>
      <c r="AM100" s="31">
        <f>SUMIF(C$2:C100,C100,AK$2:AK100)</f>
        <v>0</v>
      </c>
      <c r="AN100" s="26" t="e">
        <f t="shared" si="54"/>
        <v>#DIV/0!</v>
      </c>
      <c r="AO100" s="26">
        <f>SUM(AJ$2:AJ100)</f>
        <v>0</v>
      </c>
      <c r="AP100" s="26">
        <f>SUM(AK$2:AK100)</f>
        <v>0</v>
      </c>
      <c r="AQ100" s="26" t="e">
        <f t="shared" si="55"/>
        <v>#DIV/0!</v>
      </c>
    </row>
    <row r="101" spans="1:43" x14ac:dyDescent="0.25">
      <c r="A101" s="49">
        <f t="shared" si="56"/>
        <v>100</v>
      </c>
      <c r="B101" s="120">
        <f t="shared" si="56"/>
        <v>40733</v>
      </c>
      <c r="C101" s="21">
        <f t="shared" si="37"/>
        <v>7</v>
      </c>
      <c r="D101" s="51">
        <f>COUNTIF('Rake Load'!A:A,Summary!B101)</f>
        <v>0</v>
      </c>
      <c r="E101" s="51">
        <f>SUMIF('Rake Load'!A:A,B101,'Rake Load'!F:F)</f>
        <v>0</v>
      </c>
      <c r="F101" s="23">
        <f>SUMIF('Rake Load'!A:A,B101,'Rake Load'!AB:AB)</f>
        <v>0</v>
      </c>
      <c r="G101" s="23" t="e">
        <f t="shared" si="38"/>
        <v>#DIV/0!</v>
      </c>
      <c r="H101" s="24" t="e">
        <f t="shared" si="39"/>
        <v>#DIV/0!</v>
      </c>
      <c r="I101" s="24" t="e">
        <f t="shared" si="40"/>
        <v>#DIV/0!</v>
      </c>
      <c r="J101" s="23">
        <f>SUMIF('Rake Load'!A:A,B101,'Rake Load'!BI:BI)</f>
        <v>0</v>
      </c>
      <c r="K101" s="29">
        <f t="shared" si="41"/>
        <v>0</v>
      </c>
      <c r="L101" s="29" t="e">
        <f t="shared" si="42"/>
        <v>#DIV/0!</v>
      </c>
      <c r="M101" s="36" t="e">
        <f t="shared" si="43"/>
        <v>#DIV/0!</v>
      </c>
      <c r="N101" s="36" t="e">
        <f t="shared" si="44"/>
        <v>#DIV/0!</v>
      </c>
      <c r="O101" s="122">
        <f>SUMIF(C$2:C101,C101,D$2:D101)</f>
        <v>0</v>
      </c>
      <c r="P101" s="21">
        <f>SUMIF(C$2:C101,C101,F$2:F101)</f>
        <v>0</v>
      </c>
      <c r="Q101" s="25" t="e">
        <f t="shared" si="45"/>
        <v>#DIV/0!</v>
      </c>
      <c r="R101" s="24" t="e">
        <f t="shared" si="46"/>
        <v>#DIV/0!</v>
      </c>
      <c r="S101" s="24" t="e">
        <f t="shared" si="47"/>
        <v>#DIV/0!</v>
      </c>
      <c r="T101" s="122">
        <f>SUM(D$2:D101)</f>
        <v>0</v>
      </c>
      <c r="U101" s="26">
        <f>SUMIF(C$2:C101,C101,E$2:E101)</f>
        <v>0</v>
      </c>
      <c r="V101" s="26">
        <f>SUM(E$2:E101)</f>
        <v>0</v>
      </c>
      <c r="W101" s="31">
        <f>SUM(F$2:F101)</f>
        <v>0</v>
      </c>
      <c r="X101" s="31" t="e">
        <f t="shared" si="48"/>
        <v>#DIV/0!</v>
      </c>
      <c r="Y101" s="24" t="e">
        <f t="shared" si="49"/>
        <v>#DIV/0!</v>
      </c>
      <c r="Z101" s="24" t="e">
        <f t="shared" si="50"/>
        <v>#DIV/0!</v>
      </c>
      <c r="AA101" s="26">
        <f>SUMIF('Rake Load'!A:A,Summary!B101,'Rake Load'!AO:AO)</f>
        <v>0</v>
      </c>
      <c r="AB101" s="26">
        <f>SUMIF(C$2:C101,C101,AA$2:AA101)</f>
        <v>0</v>
      </c>
      <c r="AC101" s="26">
        <f>SUM(AA$2:AA101)</f>
        <v>0</v>
      </c>
      <c r="AD101" s="31" t="e">
        <f t="shared" si="51"/>
        <v>#DIV/0!</v>
      </c>
      <c r="AE101" s="31" t="e">
        <f t="shared" si="52"/>
        <v>#DIV/0!</v>
      </c>
      <c r="AF101" s="31" t="e">
        <f t="shared" si="53"/>
        <v>#DIV/0!</v>
      </c>
      <c r="AG101" s="26">
        <f>SUMIF(Unloader!B:B,Summary!B101,Unloader!M:M)</f>
        <v>0</v>
      </c>
      <c r="AH101" s="26">
        <f>SUMIF(C$2:C101,C101,AG$2:AG101)</f>
        <v>0</v>
      </c>
      <c r="AI101" s="26">
        <f>SUM(AG$2:AG101)</f>
        <v>0</v>
      </c>
      <c r="AJ101" s="31">
        <f>SUMIF(Unloader!B:B,Summary!B101,Unloader!X:X)</f>
        <v>0</v>
      </c>
      <c r="AK101" s="31">
        <f>SUMIF(Unloader!B:B,Summary!B101,Unloader!AE:AE)+SUMIF(Unloader!B:B,Summary!B101,Unloader!BS:BS)+SUMIF(Unloader!B:B,Summary!B101,Unloader!BO:BO)</f>
        <v>0</v>
      </c>
      <c r="AL101" s="31">
        <f>SUMIF(C$2:C101,C101,AJ$2:AJ101)</f>
        <v>0</v>
      </c>
      <c r="AM101" s="31">
        <f>SUMIF(C$2:C101,C101,AK$2:AK101)</f>
        <v>0</v>
      </c>
      <c r="AN101" s="26" t="e">
        <f t="shared" si="54"/>
        <v>#DIV/0!</v>
      </c>
      <c r="AO101" s="26">
        <f>SUM(AJ$2:AJ101)</f>
        <v>0</v>
      </c>
      <c r="AP101" s="26">
        <f>SUM(AK$2:AK101)</f>
        <v>0</v>
      </c>
      <c r="AQ101" s="26" t="e">
        <f t="shared" si="55"/>
        <v>#DIV/0!</v>
      </c>
    </row>
    <row r="102" spans="1:43" x14ac:dyDescent="0.25">
      <c r="A102" s="49">
        <f t="shared" si="56"/>
        <v>101</v>
      </c>
      <c r="B102" s="120">
        <f t="shared" si="56"/>
        <v>40734</v>
      </c>
      <c r="C102" s="21">
        <f t="shared" si="37"/>
        <v>7</v>
      </c>
      <c r="D102" s="51">
        <f>COUNTIF('Rake Load'!A:A,Summary!B102)</f>
        <v>0</v>
      </c>
      <c r="E102" s="51">
        <f>SUMIF('Rake Load'!A:A,B102,'Rake Load'!F:F)</f>
        <v>0</v>
      </c>
      <c r="F102" s="23">
        <f>SUMIF('Rake Load'!A:A,B102,'Rake Load'!AB:AB)</f>
        <v>0</v>
      </c>
      <c r="G102" s="23" t="e">
        <f t="shared" si="38"/>
        <v>#DIV/0!</v>
      </c>
      <c r="H102" s="24" t="e">
        <f t="shared" si="39"/>
        <v>#DIV/0!</v>
      </c>
      <c r="I102" s="24" t="e">
        <f t="shared" si="40"/>
        <v>#DIV/0!</v>
      </c>
      <c r="J102" s="23">
        <f>SUMIF('Rake Load'!A:A,B102,'Rake Load'!BI:BI)</f>
        <v>0</v>
      </c>
      <c r="K102" s="29">
        <f t="shared" si="41"/>
        <v>0</v>
      </c>
      <c r="L102" s="29" t="e">
        <f t="shared" si="42"/>
        <v>#DIV/0!</v>
      </c>
      <c r="M102" s="36" t="e">
        <f t="shared" si="43"/>
        <v>#DIV/0!</v>
      </c>
      <c r="N102" s="36" t="e">
        <f t="shared" si="44"/>
        <v>#DIV/0!</v>
      </c>
      <c r="O102" s="122">
        <f>SUMIF(C$2:C102,C102,D$2:D102)</f>
        <v>0</v>
      </c>
      <c r="P102" s="21">
        <f>SUMIF(C$2:C102,C102,F$2:F102)</f>
        <v>0</v>
      </c>
      <c r="Q102" s="25" t="e">
        <f t="shared" si="45"/>
        <v>#DIV/0!</v>
      </c>
      <c r="R102" s="24" t="e">
        <f t="shared" si="46"/>
        <v>#DIV/0!</v>
      </c>
      <c r="S102" s="24" t="e">
        <f t="shared" si="47"/>
        <v>#DIV/0!</v>
      </c>
      <c r="T102" s="122">
        <f>SUM(D$2:D102)</f>
        <v>0</v>
      </c>
      <c r="U102" s="26">
        <f>SUMIF(C$2:C102,C102,E$2:E102)</f>
        <v>0</v>
      </c>
      <c r="V102" s="26">
        <f>SUM(E$2:E102)</f>
        <v>0</v>
      </c>
      <c r="W102" s="31">
        <f>SUM(F$2:F102)</f>
        <v>0</v>
      </c>
      <c r="X102" s="31" t="e">
        <f t="shared" si="48"/>
        <v>#DIV/0!</v>
      </c>
      <c r="Y102" s="24" t="e">
        <f t="shared" si="49"/>
        <v>#DIV/0!</v>
      </c>
      <c r="Z102" s="24" t="e">
        <f t="shared" si="50"/>
        <v>#DIV/0!</v>
      </c>
      <c r="AA102" s="26">
        <f>SUMIF('Rake Load'!A:A,Summary!B102,'Rake Load'!AO:AO)</f>
        <v>0</v>
      </c>
      <c r="AB102" s="26">
        <f>SUMIF(C$2:C102,C102,AA$2:AA102)</f>
        <v>0</v>
      </c>
      <c r="AC102" s="26">
        <f>SUM(AA$2:AA102)</f>
        <v>0</v>
      </c>
      <c r="AD102" s="31" t="e">
        <f t="shared" si="51"/>
        <v>#DIV/0!</v>
      </c>
      <c r="AE102" s="31" t="e">
        <f t="shared" si="52"/>
        <v>#DIV/0!</v>
      </c>
      <c r="AF102" s="31" t="e">
        <f t="shared" si="53"/>
        <v>#DIV/0!</v>
      </c>
      <c r="AG102" s="26">
        <f>SUMIF(Unloader!B:B,Summary!B102,Unloader!M:M)</f>
        <v>0</v>
      </c>
      <c r="AH102" s="26">
        <f>SUMIF(C$2:C102,C102,AG$2:AG102)</f>
        <v>0</v>
      </c>
      <c r="AI102" s="26">
        <f>SUM(AG$2:AG102)</f>
        <v>0</v>
      </c>
      <c r="AJ102" s="31">
        <f>SUMIF(Unloader!B:B,Summary!B102,Unloader!X:X)</f>
        <v>0</v>
      </c>
      <c r="AK102" s="31">
        <f>SUMIF(Unloader!B:B,Summary!B102,Unloader!AE:AE)+SUMIF(Unloader!B:B,Summary!B102,Unloader!BS:BS)+SUMIF(Unloader!B:B,Summary!B102,Unloader!BO:BO)</f>
        <v>0</v>
      </c>
      <c r="AL102" s="31">
        <f>SUMIF(C$2:C102,C102,AJ$2:AJ102)</f>
        <v>0</v>
      </c>
      <c r="AM102" s="31">
        <f>SUMIF(C$2:C102,C102,AK$2:AK102)</f>
        <v>0</v>
      </c>
      <c r="AN102" s="26" t="e">
        <f t="shared" si="54"/>
        <v>#DIV/0!</v>
      </c>
      <c r="AO102" s="26">
        <f>SUM(AJ$2:AJ102)</f>
        <v>0</v>
      </c>
      <c r="AP102" s="26">
        <f>SUM(AK$2:AK102)</f>
        <v>0</v>
      </c>
      <c r="AQ102" s="26" t="e">
        <f t="shared" si="55"/>
        <v>#DIV/0!</v>
      </c>
    </row>
    <row r="103" spans="1:43" x14ac:dyDescent="0.25">
      <c r="A103" s="49">
        <f t="shared" si="56"/>
        <v>102</v>
      </c>
      <c r="B103" s="120">
        <f t="shared" si="56"/>
        <v>40735</v>
      </c>
      <c r="C103" s="21">
        <f t="shared" si="37"/>
        <v>7</v>
      </c>
      <c r="D103" s="51">
        <f>COUNTIF('Rake Load'!A:A,Summary!B103)</f>
        <v>0</v>
      </c>
      <c r="E103" s="51">
        <f>SUMIF('Rake Load'!A:A,B103,'Rake Load'!F:F)</f>
        <v>0</v>
      </c>
      <c r="F103" s="23">
        <f>SUMIF('Rake Load'!A:A,B103,'Rake Load'!AB:AB)</f>
        <v>0</v>
      </c>
      <c r="G103" s="23" t="e">
        <f t="shared" si="38"/>
        <v>#DIV/0!</v>
      </c>
      <c r="H103" s="24" t="e">
        <f t="shared" si="39"/>
        <v>#DIV/0!</v>
      </c>
      <c r="I103" s="24" t="e">
        <f t="shared" si="40"/>
        <v>#DIV/0!</v>
      </c>
      <c r="J103" s="23">
        <f>SUMIF('Rake Load'!A:A,B103,'Rake Load'!BI:BI)</f>
        <v>0</v>
      </c>
      <c r="K103" s="29">
        <f t="shared" si="41"/>
        <v>0</v>
      </c>
      <c r="L103" s="29" t="e">
        <f t="shared" si="42"/>
        <v>#DIV/0!</v>
      </c>
      <c r="M103" s="36" t="e">
        <f t="shared" si="43"/>
        <v>#DIV/0!</v>
      </c>
      <c r="N103" s="36" t="e">
        <f t="shared" si="44"/>
        <v>#DIV/0!</v>
      </c>
      <c r="O103" s="122">
        <f>SUMIF(C$2:C103,C103,D$2:D103)</f>
        <v>0</v>
      </c>
      <c r="P103" s="21">
        <f>SUMIF(C$2:C103,C103,F$2:F103)</f>
        <v>0</v>
      </c>
      <c r="Q103" s="25" t="e">
        <f t="shared" si="45"/>
        <v>#DIV/0!</v>
      </c>
      <c r="R103" s="24" t="e">
        <f t="shared" si="46"/>
        <v>#DIV/0!</v>
      </c>
      <c r="S103" s="24" t="e">
        <f t="shared" si="47"/>
        <v>#DIV/0!</v>
      </c>
      <c r="T103" s="122">
        <f>SUM(D$2:D103)</f>
        <v>0</v>
      </c>
      <c r="U103" s="26">
        <f>SUMIF(C$2:C103,C103,E$2:E103)</f>
        <v>0</v>
      </c>
      <c r="V103" s="26">
        <f>SUM(E$2:E103)</f>
        <v>0</v>
      </c>
      <c r="W103" s="31">
        <f>SUM(F$2:F103)</f>
        <v>0</v>
      </c>
      <c r="X103" s="31" t="e">
        <f t="shared" si="48"/>
        <v>#DIV/0!</v>
      </c>
      <c r="Y103" s="24" t="e">
        <f t="shared" si="49"/>
        <v>#DIV/0!</v>
      </c>
      <c r="Z103" s="24" t="e">
        <f t="shared" si="50"/>
        <v>#DIV/0!</v>
      </c>
      <c r="AA103" s="26">
        <f>SUMIF('Rake Load'!A:A,Summary!B103,'Rake Load'!AO:AO)</f>
        <v>0</v>
      </c>
      <c r="AB103" s="26">
        <f>SUMIF(C$2:C103,C103,AA$2:AA103)</f>
        <v>0</v>
      </c>
      <c r="AC103" s="26">
        <f>SUM(AA$2:AA103)</f>
        <v>0</v>
      </c>
      <c r="AD103" s="31" t="e">
        <f t="shared" si="51"/>
        <v>#DIV/0!</v>
      </c>
      <c r="AE103" s="31" t="e">
        <f t="shared" si="52"/>
        <v>#DIV/0!</v>
      </c>
      <c r="AF103" s="31" t="e">
        <f t="shared" si="53"/>
        <v>#DIV/0!</v>
      </c>
      <c r="AG103" s="26">
        <f>SUMIF(Unloader!B:B,Summary!B103,Unloader!M:M)</f>
        <v>0</v>
      </c>
      <c r="AH103" s="26">
        <f>SUMIF(C$2:C103,C103,AG$2:AG103)</f>
        <v>0</v>
      </c>
      <c r="AI103" s="26">
        <f>SUM(AG$2:AG103)</f>
        <v>0</v>
      </c>
      <c r="AJ103" s="31">
        <f>SUMIF(Unloader!B:B,Summary!B103,Unloader!X:X)</f>
        <v>0</v>
      </c>
      <c r="AK103" s="31">
        <f>SUMIF(Unloader!B:B,Summary!B103,Unloader!AE:AE)+SUMIF(Unloader!B:B,Summary!B103,Unloader!BS:BS)+SUMIF(Unloader!B:B,Summary!B103,Unloader!BO:BO)</f>
        <v>0</v>
      </c>
      <c r="AL103" s="31">
        <f>SUMIF(C$2:C103,C103,AJ$2:AJ103)</f>
        <v>0</v>
      </c>
      <c r="AM103" s="31">
        <f>SUMIF(C$2:C103,C103,AK$2:AK103)</f>
        <v>0</v>
      </c>
      <c r="AN103" s="26" t="e">
        <f t="shared" si="54"/>
        <v>#DIV/0!</v>
      </c>
      <c r="AO103" s="26">
        <f>SUM(AJ$2:AJ103)</f>
        <v>0</v>
      </c>
      <c r="AP103" s="26">
        <f>SUM(AK$2:AK103)</f>
        <v>0</v>
      </c>
      <c r="AQ103" s="26" t="e">
        <f t="shared" si="55"/>
        <v>#DIV/0!</v>
      </c>
    </row>
    <row r="104" spans="1:43" x14ac:dyDescent="0.25">
      <c r="A104" s="49">
        <f t="shared" ref="A104:B119" si="57">A103+1</f>
        <v>103</v>
      </c>
      <c r="B104" s="120">
        <f t="shared" si="57"/>
        <v>40736</v>
      </c>
      <c r="C104" s="21">
        <f t="shared" si="37"/>
        <v>7</v>
      </c>
      <c r="D104" s="51">
        <f>COUNTIF('Rake Load'!A:A,Summary!B104)</f>
        <v>0</v>
      </c>
      <c r="E104" s="51">
        <f>SUMIF('Rake Load'!A:A,B104,'Rake Load'!F:F)</f>
        <v>0</v>
      </c>
      <c r="F104" s="23">
        <f>SUMIF('Rake Load'!A:A,B104,'Rake Load'!AB:AB)</f>
        <v>0</v>
      </c>
      <c r="G104" s="23" t="e">
        <f t="shared" si="38"/>
        <v>#DIV/0!</v>
      </c>
      <c r="H104" s="24" t="e">
        <f t="shared" si="39"/>
        <v>#DIV/0!</v>
      </c>
      <c r="I104" s="24" t="e">
        <f t="shared" si="40"/>
        <v>#DIV/0!</v>
      </c>
      <c r="J104" s="23">
        <f>SUMIF('Rake Load'!A:A,B104,'Rake Load'!BI:BI)</f>
        <v>0</v>
      </c>
      <c r="K104" s="29">
        <f t="shared" si="41"/>
        <v>0</v>
      </c>
      <c r="L104" s="29" t="e">
        <f t="shared" si="42"/>
        <v>#DIV/0!</v>
      </c>
      <c r="M104" s="36" t="e">
        <f t="shared" si="43"/>
        <v>#DIV/0!</v>
      </c>
      <c r="N104" s="36" t="e">
        <f t="shared" si="44"/>
        <v>#DIV/0!</v>
      </c>
      <c r="O104" s="122">
        <f>SUMIF(C$2:C104,C104,D$2:D104)</f>
        <v>0</v>
      </c>
      <c r="P104" s="21">
        <f>SUMIF(C$2:C104,C104,F$2:F104)</f>
        <v>0</v>
      </c>
      <c r="Q104" s="25" t="e">
        <f t="shared" si="45"/>
        <v>#DIV/0!</v>
      </c>
      <c r="R104" s="24" t="e">
        <f t="shared" si="46"/>
        <v>#DIV/0!</v>
      </c>
      <c r="S104" s="24" t="e">
        <f t="shared" si="47"/>
        <v>#DIV/0!</v>
      </c>
      <c r="T104" s="122">
        <f>SUM(D$2:D104)</f>
        <v>0</v>
      </c>
      <c r="U104" s="26">
        <f>SUMIF(C$2:C104,C104,E$2:E104)</f>
        <v>0</v>
      </c>
      <c r="V104" s="26">
        <f>SUM(E$2:E104)</f>
        <v>0</v>
      </c>
      <c r="W104" s="31">
        <f>SUM(F$2:F104)</f>
        <v>0</v>
      </c>
      <c r="X104" s="31" t="e">
        <f t="shared" si="48"/>
        <v>#DIV/0!</v>
      </c>
      <c r="Y104" s="24" t="e">
        <f t="shared" si="49"/>
        <v>#DIV/0!</v>
      </c>
      <c r="Z104" s="24" t="e">
        <f t="shared" si="50"/>
        <v>#DIV/0!</v>
      </c>
      <c r="AA104" s="26">
        <f>SUMIF('Rake Load'!A:A,Summary!B104,'Rake Load'!AO:AO)</f>
        <v>0</v>
      </c>
      <c r="AB104" s="26">
        <f>SUMIF(C$2:C104,C104,AA$2:AA104)</f>
        <v>0</v>
      </c>
      <c r="AC104" s="26">
        <f>SUM(AA$2:AA104)</f>
        <v>0</v>
      </c>
      <c r="AD104" s="31" t="e">
        <f t="shared" si="51"/>
        <v>#DIV/0!</v>
      </c>
      <c r="AE104" s="31" t="e">
        <f t="shared" si="52"/>
        <v>#DIV/0!</v>
      </c>
      <c r="AF104" s="31" t="e">
        <f t="shared" si="53"/>
        <v>#DIV/0!</v>
      </c>
      <c r="AG104" s="26">
        <f>SUMIF(Unloader!B:B,Summary!B104,Unloader!M:M)</f>
        <v>0</v>
      </c>
      <c r="AH104" s="26">
        <f>SUMIF(C$2:C104,C104,AG$2:AG104)</f>
        <v>0</v>
      </c>
      <c r="AI104" s="26">
        <f>SUM(AG$2:AG104)</f>
        <v>0</v>
      </c>
      <c r="AJ104" s="31">
        <f>SUMIF(Unloader!B:B,Summary!B104,Unloader!X:X)</f>
        <v>0</v>
      </c>
      <c r="AK104" s="31">
        <f>SUMIF(Unloader!B:B,Summary!B104,Unloader!AE:AE)+SUMIF(Unloader!B:B,Summary!B104,Unloader!BS:BS)+SUMIF(Unloader!B:B,Summary!B104,Unloader!BO:BO)</f>
        <v>0</v>
      </c>
      <c r="AL104" s="31">
        <f>SUMIF(C$2:C104,C104,AJ$2:AJ104)</f>
        <v>0</v>
      </c>
      <c r="AM104" s="31">
        <f>SUMIF(C$2:C104,C104,AK$2:AK104)</f>
        <v>0</v>
      </c>
      <c r="AN104" s="26" t="e">
        <f t="shared" si="54"/>
        <v>#DIV/0!</v>
      </c>
      <c r="AO104" s="26">
        <f>SUM(AJ$2:AJ104)</f>
        <v>0</v>
      </c>
      <c r="AP104" s="26">
        <f>SUM(AK$2:AK104)</f>
        <v>0</v>
      </c>
      <c r="AQ104" s="26" t="e">
        <f t="shared" si="55"/>
        <v>#DIV/0!</v>
      </c>
    </row>
    <row r="105" spans="1:43" x14ac:dyDescent="0.25">
      <c r="A105" s="49">
        <f t="shared" si="57"/>
        <v>104</v>
      </c>
      <c r="B105" s="120">
        <f t="shared" si="57"/>
        <v>40737</v>
      </c>
      <c r="C105" s="21">
        <f t="shared" si="37"/>
        <v>7</v>
      </c>
      <c r="D105" s="51">
        <f>COUNTIF('Rake Load'!A:A,Summary!B105)</f>
        <v>0</v>
      </c>
      <c r="E105" s="51">
        <f>SUMIF('Rake Load'!A:A,B105,'Rake Load'!F:F)</f>
        <v>0</v>
      </c>
      <c r="F105" s="23">
        <f>SUMIF('Rake Load'!A:A,B105,'Rake Load'!AB:AB)</f>
        <v>0</v>
      </c>
      <c r="G105" s="23" t="e">
        <f t="shared" si="38"/>
        <v>#DIV/0!</v>
      </c>
      <c r="H105" s="24" t="e">
        <f t="shared" si="39"/>
        <v>#DIV/0!</v>
      </c>
      <c r="I105" s="24" t="e">
        <f t="shared" si="40"/>
        <v>#DIV/0!</v>
      </c>
      <c r="J105" s="23">
        <f>SUMIF('Rake Load'!A:A,B105,'Rake Load'!BI:BI)</f>
        <v>0</v>
      </c>
      <c r="K105" s="29">
        <f t="shared" si="41"/>
        <v>0</v>
      </c>
      <c r="L105" s="29" t="e">
        <f t="shared" si="42"/>
        <v>#DIV/0!</v>
      </c>
      <c r="M105" s="36" t="e">
        <f t="shared" si="43"/>
        <v>#DIV/0!</v>
      </c>
      <c r="N105" s="36" t="e">
        <f t="shared" si="44"/>
        <v>#DIV/0!</v>
      </c>
      <c r="O105" s="122">
        <f>SUMIF(C$2:C105,C105,D$2:D105)</f>
        <v>0</v>
      </c>
      <c r="P105" s="21">
        <f>SUMIF(C$2:C105,C105,F$2:F105)</f>
        <v>0</v>
      </c>
      <c r="Q105" s="25" t="e">
        <f t="shared" si="45"/>
        <v>#DIV/0!</v>
      </c>
      <c r="R105" s="24" t="e">
        <f t="shared" si="46"/>
        <v>#DIV/0!</v>
      </c>
      <c r="S105" s="24" t="e">
        <f t="shared" si="47"/>
        <v>#DIV/0!</v>
      </c>
      <c r="T105" s="122">
        <f>SUM(D$2:D105)</f>
        <v>0</v>
      </c>
      <c r="U105" s="26">
        <f>SUMIF(C$2:C105,C105,E$2:E105)</f>
        <v>0</v>
      </c>
      <c r="V105" s="26">
        <f>SUM(E$2:E105)</f>
        <v>0</v>
      </c>
      <c r="W105" s="31">
        <f>SUM(F$2:F105)</f>
        <v>0</v>
      </c>
      <c r="X105" s="31" t="e">
        <f t="shared" si="48"/>
        <v>#DIV/0!</v>
      </c>
      <c r="Y105" s="24" t="e">
        <f t="shared" si="49"/>
        <v>#DIV/0!</v>
      </c>
      <c r="Z105" s="24" t="e">
        <f t="shared" si="50"/>
        <v>#DIV/0!</v>
      </c>
      <c r="AA105" s="26">
        <f>SUMIF('Rake Load'!A:A,Summary!B105,'Rake Load'!AO:AO)</f>
        <v>0</v>
      </c>
      <c r="AB105" s="26">
        <f>SUMIF(C$2:C105,C105,AA$2:AA105)</f>
        <v>0</v>
      </c>
      <c r="AC105" s="26">
        <f>SUM(AA$2:AA105)</f>
        <v>0</v>
      </c>
      <c r="AD105" s="31" t="e">
        <f t="shared" si="51"/>
        <v>#DIV/0!</v>
      </c>
      <c r="AE105" s="31" t="e">
        <f t="shared" si="52"/>
        <v>#DIV/0!</v>
      </c>
      <c r="AF105" s="31" t="e">
        <f t="shared" si="53"/>
        <v>#DIV/0!</v>
      </c>
      <c r="AG105" s="26">
        <f>SUMIF(Unloader!B:B,Summary!B105,Unloader!M:M)</f>
        <v>0</v>
      </c>
      <c r="AH105" s="26">
        <f>SUMIF(C$2:C105,C105,AG$2:AG105)</f>
        <v>0</v>
      </c>
      <c r="AI105" s="26">
        <f>SUM(AG$2:AG105)</f>
        <v>0</v>
      </c>
      <c r="AJ105" s="31">
        <f>SUMIF(Unloader!B:B,Summary!B105,Unloader!X:X)</f>
        <v>0</v>
      </c>
      <c r="AK105" s="31">
        <f>SUMIF(Unloader!B:B,Summary!B105,Unloader!AE:AE)+SUMIF(Unloader!B:B,Summary!B105,Unloader!BS:BS)+SUMIF(Unloader!B:B,Summary!B105,Unloader!BO:BO)</f>
        <v>0</v>
      </c>
      <c r="AL105" s="31">
        <f>SUMIF(C$2:C105,C105,AJ$2:AJ105)</f>
        <v>0</v>
      </c>
      <c r="AM105" s="31">
        <f>SUMIF(C$2:C105,C105,AK$2:AK105)</f>
        <v>0</v>
      </c>
      <c r="AN105" s="26" t="e">
        <f t="shared" si="54"/>
        <v>#DIV/0!</v>
      </c>
      <c r="AO105" s="26">
        <f>SUM(AJ$2:AJ105)</f>
        <v>0</v>
      </c>
      <c r="AP105" s="26">
        <f>SUM(AK$2:AK105)</f>
        <v>0</v>
      </c>
      <c r="AQ105" s="26" t="e">
        <f t="shared" si="55"/>
        <v>#DIV/0!</v>
      </c>
    </row>
    <row r="106" spans="1:43" x14ac:dyDescent="0.25">
      <c r="A106" s="49">
        <f t="shared" si="57"/>
        <v>105</v>
      </c>
      <c r="B106" s="120">
        <f t="shared" si="57"/>
        <v>40738</v>
      </c>
      <c r="C106" s="21">
        <f t="shared" si="37"/>
        <v>7</v>
      </c>
      <c r="D106" s="51">
        <f>COUNTIF('Rake Load'!A:A,Summary!B106)</f>
        <v>0</v>
      </c>
      <c r="E106" s="51">
        <f>SUMIF('Rake Load'!A:A,B106,'Rake Load'!F:F)</f>
        <v>0</v>
      </c>
      <c r="F106" s="23">
        <f>SUMIF('Rake Load'!A:A,B106,'Rake Load'!AB:AB)</f>
        <v>0</v>
      </c>
      <c r="G106" s="23" t="e">
        <f t="shared" si="38"/>
        <v>#DIV/0!</v>
      </c>
      <c r="H106" s="24" t="e">
        <f t="shared" si="39"/>
        <v>#DIV/0!</v>
      </c>
      <c r="I106" s="24" t="e">
        <f t="shared" si="40"/>
        <v>#DIV/0!</v>
      </c>
      <c r="J106" s="23">
        <f>SUMIF('Rake Load'!A:A,B106,'Rake Load'!BI:BI)</f>
        <v>0</v>
      </c>
      <c r="K106" s="29">
        <f t="shared" si="41"/>
        <v>0</v>
      </c>
      <c r="L106" s="29" t="e">
        <f t="shared" si="42"/>
        <v>#DIV/0!</v>
      </c>
      <c r="M106" s="36" t="e">
        <f t="shared" si="43"/>
        <v>#DIV/0!</v>
      </c>
      <c r="N106" s="36" t="e">
        <f t="shared" si="44"/>
        <v>#DIV/0!</v>
      </c>
      <c r="O106" s="122">
        <f>SUMIF(C$2:C106,C106,D$2:D106)</f>
        <v>0</v>
      </c>
      <c r="P106" s="21">
        <f>SUMIF(C$2:C106,C106,F$2:F106)</f>
        <v>0</v>
      </c>
      <c r="Q106" s="25" t="e">
        <f t="shared" si="45"/>
        <v>#DIV/0!</v>
      </c>
      <c r="R106" s="24" t="e">
        <f t="shared" si="46"/>
        <v>#DIV/0!</v>
      </c>
      <c r="S106" s="24" t="e">
        <f t="shared" si="47"/>
        <v>#DIV/0!</v>
      </c>
      <c r="T106" s="122">
        <f>SUM(D$2:D106)</f>
        <v>0</v>
      </c>
      <c r="U106" s="26">
        <f>SUMIF(C$2:C106,C106,E$2:E106)</f>
        <v>0</v>
      </c>
      <c r="V106" s="26">
        <f>SUM(E$2:E106)</f>
        <v>0</v>
      </c>
      <c r="W106" s="31">
        <f>SUM(F$2:F106)</f>
        <v>0</v>
      </c>
      <c r="X106" s="31" t="e">
        <f t="shared" si="48"/>
        <v>#DIV/0!</v>
      </c>
      <c r="Y106" s="24" t="e">
        <f t="shared" si="49"/>
        <v>#DIV/0!</v>
      </c>
      <c r="Z106" s="24" t="e">
        <f t="shared" si="50"/>
        <v>#DIV/0!</v>
      </c>
      <c r="AA106" s="26">
        <f>SUMIF('Rake Load'!A:A,Summary!B106,'Rake Load'!AO:AO)</f>
        <v>0</v>
      </c>
      <c r="AB106" s="26">
        <f>SUMIF(C$2:C106,C106,AA$2:AA106)</f>
        <v>0</v>
      </c>
      <c r="AC106" s="26">
        <f>SUM(AA$2:AA106)</f>
        <v>0</v>
      </c>
      <c r="AD106" s="31" t="e">
        <f t="shared" si="51"/>
        <v>#DIV/0!</v>
      </c>
      <c r="AE106" s="31" t="e">
        <f t="shared" si="52"/>
        <v>#DIV/0!</v>
      </c>
      <c r="AF106" s="31" t="e">
        <f t="shared" si="53"/>
        <v>#DIV/0!</v>
      </c>
      <c r="AG106" s="26">
        <f>SUMIF(Unloader!B:B,Summary!B106,Unloader!M:M)</f>
        <v>0</v>
      </c>
      <c r="AH106" s="26">
        <f>SUMIF(C$2:C106,C106,AG$2:AG106)</f>
        <v>0</v>
      </c>
      <c r="AI106" s="26">
        <f>SUM(AG$2:AG106)</f>
        <v>0</v>
      </c>
      <c r="AJ106" s="31">
        <f>SUMIF(Unloader!B:B,Summary!B106,Unloader!X:X)</f>
        <v>0</v>
      </c>
      <c r="AK106" s="31">
        <f>SUMIF(Unloader!B:B,Summary!B106,Unloader!AE:AE)+SUMIF(Unloader!B:B,Summary!B106,Unloader!BS:BS)+SUMIF(Unloader!B:B,Summary!B106,Unloader!BO:BO)</f>
        <v>0</v>
      </c>
      <c r="AL106" s="31">
        <f>SUMIF(C$2:C106,C106,AJ$2:AJ106)</f>
        <v>0</v>
      </c>
      <c r="AM106" s="31">
        <f>SUMIF(C$2:C106,C106,AK$2:AK106)</f>
        <v>0</v>
      </c>
      <c r="AN106" s="26" t="e">
        <f t="shared" si="54"/>
        <v>#DIV/0!</v>
      </c>
      <c r="AO106" s="26">
        <f>SUM(AJ$2:AJ106)</f>
        <v>0</v>
      </c>
      <c r="AP106" s="26">
        <f>SUM(AK$2:AK106)</f>
        <v>0</v>
      </c>
      <c r="AQ106" s="26" t="e">
        <f t="shared" si="55"/>
        <v>#DIV/0!</v>
      </c>
    </row>
    <row r="107" spans="1:43" x14ac:dyDescent="0.25">
      <c r="A107" s="49">
        <f t="shared" si="57"/>
        <v>106</v>
      </c>
      <c r="B107" s="120">
        <f t="shared" si="57"/>
        <v>40739</v>
      </c>
      <c r="C107" s="21">
        <f t="shared" si="37"/>
        <v>7</v>
      </c>
      <c r="D107" s="51">
        <f>COUNTIF('Rake Load'!A:A,Summary!B107)</f>
        <v>0</v>
      </c>
      <c r="E107" s="51">
        <f>SUMIF('Rake Load'!A:A,B107,'Rake Load'!F:F)</f>
        <v>0</v>
      </c>
      <c r="F107" s="23">
        <f>SUMIF('Rake Load'!A:A,B107,'Rake Load'!AB:AB)</f>
        <v>0</v>
      </c>
      <c r="G107" s="23" t="e">
        <f t="shared" si="38"/>
        <v>#DIV/0!</v>
      </c>
      <c r="H107" s="24" t="e">
        <f t="shared" si="39"/>
        <v>#DIV/0!</v>
      </c>
      <c r="I107" s="24" t="e">
        <f t="shared" si="40"/>
        <v>#DIV/0!</v>
      </c>
      <c r="J107" s="23">
        <f>SUMIF('Rake Load'!A:A,B107,'Rake Load'!BI:BI)</f>
        <v>0</v>
      </c>
      <c r="K107" s="29">
        <f t="shared" si="41"/>
        <v>0</v>
      </c>
      <c r="L107" s="29" t="e">
        <f t="shared" si="42"/>
        <v>#DIV/0!</v>
      </c>
      <c r="M107" s="36" t="e">
        <f t="shared" si="43"/>
        <v>#DIV/0!</v>
      </c>
      <c r="N107" s="36" t="e">
        <f t="shared" si="44"/>
        <v>#DIV/0!</v>
      </c>
      <c r="O107" s="122">
        <f>SUMIF(C$2:C107,C107,D$2:D107)</f>
        <v>0</v>
      </c>
      <c r="P107" s="21">
        <f>SUMIF(C$2:C107,C107,F$2:F107)</f>
        <v>0</v>
      </c>
      <c r="Q107" s="25" t="e">
        <f t="shared" si="45"/>
        <v>#DIV/0!</v>
      </c>
      <c r="R107" s="24" t="e">
        <f t="shared" si="46"/>
        <v>#DIV/0!</v>
      </c>
      <c r="S107" s="24" t="e">
        <f t="shared" si="47"/>
        <v>#DIV/0!</v>
      </c>
      <c r="T107" s="122">
        <f>SUM(D$2:D107)</f>
        <v>0</v>
      </c>
      <c r="U107" s="26">
        <f>SUMIF(C$2:C107,C107,E$2:E107)</f>
        <v>0</v>
      </c>
      <c r="V107" s="26">
        <f>SUM(E$2:E107)</f>
        <v>0</v>
      </c>
      <c r="W107" s="31">
        <f>SUM(F$2:F107)</f>
        <v>0</v>
      </c>
      <c r="X107" s="31" t="e">
        <f t="shared" si="48"/>
        <v>#DIV/0!</v>
      </c>
      <c r="Y107" s="24" t="e">
        <f t="shared" si="49"/>
        <v>#DIV/0!</v>
      </c>
      <c r="Z107" s="24" t="e">
        <f t="shared" si="50"/>
        <v>#DIV/0!</v>
      </c>
      <c r="AA107" s="26">
        <f>SUMIF('Rake Load'!A:A,Summary!B107,'Rake Load'!AO:AO)</f>
        <v>0</v>
      </c>
      <c r="AB107" s="26">
        <f>SUMIF(C$2:C107,C107,AA$2:AA107)</f>
        <v>0</v>
      </c>
      <c r="AC107" s="26">
        <f>SUM(AA$2:AA107)</f>
        <v>0</v>
      </c>
      <c r="AD107" s="31" t="e">
        <f t="shared" si="51"/>
        <v>#DIV/0!</v>
      </c>
      <c r="AE107" s="31" t="e">
        <f t="shared" si="52"/>
        <v>#DIV/0!</v>
      </c>
      <c r="AF107" s="31" t="e">
        <f t="shared" si="53"/>
        <v>#DIV/0!</v>
      </c>
      <c r="AG107" s="26">
        <f>SUMIF(Unloader!B:B,Summary!B107,Unloader!M:M)</f>
        <v>0</v>
      </c>
      <c r="AH107" s="26">
        <f>SUMIF(C$2:C107,C107,AG$2:AG107)</f>
        <v>0</v>
      </c>
      <c r="AI107" s="26">
        <f>SUM(AG$2:AG107)</f>
        <v>0</v>
      </c>
      <c r="AJ107" s="31">
        <f>SUMIF(Unloader!B:B,Summary!B107,Unloader!X:X)</f>
        <v>0</v>
      </c>
      <c r="AK107" s="31">
        <f>SUMIF(Unloader!B:B,Summary!B107,Unloader!AE:AE)+SUMIF(Unloader!B:B,Summary!B107,Unloader!BS:BS)+SUMIF(Unloader!B:B,Summary!B107,Unloader!BO:BO)</f>
        <v>0</v>
      </c>
      <c r="AL107" s="31">
        <f>SUMIF(C$2:C107,C107,AJ$2:AJ107)</f>
        <v>0</v>
      </c>
      <c r="AM107" s="31">
        <f>SUMIF(C$2:C107,C107,AK$2:AK107)</f>
        <v>0</v>
      </c>
      <c r="AN107" s="26" t="e">
        <f t="shared" si="54"/>
        <v>#DIV/0!</v>
      </c>
      <c r="AO107" s="26">
        <f>SUM(AJ$2:AJ107)</f>
        <v>0</v>
      </c>
      <c r="AP107" s="26">
        <f>SUM(AK$2:AK107)</f>
        <v>0</v>
      </c>
      <c r="AQ107" s="26" t="e">
        <f t="shared" si="55"/>
        <v>#DIV/0!</v>
      </c>
    </row>
    <row r="108" spans="1:43" x14ac:dyDescent="0.25">
      <c r="A108" s="49">
        <f t="shared" si="57"/>
        <v>107</v>
      </c>
      <c r="B108" s="120">
        <f t="shared" si="57"/>
        <v>40740</v>
      </c>
      <c r="C108" s="21">
        <f t="shared" si="37"/>
        <v>7</v>
      </c>
      <c r="D108" s="51">
        <f>COUNTIF('Rake Load'!A:A,Summary!B108)</f>
        <v>0</v>
      </c>
      <c r="E108" s="51">
        <f>SUMIF('Rake Load'!A:A,B108,'Rake Load'!F:F)</f>
        <v>0</v>
      </c>
      <c r="F108" s="23">
        <f>SUMIF('Rake Load'!A:A,B108,'Rake Load'!AB:AB)</f>
        <v>0</v>
      </c>
      <c r="G108" s="23" t="e">
        <f t="shared" si="38"/>
        <v>#DIV/0!</v>
      </c>
      <c r="H108" s="24" t="e">
        <f t="shared" si="39"/>
        <v>#DIV/0!</v>
      </c>
      <c r="I108" s="24" t="e">
        <f t="shared" si="40"/>
        <v>#DIV/0!</v>
      </c>
      <c r="J108" s="23">
        <f>SUMIF('Rake Load'!A:A,B108,'Rake Load'!BI:BI)</f>
        <v>0</v>
      </c>
      <c r="K108" s="29">
        <f t="shared" si="41"/>
        <v>0</v>
      </c>
      <c r="L108" s="29" t="e">
        <f t="shared" si="42"/>
        <v>#DIV/0!</v>
      </c>
      <c r="M108" s="36" t="e">
        <f t="shared" si="43"/>
        <v>#DIV/0!</v>
      </c>
      <c r="N108" s="36" t="e">
        <f t="shared" si="44"/>
        <v>#DIV/0!</v>
      </c>
      <c r="O108" s="122">
        <f>SUMIF(C$2:C108,C108,D$2:D108)</f>
        <v>0</v>
      </c>
      <c r="P108" s="21">
        <f>SUMIF(C$2:C108,C108,F$2:F108)</f>
        <v>0</v>
      </c>
      <c r="Q108" s="25" t="e">
        <f t="shared" si="45"/>
        <v>#DIV/0!</v>
      </c>
      <c r="R108" s="24" t="e">
        <f t="shared" si="46"/>
        <v>#DIV/0!</v>
      </c>
      <c r="S108" s="24" t="e">
        <f t="shared" si="47"/>
        <v>#DIV/0!</v>
      </c>
      <c r="T108" s="122">
        <f>SUM(D$2:D108)</f>
        <v>0</v>
      </c>
      <c r="U108" s="26">
        <f>SUMIF(C$2:C108,C108,E$2:E108)</f>
        <v>0</v>
      </c>
      <c r="V108" s="26">
        <f>SUM(E$2:E108)</f>
        <v>0</v>
      </c>
      <c r="W108" s="31">
        <f>SUM(F$2:F108)</f>
        <v>0</v>
      </c>
      <c r="X108" s="31" t="e">
        <f t="shared" si="48"/>
        <v>#DIV/0!</v>
      </c>
      <c r="Y108" s="24" t="e">
        <f t="shared" si="49"/>
        <v>#DIV/0!</v>
      </c>
      <c r="Z108" s="24" t="e">
        <f t="shared" si="50"/>
        <v>#DIV/0!</v>
      </c>
      <c r="AA108" s="26">
        <f>SUMIF('Rake Load'!A:A,Summary!B108,'Rake Load'!AO:AO)</f>
        <v>0</v>
      </c>
      <c r="AB108" s="26">
        <f>SUMIF(C$2:C108,C108,AA$2:AA108)</f>
        <v>0</v>
      </c>
      <c r="AC108" s="26">
        <f>SUM(AA$2:AA108)</f>
        <v>0</v>
      </c>
      <c r="AD108" s="31" t="e">
        <f t="shared" si="51"/>
        <v>#DIV/0!</v>
      </c>
      <c r="AE108" s="31" t="e">
        <f t="shared" si="52"/>
        <v>#DIV/0!</v>
      </c>
      <c r="AF108" s="31" t="e">
        <f t="shared" si="53"/>
        <v>#DIV/0!</v>
      </c>
      <c r="AG108" s="26">
        <f>SUMIF(Unloader!B:B,Summary!B108,Unloader!M:M)</f>
        <v>0</v>
      </c>
      <c r="AH108" s="26">
        <f>SUMIF(C$2:C108,C108,AG$2:AG108)</f>
        <v>0</v>
      </c>
      <c r="AI108" s="26">
        <f>SUM(AG$2:AG108)</f>
        <v>0</v>
      </c>
      <c r="AJ108" s="31">
        <f>SUMIF(Unloader!B:B,Summary!B108,Unloader!X:X)</f>
        <v>0</v>
      </c>
      <c r="AK108" s="31">
        <f>SUMIF(Unloader!B:B,Summary!B108,Unloader!AE:AE)+SUMIF(Unloader!B:B,Summary!B108,Unloader!BS:BS)+SUMIF(Unloader!B:B,Summary!B108,Unloader!BO:BO)</f>
        <v>0</v>
      </c>
      <c r="AL108" s="31">
        <f>SUMIF(C$2:C108,C108,AJ$2:AJ108)</f>
        <v>0</v>
      </c>
      <c r="AM108" s="31">
        <f>SUMIF(C$2:C108,C108,AK$2:AK108)</f>
        <v>0</v>
      </c>
      <c r="AN108" s="26" t="e">
        <f t="shared" si="54"/>
        <v>#DIV/0!</v>
      </c>
      <c r="AO108" s="26">
        <f>SUM(AJ$2:AJ108)</f>
        <v>0</v>
      </c>
      <c r="AP108" s="26">
        <f>SUM(AK$2:AK108)</f>
        <v>0</v>
      </c>
      <c r="AQ108" s="26" t="e">
        <f t="shared" si="55"/>
        <v>#DIV/0!</v>
      </c>
    </row>
    <row r="109" spans="1:43" x14ac:dyDescent="0.25">
      <c r="A109" s="49">
        <f t="shared" si="57"/>
        <v>108</v>
      </c>
      <c r="B109" s="120">
        <f t="shared" si="57"/>
        <v>40741</v>
      </c>
      <c r="C109" s="21">
        <f t="shared" si="37"/>
        <v>7</v>
      </c>
      <c r="D109" s="51">
        <f>COUNTIF('Rake Load'!A:A,Summary!B109)</f>
        <v>0</v>
      </c>
      <c r="E109" s="51">
        <f>SUMIF('Rake Load'!A:A,B109,'Rake Load'!F:F)</f>
        <v>0</v>
      </c>
      <c r="F109" s="23">
        <f>SUMIF('Rake Load'!A:A,B109,'Rake Load'!AB:AB)</f>
        <v>0</v>
      </c>
      <c r="G109" s="23" t="e">
        <f t="shared" si="38"/>
        <v>#DIV/0!</v>
      </c>
      <c r="H109" s="24" t="e">
        <f t="shared" si="39"/>
        <v>#DIV/0!</v>
      </c>
      <c r="I109" s="24" t="e">
        <f t="shared" si="40"/>
        <v>#DIV/0!</v>
      </c>
      <c r="J109" s="23">
        <f>SUMIF('Rake Load'!A:A,B109,'Rake Load'!BI:BI)</f>
        <v>0</v>
      </c>
      <c r="K109" s="29">
        <f t="shared" si="41"/>
        <v>0</v>
      </c>
      <c r="L109" s="29" t="e">
        <f t="shared" si="42"/>
        <v>#DIV/0!</v>
      </c>
      <c r="M109" s="36" t="e">
        <f t="shared" si="43"/>
        <v>#DIV/0!</v>
      </c>
      <c r="N109" s="36" t="e">
        <f t="shared" si="44"/>
        <v>#DIV/0!</v>
      </c>
      <c r="O109" s="122">
        <f>SUMIF(C$2:C109,C109,D$2:D109)</f>
        <v>0</v>
      </c>
      <c r="P109" s="21">
        <f>SUMIF(C$2:C109,C109,F$2:F109)</f>
        <v>0</v>
      </c>
      <c r="Q109" s="25" t="e">
        <f t="shared" si="45"/>
        <v>#DIV/0!</v>
      </c>
      <c r="R109" s="24" t="e">
        <f t="shared" si="46"/>
        <v>#DIV/0!</v>
      </c>
      <c r="S109" s="24" t="e">
        <f t="shared" si="47"/>
        <v>#DIV/0!</v>
      </c>
      <c r="T109" s="122">
        <f>SUM(D$2:D109)</f>
        <v>0</v>
      </c>
      <c r="U109" s="26">
        <f>SUMIF(C$2:C109,C109,E$2:E109)</f>
        <v>0</v>
      </c>
      <c r="V109" s="26">
        <f>SUM(E$2:E109)</f>
        <v>0</v>
      </c>
      <c r="W109" s="31">
        <f>SUM(F$2:F109)</f>
        <v>0</v>
      </c>
      <c r="X109" s="31" t="e">
        <f t="shared" si="48"/>
        <v>#DIV/0!</v>
      </c>
      <c r="Y109" s="24" t="e">
        <f t="shared" si="49"/>
        <v>#DIV/0!</v>
      </c>
      <c r="Z109" s="24" t="e">
        <f t="shared" si="50"/>
        <v>#DIV/0!</v>
      </c>
      <c r="AA109" s="26">
        <f>SUMIF('Rake Load'!A:A,Summary!B109,'Rake Load'!AO:AO)</f>
        <v>0</v>
      </c>
      <c r="AB109" s="26">
        <f>SUMIF(C$2:C109,C109,AA$2:AA109)</f>
        <v>0</v>
      </c>
      <c r="AC109" s="26">
        <f>SUM(AA$2:AA109)</f>
        <v>0</v>
      </c>
      <c r="AD109" s="31" t="e">
        <f t="shared" si="51"/>
        <v>#DIV/0!</v>
      </c>
      <c r="AE109" s="31" t="e">
        <f t="shared" si="52"/>
        <v>#DIV/0!</v>
      </c>
      <c r="AF109" s="31" t="e">
        <f t="shared" si="53"/>
        <v>#DIV/0!</v>
      </c>
      <c r="AG109" s="26">
        <f>SUMIF(Unloader!B:B,Summary!B109,Unloader!M:M)</f>
        <v>0</v>
      </c>
      <c r="AH109" s="26">
        <f>SUMIF(C$2:C109,C109,AG$2:AG109)</f>
        <v>0</v>
      </c>
      <c r="AI109" s="26">
        <f>SUM(AG$2:AG109)</f>
        <v>0</v>
      </c>
      <c r="AJ109" s="31">
        <f>SUMIF(Unloader!B:B,Summary!B109,Unloader!X:X)</f>
        <v>0</v>
      </c>
      <c r="AK109" s="31">
        <f>SUMIF(Unloader!B:B,Summary!B109,Unloader!AE:AE)+SUMIF(Unloader!B:B,Summary!B109,Unloader!BS:BS)+SUMIF(Unloader!B:B,Summary!B109,Unloader!BO:BO)</f>
        <v>0</v>
      </c>
      <c r="AL109" s="31">
        <f>SUMIF(C$2:C109,C109,AJ$2:AJ109)</f>
        <v>0</v>
      </c>
      <c r="AM109" s="31">
        <f>SUMIF(C$2:C109,C109,AK$2:AK109)</f>
        <v>0</v>
      </c>
      <c r="AN109" s="26" t="e">
        <f t="shared" si="54"/>
        <v>#DIV/0!</v>
      </c>
      <c r="AO109" s="26">
        <f>SUM(AJ$2:AJ109)</f>
        <v>0</v>
      </c>
      <c r="AP109" s="26">
        <f>SUM(AK$2:AK109)</f>
        <v>0</v>
      </c>
      <c r="AQ109" s="26" t="e">
        <f t="shared" si="55"/>
        <v>#DIV/0!</v>
      </c>
    </row>
    <row r="110" spans="1:43" x14ac:dyDescent="0.25">
      <c r="A110" s="49">
        <f t="shared" si="57"/>
        <v>109</v>
      </c>
      <c r="B110" s="120">
        <f t="shared" si="57"/>
        <v>40742</v>
      </c>
      <c r="C110" s="21">
        <f t="shared" si="37"/>
        <v>7</v>
      </c>
      <c r="D110" s="51">
        <f>COUNTIF('Rake Load'!A:A,Summary!B110)</f>
        <v>0</v>
      </c>
      <c r="E110" s="51">
        <f>SUMIF('Rake Load'!A:A,B110,'Rake Load'!F:F)</f>
        <v>0</v>
      </c>
      <c r="F110" s="23">
        <f>SUMIF('Rake Load'!A:A,B110,'Rake Load'!AB:AB)</f>
        <v>0</v>
      </c>
      <c r="G110" s="23" t="e">
        <f t="shared" si="38"/>
        <v>#DIV/0!</v>
      </c>
      <c r="H110" s="24" t="e">
        <f t="shared" si="39"/>
        <v>#DIV/0!</v>
      </c>
      <c r="I110" s="24" t="e">
        <f t="shared" si="40"/>
        <v>#DIV/0!</v>
      </c>
      <c r="J110" s="23">
        <f>SUMIF('Rake Load'!A:A,B110,'Rake Load'!BI:BI)</f>
        <v>0</v>
      </c>
      <c r="K110" s="29">
        <f t="shared" si="41"/>
        <v>0</v>
      </c>
      <c r="L110" s="29" t="e">
        <f t="shared" si="42"/>
        <v>#DIV/0!</v>
      </c>
      <c r="M110" s="36" t="e">
        <f t="shared" si="43"/>
        <v>#DIV/0!</v>
      </c>
      <c r="N110" s="36" t="e">
        <f t="shared" si="44"/>
        <v>#DIV/0!</v>
      </c>
      <c r="O110" s="122">
        <f>SUMIF(C$2:C110,C110,D$2:D110)</f>
        <v>0</v>
      </c>
      <c r="P110" s="21">
        <f>SUMIF(C$2:C110,C110,F$2:F110)</f>
        <v>0</v>
      </c>
      <c r="Q110" s="25" t="e">
        <f t="shared" si="45"/>
        <v>#DIV/0!</v>
      </c>
      <c r="R110" s="24" t="e">
        <f t="shared" si="46"/>
        <v>#DIV/0!</v>
      </c>
      <c r="S110" s="24" t="e">
        <f t="shared" si="47"/>
        <v>#DIV/0!</v>
      </c>
      <c r="T110" s="122">
        <f>SUM(D$2:D110)</f>
        <v>0</v>
      </c>
      <c r="U110" s="26">
        <f>SUMIF(C$2:C110,C110,E$2:E110)</f>
        <v>0</v>
      </c>
      <c r="V110" s="26">
        <f>SUM(E$2:E110)</f>
        <v>0</v>
      </c>
      <c r="W110" s="31">
        <f>SUM(F$2:F110)</f>
        <v>0</v>
      </c>
      <c r="X110" s="31" t="e">
        <f t="shared" si="48"/>
        <v>#DIV/0!</v>
      </c>
      <c r="Y110" s="24" t="e">
        <f t="shared" si="49"/>
        <v>#DIV/0!</v>
      </c>
      <c r="Z110" s="24" t="e">
        <f t="shared" si="50"/>
        <v>#DIV/0!</v>
      </c>
      <c r="AA110" s="26">
        <f>SUMIF('Rake Load'!A:A,Summary!B110,'Rake Load'!AO:AO)</f>
        <v>0</v>
      </c>
      <c r="AB110" s="26">
        <f>SUMIF(C$2:C110,C110,AA$2:AA110)</f>
        <v>0</v>
      </c>
      <c r="AC110" s="26">
        <f>SUM(AA$2:AA110)</f>
        <v>0</v>
      </c>
      <c r="AD110" s="31" t="e">
        <f t="shared" si="51"/>
        <v>#DIV/0!</v>
      </c>
      <c r="AE110" s="31" t="e">
        <f t="shared" si="52"/>
        <v>#DIV/0!</v>
      </c>
      <c r="AF110" s="31" t="e">
        <f t="shared" si="53"/>
        <v>#DIV/0!</v>
      </c>
      <c r="AG110" s="26">
        <f>SUMIF(Unloader!B:B,Summary!B110,Unloader!M:M)</f>
        <v>0</v>
      </c>
      <c r="AH110" s="26">
        <f>SUMIF(C$2:C110,C110,AG$2:AG110)</f>
        <v>0</v>
      </c>
      <c r="AI110" s="26">
        <f>SUM(AG$2:AG110)</f>
        <v>0</v>
      </c>
      <c r="AJ110" s="31">
        <f>SUMIF(Unloader!B:B,Summary!B110,Unloader!X:X)</f>
        <v>0</v>
      </c>
      <c r="AK110" s="31">
        <f>SUMIF(Unloader!B:B,Summary!B110,Unloader!AE:AE)+SUMIF(Unloader!B:B,Summary!B110,Unloader!BS:BS)+SUMIF(Unloader!B:B,Summary!B110,Unloader!BO:BO)</f>
        <v>0</v>
      </c>
      <c r="AL110" s="31">
        <f>SUMIF(C$2:C110,C110,AJ$2:AJ110)</f>
        <v>0</v>
      </c>
      <c r="AM110" s="31">
        <f>SUMIF(C$2:C110,C110,AK$2:AK110)</f>
        <v>0</v>
      </c>
      <c r="AN110" s="26" t="e">
        <f t="shared" si="54"/>
        <v>#DIV/0!</v>
      </c>
      <c r="AO110" s="26">
        <f>SUM(AJ$2:AJ110)</f>
        <v>0</v>
      </c>
      <c r="AP110" s="26">
        <f>SUM(AK$2:AK110)</f>
        <v>0</v>
      </c>
      <c r="AQ110" s="26" t="e">
        <f t="shared" si="55"/>
        <v>#DIV/0!</v>
      </c>
    </row>
    <row r="111" spans="1:43" x14ac:dyDescent="0.25">
      <c r="A111" s="49">
        <f t="shared" si="57"/>
        <v>110</v>
      </c>
      <c r="B111" s="120">
        <f t="shared" si="57"/>
        <v>40743</v>
      </c>
      <c r="C111" s="21">
        <f t="shared" si="37"/>
        <v>7</v>
      </c>
      <c r="D111" s="51">
        <f>COUNTIF('Rake Load'!A:A,Summary!B111)</f>
        <v>0</v>
      </c>
      <c r="E111" s="51">
        <f>SUMIF('Rake Load'!A:A,B111,'Rake Load'!F:F)</f>
        <v>0</v>
      </c>
      <c r="F111" s="23">
        <f>SUMIF('Rake Load'!A:A,B111,'Rake Load'!AB:AB)</f>
        <v>0</v>
      </c>
      <c r="G111" s="23" t="e">
        <f t="shared" si="38"/>
        <v>#DIV/0!</v>
      </c>
      <c r="H111" s="24" t="e">
        <f t="shared" si="39"/>
        <v>#DIV/0!</v>
      </c>
      <c r="I111" s="24" t="e">
        <f t="shared" si="40"/>
        <v>#DIV/0!</v>
      </c>
      <c r="J111" s="23">
        <f>SUMIF('Rake Load'!A:A,B111,'Rake Load'!BI:BI)</f>
        <v>0</v>
      </c>
      <c r="K111" s="29">
        <f t="shared" si="41"/>
        <v>0</v>
      </c>
      <c r="L111" s="29" t="e">
        <f t="shared" si="42"/>
        <v>#DIV/0!</v>
      </c>
      <c r="M111" s="36" t="e">
        <f t="shared" si="43"/>
        <v>#DIV/0!</v>
      </c>
      <c r="N111" s="36" t="e">
        <f t="shared" si="44"/>
        <v>#DIV/0!</v>
      </c>
      <c r="O111" s="122">
        <f>SUMIF(C$2:C111,C111,D$2:D111)</f>
        <v>0</v>
      </c>
      <c r="P111" s="21">
        <f>SUMIF(C$2:C111,C111,F$2:F111)</f>
        <v>0</v>
      </c>
      <c r="Q111" s="25" t="e">
        <f t="shared" si="45"/>
        <v>#DIV/0!</v>
      </c>
      <c r="R111" s="24" t="e">
        <f t="shared" si="46"/>
        <v>#DIV/0!</v>
      </c>
      <c r="S111" s="24" t="e">
        <f t="shared" si="47"/>
        <v>#DIV/0!</v>
      </c>
      <c r="T111" s="122">
        <f>SUM(D$2:D111)</f>
        <v>0</v>
      </c>
      <c r="U111" s="26">
        <f>SUMIF(C$2:C111,C111,E$2:E111)</f>
        <v>0</v>
      </c>
      <c r="V111" s="26">
        <f>SUM(E$2:E111)</f>
        <v>0</v>
      </c>
      <c r="W111" s="31">
        <f>SUM(F$2:F111)</f>
        <v>0</v>
      </c>
      <c r="X111" s="31" t="e">
        <f t="shared" si="48"/>
        <v>#DIV/0!</v>
      </c>
      <c r="Y111" s="24" t="e">
        <f t="shared" si="49"/>
        <v>#DIV/0!</v>
      </c>
      <c r="Z111" s="24" t="e">
        <f t="shared" si="50"/>
        <v>#DIV/0!</v>
      </c>
      <c r="AA111" s="26">
        <f>SUMIF('Rake Load'!A:A,Summary!B111,'Rake Load'!AO:AO)</f>
        <v>0</v>
      </c>
      <c r="AB111" s="26">
        <f>SUMIF(C$2:C111,C111,AA$2:AA111)</f>
        <v>0</v>
      </c>
      <c r="AC111" s="26">
        <f>SUM(AA$2:AA111)</f>
        <v>0</v>
      </c>
      <c r="AD111" s="31" t="e">
        <f t="shared" si="51"/>
        <v>#DIV/0!</v>
      </c>
      <c r="AE111" s="31" t="e">
        <f t="shared" si="52"/>
        <v>#DIV/0!</v>
      </c>
      <c r="AF111" s="31" t="e">
        <f t="shared" si="53"/>
        <v>#DIV/0!</v>
      </c>
      <c r="AG111" s="26">
        <f>SUMIF(Unloader!B:B,Summary!B111,Unloader!M:M)</f>
        <v>0</v>
      </c>
      <c r="AH111" s="26">
        <f>SUMIF(C$2:C111,C111,AG$2:AG111)</f>
        <v>0</v>
      </c>
      <c r="AI111" s="26">
        <f>SUM(AG$2:AG111)</f>
        <v>0</v>
      </c>
      <c r="AJ111" s="31">
        <f>SUMIF(Unloader!B:B,Summary!B111,Unloader!X:X)</f>
        <v>0</v>
      </c>
      <c r="AK111" s="31">
        <f>SUMIF(Unloader!B:B,Summary!B111,Unloader!AE:AE)+SUMIF(Unloader!B:B,Summary!B111,Unloader!BS:BS)+SUMIF(Unloader!B:B,Summary!B111,Unloader!BO:BO)</f>
        <v>0</v>
      </c>
      <c r="AL111" s="31">
        <f>SUMIF(C$2:C111,C111,AJ$2:AJ111)</f>
        <v>0</v>
      </c>
      <c r="AM111" s="31">
        <f>SUMIF(C$2:C111,C111,AK$2:AK111)</f>
        <v>0</v>
      </c>
      <c r="AN111" s="26" t="e">
        <f t="shared" si="54"/>
        <v>#DIV/0!</v>
      </c>
      <c r="AO111" s="26">
        <f>SUM(AJ$2:AJ111)</f>
        <v>0</v>
      </c>
      <c r="AP111" s="26">
        <f>SUM(AK$2:AK111)</f>
        <v>0</v>
      </c>
      <c r="AQ111" s="26" t="e">
        <f t="shared" si="55"/>
        <v>#DIV/0!</v>
      </c>
    </row>
    <row r="112" spans="1:43" x14ac:dyDescent="0.25">
      <c r="A112" s="49">
        <f t="shared" si="57"/>
        <v>111</v>
      </c>
      <c r="B112" s="120">
        <f t="shared" si="57"/>
        <v>40744</v>
      </c>
      <c r="C112" s="21">
        <f t="shared" si="37"/>
        <v>7</v>
      </c>
      <c r="D112" s="51">
        <f>COUNTIF('Rake Load'!A:A,Summary!B112)</f>
        <v>0</v>
      </c>
      <c r="E112" s="51">
        <f>SUMIF('Rake Load'!A:A,B112,'Rake Load'!F:F)</f>
        <v>0</v>
      </c>
      <c r="F112" s="23">
        <f>SUMIF('Rake Load'!A:A,B112,'Rake Load'!AB:AB)</f>
        <v>0</v>
      </c>
      <c r="G112" s="23" t="e">
        <f t="shared" si="38"/>
        <v>#DIV/0!</v>
      </c>
      <c r="H112" s="24" t="e">
        <f t="shared" si="39"/>
        <v>#DIV/0!</v>
      </c>
      <c r="I112" s="24" t="e">
        <f t="shared" si="40"/>
        <v>#DIV/0!</v>
      </c>
      <c r="J112" s="23">
        <f>SUMIF('Rake Load'!A:A,B112,'Rake Load'!BI:BI)</f>
        <v>0</v>
      </c>
      <c r="K112" s="29">
        <f t="shared" si="41"/>
        <v>0</v>
      </c>
      <c r="L112" s="29" t="e">
        <f t="shared" si="42"/>
        <v>#DIV/0!</v>
      </c>
      <c r="M112" s="36" t="e">
        <f t="shared" si="43"/>
        <v>#DIV/0!</v>
      </c>
      <c r="N112" s="36" t="e">
        <f t="shared" si="44"/>
        <v>#DIV/0!</v>
      </c>
      <c r="O112" s="122">
        <f>SUMIF(C$2:C112,C112,D$2:D112)</f>
        <v>0</v>
      </c>
      <c r="P112" s="21">
        <f>SUMIF(C$2:C112,C112,F$2:F112)</f>
        <v>0</v>
      </c>
      <c r="Q112" s="25" t="e">
        <f t="shared" si="45"/>
        <v>#DIV/0!</v>
      </c>
      <c r="R112" s="24" t="e">
        <f t="shared" si="46"/>
        <v>#DIV/0!</v>
      </c>
      <c r="S112" s="24" t="e">
        <f t="shared" si="47"/>
        <v>#DIV/0!</v>
      </c>
      <c r="T112" s="122">
        <f>SUM(D$2:D112)</f>
        <v>0</v>
      </c>
      <c r="U112" s="26">
        <f>SUMIF(C$2:C112,C112,E$2:E112)</f>
        <v>0</v>
      </c>
      <c r="V112" s="26">
        <f>SUM(E$2:E112)</f>
        <v>0</v>
      </c>
      <c r="W112" s="31">
        <f>SUM(F$2:F112)</f>
        <v>0</v>
      </c>
      <c r="X112" s="31" t="e">
        <f t="shared" si="48"/>
        <v>#DIV/0!</v>
      </c>
      <c r="Y112" s="24" t="e">
        <f t="shared" si="49"/>
        <v>#DIV/0!</v>
      </c>
      <c r="Z112" s="24" t="e">
        <f t="shared" si="50"/>
        <v>#DIV/0!</v>
      </c>
      <c r="AA112" s="26">
        <f>SUMIF('Rake Load'!A:A,Summary!B112,'Rake Load'!AO:AO)</f>
        <v>0</v>
      </c>
      <c r="AB112" s="26">
        <f>SUMIF(C$2:C112,C112,AA$2:AA112)</f>
        <v>0</v>
      </c>
      <c r="AC112" s="26">
        <f>SUM(AA$2:AA112)</f>
        <v>0</v>
      </c>
      <c r="AD112" s="31" t="e">
        <f t="shared" si="51"/>
        <v>#DIV/0!</v>
      </c>
      <c r="AE112" s="31" t="e">
        <f t="shared" si="52"/>
        <v>#DIV/0!</v>
      </c>
      <c r="AF112" s="31" t="e">
        <f t="shared" si="53"/>
        <v>#DIV/0!</v>
      </c>
      <c r="AG112" s="26">
        <f>SUMIF(Unloader!B:B,Summary!B112,Unloader!M:M)</f>
        <v>0</v>
      </c>
      <c r="AH112" s="26">
        <f>SUMIF(C$2:C112,C112,AG$2:AG112)</f>
        <v>0</v>
      </c>
      <c r="AI112" s="26">
        <f>SUM(AG$2:AG112)</f>
        <v>0</v>
      </c>
      <c r="AJ112" s="31">
        <f>SUMIF(Unloader!B:B,Summary!B112,Unloader!X:X)</f>
        <v>0</v>
      </c>
      <c r="AK112" s="31">
        <f>SUMIF(Unloader!B:B,Summary!B112,Unloader!AE:AE)+SUMIF(Unloader!B:B,Summary!B112,Unloader!BS:BS)+SUMIF(Unloader!B:B,Summary!B112,Unloader!BO:BO)</f>
        <v>0</v>
      </c>
      <c r="AL112" s="31">
        <f>SUMIF(C$2:C112,C112,AJ$2:AJ112)</f>
        <v>0</v>
      </c>
      <c r="AM112" s="31">
        <f>SUMIF(C$2:C112,C112,AK$2:AK112)</f>
        <v>0</v>
      </c>
      <c r="AN112" s="26" t="e">
        <f t="shared" si="54"/>
        <v>#DIV/0!</v>
      </c>
      <c r="AO112" s="26">
        <f>SUM(AJ$2:AJ112)</f>
        <v>0</v>
      </c>
      <c r="AP112" s="26">
        <f>SUM(AK$2:AK112)</f>
        <v>0</v>
      </c>
      <c r="AQ112" s="26" t="e">
        <f t="shared" si="55"/>
        <v>#DIV/0!</v>
      </c>
    </row>
    <row r="113" spans="1:43" x14ac:dyDescent="0.25">
      <c r="A113" s="49">
        <f t="shared" si="57"/>
        <v>112</v>
      </c>
      <c r="B113" s="120">
        <f t="shared" si="57"/>
        <v>40745</v>
      </c>
      <c r="C113" s="21">
        <f t="shared" si="37"/>
        <v>7</v>
      </c>
      <c r="D113" s="51">
        <f>COUNTIF('Rake Load'!A:A,Summary!B113)</f>
        <v>0</v>
      </c>
      <c r="E113" s="51">
        <f>SUMIF('Rake Load'!A:A,B113,'Rake Load'!F:F)</f>
        <v>0</v>
      </c>
      <c r="F113" s="23">
        <f>SUMIF('Rake Load'!A:A,B113,'Rake Load'!AB:AB)</f>
        <v>0</v>
      </c>
      <c r="G113" s="23" t="e">
        <f t="shared" si="38"/>
        <v>#DIV/0!</v>
      </c>
      <c r="H113" s="24" t="e">
        <f t="shared" si="39"/>
        <v>#DIV/0!</v>
      </c>
      <c r="I113" s="24" t="e">
        <f t="shared" si="40"/>
        <v>#DIV/0!</v>
      </c>
      <c r="J113" s="23">
        <f>SUMIF('Rake Load'!A:A,B113,'Rake Load'!BI:BI)</f>
        <v>0</v>
      </c>
      <c r="K113" s="29">
        <f t="shared" si="41"/>
        <v>0</v>
      </c>
      <c r="L113" s="29" t="e">
        <f t="shared" si="42"/>
        <v>#DIV/0!</v>
      </c>
      <c r="M113" s="36" t="e">
        <f t="shared" si="43"/>
        <v>#DIV/0!</v>
      </c>
      <c r="N113" s="36" t="e">
        <f t="shared" si="44"/>
        <v>#DIV/0!</v>
      </c>
      <c r="O113" s="122">
        <f>SUMIF(C$2:C113,C113,D$2:D113)</f>
        <v>0</v>
      </c>
      <c r="P113" s="21">
        <f>SUMIF(C$2:C113,C113,F$2:F113)</f>
        <v>0</v>
      </c>
      <c r="Q113" s="25" t="e">
        <f t="shared" si="45"/>
        <v>#DIV/0!</v>
      </c>
      <c r="R113" s="24" t="e">
        <f t="shared" si="46"/>
        <v>#DIV/0!</v>
      </c>
      <c r="S113" s="24" t="e">
        <f t="shared" si="47"/>
        <v>#DIV/0!</v>
      </c>
      <c r="T113" s="122">
        <f>SUM(D$2:D113)</f>
        <v>0</v>
      </c>
      <c r="U113" s="26">
        <f>SUMIF(C$2:C113,C113,E$2:E113)</f>
        <v>0</v>
      </c>
      <c r="V113" s="26">
        <f>SUM(E$2:E113)</f>
        <v>0</v>
      </c>
      <c r="W113" s="31">
        <f>SUM(F$2:F113)</f>
        <v>0</v>
      </c>
      <c r="X113" s="31" t="e">
        <f t="shared" si="48"/>
        <v>#DIV/0!</v>
      </c>
      <c r="Y113" s="24" t="e">
        <f t="shared" si="49"/>
        <v>#DIV/0!</v>
      </c>
      <c r="Z113" s="24" t="e">
        <f t="shared" si="50"/>
        <v>#DIV/0!</v>
      </c>
      <c r="AA113" s="26">
        <f>SUMIF('Rake Load'!A:A,Summary!B113,'Rake Load'!AO:AO)</f>
        <v>0</v>
      </c>
      <c r="AB113" s="26">
        <f>SUMIF(C$2:C113,C113,AA$2:AA113)</f>
        <v>0</v>
      </c>
      <c r="AC113" s="26">
        <f>SUM(AA$2:AA113)</f>
        <v>0</v>
      </c>
      <c r="AD113" s="31" t="e">
        <f t="shared" si="51"/>
        <v>#DIV/0!</v>
      </c>
      <c r="AE113" s="31" t="e">
        <f t="shared" si="52"/>
        <v>#DIV/0!</v>
      </c>
      <c r="AF113" s="31" t="e">
        <f t="shared" si="53"/>
        <v>#DIV/0!</v>
      </c>
      <c r="AG113" s="26">
        <f>SUMIF(Unloader!B:B,Summary!B113,Unloader!M:M)</f>
        <v>0</v>
      </c>
      <c r="AH113" s="26">
        <f>SUMIF(C$2:C113,C113,AG$2:AG113)</f>
        <v>0</v>
      </c>
      <c r="AI113" s="26">
        <f>SUM(AG$2:AG113)</f>
        <v>0</v>
      </c>
      <c r="AJ113" s="31">
        <f>SUMIF(Unloader!B:B,Summary!B113,Unloader!X:X)</f>
        <v>0</v>
      </c>
      <c r="AK113" s="31">
        <f>SUMIF(Unloader!B:B,Summary!B113,Unloader!AE:AE)+SUMIF(Unloader!B:B,Summary!B113,Unloader!BS:BS)+SUMIF(Unloader!B:B,Summary!B113,Unloader!BO:BO)</f>
        <v>0</v>
      </c>
      <c r="AL113" s="31">
        <f>SUMIF(C$2:C113,C113,AJ$2:AJ113)</f>
        <v>0</v>
      </c>
      <c r="AM113" s="31">
        <f>SUMIF(C$2:C113,C113,AK$2:AK113)</f>
        <v>0</v>
      </c>
      <c r="AN113" s="26" t="e">
        <f t="shared" si="54"/>
        <v>#DIV/0!</v>
      </c>
      <c r="AO113" s="26">
        <f>SUM(AJ$2:AJ113)</f>
        <v>0</v>
      </c>
      <c r="AP113" s="26">
        <f>SUM(AK$2:AK113)</f>
        <v>0</v>
      </c>
      <c r="AQ113" s="26" t="e">
        <f t="shared" si="55"/>
        <v>#DIV/0!</v>
      </c>
    </row>
    <row r="114" spans="1:43" x14ac:dyDescent="0.25">
      <c r="A114" s="49">
        <f t="shared" si="57"/>
        <v>113</v>
      </c>
      <c r="B114" s="120">
        <f t="shared" si="57"/>
        <v>40746</v>
      </c>
      <c r="C114" s="21">
        <f t="shared" si="37"/>
        <v>7</v>
      </c>
      <c r="D114" s="51">
        <f>COUNTIF('Rake Load'!A:A,Summary!B114)</f>
        <v>0</v>
      </c>
      <c r="E114" s="51">
        <f>SUMIF('Rake Load'!A:A,B114,'Rake Load'!F:F)</f>
        <v>0</v>
      </c>
      <c r="F114" s="23">
        <f>SUMIF('Rake Load'!A:A,B114,'Rake Load'!AB:AB)</f>
        <v>0</v>
      </c>
      <c r="G114" s="23" t="e">
        <f t="shared" si="38"/>
        <v>#DIV/0!</v>
      </c>
      <c r="H114" s="24" t="e">
        <f t="shared" si="39"/>
        <v>#DIV/0!</v>
      </c>
      <c r="I114" s="24" t="e">
        <f t="shared" si="40"/>
        <v>#DIV/0!</v>
      </c>
      <c r="J114" s="23">
        <f>SUMIF('Rake Load'!A:A,B114,'Rake Load'!BI:BI)</f>
        <v>0</v>
      </c>
      <c r="K114" s="29">
        <f t="shared" si="41"/>
        <v>0</v>
      </c>
      <c r="L114" s="29" t="e">
        <f t="shared" si="42"/>
        <v>#DIV/0!</v>
      </c>
      <c r="M114" s="36" t="e">
        <f t="shared" si="43"/>
        <v>#DIV/0!</v>
      </c>
      <c r="N114" s="36" t="e">
        <f t="shared" si="44"/>
        <v>#DIV/0!</v>
      </c>
      <c r="O114" s="122">
        <f>SUMIF(C$2:C114,C114,D$2:D114)</f>
        <v>0</v>
      </c>
      <c r="P114" s="21">
        <f>SUMIF(C$2:C114,C114,F$2:F114)</f>
        <v>0</v>
      </c>
      <c r="Q114" s="25" t="e">
        <f t="shared" si="45"/>
        <v>#DIV/0!</v>
      </c>
      <c r="R114" s="24" t="e">
        <f t="shared" si="46"/>
        <v>#DIV/0!</v>
      </c>
      <c r="S114" s="24" t="e">
        <f t="shared" si="47"/>
        <v>#DIV/0!</v>
      </c>
      <c r="T114" s="122">
        <f>SUM(D$2:D114)</f>
        <v>0</v>
      </c>
      <c r="U114" s="26">
        <f>SUMIF(C$2:C114,C114,E$2:E114)</f>
        <v>0</v>
      </c>
      <c r="V114" s="26">
        <f>SUM(E$2:E114)</f>
        <v>0</v>
      </c>
      <c r="W114" s="31">
        <f>SUM(F$2:F114)</f>
        <v>0</v>
      </c>
      <c r="X114" s="31" t="e">
        <f t="shared" si="48"/>
        <v>#DIV/0!</v>
      </c>
      <c r="Y114" s="24" t="e">
        <f t="shared" si="49"/>
        <v>#DIV/0!</v>
      </c>
      <c r="Z114" s="24" t="e">
        <f t="shared" si="50"/>
        <v>#DIV/0!</v>
      </c>
      <c r="AA114" s="26">
        <f>SUMIF('Rake Load'!A:A,Summary!B114,'Rake Load'!AO:AO)</f>
        <v>0</v>
      </c>
      <c r="AB114" s="26">
        <f>SUMIF(C$2:C114,C114,AA$2:AA114)</f>
        <v>0</v>
      </c>
      <c r="AC114" s="26">
        <f>SUM(AA$2:AA114)</f>
        <v>0</v>
      </c>
      <c r="AD114" s="31" t="e">
        <f t="shared" si="51"/>
        <v>#DIV/0!</v>
      </c>
      <c r="AE114" s="31" t="e">
        <f t="shared" si="52"/>
        <v>#DIV/0!</v>
      </c>
      <c r="AF114" s="31" t="e">
        <f t="shared" si="53"/>
        <v>#DIV/0!</v>
      </c>
      <c r="AG114" s="26">
        <f>SUMIF(Unloader!B:B,Summary!B114,Unloader!M:M)</f>
        <v>0</v>
      </c>
      <c r="AH114" s="26">
        <f>SUMIF(C$2:C114,C114,AG$2:AG114)</f>
        <v>0</v>
      </c>
      <c r="AI114" s="26">
        <f>SUM(AG$2:AG114)</f>
        <v>0</v>
      </c>
      <c r="AJ114" s="31">
        <f>SUMIF(Unloader!B:B,Summary!B114,Unloader!X:X)</f>
        <v>0</v>
      </c>
      <c r="AK114" s="31">
        <f>SUMIF(Unloader!B:B,Summary!B114,Unloader!AE:AE)+SUMIF(Unloader!B:B,Summary!B114,Unloader!BS:BS)+SUMIF(Unloader!B:B,Summary!B114,Unloader!BO:BO)</f>
        <v>0</v>
      </c>
      <c r="AL114" s="31">
        <f>SUMIF(C$2:C114,C114,AJ$2:AJ114)</f>
        <v>0</v>
      </c>
      <c r="AM114" s="31">
        <f>SUMIF(C$2:C114,C114,AK$2:AK114)</f>
        <v>0</v>
      </c>
      <c r="AN114" s="26" t="e">
        <f t="shared" si="54"/>
        <v>#DIV/0!</v>
      </c>
      <c r="AO114" s="26">
        <f>SUM(AJ$2:AJ114)</f>
        <v>0</v>
      </c>
      <c r="AP114" s="26">
        <f>SUM(AK$2:AK114)</f>
        <v>0</v>
      </c>
      <c r="AQ114" s="26" t="e">
        <f t="shared" si="55"/>
        <v>#DIV/0!</v>
      </c>
    </row>
    <row r="115" spans="1:43" x14ac:dyDescent="0.25">
      <c r="A115" s="49">
        <f t="shared" si="57"/>
        <v>114</v>
      </c>
      <c r="B115" s="120">
        <f t="shared" si="57"/>
        <v>40747</v>
      </c>
      <c r="C115" s="21">
        <f t="shared" si="37"/>
        <v>7</v>
      </c>
      <c r="D115" s="51">
        <f>COUNTIF('Rake Load'!A:A,Summary!B115)</f>
        <v>0</v>
      </c>
      <c r="E115" s="51">
        <f>SUMIF('Rake Load'!A:A,B115,'Rake Load'!F:F)</f>
        <v>0</v>
      </c>
      <c r="F115" s="23">
        <f>SUMIF('Rake Load'!A:A,B115,'Rake Load'!AB:AB)</f>
        <v>0</v>
      </c>
      <c r="G115" s="23" t="e">
        <f t="shared" si="38"/>
        <v>#DIV/0!</v>
      </c>
      <c r="H115" s="24" t="e">
        <f t="shared" si="39"/>
        <v>#DIV/0!</v>
      </c>
      <c r="I115" s="24" t="e">
        <f t="shared" si="40"/>
        <v>#DIV/0!</v>
      </c>
      <c r="J115" s="23">
        <f>SUMIF('Rake Load'!A:A,B115,'Rake Load'!BI:BI)</f>
        <v>0</v>
      </c>
      <c r="K115" s="29">
        <f t="shared" si="41"/>
        <v>0</v>
      </c>
      <c r="L115" s="29" t="e">
        <f t="shared" si="42"/>
        <v>#DIV/0!</v>
      </c>
      <c r="M115" s="36" t="e">
        <f t="shared" si="43"/>
        <v>#DIV/0!</v>
      </c>
      <c r="N115" s="36" t="e">
        <f t="shared" si="44"/>
        <v>#DIV/0!</v>
      </c>
      <c r="O115" s="122">
        <f>SUMIF(C$2:C115,C115,D$2:D115)</f>
        <v>0</v>
      </c>
      <c r="P115" s="21">
        <f>SUMIF(C$2:C115,C115,F$2:F115)</f>
        <v>0</v>
      </c>
      <c r="Q115" s="25" t="e">
        <f t="shared" si="45"/>
        <v>#DIV/0!</v>
      </c>
      <c r="R115" s="24" t="e">
        <f t="shared" si="46"/>
        <v>#DIV/0!</v>
      </c>
      <c r="S115" s="24" t="e">
        <f t="shared" si="47"/>
        <v>#DIV/0!</v>
      </c>
      <c r="T115" s="122">
        <f>SUM(D$2:D115)</f>
        <v>0</v>
      </c>
      <c r="U115" s="26">
        <f>SUMIF(C$2:C115,C115,E$2:E115)</f>
        <v>0</v>
      </c>
      <c r="V115" s="26">
        <f>SUM(E$2:E115)</f>
        <v>0</v>
      </c>
      <c r="W115" s="31">
        <f>SUM(F$2:F115)</f>
        <v>0</v>
      </c>
      <c r="X115" s="31" t="e">
        <f t="shared" si="48"/>
        <v>#DIV/0!</v>
      </c>
      <c r="Y115" s="24" t="e">
        <f t="shared" si="49"/>
        <v>#DIV/0!</v>
      </c>
      <c r="Z115" s="24" t="e">
        <f t="shared" si="50"/>
        <v>#DIV/0!</v>
      </c>
      <c r="AA115" s="26">
        <f>SUMIF('Rake Load'!A:A,Summary!B115,'Rake Load'!AO:AO)</f>
        <v>0</v>
      </c>
      <c r="AB115" s="26">
        <f>SUMIF(C$2:C115,C115,AA$2:AA115)</f>
        <v>0</v>
      </c>
      <c r="AC115" s="26">
        <f>SUM(AA$2:AA115)</f>
        <v>0</v>
      </c>
      <c r="AD115" s="31" t="e">
        <f t="shared" si="51"/>
        <v>#DIV/0!</v>
      </c>
      <c r="AE115" s="31" t="e">
        <f t="shared" si="52"/>
        <v>#DIV/0!</v>
      </c>
      <c r="AF115" s="31" t="e">
        <f t="shared" si="53"/>
        <v>#DIV/0!</v>
      </c>
      <c r="AG115" s="26">
        <f>SUMIF(Unloader!B:B,Summary!B115,Unloader!M:M)</f>
        <v>0</v>
      </c>
      <c r="AH115" s="26">
        <f>SUMIF(C$2:C115,C115,AG$2:AG115)</f>
        <v>0</v>
      </c>
      <c r="AI115" s="26">
        <f>SUM(AG$2:AG115)</f>
        <v>0</v>
      </c>
      <c r="AJ115" s="31">
        <f>SUMIF(Unloader!B:B,Summary!B115,Unloader!X:X)</f>
        <v>0</v>
      </c>
      <c r="AK115" s="31">
        <f>SUMIF(Unloader!B:B,Summary!B115,Unloader!AE:AE)+SUMIF(Unloader!B:B,Summary!B115,Unloader!BS:BS)+SUMIF(Unloader!B:B,Summary!B115,Unloader!BO:BO)</f>
        <v>0</v>
      </c>
      <c r="AL115" s="31">
        <f>SUMIF(C$2:C115,C115,AJ$2:AJ115)</f>
        <v>0</v>
      </c>
      <c r="AM115" s="31">
        <f>SUMIF(C$2:C115,C115,AK$2:AK115)</f>
        <v>0</v>
      </c>
      <c r="AN115" s="26" t="e">
        <f t="shared" si="54"/>
        <v>#DIV/0!</v>
      </c>
      <c r="AO115" s="26">
        <f>SUM(AJ$2:AJ115)</f>
        <v>0</v>
      </c>
      <c r="AP115" s="26">
        <f>SUM(AK$2:AK115)</f>
        <v>0</v>
      </c>
      <c r="AQ115" s="26" t="e">
        <f t="shared" si="55"/>
        <v>#DIV/0!</v>
      </c>
    </row>
    <row r="116" spans="1:43" x14ac:dyDescent="0.25">
      <c r="A116" s="49">
        <f t="shared" si="57"/>
        <v>115</v>
      </c>
      <c r="B116" s="120">
        <f t="shared" si="57"/>
        <v>40748</v>
      </c>
      <c r="C116" s="21">
        <f t="shared" si="37"/>
        <v>7</v>
      </c>
      <c r="D116" s="51">
        <f>COUNTIF('Rake Load'!A:A,Summary!B116)</f>
        <v>0</v>
      </c>
      <c r="E116" s="51">
        <f>SUMIF('Rake Load'!A:A,B116,'Rake Load'!F:F)</f>
        <v>0</v>
      </c>
      <c r="F116" s="23">
        <f>SUMIF('Rake Load'!A:A,B116,'Rake Load'!AB:AB)</f>
        <v>0</v>
      </c>
      <c r="G116" s="23" t="e">
        <f t="shared" si="38"/>
        <v>#DIV/0!</v>
      </c>
      <c r="H116" s="24" t="e">
        <f t="shared" si="39"/>
        <v>#DIV/0!</v>
      </c>
      <c r="I116" s="24" t="e">
        <f t="shared" si="40"/>
        <v>#DIV/0!</v>
      </c>
      <c r="J116" s="23">
        <f>SUMIF('Rake Load'!A:A,B116,'Rake Load'!BI:BI)</f>
        <v>0</v>
      </c>
      <c r="K116" s="29">
        <f t="shared" si="41"/>
        <v>0</v>
      </c>
      <c r="L116" s="29" t="e">
        <f t="shared" si="42"/>
        <v>#DIV/0!</v>
      </c>
      <c r="M116" s="36" t="e">
        <f t="shared" si="43"/>
        <v>#DIV/0!</v>
      </c>
      <c r="N116" s="36" t="e">
        <f t="shared" si="44"/>
        <v>#DIV/0!</v>
      </c>
      <c r="O116" s="122">
        <f>SUMIF(C$2:C116,C116,D$2:D116)</f>
        <v>0</v>
      </c>
      <c r="P116" s="21">
        <f>SUMIF(C$2:C116,C116,F$2:F116)</f>
        <v>0</v>
      </c>
      <c r="Q116" s="25" t="e">
        <f t="shared" si="45"/>
        <v>#DIV/0!</v>
      </c>
      <c r="R116" s="24" t="e">
        <f t="shared" si="46"/>
        <v>#DIV/0!</v>
      </c>
      <c r="S116" s="24" t="e">
        <f t="shared" si="47"/>
        <v>#DIV/0!</v>
      </c>
      <c r="T116" s="122">
        <f>SUM(D$2:D116)</f>
        <v>0</v>
      </c>
      <c r="U116" s="26">
        <f>SUMIF(C$2:C116,C116,E$2:E116)</f>
        <v>0</v>
      </c>
      <c r="V116" s="26">
        <f>SUM(E$2:E116)</f>
        <v>0</v>
      </c>
      <c r="W116" s="31">
        <f>SUM(F$2:F116)</f>
        <v>0</v>
      </c>
      <c r="X116" s="31" t="e">
        <f t="shared" si="48"/>
        <v>#DIV/0!</v>
      </c>
      <c r="Y116" s="24" t="e">
        <f t="shared" si="49"/>
        <v>#DIV/0!</v>
      </c>
      <c r="Z116" s="24" t="e">
        <f t="shared" si="50"/>
        <v>#DIV/0!</v>
      </c>
      <c r="AA116" s="26">
        <f>SUMIF('Rake Load'!A:A,Summary!B116,'Rake Load'!AO:AO)</f>
        <v>0</v>
      </c>
      <c r="AB116" s="26">
        <f>SUMIF(C$2:C116,C116,AA$2:AA116)</f>
        <v>0</v>
      </c>
      <c r="AC116" s="26">
        <f>SUM(AA$2:AA116)</f>
        <v>0</v>
      </c>
      <c r="AD116" s="31" t="e">
        <f t="shared" si="51"/>
        <v>#DIV/0!</v>
      </c>
      <c r="AE116" s="31" t="e">
        <f t="shared" si="52"/>
        <v>#DIV/0!</v>
      </c>
      <c r="AF116" s="31" t="e">
        <f t="shared" si="53"/>
        <v>#DIV/0!</v>
      </c>
      <c r="AG116" s="26">
        <f>SUMIF(Unloader!B:B,Summary!B116,Unloader!M:M)</f>
        <v>0</v>
      </c>
      <c r="AH116" s="26">
        <f>SUMIF(C$2:C116,C116,AG$2:AG116)</f>
        <v>0</v>
      </c>
      <c r="AI116" s="26">
        <f>SUM(AG$2:AG116)</f>
        <v>0</v>
      </c>
      <c r="AJ116" s="31">
        <f>SUMIF(Unloader!B:B,Summary!B116,Unloader!X:X)</f>
        <v>0</v>
      </c>
      <c r="AK116" s="31">
        <f>SUMIF(Unloader!B:B,Summary!B116,Unloader!AE:AE)+SUMIF(Unloader!B:B,Summary!B116,Unloader!BS:BS)+SUMIF(Unloader!B:B,Summary!B116,Unloader!BO:BO)</f>
        <v>0</v>
      </c>
      <c r="AL116" s="31">
        <f>SUMIF(C$2:C116,C116,AJ$2:AJ116)</f>
        <v>0</v>
      </c>
      <c r="AM116" s="31">
        <f>SUMIF(C$2:C116,C116,AK$2:AK116)</f>
        <v>0</v>
      </c>
      <c r="AN116" s="26" t="e">
        <f t="shared" si="54"/>
        <v>#DIV/0!</v>
      </c>
      <c r="AO116" s="26">
        <f>SUM(AJ$2:AJ116)</f>
        <v>0</v>
      </c>
      <c r="AP116" s="26">
        <f>SUM(AK$2:AK116)</f>
        <v>0</v>
      </c>
      <c r="AQ116" s="26" t="e">
        <f t="shared" si="55"/>
        <v>#DIV/0!</v>
      </c>
    </row>
    <row r="117" spans="1:43" x14ac:dyDescent="0.25">
      <c r="A117" s="49">
        <f t="shared" si="57"/>
        <v>116</v>
      </c>
      <c r="B117" s="120">
        <f t="shared" si="57"/>
        <v>40749</v>
      </c>
      <c r="C117" s="21">
        <f t="shared" si="37"/>
        <v>7</v>
      </c>
      <c r="D117" s="51">
        <f>COUNTIF('Rake Load'!A:A,Summary!B117)</f>
        <v>0</v>
      </c>
      <c r="E117" s="51">
        <f>SUMIF('Rake Load'!A:A,B117,'Rake Load'!F:F)</f>
        <v>0</v>
      </c>
      <c r="F117" s="23">
        <f>SUMIF('Rake Load'!A:A,B117,'Rake Load'!AB:AB)</f>
        <v>0</v>
      </c>
      <c r="G117" s="23" t="e">
        <f t="shared" si="38"/>
        <v>#DIV/0!</v>
      </c>
      <c r="H117" s="24" t="e">
        <f t="shared" si="39"/>
        <v>#DIV/0!</v>
      </c>
      <c r="I117" s="24" t="e">
        <f t="shared" si="40"/>
        <v>#DIV/0!</v>
      </c>
      <c r="J117" s="23">
        <f>SUMIF('Rake Load'!A:A,B117,'Rake Load'!BI:BI)</f>
        <v>0</v>
      </c>
      <c r="K117" s="29">
        <f t="shared" si="41"/>
        <v>0</v>
      </c>
      <c r="L117" s="29" t="e">
        <f t="shared" si="42"/>
        <v>#DIV/0!</v>
      </c>
      <c r="M117" s="36" t="e">
        <f t="shared" si="43"/>
        <v>#DIV/0!</v>
      </c>
      <c r="N117" s="36" t="e">
        <f t="shared" si="44"/>
        <v>#DIV/0!</v>
      </c>
      <c r="O117" s="122">
        <f>SUMIF(C$2:C117,C117,D$2:D117)</f>
        <v>0</v>
      </c>
      <c r="P117" s="21">
        <f>SUMIF(C$2:C117,C117,F$2:F117)</f>
        <v>0</v>
      </c>
      <c r="Q117" s="25" t="e">
        <f t="shared" si="45"/>
        <v>#DIV/0!</v>
      </c>
      <c r="R117" s="24" t="e">
        <f t="shared" si="46"/>
        <v>#DIV/0!</v>
      </c>
      <c r="S117" s="24" t="e">
        <f t="shared" si="47"/>
        <v>#DIV/0!</v>
      </c>
      <c r="T117" s="122">
        <f>SUM(D$2:D117)</f>
        <v>0</v>
      </c>
      <c r="U117" s="26">
        <f>SUMIF(C$2:C117,C117,E$2:E117)</f>
        <v>0</v>
      </c>
      <c r="V117" s="26">
        <f>SUM(E$2:E117)</f>
        <v>0</v>
      </c>
      <c r="W117" s="31">
        <f>SUM(F$2:F117)</f>
        <v>0</v>
      </c>
      <c r="X117" s="31" t="e">
        <f t="shared" si="48"/>
        <v>#DIV/0!</v>
      </c>
      <c r="Y117" s="24" t="e">
        <f t="shared" si="49"/>
        <v>#DIV/0!</v>
      </c>
      <c r="Z117" s="24" t="e">
        <f t="shared" si="50"/>
        <v>#DIV/0!</v>
      </c>
      <c r="AA117" s="26">
        <f>SUMIF('Rake Load'!A:A,Summary!B117,'Rake Load'!AO:AO)</f>
        <v>0</v>
      </c>
      <c r="AB117" s="26">
        <f>SUMIF(C$2:C117,C117,AA$2:AA117)</f>
        <v>0</v>
      </c>
      <c r="AC117" s="26">
        <f>SUM(AA$2:AA117)</f>
        <v>0</v>
      </c>
      <c r="AD117" s="31" t="e">
        <f t="shared" si="51"/>
        <v>#DIV/0!</v>
      </c>
      <c r="AE117" s="31" t="e">
        <f t="shared" si="52"/>
        <v>#DIV/0!</v>
      </c>
      <c r="AF117" s="31" t="e">
        <f t="shared" si="53"/>
        <v>#DIV/0!</v>
      </c>
      <c r="AG117" s="26">
        <f>SUMIF(Unloader!B:B,Summary!B117,Unloader!M:M)</f>
        <v>0</v>
      </c>
      <c r="AH117" s="26">
        <f>SUMIF(C$2:C117,C117,AG$2:AG117)</f>
        <v>0</v>
      </c>
      <c r="AI117" s="26">
        <f>SUM(AG$2:AG117)</f>
        <v>0</v>
      </c>
      <c r="AJ117" s="31">
        <f>SUMIF(Unloader!B:B,Summary!B117,Unloader!X:X)</f>
        <v>0</v>
      </c>
      <c r="AK117" s="31">
        <f>SUMIF(Unloader!B:B,Summary!B117,Unloader!AE:AE)+SUMIF(Unloader!B:B,Summary!B117,Unloader!BS:BS)+SUMIF(Unloader!B:B,Summary!B117,Unloader!BO:BO)</f>
        <v>0</v>
      </c>
      <c r="AL117" s="31">
        <f>SUMIF(C$2:C117,C117,AJ$2:AJ117)</f>
        <v>0</v>
      </c>
      <c r="AM117" s="31">
        <f>SUMIF(C$2:C117,C117,AK$2:AK117)</f>
        <v>0</v>
      </c>
      <c r="AN117" s="26" t="e">
        <f t="shared" si="54"/>
        <v>#DIV/0!</v>
      </c>
      <c r="AO117" s="26">
        <f>SUM(AJ$2:AJ117)</f>
        <v>0</v>
      </c>
      <c r="AP117" s="26">
        <f>SUM(AK$2:AK117)</f>
        <v>0</v>
      </c>
      <c r="AQ117" s="26" t="e">
        <f t="shared" si="55"/>
        <v>#DIV/0!</v>
      </c>
    </row>
    <row r="118" spans="1:43" x14ac:dyDescent="0.25">
      <c r="A118" s="49">
        <f t="shared" si="57"/>
        <v>117</v>
      </c>
      <c r="B118" s="120">
        <f t="shared" si="57"/>
        <v>40750</v>
      </c>
      <c r="C118" s="21">
        <f t="shared" si="37"/>
        <v>7</v>
      </c>
      <c r="D118" s="51">
        <f>COUNTIF('Rake Load'!A:A,Summary!B118)</f>
        <v>0</v>
      </c>
      <c r="E118" s="51">
        <f>SUMIF('Rake Load'!A:A,B118,'Rake Load'!F:F)</f>
        <v>0</v>
      </c>
      <c r="F118" s="23">
        <f>SUMIF('Rake Load'!A:A,B118,'Rake Load'!AB:AB)</f>
        <v>0</v>
      </c>
      <c r="G118" s="23" t="e">
        <f t="shared" si="38"/>
        <v>#DIV/0!</v>
      </c>
      <c r="H118" s="24" t="e">
        <f t="shared" si="39"/>
        <v>#DIV/0!</v>
      </c>
      <c r="I118" s="24" t="e">
        <f t="shared" si="40"/>
        <v>#DIV/0!</v>
      </c>
      <c r="J118" s="23">
        <f>SUMIF('Rake Load'!A:A,B118,'Rake Load'!BI:BI)</f>
        <v>0</v>
      </c>
      <c r="K118" s="29">
        <f t="shared" si="41"/>
        <v>0</v>
      </c>
      <c r="L118" s="29" t="e">
        <f t="shared" si="42"/>
        <v>#DIV/0!</v>
      </c>
      <c r="M118" s="36" t="e">
        <f t="shared" si="43"/>
        <v>#DIV/0!</v>
      </c>
      <c r="N118" s="36" t="e">
        <f t="shared" si="44"/>
        <v>#DIV/0!</v>
      </c>
      <c r="O118" s="122">
        <f>SUMIF(C$2:C118,C118,D$2:D118)</f>
        <v>0</v>
      </c>
      <c r="P118" s="21">
        <f>SUMIF(C$2:C118,C118,F$2:F118)</f>
        <v>0</v>
      </c>
      <c r="Q118" s="25" t="e">
        <f t="shared" si="45"/>
        <v>#DIV/0!</v>
      </c>
      <c r="R118" s="24" t="e">
        <f t="shared" si="46"/>
        <v>#DIV/0!</v>
      </c>
      <c r="S118" s="24" t="e">
        <f t="shared" si="47"/>
        <v>#DIV/0!</v>
      </c>
      <c r="T118" s="122">
        <f>SUM(D$2:D118)</f>
        <v>0</v>
      </c>
      <c r="U118" s="26">
        <f>SUMIF(C$2:C118,C118,E$2:E118)</f>
        <v>0</v>
      </c>
      <c r="V118" s="26">
        <f>SUM(E$2:E118)</f>
        <v>0</v>
      </c>
      <c r="W118" s="31">
        <f>SUM(F$2:F118)</f>
        <v>0</v>
      </c>
      <c r="X118" s="31" t="e">
        <f t="shared" si="48"/>
        <v>#DIV/0!</v>
      </c>
      <c r="Y118" s="24" t="e">
        <f t="shared" si="49"/>
        <v>#DIV/0!</v>
      </c>
      <c r="Z118" s="24" t="e">
        <f t="shared" si="50"/>
        <v>#DIV/0!</v>
      </c>
      <c r="AA118" s="26">
        <f>SUMIF('Rake Load'!A:A,Summary!B118,'Rake Load'!AO:AO)</f>
        <v>0</v>
      </c>
      <c r="AB118" s="26">
        <f>SUMIF(C$2:C118,C118,AA$2:AA118)</f>
        <v>0</v>
      </c>
      <c r="AC118" s="26">
        <f>SUM(AA$2:AA118)</f>
        <v>0</v>
      </c>
      <c r="AD118" s="31" t="e">
        <f t="shared" si="51"/>
        <v>#DIV/0!</v>
      </c>
      <c r="AE118" s="31" t="e">
        <f t="shared" si="52"/>
        <v>#DIV/0!</v>
      </c>
      <c r="AF118" s="31" t="e">
        <f t="shared" si="53"/>
        <v>#DIV/0!</v>
      </c>
      <c r="AG118" s="26">
        <f>SUMIF(Unloader!B:B,Summary!B118,Unloader!M:M)</f>
        <v>0</v>
      </c>
      <c r="AH118" s="26">
        <f>SUMIF(C$2:C118,C118,AG$2:AG118)</f>
        <v>0</v>
      </c>
      <c r="AI118" s="26">
        <f>SUM(AG$2:AG118)</f>
        <v>0</v>
      </c>
      <c r="AJ118" s="31">
        <f>SUMIF(Unloader!B:B,Summary!B118,Unloader!X:X)</f>
        <v>0</v>
      </c>
      <c r="AK118" s="31">
        <f>SUMIF(Unloader!B:B,Summary!B118,Unloader!AE:AE)+SUMIF(Unloader!B:B,Summary!B118,Unloader!BS:BS)+SUMIF(Unloader!B:B,Summary!B118,Unloader!BO:BO)</f>
        <v>0</v>
      </c>
      <c r="AL118" s="31">
        <f>SUMIF(C$2:C118,C118,AJ$2:AJ118)</f>
        <v>0</v>
      </c>
      <c r="AM118" s="31">
        <f>SUMIF(C$2:C118,C118,AK$2:AK118)</f>
        <v>0</v>
      </c>
      <c r="AN118" s="26" t="e">
        <f t="shared" si="54"/>
        <v>#DIV/0!</v>
      </c>
      <c r="AO118" s="26">
        <f>SUM(AJ$2:AJ118)</f>
        <v>0</v>
      </c>
      <c r="AP118" s="26">
        <f>SUM(AK$2:AK118)</f>
        <v>0</v>
      </c>
      <c r="AQ118" s="26" t="e">
        <f t="shared" si="55"/>
        <v>#DIV/0!</v>
      </c>
    </row>
    <row r="119" spans="1:43" x14ac:dyDescent="0.25">
      <c r="A119" s="49">
        <f t="shared" si="57"/>
        <v>118</v>
      </c>
      <c r="B119" s="120">
        <f t="shared" si="57"/>
        <v>40751</v>
      </c>
      <c r="C119" s="21">
        <f t="shared" ref="C119:C182" si="58">MONTH(B119)</f>
        <v>7</v>
      </c>
      <c r="D119" s="51">
        <f>COUNTIF('Rake Load'!A:A,Summary!B119)</f>
        <v>0</v>
      </c>
      <c r="E119" s="51">
        <f>SUMIF('Rake Load'!A:A,B119,'Rake Load'!F:F)</f>
        <v>0</v>
      </c>
      <c r="F119" s="23">
        <f>SUMIF('Rake Load'!A:A,B119,'Rake Load'!AB:AB)</f>
        <v>0</v>
      </c>
      <c r="G119" s="23" t="e">
        <f t="shared" ref="G119:G182" si="59">F119/D119</f>
        <v>#DIV/0!</v>
      </c>
      <c r="H119" s="24" t="e">
        <f t="shared" ref="H119:H182" si="60">HOUR(G119)</f>
        <v>#DIV/0!</v>
      </c>
      <c r="I119" s="24" t="e">
        <f t="shared" ref="I119:I182" si="61">MINUTE(G119)</f>
        <v>#DIV/0!</v>
      </c>
      <c r="J119" s="23">
        <f>SUMIF('Rake Load'!A:A,B119,'Rake Load'!BI:BI)</f>
        <v>0</v>
      </c>
      <c r="K119" s="29">
        <f t="shared" ref="K119:K182" si="62">F119-J119</f>
        <v>0</v>
      </c>
      <c r="L119" s="29" t="e">
        <f t="shared" ref="L119:L182" si="63">K119/D119</f>
        <v>#DIV/0!</v>
      </c>
      <c r="M119" s="36" t="e">
        <f t="shared" ref="M119:M182" si="64">HOUR(L119)</f>
        <v>#DIV/0!</v>
      </c>
      <c r="N119" s="36" t="e">
        <f t="shared" ref="N119:N182" si="65">MINUTE(L119)</f>
        <v>#DIV/0!</v>
      </c>
      <c r="O119" s="122">
        <f>SUMIF(C$2:C119,C119,D$2:D119)</f>
        <v>0</v>
      </c>
      <c r="P119" s="21">
        <f>SUMIF(C$2:C119,C119,F$2:F119)</f>
        <v>0</v>
      </c>
      <c r="Q119" s="25" t="e">
        <f t="shared" ref="Q119:Q182" si="66">P119/O119</f>
        <v>#DIV/0!</v>
      </c>
      <c r="R119" s="24" t="e">
        <f t="shared" ref="R119:R182" si="67">HOUR(Q119)</f>
        <v>#DIV/0!</v>
      </c>
      <c r="S119" s="24" t="e">
        <f t="shared" ref="S119:S182" si="68">MINUTE(Q119)</f>
        <v>#DIV/0!</v>
      </c>
      <c r="T119" s="122">
        <f>SUM(D$2:D119)</f>
        <v>0</v>
      </c>
      <c r="U119" s="26">
        <f>SUMIF(C$2:C119,C119,E$2:E119)</f>
        <v>0</v>
      </c>
      <c r="V119" s="26">
        <f>SUM(E$2:E119)</f>
        <v>0</v>
      </c>
      <c r="W119" s="31">
        <f>SUM(F$2:F119)</f>
        <v>0</v>
      </c>
      <c r="X119" s="31" t="e">
        <f t="shared" ref="X119:X182" si="69">W119/T119</f>
        <v>#DIV/0!</v>
      </c>
      <c r="Y119" s="24" t="e">
        <f t="shared" ref="Y119:Y182" si="70">HOUR(X119)</f>
        <v>#DIV/0!</v>
      </c>
      <c r="Z119" s="24" t="e">
        <f t="shared" ref="Z119:Z182" si="71">MINUTE(X119)</f>
        <v>#DIV/0!</v>
      </c>
      <c r="AA119" s="26">
        <f>SUMIF('Rake Load'!A:A,Summary!B119,'Rake Load'!AO:AO)</f>
        <v>0</v>
      </c>
      <c r="AB119" s="26">
        <f>SUMIF(C$2:C119,C119,AA$2:AA119)</f>
        <v>0</v>
      </c>
      <c r="AC119" s="26">
        <f>SUM(AA$2:AA119)</f>
        <v>0</v>
      </c>
      <c r="AD119" s="31" t="e">
        <f t="shared" ref="AD119:AD182" si="72">AA119/D119</f>
        <v>#DIV/0!</v>
      </c>
      <c r="AE119" s="31" t="e">
        <f t="shared" ref="AE119:AE182" si="73">AB119/O119</f>
        <v>#DIV/0!</v>
      </c>
      <c r="AF119" s="31" t="e">
        <f t="shared" ref="AF119:AF182" si="74">AC119/T119</f>
        <v>#DIV/0!</v>
      </c>
      <c r="AG119" s="26">
        <f>SUMIF(Unloader!B:B,Summary!B119,Unloader!M:M)</f>
        <v>0</v>
      </c>
      <c r="AH119" s="26">
        <f>SUMIF(C$2:C119,C119,AG$2:AG119)</f>
        <v>0</v>
      </c>
      <c r="AI119" s="26">
        <f>SUM(AG$2:AG119)</f>
        <v>0</v>
      </c>
      <c r="AJ119" s="31">
        <f>SUMIF(Unloader!B:B,Summary!B119,Unloader!X:X)</f>
        <v>0</v>
      </c>
      <c r="AK119" s="31">
        <f>SUMIF(Unloader!B:B,Summary!B119,Unloader!AE:AE)+SUMIF(Unloader!B:B,Summary!B119,Unloader!BS:BS)+SUMIF(Unloader!B:B,Summary!B119,Unloader!BO:BO)</f>
        <v>0</v>
      </c>
      <c r="AL119" s="31">
        <f>SUMIF(C$2:C119,C119,AJ$2:AJ119)</f>
        <v>0</v>
      </c>
      <c r="AM119" s="31">
        <f>SUMIF(C$2:C119,C119,AK$2:AK119)</f>
        <v>0</v>
      </c>
      <c r="AN119" s="26" t="e">
        <f t="shared" ref="AN119:AN182" si="75">AH119/(AL119-AM119)/24</f>
        <v>#DIV/0!</v>
      </c>
      <c r="AO119" s="26">
        <f>SUM(AJ$2:AJ119)</f>
        <v>0</v>
      </c>
      <c r="AP119" s="26">
        <f>SUM(AK$2:AK119)</f>
        <v>0</v>
      </c>
      <c r="AQ119" s="26" t="e">
        <f t="shared" ref="AQ119:AQ182" si="76">AI119/(AO119-AP119)/24</f>
        <v>#DIV/0!</v>
      </c>
    </row>
    <row r="120" spans="1:43" x14ac:dyDescent="0.25">
      <c r="A120" s="49">
        <f t="shared" ref="A120:B135" si="77">A119+1</f>
        <v>119</v>
      </c>
      <c r="B120" s="120">
        <f t="shared" si="77"/>
        <v>40752</v>
      </c>
      <c r="C120" s="21">
        <f t="shared" si="58"/>
        <v>7</v>
      </c>
      <c r="D120" s="51">
        <f>COUNTIF('Rake Load'!A:A,Summary!B120)</f>
        <v>0</v>
      </c>
      <c r="E120" s="51">
        <f>SUMIF('Rake Load'!A:A,B120,'Rake Load'!F:F)</f>
        <v>0</v>
      </c>
      <c r="F120" s="23">
        <f>SUMIF('Rake Load'!A:A,B120,'Rake Load'!AB:AB)</f>
        <v>0</v>
      </c>
      <c r="G120" s="23" t="e">
        <f t="shared" si="59"/>
        <v>#DIV/0!</v>
      </c>
      <c r="H120" s="24" t="e">
        <f t="shared" si="60"/>
        <v>#DIV/0!</v>
      </c>
      <c r="I120" s="24" t="e">
        <f t="shared" si="61"/>
        <v>#DIV/0!</v>
      </c>
      <c r="J120" s="23">
        <f>SUMIF('Rake Load'!A:A,B120,'Rake Load'!BI:BI)</f>
        <v>0</v>
      </c>
      <c r="K120" s="29">
        <f t="shared" si="62"/>
        <v>0</v>
      </c>
      <c r="L120" s="29" t="e">
        <f t="shared" si="63"/>
        <v>#DIV/0!</v>
      </c>
      <c r="M120" s="36" t="e">
        <f t="shared" si="64"/>
        <v>#DIV/0!</v>
      </c>
      <c r="N120" s="36" t="e">
        <f t="shared" si="65"/>
        <v>#DIV/0!</v>
      </c>
      <c r="O120" s="122">
        <f>SUMIF(C$2:C120,C120,D$2:D120)</f>
        <v>0</v>
      </c>
      <c r="P120" s="21">
        <f>SUMIF(C$2:C120,C120,F$2:F120)</f>
        <v>0</v>
      </c>
      <c r="Q120" s="25" t="e">
        <f t="shared" si="66"/>
        <v>#DIV/0!</v>
      </c>
      <c r="R120" s="24" t="e">
        <f t="shared" si="67"/>
        <v>#DIV/0!</v>
      </c>
      <c r="S120" s="24" t="e">
        <f t="shared" si="68"/>
        <v>#DIV/0!</v>
      </c>
      <c r="T120" s="122">
        <f>SUM(D$2:D120)</f>
        <v>0</v>
      </c>
      <c r="U120" s="26">
        <f>SUMIF(C$2:C120,C120,E$2:E120)</f>
        <v>0</v>
      </c>
      <c r="V120" s="26">
        <f>SUM(E$2:E120)</f>
        <v>0</v>
      </c>
      <c r="W120" s="31">
        <f>SUM(F$2:F120)</f>
        <v>0</v>
      </c>
      <c r="X120" s="31" t="e">
        <f t="shared" si="69"/>
        <v>#DIV/0!</v>
      </c>
      <c r="Y120" s="24" t="e">
        <f t="shared" si="70"/>
        <v>#DIV/0!</v>
      </c>
      <c r="Z120" s="24" t="e">
        <f t="shared" si="71"/>
        <v>#DIV/0!</v>
      </c>
      <c r="AA120" s="26">
        <f>SUMIF('Rake Load'!A:A,Summary!B120,'Rake Load'!AO:AO)</f>
        <v>0</v>
      </c>
      <c r="AB120" s="26">
        <f>SUMIF(C$2:C120,C120,AA$2:AA120)</f>
        <v>0</v>
      </c>
      <c r="AC120" s="26">
        <f>SUM(AA$2:AA120)</f>
        <v>0</v>
      </c>
      <c r="AD120" s="31" t="e">
        <f t="shared" si="72"/>
        <v>#DIV/0!</v>
      </c>
      <c r="AE120" s="31" t="e">
        <f t="shared" si="73"/>
        <v>#DIV/0!</v>
      </c>
      <c r="AF120" s="31" t="e">
        <f t="shared" si="74"/>
        <v>#DIV/0!</v>
      </c>
      <c r="AG120" s="26">
        <f>SUMIF(Unloader!B:B,Summary!B120,Unloader!M:M)</f>
        <v>0</v>
      </c>
      <c r="AH120" s="26">
        <f>SUMIF(C$2:C120,C120,AG$2:AG120)</f>
        <v>0</v>
      </c>
      <c r="AI120" s="26">
        <f>SUM(AG$2:AG120)</f>
        <v>0</v>
      </c>
      <c r="AJ120" s="31">
        <f>SUMIF(Unloader!B:B,Summary!B120,Unloader!X:X)</f>
        <v>0</v>
      </c>
      <c r="AK120" s="31">
        <f>SUMIF(Unloader!B:B,Summary!B120,Unloader!AE:AE)+SUMIF(Unloader!B:B,Summary!B120,Unloader!BS:BS)+SUMIF(Unloader!B:B,Summary!B120,Unloader!BO:BO)</f>
        <v>0</v>
      </c>
      <c r="AL120" s="31">
        <f>SUMIF(C$2:C120,C120,AJ$2:AJ120)</f>
        <v>0</v>
      </c>
      <c r="AM120" s="31">
        <f>SUMIF(C$2:C120,C120,AK$2:AK120)</f>
        <v>0</v>
      </c>
      <c r="AN120" s="26" t="e">
        <f t="shared" si="75"/>
        <v>#DIV/0!</v>
      </c>
      <c r="AO120" s="26">
        <f>SUM(AJ$2:AJ120)</f>
        <v>0</v>
      </c>
      <c r="AP120" s="26">
        <f>SUM(AK$2:AK120)</f>
        <v>0</v>
      </c>
      <c r="AQ120" s="26" t="e">
        <f t="shared" si="76"/>
        <v>#DIV/0!</v>
      </c>
    </row>
    <row r="121" spans="1:43" x14ac:dyDescent="0.25">
      <c r="A121" s="49">
        <f t="shared" si="77"/>
        <v>120</v>
      </c>
      <c r="B121" s="120">
        <f t="shared" si="77"/>
        <v>40753</v>
      </c>
      <c r="C121" s="21">
        <f t="shared" si="58"/>
        <v>7</v>
      </c>
      <c r="D121" s="51">
        <f>COUNTIF('Rake Load'!A:A,Summary!B121)</f>
        <v>0</v>
      </c>
      <c r="E121" s="51">
        <f>SUMIF('Rake Load'!A:A,B121,'Rake Load'!F:F)</f>
        <v>0</v>
      </c>
      <c r="F121" s="23">
        <f>SUMIF('Rake Load'!A:A,B121,'Rake Load'!AB:AB)</f>
        <v>0</v>
      </c>
      <c r="G121" s="23" t="e">
        <f t="shared" si="59"/>
        <v>#DIV/0!</v>
      </c>
      <c r="H121" s="24" t="e">
        <f t="shared" si="60"/>
        <v>#DIV/0!</v>
      </c>
      <c r="I121" s="24" t="e">
        <f t="shared" si="61"/>
        <v>#DIV/0!</v>
      </c>
      <c r="J121" s="23">
        <f>SUMIF('Rake Load'!A:A,B121,'Rake Load'!BI:BI)</f>
        <v>0</v>
      </c>
      <c r="K121" s="29">
        <f t="shared" si="62"/>
        <v>0</v>
      </c>
      <c r="L121" s="29" t="e">
        <f t="shared" si="63"/>
        <v>#DIV/0!</v>
      </c>
      <c r="M121" s="36" t="e">
        <f t="shared" si="64"/>
        <v>#DIV/0!</v>
      </c>
      <c r="N121" s="36" t="e">
        <f t="shared" si="65"/>
        <v>#DIV/0!</v>
      </c>
      <c r="O121" s="122">
        <f>SUMIF(C$2:C121,C121,D$2:D121)</f>
        <v>0</v>
      </c>
      <c r="P121" s="21">
        <f>SUMIF(C$2:C121,C121,F$2:F121)</f>
        <v>0</v>
      </c>
      <c r="Q121" s="25" t="e">
        <f t="shared" si="66"/>
        <v>#DIV/0!</v>
      </c>
      <c r="R121" s="24" t="e">
        <f t="shared" si="67"/>
        <v>#DIV/0!</v>
      </c>
      <c r="S121" s="24" t="e">
        <f t="shared" si="68"/>
        <v>#DIV/0!</v>
      </c>
      <c r="T121" s="122">
        <f>SUM(D$2:D121)</f>
        <v>0</v>
      </c>
      <c r="U121" s="26">
        <f>SUMIF(C$2:C121,C121,E$2:E121)</f>
        <v>0</v>
      </c>
      <c r="V121" s="26">
        <f>SUM(E$2:E121)</f>
        <v>0</v>
      </c>
      <c r="W121" s="31">
        <f>SUM(F$2:F121)</f>
        <v>0</v>
      </c>
      <c r="X121" s="31" t="e">
        <f t="shared" si="69"/>
        <v>#DIV/0!</v>
      </c>
      <c r="Y121" s="24" t="e">
        <f t="shared" si="70"/>
        <v>#DIV/0!</v>
      </c>
      <c r="Z121" s="24" t="e">
        <f t="shared" si="71"/>
        <v>#DIV/0!</v>
      </c>
      <c r="AA121" s="26">
        <f>SUMIF('Rake Load'!A:A,Summary!B121,'Rake Load'!AO:AO)</f>
        <v>0</v>
      </c>
      <c r="AB121" s="26">
        <f>SUMIF(C$2:C121,C121,AA$2:AA121)</f>
        <v>0</v>
      </c>
      <c r="AC121" s="26">
        <f>SUM(AA$2:AA121)</f>
        <v>0</v>
      </c>
      <c r="AD121" s="31" t="e">
        <f t="shared" si="72"/>
        <v>#DIV/0!</v>
      </c>
      <c r="AE121" s="31" t="e">
        <f t="shared" si="73"/>
        <v>#DIV/0!</v>
      </c>
      <c r="AF121" s="31" t="e">
        <f t="shared" si="74"/>
        <v>#DIV/0!</v>
      </c>
      <c r="AG121" s="26">
        <f>SUMIF(Unloader!B:B,Summary!B121,Unloader!M:M)</f>
        <v>0</v>
      </c>
      <c r="AH121" s="26">
        <f>SUMIF(C$2:C121,C121,AG$2:AG121)</f>
        <v>0</v>
      </c>
      <c r="AI121" s="26">
        <f>SUM(AG$2:AG121)</f>
        <v>0</v>
      </c>
      <c r="AJ121" s="31">
        <f>SUMIF(Unloader!B:B,Summary!B121,Unloader!X:X)</f>
        <v>0</v>
      </c>
      <c r="AK121" s="31">
        <f>SUMIF(Unloader!B:B,Summary!B121,Unloader!AE:AE)+SUMIF(Unloader!B:B,Summary!B121,Unloader!BS:BS)+SUMIF(Unloader!B:B,Summary!B121,Unloader!BO:BO)</f>
        <v>0</v>
      </c>
      <c r="AL121" s="31">
        <f>SUMIF(C$2:C121,C121,AJ$2:AJ121)</f>
        <v>0</v>
      </c>
      <c r="AM121" s="31">
        <f>SUMIF(C$2:C121,C121,AK$2:AK121)</f>
        <v>0</v>
      </c>
      <c r="AN121" s="26" t="e">
        <f t="shared" si="75"/>
        <v>#DIV/0!</v>
      </c>
      <c r="AO121" s="26">
        <f>SUM(AJ$2:AJ121)</f>
        <v>0</v>
      </c>
      <c r="AP121" s="26">
        <f>SUM(AK$2:AK121)</f>
        <v>0</v>
      </c>
      <c r="AQ121" s="26" t="e">
        <f t="shared" si="76"/>
        <v>#DIV/0!</v>
      </c>
    </row>
    <row r="122" spans="1:43" x14ac:dyDescent="0.25">
      <c r="A122" s="49">
        <f t="shared" si="77"/>
        <v>121</v>
      </c>
      <c r="B122" s="120">
        <f t="shared" si="77"/>
        <v>40754</v>
      </c>
      <c r="C122" s="21">
        <f t="shared" si="58"/>
        <v>7</v>
      </c>
      <c r="D122" s="51">
        <f>COUNTIF('Rake Load'!A:A,Summary!B122)</f>
        <v>0</v>
      </c>
      <c r="E122" s="51">
        <f>SUMIF('Rake Load'!A:A,B122,'Rake Load'!F:F)</f>
        <v>0</v>
      </c>
      <c r="F122" s="23">
        <f>SUMIF('Rake Load'!A:A,B122,'Rake Load'!AB:AB)</f>
        <v>0</v>
      </c>
      <c r="G122" s="23" t="e">
        <f t="shared" si="59"/>
        <v>#DIV/0!</v>
      </c>
      <c r="H122" s="24" t="e">
        <f t="shared" si="60"/>
        <v>#DIV/0!</v>
      </c>
      <c r="I122" s="24" t="e">
        <f t="shared" si="61"/>
        <v>#DIV/0!</v>
      </c>
      <c r="J122" s="23">
        <f>SUMIF('Rake Load'!A:A,B122,'Rake Load'!BI:BI)</f>
        <v>0</v>
      </c>
      <c r="K122" s="29">
        <f t="shared" si="62"/>
        <v>0</v>
      </c>
      <c r="L122" s="29" t="e">
        <f t="shared" si="63"/>
        <v>#DIV/0!</v>
      </c>
      <c r="M122" s="36" t="e">
        <f t="shared" si="64"/>
        <v>#DIV/0!</v>
      </c>
      <c r="N122" s="36" t="e">
        <f t="shared" si="65"/>
        <v>#DIV/0!</v>
      </c>
      <c r="O122" s="122">
        <f>SUMIF(C$2:C122,C122,D$2:D122)</f>
        <v>0</v>
      </c>
      <c r="P122" s="21">
        <f>SUMIF(C$2:C122,C122,F$2:F122)</f>
        <v>0</v>
      </c>
      <c r="Q122" s="25" t="e">
        <f t="shared" si="66"/>
        <v>#DIV/0!</v>
      </c>
      <c r="R122" s="24" t="e">
        <f t="shared" si="67"/>
        <v>#DIV/0!</v>
      </c>
      <c r="S122" s="24" t="e">
        <f t="shared" si="68"/>
        <v>#DIV/0!</v>
      </c>
      <c r="T122" s="122">
        <f>SUM(D$2:D122)</f>
        <v>0</v>
      </c>
      <c r="U122" s="26">
        <f>SUMIF(C$2:C122,C122,E$2:E122)</f>
        <v>0</v>
      </c>
      <c r="V122" s="26">
        <f>SUM(E$2:E122)</f>
        <v>0</v>
      </c>
      <c r="W122" s="31">
        <f>SUM(F$2:F122)</f>
        <v>0</v>
      </c>
      <c r="X122" s="31" t="e">
        <f t="shared" si="69"/>
        <v>#DIV/0!</v>
      </c>
      <c r="Y122" s="24" t="e">
        <f t="shared" si="70"/>
        <v>#DIV/0!</v>
      </c>
      <c r="Z122" s="24" t="e">
        <f t="shared" si="71"/>
        <v>#DIV/0!</v>
      </c>
      <c r="AA122" s="26">
        <f>SUMIF('Rake Load'!A:A,Summary!B122,'Rake Load'!AO:AO)</f>
        <v>0</v>
      </c>
      <c r="AB122" s="26">
        <f>SUMIF(C$2:C122,C122,AA$2:AA122)</f>
        <v>0</v>
      </c>
      <c r="AC122" s="26">
        <f>SUM(AA$2:AA122)</f>
        <v>0</v>
      </c>
      <c r="AD122" s="31" t="e">
        <f t="shared" si="72"/>
        <v>#DIV/0!</v>
      </c>
      <c r="AE122" s="31" t="e">
        <f t="shared" si="73"/>
        <v>#DIV/0!</v>
      </c>
      <c r="AF122" s="31" t="e">
        <f t="shared" si="74"/>
        <v>#DIV/0!</v>
      </c>
      <c r="AG122" s="26">
        <f>SUMIF(Unloader!B:B,Summary!B122,Unloader!M:M)</f>
        <v>0</v>
      </c>
      <c r="AH122" s="26">
        <f>SUMIF(C$2:C122,C122,AG$2:AG122)</f>
        <v>0</v>
      </c>
      <c r="AI122" s="26">
        <f>SUM(AG$2:AG122)</f>
        <v>0</v>
      </c>
      <c r="AJ122" s="31">
        <f>SUMIF(Unloader!B:B,Summary!B122,Unloader!X:X)</f>
        <v>0</v>
      </c>
      <c r="AK122" s="31">
        <f>SUMIF(Unloader!B:B,Summary!B122,Unloader!AE:AE)+SUMIF(Unloader!B:B,Summary!B122,Unloader!BS:BS)+SUMIF(Unloader!B:B,Summary!B122,Unloader!BO:BO)</f>
        <v>0</v>
      </c>
      <c r="AL122" s="31">
        <f>SUMIF(C$2:C122,C122,AJ$2:AJ122)</f>
        <v>0</v>
      </c>
      <c r="AM122" s="31">
        <f>SUMIF(C$2:C122,C122,AK$2:AK122)</f>
        <v>0</v>
      </c>
      <c r="AN122" s="26" t="e">
        <f t="shared" si="75"/>
        <v>#DIV/0!</v>
      </c>
      <c r="AO122" s="26">
        <f>SUM(AJ$2:AJ122)</f>
        <v>0</v>
      </c>
      <c r="AP122" s="26">
        <f>SUM(AK$2:AK122)</f>
        <v>0</v>
      </c>
      <c r="AQ122" s="26" t="e">
        <f t="shared" si="76"/>
        <v>#DIV/0!</v>
      </c>
    </row>
    <row r="123" spans="1:43" x14ac:dyDescent="0.25">
      <c r="A123" s="49">
        <f t="shared" si="77"/>
        <v>122</v>
      </c>
      <c r="B123" s="120">
        <f t="shared" si="77"/>
        <v>40755</v>
      </c>
      <c r="C123" s="21">
        <f t="shared" si="58"/>
        <v>7</v>
      </c>
      <c r="D123" s="51">
        <f>COUNTIF('Rake Load'!A:A,Summary!B123)</f>
        <v>0</v>
      </c>
      <c r="E123" s="51">
        <f>SUMIF('Rake Load'!A:A,B123,'Rake Load'!F:F)</f>
        <v>0</v>
      </c>
      <c r="F123" s="23">
        <f>SUMIF('Rake Load'!A:A,B123,'Rake Load'!AB:AB)</f>
        <v>0</v>
      </c>
      <c r="G123" s="23" t="e">
        <f t="shared" si="59"/>
        <v>#DIV/0!</v>
      </c>
      <c r="H123" s="24" t="e">
        <f t="shared" si="60"/>
        <v>#DIV/0!</v>
      </c>
      <c r="I123" s="24" t="e">
        <f t="shared" si="61"/>
        <v>#DIV/0!</v>
      </c>
      <c r="J123" s="23">
        <f>SUMIF('Rake Load'!A:A,B123,'Rake Load'!BI:BI)</f>
        <v>0</v>
      </c>
      <c r="K123" s="29">
        <f t="shared" si="62"/>
        <v>0</v>
      </c>
      <c r="L123" s="29" t="e">
        <f t="shared" si="63"/>
        <v>#DIV/0!</v>
      </c>
      <c r="M123" s="36" t="e">
        <f t="shared" si="64"/>
        <v>#DIV/0!</v>
      </c>
      <c r="N123" s="36" t="e">
        <f t="shared" si="65"/>
        <v>#DIV/0!</v>
      </c>
      <c r="O123" s="122">
        <f>SUMIF(C$2:C123,C123,D$2:D123)</f>
        <v>0</v>
      </c>
      <c r="P123" s="21">
        <f>SUMIF(C$2:C123,C123,F$2:F123)</f>
        <v>0</v>
      </c>
      <c r="Q123" s="25" t="e">
        <f t="shared" si="66"/>
        <v>#DIV/0!</v>
      </c>
      <c r="R123" s="24" t="e">
        <f t="shared" si="67"/>
        <v>#DIV/0!</v>
      </c>
      <c r="S123" s="24" t="e">
        <f t="shared" si="68"/>
        <v>#DIV/0!</v>
      </c>
      <c r="T123" s="122">
        <f>SUM(D$2:D123)</f>
        <v>0</v>
      </c>
      <c r="U123" s="26">
        <f>SUMIF(C$2:C123,C123,E$2:E123)</f>
        <v>0</v>
      </c>
      <c r="V123" s="26">
        <f>SUM(E$2:E123)</f>
        <v>0</v>
      </c>
      <c r="W123" s="31">
        <f>SUM(F$2:F123)</f>
        <v>0</v>
      </c>
      <c r="X123" s="31" t="e">
        <f t="shared" si="69"/>
        <v>#DIV/0!</v>
      </c>
      <c r="Y123" s="24" t="e">
        <f t="shared" si="70"/>
        <v>#DIV/0!</v>
      </c>
      <c r="Z123" s="24" t="e">
        <f t="shared" si="71"/>
        <v>#DIV/0!</v>
      </c>
      <c r="AA123" s="26">
        <f>SUMIF('Rake Load'!A:A,Summary!B123,'Rake Load'!AO:AO)</f>
        <v>0</v>
      </c>
      <c r="AB123" s="26">
        <f>SUMIF(C$2:C123,C123,AA$2:AA123)</f>
        <v>0</v>
      </c>
      <c r="AC123" s="26">
        <f>SUM(AA$2:AA123)</f>
        <v>0</v>
      </c>
      <c r="AD123" s="31" t="e">
        <f t="shared" si="72"/>
        <v>#DIV/0!</v>
      </c>
      <c r="AE123" s="31" t="e">
        <f t="shared" si="73"/>
        <v>#DIV/0!</v>
      </c>
      <c r="AF123" s="31" t="e">
        <f t="shared" si="74"/>
        <v>#DIV/0!</v>
      </c>
      <c r="AG123" s="26">
        <f>SUMIF(Unloader!B:B,Summary!B123,Unloader!M:M)</f>
        <v>0</v>
      </c>
      <c r="AH123" s="26">
        <f>SUMIF(C$2:C123,C123,AG$2:AG123)</f>
        <v>0</v>
      </c>
      <c r="AI123" s="26">
        <f>SUM(AG$2:AG123)</f>
        <v>0</v>
      </c>
      <c r="AJ123" s="31">
        <f>SUMIF(Unloader!B:B,Summary!B123,Unloader!X:X)</f>
        <v>0</v>
      </c>
      <c r="AK123" s="31">
        <f>SUMIF(Unloader!B:B,Summary!B123,Unloader!AE:AE)+SUMIF(Unloader!B:B,Summary!B123,Unloader!BS:BS)+SUMIF(Unloader!B:B,Summary!B123,Unloader!BO:BO)</f>
        <v>0</v>
      </c>
      <c r="AL123" s="31">
        <f>SUMIF(C$2:C123,C123,AJ$2:AJ123)</f>
        <v>0</v>
      </c>
      <c r="AM123" s="31">
        <f>SUMIF(C$2:C123,C123,AK$2:AK123)</f>
        <v>0</v>
      </c>
      <c r="AN123" s="26" t="e">
        <f t="shared" si="75"/>
        <v>#DIV/0!</v>
      </c>
      <c r="AO123" s="26">
        <f>SUM(AJ$2:AJ123)</f>
        <v>0</v>
      </c>
      <c r="AP123" s="26">
        <f>SUM(AK$2:AK123)</f>
        <v>0</v>
      </c>
      <c r="AQ123" s="26" t="e">
        <f t="shared" si="76"/>
        <v>#DIV/0!</v>
      </c>
    </row>
    <row r="124" spans="1:43" x14ac:dyDescent="0.25">
      <c r="A124" s="49">
        <f t="shared" si="77"/>
        <v>123</v>
      </c>
      <c r="B124" s="120">
        <f t="shared" si="77"/>
        <v>40756</v>
      </c>
      <c r="C124" s="21">
        <f t="shared" si="58"/>
        <v>8</v>
      </c>
      <c r="D124" s="51">
        <f>COUNTIF('Rake Load'!A:A,Summary!B124)</f>
        <v>0</v>
      </c>
      <c r="E124" s="51">
        <f>SUMIF('Rake Load'!A:A,B124,'Rake Load'!F:F)</f>
        <v>0</v>
      </c>
      <c r="F124" s="23">
        <f>SUMIF('Rake Load'!A:A,B124,'Rake Load'!AB:AB)</f>
        <v>0</v>
      </c>
      <c r="G124" s="23" t="e">
        <f t="shared" si="59"/>
        <v>#DIV/0!</v>
      </c>
      <c r="H124" s="24" t="e">
        <f t="shared" si="60"/>
        <v>#DIV/0!</v>
      </c>
      <c r="I124" s="24" t="e">
        <f t="shared" si="61"/>
        <v>#DIV/0!</v>
      </c>
      <c r="J124" s="23">
        <f>SUMIF('Rake Load'!A:A,B124,'Rake Load'!BI:BI)</f>
        <v>0</v>
      </c>
      <c r="K124" s="29">
        <f t="shared" si="62"/>
        <v>0</v>
      </c>
      <c r="L124" s="29" t="e">
        <f t="shared" si="63"/>
        <v>#DIV/0!</v>
      </c>
      <c r="M124" s="36" t="e">
        <f t="shared" si="64"/>
        <v>#DIV/0!</v>
      </c>
      <c r="N124" s="36" t="e">
        <f t="shared" si="65"/>
        <v>#DIV/0!</v>
      </c>
      <c r="O124" s="122">
        <f>SUMIF(C$2:C124,C124,D$2:D124)</f>
        <v>0</v>
      </c>
      <c r="P124" s="21">
        <f>SUMIF(C$2:C124,C124,F$2:F124)</f>
        <v>0</v>
      </c>
      <c r="Q124" s="25" t="e">
        <f t="shared" si="66"/>
        <v>#DIV/0!</v>
      </c>
      <c r="R124" s="24" t="e">
        <f t="shared" si="67"/>
        <v>#DIV/0!</v>
      </c>
      <c r="S124" s="24" t="e">
        <f t="shared" si="68"/>
        <v>#DIV/0!</v>
      </c>
      <c r="T124" s="122">
        <f>SUM(D$2:D124)</f>
        <v>0</v>
      </c>
      <c r="U124" s="26">
        <f>SUMIF(C$2:C124,C124,E$2:E124)</f>
        <v>0</v>
      </c>
      <c r="V124" s="26">
        <f>SUM(E$2:E124)</f>
        <v>0</v>
      </c>
      <c r="W124" s="31">
        <f>SUM(F$2:F124)</f>
        <v>0</v>
      </c>
      <c r="X124" s="31" t="e">
        <f t="shared" si="69"/>
        <v>#DIV/0!</v>
      </c>
      <c r="Y124" s="24" t="e">
        <f t="shared" si="70"/>
        <v>#DIV/0!</v>
      </c>
      <c r="Z124" s="24" t="e">
        <f t="shared" si="71"/>
        <v>#DIV/0!</v>
      </c>
      <c r="AA124" s="26">
        <f>SUMIF('Rake Load'!A:A,Summary!B124,'Rake Load'!AO:AO)</f>
        <v>0</v>
      </c>
      <c r="AB124" s="26">
        <f>SUMIF(C$2:C124,C124,AA$2:AA124)</f>
        <v>0</v>
      </c>
      <c r="AC124" s="26">
        <f>SUM(AA$2:AA124)</f>
        <v>0</v>
      </c>
      <c r="AD124" s="31" t="e">
        <f t="shared" si="72"/>
        <v>#DIV/0!</v>
      </c>
      <c r="AE124" s="31" t="e">
        <f t="shared" si="73"/>
        <v>#DIV/0!</v>
      </c>
      <c r="AF124" s="31" t="e">
        <f t="shared" si="74"/>
        <v>#DIV/0!</v>
      </c>
      <c r="AG124" s="26">
        <f>SUMIF(Unloader!B:B,Summary!B124,Unloader!M:M)</f>
        <v>0</v>
      </c>
      <c r="AH124" s="26">
        <f>SUMIF(C$2:C124,C124,AG$2:AG124)</f>
        <v>0</v>
      </c>
      <c r="AI124" s="26">
        <f>SUM(AG$2:AG124)</f>
        <v>0</v>
      </c>
      <c r="AJ124" s="31">
        <f>SUMIF(Unloader!B:B,Summary!B124,Unloader!X:X)</f>
        <v>0</v>
      </c>
      <c r="AK124" s="31">
        <f>SUMIF(Unloader!B:B,Summary!B124,Unloader!AE:AE)+SUMIF(Unloader!B:B,Summary!B124,Unloader!BS:BS)+SUMIF(Unloader!B:B,Summary!B124,Unloader!BO:BO)</f>
        <v>0</v>
      </c>
      <c r="AL124" s="31">
        <f>SUMIF(C$2:C124,C124,AJ$2:AJ124)</f>
        <v>0</v>
      </c>
      <c r="AM124" s="31">
        <f>SUMIF(C$2:C124,C124,AK$2:AK124)</f>
        <v>0</v>
      </c>
      <c r="AN124" s="26" t="e">
        <f>AH124/(AL124-AM124)/24</f>
        <v>#DIV/0!</v>
      </c>
      <c r="AO124" s="26">
        <f>SUM(AJ$2:AJ124)</f>
        <v>0</v>
      </c>
      <c r="AP124" s="26">
        <f>SUM(AK$2:AK124)</f>
        <v>0</v>
      </c>
      <c r="AQ124" s="26" t="e">
        <f t="shared" si="76"/>
        <v>#DIV/0!</v>
      </c>
    </row>
    <row r="125" spans="1:43" x14ac:dyDescent="0.25">
      <c r="A125" s="49">
        <f t="shared" si="77"/>
        <v>124</v>
      </c>
      <c r="B125" s="120">
        <f t="shared" si="77"/>
        <v>40757</v>
      </c>
      <c r="C125" s="21">
        <f t="shared" si="58"/>
        <v>8</v>
      </c>
      <c r="D125" s="51">
        <f>COUNTIF('Rake Load'!A:A,Summary!B125)</f>
        <v>0</v>
      </c>
      <c r="E125" s="51">
        <f>SUMIF('Rake Load'!A:A,B125,'Rake Load'!F:F)</f>
        <v>0</v>
      </c>
      <c r="F125" s="23">
        <f>SUMIF('Rake Load'!A:A,B125,'Rake Load'!AB:AB)</f>
        <v>0</v>
      </c>
      <c r="G125" s="23" t="e">
        <f t="shared" si="59"/>
        <v>#DIV/0!</v>
      </c>
      <c r="H125" s="24" t="e">
        <f t="shared" si="60"/>
        <v>#DIV/0!</v>
      </c>
      <c r="I125" s="24" t="e">
        <f t="shared" si="61"/>
        <v>#DIV/0!</v>
      </c>
      <c r="J125" s="23">
        <f>SUMIF('Rake Load'!A:A,B125,'Rake Load'!BI:BI)</f>
        <v>0</v>
      </c>
      <c r="K125" s="29">
        <f t="shared" si="62"/>
        <v>0</v>
      </c>
      <c r="L125" s="29" t="e">
        <f t="shared" si="63"/>
        <v>#DIV/0!</v>
      </c>
      <c r="M125" s="36" t="e">
        <f t="shared" si="64"/>
        <v>#DIV/0!</v>
      </c>
      <c r="N125" s="36" t="e">
        <f t="shared" si="65"/>
        <v>#DIV/0!</v>
      </c>
      <c r="O125" s="122">
        <f>SUMIF(C$2:C125,C125,D$2:D125)</f>
        <v>0</v>
      </c>
      <c r="P125" s="21">
        <f>SUMIF(C$2:C125,C125,F$2:F125)</f>
        <v>0</v>
      </c>
      <c r="Q125" s="25" t="e">
        <f t="shared" si="66"/>
        <v>#DIV/0!</v>
      </c>
      <c r="R125" s="24" t="e">
        <f t="shared" si="67"/>
        <v>#DIV/0!</v>
      </c>
      <c r="S125" s="24" t="e">
        <f t="shared" si="68"/>
        <v>#DIV/0!</v>
      </c>
      <c r="T125" s="122">
        <f>SUM(D$2:D125)</f>
        <v>0</v>
      </c>
      <c r="U125" s="26">
        <f>SUMIF(C$2:C125,C125,E$2:E125)</f>
        <v>0</v>
      </c>
      <c r="V125" s="26">
        <f>SUM(E$2:E125)</f>
        <v>0</v>
      </c>
      <c r="W125" s="31">
        <f>SUM(F$2:F125)</f>
        <v>0</v>
      </c>
      <c r="X125" s="31" t="e">
        <f t="shared" si="69"/>
        <v>#DIV/0!</v>
      </c>
      <c r="Y125" s="24" t="e">
        <f t="shared" si="70"/>
        <v>#DIV/0!</v>
      </c>
      <c r="Z125" s="24" t="e">
        <f t="shared" si="71"/>
        <v>#DIV/0!</v>
      </c>
      <c r="AA125" s="26">
        <f>SUMIF('Rake Load'!A:A,Summary!B125,'Rake Load'!AO:AO)</f>
        <v>0</v>
      </c>
      <c r="AB125" s="26">
        <f>SUMIF(C$2:C125,C125,AA$2:AA125)</f>
        <v>0</v>
      </c>
      <c r="AC125" s="26">
        <f>SUM(AA$2:AA125)</f>
        <v>0</v>
      </c>
      <c r="AD125" s="31" t="e">
        <f t="shared" si="72"/>
        <v>#DIV/0!</v>
      </c>
      <c r="AE125" s="31" t="e">
        <f t="shared" si="73"/>
        <v>#DIV/0!</v>
      </c>
      <c r="AF125" s="31" t="e">
        <f t="shared" si="74"/>
        <v>#DIV/0!</v>
      </c>
      <c r="AG125" s="26">
        <f>SUMIF(Unloader!B:B,Summary!B125,Unloader!M:M)</f>
        <v>0</v>
      </c>
      <c r="AH125" s="26">
        <f>SUMIF(C$2:C125,C125,AG$2:AG125)</f>
        <v>0</v>
      </c>
      <c r="AI125" s="26">
        <f>SUM(AG$2:AG125)</f>
        <v>0</v>
      </c>
      <c r="AJ125" s="31">
        <f>SUMIF(Unloader!B:B,Summary!B125,Unloader!X:X)</f>
        <v>0</v>
      </c>
      <c r="AK125" s="31">
        <f>SUMIF(Unloader!B:B,Summary!B125,Unloader!AE:AE)+SUMIF(Unloader!B:B,Summary!B125,Unloader!BS:BS)+SUMIF(Unloader!B:B,Summary!B125,Unloader!BO:BO)</f>
        <v>0</v>
      </c>
      <c r="AL125" s="31">
        <f>SUMIF(C$2:C125,C125,AJ$2:AJ125)</f>
        <v>0</v>
      </c>
      <c r="AM125" s="31">
        <f>SUMIF(C$2:C125,C125,AK$2:AK125)</f>
        <v>0</v>
      </c>
      <c r="AN125" s="26" t="e">
        <f t="shared" si="75"/>
        <v>#DIV/0!</v>
      </c>
      <c r="AO125" s="26">
        <f>SUM(AJ$2:AJ125)</f>
        <v>0</v>
      </c>
      <c r="AP125" s="26">
        <f>SUM(AK$2:AK125)</f>
        <v>0</v>
      </c>
      <c r="AQ125" s="26" t="e">
        <f t="shared" si="76"/>
        <v>#DIV/0!</v>
      </c>
    </row>
    <row r="126" spans="1:43" x14ac:dyDescent="0.25">
      <c r="A126" s="49">
        <f t="shared" si="77"/>
        <v>125</v>
      </c>
      <c r="B126" s="120">
        <f t="shared" si="77"/>
        <v>40758</v>
      </c>
      <c r="C126" s="21">
        <f t="shared" si="58"/>
        <v>8</v>
      </c>
      <c r="D126" s="51">
        <f>COUNTIF('Rake Load'!A:A,Summary!B126)</f>
        <v>0</v>
      </c>
      <c r="E126" s="51">
        <f>SUMIF('Rake Load'!A:A,B126,'Rake Load'!F:F)</f>
        <v>0</v>
      </c>
      <c r="F126" s="23">
        <f>SUMIF('Rake Load'!A:A,B126,'Rake Load'!AB:AB)</f>
        <v>0</v>
      </c>
      <c r="G126" s="23" t="e">
        <f t="shared" si="59"/>
        <v>#DIV/0!</v>
      </c>
      <c r="H126" s="24" t="e">
        <f t="shared" si="60"/>
        <v>#DIV/0!</v>
      </c>
      <c r="I126" s="24" t="e">
        <f t="shared" si="61"/>
        <v>#DIV/0!</v>
      </c>
      <c r="J126" s="23">
        <f>SUMIF('Rake Load'!A:A,B126,'Rake Load'!BI:BI)</f>
        <v>0</v>
      </c>
      <c r="K126" s="29">
        <f t="shared" si="62"/>
        <v>0</v>
      </c>
      <c r="L126" s="29" t="e">
        <f t="shared" si="63"/>
        <v>#DIV/0!</v>
      </c>
      <c r="M126" s="36" t="e">
        <f t="shared" si="64"/>
        <v>#DIV/0!</v>
      </c>
      <c r="N126" s="36" t="e">
        <f t="shared" si="65"/>
        <v>#DIV/0!</v>
      </c>
      <c r="O126" s="122">
        <f>SUMIF(C$2:C126,C126,D$2:D126)</f>
        <v>0</v>
      </c>
      <c r="P126" s="21">
        <f>SUMIF(C$2:C126,C126,F$2:F126)</f>
        <v>0</v>
      </c>
      <c r="Q126" s="25" t="e">
        <f t="shared" si="66"/>
        <v>#DIV/0!</v>
      </c>
      <c r="R126" s="24" t="e">
        <f t="shared" si="67"/>
        <v>#DIV/0!</v>
      </c>
      <c r="S126" s="24" t="e">
        <f t="shared" si="68"/>
        <v>#DIV/0!</v>
      </c>
      <c r="T126" s="122">
        <f>SUM(D$2:D126)</f>
        <v>0</v>
      </c>
      <c r="U126" s="26">
        <f>SUMIF(C$2:C126,C126,E$2:E126)</f>
        <v>0</v>
      </c>
      <c r="V126" s="26">
        <f>SUM(E$2:E126)</f>
        <v>0</v>
      </c>
      <c r="W126" s="31">
        <f>SUM(F$2:F126)</f>
        <v>0</v>
      </c>
      <c r="X126" s="31" t="e">
        <f t="shared" si="69"/>
        <v>#DIV/0!</v>
      </c>
      <c r="Y126" s="24" t="e">
        <f t="shared" si="70"/>
        <v>#DIV/0!</v>
      </c>
      <c r="Z126" s="24" t="e">
        <f t="shared" si="71"/>
        <v>#DIV/0!</v>
      </c>
      <c r="AA126" s="26">
        <f>SUMIF('Rake Load'!A:A,Summary!B126,'Rake Load'!AO:AO)</f>
        <v>0</v>
      </c>
      <c r="AB126" s="26">
        <f>SUMIF(C$2:C126,C126,AA$2:AA126)</f>
        <v>0</v>
      </c>
      <c r="AC126" s="26">
        <f>SUM(AA$2:AA126)</f>
        <v>0</v>
      </c>
      <c r="AD126" s="31" t="e">
        <f t="shared" si="72"/>
        <v>#DIV/0!</v>
      </c>
      <c r="AE126" s="31" t="e">
        <f t="shared" si="73"/>
        <v>#DIV/0!</v>
      </c>
      <c r="AF126" s="31" t="e">
        <f t="shared" si="74"/>
        <v>#DIV/0!</v>
      </c>
      <c r="AG126" s="26">
        <f>SUMIF(Unloader!B:B,Summary!B126,Unloader!M:M)</f>
        <v>0</v>
      </c>
      <c r="AH126" s="26">
        <f>SUMIF(C$2:C126,C126,AG$2:AG126)</f>
        <v>0</v>
      </c>
      <c r="AI126" s="26">
        <f>SUM(AG$2:AG126)</f>
        <v>0</v>
      </c>
      <c r="AJ126" s="31">
        <f>SUMIF(Unloader!B:B,Summary!B126,Unloader!X:X)</f>
        <v>0</v>
      </c>
      <c r="AK126" s="31">
        <f>SUMIF(Unloader!B:B,Summary!B126,Unloader!AE:AE)+SUMIF(Unloader!B:B,Summary!B126,Unloader!BS:BS)+SUMIF(Unloader!B:B,Summary!B126,Unloader!BO:BO)</f>
        <v>0</v>
      </c>
      <c r="AL126" s="31">
        <f>SUMIF(C$2:C126,C126,AJ$2:AJ126)</f>
        <v>0</v>
      </c>
      <c r="AM126" s="31">
        <f>SUMIF(C$2:C126,C126,AK$2:AK126)</f>
        <v>0</v>
      </c>
      <c r="AN126" s="26" t="e">
        <f t="shared" si="75"/>
        <v>#DIV/0!</v>
      </c>
      <c r="AO126" s="26">
        <f>SUM(AJ$2:AJ126)</f>
        <v>0</v>
      </c>
      <c r="AP126" s="26">
        <f>SUM(AK$2:AK126)</f>
        <v>0</v>
      </c>
      <c r="AQ126" s="26" t="e">
        <f t="shared" si="76"/>
        <v>#DIV/0!</v>
      </c>
    </row>
    <row r="127" spans="1:43" x14ac:dyDescent="0.25">
      <c r="A127" s="49">
        <f t="shared" si="77"/>
        <v>126</v>
      </c>
      <c r="B127" s="120">
        <f t="shared" si="77"/>
        <v>40759</v>
      </c>
      <c r="C127" s="21">
        <f t="shared" si="58"/>
        <v>8</v>
      </c>
      <c r="D127" s="51">
        <f>COUNTIF('Rake Load'!A:A,Summary!B127)</f>
        <v>0</v>
      </c>
      <c r="E127" s="51">
        <f>SUMIF('Rake Load'!A:A,B127,'Rake Load'!F:F)</f>
        <v>0</v>
      </c>
      <c r="F127" s="23">
        <f>SUMIF('Rake Load'!A:A,B127,'Rake Load'!AB:AB)</f>
        <v>0</v>
      </c>
      <c r="G127" s="23" t="e">
        <f t="shared" si="59"/>
        <v>#DIV/0!</v>
      </c>
      <c r="H127" s="24" t="e">
        <f t="shared" si="60"/>
        <v>#DIV/0!</v>
      </c>
      <c r="I127" s="24" t="e">
        <f t="shared" si="61"/>
        <v>#DIV/0!</v>
      </c>
      <c r="J127" s="23">
        <f>SUMIF('Rake Load'!A:A,B127,'Rake Load'!BI:BI)</f>
        <v>0</v>
      </c>
      <c r="K127" s="29">
        <f t="shared" si="62"/>
        <v>0</v>
      </c>
      <c r="L127" s="29" t="e">
        <f t="shared" si="63"/>
        <v>#DIV/0!</v>
      </c>
      <c r="M127" s="36" t="e">
        <f t="shared" si="64"/>
        <v>#DIV/0!</v>
      </c>
      <c r="N127" s="36" t="e">
        <f t="shared" si="65"/>
        <v>#DIV/0!</v>
      </c>
      <c r="O127" s="122">
        <f>SUMIF(C$2:C127,C127,D$2:D127)</f>
        <v>0</v>
      </c>
      <c r="P127" s="21">
        <f>SUMIF(C$2:C127,C127,F$2:F127)</f>
        <v>0</v>
      </c>
      <c r="Q127" s="25" t="e">
        <f t="shared" si="66"/>
        <v>#DIV/0!</v>
      </c>
      <c r="R127" s="24" t="e">
        <f t="shared" si="67"/>
        <v>#DIV/0!</v>
      </c>
      <c r="S127" s="24" t="e">
        <f t="shared" si="68"/>
        <v>#DIV/0!</v>
      </c>
      <c r="T127" s="122">
        <f>SUM(D$2:D127)</f>
        <v>0</v>
      </c>
      <c r="U127" s="26">
        <f>SUMIF(C$2:C127,C127,E$2:E127)</f>
        <v>0</v>
      </c>
      <c r="V127" s="26">
        <f>SUM(E$2:E127)</f>
        <v>0</v>
      </c>
      <c r="W127" s="31">
        <f>SUM(F$2:F127)</f>
        <v>0</v>
      </c>
      <c r="X127" s="31" t="e">
        <f t="shared" si="69"/>
        <v>#DIV/0!</v>
      </c>
      <c r="Y127" s="24" t="e">
        <f t="shared" si="70"/>
        <v>#DIV/0!</v>
      </c>
      <c r="Z127" s="24" t="e">
        <f t="shared" si="71"/>
        <v>#DIV/0!</v>
      </c>
      <c r="AA127" s="26">
        <f>SUMIF('Rake Load'!A:A,Summary!B127,'Rake Load'!AO:AO)</f>
        <v>0</v>
      </c>
      <c r="AB127" s="26">
        <f>SUMIF(C$2:C127,C127,AA$2:AA127)</f>
        <v>0</v>
      </c>
      <c r="AC127" s="26">
        <f>SUM(AA$2:AA127)</f>
        <v>0</v>
      </c>
      <c r="AD127" s="31" t="e">
        <f t="shared" si="72"/>
        <v>#DIV/0!</v>
      </c>
      <c r="AE127" s="31" t="e">
        <f t="shared" si="73"/>
        <v>#DIV/0!</v>
      </c>
      <c r="AF127" s="31" t="e">
        <f t="shared" si="74"/>
        <v>#DIV/0!</v>
      </c>
      <c r="AG127" s="26">
        <f>SUMIF(Unloader!B:B,Summary!B127,Unloader!M:M)</f>
        <v>0</v>
      </c>
      <c r="AH127" s="26">
        <f>SUMIF(C$2:C127,C127,AG$2:AG127)</f>
        <v>0</v>
      </c>
      <c r="AI127" s="26">
        <f>SUM(AG$2:AG127)</f>
        <v>0</v>
      </c>
      <c r="AJ127" s="31">
        <f>SUMIF(Unloader!B:B,Summary!B127,Unloader!X:X)</f>
        <v>0</v>
      </c>
      <c r="AK127" s="31">
        <f>SUMIF(Unloader!B:B,Summary!B127,Unloader!AE:AE)+SUMIF(Unloader!B:B,Summary!B127,Unloader!BS:BS)+SUMIF(Unloader!B:B,Summary!B127,Unloader!BO:BO)</f>
        <v>0</v>
      </c>
      <c r="AL127" s="31">
        <f>SUMIF(C$2:C127,C127,AJ$2:AJ127)</f>
        <v>0</v>
      </c>
      <c r="AM127" s="31">
        <f>SUMIF(C$2:C127,C127,AK$2:AK127)</f>
        <v>0</v>
      </c>
      <c r="AN127" s="26" t="e">
        <f t="shared" si="75"/>
        <v>#DIV/0!</v>
      </c>
      <c r="AO127" s="26">
        <f>SUM(AJ$2:AJ127)</f>
        <v>0</v>
      </c>
      <c r="AP127" s="26">
        <f>SUM(AK$2:AK127)</f>
        <v>0</v>
      </c>
      <c r="AQ127" s="26" t="e">
        <f t="shared" si="76"/>
        <v>#DIV/0!</v>
      </c>
    </row>
    <row r="128" spans="1:43" x14ac:dyDescent="0.25">
      <c r="A128" s="49">
        <f t="shared" si="77"/>
        <v>127</v>
      </c>
      <c r="B128" s="120">
        <f t="shared" si="77"/>
        <v>40760</v>
      </c>
      <c r="C128" s="21">
        <f t="shared" si="58"/>
        <v>8</v>
      </c>
      <c r="D128" s="51">
        <f>COUNTIF('Rake Load'!A:A,Summary!B128)</f>
        <v>0</v>
      </c>
      <c r="E128" s="51">
        <f>SUMIF('Rake Load'!A:A,B128,'Rake Load'!F:F)</f>
        <v>0</v>
      </c>
      <c r="F128" s="23">
        <f>SUMIF('Rake Load'!A:A,B128,'Rake Load'!AB:AB)</f>
        <v>0</v>
      </c>
      <c r="G128" s="23" t="e">
        <f t="shared" si="59"/>
        <v>#DIV/0!</v>
      </c>
      <c r="H128" s="24" t="e">
        <f t="shared" si="60"/>
        <v>#DIV/0!</v>
      </c>
      <c r="I128" s="24" t="e">
        <f t="shared" si="61"/>
        <v>#DIV/0!</v>
      </c>
      <c r="J128" s="23">
        <f>SUMIF('Rake Load'!A:A,B128,'Rake Load'!BI:BI)</f>
        <v>0</v>
      </c>
      <c r="K128" s="29">
        <f t="shared" si="62"/>
        <v>0</v>
      </c>
      <c r="L128" s="29" t="e">
        <f t="shared" si="63"/>
        <v>#DIV/0!</v>
      </c>
      <c r="M128" s="36" t="e">
        <f t="shared" si="64"/>
        <v>#DIV/0!</v>
      </c>
      <c r="N128" s="36" t="e">
        <f t="shared" si="65"/>
        <v>#DIV/0!</v>
      </c>
      <c r="O128" s="122">
        <f>SUMIF(C$2:C128,C128,D$2:D128)</f>
        <v>0</v>
      </c>
      <c r="P128" s="21">
        <f>SUMIF(C$2:C128,C128,F$2:F128)</f>
        <v>0</v>
      </c>
      <c r="Q128" s="25" t="e">
        <f t="shared" si="66"/>
        <v>#DIV/0!</v>
      </c>
      <c r="R128" s="24" t="e">
        <f t="shared" si="67"/>
        <v>#DIV/0!</v>
      </c>
      <c r="S128" s="24" t="e">
        <f t="shared" si="68"/>
        <v>#DIV/0!</v>
      </c>
      <c r="T128" s="122">
        <f>SUM(D$2:D128)</f>
        <v>0</v>
      </c>
      <c r="U128" s="26">
        <f>SUMIF(C$2:C128,C128,E$2:E128)</f>
        <v>0</v>
      </c>
      <c r="V128" s="26">
        <f>SUM(E$2:E128)</f>
        <v>0</v>
      </c>
      <c r="W128" s="31">
        <f>SUM(F$2:F128)</f>
        <v>0</v>
      </c>
      <c r="X128" s="31" t="e">
        <f t="shared" si="69"/>
        <v>#DIV/0!</v>
      </c>
      <c r="Y128" s="24" t="e">
        <f t="shared" si="70"/>
        <v>#DIV/0!</v>
      </c>
      <c r="Z128" s="24" t="e">
        <f t="shared" si="71"/>
        <v>#DIV/0!</v>
      </c>
      <c r="AA128" s="26">
        <f>SUMIF('Rake Load'!A:A,Summary!B128,'Rake Load'!AO:AO)</f>
        <v>0</v>
      </c>
      <c r="AB128" s="26">
        <f>SUMIF(C$2:C128,C128,AA$2:AA128)</f>
        <v>0</v>
      </c>
      <c r="AC128" s="26">
        <f>SUM(AA$2:AA128)</f>
        <v>0</v>
      </c>
      <c r="AD128" s="31" t="e">
        <f t="shared" si="72"/>
        <v>#DIV/0!</v>
      </c>
      <c r="AE128" s="31" t="e">
        <f t="shared" si="73"/>
        <v>#DIV/0!</v>
      </c>
      <c r="AF128" s="31" t="e">
        <f t="shared" si="74"/>
        <v>#DIV/0!</v>
      </c>
      <c r="AG128" s="26">
        <f>SUMIF(Unloader!B:B,Summary!B128,Unloader!M:M)</f>
        <v>0</v>
      </c>
      <c r="AH128" s="26">
        <f>SUMIF(C$2:C128,C128,AG$2:AG128)</f>
        <v>0</v>
      </c>
      <c r="AI128" s="26">
        <f>SUM(AG$2:AG128)</f>
        <v>0</v>
      </c>
      <c r="AJ128" s="31">
        <f>SUMIF(Unloader!B:B,Summary!B128,Unloader!X:X)</f>
        <v>0</v>
      </c>
      <c r="AK128" s="31">
        <f>SUMIF(Unloader!B:B,Summary!B128,Unloader!AE:AE)+SUMIF(Unloader!B:B,Summary!B128,Unloader!BS:BS)+SUMIF(Unloader!B:B,Summary!B128,Unloader!BO:BO)</f>
        <v>0</v>
      </c>
      <c r="AL128" s="31">
        <f>SUMIF(C$2:C128,C128,AJ$2:AJ128)</f>
        <v>0</v>
      </c>
      <c r="AM128" s="31">
        <f>SUMIF(C$2:C128,C128,AK$2:AK128)</f>
        <v>0</v>
      </c>
      <c r="AN128" s="26" t="e">
        <f t="shared" si="75"/>
        <v>#DIV/0!</v>
      </c>
      <c r="AO128" s="26">
        <f>SUM(AJ$2:AJ128)</f>
        <v>0</v>
      </c>
      <c r="AP128" s="26">
        <f>SUM(AK$2:AK128)</f>
        <v>0</v>
      </c>
      <c r="AQ128" s="26" t="e">
        <f t="shared" si="76"/>
        <v>#DIV/0!</v>
      </c>
    </row>
    <row r="129" spans="1:43" x14ac:dyDescent="0.25">
      <c r="A129" s="49">
        <f t="shared" si="77"/>
        <v>128</v>
      </c>
      <c r="B129" s="120">
        <f t="shared" si="77"/>
        <v>40761</v>
      </c>
      <c r="C129" s="21">
        <f t="shared" si="58"/>
        <v>8</v>
      </c>
      <c r="D129" s="51">
        <f>COUNTIF('Rake Load'!A:A,Summary!B129)</f>
        <v>0</v>
      </c>
      <c r="E129" s="51">
        <f>SUMIF('Rake Load'!A:A,B129,'Rake Load'!F:F)</f>
        <v>0</v>
      </c>
      <c r="F129" s="23">
        <f>SUMIF('Rake Load'!A:A,B129,'Rake Load'!AB:AB)</f>
        <v>0</v>
      </c>
      <c r="G129" s="23" t="e">
        <f t="shared" si="59"/>
        <v>#DIV/0!</v>
      </c>
      <c r="H129" s="24" t="e">
        <f t="shared" si="60"/>
        <v>#DIV/0!</v>
      </c>
      <c r="I129" s="24" t="e">
        <f t="shared" si="61"/>
        <v>#DIV/0!</v>
      </c>
      <c r="J129" s="23">
        <f>SUMIF('Rake Load'!A:A,B129,'Rake Load'!BI:BI)</f>
        <v>0</v>
      </c>
      <c r="K129" s="29">
        <f t="shared" si="62"/>
        <v>0</v>
      </c>
      <c r="L129" s="29" t="e">
        <f t="shared" si="63"/>
        <v>#DIV/0!</v>
      </c>
      <c r="M129" s="36" t="e">
        <f t="shared" si="64"/>
        <v>#DIV/0!</v>
      </c>
      <c r="N129" s="36" t="e">
        <f t="shared" si="65"/>
        <v>#DIV/0!</v>
      </c>
      <c r="O129" s="122">
        <f>SUMIF(C$2:C129,C129,D$2:D129)</f>
        <v>0</v>
      </c>
      <c r="P129" s="21">
        <f>SUMIF(C$2:C129,C129,F$2:F129)</f>
        <v>0</v>
      </c>
      <c r="Q129" s="25" t="e">
        <f t="shared" si="66"/>
        <v>#DIV/0!</v>
      </c>
      <c r="R129" s="24" t="e">
        <f t="shared" si="67"/>
        <v>#DIV/0!</v>
      </c>
      <c r="S129" s="24" t="e">
        <f t="shared" si="68"/>
        <v>#DIV/0!</v>
      </c>
      <c r="T129" s="122">
        <f>SUM(D$2:D129)</f>
        <v>0</v>
      </c>
      <c r="U129" s="26">
        <f>SUMIF(C$2:C129,C129,E$2:E129)</f>
        <v>0</v>
      </c>
      <c r="V129" s="26">
        <f>SUM(E$2:E129)</f>
        <v>0</v>
      </c>
      <c r="W129" s="31">
        <f>SUM(F$2:F129)</f>
        <v>0</v>
      </c>
      <c r="X129" s="31" t="e">
        <f t="shared" si="69"/>
        <v>#DIV/0!</v>
      </c>
      <c r="Y129" s="24" t="e">
        <f t="shared" si="70"/>
        <v>#DIV/0!</v>
      </c>
      <c r="Z129" s="24" t="e">
        <f t="shared" si="71"/>
        <v>#DIV/0!</v>
      </c>
      <c r="AA129" s="26">
        <f>SUMIF('Rake Load'!A:A,Summary!B129,'Rake Load'!AO:AO)</f>
        <v>0</v>
      </c>
      <c r="AB129" s="26">
        <f>SUMIF(C$2:C129,C129,AA$2:AA129)</f>
        <v>0</v>
      </c>
      <c r="AC129" s="26">
        <f>SUM(AA$2:AA129)</f>
        <v>0</v>
      </c>
      <c r="AD129" s="31" t="e">
        <f t="shared" si="72"/>
        <v>#DIV/0!</v>
      </c>
      <c r="AE129" s="31" t="e">
        <f t="shared" si="73"/>
        <v>#DIV/0!</v>
      </c>
      <c r="AF129" s="31" t="e">
        <f t="shared" si="74"/>
        <v>#DIV/0!</v>
      </c>
      <c r="AG129" s="26">
        <f>SUMIF(Unloader!B:B,Summary!B129,Unloader!M:M)</f>
        <v>0</v>
      </c>
      <c r="AH129" s="26">
        <f>SUMIF(C$2:C129,C129,AG$2:AG129)</f>
        <v>0</v>
      </c>
      <c r="AI129" s="26">
        <f>SUM(AG$2:AG129)</f>
        <v>0</v>
      </c>
      <c r="AJ129" s="31">
        <f>SUMIF(Unloader!B:B,Summary!B129,Unloader!X:X)</f>
        <v>0</v>
      </c>
      <c r="AK129" s="31">
        <f>SUMIF(Unloader!B:B,Summary!B129,Unloader!AE:AE)+SUMIF(Unloader!B:B,Summary!B129,Unloader!BS:BS)+SUMIF(Unloader!B:B,Summary!B129,Unloader!BO:BO)</f>
        <v>0</v>
      </c>
      <c r="AL129" s="31">
        <f>SUMIF(C$2:C129,C129,AJ$2:AJ129)</f>
        <v>0</v>
      </c>
      <c r="AM129" s="31">
        <f>SUMIF(C$2:C129,C129,AK$2:AK129)</f>
        <v>0</v>
      </c>
      <c r="AN129" s="26" t="e">
        <f t="shared" si="75"/>
        <v>#DIV/0!</v>
      </c>
      <c r="AO129" s="26">
        <f>SUM(AJ$2:AJ129)</f>
        <v>0</v>
      </c>
      <c r="AP129" s="26">
        <f>SUM(AK$2:AK129)</f>
        <v>0</v>
      </c>
      <c r="AQ129" s="26" t="e">
        <f t="shared" si="76"/>
        <v>#DIV/0!</v>
      </c>
    </row>
    <row r="130" spans="1:43" x14ac:dyDescent="0.25">
      <c r="A130" s="49">
        <f t="shared" si="77"/>
        <v>129</v>
      </c>
      <c r="B130" s="120">
        <f t="shared" si="77"/>
        <v>40762</v>
      </c>
      <c r="C130" s="21">
        <f t="shared" si="58"/>
        <v>8</v>
      </c>
      <c r="D130" s="51">
        <f>COUNTIF('Rake Load'!A:A,Summary!B130)</f>
        <v>0</v>
      </c>
      <c r="E130" s="51">
        <f>SUMIF('Rake Load'!A:A,B130,'Rake Load'!F:F)</f>
        <v>0</v>
      </c>
      <c r="F130" s="23">
        <f>SUMIF('Rake Load'!A:A,B130,'Rake Load'!AB:AB)</f>
        <v>0</v>
      </c>
      <c r="G130" s="23" t="e">
        <f t="shared" si="59"/>
        <v>#DIV/0!</v>
      </c>
      <c r="H130" s="24" t="e">
        <f t="shared" si="60"/>
        <v>#DIV/0!</v>
      </c>
      <c r="I130" s="24" t="e">
        <f t="shared" si="61"/>
        <v>#DIV/0!</v>
      </c>
      <c r="J130" s="23">
        <f>SUMIF('Rake Load'!A:A,B130,'Rake Load'!BI:BI)</f>
        <v>0</v>
      </c>
      <c r="K130" s="29">
        <f t="shared" si="62"/>
        <v>0</v>
      </c>
      <c r="L130" s="29" t="e">
        <f t="shared" si="63"/>
        <v>#DIV/0!</v>
      </c>
      <c r="M130" s="36" t="e">
        <f t="shared" si="64"/>
        <v>#DIV/0!</v>
      </c>
      <c r="N130" s="36" t="e">
        <f t="shared" si="65"/>
        <v>#DIV/0!</v>
      </c>
      <c r="O130" s="122">
        <f>SUMIF(C$2:C130,C130,D$2:D130)</f>
        <v>0</v>
      </c>
      <c r="P130" s="21">
        <f>SUMIF(C$2:C130,C130,F$2:F130)</f>
        <v>0</v>
      </c>
      <c r="Q130" s="25" t="e">
        <f t="shared" si="66"/>
        <v>#DIV/0!</v>
      </c>
      <c r="R130" s="24" t="e">
        <f t="shared" si="67"/>
        <v>#DIV/0!</v>
      </c>
      <c r="S130" s="24" t="e">
        <f t="shared" si="68"/>
        <v>#DIV/0!</v>
      </c>
      <c r="T130" s="122">
        <f>SUM(D$2:D130)</f>
        <v>0</v>
      </c>
      <c r="U130" s="26">
        <f>SUMIF(C$2:C130,C130,E$2:E130)</f>
        <v>0</v>
      </c>
      <c r="V130" s="26">
        <f>SUM(E$2:E130)</f>
        <v>0</v>
      </c>
      <c r="W130" s="31">
        <f>SUM(F$2:F130)</f>
        <v>0</v>
      </c>
      <c r="X130" s="31" t="e">
        <f t="shared" si="69"/>
        <v>#DIV/0!</v>
      </c>
      <c r="Y130" s="24" t="e">
        <f t="shared" si="70"/>
        <v>#DIV/0!</v>
      </c>
      <c r="Z130" s="24" t="e">
        <f t="shared" si="71"/>
        <v>#DIV/0!</v>
      </c>
      <c r="AA130" s="26">
        <f>SUMIF('Rake Load'!A:A,Summary!B130,'Rake Load'!AO:AO)</f>
        <v>0</v>
      </c>
      <c r="AB130" s="26">
        <f>SUMIF(C$2:C130,C130,AA$2:AA130)</f>
        <v>0</v>
      </c>
      <c r="AC130" s="26">
        <f>SUM(AA$2:AA130)</f>
        <v>0</v>
      </c>
      <c r="AD130" s="31" t="e">
        <f t="shared" si="72"/>
        <v>#DIV/0!</v>
      </c>
      <c r="AE130" s="31" t="e">
        <f t="shared" si="73"/>
        <v>#DIV/0!</v>
      </c>
      <c r="AF130" s="31" t="e">
        <f t="shared" si="74"/>
        <v>#DIV/0!</v>
      </c>
      <c r="AG130" s="26">
        <f>SUMIF(Unloader!B:B,Summary!B130,Unloader!M:M)</f>
        <v>0</v>
      </c>
      <c r="AH130" s="26">
        <f>SUMIF(C$2:C130,C130,AG$2:AG130)</f>
        <v>0</v>
      </c>
      <c r="AI130" s="26">
        <f>SUM(AG$2:AG130)</f>
        <v>0</v>
      </c>
      <c r="AJ130" s="31">
        <f>SUMIF(Unloader!B:B,Summary!B130,Unloader!X:X)</f>
        <v>0</v>
      </c>
      <c r="AK130" s="31">
        <f>SUMIF(Unloader!B:B,Summary!B130,Unloader!AE:AE)+SUMIF(Unloader!B:B,Summary!B130,Unloader!BS:BS)+SUMIF(Unloader!B:B,Summary!B130,Unloader!BO:BO)</f>
        <v>0</v>
      </c>
      <c r="AL130" s="31">
        <f>SUMIF(C$2:C130,C130,AJ$2:AJ130)</f>
        <v>0</v>
      </c>
      <c r="AM130" s="31">
        <f>SUMIF(C$2:C130,C130,AK$2:AK130)</f>
        <v>0</v>
      </c>
      <c r="AN130" s="26" t="e">
        <f t="shared" si="75"/>
        <v>#DIV/0!</v>
      </c>
      <c r="AO130" s="26">
        <f>SUM(AJ$2:AJ130)</f>
        <v>0</v>
      </c>
      <c r="AP130" s="26">
        <f>SUM(AK$2:AK130)</f>
        <v>0</v>
      </c>
      <c r="AQ130" s="26" t="e">
        <f t="shared" si="76"/>
        <v>#DIV/0!</v>
      </c>
    </row>
    <row r="131" spans="1:43" x14ac:dyDescent="0.25">
      <c r="A131" s="49">
        <f t="shared" si="77"/>
        <v>130</v>
      </c>
      <c r="B131" s="120">
        <f t="shared" si="77"/>
        <v>40763</v>
      </c>
      <c r="C131" s="21">
        <f t="shared" si="58"/>
        <v>8</v>
      </c>
      <c r="D131" s="51">
        <f>COUNTIF('Rake Load'!A:A,Summary!B131)</f>
        <v>0</v>
      </c>
      <c r="E131" s="51">
        <f>SUMIF('Rake Load'!A:A,B131,'Rake Load'!F:F)</f>
        <v>0</v>
      </c>
      <c r="F131" s="23">
        <f>SUMIF('Rake Load'!A:A,B131,'Rake Load'!AB:AB)</f>
        <v>0</v>
      </c>
      <c r="G131" s="23" t="e">
        <f t="shared" si="59"/>
        <v>#DIV/0!</v>
      </c>
      <c r="H131" s="24" t="e">
        <f t="shared" si="60"/>
        <v>#DIV/0!</v>
      </c>
      <c r="I131" s="24" t="e">
        <f t="shared" si="61"/>
        <v>#DIV/0!</v>
      </c>
      <c r="J131" s="23">
        <f>SUMIF('Rake Load'!A:A,B131,'Rake Load'!BI:BI)</f>
        <v>0</v>
      </c>
      <c r="K131" s="29">
        <f t="shared" si="62"/>
        <v>0</v>
      </c>
      <c r="L131" s="29" t="e">
        <f t="shared" si="63"/>
        <v>#DIV/0!</v>
      </c>
      <c r="M131" s="36" t="e">
        <f t="shared" si="64"/>
        <v>#DIV/0!</v>
      </c>
      <c r="N131" s="36" t="e">
        <f t="shared" si="65"/>
        <v>#DIV/0!</v>
      </c>
      <c r="O131" s="122">
        <f>SUMIF(C$2:C131,C131,D$2:D131)</f>
        <v>0</v>
      </c>
      <c r="P131" s="21">
        <f>SUMIF(C$2:C131,C131,F$2:F131)</f>
        <v>0</v>
      </c>
      <c r="Q131" s="25" t="e">
        <f t="shared" si="66"/>
        <v>#DIV/0!</v>
      </c>
      <c r="R131" s="24" t="e">
        <f t="shared" si="67"/>
        <v>#DIV/0!</v>
      </c>
      <c r="S131" s="24" t="e">
        <f t="shared" si="68"/>
        <v>#DIV/0!</v>
      </c>
      <c r="T131" s="122">
        <f>SUM(D$2:D131)</f>
        <v>0</v>
      </c>
      <c r="U131" s="26">
        <f>SUMIF(C$2:C131,C131,E$2:E131)</f>
        <v>0</v>
      </c>
      <c r="V131" s="26">
        <f>SUM(E$2:E131)</f>
        <v>0</v>
      </c>
      <c r="W131" s="31">
        <f>SUM(F$2:F131)</f>
        <v>0</v>
      </c>
      <c r="X131" s="31" t="e">
        <f t="shared" si="69"/>
        <v>#DIV/0!</v>
      </c>
      <c r="Y131" s="24" t="e">
        <f t="shared" si="70"/>
        <v>#DIV/0!</v>
      </c>
      <c r="Z131" s="24" t="e">
        <f t="shared" si="71"/>
        <v>#DIV/0!</v>
      </c>
      <c r="AA131" s="26">
        <f>SUMIF('Rake Load'!A:A,Summary!B131,'Rake Load'!AO:AO)</f>
        <v>0</v>
      </c>
      <c r="AB131" s="26">
        <f>SUMIF(C$2:C131,C131,AA$2:AA131)</f>
        <v>0</v>
      </c>
      <c r="AC131" s="26">
        <f>SUM(AA$2:AA131)</f>
        <v>0</v>
      </c>
      <c r="AD131" s="31" t="e">
        <f t="shared" si="72"/>
        <v>#DIV/0!</v>
      </c>
      <c r="AE131" s="31" t="e">
        <f t="shared" si="73"/>
        <v>#DIV/0!</v>
      </c>
      <c r="AF131" s="31" t="e">
        <f t="shared" si="74"/>
        <v>#DIV/0!</v>
      </c>
      <c r="AG131" s="26">
        <f>SUMIF(Unloader!B:B,Summary!B131,Unloader!M:M)</f>
        <v>0</v>
      </c>
      <c r="AH131" s="26">
        <f>SUMIF(C$2:C131,C131,AG$2:AG131)</f>
        <v>0</v>
      </c>
      <c r="AI131" s="26">
        <f>SUM(AG$2:AG131)</f>
        <v>0</v>
      </c>
      <c r="AJ131" s="31">
        <f>SUMIF(Unloader!B:B,Summary!B131,Unloader!X:X)</f>
        <v>0</v>
      </c>
      <c r="AK131" s="31">
        <f>SUMIF(Unloader!B:B,Summary!B131,Unloader!AE:AE)+SUMIF(Unloader!B:B,Summary!B131,Unloader!BS:BS)+SUMIF(Unloader!B:B,Summary!B131,Unloader!BO:BO)</f>
        <v>0</v>
      </c>
      <c r="AL131" s="31">
        <f>SUMIF(C$2:C131,C131,AJ$2:AJ131)</f>
        <v>0</v>
      </c>
      <c r="AM131" s="31">
        <f>SUMIF(C$2:C131,C131,AK$2:AK131)</f>
        <v>0</v>
      </c>
      <c r="AN131" s="26" t="e">
        <f t="shared" si="75"/>
        <v>#DIV/0!</v>
      </c>
      <c r="AO131" s="26">
        <f>SUM(AJ$2:AJ131)</f>
        <v>0</v>
      </c>
      <c r="AP131" s="26">
        <f>SUM(AK$2:AK131)</f>
        <v>0</v>
      </c>
      <c r="AQ131" s="26" t="e">
        <f t="shared" si="76"/>
        <v>#DIV/0!</v>
      </c>
    </row>
    <row r="132" spans="1:43" x14ac:dyDescent="0.25">
      <c r="A132" s="49">
        <f t="shared" si="77"/>
        <v>131</v>
      </c>
      <c r="B132" s="120">
        <f t="shared" si="77"/>
        <v>40764</v>
      </c>
      <c r="C132" s="21">
        <f t="shared" si="58"/>
        <v>8</v>
      </c>
      <c r="D132" s="51">
        <f>COUNTIF('Rake Load'!A:A,Summary!B132)</f>
        <v>0</v>
      </c>
      <c r="E132" s="51">
        <f>SUMIF('Rake Load'!A:A,B132,'Rake Load'!F:F)</f>
        <v>0</v>
      </c>
      <c r="F132" s="23">
        <f>SUMIF('Rake Load'!A:A,B132,'Rake Load'!AB:AB)</f>
        <v>0</v>
      </c>
      <c r="G132" s="23" t="e">
        <f t="shared" si="59"/>
        <v>#DIV/0!</v>
      </c>
      <c r="H132" s="24" t="e">
        <f t="shared" si="60"/>
        <v>#DIV/0!</v>
      </c>
      <c r="I132" s="24" t="e">
        <f t="shared" si="61"/>
        <v>#DIV/0!</v>
      </c>
      <c r="J132" s="23">
        <f>SUMIF('Rake Load'!A:A,B132,'Rake Load'!BI:BI)</f>
        <v>0</v>
      </c>
      <c r="K132" s="29">
        <f t="shared" si="62"/>
        <v>0</v>
      </c>
      <c r="L132" s="29" t="e">
        <f t="shared" si="63"/>
        <v>#DIV/0!</v>
      </c>
      <c r="M132" s="36" t="e">
        <f t="shared" si="64"/>
        <v>#DIV/0!</v>
      </c>
      <c r="N132" s="36" t="e">
        <f t="shared" si="65"/>
        <v>#DIV/0!</v>
      </c>
      <c r="O132" s="122">
        <f>SUMIF(C$2:C132,C132,D$2:D132)</f>
        <v>0</v>
      </c>
      <c r="P132" s="21">
        <f>SUMIF(C$2:C132,C132,F$2:F132)</f>
        <v>0</v>
      </c>
      <c r="Q132" s="25" t="e">
        <f t="shared" si="66"/>
        <v>#DIV/0!</v>
      </c>
      <c r="R132" s="24" t="e">
        <f t="shared" si="67"/>
        <v>#DIV/0!</v>
      </c>
      <c r="S132" s="24" t="e">
        <f t="shared" si="68"/>
        <v>#DIV/0!</v>
      </c>
      <c r="T132" s="122">
        <f>SUM(D$2:D132)</f>
        <v>0</v>
      </c>
      <c r="U132" s="26">
        <f>SUMIF(C$2:C132,C132,E$2:E132)</f>
        <v>0</v>
      </c>
      <c r="V132" s="26">
        <f>SUM(E$2:E132)</f>
        <v>0</v>
      </c>
      <c r="W132" s="31">
        <f>SUM(F$2:F132)</f>
        <v>0</v>
      </c>
      <c r="X132" s="31" t="e">
        <f t="shared" si="69"/>
        <v>#DIV/0!</v>
      </c>
      <c r="Y132" s="24" t="e">
        <f t="shared" si="70"/>
        <v>#DIV/0!</v>
      </c>
      <c r="Z132" s="24" t="e">
        <f t="shared" si="71"/>
        <v>#DIV/0!</v>
      </c>
      <c r="AA132" s="26">
        <f>SUMIF('Rake Load'!A:A,Summary!B132,'Rake Load'!AO:AO)</f>
        <v>0</v>
      </c>
      <c r="AB132" s="26">
        <f>SUMIF(C$2:C132,C132,AA$2:AA132)</f>
        <v>0</v>
      </c>
      <c r="AC132" s="26">
        <f>SUM(AA$2:AA132)</f>
        <v>0</v>
      </c>
      <c r="AD132" s="31" t="e">
        <f t="shared" si="72"/>
        <v>#DIV/0!</v>
      </c>
      <c r="AE132" s="31" t="e">
        <f t="shared" si="73"/>
        <v>#DIV/0!</v>
      </c>
      <c r="AF132" s="31" t="e">
        <f t="shared" si="74"/>
        <v>#DIV/0!</v>
      </c>
      <c r="AG132" s="26">
        <f>SUMIF(Unloader!B:B,Summary!B132,Unloader!M:M)</f>
        <v>0</v>
      </c>
      <c r="AH132" s="26">
        <f>SUMIF(C$2:C132,C132,AG$2:AG132)</f>
        <v>0</v>
      </c>
      <c r="AI132" s="26">
        <f>SUM(AG$2:AG132)</f>
        <v>0</v>
      </c>
      <c r="AJ132" s="31">
        <f>SUMIF(Unloader!B:B,Summary!B132,Unloader!X:X)</f>
        <v>0</v>
      </c>
      <c r="AK132" s="31">
        <f>SUMIF(Unloader!B:B,Summary!B132,Unloader!AE:AE)+SUMIF(Unloader!B:B,Summary!B132,Unloader!BS:BS)+SUMIF(Unloader!B:B,Summary!B132,Unloader!BO:BO)</f>
        <v>0</v>
      </c>
      <c r="AL132" s="31">
        <f>SUMIF(C$2:C132,C132,AJ$2:AJ132)</f>
        <v>0</v>
      </c>
      <c r="AM132" s="31">
        <f>SUMIF(C$2:C132,C132,AK$2:AK132)</f>
        <v>0</v>
      </c>
      <c r="AN132" s="26" t="e">
        <f t="shared" si="75"/>
        <v>#DIV/0!</v>
      </c>
      <c r="AO132" s="26">
        <f>SUM(AJ$2:AJ132)</f>
        <v>0</v>
      </c>
      <c r="AP132" s="26">
        <f>SUM(AK$2:AK132)</f>
        <v>0</v>
      </c>
      <c r="AQ132" s="26" t="e">
        <f t="shared" si="76"/>
        <v>#DIV/0!</v>
      </c>
    </row>
    <row r="133" spans="1:43" x14ac:dyDescent="0.25">
      <c r="A133" s="49">
        <f t="shared" si="77"/>
        <v>132</v>
      </c>
      <c r="B133" s="120">
        <f t="shared" si="77"/>
        <v>40765</v>
      </c>
      <c r="C133" s="21">
        <f t="shared" si="58"/>
        <v>8</v>
      </c>
      <c r="D133" s="51">
        <f>COUNTIF('Rake Load'!A:A,Summary!B133)</f>
        <v>0</v>
      </c>
      <c r="E133" s="51">
        <f>SUMIF('Rake Load'!A:A,B133,'Rake Load'!F:F)</f>
        <v>0</v>
      </c>
      <c r="F133" s="23">
        <f>SUMIF('Rake Load'!A:A,B133,'Rake Load'!AB:AB)</f>
        <v>0</v>
      </c>
      <c r="G133" s="23" t="e">
        <f t="shared" si="59"/>
        <v>#DIV/0!</v>
      </c>
      <c r="H133" s="24" t="e">
        <f t="shared" si="60"/>
        <v>#DIV/0!</v>
      </c>
      <c r="I133" s="24" t="e">
        <f t="shared" si="61"/>
        <v>#DIV/0!</v>
      </c>
      <c r="J133" s="23">
        <f>SUMIF('Rake Load'!A:A,B133,'Rake Load'!BI:BI)</f>
        <v>0</v>
      </c>
      <c r="K133" s="29">
        <f t="shared" si="62"/>
        <v>0</v>
      </c>
      <c r="L133" s="29" t="e">
        <f t="shared" si="63"/>
        <v>#DIV/0!</v>
      </c>
      <c r="M133" s="36" t="e">
        <f t="shared" si="64"/>
        <v>#DIV/0!</v>
      </c>
      <c r="N133" s="36" t="e">
        <f t="shared" si="65"/>
        <v>#DIV/0!</v>
      </c>
      <c r="O133" s="122">
        <f>SUMIF(C$2:C133,C133,D$2:D133)</f>
        <v>0</v>
      </c>
      <c r="P133" s="21">
        <f>SUMIF(C$2:C133,C133,F$2:F133)</f>
        <v>0</v>
      </c>
      <c r="Q133" s="25" t="e">
        <f t="shared" si="66"/>
        <v>#DIV/0!</v>
      </c>
      <c r="R133" s="24" t="e">
        <f t="shared" si="67"/>
        <v>#DIV/0!</v>
      </c>
      <c r="S133" s="24" t="e">
        <f t="shared" si="68"/>
        <v>#DIV/0!</v>
      </c>
      <c r="T133" s="122">
        <f>SUM(D$2:D133)</f>
        <v>0</v>
      </c>
      <c r="U133" s="26">
        <f>SUMIF(C$2:C133,C133,E$2:E133)</f>
        <v>0</v>
      </c>
      <c r="V133" s="26">
        <f>SUM(E$2:E133)</f>
        <v>0</v>
      </c>
      <c r="W133" s="31">
        <f>SUM(F$2:F133)</f>
        <v>0</v>
      </c>
      <c r="X133" s="31" t="e">
        <f t="shared" si="69"/>
        <v>#DIV/0!</v>
      </c>
      <c r="Y133" s="24" t="e">
        <f t="shared" si="70"/>
        <v>#DIV/0!</v>
      </c>
      <c r="Z133" s="24" t="e">
        <f t="shared" si="71"/>
        <v>#DIV/0!</v>
      </c>
      <c r="AA133" s="26">
        <f>SUMIF('Rake Load'!A:A,Summary!B133,'Rake Load'!AO:AO)</f>
        <v>0</v>
      </c>
      <c r="AB133" s="26">
        <f>SUMIF(C$2:C133,C133,AA$2:AA133)</f>
        <v>0</v>
      </c>
      <c r="AC133" s="26">
        <f>SUM(AA$2:AA133)</f>
        <v>0</v>
      </c>
      <c r="AD133" s="31" t="e">
        <f t="shared" si="72"/>
        <v>#DIV/0!</v>
      </c>
      <c r="AE133" s="31" t="e">
        <f t="shared" si="73"/>
        <v>#DIV/0!</v>
      </c>
      <c r="AF133" s="31" t="e">
        <f t="shared" si="74"/>
        <v>#DIV/0!</v>
      </c>
      <c r="AG133" s="26">
        <f>SUMIF(Unloader!B:B,Summary!B133,Unloader!M:M)</f>
        <v>0</v>
      </c>
      <c r="AH133" s="26">
        <f>SUMIF(C$2:C133,C133,AG$2:AG133)</f>
        <v>0</v>
      </c>
      <c r="AI133" s="26">
        <f>SUM(AG$2:AG133)</f>
        <v>0</v>
      </c>
      <c r="AJ133" s="31">
        <f>SUMIF(Unloader!B:B,Summary!B133,Unloader!X:X)</f>
        <v>0</v>
      </c>
      <c r="AK133" s="31">
        <f>SUMIF(Unloader!B:B,Summary!B133,Unloader!AE:AE)+SUMIF(Unloader!B:B,Summary!B133,Unloader!BS:BS)+SUMIF(Unloader!B:B,Summary!B133,Unloader!BO:BO)</f>
        <v>0</v>
      </c>
      <c r="AL133" s="31">
        <f>SUMIF(C$2:C133,C133,AJ$2:AJ133)</f>
        <v>0</v>
      </c>
      <c r="AM133" s="31">
        <f>SUMIF(C$2:C133,C133,AK$2:AK133)</f>
        <v>0</v>
      </c>
      <c r="AN133" s="26" t="e">
        <f t="shared" si="75"/>
        <v>#DIV/0!</v>
      </c>
      <c r="AO133" s="26">
        <f>SUM(AJ$2:AJ133)</f>
        <v>0</v>
      </c>
      <c r="AP133" s="26">
        <f>SUM(AK$2:AK133)</f>
        <v>0</v>
      </c>
      <c r="AQ133" s="26" t="e">
        <f t="shared" si="76"/>
        <v>#DIV/0!</v>
      </c>
    </row>
    <row r="134" spans="1:43" x14ac:dyDescent="0.25">
      <c r="A134" s="49">
        <f t="shared" si="77"/>
        <v>133</v>
      </c>
      <c r="B134" s="120">
        <f t="shared" si="77"/>
        <v>40766</v>
      </c>
      <c r="C134" s="21">
        <f t="shared" si="58"/>
        <v>8</v>
      </c>
      <c r="D134" s="51">
        <f>COUNTIF('Rake Load'!A:A,Summary!B134)</f>
        <v>0</v>
      </c>
      <c r="E134" s="51">
        <f>SUMIF('Rake Load'!A:A,B134,'Rake Load'!F:F)</f>
        <v>0</v>
      </c>
      <c r="F134" s="23">
        <f>SUMIF('Rake Load'!A:A,B134,'Rake Load'!AB:AB)</f>
        <v>0</v>
      </c>
      <c r="G134" s="23" t="e">
        <f t="shared" si="59"/>
        <v>#DIV/0!</v>
      </c>
      <c r="H134" s="24" t="e">
        <f t="shared" si="60"/>
        <v>#DIV/0!</v>
      </c>
      <c r="I134" s="24" t="e">
        <f t="shared" si="61"/>
        <v>#DIV/0!</v>
      </c>
      <c r="J134" s="23">
        <f>SUMIF('Rake Load'!A:A,B134,'Rake Load'!BI:BI)</f>
        <v>0</v>
      </c>
      <c r="K134" s="29">
        <f t="shared" si="62"/>
        <v>0</v>
      </c>
      <c r="L134" s="29" t="e">
        <f t="shared" si="63"/>
        <v>#DIV/0!</v>
      </c>
      <c r="M134" s="36" t="e">
        <f t="shared" si="64"/>
        <v>#DIV/0!</v>
      </c>
      <c r="N134" s="36" t="e">
        <f t="shared" si="65"/>
        <v>#DIV/0!</v>
      </c>
      <c r="O134" s="122">
        <f>SUMIF(C$2:C134,C134,D$2:D134)</f>
        <v>0</v>
      </c>
      <c r="P134" s="21">
        <f>SUMIF(C$2:C134,C134,F$2:F134)</f>
        <v>0</v>
      </c>
      <c r="Q134" s="25" t="e">
        <f t="shared" si="66"/>
        <v>#DIV/0!</v>
      </c>
      <c r="R134" s="24" t="e">
        <f t="shared" si="67"/>
        <v>#DIV/0!</v>
      </c>
      <c r="S134" s="24" t="e">
        <f t="shared" si="68"/>
        <v>#DIV/0!</v>
      </c>
      <c r="T134" s="122">
        <f>SUM(D$2:D134)</f>
        <v>0</v>
      </c>
      <c r="U134" s="26">
        <f>SUMIF(C$2:C134,C134,E$2:E134)</f>
        <v>0</v>
      </c>
      <c r="V134" s="26">
        <f>SUM(E$2:E134)</f>
        <v>0</v>
      </c>
      <c r="W134" s="31">
        <f>SUM(F$2:F134)</f>
        <v>0</v>
      </c>
      <c r="X134" s="31" t="e">
        <f t="shared" si="69"/>
        <v>#DIV/0!</v>
      </c>
      <c r="Y134" s="24" t="e">
        <f t="shared" si="70"/>
        <v>#DIV/0!</v>
      </c>
      <c r="Z134" s="24" t="e">
        <f t="shared" si="71"/>
        <v>#DIV/0!</v>
      </c>
      <c r="AA134" s="26">
        <f>SUMIF('Rake Load'!A:A,Summary!B134,'Rake Load'!AO:AO)</f>
        <v>0</v>
      </c>
      <c r="AB134" s="26">
        <f>SUMIF(C$2:C134,C134,AA$2:AA134)</f>
        <v>0</v>
      </c>
      <c r="AC134" s="26">
        <f>SUM(AA$2:AA134)</f>
        <v>0</v>
      </c>
      <c r="AD134" s="31" t="e">
        <f t="shared" si="72"/>
        <v>#DIV/0!</v>
      </c>
      <c r="AE134" s="31" t="e">
        <f t="shared" si="73"/>
        <v>#DIV/0!</v>
      </c>
      <c r="AF134" s="31" t="e">
        <f t="shared" si="74"/>
        <v>#DIV/0!</v>
      </c>
      <c r="AG134" s="26">
        <f>SUMIF(Unloader!B:B,Summary!B134,Unloader!M:M)</f>
        <v>0</v>
      </c>
      <c r="AH134" s="26">
        <f>SUMIF(C$2:C134,C134,AG$2:AG134)</f>
        <v>0</v>
      </c>
      <c r="AI134" s="26">
        <f>SUM(AG$2:AG134)</f>
        <v>0</v>
      </c>
      <c r="AJ134" s="31">
        <f>SUMIF(Unloader!B:B,Summary!B134,Unloader!X:X)</f>
        <v>0</v>
      </c>
      <c r="AK134" s="31">
        <f>SUMIF(Unloader!B:B,Summary!B134,Unloader!AE:AE)+SUMIF(Unloader!B:B,Summary!B134,Unloader!BS:BS)+SUMIF(Unloader!B:B,Summary!B134,Unloader!BO:BO)</f>
        <v>0</v>
      </c>
      <c r="AL134" s="31">
        <f>SUMIF(C$2:C134,C134,AJ$2:AJ134)</f>
        <v>0</v>
      </c>
      <c r="AM134" s="31">
        <f>SUMIF(C$2:C134,C134,AK$2:AK134)</f>
        <v>0</v>
      </c>
      <c r="AN134" s="26" t="e">
        <f t="shared" si="75"/>
        <v>#DIV/0!</v>
      </c>
      <c r="AO134" s="26">
        <f>SUM(AJ$2:AJ134)</f>
        <v>0</v>
      </c>
      <c r="AP134" s="26">
        <f>SUM(AK$2:AK134)</f>
        <v>0</v>
      </c>
      <c r="AQ134" s="26" t="e">
        <f t="shared" si="76"/>
        <v>#DIV/0!</v>
      </c>
    </row>
    <row r="135" spans="1:43" x14ac:dyDescent="0.25">
      <c r="A135" s="49">
        <f t="shared" si="77"/>
        <v>134</v>
      </c>
      <c r="B135" s="120">
        <f t="shared" si="77"/>
        <v>40767</v>
      </c>
      <c r="C135" s="21">
        <f t="shared" si="58"/>
        <v>8</v>
      </c>
      <c r="D135" s="51">
        <f>COUNTIF('Rake Load'!A:A,Summary!B135)</f>
        <v>0</v>
      </c>
      <c r="E135" s="51">
        <f>SUMIF('Rake Load'!A:A,B135,'Rake Load'!F:F)</f>
        <v>0</v>
      </c>
      <c r="F135" s="23">
        <f>SUMIF('Rake Load'!A:A,B135,'Rake Load'!AB:AB)</f>
        <v>0</v>
      </c>
      <c r="G135" s="23" t="e">
        <f t="shared" si="59"/>
        <v>#DIV/0!</v>
      </c>
      <c r="H135" s="24" t="e">
        <f t="shared" si="60"/>
        <v>#DIV/0!</v>
      </c>
      <c r="I135" s="24" t="e">
        <f t="shared" si="61"/>
        <v>#DIV/0!</v>
      </c>
      <c r="J135" s="23">
        <f>SUMIF('Rake Load'!A:A,B135,'Rake Load'!BI:BI)</f>
        <v>0</v>
      </c>
      <c r="K135" s="29">
        <f t="shared" si="62"/>
        <v>0</v>
      </c>
      <c r="L135" s="29" t="e">
        <f t="shared" si="63"/>
        <v>#DIV/0!</v>
      </c>
      <c r="M135" s="36" t="e">
        <f t="shared" si="64"/>
        <v>#DIV/0!</v>
      </c>
      <c r="N135" s="36" t="e">
        <f t="shared" si="65"/>
        <v>#DIV/0!</v>
      </c>
      <c r="O135" s="122">
        <f>SUMIF(C$2:C135,C135,D$2:D135)</f>
        <v>0</v>
      </c>
      <c r="P135" s="21">
        <f>SUMIF(C$2:C135,C135,F$2:F135)</f>
        <v>0</v>
      </c>
      <c r="Q135" s="25" t="e">
        <f t="shared" si="66"/>
        <v>#DIV/0!</v>
      </c>
      <c r="R135" s="24" t="e">
        <f t="shared" si="67"/>
        <v>#DIV/0!</v>
      </c>
      <c r="S135" s="24" t="e">
        <f t="shared" si="68"/>
        <v>#DIV/0!</v>
      </c>
      <c r="T135" s="122">
        <f>SUM(D$2:D135)</f>
        <v>0</v>
      </c>
      <c r="U135" s="26">
        <f>SUMIF(C$2:C135,C135,E$2:E135)</f>
        <v>0</v>
      </c>
      <c r="V135" s="26">
        <f>SUM(E$2:E135)</f>
        <v>0</v>
      </c>
      <c r="W135" s="31">
        <f>SUM(F$2:F135)</f>
        <v>0</v>
      </c>
      <c r="X135" s="31" t="e">
        <f t="shared" si="69"/>
        <v>#DIV/0!</v>
      </c>
      <c r="Y135" s="24" t="e">
        <f t="shared" si="70"/>
        <v>#DIV/0!</v>
      </c>
      <c r="Z135" s="24" t="e">
        <f t="shared" si="71"/>
        <v>#DIV/0!</v>
      </c>
      <c r="AA135" s="26">
        <f>SUMIF('Rake Load'!A:A,Summary!B135,'Rake Load'!AO:AO)</f>
        <v>0</v>
      </c>
      <c r="AB135" s="26">
        <f>SUMIF(C$2:C135,C135,AA$2:AA135)</f>
        <v>0</v>
      </c>
      <c r="AC135" s="26">
        <f>SUM(AA$2:AA135)</f>
        <v>0</v>
      </c>
      <c r="AD135" s="31" t="e">
        <f t="shared" si="72"/>
        <v>#DIV/0!</v>
      </c>
      <c r="AE135" s="31" t="e">
        <f t="shared" si="73"/>
        <v>#DIV/0!</v>
      </c>
      <c r="AF135" s="31" t="e">
        <f t="shared" si="74"/>
        <v>#DIV/0!</v>
      </c>
      <c r="AG135" s="26">
        <f>SUMIF(Unloader!B:B,Summary!B135,Unloader!M:M)</f>
        <v>0</v>
      </c>
      <c r="AH135" s="26">
        <f>SUMIF(C$2:C135,C135,AG$2:AG135)</f>
        <v>0</v>
      </c>
      <c r="AI135" s="26">
        <f>SUM(AG$2:AG135)</f>
        <v>0</v>
      </c>
      <c r="AJ135" s="31">
        <f>SUMIF(Unloader!B:B,Summary!B135,Unloader!X:X)</f>
        <v>0</v>
      </c>
      <c r="AK135" s="31">
        <f>SUMIF(Unloader!B:B,Summary!B135,Unloader!AE:AE)+SUMIF(Unloader!B:B,Summary!B135,Unloader!BS:BS)+SUMIF(Unloader!B:B,Summary!B135,Unloader!BO:BO)</f>
        <v>0</v>
      </c>
      <c r="AL135" s="31">
        <f>SUMIF(C$2:C135,C135,AJ$2:AJ135)</f>
        <v>0</v>
      </c>
      <c r="AM135" s="31">
        <f>SUMIF(C$2:C135,C135,AK$2:AK135)</f>
        <v>0</v>
      </c>
      <c r="AN135" s="26" t="e">
        <f t="shared" si="75"/>
        <v>#DIV/0!</v>
      </c>
      <c r="AO135" s="26">
        <f>SUM(AJ$2:AJ135)</f>
        <v>0</v>
      </c>
      <c r="AP135" s="26">
        <f>SUM(AK$2:AK135)</f>
        <v>0</v>
      </c>
      <c r="AQ135" s="26" t="e">
        <f t="shared" si="76"/>
        <v>#DIV/0!</v>
      </c>
    </row>
    <row r="136" spans="1:43" x14ac:dyDescent="0.25">
      <c r="A136" s="49">
        <f t="shared" ref="A136:B151" si="78">A135+1</f>
        <v>135</v>
      </c>
      <c r="B136" s="120">
        <f t="shared" si="78"/>
        <v>40768</v>
      </c>
      <c r="C136" s="21">
        <f t="shared" si="58"/>
        <v>8</v>
      </c>
      <c r="D136" s="51">
        <f>COUNTIF('Rake Load'!A:A,Summary!B136)</f>
        <v>0</v>
      </c>
      <c r="E136" s="51">
        <f>SUMIF('Rake Load'!A:A,B136,'Rake Load'!F:F)</f>
        <v>0</v>
      </c>
      <c r="F136" s="23">
        <f>SUMIF('Rake Load'!A:A,B136,'Rake Load'!AB:AB)</f>
        <v>0</v>
      </c>
      <c r="G136" s="23" t="e">
        <f t="shared" si="59"/>
        <v>#DIV/0!</v>
      </c>
      <c r="H136" s="24" t="e">
        <f t="shared" si="60"/>
        <v>#DIV/0!</v>
      </c>
      <c r="I136" s="24" t="e">
        <f t="shared" si="61"/>
        <v>#DIV/0!</v>
      </c>
      <c r="J136" s="23">
        <f>SUMIF('Rake Load'!A:A,B136,'Rake Load'!BI:BI)</f>
        <v>0</v>
      </c>
      <c r="K136" s="29">
        <f t="shared" si="62"/>
        <v>0</v>
      </c>
      <c r="L136" s="29" t="e">
        <f t="shared" si="63"/>
        <v>#DIV/0!</v>
      </c>
      <c r="M136" s="36" t="e">
        <f t="shared" si="64"/>
        <v>#DIV/0!</v>
      </c>
      <c r="N136" s="36" t="e">
        <f t="shared" si="65"/>
        <v>#DIV/0!</v>
      </c>
      <c r="O136" s="122">
        <f>SUMIF(C$2:C136,C136,D$2:D136)</f>
        <v>0</v>
      </c>
      <c r="P136" s="21">
        <f>SUMIF(C$2:C136,C136,F$2:F136)</f>
        <v>0</v>
      </c>
      <c r="Q136" s="25" t="e">
        <f t="shared" si="66"/>
        <v>#DIV/0!</v>
      </c>
      <c r="R136" s="24" t="e">
        <f t="shared" si="67"/>
        <v>#DIV/0!</v>
      </c>
      <c r="S136" s="24" t="e">
        <f t="shared" si="68"/>
        <v>#DIV/0!</v>
      </c>
      <c r="T136" s="122">
        <f>SUM(D$2:D136)</f>
        <v>0</v>
      </c>
      <c r="U136" s="26">
        <f>SUMIF(C$2:C136,C136,E$2:E136)</f>
        <v>0</v>
      </c>
      <c r="V136" s="26">
        <f>SUM(E$2:E136)</f>
        <v>0</v>
      </c>
      <c r="W136" s="31">
        <f>SUM(F$2:F136)</f>
        <v>0</v>
      </c>
      <c r="X136" s="31" t="e">
        <f t="shared" si="69"/>
        <v>#DIV/0!</v>
      </c>
      <c r="Y136" s="24" t="e">
        <f t="shared" si="70"/>
        <v>#DIV/0!</v>
      </c>
      <c r="Z136" s="24" t="e">
        <f t="shared" si="71"/>
        <v>#DIV/0!</v>
      </c>
      <c r="AA136" s="26">
        <f>SUMIF('Rake Load'!A:A,Summary!B136,'Rake Load'!AO:AO)</f>
        <v>0</v>
      </c>
      <c r="AB136" s="26">
        <f>SUMIF(C$2:C136,C136,AA$2:AA136)</f>
        <v>0</v>
      </c>
      <c r="AC136" s="26">
        <f>SUM(AA$2:AA136)</f>
        <v>0</v>
      </c>
      <c r="AD136" s="31" t="e">
        <f t="shared" si="72"/>
        <v>#DIV/0!</v>
      </c>
      <c r="AE136" s="31" t="e">
        <f t="shared" si="73"/>
        <v>#DIV/0!</v>
      </c>
      <c r="AF136" s="31" t="e">
        <f t="shared" si="74"/>
        <v>#DIV/0!</v>
      </c>
      <c r="AG136" s="26">
        <f>SUMIF(Unloader!B:B,Summary!B136,Unloader!M:M)</f>
        <v>0</v>
      </c>
      <c r="AH136" s="26">
        <f>SUMIF(C$2:C136,C136,AG$2:AG136)</f>
        <v>0</v>
      </c>
      <c r="AI136" s="26">
        <f>SUM(AG$2:AG136)</f>
        <v>0</v>
      </c>
      <c r="AJ136" s="31">
        <f>SUMIF(Unloader!B:B,Summary!B136,Unloader!X:X)</f>
        <v>0</v>
      </c>
      <c r="AK136" s="31">
        <f>SUMIF(Unloader!B:B,Summary!B136,Unloader!AE:AE)+SUMIF(Unloader!B:B,Summary!B136,Unloader!BS:BS)+SUMIF(Unloader!B:B,Summary!B136,Unloader!BO:BO)</f>
        <v>0</v>
      </c>
      <c r="AL136" s="31">
        <f>SUMIF(C$2:C136,C136,AJ$2:AJ136)</f>
        <v>0</v>
      </c>
      <c r="AM136" s="31">
        <f>SUMIF(C$2:C136,C136,AK$2:AK136)</f>
        <v>0</v>
      </c>
      <c r="AN136" s="26" t="e">
        <f t="shared" si="75"/>
        <v>#DIV/0!</v>
      </c>
      <c r="AO136" s="26">
        <f>SUM(AJ$2:AJ136)</f>
        <v>0</v>
      </c>
      <c r="AP136" s="26">
        <f>SUM(AK$2:AK136)</f>
        <v>0</v>
      </c>
      <c r="AQ136" s="26" t="e">
        <f t="shared" si="76"/>
        <v>#DIV/0!</v>
      </c>
    </row>
    <row r="137" spans="1:43" x14ac:dyDescent="0.25">
      <c r="A137" s="49">
        <f t="shared" si="78"/>
        <v>136</v>
      </c>
      <c r="B137" s="120">
        <f t="shared" si="78"/>
        <v>40769</v>
      </c>
      <c r="C137" s="21">
        <f t="shared" si="58"/>
        <v>8</v>
      </c>
      <c r="D137" s="51">
        <f>COUNTIF('Rake Load'!A:A,Summary!B137)</f>
        <v>0</v>
      </c>
      <c r="E137" s="51">
        <f>SUMIF('Rake Load'!A:A,B137,'Rake Load'!F:F)</f>
        <v>0</v>
      </c>
      <c r="F137" s="23">
        <f>SUMIF('Rake Load'!A:A,B137,'Rake Load'!AB:AB)</f>
        <v>0</v>
      </c>
      <c r="G137" s="23" t="e">
        <f t="shared" si="59"/>
        <v>#DIV/0!</v>
      </c>
      <c r="H137" s="24" t="e">
        <f t="shared" si="60"/>
        <v>#DIV/0!</v>
      </c>
      <c r="I137" s="24" t="e">
        <f t="shared" si="61"/>
        <v>#DIV/0!</v>
      </c>
      <c r="J137" s="23">
        <f>SUMIF('Rake Load'!A:A,B137,'Rake Load'!BI:BI)</f>
        <v>0</v>
      </c>
      <c r="K137" s="29">
        <f t="shared" si="62"/>
        <v>0</v>
      </c>
      <c r="L137" s="29" t="e">
        <f t="shared" si="63"/>
        <v>#DIV/0!</v>
      </c>
      <c r="M137" s="36" t="e">
        <f t="shared" si="64"/>
        <v>#DIV/0!</v>
      </c>
      <c r="N137" s="36" t="e">
        <f t="shared" si="65"/>
        <v>#DIV/0!</v>
      </c>
      <c r="O137" s="122">
        <f>SUMIF(C$2:C137,C137,D$2:D137)</f>
        <v>0</v>
      </c>
      <c r="P137" s="21">
        <f>SUMIF(C$2:C137,C137,F$2:F137)</f>
        <v>0</v>
      </c>
      <c r="Q137" s="25" t="e">
        <f t="shared" si="66"/>
        <v>#DIV/0!</v>
      </c>
      <c r="R137" s="24" t="e">
        <f t="shared" si="67"/>
        <v>#DIV/0!</v>
      </c>
      <c r="S137" s="24" t="e">
        <f t="shared" si="68"/>
        <v>#DIV/0!</v>
      </c>
      <c r="T137" s="122">
        <f>SUM(D$2:D137)</f>
        <v>0</v>
      </c>
      <c r="U137" s="26">
        <f>SUMIF(C$2:C137,C137,E$2:E137)</f>
        <v>0</v>
      </c>
      <c r="V137" s="26">
        <f>SUM(E$2:E137)</f>
        <v>0</v>
      </c>
      <c r="W137" s="31">
        <f>SUM(F$2:F137)</f>
        <v>0</v>
      </c>
      <c r="X137" s="31" t="e">
        <f t="shared" si="69"/>
        <v>#DIV/0!</v>
      </c>
      <c r="Y137" s="24" t="e">
        <f t="shared" si="70"/>
        <v>#DIV/0!</v>
      </c>
      <c r="Z137" s="24" t="e">
        <f t="shared" si="71"/>
        <v>#DIV/0!</v>
      </c>
      <c r="AA137" s="26">
        <f>SUMIF('Rake Load'!A:A,Summary!B137,'Rake Load'!AO:AO)</f>
        <v>0</v>
      </c>
      <c r="AB137" s="26">
        <f>SUMIF(C$2:C137,C137,AA$2:AA137)</f>
        <v>0</v>
      </c>
      <c r="AC137" s="26">
        <f>SUM(AA$2:AA137)</f>
        <v>0</v>
      </c>
      <c r="AD137" s="31" t="e">
        <f t="shared" si="72"/>
        <v>#DIV/0!</v>
      </c>
      <c r="AE137" s="31" t="e">
        <f t="shared" si="73"/>
        <v>#DIV/0!</v>
      </c>
      <c r="AF137" s="31" t="e">
        <f t="shared" si="74"/>
        <v>#DIV/0!</v>
      </c>
      <c r="AG137" s="26">
        <f>SUMIF(Unloader!B:B,Summary!B137,Unloader!M:M)</f>
        <v>0</v>
      </c>
      <c r="AH137" s="26">
        <f>SUMIF(C$2:C137,C137,AG$2:AG137)</f>
        <v>0</v>
      </c>
      <c r="AI137" s="26">
        <f>SUM(AG$2:AG137)</f>
        <v>0</v>
      </c>
      <c r="AJ137" s="31">
        <f>SUMIF(Unloader!B:B,Summary!B137,Unloader!X:X)</f>
        <v>0</v>
      </c>
      <c r="AK137" s="31">
        <f>SUMIF(Unloader!B:B,Summary!B137,Unloader!AE:AE)+SUMIF(Unloader!B:B,Summary!B137,Unloader!BS:BS)+SUMIF(Unloader!B:B,Summary!B137,Unloader!BO:BO)</f>
        <v>0</v>
      </c>
      <c r="AL137" s="31">
        <f>SUMIF(C$2:C137,C137,AJ$2:AJ137)</f>
        <v>0</v>
      </c>
      <c r="AM137" s="31">
        <f>SUMIF(C$2:C137,C137,AK$2:AK137)</f>
        <v>0</v>
      </c>
      <c r="AN137" s="26" t="e">
        <f t="shared" si="75"/>
        <v>#DIV/0!</v>
      </c>
      <c r="AO137" s="26">
        <f>SUM(AJ$2:AJ137)</f>
        <v>0</v>
      </c>
      <c r="AP137" s="26">
        <f>SUM(AK$2:AK137)</f>
        <v>0</v>
      </c>
      <c r="AQ137" s="26" t="e">
        <f t="shared" si="76"/>
        <v>#DIV/0!</v>
      </c>
    </row>
    <row r="138" spans="1:43" x14ac:dyDescent="0.25">
      <c r="A138" s="49">
        <f t="shared" si="78"/>
        <v>137</v>
      </c>
      <c r="B138" s="120">
        <f t="shared" si="78"/>
        <v>40770</v>
      </c>
      <c r="C138" s="21">
        <f t="shared" si="58"/>
        <v>8</v>
      </c>
      <c r="D138" s="51">
        <f>COUNTIF('Rake Load'!A:A,Summary!B138)</f>
        <v>0</v>
      </c>
      <c r="E138" s="51">
        <f>SUMIF('Rake Load'!A:A,B138,'Rake Load'!F:F)</f>
        <v>0</v>
      </c>
      <c r="F138" s="23">
        <f>SUMIF('Rake Load'!A:A,B138,'Rake Load'!AB:AB)</f>
        <v>0</v>
      </c>
      <c r="G138" s="23" t="e">
        <f t="shared" si="59"/>
        <v>#DIV/0!</v>
      </c>
      <c r="H138" s="24" t="e">
        <f t="shared" si="60"/>
        <v>#DIV/0!</v>
      </c>
      <c r="I138" s="24" t="e">
        <f t="shared" si="61"/>
        <v>#DIV/0!</v>
      </c>
      <c r="J138" s="23">
        <f>SUMIF('Rake Load'!A:A,B138,'Rake Load'!BI:BI)</f>
        <v>0</v>
      </c>
      <c r="K138" s="29">
        <f t="shared" si="62"/>
        <v>0</v>
      </c>
      <c r="L138" s="29" t="e">
        <f t="shared" si="63"/>
        <v>#DIV/0!</v>
      </c>
      <c r="M138" s="36" t="e">
        <f t="shared" si="64"/>
        <v>#DIV/0!</v>
      </c>
      <c r="N138" s="36" t="e">
        <f t="shared" si="65"/>
        <v>#DIV/0!</v>
      </c>
      <c r="O138" s="122">
        <f>SUMIF(C$2:C138,C138,D$2:D138)</f>
        <v>0</v>
      </c>
      <c r="P138" s="21">
        <f>SUMIF(C$2:C138,C138,F$2:F138)</f>
        <v>0</v>
      </c>
      <c r="Q138" s="25" t="e">
        <f t="shared" si="66"/>
        <v>#DIV/0!</v>
      </c>
      <c r="R138" s="24" t="e">
        <f t="shared" si="67"/>
        <v>#DIV/0!</v>
      </c>
      <c r="S138" s="24" t="e">
        <f t="shared" si="68"/>
        <v>#DIV/0!</v>
      </c>
      <c r="T138" s="122">
        <f>SUM(D$2:D138)</f>
        <v>0</v>
      </c>
      <c r="U138" s="26">
        <f>SUMIF(C$2:C138,C138,E$2:E138)</f>
        <v>0</v>
      </c>
      <c r="V138" s="26">
        <f>SUM(E$2:E138)</f>
        <v>0</v>
      </c>
      <c r="W138" s="31">
        <f>SUM(F$2:F138)</f>
        <v>0</v>
      </c>
      <c r="X138" s="31" t="e">
        <f t="shared" si="69"/>
        <v>#DIV/0!</v>
      </c>
      <c r="Y138" s="24" t="e">
        <f t="shared" si="70"/>
        <v>#DIV/0!</v>
      </c>
      <c r="Z138" s="24" t="e">
        <f t="shared" si="71"/>
        <v>#DIV/0!</v>
      </c>
      <c r="AA138" s="26">
        <f>SUMIF('Rake Load'!A:A,Summary!B138,'Rake Load'!AO:AO)</f>
        <v>0</v>
      </c>
      <c r="AB138" s="26">
        <f>SUMIF(C$2:C138,C138,AA$2:AA138)</f>
        <v>0</v>
      </c>
      <c r="AC138" s="26">
        <f>SUM(AA$2:AA138)</f>
        <v>0</v>
      </c>
      <c r="AD138" s="31" t="e">
        <f t="shared" si="72"/>
        <v>#DIV/0!</v>
      </c>
      <c r="AE138" s="31" t="e">
        <f t="shared" si="73"/>
        <v>#DIV/0!</v>
      </c>
      <c r="AF138" s="31" t="e">
        <f t="shared" si="74"/>
        <v>#DIV/0!</v>
      </c>
      <c r="AG138" s="26">
        <f>SUMIF(Unloader!B:B,Summary!B138,Unloader!M:M)</f>
        <v>0</v>
      </c>
      <c r="AH138" s="26">
        <f>SUMIF(C$2:C138,C138,AG$2:AG138)</f>
        <v>0</v>
      </c>
      <c r="AI138" s="26">
        <f>SUM(AG$2:AG138)</f>
        <v>0</v>
      </c>
      <c r="AJ138" s="31">
        <f>SUMIF(Unloader!B:B,Summary!B138,Unloader!X:X)</f>
        <v>0</v>
      </c>
      <c r="AK138" s="31">
        <f>SUMIF(Unloader!B:B,Summary!B138,Unloader!AE:AE)+SUMIF(Unloader!B:B,Summary!B138,Unloader!BS:BS)+SUMIF(Unloader!B:B,Summary!B138,Unloader!BO:BO)</f>
        <v>0</v>
      </c>
      <c r="AL138" s="31">
        <f>SUMIF(C$2:C138,C138,AJ$2:AJ138)</f>
        <v>0</v>
      </c>
      <c r="AM138" s="31">
        <f>SUMIF(C$2:C138,C138,AK$2:AK138)</f>
        <v>0</v>
      </c>
      <c r="AN138" s="26" t="e">
        <f t="shared" si="75"/>
        <v>#DIV/0!</v>
      </c>
      <c r="AO138" s="26">
        <f>SUM(AJ$2:AJ138)</f>
        <v>0</v>
      </c>
      <c r="AP138" s="26">
        <f>SUM(AK$2:AK138)</f>
        <v>0</v>
      </c>
      <c r="AQ138" s="26" t="e">
        <f t="shared" si="76"/>
        <v>#DIV/0!</v>
      </c>
    </row>
    <row r="139" spans="1:43" x14ac:dyDescent="0.25">
      <c r="A139" s="49">
        <f t="shared" si="78"/>
        <v>138</v>
      </c>
      <c r="B139" s="120">
        <f t="shared" si="78"/>
        <v>40771</v>
      </c>
      <c r="C139" s="21">
        <f t="shared" si="58"/>
        <v>8</v>
      </c>
      <c r="D139" s="51">
        <f>COUNTIF('Rake Load'!A:A,Summary!B139)</f>
        <v>0</v>
      </c>
      <c r="E139" s="51">
        <f>SUMIF('Rake Load'!A:A,B139,'Rake Load'!F:F)</f>
        <v>0</v>
      </c>
      <c r="F139" s="23">
        <f>SUMIF('Rake Load'!A:A,B139,'Rake Load'!AB:AB)</f>
        <v>0</v>
      </c>
      <c r="G139" s="23" t="e">
        <f t="shared" si="59"/>
        <v>#DIV/0!</v>
      </c>
      <c r="H139" s="24" t="e">
        <f t="shared" si="60"/>
        <v>#DIV/0!</v>
      </c>
      <c r="I139" s="24" t="e">
        <f t="shared" si="61"/>
        <v>#DIV/0!</v>
      </c>
      <c r="J139" s="23">
        <f>SUMIF('Rake Load'!A:A,B139,'Rake Load'!BI:BI)</f>
        <v>0</v>
      </c>
      <c r="K139" s="29">
        <f t="shared" si="62"/>
        <v>0</v>
      </c>
      <c r="L139" s="29" t="e">
        <f t="shared" si="63"/>
        <v>#DIV/0!</v>
      </c>
      <c r="M139" s="36" t="e">
        <f t="shared" si="64"/>
        <v>#DIV/0!</v>
      </c>
      <c r="N139" s="36" t="e">
        <f t="shared" si="65"/>
        <v>#DIV/0!</v>
      </c>
      <c r="O139" s="122">
        <f>SUMIF(C$2:C139,C139,D$2:D139)</f>
        <v>0</v>
      </c>
      <c r="P139" s="21">
        <f>SUMIF(C$2:C139,C139,F$2:F139)</f>
        <v>0</v>
      </c>
      <c r="Q139" s="25" t="e">
        <f t="shared" si="66"/>
        <v>#DIV/0!</v>
      </c>
      <c r="R139" s="24" t="e">
        <f t="shared" si="67"/>
        <v>#DIV/0!</v>
      </c>
      <c r="S139" s="24" t="e">
        <f t="shared" si="68"/>
        <v>#DIV/0!</v>
      </c>
      <c r="T139" s="122">
        <f>SUM(D$2:D139)</f>
        <v>0</v>
      </c>
      <c r="U139" s="26">
        <f>SUMIF(C$2:C139,C139,E$2:E139)</f>
        <v>0</v>
      </c>
      <c r="V139" s="26">
        <f>SUM(E$2:E139)</f>
        <v>0</v>
      </c>
      <c r="W139" s="31">
        <f>SUM(F$2:F139)</f>
        <v>0</v>
      </c>
      <c r="X139" s="31" t="e">
        <f t="shared" si="69"/>
        <v>#DIV/0!</v>
      </c>
      <c r="Y139" s="24" t="e">
        <f t="shared" si="70"/>
        <v>#DIV/0!</v>
      </c>
      <c r="Z139" s="24" t="e">
        <f t="shared" si="71"/>
        <v>#DIV/0!</v>
      </c>
      <c r="AA139" s="26">
        <f>SUMIF('Rake Load'!A:A,Summary!B139,'Rake Load'!AO:AO)</f>
        <v>0</v>
      </c>
      <c r="AB139" s="26">
        <f>SUMIF(C$2:C139,C139,AA$2:AA139)</f>
        <v>0</v>
      </c>
      <c r="AC139" s="26">
        <f>SUM(AA$2:AA139)</f>
        <v>0</v>
      </c>
      <c r="AD139" s="31" t="e">
        <f t="shared" si="72"/>
        <v>#DIV/0!</v>
      </c>
      <c r="AE139" s="31" t="e">
        <f t="shared" si="73"/>
        <v>#DIV/0!</v>
      </c>
      <c r="AF139" s="31" t="e">
        <f t="shared" si="74"/>
        <v>#DIV/0!</v>
      </c>
      <c r="AG139" s="26">
        <f>SUMIF(Unloader!B:B,Summary!B139,Unloader!M:M)</f>
        <v>0</v>
      </c>
      <c r="AH139" s="26">
        <f>SUMIF(C$2:C139,C139,AG$2:AG139)</f>
        <v>0</v>
      </c>
      <c r="AI139" s="26">
        <f>SUM(AG$2:AG139)</f>
        <v>0</v>
      </c>
      <c r="AJ139" s="31">
        <f>SUMIF(Unloader!B:B,Summary!B139,Unloader!X:X)</f>
        <v>0</v>
      </c>
      <c r="AK139" s="31">
        <f>SUMIF(Unloader!B:B,Summary!B139,Unloader!AE:AE)+SUMIF(Unloader!B:B,Summary!B139,Unloader!BS:BS)+SUMIF(Unloader!B:B,Summary!B139,Unloader!BO:BO)</f>
        <v>0</v>
      </c>
      <c r="AL139" s="31">
        <f>SUMIF(C$2:C139,C139,AJ$2:AJ139)</f>
        <v>0</v>
      </c>
      <c r="AM139" s="31">
        <f>SUMIF(C$2:C139,C139,AK$2:AK139)</f>
        <v>0</v>
      </c>
      <c r="AN139" s="26" t="e">
        <f t="shared" si="75"/>
        <v>#DIV/0!</v>
      </c>
      <c r="AO139" s="26">
        <f>SUM(AJ$2:AJ139)</f>
        <v>0</v>
      </c>
      <c r="AP139" s="26">
        <f>SUM(AK$2:AK139)</f>
        <v>0</v>
      </c>
      <c r="AQ139" s="26" t="e">
        <f t="shared" si="76"/>
        <v>#DIV/0!</v>
      </c>
    </row>
    <row r="140" spans="1:43" x14ac:dyDescent="0.25">
      <c r="A140" s="49">
        <f t="shared" si="78"/>
        <v>139</v>
      </c>
      <c r="B140" s="120">
        <f t="shared" si="78"/>
        <v>40772</v>
      </c>
      <c r="C140" s="21">
        <f t="shared" si="58"/>
        <v>8</v>
      </c>
      <c r="D140" s="51">
        <f>COUNTIF('Rake Load'!A:A,Summary!B140)</f>
        <v>0</v>
      </c>
      <c r="E140" s="51">
        <f>SUMIF('Rake Load'!A:A,B140,'Rake Load'!F:F)</f>
        <v>0</v>
      </c>
      <c r="F140" s="23">
        <f>SUMIF('Rake Load'!A:A,B140,'Rake Load'!AB:AB)</f>
        <v>0</v>
      </c>
      <c r="G140" s="23" t="e">
        <f t="shared" si="59"/>
        <v>#DIV/0!</v>
      </c>
      <c r="H140" s="24" t="e">
        <f t="shared" si="60"/>
        <v>#DIV/0!</v>
      </c>
      <c r="I140" s="24" t="e">
        <f t="shared" si="61"/>
        <v>#DIV/0!</v>
      </c>
      <c r="J140" s="23">
        <f>SUMIF('Rake Load'!A:A,B140,'Rake Load'!BI:BI)</f>
        <v>0</v>
      </c>
      <c r="K140" s="29">
        <f t="shared" si="62"/>
        <v>0</v>
      </c>
      <c r="L140" s="29" t="e">
        <f t="shared" si="63"/>
        <v>#DIV/0!</v>
      </c>
      <c r="M140" s="36" t="e">
        <f t="shared" si="64"/>
        <v>#DIV/0!</v>
      </c>
      <c r="N140" s="36" t="e">
        <f t="shared" si="65"/>
        <v>#DIV/0!</v>
      </c>
      <c r="O140" s="122">
        <f>SUMIF(C$2:C140,C140,D$2:D140)</f>
        <v>0</v>
      </c>
      <c r="P140" s="21">
        <f>SUMIF(C$2:C140,C140,F$2:F140)</f>
        <v>0</v>
      </c>
      <c r="Q140" s="25" t="e">
        <f t="shared" si="66"/>
        <v>#DIV/0!</v>
      </c>
      <c r="R140" s="24" t="e">
        <f t="shared" si="67"/>
        <v>#DIV/0!</v>
      </c>
      <c r="S140" s="24" t="e">
        <f t="shared" si="68"/>
        <v>#DIV/0!</v>
      </c>
      <c r="T140" s="122">
        <f>SUM(D$2:D140)</f>
        <v>0</v>
      </c>
      <c r="U140" s="26">
        <f>SUMIF(C$2:C140,C140,E$2:E140)</f>
        <v>0</v>
      </c>
      <c r="V140" s="26">
        <f>SUM(E$2:E140)</f>
        <v>0</v>
      </c>
      <c r="W140" s="31">
        <f>SUM(F$2:F140)</f>
        <v>0</v>
      </c>
      <c r="X140" s="31" t="e">
        <f t="shared" si="69"/>
        <v>#DIV/0!</v>
      </c>
      <c r="Y140" s="24" t="e">
        <f t="shared" si="70"/>
        <v>#DIV/0!</v>
      </c>
      <c r="Z140" s="24" t="e">
        <f t="shared" si="71"/>
        <v>#DIV/0!</v>
      </c>
      <c r="AA140" s="26">
        <f>SUMIF('Rake Load'!A:A,Summary!B140,'Rake Load'!AO:AO)</f>
        <v>0</v>
      </c>
      <c r="AB140" s="26">
        <f>SUMIF(C$2:C140,C140,AA$2:AA140)</f>
        <v>0</v>
      </c>
      <c r="AC140" s="26">
        <f>SUM(AA$2:AA140)</f>
        <v>0</v>
      </c>
      <c r="AD140" s="31" t="e">
        <f t="shared" si="72"/>
        <v>#DIV/0!</v>
      </c>
      <c r="AE140" s="31" t="e">
        <f t="shared" si="73"/>
        <v>#DIV/0!</v>
      </c>
      <c r="AF140" s="31" t="e">
        <f t="shared" si="74"/>
        <v>#DIV/0!</v>
      </c>
      <c r="AG140" s="26">
        <f>SUMIF(Unloader!B:B,Summary!B140,Unloader!M:M)</f>
        <v>0</v>
      </c>
      <c r="AH140" s="26">
        <f>SUMIF(C$2:C140,C140,AG$2:AG140)</f>
        <v>0</v>
      </c>
      <c r="AI140" s="26">
        <f>SUM(AG$2:AG140)</f>
        <v>0</v>
      </c>
      <c r="AJ140" s="31">
        <f>SUMIF(Unloader!B:B,Summary!B140,Unloader!X:X)</f>
        <v>0</v>
      </c>
      <c r="AK140" s="31">
        <f>SUMIF(Unloader!B:B,Summary!B140,Unloader!AE:AE)+SUMIF(Unloader!B:B,Summary!B140,Unloader!BS:BS)+SUMIF(Unloader!B:B,Summary!B140,Unloader!BO:BO)</f>
        <v>0</v>
      </c>
      <c r="AL140" s="31">
        <f>SUMIF(C$2:C140,C140,AJ$2:AJ140)</f>
        <v>0</v>
      </c>
      <c r="AM140" s="31">
        <f>SUMIF(C$2:C140,C140,AK$2:AK140)</f>
        <v>0</v>
      </c>
      <c r="AN140" s="26" t="e">
        <f t="shared" si="75"/>
        <v>#DIV/0!</v>
      </c>
      <c r="AO140" s="26">
        <f>SUM(AJ$2:AJ140)</f>
        <v>0</v>
      </c>
      <c r="AP140" s="26">
        <f>SUM(AK$2:AK140)</f>
        <v>0</v>
      </c>
      <c r="AQ140" s="26" t="e">
        <f t="shared" si="76"/>
        <v>#DIV/0!</v>
      </c>
    </row>
    <row r="141" spans="1:43" x14ac:dyDescent="0.25">
      <c r="A141" s="49">
        <f t="shared" si="78"/>
        <v>140</v>
      </c>
      <c r="B141" s="120">
        <f t="shared" si="78"/>
        <v>40773</v>
      </c>
      <c r="C141" s="21">
        <f t="shared" si="58"/>
        <v>8</v>
      </c>
      <c r="D141" s="51">
        <f>COUNTIF('Rake Load'!A:A,Summary!B141)</f>
        <v>0</v>
      </c>
      <c r="E141" s="51">
        <f>SUMIF('Rake Load'!A:A,B141,'Rake Load'!F:F)</f>
        <v>0</v>
      </c>
      <c r="F141" s="23">
        <f>SUMIF('Rake Load'!A:A,B141,'Rake Load'!AB:AB)</f>
        <v>0</v>
      </c>
      <c r="G141" s="23" t="e">
        <f t="shared" si="59"/>
        <v>#DIV/0!</v>
      </c>
      <c r="H141" s="24" t="e">
        <f t="shared" si="60"/>
        <v>#DIV/0!</v>
      </c>
      <c r="I141" s="24" t="e">
        <f t="shared" si="61"/>
        <v>#DIV/0!</v>
      </c>
      <c r="J141" s="23">
        <f>SUMIF('Rake Load'!A:A,B141,'Rake Load'!BI:BI)</f>
        <v>0</v>
      </c>
      <c r="K141" s="29">
        <f t="shared" si="62"/>
        <v>0</v>
      </c>
      <c r="L141" s="29" t="e">
        <f t="shared" si="63"/>
        <v>#DIV/0!</v>
      </c>
      <c r="M141" s="36" t="e">
        <f t="shared" si="64"/>
        <v>#DIV/0!</v>
      </c>
      <c r="N141" s="36" t="e">
        <f t="shared" si="65"/>
        <v>#DIV/0!</v>
      </c>
      <c r="O141" s="122">
        <f>SUMIF(C$2:C141,C141,D$2:D141)</f>
        <v>0</v>
      </c>
      <c r="P141" s="21">
        <f>SUMIF(C$2:C141,C141,F$2:F141)</f>
        <v>0</v>
      </c>
      <c r="Q141" s="25" t="e">
        <f t="shared" si="66"/>
        <v>#DIV/0!</v>
      </c>
      <c r="R141" s="24" t="e">
        <f t="shared" si="67"/>
        <v>#DIV/0!</v>
      </c>
      <c r="S141" s="24" t="e">
        <f t="shared" si="68"/>
        <v>#DIV/0!</v>
      </c>
      <c r="T141" s="122">
        <f>SUM(D$2:D141)</f>
        <v>0</v>
      </c>
      <c r="U141" s="26">
        <f>SUMIF(C$2:C141,C141,E$2:E141)</f>
        <v>0</v>
      </c>
      <c r="V141" s="26">
        <f>SUM(E$2:E141)</f>
        <v>0</v>
      </c>
      <c r="W141" s="31">
        <f>SUM(F$2:F141)</f>
        <v>0</v>
      </c>
      <c r="X141" s="31" t="e">
        <f t="shared" si="69"/>
        <v>#DIV/0!</v>
      </c>
      <c r="Y141" s="24" t="e">
        <f t="shared" si="70"/>
        <v>#DIV/0!</v>
      </c>
      <c r="Z141" s="24" t="e">
        <f t="shared" si="71"/>
        <v>#DIV/0!</v>
      </c>
      <c r="AA141" s="26">
        <f>SUMIF('Rake Load'!A:A,Summary!B141,'Rake Load'!AO:AO)</f>
        <v>0</v>
      </c>
      <c r="AB141" s="26">
        <f>SUMIF(C$2:C141,C141,AA$2:AA141)</f>
        <v>0</v>
      </c>
      <c r="AC141" s="26">
        <f>SUM(AA$2:AA141)</f>
        <v>0</v>
      </c>
      <c r="AD141" s="31" t="e">
        <f t="shared" si="72"/>
        <v>#DIV/0!</v>
      </c>
      <c r="AE141" s="31" t="e">
        <f t="shared" si="73"/>
        <v>#DIV/0!</v>
      </c>
      <c r="AF141" s="31" t="e">
        <f t="shared" si="74"/>
        <v>#DIV/0!</v>
      </c>
      <c r="AG141" s="26">
        <f>SUMIF(Unloader!B:B,Summary!B141,Unloader!M:M)</f>
        <v>0</v>
      </c>
      <c r="AH141" s="26">
        <f>SUMIF(C$2:C141,C141,AG$2:AG141)</f>
        <v>0</v>
      </c>
      <c r="AI141" s="26">
        <f>SUM(AG$2:AG141)</f>
        <v>0</v>
      </c>
      <c r="AJ141" s="31">
        <f>SUMIF(Unloader!B:B,Summary!B141,Unloader!X:X)</f>
        <v>0</v>
      </c>
      <c r="AK141" s="31">
        <f>SUMIF(Unloader!B:B,Summary!B141,Unloader!AE:AE)+SUMIF(Unloader!B:B,Summary!B141,Unloader!BS:BS)+SUMIF(Unloader!B:B,Summary!B141,Unloader!BO:BO)</f>
        <v>0</v>
      </c>
      <c r="AL141" s="31">
        <f>SUMIF(C$2:C141,C141,AJ$2:AJ141)</f>
        <v>0</v>
      </c>
      <c r="AM141" s="31">
        <f>SUMIF(C$2:C141,C141,AK$2:AK141)</f>
        <v>0</v>
      </c>
      <c r="AN141" s="26" t="e">
        <f t="shared" si="75"/>
        <v>#DIV/0!</v>
      </c>
      <c r="AO141" s="26">
        <f>SUM(AJ$2:AJ141)</f>
        <v>0</v>
      </c>
      <c r="AP141" s="26">
        <f>SUM(AK$2:AK141)</f>
        <v>0</v>
      </c>
      <c r="AQ141" s="26" t="e">
        <f t="shared" si="76"/>
        <v>#DIV/0!</v>
      </c>
    </row>
    <row r="142" spans="1:43" x14ac:dyDescent="0.25">
      <c r="A142" s="49">
        <f t="shared" si="78"/>
        <v>141</v>
      </c>
      <c r="B142" s="120">
        <f t="shared" si="78"/>
        <v>40774</v>
      </c>
      <c r="C142" s="21">
        <f t="shared" si="58"/>
        <v>8</v>
      </c>
      <c r="D142" s="51">
        <f>COUNTIF('Rake Load'!A:A,Summary!B142)</f>
        <v>0</v>
      </c>
      <c r="E142" s="51">
        <f>SUMIF('Rake Load'!A:A,B142,'Rake Load'!F:F)</f>
        <v>0</v>
      </c>
      <c r="F142" s="23">
        <f>SUMIF('Rake Load'!A:A,B142,'Rake Load'!AB:AB)</f>
        <v>0</v>
      </c>
      <c r="G142" s="23" t="e">
        <f t="shared" si="59"/>
        <v>#DIV/0!</v>
      </c>
      <c r="H142" s="24" t="e">
        <f t="shared" si="60"/>
        <v>#DIV/0!</v>
      </c>
      <c r="I142" s="24" t="e">
        <f t="shared" si="61"/>
        <v>#DIV/0!</v>
      </c>
      <c r="J142" s="23">
        <f>SUMIF('Rake Load'!A:A,B142,'Rake Load'!BI:BI)</f>
        <v>0</v>
      </c>
      <c r="K142" s="29">
        <f t="shared" si="62"/>
        <v>0</v>
      </c>
      <c r="L142" s="29" t="e">
        <f t="shared" si="63"/>
        <v>#DIV/0!</v>
      </c>
      <c r="M142" s="36" t="e">
        <f t="shared" si="64"/>
        <v>#DIV/0!</v>
      </c>
      <c r="N142" s="36" t="e">
        <f t="shared" si="65"/>
        <v>#DIV/0!</v>
      </c>
      <c r="O142" s="122">
        <f>SUMIF(C$2:C142,C142,D$2:D142)</f>
        <v>0</v>
      </c>
      <c r="P142" s="21">
        <f>SUMIF(C$2:C142,C142,F$2:F142)</f>
        <v>0</v>
      </c>
      <c r="Q142" s="25" t="e">
        <f t="shared" si="66"/>
        <v>#DIV/0!</v>
      </c>
      <c r="R142" s="24" t="e">
        <f t="shared" si="67"/>
        <v>#DIV/0!</v>
      </c>
      <c r="S142" s="24" t="e">
        <f t="shared" si="68"/>
        <v>#DIV/0!</v>
      </c>
      <c r="T142" s="122">
        <f>SUM(D$2:D142)</f>
        <v>0</v>
      </c>
      <c r="U142" s="26">
        <f>SUMIF(C$2:C142,C142,E$2:E142)</f>
        <v>0</v>
      </c>
      <c r="V142" s="26">
        <f>SUM(E$2:E142)</f>
        <v>0</v>
      </c>
      <c r="W142" s="31">
        <f>SUM(F$2:F142)</f>
        <v>0</v>
      </c>
      <c r="X142" s="31" t="e">
        <f t="shared" si="69"/>
        <v>#DIV/0!</v>
      </c>
      <c r="Y142" s="24" t="e">
        <f t="shared" si="70"/>
        <v>#DIV/0!</v>
      </c>
      <c r="Z142" s="24" t="e">
        <f t="shared" si="71"/>
        <v>#DIV/0!</v>
      </c>
      <c r="AA142" s="26">
        <f>SUMIF('Rake Load'!A:A,Summary!B142,'Rake Load'!AO:AO)</f>
        <v>0</v>
      </c>
      <c r="AB142" s="26">
        <f>SUMIF(C$2:C142,C142,AA$2:AA142)</f>
        <v>0</v>
      </c>
      <c r="AC142" s="26">
        <f>SUM(AA$2:AA142)</f>
        <v>0</v>
      </c>
      <c r="AD142" s="31" t="e">
        <f t="shared" si="72"/>
        <v>#DIV/0!</v>
      </c>
      <c r="AE142" s="31" t="e">
        <f t="shared" si="73"/>
        <v>#DIV/0!</v>
      </c>
      <c r="AF142" s="31" t="e">
        <f t="shared" si="74"/>
        <v>#DIV/0!</v>
      </c>
      <c r="AG142" s="26">
        <f>SUMIF(Unloader!B:B,Summary!B142,Unloader!M:M)</f>
        <v>0</v>
      </c>
      <c r="AH142" s="26">
        <f>SUMIF(C$2:C142,C142,AG$2:AG142)</f>
        <v>0</v>
      </c>
      <c r="AI142" s="26">
        <f>SUM(AG$2:AG142)</f>
        <v>0</v>
      </c>
      <c r="AJ142" s="31">
        <f>SUMIF(Unloader!B:B,Summary!B142,Unloader!X:X)</f>
        <v>0</v>
      </c>
      <c r="AK142" s="31">
        <f>SUMIF(Unloader!B:B,Summary!B142,Unloader!AE:AE)+SUMIF(Unloader!B:B,Summary!B142,Unloader!BS:BS)+SUMIF(Unloader!B:B,Summary!B142,Unloader!BO:BO)</f>
        <v>0</v>
      </c>
      <c r="AL142" s="31">
        <f>SUMIF(C$2:C142,C142,AJ$2:AJ142)</f>
        <v>0</v>
      </c>
      <c r="AM142" s="31">
        <f>SUMIF(C$2:C142,C142,AK$2:AK142)</f>
        <v>0</v>
      </c>
      <c r="AN142" s="26" t="e">
        <f t="shared" si="75"/>
        <v>#DIV/0!</v>
      </c>
      <c r="AO142" s="26">
        <f>SUM(AJ$2:AJ142)</f>
        <v>0</v>
      </c>
      <c r="AP142" s="26">
        <f>SUM(AK$2:AK142)</f>
        <v>0</v>
      </c>
      <c r="AQ142" s="26" t="e">
        <f t="shared" si="76"/>
        <v>#DIV/0!</v>
      </c>
    </row>
    <row r="143" spans="1:43" x14ac:dyDescent="0.25">
      <c r="A143" s="49">
        <f t="shared" si="78"/>
        <v>142</v>
      </c>
      <c r="B143" s="120">
        <f t="shared" si="78"/>
        <v>40775</v>
      </c>
      <c r="C143" s="21">
        <f t="shared" si="58"/>
        <v>8</v>
      </c>
      <c r="D143" s="51">
        <f>COUNTIF('Rake Load'!A:A,Summary!B143)</f>
        <v>0</v>
      </c>
      <c r="E143" s="51">
        <f>SUMIF('Rake Load'!A:A,B143,'Rake Load'!F:F)</f>
        <v>0</v>
      </c>
      <c r="F143" s="23">
        <f>SUMIF('Rake Load'!A:A,B143,'Rake Load'!AB:AB)</f>
        <v>0</v>
      </c>
      <c r="G143" s="23" t="e">
        <f t="shared" si="59"/>
        <v>#DIV/0!</v>
      </c>
      <c r="H143" s="24" t="e">
        <f t="shared" si="60"/>
        <v>#DIV/0!</v>
      </c>
      <c r="I143" s="24" t="e">
        <f t="shared" si="61"/>
        <v>#DIV/0!</v>
      </c>
      <c r="J143" s="23">
        <f>SUMIF('Rake Load'!A:A,B143,'Rake Load'!BI:BI)</f>
        <v>0</v>
      </c>
      <c r="K143" s="29">
        <f t="shared" si="62"/>
        <v>0</v>
      </c>
      <c r="L143" s="29" t="e">
        <f t="shared" si="63"/>
        <v>#DIV/0!</v>
      </c>
      <c r="M143" s="36" t="e">
        <f t="shared" si="64"/>
        <v>#DIV/0!</v>
      </c>
      <c r="N143" s="36" t="e">
        <f t="shared" si="65"/>
        <v>#DIV/0!</v>
      </c>
      <c r="O143" s="122">
        <f>SUMIF(C$2:C143,C143,D$2:D143)</f>
        <v>0</v>
      </c>
      <c r="P143" s="21">
        <f>SUMIF(C$2:C143,C143,F$2:F143)</f>
        <v>0</v>
      </c>
      <c r="Q143" s="25" t="e">
        <f t="shared" si="66"/>
        <v>#DIV/0!</v>
      </c>
      <c r="R143" s="24" t="e">
        <f t="shared" si="67"/>
        <v>#DIV/0!</v>
      </c>
      <c r="S143" s="24" t="e">
        <f t="shared" si="68"/>
        <v>#DIV/0!</v>
      </c>
      <c r="T143" s="122">
        <f>SUM(D$2:D143)</f>
        <v>0</v>
      </c>
      <c r="U143" s="26">
        <f>SUMIF(C$2:C143,C143,E$2:E143)</f>
        <v>0</v>
      </c>
      <c r="V143" s="26">
        <f>SUM(E$2:E143)</f>
        <v>0</v>
      </c>
      <c r="W143" s="31">
        <f>SUM(F$2:F143)</f>
        <v>0</v>
      </c>
      <c r="X143" s="31" t="e">
        <f t="shared" si="69"/>
        <v>#DIV/0!</v>
      </c>
      <c r="Y143" s="24" t="e">
        <f t="shared" si="70"/>
        <v>#DIV/0!</v>
      </c>
      <c r="Z143" s="24" t="e">
        <f t="shared" si="71"/>
        <v>#DIV/0!</v>
      </c>
      <c r="AA143" s="26">
        <f>SUMIF('Rake Load'!A:A,Summary!B143,'Rake Load'!AO:AO)</f>
        <v>0</v>
      </c>
      <c r="AB143" s="26">
        <f>SUMIF(C$2:C143,C143,AA$2:AA143)</f>
        <v>0</v>
      </c>
      <c r="AC143" s="26">
        <f>SUM(AA$2:AA143)</f>
        <v>0</v>
      </c>
      <c r="AD143" s="31" t="e">
        <f t="shared" si="72"/>
        <v>#DIV/0!</v>
      </c>
      <c r="AE143" s="31" t="e">
        <f t="shared" si="73"/>
        <v>#DIV/0!</v>
      </c>
      <c r="AF143" s="31" t="e">
        <f t="shared" si="74"/>
        <v>#DIV/0!</v>
      </c>
      <c r="AG143" s="26">
        <f>SUMIF(Unloader!B:B,Summary!B143,Unloader!M:M)</f>
        <v>0</v>
      </c>
      <c r="AH143" s="26">
        <f>SUMIF(C$2:C143,C143,AG$2:AG143)</f>
        <v>0</v>
      </c>
      <c r="AI143" s="26">
        <f>SUM(AG$2:AG143)</f>
        <v>0</v>
      </c>
      <c r="AJ143" s="31">
        <f>SUMIF(Unloader!B:B,Summary!B143,Unloader!X:X)</f>
        <v>0</v>
      </c>
      <c r="AK143" s="31">
        <f>SUMIF(Unloader!B:B,Summary!B143,Unloader!AE:AE)+SUMIF(Unloader!B:B,Summary!B143,Unloader!BS:BS)+SUMIF(Unloader!B:B,Summary!B143,Unloader!BO:BO)</f>
        <v>0</v>
      </c>
      <c r="AL143" s="31">
        <f>SUMIF(C$2:C143,C143,AJ$2:AJ143)</f>
        <v>0</v>
      </c>
      <c r="AM143" s="31">
        <f>SUMIF(C$2:C143,C143,AK$2:AK143)</f>
        <v>0</v>
      </c>
      <c r="AN143" s="26" t="e">
        <f t="shared" si="75"/>
        <v>#DIV/0!</v>
      </c>
      <c r="AO143" s="26">
        <f>SUM(AJ$2:AJ143)</f>
        <v>0</v>
      </c>
      <c r="AP143" s="26">
        <f>SUM(AK$2:AK143)</f>
        <v>0</v>
      </c>
      <c r="AQ143" s="26" t="e">
        <f t="shared" si="76"/>
        <v>#DIV/0!</v>
      </c>
    </row>
    <row r="144" spans="1:43" x14ac:dyDescent="0.25">
      <c r="A144" s="49">
        <f t="shared" si="78"/>
        <v>143</v>
      </c>
      <c r="B144" s="120">
        <f t="shared" si="78"/>
        <v>40776</v>
      </c>
      <c r="C144" s="21">
        <f t="shared" si="58"/>
        <v>8</v>
      </c>
      <c r="D144" s="51">
        <f>COUNTIF('Rake Load'!A:A,Summary!B144)</f>
        <v>0</v>
      </c>
      <c r="E144" s="51">
        <f>SUMIF('Rake Load'!A:A,B144,'Rake Load'!F:F)</f>
        <v>0</v>
      </c>
      <c r="F144" s="23">
        <f>SUMIF('Rake Load'!A:A,B144,'Rake Load'!AB:AB)</f>
        <v>0</v>
      </c>
      <c r="G144" s="23" t="e">
        <f t="shared" si="59"/>
        <v>#DIV/0!</v>
      </c>
      <c r="H144" s="24" t="e">
        <f t="shared" si="60"/>
        <v>#DIV/0!</v>
      </c>
      <c r="I144" s="24" t="e">
        <f t="shared" si="61"/>
        <v>#DIV/0!</v>
      </c>
      <c r="J144" s="23">
        <f>SUMIF('Rake Load'!A:A,B144,'Rake Load'!BI:BI)</f>
        <v>0</v>
      </c>
      <c r="K144" s="29">
        <f t="shared" si="62"/>
        <v>0</v>
      </c>
      <c r="L144" s="29" t="e">
        <f t="shared" si="63"/>
        <v>#DIV/0!</v>
      </c>
      <c r="M144" s="36" t="e">
        <f t="shared" si="64"/>
        <v>#DIV/0!</v>
      </c>
      <c r="N144" s="36" t="e">
        <f t="shared" si="65"/>
        <v>#DIV/0!</v>
      </c>
      <c r="O144" s="122">
        <f>SUMIF(C$2:C144,C144,D$2:D144)</f>
        <v>0</v>
      </c>
      <c r="P144" s="21">
        <f>SUMIF(C$2:C144,C144,F$2:F144)</f>
        <v>0</v>
      </c>
      <c r="Q144" s="25" t="e">
        <f t="shared" si="66"/>
        <v>#DIV/0!</v>
      </c>
      <c r="R144" s="24" t="e">
        <f t="shared" si="67"/>
        <v>#DIV/0!</v>
      </c>
      <c r="S144" s="24" t="e">
        <f t="shared" si="68"/>
        <v>#DIV/0!</v>
      </c>
      <c r="T144" s="122">
        <f>SUM(D$2:D144)</f>
        <v>0</v>
      </c>
      <c r="U144" s="26">
        <f>SUMIF(C$2:C144,C144,E$2:E144)</f>
        <v>0</v>
      </c>
      <c r="V144" s="26">
        <f>SUM(E$2:E144)</f>
        <v>0</v>
      </c>
      <c r="W144" s="31">
        <f>SUM(F$2:F144)</f>
        <v>0</v>
      </c>
      <c r="X144" s="31" t="e">
        <f t="shared" si="69"/>
        <v>#DIV/0!</v>
      </c>
      <c r="Y144" s="24" t="e">
        <f t="shared" si="70"/>
        <v>#DIV/0!</v>
      </c>
      <c r="Z144" s="24" t="e">
        <f t="shared" si="71"/>
        <v>#DIV/0!</v>
      </c>
      <c r="AA144" s="26">
        <f>SUMIF('Rake Load'!A:A,Summary!B144,'Rake Load'!AO:AO)</f>
        <v>0</v>
      </c>
      <c r="AB144" s="26">
        <f>SUMIF(C$2:C144,C144,AA$2:AA144)</f>
        <v>0</v>
      </c>
      <c r="AC144" s="26">
        <f>SUM(AA$2:AA144)</f>
        <v>0</v>
      </c>
      <c r="AD144" s="31" t="e">
        <f t="shared" si="72"/>
        <v>#DIV/0!</v>
      </c>
      <c r="AE144" s="31" t="e">
        <f t="shared" si="73"/>
        <v>#DIV/0!</v>
      </c>
      <c r="AF144" s="31" t="e">
        <f t="shared" si="74"/>
        <v>#DIV/0!</v>
      </c>
      <c r="AG144" s="26">
        <f>SUMIF(Unloader!B:B,Summary!B144,Unloader!M:M)</f>
        <v>0</v>
      </c>
      <c r="AH144" s="26">
        <f>SUMIF(C$2:C144,C144,AG$2:AG144)</f>
        <v>0</v>
      </c>
      <c r="AI144" s="26">
        <f>SUM(AG$2:AG144)</f>
        <v>0</v>
      </c>
      <c r="AJ144" s="31">
        <f>SUMIF(Unloader!B:B,Summary!B144,Unloader!X:X)</f>
        <v>0</v>
      </c>
      <c r="AK144" s="31">
        <f>SUMIF(Unloader!B:B,Summary!B144,Unloader!AE:AE)+SUMIF(Unloader!B:B,Summary!B144,Unloader!BS:BS)+SUMIF(Unloader!B:B,Summary!B144,Unloader!BO:BO)</f>
        <v>0</v>
      </c>
      <c r="AL144" s="31">
        <f>SUMIF(C$2:C144,C144,AJ$2:AJ144)</f>
        <v>0</v>
      </c>
      <c r="AM144" s="31">
        <f>SUMIF(C$2:C144,C144,AK$2:AK144)</f>
        <v>0</v>
      </c>
      <c r="AN144" s="26" t="e">
        <f t="shared" si="75"/>
        <v>#DIV/0!</v>
      </c>
      <c r="AO144" s="26">
        <f>SUM(AJ$2:AJ144)</f>
        <v>0</v>
      </c>
      <c r="AP144" s="26">
        <f>SUM(AK$2:AK144)</f>
        <v>0</v>
      </c>
      <c r="AQ144" s="26" t="e">
        <f t="shared" si="76"/>
        <v>#DIV/0!</v>
      </c>
    </row>
    <row r="145" spans="1:43" x14ac:dyDescent="0.25">
      <c r="A145" s="49">
        <f t="shared" si="78"/>
        <v>144</v>
      </c>
      <c r="B145" s="120">
        <f t="shared" si="78"/>
        <v>40777</v>
      </c>
      <c r="C145" s="21">
        <f t="shared" si="58"/>
        <v>8</v>
      </c>
      <c r="D145" s="51">
        <f>COUNTIF('Rake Load'!A:A,Summary!B145)</f>
        <v>0</v>
      </c>
      <c r="E145" s="51">
        <f>SUMIF('Rake Load'!A:A,B145,'Rake Load'!F:F)</f>
        <v>0</v>
      </c>
      <c r="F145" s="23">
        <f>SUMIF('Rake Load'!A:A,B145,'Rake Load'!AB:AB)</f>
        <v>0</v>
      </c>
      <c r="G145" s="23" t="e">
        <f t="shared" si="59"/>
        <v>#DIV/0!</v>
      </c>
      <c r="H145" s="24" t="e">
        <f t="shared" si="60"/>
        <v>#DIV/0!</v>
      </c>
      <c r="I145" s="24" t="e">
        <f t="shared" si="61"/>
        <v>#DIV/0!</v>
      </c>
      <c r="J145" s="23">
        <f>SUMIF('Rake Load'!A:A,B145,'Rake Load'!BI:BI)</f>
        <v>0</v>
      </c>
      <c r="K145" s="29">
        <f t="shared" si="62"/>
        <v>0</v>
      </c>
      <c r="L145" s="29" t="e">
        <f t="shared" si="63"/>
        <v>#DIV/0!</v>
      </c>
      <c r="M145" s="36" t="e">
        <f t="shared" si="64"/>
        <v>#DIV/0!</v>
      </c>
      <c r="N145" s="36" t="e">
        <f t="shared" si="65"/>
        <v>#DIV/0!</v>
      </c>
      <c r="O145" s="122">
        <f>SUMIF(C$2:C145,C145,D$2:D145)</f>
        <v>0</v>
      </c>
      <c r="P145" s="21">
        <f>SUMIF(C$2:C145,C145,F$2:F145)</f>
        <v>0</v>
      </c>
      <c r="Q145" s="25" t="e">
        <f t="shared" si="66"/>
        <v>#DIV/0!</v>
      </c>
      <c r="R145" s="24" t="e">
        <f t="shared" si="67"/>
        <v>#DIV/0!</v>
      </c>
      <c r="S145" s="24" t="e">
        <f t="shared" si="68"/>
        <v>#DIV/0!</v>
      </c>
      <c r="T145" s="122">
        <f>SUM(D$2:D145)</f>
        <v>0</v>
      </c>
      <c r="U145" s="26">
        <f>SUMIF(C$2:C145,C145,E$2:E145)</f>
        <v>0</v>
      </c>
      <c r="V145" s="26">
        <f>SUM(E$2:E145)</f>
        <v>0</v>
      </c>
      <c r="W145" s="31">
        <f>SUM(F$2:F145)</f>
        <v>0</v>
      </c>
      <c r="X145" s="31" t="e">
        <f t="shared" si="69"/>
        <v>#DIV/0!</v>
      </c>
      <c r="Y145" s="24" t="e">
        <f t="shared" si="70"/>
        <v>#DIV/0!</v>
      </c>
      <c r="Z145" s="24" t="e">
        <f t="shared" si="71"/>
        <v>#DIV/0!</v>
      </c>
      <c r="AA145" s="26">
        <f>SUMIF('Rake Load'!A:A,Summary!B145,'Rake Load'!AO:AO)</f>
        <v>0</v>
      </c>
      <c r="AB145" s="26">
        <f>SUMIF(C$2:C145,C145,AA$2:AA145)</f>
        <v>0</v>
      </c>
      <c r="AC145" s="26">
        <f>SUM(AA$2:AA145)</f>
        <v>0</v>
      </c>
      <c r="AD145" s="31" t="e">
        <f t="shared" si="72"/>
        <v>#DIV/0!</v>
      </c>
      <c r="AE145" s="31" t="e">
        <f t="shared" si="73"/>
        <v>#DIV/0!</v>
      </c>
      <c r="AF145" s="31" t="e">
        <f t="shared" si="74"/>
        <v>#DIV/0!</v>
      </c>
      <c r="AG145" s="26">
        <f>SUMIF(Unloader!B:B,Summary!B145,Unloader!M:M)</f>
        <v>0</v>
      </c>
      <c r="AH145" s="26">
        <f>SUMIF(C$2:C145,C145,AG$2:AG145)</f>
        <v>0</v>
      </c>
      <c r="AI145" s="26">
        <f>SUM(AG$2:AG145)</f>
        <v>0</v>
      </c>
      <c r="AJ145" s="31">
        <f>SUMIF(Unloader!B:B,Summary!B145,Unloader!X:X)</f>
        <v>0</v>
      </c>
      <c r="AK145" s="31">
        <f>SUMIF(Unloader!B:B,Summary!B145,Unloader!AE:AE)+SUMIF(Unloader!B:B,Summary!B145,Unloader!BS:BS)+SUMIF(Unloader!B:B,Summary!B145,Unloader!BO:BO)</f>
        <v>0</v>
      </c>
      <c r="AL145" s="31">
        <f>SUMIF(C$2:C145,C145,AJ$2:AJ145)</f>
        <v>0</v>
      </c>
      <c r="AM145" s="31">
        <f>SUMIF(C$2:C145,C145,AK$2:AK145)</f>
        <v>0</v>
      </c>
      <c r="AN145" s="26" t="e">
        <f t="shared" si="75"/>
        <v>#DIV/0!</v>
      </c>
      <c r="AO145" s="26">
        <f>SUM(AJ$2:AJ145)</f>
        <v>0</v>
      </c>
      <c r="AP145" s="26">
        <f>SUM(AK$2:AK145)</f>
        <v>0</v>
      </c>
      <c r="AQ145" s="26" t="e">
        <f t="shared" si="76"/>
        <v>#DIV/0!</v>
      </c>
    </row>
    <row r="146" spans="1:43" x14ac:dyDescent="0.25">
      <c r="A146" s="49">
        <f t="shared" si="78"/>
        <v>145</v>
      </c>
      <c r="B146" s="120">
        <f t="shared" si="78"/>
        <v>40778</v>
      </c>
      <c r="C146" s="21">
        <f t="shared" si="58"/>
        <v>8</v>
      </c>
      <c r="D146" s="51">
        <f>COUNTIF('Rake Load'!A:A,Summary!B146)</f>
        <v>0</v>
      </c>
      <c r="E146" s="51">
        <f>SUMIF('Rake Load'!A:A,B146,'Rake Load'!F:F)</f>
        <v>0</v>
      </c>
      <c r="F146" s="23">
        <f>SUMIF('Rake Load'!A:A,B146,'Rake Load'!AB:AB)</f>
        <v>0</v>
      </c>
      <c r="G146" s="23" t="e">
        <f t="shared" si="59"/>
        <v>#DIV/0!</v>
      </c>
      <c r="H146" s="24" t="e">
        <f t="shared" si="60"/>
        <v>#DIV/0!</v>
      </c>
      <c r="I146" s="24" t="e">
        <f t="shared" si="61"/>
        <v>#DIV/0!</v>
      </c>
      <c r="J146" s="23">
        <f>SUMIF('Rake Load'!A:A,B146,'Rake Load'!BI:BI)</f>
        <v>0</v>
      </c>
      <c r="K146" s="29">
        <f t="shared" si="62"/>
        <v>0</v>
      </c>
      <c r="L146" s="29" t="e">
        <f t="shared" si="63"/>
        <v>#DIV/0!</v>
      </c>
      <c r="M146" s="36" t="e">
        <f t="shared" si="64"/>
        <v>#DIV/0!</v>
      </c>
      <c r="N146" s="36" t="e">
        <f t="shared" si="65"/>
        <v>#DIV/0!</v>
      </c>
      <c r="O146" s="122">
        <f>SUMIF(C$2:C146,C146,D$2:D146)</f>
        <v>0</v>
      </c>
      <c r="P146" s="21">
        <f>SUMIF(C$2:C146,C146,F$2:F146)</f>
        <v>0</v>
      </c>
      <c r="Q146" s="25" t="e">
        <f t="shared" si="66"/>
        <v>#DIV/0!</v>
      </c>
      <c r="R146" s="24" t="e">
        <f t="shared" si="67"/>
        <v>#DIV/0!</v>
      </c>
      <c r="S146" s="24" t="e">
        <f t="shared" si="68"/>
        <v>#DIV/0!</v>
      </c>
      <c r="T146" s="122">
        <f>SUM(D$2:D146)</f>
        <v>0</v>
      </c>
      <c r="U146" s="26">
        <f>SUMIF(C$2:C146,C146,E$2:E146)</f>
        <v>0</v>
      </c>
      <c r="V146" s="26">
        <f>SUM(E$2:E146)</f>
        <v>0</v>
      </c>
      <c r="W146" s="31">
        <f>SUM(F$2:F146)</f>
        <v>0</v>
      </c>
      <c r="X146" s="31" t="e">
        <f t="shared" si="69"/>
        <v>#DIV/0!</v>
      </c>
      <c r="Y146" s="24" t="e">
        <f t="shared" si="70"/>
        <v>#DIV/0!</v>
      </c>
      <c r="Z146" s="24" t="e">
        <f t="shared" si="71"/>
        <v>#DIV/0!</v>
      </c>
      <c r="AA146" s="26">
        <f>SUMIF('Rake Load'!A:A,Summary!B146,'Rake Load'!AO:AO)</f>
        <v>0</v>
      </c>
      <c r="AB146" s="26">
        <f>SUMIF(C$2:C146,C146,AA$2:AA146)</f>
        <v>0</v>
      </c>
      <c r="AC146" s="26">
        <f>SUM(AA$2:AA146)</f>
        <v>0</v>
      </c>
      <c r="AD146" s="31" t="e">
        <f t="shared" si="72"/>
        <v>#DIV/0!</v>
      </c>
      <c r="AE146" s="31" t="e">
        <f t="shared" si="73"/>
        <v>#DIV/0!</v>
      </c>
      <c r="AF146" s="31" t="e">
        <f t="shared" si="74"/>
        <v>#DIV/0!</v>
      </c>
      <c r="AG146" s="26">
        <f>SUMIF(Unloader!B:B,Summary!B146,Unloader!M:M)</f>
        <v>0</v>
      </c>
      <c r="AH146" s="26">
        <f>SUMIF(C$2:C146,C146,AG$2:AG146)</f>
        <v>0</v>
      </c>
      <c r="AI146" s="26">
        <f>SUM(AG$2:AG146)</f>
        <v>0</v>
      </c>
      <c r="AJ146" s="31">
        <f>SUMIF(Unloader!B:B,Summary!B146,Unloader!X:X)</f>
        <v>0</v>
      </c>
      <c r="AK146" s="31">
        <f>SUMIF(Unloader!B:B,Summary!B146,Unloader!AE:AE)+SUMIF(Unloader!B:B,Summary!B146,Unloader!BS:BS)+SUMIF(Unloader!B:B,Summary!B146,Unloader!BO:BO)</f>
        <v>0</v>
      </c>
      <c r="AL146" s="31">
        <f>SUMIF(C$2:C146,C146,AJ$2:AJ146)</f>
        <v>0</v>
      </c>
      <c r="AM146" s="31">
        <f>SUMIF(C$2:C146,C146,AK$2:AK146)</f>
        <v>0</v>
      </c>
      <c r="AN146" s="26" t="e">
        <f t="shared" si="75"/>
        <v>#DIV/0!</v>
      </c>
      <c r="AO146" s="26">
        <f>SUM(AJ$2:AJ146)</f>
        <v>0</v>
      </c>
      <c r="AP146" s="26">
        <f>SUM(AK$2:AK146)</f>
        <v>0</v>
      </c>
      <c r="AQ146" s="26" t="e">
        <f t="shared" si="76"/>
        <v>#DIV/0!</v>
      </c>
    </row>
    <row r="147" spans="1:43" x14ac:dyDescent="0.25">
      <c r="A147" s="49">
        <f t="shared" si="78"/>
        <v>146</v>
      </c>
      <c r="B147" s="120">
        <f t="shared" si="78"/>
        <v>40779</v>
      </c>
      <c r="C147" s="21">
        <f t="shared" si="58"/>
        <v>8</v>
      </c>
      <c r="D147" s="51">
        <f>COUNTIF('Rake Load'!A:A,Summary!B147)</f>
        <v>0</v>
      </c>
      <c r="E147" s="51">
        <f>SUMIF('Rake Load'!A:A,B147,'Rake Load'!F:F)</f>
        <v>0</v>
      </c>
      <c r="F147" s="23">
        <f>SUMIF('Rake Load'!A:A,B147,'Rake Load'!AB:AB)</f>
        <v>0</v>
      </c>
      <c r="G147" s="23" t="e">
        <f t="shared" si="59"/>
        <v>#DIV/0!</v>
      </c>
      <c r="H147" s="24" t="e">
        <f t="shared" si="60"/>
        <v>#DIV/0!</v>
      </c>
      <c r="I147" s="24" t="e">
        <f t="shared" si="61"/>
        <v>#DIV/0!</v>
      </c>
      <c r="J147" s="23">
        <f>SUMIF('Rake Load'!A:A,B147,'Rake Load'!BI:BI)</f>
        <v>0</v>
      </c>
      <c r="K147" s="29">
        <f t="shared" si="62"/>
        <v>0</v>
      </c>
      <c r="L147" s="29" t="e">
        <f t="shared" si="63"/>
        <v>#DIV/0!</v>
      </c>
      <c r="M147" s="36" t="e">
        <f t="shared" si="64"/>
        <v>#DIV/0!</v>
      </c>
      <c r="N147" s="36" t="e">
        <f t="shared" si="65"/>
        <v>#DIV/0!</v>
      </c>
      <c r="O147" s="122">
        <f>SUMIF(C$2:C147,C147,D$2:D147)</f>
        <v>0</v>
      </c>
      <c r="P147" s="21">
        <f>SUMIF(C$2:C147,C147,F$2:F147)</f>
        <v>0</v>
      </c>
      <c r="Q147" s="25" t="e">
        <f t="shared" si="66"/>
        <v>#DIV/0!</v>
      </c>
      <c r="R147" s="24" t="e">
        <f t="shared" si="67"/>
        <v>#DIV/0!</v>
      </c>
      <c r="S147" s="24" t="e">
        <f t="shared" si="68"/>
        <v>#DIV/0!</v>
      </c>
      <c r="T147" s="122">
        <f>SUM(D$2:D147)</f>
        <v>0</v>
      </c>
      <c r="U147" s="26">
        <f>SUMIF(C$2:C147,C147,E$2:E147)</f>
        <v>0</v>
      </c>
      <c r="V147" s="26">
        <f>SUM(E$2:E147)</f>
        <v>0</v>
      </c>
      <c r="W147" s="31">
        <f>SUM(F$2:F147)</f>
        <v>0</v>
      </c>
      <c r="X147" s="31" t="e">
        <f t="shared" si="69"/>
        <v>#DIV/0!</v>
      </c>
      <c r="Y147" s="24" t="e">
        <f t="shared" si="70"/>
        <v>#DIV/0!</v>
      </c>
      <c r="Z147" s="24" t="e">
        <f t="shared" si="71"/>
        <v>#DIV/0!</v>
      </c>
      <c r="AA147" s="26">
        <f>SUMIF('Rake Load'!A:A,Summary!B147,'Rake Load'!AO:AO)</f>
        <v>0</v>
      </c>
      <c r="AB147" s="26">
        <f>SUMIF(C$2:C147,C147,AA$2:AA147)</f>
        <v>0</v>
      </c>
      <c r="AC147" s="26">
        <f>SUM(AA$2:AA147)</f>
        <v>0</v>
      </c>
      <c r="AD147" s="31" t="e">
        <f t="shared" si="72"/>
        <v>#DIV/0!</v>
      </c>
      <c r="AE147" s="31" t="e">
        <f t="shared" si="73"/>
        <v>#DIV/0!</v>
      </c>
      <c r="AF147" s="31" t="e">
        <f t="shared" si="74"/>
        <v>#DIV/0!</v>
      </c>
      <c r="AG147" s="26">
        <f>SUMIF(Unloader!B:B,Summary!B147,Unloader!M:M)</f>
        <v>0</v>
      </c>
      <c r="AH147" s="26">
        <f>SUMIF(C$2:C147,C147,AG$2:AG147)</f>
        <v>0</v>
      </c>
      <c r="AI147" s="26">
        <f>SUM(AG$2:AG147)</f>
        <v>0</v>
      </c>
      <c r="AJ147" s="31">
        <f>SUMIF(Unloader!B:B,Summary!B147,Unloader!X:X)</f>
        <v>0</v>
      </c>
      <c r="AK147" s="31">
        <f>SUMIF(Unloader!B:B,Summary!B147,Unloader!AE:AE)+SUMIF(Unloader!B:B,Summary!B147,Unloader!BS:BS)+SUMIF(Unloader!B:B,Summary!B147,Unloader!BO:BO)</f>
        <v>0</v>
      </c>
      <c r="AL147" s="31">
        <f>SUMIF(C$2:C147,C147,AJ$2:AJ147)</f>
        <v>0</v>
      </c>
      <c r="AM147" s="31">
        <f>SUMIF(C$2:C147,C147,AK$2:AK147)</f>
        <v>0</v>
      </c>
      <c r="AN147" s="26" t="e">
        <f t="shared" si="75"/>
        <v>#DIV/0!</v>
      </c>
      <c r="AO147" s="26">
        <f>SUM(AJ$2:AJ147)</f>
        <v>0</v>
      </c>
      <c r="AP147" s="26">
        <f>SUM(AK$2:AK147)</f>
        <v>0</v>
      </c>
      <c r="AQ147" s="26" t="e">
        <f t="shared" si="76"/>
        <v>#DIV/0!</v>
      </c>
    </row>
    <row r="148" spans="1:43" x14ac:dyDescent="0.25">
      <c r="A148" s="49">
        <f t="shared" si="78"/>
        <v>147</v>
      </c>
      <c r="B148" s="120">
        <f t="shared" si="78"/>
        <v>40780</v>
      </c>
      <c r="C148" s="21">
        <f t="shared" si="58"/>
        <v>8</v>
      </c>
      <c r="D148" s="51">
        <f>COUNTIF('Rake Load'!A:A,Summary!B148)</f>
        <v>0</v>
      </c>
      <c r="E148" s="51">
        <f>SUMIF('Rake Load'!A:A,B148,'Rake Load'!F:F)</f>
        <v>0</v>
      </c>
      <c r="F148" s="23">
        <f>SUMIF('Rake Load'!A:A,B148,'Rake Load'!AB:AB)</f>
        <v>0</v>
      </c>
      <c r="G148" s="23" t="e">
        <f t="shared" si="59"/>
        <v>#DIV/0!</v>
      </c>
      <c r="H148" s="24" t="e">
        <f t="shared" si="60"/>
        <v>#DIV/0!</v>
      </c>
      <c r="I148" s="24" t="e">
        <f t="shared" si="61"/>
        <v>#DIV/0!</v>
      </c>
      <c r="J148" s="23">
        <f>SUMIF('Rake Load'!A:A,B148,'Rake Load'!BI:BI)</f>
        <v>0</v>
      </c>
      <c r="K148" s="29">
        <f t="shared" si="62"/>
        <v>0</v>
      </c>
      <c r="L148" s="29" t="e">
        <f t="shared" si="63"/>
        <v>#DIV/0!</v>
      </c>
      <c r="M148" s="36" t="e">
        <f t="shared" si="64"/>
        <v>#DIV/0!</v>
      </c>
      <c r="N148" s="36" t="e">
        <f t="shared" si="65"/>
        <v>#DIV/0!</v>
      </c>
      <c r="O148" s="122">
        <f>SUMIF(C$2:C148,C148,D$2:D148)</f>
        <v>0</v>
      </c>
      <c r="P148" s="21">
        <f>SUMIF(C$2:C148,C148,F$2:F148)</f>
        <v>0</v>
      </c>
      <c r="Q148" s="25" t="e">
        <f t="shared" si="66"/>
        <v>#DIV/0!</v>
      </c>
      <c r="R148" s="24" t="e">
        <f t="shared" si="67"/>
        <v>#DIV/0!</v>
      </c>
      <c r="S148" s="24" t="e">
        <f t="shared" si="68"/>
        <v>#DIV/0!</v>
      </c>
      <c r="T148" s="122">
        <f>SUM(D$2:D148)</f>
        <v>0</v>
      </c>
      <c r="U148" s="26">
        <f>SUMIF(C$2:C148,C148,E$2:E148)</f>
        <v>0</v>
      </c>
      <c r="V148" s="26">
        <f>SUM(E$2:E148)</f>
        <v>0</v>
      </c>
      <c r="W148" s="31">
        <f>SUM(F$2:F148)</f>
        <v>0</v>
      </c>
      <c r="X148" s="31" t="e">
        <f t="shared" si="69"/>
        <v>#DIV/0!</v>
      </c>
      <c r="Y148" s="24" t="e">
        <f t="shared" si="70"/>
        <v>#DIV/0!</v>
      </c>
      <c r="Z148" s="24" t="e">
        <f t="shared" si="71"/>
        <v>#DIV/0!</v>
      </c>
      <c r="AA148" s="26">
        <f>SUMIF('Rake Load'!A:A,Summary!B148,'Rake Load'!AO:AO)</f>
        <v>0</v>
      </c>
      <c r="AB148" s="26">
        <f>SUMIF(C$2:C148,C148,AA$2:AA148)</f>
        <v>0</v>
      </c>
      <c r="AC148" s="26">
        <f>SUM(AA$2:AA148)</f>
        <v>0</v>
      </c>
      <c r="AD148" s="31" t="e">
        <f t="shared" si="72"/>
        <v>#DIV/0!</v>
      </c>
      <c r="AE148" s="31" t="e">
        <f t="shared" si="73"/>
        <v>#DIV/0!</v>
      </c>
      <c r="AF148" s="31" t="e">
        <f t="shared" si="74"/>
        <v>#DIV/0!</v>
      </c>
      <c r="AG148" s="26">
        <f>SUMIF(Unloader!B:B,Summary!B148,Unloader!M:M)</f>
        <v>0</v>
      </c>
      <c r="AH148" s="26">
        <f>SUMIF(C$2:C148,C148,AG$2:AG148)</f>
        <v>0</v>
      </c>
      <c r="AI148" s="26">
        <f>SUM(AG$2:AG148)</f>
        <v>0</v>
      </c>
      <c r="AJ148" s="31">
        <f>SUMIF(Unloader!B:B,Summary!B148,Unloader!X:X)</f>
        <v>0</v>
      </c>
      <c r="AK148" s="31">
        <f>SUMIF(Unloader!B:B,Summary!B148,Unloader!AE:AE)+SUMIF(Unloader!B:B,Summary!B148,Unloader!BS:BS)+SUMIF(Unloader!B:B,Summary!B148,Unloader!BO:BO)</f>
        <v>0</v>
      </c>
      <c r="AL148" s="31">
        <f>SUMIF(C$2:C148,C148,AJ$2:AJ148)</f>
        <v>0</v>
      </c>
      <c r="AM148" s="31">
        <f>SUMIF(C$2:C148,C148,AK$2:AK148)</f>
        <v>0</v>
      </c>
      <c r="AN148" s="26" t="e">
        <f t="shared" si="75"/>
        <v>#DIV/0!</v>
      </c>
      <c r="AO148" s="26">
        <f>SUM(AJ$2:AJ148)</f>
        <v>0</v>
      </c>
      <c r="AP148" s="26">
        <f>SUM(AK$2:AK148)</f>
        <v>0</v>
      </c>
      <c r="AQ148" s="26" t="e">
        <f t="shared" si="76"/>
        <v>#DIV/0!</v>
      </c>
    </row>
    <row r="149" spans="1:43" x14ac:dyDescent="0.25">
      <c r="A149" s="49">
        <f t="shared" si="78"/>
        <v>148</v>
      </c>
      <c r="B149" s="120">
        <f t="shared" si="78"/>
        <v>40781</v>
      </c>
      <c r="C149" s="21">
        <f t="shared" si="58"/>
        <v>8</v>
      </c>
      <c r="D149" s="51">
        <f>COUNTIF('Rake Load'!A:A,Summary!B149)</f>
        <v>0</v>
      </c>
      <c r="E149" s="51">
        <f>SUMIF('Rake Load'!A:A,B149,'Rake Load'!F:F)</f>
        <v>0</v>
      </c>
      <c r="F149" s="23">
        <f>SUMIF('Rake Load'!A:A,B149,'Rake Load'!AB:AB)</f>
        <v>0</v>
      </c>
      <c r="G149" s="23" t="e">
        <f t="shared" si="59"/>
        <v>#DIV/0!</v>
      </c>
      <c r="H149" s="24" t="e">
        <f t="shared" si="60"/>
        <v>#DIV/0!</v>
      </c>
      <c r="I149" s="24" t="e">
        <f t="shared" si="61"/>
        <v>#DIV/0!</v>
      </c>
      <c r="J149" s="23">
        <f>SUMIF('Rake Load'!A:A,B149,'Rake Load'!BI:BI)</f>
        <v>0</v>
      </c>
      <c r="K149" s="29">
        <f t="shared" si="62"/>
        <v>0</v>
      </c>
      <c r="L149" s="29" t="e">
        <f t="shared" si="63"/>
        <v>#DIV/0!</v>
      </c>
      <c r="M149" s="36" t="e">
        <f t="shared" si="64"/>
        <v>#DIV/0!</v>
      </c>
      <c r="N149" s="36" t="e">
        <f t="shared" si="65"/>
        <v>#DIV/0!</v>
      </c>
      <c r="O149" s="122">
        <f>SUMIF(C$2:C149,C149,D$2:D149)</f>
        <v>0</v>
      </c>
      <c r="P149" s="21">
        <f>SUMIF(C$2:C149,C149,F$2:F149)</f>
        <v>0</v>
      </c>
      <c r="Q149" s="25" t="e">
        <f t="shared" si="66"/>
        <v>#DIV/0!</v>
      </c>
      <c r="R149" s="24" t="e">
        <f t="shared" si="67"/>
        <v>#DIV/0!</v>
      </c>
      <c r="S149" s="24" t="e">
        <f t="shared" si="68"/>
        <v>#DIV/0!</v>
      </c>
      <c r="T149" s="122">
        <f>SUM(D$2:D149)</f>
        <v>0</v>
      </c>
      <c r="U149" s="26">
        <f>SUMIF(C$2:C149,C149,E$2:E149)</f>
        <v>0</v>
      </c>
      <c r="V149" s="26">
        <f>SUM(E$2:E149)</f>
        <v>0</v>
      </c>
      <c r="W149" s="31">
        <f>SUM(F$2:F149)</f>
        <v>0</v>
      </c>
      <c r="X149" s="31" t="e">
        <f t="shared" si="69"/>
        <v>#DIV/0!</v>
      </c>
      <c r="Y149" s="24" t="e">
        <f t="shared" si="70"/>
        <v>#DIV/0!</v>
      </c>
      <c r="Z149" s="24" t="e">
        <f t="shared" si="71"/>
        <v>#DIV/0!</v>
      </c>
      <c r="AA149" s="26">
        <f>SUMIF('Rake Load'!A:A,Summary!B149,'Rake Load'!AO:AO)</f>
        <v>0</v>
      </c>
      <c r="AB149" s="26">
        <f>SUMIF(C$2:C149,C149,AA$2:AA149)</f>
        <v>0</v>
      </c>
      <c r="AC149" s="26">
        <f>SUM(AA$2:AA149)</f>
        <v>0</v>
      </c>
      <c r="AD149" s="31" t="e">
        <f t="shared" si="72"/>
        <v>#DIV/0!</v>
      </c>
      <c r="AE149" s="31" t="e">
        <f t="shared" si="73"/>
        <v>#DIV/0!</v>
      </c>
      <c r="AF149" s="31" t="e">
        <f t="shared" si="74"/>
        <v>#DIV/0!</v>
      </c>
      <c r="AG149" s="26">
        <f>SUMIF(Unloader!B:B,Summary!B149,Unloader!M:M)</f>
        <v>0</v>
      </c>
      <c r="AH149" s="26">
        <f>SUMIF(C$2:C149,C149,AG$2:AG149)</f>
        <v>0</v>
      </c>
      <c r="AI149" s="26">
        <f>SUM(AG$2:AG149)</f>
        <v>0</v>
      </c>
      <c r="AJ149" s="31">
        <f>SUMIF(Unloader!B:B,Summary!B149,Unloader!X:X)</f>
        <v>0</v>
      </c>
      <c r="AK149" s="31">
        <f>SUMIF(Unloader!B:B,Summary!B149,Unloader!AE:AE)+SUMIF(Unloader!B:B,Summary!B149,Unloader!BS:BS)+SUMIF(Unloader!B:B,Summary!B149,Unloader!BO:BO)</f>
        <v>0</v>
      </c>
      <c r="AL149" s="31">
        <f>SUMIF(C$2:C149,C149,AJ$2:AJ149)</f>
        <v>0</v>
      </c>
      <c r="AM149" s="31">
        <f>SUMIF(C$2:C149,C149,AK$2:AK149)</f>
        <v>0</v>
      </c>
      <c r="AN149" s="26" t="e">
        <f t="shared" si="75"/>
        <v>#DIV/0!</v>
      </c>
      <c r="AO149" s="26">
        <f>SUM(AJ$2:AJ149)</f>
        <v>0</v>
      </c>
      <c r="AP149" s="26">
        <f>SUM(AK$2:AK149)</f>
        <v>0</v>
      </c>
      <c r="AQ149" s="26" t="e">
        <f t="shared" si="76"/>
        <v>#DIV/0!</v>
      </c>
    </row>
    <row r="150" spans="1:43" x14ac:dyDescent="0.25">
      <c r="A150" s="49">
        <f t="shared" si="78"/>
        <v>149</v>
      </c>
      <c r="B150" s="120">
        <f t="shared" si="78"/>
        <v>40782</v>
      </c>
      <c r="C150" s="21">
        <f t="shared" si="58"/>
        <v>8</v>
      </c>
      <c r="D150" s="51">
        <f>COUNTIF('Rake Load'!A:A,Summary!B150)</f>
        <v>0</v>
      </c>
      <c r="E150" s="51">
        <f>SUMIF('Rake Load'!A:A,B150,'Rake Load'!F:F)</f>
        <v>0</v>
      </c>
      <c r="F150" s="23">
        <f>SUMIF('Rake Load'!A:A,B150,'Rake Load'!AB:AB)</f>
        <v>0</v>
      </c>
      <c r="G150" s="23" t="e">
        <f t="shared" si="59"/>
        <v>#DIV/0!</v>
      </c>
      <c r="H150" s="24" t="e">
        <f t="shared" si="60"/>
        <v>#DIV/0!</v>
      </c>
      <c r="I150" s="24" t="e">
        <f t="shared" si="61"/>
        <v>#DIV/0!</v>
      </c>
      <c r="J150" s="23">
        <f>SUMIF('Rake Load'!A:A,B150,'Rake Load'!BI:BI)</f>
        <v>0</v>
      </c>
      <c r="K150" s="29">
        <f t="shared" si="62"/>
        <v>0</v>
      </c>
      <c r="L150" s="29" t="e">
        <f t="shared" si="63"/>
        <v>#DIV/0!</v>
      </c>
      <c r="M150" s="36" t="e">
        <f t="shared" si="64"/>
        <v>#DIV/0!</v>
      </c>
      <c r="N150" s="36" t="e">
        <f t="shared" si="65"/>
        <v>#DIV/0!</v>
      </c>
      <c r="O150" s="122">
        <f>SUMIF(C$2:C150,C150,D$2:D150)</f>
        <v>0</v>
      </c>
      <c r="P150" s="21">
        <f>SUMIF(C$2:C150,C150,F$2:F150)</f>
        <v>0</v>
      </c>
      <c r="Q150" s="25" t="e">
        <f t="shared" si="66"/>
        <v>#DIV/0!</v>
      </c>
      <c r="R150" s="24" t="e">
        <f t="shared" si="67"/>
        <v>#DIV/0!</v>
      </c>
      <c r="S150" s="24" t="e">
        <f t="shared" si="68"/>
        <v>#DIV/0!</v>
      </c>
      <c r="T150" s="122">
        <f>SUM(D$2:D150)</f>
        <v>0</v>
      </c>
      <c r="U150" s="26">
        <f>SUMIF(C$2:C150,C150,E$2:E150)</f>
        <v>0</v>
      </c>
      <c r="V150" s="26">
        <f>SUM(E$2:E150)</f>
        <v>0</v>
      </c>
      <c r="W150" s="31">
        <f>SUM(F$2:F150)</f>
        <v>0</v>
      </c>
      <c r="X150" s="31" t="e">
        <f t="shared" si="69"/>
        <v>#DIV/0!</v>
      </c>
      <c r="Y150" s="24" t="e">
        <f t="shared" si="70"/>
        <v>#DIV/0!</v>
      </c>
      <c r="Z150" s="24" t="e">
        <f t="shared" si="71"/>
        <v>#DIV/0!</v>
      </c>
      <c r="AA150" s="26">
        <f>SUMIF('Rake Load'!A:A,Summary!B150,'Rake Load'!AO:AO)</f>
        <v>0</v>
      </c>
      <c r="AB150" s="26">
        <f>SUMIF(C$2:C150,C150,AA$2:AA150)</f>
        <v>0</v>
      </c>
      <c r="AC150" s="26">
        <f>SUM(AA$2:AA150)</f>
        <v>0</v>
      </c>
      <c r="AD150" s="31" t="e">
        <f t="shared" si="72"/>
        <v>#DIV/0!</v>
      </c>
      <c r="AE150" s="31" t="e">
        <f t="shared" si="73"/>
        <v>#DIV/0!</v>
      </c>
      <c r="AF150" s="31" t="e">
        <f t="shared" si="74"/>
        <v>#DIV/0!</v>
      </c>
      <c r="AG150" s="26">
        <f>SUMIF(Unloader!B:B,Summary!B150,Unloader!M:M)</f>
        <v>0</v>
      </c>
      <c r="AH150" s="26">
        <f>SUMIF(C$2:C150,C150,AG$2:AG150)</f>
        <v>0</v>
      </c>
      <c r="AI150" s="26">
        <f>SUM(AG$2:AG150)</f>
        <v>0</v>
      </c>
      <c r="AJ150" s="31">
        <f>SUMIF(Unloader!B:B,Summary!B150,Unloader!X:X)</f>
        <v>0</v>
      </c>
      <c r="AK150" s="31">
        <f>SUMIF(Unloader!B:B,Summary!B150,Unloader!AE:AE)+SUMIF(Unloader!B:B,Summary!B150,Unloader!BS:BS)+SUMIF(Unloader!B:B,Summary!B150,Unloader!BO:BO)</f>
        <v>0</v>
      </c>
      <c r="AL150" s="31">
        <f>SUMIF(C$2:C150,C150,AJ$2:AJ150)</f>
        <v>0</v>
      </c>
      <c r="AM150" s="31">
        <f>SUMIF(C$2:C150,C150,AK$2:AK150)</f>
        <v>0</v>
      </c>
      <c r="AN150" s="26" t="e">
        <f t="shared" si="75"/>
        <v>#DIV/0!</v>
      </c>
      <c r="AO150" s="26">
        <f>SUM(AJ$2:AJ150)</f>
        <v>0</v>
      </c>
      <c r="AP150" s="26">
        <f>SUM(AK$2:AK150)</f>
        <v>0</v>
      </c>
      <c r="AQ150" s="26" t="e">
        <f t="shared" si="76"/>
        <v>#DIV/0!</v>
      </c>
    </row>
    <row r="151" spans="1:43" x14ac:dyDescent="0.25">
      <c r="A151" s="49">
        <f t="shared" si="78"/>
        <v>150</v>
      </c>
      <c r="B151" s="120">
        <f t="shared" si="78"/>
        <v>40783</v>
      </c>
      <c r="C151" s="21">
        <f t="shared" si="58"/>
        <v>8</v>
      </c>
      <c r="D151" s="51">
        <f>COUNTIF('Rake Load'!A:A,Summary!B151)</f>
        <v>0</v>
      </c>
      <c r="E151" s="51">
        <f>SUMIF('Rake Load'!A:A,B151,'Rake Load'!F:F)</f>
        <v>0</v>
      </c>
      <c r="F151" s="23">
        <f>SUMIF('Rake Load'!A:A,B151,'Rake Load'!AB:AB)</f>
        <v>0</v>
      </c>
      <c r="G151" s="23" t="e">
        <f t="shared" si="59"/>
        <v>#DIV/0!</v>
      </c>
      <c r="H151" s="24" t="e">
        <f t="shared" si="60"/>
        <v>#DIV/0!</v>
      </c>
      <c r="I151" s="24" t="e">
        <f t="shared" si="61"/>
        <v>#DIV/0!</v>
      </c>
      <c r="J151" s="23">
        <f>SUMIF('Rake Load'!A:A,B151,'Rake Load'!BI:BI)</f>
        <v>0</v>
      </c>
      <c r="K151" s="29">
        <f t="shared" si="62"/>
        <v>0</v>
      </c>
      <c r="L151" s="29" t="e">
        <f t="shared" si="63"/>
        <v>#DIV/0!</v>
      </c>
      <c r="M151" s="36" t="e">
        <f t="shared" si="64"/>
        <v>#DIV/0!</v>
      </c>
      <c r="N151" s="36" t="e">
        <f t="shared" si="65"/>
        <v>#DIV/0!</v>
      </c>
      <c r="O151" s="122">
        <f>SUMIF(C$2:C151,C151,D$2:D151)</f>
        <v>0</v>
      </c>
      <c r="P151" s="21">
        <f>SUMIF(C$2:C151,C151,F$2:F151)</f>
        <v>0</v>
      </c>
      <c r="Q151" s="25" t="e">
        <f t="shared" si="66"/>
        <v>#DIV/0!</v>
      </c>
      <c r="R151" s="24" t="e">
        <f t="shared" si="67"/>
        <v>#DIV/0!</v>
      </c>
      <c r="S151" s="24" t="e">
        <f t="shared" si="68"/>
        <v>#DIV/0!</v>
      </c>
      <c r="T151" s="122">
        <f>SUM(D$2:D151)</f>
        <v>0</v>
      </c>
      <c r="U151" s="26">
        <f>SUMIF(C$2:C151,C151,E$2:E151)</f>
        <v>0</v>
      </c>
      <c r="V151" s="26">
        <f>SUM(E$2:E151)</f>
        <v>0</v>
      </c>
      <c r="W151" s="31">
        <f>SUM(F$2:F151)</f>
        <v>0</v>
      </c>
      <c r="X151" s="31" t="e">
        <f t="shared" si="69"/>
        <v>#DIV/0!</v>
      </c>
      <c r="Y151" s="24" t="e">
        <f t="shared" si="70"/>
        <v>#DIV/0!</v>
      </c>
      <c r="Z151" s="24" t="e">
        <f t="shared" si="71"/>
        <v>#DIV/0!</v>
      </c>
      <c r="AA151" s="26">
        <f>SUMIF('Rake Load'!A:A,Summary!B151,'Rake Load'!AO:AO)</f>
        <v>0</v>
      </c>
      <c r="AB151" s="26">
        <f>SUMIF(C$2:C151,C151,AA$2:AA151)</f>
        <v>0</v>
      </c>
      <c r="AC151" s="26">
        <f>SUM(AA$2:AA151)</f>
        <v>0</v>
      </c>
      <c r="AD151" s="31" t="e">
        <f t="shared" si="72"/>
        <v>#DIV/0!</v>
      </c>
      <c r="AE151" s="31" t="e">
        <f t="shared" si="73"/>
        <v>#DIV/0!</v>
      </c>
      <c r="AF151" s="31" t="e">
        <f t="shared" si="74"/>
        <v>#DIV/0!</v>
      </c>
      <c r="AG151" s="26">
        <f>SUMIF(Unloader!B:B,Summary!B151,Unloader!M:M)</f>
        <v>0</v>
      </c>
      <c r="AH151" s="26">
        <f>SUMIF(C$2:C151,C151,AG$2:AG151)</f>
        <v>0</v>
      </c>
      <c r="AI151" s="26">
        <f>SUM(AG$2:AG151)</f>
        <v>0</v>
      </c>
      <c r="AJ151" s="31">
        <f>SUMIF(Unloader!B:B,Summary!B151,Unloader!X:X)</f>
        <v>0</v>
      </c>
      <c r="AK151" s="31">
        <f>SUMIF(Unloader!B:B,Summary!B151,Unloader!AE:AE)+SUMIF(Unloader!B:B,Summary!B151,Unloader!BS:BS)+SUMIF(Unloader!B:B,Summary!B151,Unloader!BO:BO)</f>
        <v>0</v>
      </c>
      <c r="AL151" s="31">
        <f>SUMIF(C$2:C151,C151,AJ$2:AJ151)</f>
        <v>0</v>
      </c>
      <c r="AM151" s="31">
        <f>SUMIF(C$2:C151,C151,AK$2:AK151)</f>
        <v>0</v>
      </c>
      <c r="AN151" s="26" t="e">
        <f t="shared" si="75"/>
        <v>#DIV/0!</v>
      </c>
      <c r="AO151" s="26">
        <f>SUM(AJ$2:AJ151)</f>
        <v>0</v>
      </c>
      <c r="AP151" s="26">
        <f>SUM(AK$2:AK151)</f>
        <v>0</v>
      </c>
      <c r="AQ151" s="26" t="e">
        <f t="shared" si="76"/>
        <v>#DIV/0!</v>
      </c>
    </row>
    <row r="152" spans="1:43" x14ac:dyDescent="0.25">
      <c r="A152" s="49">
        <f t="shared" ref="A152:B167" si="79">A151+1</f>
        <v>151</v>
      </c>
      <c r="B152" s="120">
        <f t="shared" si="79"/>
        <v>40784</v>
      </c>
      <c r="C152" s="21">
        <f t="shared" si="58"/>
        <v>8</v>
      </c>
      <c r="D152" s="51">
        <f>COUNTIF('Rake Load'!A:A,Summary!B152)</f>
        <v>0</v>
      </c>
      <c r="E152" s="51">
        <f>SUMIF('Rake Load'!A:A,B152,'Rake Load'!F:F)</f>
        <v>0</v>
      </c>
      <c r="F152" s="23">
        <f>SUMIF('Rake Load'!A:A,B152,'Rake Load'!AB:AB)</f>
        <v>0</v>
      </c>
      <c r="G152" s="23" t="e">
        <f t="shared" si="59"/>
        <v>#DIV/0!</v>
      </c>
      <c r="H152" s="24" t="e">
        <f t="shared" si="60"/>
        <v>#DIV/0!</v>
      </c>
      <c r="I152" s="24" t="e">
        <f t="shared" si="61"/>
        <v>#DIV/0!</v>
      </c>
      <c r="J152" s="23">
        <f>SUMIF('Rake Load'!A:A,B152,'Rake Load'!BI:BI)</f>
        <v>0</v>
      </c>
      <c r="K152" s="29">
        <f t="shared" si="62"/>
        <v>0</v>
      </c>
      <c r="L152" s="29" t="e">
        <f t="shared" si="63"/>
        <v>#DIV/0!</v>
      </c>
      <c r="M152" s="36" t="e">
        <f t="shared" si="64"/>
        <v>#DIV/0!</v>
      </c>
      <c r="N152" s="36" t="e">
        <f t="shared" si="65"/>
        <v>#DIV/0!</v>
      </c>
      <c r="O152" s="122">
        <f>SUMIF(C$2:C152,C152,D$2:D152)</f>
        <v>0</v>
      </c>
      <c r="P152" s="21">
        <f>SUMIF(C$2:C152,C152,F$2:F152)</f>
        <v>0</v>
      </c>
      <c r="Q152" s="25" t="e">
        <f t="shared" si="66"/>
        <v>#DIV/0!</v>
      </c>
      <c r="R152" s="24" t="e">
        <f t="shared" si="67"/>
        <v>#DIV/0!</v>
      </c>
      <c r="S152" s="24" t="e">
        <f t="shared" si="68"/>
        <v>#DIV/0!</v>
      </c>
      <c r="T152" s="122">
        <f>SUM(D$2:D152)</f>
        <v>0</v>
      </c>
      <c r="U152" s="26">
        <f>SUMIF(C$2:C152,C152,E$2:E152)</f>
        <v>0</v>
      </c>
      <c r="V152" s="26">
        <f>SUM(E$2:E152)</f>
        <v>0</v>
      </c>
      <c r="W152" s="31">
        <f>SUM(F$2:F152)</f>
        <v>0</v>
      </c>
      <c r="X152" s="31" t="e">
        <f t="shared" si="69"/>
        <v>#DIV/0!</v>
      </c>
      <c r="Y152" s="24" t="e">
        <f t="shared" si="70"/>
        <v>#DIV/0!</v>
      </c>
      <c r="Z152" s="24" t="e">
        <f t="shared" si="71"/>
        <v>#DIV/0!</v>
      </c>
      <c r="AA152" s="26">
        <f>SUMIF('Rake Load'!A:A,Summary!B152,'Rake Load'!AO:AO)</f>
        <v>0</v>
      </c>
      <c r="AB152" s="26">
        <f>SUMIF(C$2:C152,C152,AA$2:AA152)</f>
        <v>0</v>
      </c>
      <c r="AC152" s="26">
        <f>SUM(AA$2:AA152)</f>
        <v>0</v>
      </c>
      <c r="AD152" s="31" t="e">
        <f t="shared" si="72"/>
        <v>#DIV/0!</v>
      </c>
      <c r="AE152" s="31" t="e">
        <f t="shared" si="73"/>
        <v>#DIV/0!</v>
      </c>
      <c r="AF152" s="31" t="e">
        <f t="shared" si="74"/>
        <v>#DIV/0!</v>
      </c>
      <c r="AG152" s="26">
        <f>SUMIF(Unloader!B:B,Summary!B152,Unloader!M:M)</f>
        <v>0</v>
      </c>
      <c r="AH152" s="26">
        <f>SUMIF(C$2:C152,C152,AG$2:AG152)</f>
        <v>0</v>
      </c>
      <c r="AI152" s="26">
        <f>SUM(AG$2:AG152)</f>
        <v>0</v>
      </c>
      <c r="AJ152" s="31">
        <f>SUMIF(Unloader!B:B,Summary!B152,Unloader!X:X)</f>
        <v>0</v>
      </c>
      <c r="AK152" s="31">
        <f>SUMIF(Unloader!B:B,Summary!B152,Unloader!AE:AE)+SUMIF(Unloader!B:B,Summary!B152,Unloader!BS:BS)+SUMIF(Unloader!B:B,Summary!B152,Unloader!BO:BO)</f>
        <v>0</v>
      </c>
      <c r="AL152" s="31">
        <f>SUMIF(C$2:C152,C152,AJ$2:AJ152)</f>
        <v>0</v>
      </c>
      <c r="AM152" s="31">
        <f>SUMIF(C$2:C152,C152,AK$2:AK152)</f>
        <v>0</v>
      </c>
      <c r="AN152" s="26" t="e">
        <f t="shared" si="75"/>
        <v>#DIV/0!</v>
      </c>
      <c r="AO152" s="26">
        <f>SUM(AJ$2:AJ152)</f>
        <v>0</v>
      </c>
      <c r="AP152" s="26">
        <f>SUM(AK$2:AK152)</f>
        <v>0</v>
      </c>
      <c r="AQ152" s="26" t="e">
        <f t="shared" si="76"/>
        <v>#DIV/0!</v>
      </c>
    </row>
    <row r="153" spans="1:43" x14ac:dyDescent="0.25">
      <c r="A153" s="49">
        <f t="shared" si="79"/>
        <v>152</v>
      </c>
      <c r="B153" s="120">
        <f t="shared" si="79"/>
        <v>40785</v>
      </c>
      <c r="C153" s="21">
        <f t="shared" si="58"/>
        <v>8</v>
      </c>
      <c r="D153" s="51">
        <f>COUNTIF('Rake Load'!A:A,Summary!B153)</f>
        <v>0</v>
      </c>
      <c r="E153" s="51">
        <f>SUMIF('Rake Load'!A:A,B153,'Rake Load'!F:F)</f>
        <v>0</v>
      </c>
      <c r="F153" s="23">
        <f>SUMIF('Rake Load'!A:A,B153,'Rake Load'!AB:AB)</f>
        <v>0</v>
      </c>
      <c r="G153" s="23" t="e">
        <f t="shared" si="59"/>
        <v>#DIV/0!</v>
      </c>
      <c r="H153" s="24" t="e">
        <f t="shared" si="60"/>
        <v>#DIV/0!</v>
      </c>
      <c r="I153" s="24" t="e">
        <f t="shared" si="61"/>
        <v>#DIV/0!</v>
      </c>
      <c r="J153" s="23">
        <f>SUMIF('Rake Load'!A:A,B153,'Rake Load'!BI:BI)</f>
        <v>0</v>
      </c>
      <c r="K153" s="29">
        <f t="shared" si="62"/>
        <v>0</v>
      </c>
      <c r="L153" s="29" t="e">
        <f t="shared" si="63"/>
        <v>#DIV/0!</v>
      </c>
      <c r="M153" s="36" t="e">
        <f t="shared" si="64"/>
        <v>#DIV/0!</v>
      </c>
      <c r="N153" s="36" t="e">
        <f t="shared" si="65"/>
        <v>#DIV/0!</v>
      </c>
      <c r="O153" s="122">
        <f>SUMIF(C$2:C153,C153,D$2:D153)</f>
        <v>0</v>
      </c>
      <c r="P153" s="21">
        <f>SUMIF(C$2:C153,C153,F$2:F153)</f>
        <v>0</v>
      </c>
      <c r="Q153" s="25" t="e">
        <f t="shared" si="66"/>
        <v>#DIV/0!</v>
      </c>
      <c r="R153" s="24" t="e">
        <f t="shared" si="67"/>
        <v>#DIV/0!</v>
      </c>
      <c r="S153" s="24" t="e">
        <f t="shared" si="68"/>
        <v>#DIV/0!</v>
      </c>
      <c r="T153" s="122">
        <f>SUM(D$2:D153)</f>
        <v>0</v>
      </c>
      <c r="U153" s="26">
        <f>SUMIF(C$2:C153,C153,E$2:E153)</f>
        <v>0</v>
      </c>
      <c r="V153" s="26">
        <f>SUM(E$2:E153)</f>
        <v>0</v>
      </c>
      <c r="W153" s="31">
        <f>SUM(F$2:F153)</f>
        <v>0</v>
      </c>
      <c r="X153" s="31" t="e">
        <f t="shared" si="69"/>
        <v>#DIV/0!</v>
      </c>
      <c r="Y153" s="24" t="e">
        <f t="shared" si="70"/>
        <v>#DIV/0!</v>
      </c>
      <c r="Z153" s="24" t="e">
        <f t="shared" si="71"/>
        <v>#DIV/0!</v>
      </c>
      <c r="AA153" s="26">
        <f>SUMIF('Rake Load'!A:A,Summary!B153,'Rake Load'!AO:AO)</f>
        <v>0</v>
      </c>
      <c r="AB153" s="26">
        <f>SUMIF(C$2:C153,C153,AA$2:AA153)</f>
        <v>0</v>
      </c>
      <c r="AC153" s="26">
        <f>SUM(AA$2:AA153)</f>
        <v>0</v>
      </c>
      <c r="AD153" s="31" t="e">
        <f t="shared" si="72"/>
        <v>#DIV/0!</v>
      </c>
      <c r="AE153" s="31" t="e">
        <f t="shared" si="73"/>
        <v>#DIV/0!</v>
      </c>
      <c r="AF153" s="31" t="e">
        <f t="shared" si="74"/>
        <v>#DIV/0!</v>
      </c>
      <c r="AG153" s="26">
        <f>SUMIF(Unloader!B:B,Summary!B153,Unloader!M:M)</f>
        <v>0</v>
      </c>
      <c r="AH153" s="26">
        <f>SUMIF(C$2:C153,C153,AG$2:AG153)</f>
        <v>0</v>
      </c>
      <c r="AI153" s="26">
        <f>SUM(AG$2:AG153)</f>
        <v>0</v>
      </c>
      <c r="AJ153" s="31">
        <f>SUMIF(Unloader!B:B,Summary!B153,Unloader!X:X)</f>
        <v>0</v>
      </c>
      <c r="AK153" s="31">
        <f>SUMIF(Unloader!B:B,Summary!B153,Unloader!AE:AE)+SUMIF(Unloader!B:B,Summary!B153,Unloader!BS:BS)+SUMIF(Unloader!B:B,Summary!B153,Unloader!BO:BO)</f>
        <v>0</v>
      </c>
      <c r="AL153" s="31">
        <f>SUMIF(C$2:C153,C153,AJ$2:AJ153)</f>
        <v>0</v>
      </c>
      <c r="AM153" s="31">
        <f>SUMIF(C$2:C153,C153,AK$2:AK153)</f>
        <v>0</v>
      </c>
      <c r="AN153" s="26" t="e">
        <f t="shared" si="75"/>
        <v>#DIV/0!</v>
      </c>
      <c r="AO153" s="26">
        <f>SUM(AJ$2:AJ153)</f>
        <v>0</v>
      </c>
      <c r="AP153" s="26">
        <f>SUM(AK$2:AK153)</f>
        <v>0</v>
      </c>
      <c r="AQ153" s="26" t="e">
        <f t="shared" si="76"/>
        <v>#DIV/0!</v>
      </c>
    </row>
    <row r="154" spans="1:43" x14ac:dyDescent="0.25">
      <c r="A154" s="49">
        <f t="shared" si="79"/>
        <v>153</v>
      </c>
      <c r="B154" s="120">
        <f t="shared" si="79"/>
        <v>40786</v>
      </c>
      <c r="C154" s="21">
        <f t="shared" si="58"/>
        <v>8</v>
      </c>
      <c r="D154" s="51">
        <f>COUNTIF('Rake Load'!A:A,Summary!B154)</f>
        <v>0</v>
      </c>
      <c r="E154" s="51">
        <f>SUMIF('Rake Load'!A:A,B154,'Rake Load'!F:F)</f>
        <v>0</v>
      </c>
      <c r="F154" s="23">
        <f>SUMIF('Rake Load'!A:A,B154,'Rake Load'!AB:AB)</f>
        <v>0</v>
      </c>
      <c r="G154" s="23" t="e">
        <f t="shared" si="59"/>
        <v>#DIV/0!</v>
      </c>
      <c r="H154" s="24" t="e">
        <f t="shared" si="60"/>
        <v>#DIV/0!</v>
      </c>
      <c r="I154" s="24" t="e">
        <f t="shared" si="61"/>
        <v>#DIV/0!</v>
      </c>
      <c r="J154" s="23">
        <f>SUMIF('Rake Load'!A:A,B154,'Rake Load'!BI:BI)</f>
        <v>0</v>
      </c>
      <c r="K154" s="29">
        <f t="shared" si="62"/>
        <v>0</v>
      </c>
      <c r="L154" s="29" t="e">
        <f t="shared" si="63"/>
        <v>#DIV/0!</v>
      </c>
      <c r="M154" s="36" t="e">
        <f t="shared" si="64"/>
        <v>#DIV/0!</v>
      </c>
      <c r="N154" s="36" t="e">
        <f t="shared" si="65"/>
        <v>#DIV/0!</v>
      </c>
      <c r="O154" s="122">
        <f>SUMIF(C$2:C154,C154,D$2:D154)</f>
        <v>0</v>
      </c>
      <c r="P154" s="21">
        <f>SUMIF(C$2:C154,C154,F$2:F154)</f>
        <v>0</v>
      </c>
      <c r="Q154" s="25" t="e">
        <f t="shared" si="66"/>
        <v>#DIV/0!</v>
      </c>
      <c r="R154" s="24" t="e">
        <f t="shared" si="67"/>
        <v>#DIV/0!</v>
      </c>
      <c r="S154" s="24" t="e">
        <f t="shared" si="68"/>
        <v>#DIV/0!</v>
      </c>
      <c r="T154" s="122">
        <f>SUM(D$2:D154)</f>
        <v>0</v>
      </c>
      <c r="U154" s="26">
        <f>SUMIF(C$2:C154,C154,E$2:E154)</f>
        <v>0</v>
      </c>
      <c r="V154" s="26">
        <f>SUM(E$2:E154)</f>
        <v>0</v>
      </c>
      <c r="W154" s="31">
        <f>SUM(F$2:F154)</f>
        <v>0</v>
      </c>
      <c r="X154" s="31" t="e">
        <f t="shared" si="69"/>
        <v>#DIV/0!</v>
      </c>
      <c r="Y154" s="24" t="e">
        <f t="shared" si="70"/>
        <v>#DIV/0!</v>
      </c>
      <c r="Z154" s="24" t="e">
        <f t="shared" si="71"/>
        <v>#DIV/0!</v>
      </c>
      <c r="AA154" s="26">
        <f>SUMIF('Rake Load'!A:A,Summary!B154,'Rake Load'!AO:AO)</f>
        <v>0</v>
      </c>
      <c r="AB154" s="26">
        <f>SUMIF(C$2:C154,C154,AA$2:AA154)</f>
        <v>0</v>
      </c>
      <c r="AC154" s="26">
        <f>SUM(AA$2:AA154)</f>
        <v>0</v>
      </c>
      <c r="AD154" s="31" t="e">
        <f t="shared" si="72"/>
        <v>#DIV/0!</v>
      </c>
      <c r="AE154" s="31" t="e">
        <f t="shared" si="73"/>
        <v>#DIV/0!</v>
      </c>
      <c r="AF154" s="31" t="e">
        <f t="shared" si="74"/>
        <v>#DIV/0!</v>
      </c>
      <c r="AG154" s="26">
        <f>SUMIF(Unloader!B:B,Summary!B154,Unloader!M:M)</f>
        <v>0</v>
      </c>
      <c r="AH154" s="26">
        <f>SUMIF(C$2:C154,C154,AG$2:AG154)</f>
        <v>0</v>
      </c>
      <c r="AI154" s="26">
        <f>SUM(AG$2:AG154)</f>
        <v>0</v>
      </c>
      <c r="AJ154" s="31">
        <f>SUMIF(Unloader!B:B,Summary!B154,Unloader!X:X)</f>
        <v>0</v>
      </c>
      <c r="AK154" s="31">
        <f>SUMIF(Unloader!B:B,Summary!B154,Unloader!AE:AE)+SUMIF(Unloader!B:B,Summary!B154,Unloader!BS:BS)+SUMIF(Unloader!B:B,Summary!B154,Unloader!BO:BO)</f>
        <v>0</v>
      </c>
      <c r="AL154" s="31">
        <f>SUMIF(C$2:C154,C154,AJ$2:AJ154)</f>
        <v>0</v>
      </c>
      <c r="AM154" s="31">
        <f>SUMIF(C$2:C154,C154,AK$2:AK154)</f>
        <v>0</v>
      </c>
      <c r="AN154" s="26" t="e">
        <f t="shared" si="75"/>
        <v>#DIV/0!</v>
      </c>
      <c r="AO154" s="26">
        <f>SUM(AJ$2:AJ154)</f>
        <v>0</v>
      </c>
      <c r="AP154" s="26">
        <f>SUM(AK$2:AK154)</f>
        <v>0</v>
      </c>
      <c r="AQ154" s="26" t="e">
        <f t="shared" si="76"/>
        <v>#DIV/0!</v>
      </c>
    </row>
    <row r="155" spans="1:43" x14ac:dyDescent="0.25">
      <c r="A155" s="49">
        <f t="shared" si="79"/>
        <v>154</v>
      </c>
      <c r="B155" s="120">
        <f t="shared" si="79"/>
        <v>40787</v>
      </c>
      <c r="C155" s="21">
        <f t="shared" si="58"/>
        <v>9</v>
      </c>
      <c r="D155" s="51">
        <f>COUNTIF('Rake Load'!A:A,Summary!B155)</f>
        <v>0</v>
      </c>
      <c r="E155" s="51">
        <f>SUMIF('Rake Load'!A:A,B155,'Rake Load'!F:F)</f>
        <v>0</v>
      </c>
      <c r="F155" s="23">
        <f>SUMIF('Rake Load'!A:A,B155,'Rake Load'!AB:AB)</f>
        <v>0</v>
      </c>
      <c r="G155" s="23" t="e">
        <f t="shared" si="59"/>
        <v>#DIV/0!</v>
      </c>
      <c r="H155" s="24" t="e">
        <f t="shared" si="60"/>
        <v>#DIV/0!</v>
      </c>
      <c r="I155" s="24" t="e">
        <f t="shared" si="61"/>
        <v>#DIV/0!</v>
      </c>
      <c r="J155" s="23">
        <f>SUMIF('Rake Load'!A:A,B155,'Rake Load'!BI:BI)</f>
        <v>0</v>
      </c>
      <c r="K155" s="29">
        <f t="shared" si="62"/>
        <v>0</v>
      </c>
      <c r="L155" s="29" t="e">
        <f t="shared" si="63"/>
        <v>#DIV/0!</v>
      </c>
      <c r="M155" s="36" t="e">
        <f t="shared" si="64"/>
        <v>#DIV/0!</v>
      </c>
      <c r="N155" s="36" t="e">
        <f t="shared" si="65"/>
        <v>#DIV/0!</v>
      </c>
      <c r="O155" s="122">
        <f>SUMIF(C$2:C155,C155,D$2:D155)</f>
        <v>0</v>
      </c>
      <c r="P155" s="21">
        <f>SUMIF(C$2:C155,C155,F$2:F155)</f>
        <v>0</v>
      </c>
      <c r="Q155" s="25" t="e">
        <f t="shared" si="66"/>
        <v>#DIV/0!</v>
      </c>
      <c r="R155" s="24" t="e">
        <f t="shared" si="67"/>
        <v>#DIV/0!</v>
      </c>
      <c r="S155" s="24" t="e">
        <f t="shared" si="68"/>
        <v>#DIV/0!</v>
      </c>
      <c r="T155" s="122">
        <f>SUM(D$2:D155)</f>
        <v>0</v>
      </c>
      <c r="U155" s="26">
        <f>SUMIF(C$2:C155,C155,E$2:E155)</f>
        <v>0</v>
      </c>
      <c r="V155" s="26">
        <f>SUM(E$2:E155)</f>
        <v>0</v>
      </c>
      <c r="W155" s="31">
        <f>SUM(F$2:F155)</f>
        <v>0</v>
      </c>
      <c r="X155" s="31" t="e">
        <f t="shared" si="69"/>
        <v>#DIV/0!</v>
      </c>
      <c r="Y155" s="24" t="e">
        <f t="shared" si="70"/>
        <v>#DIV/0!</v>
      </c>
      <c r="Z155" s="24" t="e">
        <f t="shared" si="71"/>
        <v>#DIV/0!</v>
      </c>
      <c r="AA155" s="26">
        <f>SUMIF('Rake Load'!A:A,Summary!B155,'Rake Load'!AO:AO)</f>
        <v>0</v>
      </c>
      <c r="AB155" s="26">
        <f>SUMIF(C$2:C155,C155,AA$2:AA155)</f>
        <v>0</v>
      </c>
      <c r="AC155" s="26">
        <f>SUM(AA$2:AA155)</f>
        <v>0</v>
      </c>
      <c r="AD155" s="31" t="e">
        <f t="shared" si="72"/>
        <v>#DIV/0!</v>
      </c>
      <c r="AE155" s="31" t="e">
        <f t="shared" si="73"/>
        <v>#DIV/0!</v>
      </c>
      <c r="AF155" s="31" t="e">
        <f t="shared" si="74"/>
        <v>#DIV/0!</v>
      </c>
      <c r="AG155" s="26">
        <f>SUMIF(Unloader!B:B,Summary!B155,Unloader!M:M)</f>
        <v>0</v>
      </c>
      <c r="AH155" s="26">
        <f>SUMIF(C$2:C155,C155,AG$2:AG155)</f>
        <v>0</v>
      </c>
      <c r="AI155" s="26">
        <f>SUM(AG$2:AG155)</f>
        <v>0</v>
      </c>
      <c r="AJ155" s="31">
        <f>SUMIF(Unloader!B:B,Summary!B155,Unloader!X:X)</f>
        <v>0</v>
      </c>
      <c r="AK155" s="31">
        <f>SUMIF(Unloader!B:B,Summary!B155,Unloader!AE:AE)+SUMIF(Unloader!B:B,Summary!B155,Unloader!BS:BS)+SUMIF(Unloader!B:B,Summary!B155,Unloader!BO:BO)</f>
        <v>0</v>
      </c>
      <c r="AL155" s="31">
        <f>SUMIF(C$2:C155,C155,AJ$2:AJ155)</f>
        <v>0</v>
      </c>
      <c r="AM155" s="31">
        <f>SUMIF(C$2:C155,C155,AK$2:AK155)</f>
        <v>0</v>
      </c>
      <c r="AN155" s="26" t="e">
        <f t="shared" si="75"/>
        <v>#DIV/0!</v>
      </c>
      <c r="AO155" s="26">
        <f>SUM(AJ$2:AJ155)</f>
        <v>0</v>
      </c>
      <c r="AP155" s="26">
        <f>SUM(AK$2:AK155)</f>
        <v>0</v>
      </c>
      <c r="AQ155" s="26" t="e">
        <f t="shared" si="76"/>
        <v>#DIV/0!</v>
      </c>
    </row>
    <row r="156" spans="1:43" x14ac:dyDescent="0.25">
      <c r="A156" s="49">
        <f t="shared" si="79"/>
        <v>155</v>
      </c>
      <c r="B156" s="120">
        <f t="shared" si="79"/>
        <v>40788</v>
      </c>
      <c r="C156" s="21">
        <f t="shared" si="58"/>
        <v>9</v>
      </c>
      <c r="D156" s="51">
        <f>COUNTIF('Rake Load'!A:A,Summary!B156)</f>
        <v>0</v>
      </c>
      <c r="E156" s="51">
        <f>SUMIF('Rake Load'!A:A,B156,'Rake Load'!F:F)</f>
        <v>0</v>
      </c>
      <c r="F156" s="23">
        <f>SUMIF('Rake Load'!A:A,B156,'Rake Load'!AB:AB)</f>
        <v>0</v>
      </c>
      <c r="G156" s="23" t="e">
        <f t="shared" si="59"/>
        <v>#DIV/0!</v>
      </c>
      <c r="H156" s="24" t="e">
        <f t="shared" si="60"/>
        <v>#DIV/0!</v>
      </c>
      <c r="I156" s="24" t="e">
        <f t="shared" si="61"/>
        <v>#DIV/0!</v>
      </c>
      <c r="J156" s="23">
        <f>SUMIF('Rake Load'!A:A,B156,'Rake Load'!BI:BI)</f>
        <v>0</v>
      </c>
      <c r="K156" s="29">
        <f t="shared" si="62"/>
        <v>0</v>
      </c>
      <c r="L156" s="29" t="e">
        <f t="shared" si="63"/>
        <v>#DIV/0!</v>
      </c>
      <c r="M156" s="36" t="e">
        <f t="shared" si="64"/>
        <v>#DIV/0!</v>
      </c>
      <c r="N156" s="36" t="e">
        <f t="shared" si="65"/>
        <v>#DIV/0!</v>
      </c>
      <c r="O156" s="122">
        <f>SUMIF(C$2:C156,C156,D$2:D156)</f>
        <v>0</v>
      </c>
      <c r="P156" s="21">
        <f>SUMIF(C$2:C156,C156,F$2:F156)</f>
        <v>0</v>
      </c>
      <c r="Q156" s="25" t="e">
        <f t="shared" si="66"/>
        <v>#DIV/0!</v>
      </c>
      <c r="R156" s="24" t="e">
        <f t="shared" si="67"/>
        <v>#DIV/0!</v>
      </c>
      <c r="S156" s="24" t="e">
        <f t="shared" si="68"/>
        <v>#DIV/0!</v>
      </c>
      <c r="T156" s="122">
        <f>SUM(D$2:D156)</f>
        <v>0</v>
      </c>
      <c r="U156" s="26">
        <f>SUMIF(C$2:C156,C156,E$2:E156)</f>
        <v>0</v>
      </c>
      <c r="V156" s="26">
        <f>SUM(E$2:E156)</f>
        <v>0</v>
      </c>
      <c r="W156" s="31">
        <f>SUM(F$2:F156)</f>
        <v>0</v>
      </c>
      <c r="X156" s="31" t="e">
        <f t="shared" si="69"/>
        <v>#DIV/0!</v>
      </c>
      <c r="Y156" s="24" t="e">
        <f t="shared" si="70"/>
        <v>#DIV/0!</v>
      </c>
      <c r="Z156" s="24" t="e">
        <f t="shared" si="71"/>
        <v>#DIV/0!</v>
      </c>
      <c r="AA156" s="26">
        <f>SUMIF('Rake Load'!A:A,Summary!B156,'Rake Load'!AO:AO)</f>
        <v>0</v>
      </c>
      <c r="AB156" s="26">
        <f>SUMIF(C$2:C156,C156,AA$2:AA156)</f>
        <v>0</v>
      </c>
      <c r="AC156" s="26">
        <f>SUM(AA$2:AA156)</f>
        <v>0</v>
      </c>
      <c r="AD156" s="31" t="e">
        <f t="shared" si="72"/>
        <v>#DIV/0!</v>
      </c>
      <c r="AE156" s="31" t="e">
        <f t="shared" si="73"/>
        <v>#DIV/0!</v>
      </c>
      <c r="AF156" s="31" t="e">
        <f t="shared" si="74"/>
        <v>#DIV/0!</v>
      </c>
      <c r="AG156" s="26">
        <f>SUMIF(Unloader!B:B,Summary!B156,Unloader!M:M)</f>
        <v>0</v>
      </c>
      <c r="AH156" s="26">
        <f>SUMIF(C$2:C156,C156,AG$2:AG156)</f>
        <v>0</v>
      </c>
      <c r="AI156" s="26">
        <f>SUM(AG$2:AG156)</f>
        <v>0</v>
      </c>
      <c r="AJ156" s="31">
        <f>SUMIF(Unloader!B:B,Summary!B156,Unloader!X:X)</f>
        <v>0</v>
      </c>
      <c r="AK156" s="31">
        <f>SUMIF(Unloader!B:B,Summary!B156,Unloader!AE:AE)+SUMIF(Unloader!B:B,Summary!B156,Unloader!BS:BS)+SUMIF(Unloader!B:B,Summary!B156,Unloader!BO:BO)</f>
        <v>0</v>
      </c>
      <c r="AL156" s="31">
        <f>SUMIF(C$2:C156,C156,AJ$2:AJ156)</f>
        <v>0</v>
      </c>
      <c r="AM156" s="31">
        <f>SUMIF(C$2:C156,C156,AK$2:AK156)</f>
        <v>0</v>
      </c>
      <c r="AN156" s="26" t="e">
        <f t="shared" si="75"/>
        <v>#DIV/0!</v>
      </c>
      <c r="AO156" s="26">
        <f>SUM(AJ$2:AJ156)</f>
        <v>0</v>
      </c>
      <c r="AP156" s="26">
        <f>SUM(AK$2:AK156)</f>
        <v>0</v>
      </c>
      <c r="AQ156" s="26" t="e">
        <f t="shared" si="76"/>
        <v>#DIV/0!</v>
      </c>
    </row>
    <row r="157" spans="1:43" x14ac:dyDescent="0.25">
      <c r="A157" s="49">
        <f t="shared" si="79"/>
        <v>156</v>
      </c>
      <c r="B157" s="120">
        <f t="shared" si="79"/>
        <v>40789</v>
      </c>
      <c r="C157" s="21">
        <f t="shared" si="58"/>
        <v>9</v>
      </c>
      <c r="D157" s="51">
        <f>COUNTIF('Rake Load'!A:A,Summary!B157)</f>
        <v>0</v>
      </c>
      <c r="E157" s="51">
        <f>SUMIF('Rake Load'!A:A,B157,'Rake Load'!F:F)</f>
        <v>0</v>
      </c>
      <c r="F157" s="23">
        <f>SUMIF('Rake Load'!A:A,B157,'Rake Load'!AB:AB)</f>
        <v>0</v>
      </c>
      <c r="G157" s="23" t="e">
        <f t="shared" si="59"/>
        <v>#DIV/0!</v>
      </c>
      <c r="H157" s="24" t="e">
        <f t="shared" si="60"/>
        <v>#DIV/0!</v>
      </c>
      <c r="I157" s="24" t="e">
        <f t="shared" si="61"/>
        <v>#DIV/0!</v>
      </c>
      <c r="J157" s="23">
        <f>SUMIF('Rake Load'!A:A,B157,'Rake Load'!BI:BI)</f>
        <v>0</v>
      </c>
      <c r="K157" s="29">
        <f t="shared" si="62"/>
        <v>0</v>
      </c>
      <c r="L157" s="29" t="e">
        <f t="shared" si="63"/>
        <v>#DIV/0!</v>
      </c>
      <c r="M157" s="36" t="e">
        <f t="shared" si="64"/>
        <v>#DIV/0!</v>
      </c>
      <c r="N157" s="36" t="e">
        <f t="shared" si="65"/>
        <v>#DIV/0!</v>
      </c>
      <c r="O157" s="122">
        <f>SUMIF(C$2:C157,C157,D$2:D157)</f>
        <v>0</v>
      </c>
      <c r="P157" s="21">
        <f>SUMIF(C$2:C157,C157,F$2:F157)</f>
        <v>0</v>
      </c>
      <c r="Q157" s="25" t="e">
        <f t="shared" si="66"/>
        <v>#DIV/0!</v>
      </c>
      <c r="R157" s="24" t="e">
        <f t="shared" si="67"/>
        <v>#DIV/0!</v>
      </c>
      <c r="S157" s="24" t="e">
        <f t="shared" si="68"/>
        <v>#DIV/0!</v>
      </c>
      <c r="T157" s="122">
        <f>SUM(D$2:D157)</f>
        <v>0</v>
      </c>
      <c r="U157" s="26">
        <f>SUMIF(C$2:C157,C157,E$2:E157)</f>
        <v>0</v>
      </c>
      <c r="V157" s="26">
        <f>SUM(E$2:E157)</f>
        <v>0</v>
      </c>
      <c r="W157" s="31">
        <f>SUM(F$2:F157)</f>
        <v>0</v>
      </c>
      <c r="X157" s="31" t="e">
        <f t="shared" si="69"/>
        <v>#DIV/0!</v>
      </c>
      <c r="Y157" s="24" t="e">
        <f t="shared" si="70"/>
        <v>#DIV/0!</v>
      </c>
      <c r="Z157" s="24" t="e">
        <f t="shared" si="71"/>
        <v>#DIV/0!</v>
      </c>
      <c r="AA157" s="26">
        <f>SUMIF('Rake Load'!A:A,Summary!B157,'Rake Load'!AO:AO)</f>
        <v>0</v>
      </c>
      <c r="AB157" s="26">
        <f>SUMIF(C$2:C157,C157,AA$2:AA157)</f>
        <v>0</v>
      </c>
      <c r="AC157" s="26">
        <f>SUM(AA$2:AA157)</f>
        <v>0</v>
      </c>
      <c r="AD157" s="31" t="e">
        <f t="shared" si="72"/>
        <v>#DIV/0!</v>
      </c>
      <c r="AE157" s="31" t="e">
        <f t="shared" si="73"/>
        <v>#DIV/0!</v>
      </c>
      <c r="AF157" s="31" t="e">
        <f t="shared" si="74"/>
        <v>#DIV/0!</v>
      </c>
      <c r="AG157" s="26">
        <f>SUMIF(Unloader!B:B,Summary!B157,Unloader!M:M)</f>
        <v>0</v>
      </c>
      <c r="AH157" s="26">
        <f>SUMIF(C$2:C157,C157,AG$2:AG157)</f>
        <v>0</v>
      </c>
      <c r="AI157" s="26">
        <f>SUM(AG$2:AG157)</f>
        <v>0</v>
      </c>
      <c r="AJ157" s="31">
        <f>SUMIF(Unloader!B:B,Summary!B157,Unloader!X:X)</f>
        <v>0</v>
      </c>
      <c r="AK157" s="31">
        <f>SUMIF(Unloader!B:B,Summary!B157,Unloader!AE:AE)+SUMIF(Unloader!B:B,Summary!B157,Unloader!BS:BS)+SUMIF(Unloader!B:B,Summary!B157,Unloader!BO:BO)</f>
        <v>0</v>
      </c>
      <c r="AL157" s="31">
        <f>SUMIF(C$2:C157,C157,AJ$2:AJ157)</f>
        <v>0</v>
      </c>
      <c r="AM157" s="31">
        <f>SUMIF(C$2:C157,C157,AK$2:AK157)</f>
        <v>0</v>
      </c>
      <c r="AN157" s="26" t="e">
        <f t="shared" si="75"/>
        <v>#DIV/0!</v>
      </c>
      <c r="AO157" s="26">
        <f>SUM(AJ$2:AJ157)</f>
        <v>0</v>
      </c>
      <c r="AP157" s="26">
        <f>SUM(AK$2:AK157)</f>
        <v>0</v>
      </c>
      <c r="AQ157" s="26" t="e">
        <f t="shared" si="76"/>
        <v>#DIV/0!</v>
      </c>
    </row>
    <row r="158" spans="1:43" x14ac:dyDescent="0.25">
      <c r="A158" s="49">
        <f t="shared" si="79"/>
        <v>157</v>
      </c>
      <c r="B158" s="120">
        <f t="shared" si="79"/>
        <v>40790</v>
      </c>
      <c r="C158" s="21">
        <f t="shared" si="58"/>
        <v>9</v>
      </c>
      <c r="D158" s="51">
        <f>COUNTIF('Rake Load'!A:A,Summary!B158)</f>
        <v>0</v>
      </c>
      <c r="E158" s="51">
        <f>SUMIF('Rake Load'!A:A,B158,'Rake Load'!F:F)</f>
        <v>0</v>
      </c>
      <c r="F158" s="23">
        <f>SUMIF('Rake Load'!A:A,B158,'Rake Load'!AB:AB)</f>
        <v>0</v>
      </c>
      <c r="G158" s="23" t="e">
        <f t="shared" si="59"/>
        <v>#DIV/0!</v>
      </c>
      <c r="H158" s="24" t="e">
        <f t="shared" si="60"/>
        <v>#DIV/0!</v>
      </c>
      <c r="I158" s="24" t="e">
        <f t="shared" si="61"/>
        <v>#DIV/0!</v>
      </c>
      <c r="J158" s="23">
        <f>SUMIF('Rake Load'!A:A,B158,'Rake Load'!BI:BI)</f>
        <v>0</v>
      </c>
      <c r="K158" s="29">
        <f t="shared" si="62"/>
        <v>0</v>
      </c>
      <c r="L158" s="29" t="e">
        <f t="shared" si="63"/>
        <v>#DIV/0!</v>
      </c>
      <c r="M158" s="36" t="e">
        <f t="shared" si="64"/>
        <v>#DIV/0!</v>
      </c>
      <c r="N158" s="36" t="e">
        <f t="shared" si="65"/>
        <v>#DIV/0!</v>
      </c>
      <c r="O158" s="122">
        <f>SUMIF(C$2:C158,C158,D$2:D158)</f>
        <v>0</v>
      </c>
      <c r="P158" s="21">
        <f>SUMIF(C$2:C158,C158,F$2:F158)</f>
        <v>0</v>
      </c>
      <c r="Q158" s="25" t="e">
        <f t="shared" si="66"/>
        <v>#DIV/0!</v>
      </c>
      <c r="R158" s="24" t="e">
        <f t="shared" si="67"/>
        <v>#DIV/0!</v>
      </c>
      <c r="S158" s="24" t="e">
        <f t="shared" si="68"/>
        <v>#DIV/0!</v>
      </c>
      <c r="T158" s="122">
        <f>SUM(D$2:D158)</f>
        <v>0</v>
      </c>
      <c r="U158" s="26">
        <f>SUMIF(C$2:C158,C158,E$2:E158)</f>
        <v>0</v>
      </c>
      <c r="V158" s="26">
        <f>SUM(E$2:E158)</f>
        <v>0</v>
      </c>
      <c r="W158" s="31">
        <f>SUM(F$2:F158)</f>
        <v>0</v>
      </c>
      <c r="X158" s="31" t="e">
        <f t="shared" si="69"/>
        <v>#DIV/0!</v>
      </c>
      <c r="Y158" s="24" t="e">
        <f t="shared" si="70"/>
        <v>#DIV/0!</v>
      </c>
      <c r="Z158" s="24" t="e">
        <f t="shared" si="71"/>
        <v>#DIV/0!</v>
      </c>
      <c r="AA158" s="26">
        <f>SUMIF('Rake Load'!A:A,Summary!B158,'Rake Load'!AO:AO)</f>
        <v>0</v>
      </c>
      <c r="AB158" s="26">
        <f>SUMIF(C$2:C158,C158,AA$2:AA158)</f>
        <v>0</v>
      </c>
      <c r="AC158" s="26">
        <f>SUM(AA$2:AA158)</f>
        <v>0</v>
      </c>
      <c r="AD158" s="31" t="e">
        <f t="shared" si="72"/>
        <v>#DIV/0!</v>
      </c>
      <c r="AE158" s="31" t="e">
        <f t="shared" si="73"/>
        <v>#DIV/0!</v>
      </c>
      <c r="AF158" s="31" t="e">
        <f t="shared" si="74"/>
        <v>#DIV/0!</v>
      </c>
      <c r="AG158" s="26">
        <f>SUMIF(Unloader!B:B,Summary!B158,Unloader!M:M)</f>
        <v>0</v>
      </c>
      <c r="AH158" s="26">
        <f>SUMIF(C$2:C158,C158,AG$2:AG158)</f>
        <v>0</v>
      </c>
      <c r="AI158" s="26">
        <f>SUM(AG$2:AG158)</f>
        <v>0</v>
      </c>
      <c r="AJ158" s="31">
        <f>SUMIF(Unloader!B:B,Summary!B158,Unloader!X:X)</f>
        <v>0</v>
      </c>
      <c r="AK158" s="31">
        <f>SUMIF(Unloader!B:B,Summary!B158,Unloader!AE:AE)+SUMIF(Unloader!B:B,Summary!B158,Unloader!BS:BS)+SUMIF(Unloader!B:B,Summary!B158,Unloader!BO:BO)</f>
        <v>0</v>
      </c>
      <c r="AL158" s="31">
        <f>SUMIF(C$2:C158,C158,AJ$2:AJ158)</f>
        <v>0</v>
      </c>
      <c r="AM158" s="31">
        <f>SUMIF(C$2:C158,C158,AK$2:AK158)</f>
        <v>0</v>
      </c>
      <c r="AN158" s="26" t="e">
        <f t="shared" si="75"/>
        <v>#DIV/0!</v>
      </c>
      <c r="AO158" s="26">
        <f>SUM(AJ$2:AJ158)</f>
        <v>0</v>
      </c>
      <c r="AP158" s="26">
        <f>SUM(AK$2:AK158)</f>
        <v>0</v>
      </c>
      <c r="AQ158" s="26" t="e">
        <f t="shared" si="76"/>
        <v>#DIV/0!</v>
      </c>
    </row>
    <row r="159" spans="1:43" x14ac:dyDescent="0.25">
      <c r="A159" s="49">
        <f t="shared" si="79"/>
        <v>158</v>
      </c>
      <c r="B159" s="120">
        <f t="shared" si="79"/>
        <v>40791</v>
      </c>
      <c r="C159" s="21">
        <f t="shared" si="58"/>
        <v>9</v>
      </c>
      <c r="D159" s="51">
        <f>COUNTIF('Rake Load'!A:A,Summary!B159)</f>
        <v>0</v>
      </c>
      <c r="E159" s="51">
        <f>SUMIF('Rake Load'!A:A,B159,'Rake Load'!F:F)</f>
        <v>0</v>
      </c>
      <c r="F159" s="23">
        <f>SUMIF('Rake Load'!A:A,B159,'Rake Load'!AB:AB)</f>
        <v>0</v>
      </c>
      <c r="G159" s="23" t="e">
        <f t="shared" si="59"/>
        <v>#DIV/0!</v>
      </c>
      <c r="H159" s="24" t="e">
        <f t="shared" si="60"/>
        <v>#DIV/0!</v>
      </c>
      <c r="I159" s="24" t="e">
        <f t="shared" si="61"/>
        <v>#DIV/0!</v>
      </c>
      <c r="J159" s="23">
        <f>SUMIF('Rake Load'!A:A,B159,'Rake Load'!BI:BI)</f>
        <v>0</v>
      </c>
      <c r="K159" s="29">
        <f t="shared" si="62"/>
        <v>0</v>
      </c>
      <c r="L159" s="29" t="e">
        <f t="shared" si="63"/>
        <v>#DIV/0!</v>
      </c>
      <c r="M159" s="36" t="e">
        <f t="shared" si="64"/>
        <v>#DIV/0!</v>
      </c>
      <c r="N159" s="36" t="e">
        <f t="shared" si="65"/>
        <v>#DIV/0!</v>
      </c>
      <c r="O159" s="122">
        <f>SUMIF(C$2:C159,C159,D$2:D159)</f>
        <v>0</v>
      </c>
      <c r="P159" s="21">
        <f>SUMIF(C$2:C159,C159,F$2:F159)</f>
        <v>0</v>
      </c>
      <c r="Q159" s="25" t="e">
        <f t="shared" si="66"/>
        <v>#DIV/0!</v>
      </c>
      <c r="R159" s="24" t="e">
        <f t="shared" si="67"/>
        <v>#DIV/0!</v>
      </c>
      <c r="S159" s="24" t="e">
        <f t="shared" si="68"/>
        <v>#DIV/0!</v>
      </c>
      <c r="T159" s="122">
        <f>SUM(D$2:D159)</f>
        <v>0</v>
      </c>
      <c r="U159" s="26">
        <f>SUMIF(C$2:C159,C159,E$2:E159)</f>
        <v>0</v>
      </c>
      <c r="V159" s="26">
        <f>SUM(E$2:E159)</f>
        <v>0</v>
      </c>
      <c r="W159" s="31">
        <f>SUM(F$2:F159)</f>
        <v>0</v>
      </c>
      <c r="X159" s="31" t="e">
        <f t="shared" si="69"/>
        <v>#DIV/0!</v>
      </c>
      <c r="Y159" s="24" t="e">
        <f t="shared" si="70"/>
        <v>#DIV/0!</v>
      </c>
      <c r="Z159" s="24" t="e">
        <f t="shared" si="71"/>
        <v>#DIV/0!</v>
      </c>
      <c r="AA159" s="26">
        <f>SUMIF('Rake Load'!A:A,Summary!B159,'Rake Load'!AO:AO)</f>
        <v>0</v>
      </c>
      <c r="AB159" s="26">
        <f>SUMIF(C$2:C159,C159,AA$2:AA159)</f>
        <v>0</v>
      </c>
      <c r="AC159" s="26">
        <f>SUM(AA$2:AA159)</f>
        <v>0</v>
      </c>
      <c r="AD159" s="31" t="e">
        <f t="shared" si="72"/>
        <v>#DIV/0!</v>
      </c>
      <c r="AE159" s="31" t="e">
        <f t="shared" si="73"/>
        <v>#DIV/0!</v>
      </c>
      <c r="AF159" s="31" t="e">
        <f t="shared" si="74"/>
        <v>#DIV/0!</v>
      </c>
      <c r="AG159" s="26">
        <f>SUMIF(Unloader!B:B,Summary!B159,Unloader!M:M)</f>
        <v>0</v>
      </c>
      <c r="AH159" s="26">
        <f>SUMIF(C$2:C159,C159,AG$2:AG159)</f>
        <v>0</v>
      </c>
      <c r="AI159" s="26">
        <f>SUM(AG$2:AG159)</f>
        <v>0</v>
      </c>
      <c r="AJ159" s="31">
        <f>SUMIF(Unloader!B:B,Summary!B159,Unloader!X:X)</f>
        <v>0</v>
      </c>
      <c r="AK159" s="31">
        <f>SUMIF(Unloader!B:B,Summary!B159,Unloader!AE:AE)+SUMIF(Unloader!B:B,Summary!B159,Unloader!BS:BS)+SUMIF(Unloader!B:B,Summary!B159,Unloader!BO:BO)</f>
        <v>0</v>
      </c>
      <c r="AL159" s="31">
        <f>SUMIF(C$2:C159,C159,AJ$2:AJ159)</f>
        <v>0</v>
      </c>
      <c r="AM159" s="31">
        <f>SUMIF(C$2:C159,C159,AK$2:AK159)</f>
        <v>0</v>
      </c>
      <c r="AN159" s="26" t="e">
        <f t="shared" si="75"/>
        <v>#DIV/0!</v>
      </c>
      <c r="AO159" s="26">
        <f>SUM(AJ$2:AJ159)</f>
        <v>0</v>
      </c>
      <c r="AP159" s="26">
        <f>SUM(AK$2:AK159)</f>
        <v>0</v>
      </c>
      <c r="AQ159" s="26" t="e">
        <f t="shared" si="76"/>
        <v>#DIV/0!</v>
      </c>
    </row>
    <row r="160" spans="1:43" x14ac:dyDescent="0.25">
      <c r="A160" s="49">
        <f t="shared" si="79"/>
        <v>159</v>
      </c>
      <c r="B160" s="120">
        <f t="shared" si="79"/>
        <v>40792</v>
      </c>
      <c r="C160" s="21">
        <f t="shared" si="58"/>
        <v>9</v>
      </c>
      <c r="D160" s="51">
        <f>COUNTIF('Rake Load'!A:A,Summary!B160)</f>
        <v>0</v>
      </c>
      <c r="E160" s="51">
        <f>SUMIF('Rake Load'!A:A,B160,'Rake Load'!F:F)</f>
        <v>0</v>
      </c>
      <c r="F160" s="23">
        <f>SUMIF('Rake Load'!A:A,B160,'Rake Load'!AB:AB)</f>
        <v>0</v>
      </c>
      <c r="G160" s="23" t="e">
        <f t="shared" si="59"/>
        <v>#DIV/0!</v>
      </c>
      <c r="H160" s="24" t="e">
        <f t="shared" si="60"/>
        <v>#DIV/0!</v>
      </c>
      <c r="I160" s="24" t="e">
        <f t="shared" si="61"/>
        <v>#DIV/0!</v>
      </c>
      <c r="J160" s="23">
        <f>SUMIF('Rake Load'!A:A,B160,'Rake Load'!BI:BI)</f>
        <v>0</v>
      </c>
      <c r="K160" s="29">
        <f t="shared" si="62"/>
        <v>0</v>
      </c>
      <c r="L160" s="29" t="e">
        <f t="shared" si="63"/>
        <v>#DIV/0!</v>
      </c>
      <c r="M160" s="36" t="e">
        <f t="shared" si="64"/>
        <v>#DIV/0!</v>
      </c>
      <c r="N160" s="36" t="e">
        <f t="shared" si="65"/>
        <v>#DIV/0!</v>
      </c>
      <c r="O160" s="122">
        <f>SUMIF(C$2:C160,C160,D$2:D160)</f>
        <v>0</v>
      </c>
      <c r="P160" s="21">
        <f>SUMIF(C$2:C160,C160,F$2:F160)</f>
        <v>0</v>
      </c>
      <c r="Q160" s="25" t="e">
        <f t="shared" si="66"/>
        <v>#DIV/0!</v>
      </c>
      <c r="R160" s="24" t="e">
        <f t="shared" si="67"/>
        <v>#DIV/0!</v>
      </c>
      <c r="S160" s="24" t="e">
        <f t="shared" si="68"/>
        <v>#DIV/0!</v>
      </c>
      <c r="T160" s="122">
        <f>SUM(D$2:D160)</f>
        <v>0</v>
      </c>
      <c r="U160" s="26">
        <f>SUMIF(C$2:C160,C160,E$2:E160)</f>
        <v>0</v>
      </c>
      <c r="V160" s="26">
        <f>SUM(E$2:E160)</f>
        <v>0</v>
      </c>
      <c r="W160" s="31">
        <f>SUM(F$2:F160)</f>
        <v>0</v>
      </c>
      <c r="X160" s="31" t="e">
        <f t="shared" si="69"/>
        <v>#DIV/0!</v>
      </c>
      <c r="Y160" s="24" t="e">
        <f t="shared" si="70"/>
        <v>#DIV/0!</v>
      </c>
      <c r="Z160" s="24" t="e">
        <f t="shared" si="71"/>
        <v>#DIV/0!</v>
      </c>
      <c r="AA160" s="26">
        <f>SUMIF('Rake Load'!A:A,Summary!B160,'Rake Load'!AO:AO)</f>
        <v>0</v>
      </c>
      <c r="AB160" s="26">
        <f>SUMIF(C$2:C160,C160,AA$2:AA160)</f>
        <v>0</v>
      </c>
      <c r="AC160" s="26">
        <f>SUM(AA$2:AA160)</f>
        <v>0</v>
      </c>
      <c r="AD160" s="31" t="e">
        <f t="shared" si="72"/>
        <v>#DIV/0!</v>
      </c>
      <c r="AE160" s="31" t="e">
        <f t="shared" si="73"/>
        <v>#DIV/0!</v>
      </c>
      <c r="AF160" s="31" t="e">
        <f t="shared" si="74"/>
        <v>#DIV/0!</v>
      </c>
      <c r="AG160" s="26">
        <f>SUMIF(Unloader!B:B,Summary!B160,Unloader!M:M)</f>
        <v>0</v>
      </c>
      <c r="AH160" s="26">
        <f>SUMIF(C$2:C160,C160,AG$2:AG160)</f>
        <v>0</v>
      </c>
      <c r="AI160" s="26">
        <f>SUM(AG$2:AG160)</f>
        <v>0</v>
      </c>
      <c r="AJ160" s="31">
        <f>SUMIF(Unloader!B:B,Summary!B160,Unloader!X:X)</f>
        <v>0</v>
      </c>
      <c r="AK160" s="31">
        <f>SUMIF(Unloader!B:B,Summary!B160,Unloader!AE:AE)+SUMIF(Unloader!B:B,Summary!B160,Unloader!BS:BS)+SUMIF(Unloader!B:B,Summary!B160,Unloader!BO:BO)</f>
        <v>0</v>
      </c>
      <c r="AL160" s="31">
        <f>SUMIF(C$2:C160,C160,AJ$2:AJ160)</f>
        <v>0</v>
      </c>
      <c r="AM160" s="31">
        <f>SUMIF(C$2:C160,C160,AK$2:AK160)</f>
        <v>0</v>
      </c>
      <c r="AN160" s="26" t="e">
        <f t="shared" si="75"/>
        <v>#DIV/0!</v>
      </c>
      <c r="AO160" s="26">
        <f>SUM(AJ$2:AJ160)</f>
        <v>0</v>
      </c>
      <c r="AP160" s="26">
        <f>SUM(AK$2:AK160)</f>
        <v>0</v>
      </c>
      <c r="AQ160" s="26" t="e">
        <f t="shared" si="76"/>
        <v>#DIV/0!</v>
      </c>
    </row>
    <row r="161" spans="1:43" x14ac:dyDescent="0.25">
      <c r="A161" s="49">
        <f t="shared" si="79"/>
        <v>160</v>
      </c>
      <c r="B161" s="120">
        <f t="shared" si="79"/>
        <v>40793</v>
      </c>
      <c r="C161" s="21">
        <f t="shared" si="58"/>
        <v>9</v>
      </c>
      <c r="D161" s="51">
        <f>COUNTIF('Rake Load'!A:A,Summary!B161)</f>
        <v>0</v>
      </c>
      <c r="E161" s="51">
        <f>SUMIF('Rake Load'!A:A,B161,'Rake Load'!F:F)</f>
        <v>0</v>
      </c>
      <c r="F161" s="23">
        <f>SUMIF('Rake Load'!A:A,B161,'Rake Load'!AB:AB)</f>
        <v>0</v>
      </c>
      <c r="G161" s="23" t="e">
        <f t="shared" si="59"/>
        <v>#DIV/0!</v>
      </c>
      <c r="H161" s="24" t="e">
        <f t="shared" si="60"/>
        <v>#DIV/0!</v>
      </c>
      <c r="I161" s="24" t="e">
        <f t="shared" si="61"/>
        <v>#DIV/0!</v>
      </c>
      <c r="J161" s="23">
        <f>SUMIF('Rake Load'!A:A,B161,'Rake Load'!BI:BI)</f>
        <v>0</v>
      </c>
      <c r="K161" s="29">
        <f t="shared" si="62"/>
        <v>0</v>
      </c>
      <c r="L161" s="29" t="e">
        <f t="shared" si="63"/>
        <v>#DIV/0!</v>
      </c>
      <c r="M161" s="36" t="e">
        <f t="shared" si="64"/>
        <v>#DIV/0!</v>
      </c>
      <c r="N161" s="36" t="e">
        <f t="shared" si="65"/>
        <v>#DIV/0!</v>
      </c>
      <c r="O161" s="122">
        <f>SUMIF(C$2:C161,C161,D$2:D161)</f>
        <v>0</v>
      </c>
      <c r="P161" s="21">
        <f>SUMIF(C$2:C161,C161,F$2:F161)</f>
        <v>0</v>
      </c>
      <c r="Q161" s="25" t="e">
        <f t="shared" si="66"/>
        <v>#DIV/0!</v>
      </c>
      <c r="R161" s="24" t="e">
        <f t="shared" si="67"/>
        <v>#DIV/0!</v>
      </c>
      <c r="S161" s="24" t="e">
        <f t="shared" si="68"/>
        <v>#DIV/0!</v>
      </c>
      <c r="T161" s="122">
        <f>SUM(D$2:D161)</f>
        <v>0</v>
      </c>
      <c r="U161" s="26">
        <f>SUMIF(C$2:C161,C161,E$2:E161)</f>
        <v>0</v>
      </c>
      <c r="V161" s="26">
        <f>SUM(E$2:E161)</f>
        <v>0</v>
      </c>
      <c r="W161" s="31">
        <f>SUM(F$2:F161)</f>
        <v>0</v>
      </c>
      <c r="X161" s="31" t="e">
        <f t="shared" si="69"/>
        <v>#DIV/0!</v>
      </c>
      <c r="Y161" s="24" t="e">
        <f t="shared" si="70"/>
        <v>#DIV/0!</v>
      </c>
      <c r="Z161" s="24" t="e">
        <f t="shared" si="71"/>
        <v>#DIV/0!</v>
      </c>
      <c r="AA161" s="26">
        <f>SUMIF('Rake Load'!A:A,Summary!B161,'Rake Load'!AO:AO)</f>
        <v>0</v>
      </c>
      <c r="AB161" s="26">
        <f>SUMIF(C$2:C161,C161,AA$2:AA161)</f>
        <v>0</v>
      </c>
      <c r="AC161" s="26">
        <f>SUM(AA$2:AA161)</f>
        <v>0</v>
      </c>
      <c r="AD161" s="31" t="e">
        <f t="shared" si="72"/>
        <v>#DIV/0!</v>
      </c>
      <c r="AE161" s="31" t="e">
        <f t="shared" si="73"/>
        <v>#DIV/0!</v>
      </c>
      <c r="AF161" s="31" t="e">
        <f t="shared" si="74"/>
        <v>#DIV/0!</v>
      </c>
      <c r="AG161" s="26">
        <f>SUMIF(Unloader!B:B,Summary!B161,Unloader!M:M)</f>
        <v>0</v>
      </c>
      <c r="AH161" s="26">
        <f>SUMIF(C$2:C161,C161,AG$2:AG161)</f>
        <v>0</v>
      </c>
      <c r="AI161" s="26">
        <f>SUM(AG$2:AG161)</f>
        <v>0</v>
      </c>
      <c r="AJ161" s="31">
        <f>SUMIF(Unloader!B:B,Summary!B161,Unloader!X:X)</f>
        <v>0</v>
      </c>
      <c r="AK161" s="31">
        <f>SUMIF(Unloader!B:B,Summary!B161,Unloader!AE:AE)+SUMIF(Unloader!B:B,Summary!B161,Unloader!BS:BS)+SUMIF(Unloader!B:B,Summary!B161,Unloader!BO:BO)</f>
        <v>0</v>
      </c>
      <c r="AL161" s="31">
        <f>SUMIF(C$2:C161,C161,AJ$2:AJ161)</f>
        <v>0</v>
      </c>
      <c r="AM161" s="31">
        <f>SUMIF(C$2:C161,C161,AK$2:AK161)</f>
        <v>0</v>
      </c>
      <c r="AN161" s="26" t="e">
        <f t="shared" si="75"/>
        <v>#DIV/0!</v>
      </c>
      <c r="AO161" s="26">
        <f>SUM(AJ$2:AJ161)</f>
        <v>0</v>
      </c>
      <c r="AP161" s="26">
        <f>SUM(AK$2:AK161)</f>
        <v>0</v>
      </c>
      <c r="AQ161" s="26" t="e">
        <f t="shared" si="76"/>
        <v>#DIV/0!</v>
      </c>
    </row>
    <row r="162" spans="1:43" x14ac:dyDescent="0.25">
      <c r="A162" s="49">
        <f t="shared" si="79"/>
        <v>161</v>
      </c>
      <c r="B162" s="120">
        <f t="shared" si="79"/>
        <v>40794</v>
      </c>
      <c r="C162" s="21">
        <f t="shared" si="58"/>
        <v>9</v>
      </c>
      <c r="D162" s="51">
        <f>COUNTIF('Rake Load'!A:A,Summary!B162)</f>
        <v>0</v>
      </c>
      <c r="E162" s="51">
        <f>SUMIF('Rake Load'!A:A,B162,'Rake Load'!F:F)</f>
        <v>0</v>
      </c>
      <c r="F162" s="23">
        <f>SUMIF('Rake Load'!A:A,B162,'Rake Load'!AB:AB)</f>
        <v>0</v>
      </c>
      <c r="G162" s="23" t="e">
        <f t="shared" si="59"/>
        <v>#DIV/0!</v>
      </c>
      <c r="H162" s="24" t="e">
        <f t="shared" si="60"/>
        <v>#DIV/0!</v>
      </c>
      <c r="I162" s="24" t="e">
        <f t="shared" si="61"/>
        <v>#DIV/0!</v>
      </c>
      <c r="J162" s="23">
        <f>SUMIF('Rake Load'!A:A,B162,'Rake Load'!BI:BI)</f>
        <v>0</v>
      </c>
      <c r="K162" s="29">
        <f t="shared" si="62"/>
        <v>0</v>
      </c>
      <c r="L162" s="29" t="e">
        <f t="shared" si="63"/>
        <v>#DIV/0!</v>
      </c>
      <c r="M162" s="36" t="e">
        <f t="shared" si="64"/>
        <v>#DIV/0!</v>
      </c>
      <c r="N162" s="36" t="e">
        <f t="shared" si="65"/>
        <v>#DIV/0!</v>
      </c>
      <c r="O162" s="122">
        <f>SUMIF(C$2:C162,C162,D$2:D162)</f>
        <v>0</v>
      </c>
      <c r="P162" s="21">
        <f>SUMIF(C$2:C162,C162,F$2:F162)</f>
        <v>0</v>
      </c>
      <c r="Q162" s="25" t="e">
        <f t="shared" si="66"/>
        <v>#DIV/0!</v>
      </c>
      <c r="R162" s="24" t="e">
        <f t="shared" si="67"/>
        <v>#DIV/0!</v>
      </c>
      <c r="S162" s="24" t="e">
        <f t="shared" si="68"/>
        <v>#DIV/0!</v>
      </c>
      <c r="T162" s="122">
        <f>SUM(D$2:D162)</f>
        <v>0</v>
      </c>
      <c r="U162" s="26">
        <f>SUMIF(C$2:C162,C162,E$2:E162)</f>
        <v>0</v>
      </c>
      <c r="V162" s="26">
        <f>SUM(E$2:E162)</f>
        <v>0</v>
      </c>
      <c r="W162" s="31">
        <f>SUM(F$2:F162)</f>
        <v>0</v>
      </c>
      <c r="X162" s="31" t="e">
        <f t="shared" si="69"/>
        <v>#DIV/0!</v>
      </c>
      <c r="Y162" s="24" t="e">
        <f t="shared" si="70"/>
        <v>#DIV/0!</v>
      </c>
      <c r="Z162" s="24" t="e">
        <f t="shared" si="71"/>
        <v>#DIV/0!</v>
      </c>
      <c r="AA162" s="26">
        <f>SUMIF('Rake Load'!A:A,Summary!B162,'Rake Load'!AO:AO)</f>
        <v>0</v>
      </c>
      <c r="AB162" s="26">
        <f>SUMIF(C$2:C162,C162,AA$2:AA162)</f>
        <v>0</v>
      </c>
      <c r="AC162" s="26">
        <f>SUM(AA$2:AA162)</f>
        <v>0</v>
      </c>
      <c r="AD162" s="31" t="e">
        <f t="shared" si="72"/>
        <v>#DIV/0!</v>
      </c>
      <c r="AE162" s="31" t="e">
        <f t="shared" si="73"/>
        <v>#DIV/0!</v>
      </c>
      <c r="AF162" s="31" t="e">
        <f t="shared" si="74"/>
        <v>#DIV/0!</v>
      </c>
      <c r="AG162" s="26">
        <f>SUMIF(Unloader!B:B,Summary!B162,Unloader!M:M)</f>
        <v>0</v>
      </c>
      <c r="AH162" s="26">
        <f>SUMIF(C$2:C162,C162,AG$2:AG162)</f>
        <v>0</v>
      </c>
      <c r="AI162" s="26">
        <f>SUM(AG$2:AG162)</f>
        <v>0</v>
      </c>
      <c r="AJ162" s="31">
        <f>SUMIF(Unloader!B:B,Summary!B162,Unloader!X:X)</f>
        <v>0</v>
      </c>
      <c r="AK162" s="31">
        <f>SUMIF(Unloader!B:B,Summary!B162,Unloader!AE:AE)+SUMIF(Unloader!B:B,Summary!B162,Unloader!BS:BS)+SUMIF(Unloader!B:B,Summary!B162,Unloader!BO:BO)</f>
        <v>0</v>
      </c>
      <c r="AL162" s="31">
        <f>SUMIF(C$2:C162,C162,AJ$2:AJ162)</f>
        <v>0</v>
      </c>
      <c r="AM162" s="31">
        <f>SUMIF(C$2:C162,C162,AK$2:AK162)</f>
        <v>0</v>
      </c>
      <c r="AN162" s="26" t="e">
        <f t="shared" si="75"/>
        <v>#DIV/0!</v>
      </c>
      <c r="AO162" s="26">
        <f>SUM(AJ$2:AJ162)</f>
        <v>0</v>
      </c>
      <c r="AP162" s="26">
        <f>SUM(AK$2:AK162)</f>
        <v>0</v>
      </c>
      <c r="AQ162" s="26" t="e">
        <f t="shared" si="76"/>
        <v>#DIV/0!</v>
      </c>
    </row>
    <row r="163" spans="1:43" x14ac:dyDescent="0.25">
      <c r="A163" s="49">
        <f t="shared" si="79"/>
        <v>162</v>
      </c>
      <c r="B163" s="120">
        <f t="shared" si="79"/>
        <v>40795</v>
      </c>
      <c r="C163" s="21">
        <f t="shared" si="58"/>
        <v>9</v>
      </c>
      <c r="D163" s="51">
        <f>COUNTIF('Rake Load'!A:A,Summary!B163)</f>
        <v>0</v>
      </c>
      <c r="E163" s="51">
        <f>SUMIF('Rake Load'!A:A,B163,'Rake Load'!F:F)</f>
        <v>0</v>
      </c>
      <c r="F163" s="23">
        <f>SUMIF('Rake Load'!A:A,B163,'Rake Load'!AB:AB)</f>
        <v>0</v>
      </c>
      <c r="G163" s="23" t="e">
        <f t="shared" si="59"/>
        <v>#DIV/0!</v>
      </c>
      <c r="H163" s="24" t="e">
        <f t="shared" si="60"/>
        <v>#DIV/0!</v>
      </c>
      <c r="I163" s="24" t="e">
        <f t="shared" si="61"/>
        <v>#DIV/0!</v>
      </c>
      <c r="J163" s="23">
        <f>SUMIF('Rake Load'!A:A,B163,'Rake Load'!BI:BI)</f>
        <v>0</v>
      </c>
      <c r="K163" s="29">
        <f t="shared" si="62"/>
        <v>0</v>
      </c>
      <c r="L163" s="29" t="e">
        <f t="shared" si="63"/>
        <v>#DIV/0!</v>
      </c>
      <c r="M163" s="36" t="e">
        <f t="shared" si="64"/>
        <v>#DIV/0!</v>
      </c>
      <c r="N163" s="36" t="e">
        <f t="shared" si="65"/>
        <v>#DIV/0!</v>
      </c>
      <c r="O163" s="122">
        <f>SUMIF(C$2:C163,C163,D$2:D163)</f>
        <v>0</v>
      </c>
      <c r="P163" s="21">
        <f>SUMIF(C$2:C163,C163,F$2:F163)</f>
        <v>0</v>
      </c>
      <c r="Q163" s="25" t="e">
        <f t="shared" si="66"/>
        <v>#DIV/0!</v>
      </c>
      <c r="R163" s="24" t="e">
        <f t="shared" si="67"/>
        <v>#DIV/0!</v>
      </c>
      <c r="S163" s="24" t="e">
        <f t="shared" si="68"/>
        <v>#DIV/0!</v>
      </c>
      <c r="T163" s="122">
        <f>SUM(D$2:D163)</f>
        <v>0</v>
      </c>
      <c r="U163" s="26">
        <f>SUMIF(C$2:C163,C163,E$2:E163)</f>
        <v>0</v>
      </c>
      <c r="V163" s="26">
        <f>SUM(E$2:E163)</f>
        <v>0</v>
      </c>
      <c r="W163" s="31">
        <f>SUM(F$2:F163)</f>
        <v>0</v>
      </c>
      <c r="X163" s="31" t="e">
        <f t="shared" si="69"/>
        <v>#DIV/0!</v>
      </c>
      <c r="Y163" s="24" t="e">
        <f t="shared" si="70"/>
        <v>#DIV/0!</v>
      </c>
      <c r="Z163" s="24" t="e">
        <f t="shared" si="71"/>
        <v>#DIV/0!</v>
      </c>
      <c r="AA163" s="26">
        <f>SUMIF('Rake Load'!A:A,Summary!B163,'Rake Load'!AO:AO)</f>
        <v>0</v>
      </c>
      <c r="AB163" s="26">
        <f>SUMIF(C$2:C163,C163,AA$2:AA163)</f>
        <v>0</v>
      </c>
      <c r="AC163" s="26">
        <f>SUM(AA$2:AA163)</f>
        <v>0</v>
      </c>
      <c r="AD163" s="31" t="e">
        <f t="shared" si="72"/>
        <v>#DIV/0!</v>
      </c>
      <c r="AE163" s="31" t="e">
        <f t="shared" si="73"/>
        <v>#DIV/0!</v>
      </c>
      <c r="AF163" s="31" t="e">
        <f t="shared" si="74"/>
        <v>#DIV/0!</v>
      </c>
      <c r="AG163" s="26">
        <f>SUMIF(Unloader!B:B,Summary!B163,Unloader!M:M)</f>
        <v>0</v>
      </c>
      <c r="AH163" s="26">
        <f>SUMIF(C$2:C163,C163,AG$2:AG163)</f>
        <v>0</v>
      </c>
      <c r="AI163" s="26">
        <f>SUM(AG$2:AG163)</f>
        <v>0</v>
      </c>
      <c r="AJ163" s="31">
        <f>SUMIF(Unloader!B:B,Summary!B163,Unloader!X:X)</f>
        <v>0</v>
      </c>
      <c r="AK163" s="31">
        <f>SUMIF(Unloader!B:B,Summary!B163,Unloader!AE:AE)+SUMIF(Unloader!B:B,Summary!B163,Unloader!BS:BS)+SUMIF(Unloader!B:B,Summary!B163,Unloader!BO:BO)</f>
        <v>0</v>
      </c>
      <c r="AL163" s="31">
        <f>SUMIF(C$2:C163,C163,AJ$2:AJ163)</f>
        <v>0</v>
      </c>
      <c r="AM163" s="31">
        <f>SUMIF(C$2:C163,C163,AK$2:AK163)</f>
        <v>0</v>
      </c>
      <c r="AN163" s="26" t="e">
        <f t="shared" si="75"/>
        <v>#DIV/0!</v>
      </c>
      <c r="AO163" s="26">
        <f>SUM(AJ$2:AJ163)</f>
        <v>0</v>
      </c>
      <c r="AP163" s="26">
        <f>SUM(AK$2:AK163)</f>
        <v>0</v>
      </c>
      <c r="AQ163" s="26" t="e">
        <f t="shared" si="76"/>
        <v>#DIV/0!</v>
      </c>
    </row>
    <row r="164" spans="1:43" x14ac:dyDescent="0.25">
      <c r="A164" s="49">
        <f t="shared" si="79"/>
        <v>163</v>
      </c>
      <c r="B164" s="120">
        <f t="shared" si="79"/>
        <v>40796</v>
      </c>
      <c r="C164" s="21">
        <f t="shared" si="58"/>
        <v>9</v>
      </c>
      <c r="D164" s="51">
        <f>COUNTIF('Rake Load'!A:A,Summary!B164)</f>
        <v>0</v>
      </c>
      <c r="E164" s="51">
        <f>SUMIF('Rake Load'!A:A,B164,'Rake Load'!F:F)</f>
        <v>0</v>
      </c>
      <c r="F164" s="23">
        <f>SUMIF('Rake Load'!A:A,B164,'Rake Load'!AB:AB)</f>
        <v>0</v>
      </c>
      <c r="G164" s="23" t="e">
        <f t="shared" si="59"/>
        <v>#DIV/0!</v>
      </c>
      <c r="H164" s="24" t="e">
        <f t="shared" si="60"/>
        <v>#DIV/0!</v>
      </c>
      <c r="I164" s="24" t="e">
        <f t="shared" si="61"/>
        <v>#DIV/0!</v>
      </c>
      <c r="J164" s="23">
        <f>SUMIF('Rake Load'!A:A,B164,'Rake Load'!BI:BI)</f>
        <v>0</v>
      </c>
      <c r="K164" s="29">
        <f t="shared" si="62"/>
        <v>0</v>
      </c>
      <c r="L164" s="29" t="e">
        <f t="shared" si="63"/>
        <v>#DIV/0!</v>
      </c>
      <c r="M164" s="36" t="e">
        <f t="shared" si="64"/>
        <v>#DIV/0!</v>
      </c>
      <c r="N164" s="36" t="e">
        <f t="shared" si="65"/>
        <v>#DIV/0!</v>
      </c>
      <c r="O164" s="122">
        <f>SUMIF(C$2:C164,C164,D$2:D164)</f>
        <v>0</v>
      </c>
      <c r="P164" s="21">
        <f>SUMIF(C$2:C164,C164,F$2:F164)</f>
        <v>0</v>
      </c>
      <c r="Q164" s="25" t="e">
        <f t="shared" si="66"/>
        <v>#DIV/0!</v>
      </c>
      <c r="R164" s="24" t="e">
        <f t="shared" si="67"/>
        <v>#DIV/0!</v>
      </c>
      <c r="S164" s="24" t="e">
        <f t="shared" si="68"/>
        <v>#DIV/0!</v>
      </c>
      <c r="T164" s="122">
        <f>SUM(D$2:D164)</f>
        <v>0</v>
      </c>
      <c r="U164" s="26">
        <f>SUMIF(C$2:C164,C164,E$2:E164)</f>
        <v>0</v>
      </c>
      <c r="V164" s="26">
        <f>SUM(E$2:E164)</f>
        <v>0</v>
      </c>
      <c r="W164" s="31">
        <f>SUM(F$2:F164)</f>
        <v>0</v>
      </c>
      <c r="X164" s="31" t="e">
        <f t="shared" si="69"/>
        <v>#DIV/0!</v>
      </c>
      <c r="Y164" s="24" t="e">
        <f t="shared" si="70"/>
        <v>#DIV/0!</v>
      </c>
      <c r="Z164" s="24" t="e">
        <f t="shared" si="71"/>
        <v>#DIV/0!</v>
      </c>
      <c r="AA164" s="26">
        <f>SUMIF('Rake Load'!A:A,Summary!B164,'Rake Load'!AO:AO)</f>
        <v>0</v>
      </c>
      <c r="AB164" s="26">
        <f>SUMIF(C$2:C164,C164,AA$2:AA164)</f>
        <v>0</v>
      </c>
      <c r="AC164" s="26">
        <f>SUM(AA$2:AA164)</f>
        <v>0</v>
      </c>
      <c r="AD164" s="31" t="e">
        <f t="shared" si="72"/>
        <v>#DIV/0!</v>
      </c>
      <c r="AE164" s="31" t="e">
        <f t="shared" si="73"/>
        <v>#DIV/0!</v>
      </c>
      <c r="AF164" s="31" t="e">
        <f t="shared" si="74"/>
        <v>#DIV/0!</v>
      </c>
      <c r="AG164" s="26">
        <f>SUMIF(Unloader!B:B,Summary!B164,Unloader!M:M)</f>
        <v>0</v>
      </c>
      <c r="AH164" s="26">
        <f>SUMIF(C$2:C164,C164,AG$2:AG164)</f>
        <v>0</v>
      </c>
      <c r="AI164" s="26">
        <f>SUM(AG$2:AG164)</f>
        <v>0</v>
      </c>
      <c r="AJ164" s="31">
        <f>SUMIF(Unloader!B:B,Summary!B164,Unloader!X:X)</f>
        <v>0</v>
      </c>
      <c r="AK164" s="31">
        <f>SUMIF(Unloader!B:B,Summary!B164,Unloader!AE:AE)+SUMIF(Unloader!B:B,Summary!B164,Unloader!BS:BS)+SUMIF(Unloader!B:B,Summary!B164,Unloader!BO:BO)</f>
        <v>0</v>
      </c>
      <c r="AL164" s="31">
        <f>SUMIF(C$2:C164,C164,AJ$2:AJ164)</f>
        <v>0</v>
      </c>
      <c r="AM164" s="31">
        <f>SUMIF(C$2:C164,C164,AK$2:AK164)</f>
        <v>0</v>
      </c>
      <c r="AN164" s="26" t="e">
        <f t="shared" si="75"/>
        <v>#DIV/0!</v>
      </c>
      <c r="AO164" s="26">
        <f>SUM(AJ$2:AJ164)</f>
        <v>0</v>
      </c>
      <c r="AP164" s="26">
        <f>SUM(AK$2:AK164)</f>
        <v>0</v>
      </c>
      <c r="AQ164" s="26" t="e">
        <f t="shared" si="76"/>
        <v>#DIV/0!</v>
      </c>
    </row>
    <row r="165" spans="1:43" x14ac:dyDescent="0.25">
      <c r="A165" s="49">
        <f t="shared" si="79"/>
        <v>164</v>
      </c>
      <c r="B165" s="120">
        <f t="shared" si="79"/>
        <v>40797</v>
      </c>
      <c r="C165" s="21">
        <f t="shared" si="58"/>
        <v>9</v>
      </c>
      <c r="D165" s="51">
        <f>COUNTIF('Rake Load'!A:A,Summary!B165)</f>
        <v>0</v>
      </c>
      <c r="E165" s="51">
        <f>SUMIF('Rake Load'!A:A,B165,'Rake Load'!F:F)</f>
        <v>0</v>
      </c>
      <c r="F165" s="23">
        <f>SUMIF('Rake Load'!A:A,B165,'Rake Load'!AB:AB)</f>
        <v>0</v>
      </c>
      <c r="G165" s="23" t="e">
        <f t="shared" si="59"/>
        <v>#DIV/0!</v>
      </c>
      <c r="H165" s="24" t="e">
        <f t="shared" si="60"/>
        <v>#DIV/0!</v>
      </c>
      <c r="I165" s="24" t="e">
        <f t="shared" si="61"/>
        <v>#DIV/0!</v>
      </c>
      <c r="J165" s="23">
        <f>SUMIF('Rake Load'!A:A,B165,'Rake Load'!BI:BI)</f>
        <v>0</v>
      </c>
      <c r="K165" s="29">
        <f t="shared" si="62"/>
        <v>0</v>
      </c>
      <c r="L165" s="29" t="e">
        <f t="shared" si="63"/>
        <v>#DIV/0!</v>
      </c>
      <c r="M165" s="36" t="e">
        <f t="shared" si="64"/>
        <v>#DIV/0!</v>
      </c>
      <c r="N165" s="36" t="e">
        <f t="shared" si="65"/>
        <v>#DIV/0!</v>
      </c>
      <c r="O165" s="122">
        <f>SUMIF(C$2:C165,C165,D$2:D165)</f>
        <v>0</v>
      </c>
      <c r="P165" s="21">
        <f>SUMIF(C$2:C165,C165,F$2:F165)</f>
        <v>0</v>
      </c>
      <c r="Q165" s="25" t="e">
        <f t="shared" si="66"/>
        <v>#DIV/0!</v>
      </c>
      <c r="R165" s="24" t="e">
        <f t="shared" si="67"/>
        <v>#DIV/0!</v>
      </c>
      <c r="S165" s="24" t="e">
        <f t="shared" si="68"/>
        <v>#DIV/0!</v>
      </c>
      <c r="T165" s="122">
        <f>SUM(D$2:D165)</f>
        <v>0</v>
      </c>
      <c r="U165" s="26">
        <f>SUMIF(C$2:C165,C165,E$2:E165)</f>
        <v>0</v>
      </c>
      <c r="V165" s="26">
        <f>SUM(E$2:E165)</f>
        <v>0</v>
      </c>
      <c r="W165" s="31">
        <f>SUM(F$2:F165)</f>
        <v>0</v>
      </c>
      <c r="X165" s="31" t="e">
        <f t="shared" si="69"/>
        <v>#DIV/0!</v>
      </c>
      <c r="Y165" s="24" t="e">
        <f t="shared" si="70"/>
        <v>#DIV/0!</v>
      </c>
      <c r="Z165" s="24" t="e">
        <f t="shared" si="71"/>
        <v>#DIV/0!</v>
      </c>
      <c r="AA165" s="26">
        <f>SUMIF('Rake Load'!A:A,Summary!B165,'Rake Load'!AO:AO)</f>
        <v>0</v>
      </c>
      <c r="AB165" s="26">
        <f>SUMIF(C$2:C165,C165,AA$2:AA165)</f>
        <v>0</v>
      </c>
      <c r="AC165" s="26">
        <f>SUM(AA$2:AA165)</f>
        <v>0</v>
      </c>
      <c r="AD165" s="31" t="e">
        <f t="shared" si="72"/>
        <v>#DIV/0!</v>
      </c>
      <c r="AE165" s="31" t="e">
        <f t="shared" si="73"/>
        <v>#DIV/0!</v>
      </c>
      <c r="AF165" s="31" t="e">
        <f t="shared" si="74"/>
        <v>#DIV/0!</v>
      </c>
      <c r="AG165" s="26">
        <f>SUMIF(Unloader!B:B,Summary!B165,Unloader!M:M)</f>
        <v>0</v>
      </c>
      <c r="AH165" s="26">
        <f>SUMIF(C$2:C165,C165,AG$2:AG165)</f>
        <v>0</v>
      </c>
      <c r="AI165" s="26">
        <f>SUM(AG$2:AG165)</f>
        <v>0</v>
      </c>
      <c r="AJ165" s="31">
        <f>SUMIF(Unloader!B:B,Summary!B165,Unloader!X:X)</f>
        <v>0</v>
      </c>
      <c r="AK165" s="31">
        <f>SUMIF(Unloader!B:B,Summary!B165,Unloader!AE:AE)+SUMIF(Unloader!B:B,Summary!B165,Unloader!BS:BS)+SUMIF(Unloader!B:B,Summary!B165,Unloader!BO:BO)</f>
        <v>0</v>
      </c>
      <c r="AL165" s="31">
        <f>SUMIF(C$2:C165,C165,AJ$2:AJ165)</f>
        <v>0</v>
      </c>
      <c r="AM165" s="31">
        <f>SUMIF(C$2:C165,C165,AK$2:AK165)</f>
        <v>0</v>
      </c>
      <c r="AN165" s="26" t="e">
        <f t="shared" si="75"/>
        <v>#DIV/0!</v>
      </c>
      <c r="AO165" s="26">
        <f>SUM(AJ$2:AJ165)</f>
        <v>0</v>
      </c>
      <c r="AP165" s="26">
        <f>SUM(AK$2:AK165)</f>
        <v>0</v>
      </c>
      <c r="AQ165" s="26" t="e">
        <f t="shared" si="76"/>
        <v>#DIV/0!</v>
      </c>
    </row>
    <row r="166" spans="1:43" x14ac:dyDescent="0.25">
      <c r="A166" s="49">
        <f t="shared" si="79"/>
        <v>165</v>
      </c>
      <c r="B166" s="120">
        <f t="shared" si="79"/>
        <v>40798</v>
      </c>
      <c r="C166" s="21">
        <f t="shared" si="58"/>
        <v>9</v>
      </c>
      <c r="D166" s="51">
        <f>COUNTIF('Rake Load'!A:A,Summary!B166)</f>
        <v>0</v>
      </c>
      <c r="E166" s="51">
        <f>SUMIF('Rake Load'!A:A,B166,'Rake Load'!F:F)</f>
        <v>0</v>
      </c>
      <c r="F166" s="23">
        <f>SUMIF('Rake Load'!A:A,B166,'Rake Load'!AB:AB)</f>
        <v>0</v>
      </c>
      <c r="G166" s="23" t="e">
        <f t="shared" si="59"/>
        <v>#DIV/0!</v>
      </c>
      <c r="H166" s="24" t="e">
        <f t="shared" si="60"/>
        <v>#DIV/0!</v>
      </c>
      <c r="I166" s="24" t="e">
        <f t="shared" si="61"/>
        <v>#DIV/0!</v>
      </c>
      <c r="J166" s="23">
        <f>SUMIF('Rake Load'!A:A,B166,'Rake Load'!BI:BI)</f>
        <v>0</v>
      </c>
      <c r="K166" s="29">
        <f t="shared" si="62"/>
        <v>0</v>
      </c>
      <c r="L166" s="29" t="e">
        <f t="shared" si="63"/>
        <v>#DIV/0!</v>
      </c>
      <c r="M166" s="36" t="e">
        <f t="shared" si="64"/>
        <v>#DIV/0!</v>
      </c>
      <c r="N166" s="36" t="e">
        <f t="shared" si="65"/>
        <v>#DIV/0!</v>
      </c>
      <c r="O166" s="122">
        <f>SUMIF(C$2:C166,C166,D$2:D166)</f>
        <v>0</v>
      </c>
      <c r="P166" s="21">
        <f>SUMIF(C$2:C166,C166,F$2:F166)</f>
        <v>0</v>
      </c>
      <c r="Q166" s="25" t="e">
        <f t="shared" si="66"/>
        <v>#DIV/0!</v>
      </c>
      <c r="R166" s="24" t="e">
        <f t="shared" si="67"/>
        <v>#DIV/0!</v>
      </c>
      <c r="S166" s="24" t="e">
        <f t="shared" si="68"/>
        <v>#DIV/0!</v>
      </c>
      <c r="T166" s="122">
        <f>SUM(D$2:D166)</f>
        <v>0</v>
      </c>
      <c r="U166" s="26">
        <f>SUMIF(C$2:C166,C166,E$2:E166)</f>
        <v>0</v>
      </c>
      <c r="V166" s="26">
        <f>SUM(E$2:E166)</f>
        <v>0</v>
      </c>
      <c r="W166" s="31">
        <f>SUM(F$2:F166)</f>
        <v>0</v>
      </c>
      <c r="X166" s="31" t="e">
        <f t="shared" si="69"/>
        <v>#DIV/0!</v>
      </c>
      <c r="Y166" s="24" t="e">
        <f t="shared" si="70"/>
        <v>#DIV/0!</v>
      </c>
      <c r="Z166" s="24" t="e">
        <f t="shared" si="71"/>
        <v>#DIV/0!</v>
      </c>
      <c r="AA166" s="26">
        <f>SUMIF('Rake Load'!A:A,Summary!B166,'Rake Load'!AO:AO)</f>
        <v>0</v>
      </c>
      <c r="AB166" s="26">
        <f>SUMIF(C$2:C166,C166,AA$2:AA166)</f>
        <v>0</v>
      </c>
      <c r="AC166" s="26">
        <f>SUM(AA$2:AA166)</f>
        <v>0</v>
      </c>
      <c r="AD166" s="31" t="e">
        <f t="shared" si="72"/>
        <v>#DIV/0!</v>
      </c>
      <c r="AE166" s="31" t="e">
        <f t="shared" si="73"/>
        <v>#DIV/0!</v>
      </c>
      <c r="AF166" s="31" t="e">
        <f t="shared" si="74"/>
        <v>#DIV/0!</v>
      </c>
      <c r="AG166" s="26">
        <f>SUMIF(Unloader!B:B,Summary!B166,Unloader!M:M)</f>
        <v>0</v>
      </c>
      <c r="AH166" s="26">
        <f>SUMIF(C$2:C166,C166,AG$2:AG166)</f>
        <v>0</v>
      </c>
      <c r="AI166" s="26">
        <f>SUM(AG$2:AG166)</f>
        <v>0</v>
      </c>
      <c r="AJ166" s="31">
        <f>SUMIF(Unloader!B:B,Summary!B166,Unloader!X:X)</f>
        <v>0</v>
      </c>
      <c r="AK166" s="31">
        <f>SUMIF(Unloader!B:B,Summary!B166,Unloader!AE:AE)+SUMIF(Unloader!B:B,Summary!B166,Unloader!BS:BS)+SUMIF(Unloader!B:B,Summary!B166,Unloader!BO:BO)</f>
        <v>0</v>
      </c>
      <c r="AL166" s="31">
        <f>SUMIF(C$2:C166,C166,AJ$2:AJ166)</f>
        <v>0</v>
      </c>
      <c r="AM166" s="31">
        <f>SUMIF(C$2:C166,C166,AK$2:AK166)</f>
        <v>0</v>
      </c>
      <c r="AN166" s="26" t="e">
        <f t="shared" si="75"/>
        <v>#DIV/0!</v>
      </c>
      <c r="AO166" s="26">
        <f>SUM(AJ$2:AJ166)</f>
        <v>0</v>
      </c>
      <c r="AP166" s="26">
        <f>SUM(AK$2:AK166)</f>
        <v>0</v>
      </c>
      <c r="AQ166" s="26" t="e">
        <f t="shared" si="76"/>
        <v>#DIV/0!</v>
      </c>
    </row>
    <row r="167" spans="1:43" x14ac:dyDescent="0.25">
      <c r="A167" s="49">
        <f t="shared" si="79"/>
        <v>166</v>
      </c>
      <c r="B167" s="120">
        <f t="shared" si="79"/>
        <v>40799</v>
      </c>
      <c r="C167" s="21">
        <f t="shared" si="58"/>
        <v>9</v>
      </c>
      <c r="D167" s="51">
        <f>COUNTIF('Rake Load'!A:A,Summary!B167)</f>
        <v>0</v>
      </c>
      <c r="E167" s="51">
        <f>SUMIF('Rake Load'!A:A,B167,'Rake Load'!F:F)</f>
        <v>0</v>
      </c>
      <c r="F167" s="23">
        <f>SUMIF('Rake Load'!A:A,B167,'Rake Load'!AB:AB)</f>
        <v>0</v>
      </c>
      <c r="G167" s="23" t="e">
        <f t="shared" si="59"/>
        <v>#DIV/0!</v>
      </c>
      <c r="H167" s="24" t="e">
        <f t="shared" si="60"/>
        <v>#DIV/0!</v>
      </c>
      <c r="I167" s="24" t="e">
        <f t="shared" si="61"/>
        <v>#DIV/0!</v>
      </c>
      <c r="J167" s="23">
        <f>SUMIF('Rake Load'!A:A,B167,'Rake Load'!BI:BI)</f>
        <v>0</v>
      </c>
      <c r="K167" s="29">
        <f t="shared" si="62"/>
        <v>0</v>
      </c>
      <c r="L167" s="29" t="e">
        <f t="shared" si="63"/>
        <v>#DIV/0!</v>
      </c>
      <c r="M167" s="36" t="e">
        <f t="shared" si="64"/>
        <v>#DIV/0!</v>
      </c>
      <c r="N167" s="36" t="e">
        <f t="shared" si="65"/>
        <v>#DIV/0!</v>
      </c>
      <c r="O167" s="122">
        <f>SUMIF(C$2:C167,C167,D$2:D167)</f>
        <v>0</v>
      </c>
      <c r="P167" s="21">
        <f>SUMIF(C$2:C167,C167,F$2:F167)</f>
        <v>0</v>
      </c>
      <c r="Q167" s="25" t="e">
        <f t="shared" si="66"/>
        <v>#DIV/0!</v>
      </c>
      <c r="R167" s="24" t="e">
        <f t="shared" si="67"/>
        <v>#DIV/0!</v>
      </c>
      <c r="S167" s="24" t="e">
        <f t="shared" si="68"/>
        <v>#DIV/0!</v>
      </c>
      <c r="T167" s="122">
        <f>SUM(D$2:D167)</f>
        <v>0</v>
      </c>
      <c r="U167" s="26">
        <f>SUMIF(C$2:C167,C167,E$2:E167)</f>
        <v>0</v>
      </c>
      <c r="V167" s="26">
        <f>SUM(E$2:E167)</f>
        <v>0</v>
      </c>
      <c r="W167" s="31">
        <f>SUM(F$2:F167)</f>
        <v>0</v>
      </c>
      <c r="X167" s="31" t="e">
        <f t="shared" si="69"/>
        <v>#DIV/0!</v>
      </c>
      <c r="Y167" s="24" t="e">
        <f t="shared" si="70"/>
        <v>#DIV/0!</v>
      </c>
      <c r="Z167" s="24" t="e">
        <f t="shared" si="71"/>
        <v>#DIV/0!</v>
      </c>
      <c r="AA167" s="26">
        <f>SUMIF('Rake Load'!A:A,Summary!B167,'Rake Load'!AO:AO)</f>
        <v>0</v>
      </c>
      <c r="AB167" s="26">
        <f>SUMIF(C$2:C167,C167,AA$2:AA167)</f>
        <v>0</v>
      </c>
      <c r="AC167" s="26">
        <f>SUM(AA$2:AA167)</f>
        <v>0</v>
      </c>
      <c r="AD167" s="31" t="e">
        <f t="shared" si="72"/>
        <v>#DIV/0!</v>
      </c>
      <c r="AE167" s="31" t="e">
        <f t="shared" si="73"/>
        <v>#DIV/0!</v>
      </c>
      <c r="AF167" s="31" t="e">
        <f t="shared" si="74"/>
        <v>#DIV/0!</v>
      </c>
      <c r="AG167" s="26">
        <f>SUMIF(Unloader!B:B,Summary!B167,Unloader!M:M)</f>
        <v>0</v>
      </c>
      <c r="AH167" s="26">
        <f>SUMIF(C$2:C167,C167,AG$2:AG167)</f>
        <v>0</v>
      </c>
      <c r="AI167" s="26">
        <f>SUM(AG$2:AG167)</f>
        <v>0</v>
      </c>
      <c r="AJ167" s="31">
        <f>SUMIF(Unloader!B:B,Summary!B167,Unloader!X:X)</f>
        <v>0</v>
      </c>
      <c r="AK167" s="31">
        <f>SUMIF(Unloader!B:B,Summary!B167,Unloader!AE:AE)+SUMIF(Unloader!B:B,Summary!B167,Unloader!BS:BS)+SUMIF(Unloader!B:B,Summary!B167,Unloader!BO:BO)</f>
        <v>0</v>
      </c>
      <c r="AL167" s="31">
        <f>SUMIF(C$2:C167,C167,AJ$2:AJ167)</f>
        <v>0</v>
      </c>
      <c r="AM167" s="31">
        <f>SUMIF(C$2:C167,C167,AK$2:AK167)</f>
        <v>0</v>
      </c>
      <c r="AN167" s="26" t="e">
        <f t="shared" si="75"/>
        <v>#DIV/0!</v>
      </c>
      <c r="AO167" s="26">
        <f>SUM(AJ$2:AJ167)</f>
        <v>0</v>
      </c>
      <c r="AP167" s="26">
        <f>SUM(AK$2:AK167)</f>
        <v>0</v>
      </c>
      <c r="AQ167" s="26" t="e">
        <f t="shared" si="76"/>
        <v>#DIV/0!</v>
      </c>
    </row>
    <row r="168" spans="1:43" x14ac:dyDescent="0.25">
      <c r="A168" s="49">
        <f t="shared" ref="A168:B183" si="80">A167+1</f>
        <v>167</v>
      </c>
      <c r="B168" s="120">
        <f t="shared" si="80"/>
        <v>40800</v>
      </c>
      <c r="C168" s="21">
        <f t="shared" si="58"/>
        <v>9</v>
      </c>
      <c r="D168" s="51">
        <f>COUNTIF('Rake Load'!A:A,Summary!B168)</f>
        <v>0</v>
      </c>
      <c r="E168" s="51">
        <f>SUMIF('Rake Load'!A:A,B168,'Rake Load'!F:F)</f>
        <v>0</v>
      </c>
      <c r="F168" s="23">
        <f>SUMIF('Rake Load'!A:A,B168,'Rake Load'!AB:AB)</f>
        <v>0</v>
      </c>
      <c r="G168" s="23" t="e">
        <f t="shared" si="59"/>
        <v>#DIV/0!</v>
      </c>
      <c r="H168" s="24" t="e">
        <f t="shared" si="60"/>
        <v>#DIV/0!</v>
      </c>
      <c r="I168" s="24" t="e">
        <f t="shared" si="61"/>
        <v>#DIV/0!</v>
      </c>
      <c r="J168" s="23">
        <f>SUMIF('Rake Load'!A:A,B168,'Rake Load'!BI:BI)</f>
        <v>0</v>
      </c>
      <c r="K168" s="29">
        <f t="shared" si="62"/>
        <v>0</v>
      </c>
      <c r="L168" s="29" t="e">
        <f t="shared" si="63"/>
        <v>#DIV/0!</v>
      </c>
      <c r="M168" s="36" t="e">
        <f t="shared" si="64"/>
        <v>#DIV/0!</v>
      </c>
      <c r="N168" s="36" t="e">
        <f t="shared" si="65"/>
        <v>#DIV/0!</v>
      </c>
      <c r="O168" s="122">
        <f>SUMIF(C$2:C168,C168,D$2:D168)</f>
        <v>0</v>
      </c>
      <c r="P168" s="21">
        <f>SUMIF(C$2:C168,C168,F$2:F168)</f>
        <v>0</v>
      </c>
      <c r="Q168" s="25" t="e">
        <f t="shared" si="66"/>
        <v>#DIV/0!</v>
      </c>
      <c r="R168" s="24" t="e">
        <f t="shared" si="67"/>
        <v>#DIV/0!</v>
      </c>
      <c r="S168" s="24" t="e">
        <f t="shared" si="68"/>
        <v>#DIV/0!</v>
      </c>
      <c r="T168" s="122">
        <f>SUM(D$2:D168)</f>
        <v>0</v>
      </c>
      <c r="U168" s="26">
        <f>SUMIF(C$2:C168,C168,E$2:E168)</f>
        <v>0</v>
      </c>
      <c r="V168" s="26">
        <f>SUM(E$2:E168)</f>
        <v>0</v>
      </c>
      <c r="W168" s="31">
        <f>SUM(F$2:F168)</f>
        <v>0</v>
      </c>
      <c r="X168" s="31" t="e">
        <f t="shared" si="69"/>
        <v>#DIV/0!</v>
      </c>
      <c r="Y168" s="24" t="e">
        <f t="shared" si="70"/>
        <v>#DIV/0!</v>
      </c>
      <c r="Z168" s="24" t="e">
        <f t="shared" si="71"/>
        <v>#DIV/0!</v>
      </c>
      <c r="AA168" s="26">
        <f>SUMIF('Rake Load'!A:A,Summary!B168,'Rake Load'!AO:AO)</f>
        <v>0</v>
      </c>
      <c r="AB168" s="26">
        <f>SUMIF(C$2:C168,C168,AA$2:AA168)</f>
        <v>0</v>
      </c>
      <c r="AC168" s="26">
        <f>SUM(AA$2:AA168)</f>
        <v>0</v>
      </c>
      <c r="AD168" s="31" t="e">
        <f t="shared" si="72"/>
        <v>#DIV/0!</v>
      </c>
      <c r="AE168" s="31" t="e">
        <f t="shared" si="73"/>
        <v>#DIV/0!</v>
      </c>
      <c r="AF168" s="31" t="e">
        <f t="shared" si="74"/>
        <v>#DIV/0!</v>
      </c>
      <c r="AG168" s="26">
        <f>SUMIF(Unloader!B:B,Summary!B168,Unloader!M:M)</f>
        <v>0</v>
      </c>
      <c r="AH168" s="26">
        <f>SUMIF(C$2:C168,C168,AG$2:AG168)</f>
        <v>0</v>
      </c>
      <c r="AI168" s="26">
        <f>SUM(AG$2:AG168)</f>
        <v>0</v>
      </c>
      <c r="AJ168" s="31">
        <f>SUMIF(Unloader!B:B,Summary!B168,Unloader!X:X)</f>
        <v>0</v>
      </c>
      <c r="AK168" s="31">
        <f>SUMIF(Unloader!B:B,Summary!B168,Unloader!AE:AE)+SUMIF(Unloader!B:B,Summary!B168,Unloader!BS:BS)+SUMIF(Unloader!B:B,Summary!B168,Unloader!BO:BO)</f>
        <v>0</v>
      </c>
      <c r="AL168" s="31">
        <f>SUMIF(C$2:C168,C168,AJ$2:AJ168)</f>
        <v>0</v>
      </c>
      <c r="AM168" s="31">
        <f>SUMIF(C$2:C168,C168,AK$2:AK168)</f>
        <v>0</v>
      </c>
      <c r="AN168" s="26" t="e">
        <f t="shared" si="75"/>
        <v>#DIV/0!</v>
      </c>
      <c r="AO168" s="26">
        <f>SUM(AJ$2:AJ168)</f>
        <v>0</v>
      </c>
      <c r="AP168" s="26">
        <f>SUM(AK$2:AK168)</f>
        <v>0</v>
      </c>
      <c r="AQ168" s="26" t="e">
        <f t="shared" si="76"/>
        <v>#DIV/0!</v>
      </c>
    </row>
    <row r="169" spans="1:43" x14ac:dyDescent="0.25">
      <c r="A169" s="49">
        <f t="shared" si="80"/>
        <v>168</v>
      </c>
      <c r="B169" s="120">
        <f t="shared" si="80"/>
        <v>40801</v>
      </c>
      <c r="C169" s="21">
        <f t="shared" si="58"/>
        <v>9</v>
      </c>
      <c r="D169" s="51">
        <f>COUNTIF('Rake Load'!A:A,Summary!B169)</f>
        <v>0</v>
      </c>
      <c r="E169" s="51">
        <f>SUMIF('Rake Load'!A:A,B169,'Rake Load'!F:F)</f>
        <v>0</v>
      </c>
      <c r="F169" s="23">
        <f>SUMIF('Rake Load'!A:A,B169,'Rake Load'!AB:AB)</f>
        <v>0</v>
      </c>
      <c r="G169" s="23" t="e">
        <f t="shared" si="59"/>
        <v>#DIV/0!</v>
      </c>
      <c r="H169" s="24" t="e">
        <f t="shared" si="60"/>
        <v>#DIV/0!</v>
      </c>
      <c r="I169" s="24" t="e">
        <f t="shared" si="61"/>
        <v>#DIV/0!</v>
      </c>
      <c r="J169" s="23">
        <f>SUMIF('Rake Load'!A:A,B169,'Rake Load'!BI:BI)</f>
        <v>0</v>
      </c>
      <c r="K169" s="29">
        <f t="shared" si="62"/>
        <v>0</v>
      </c>
      <c r="L169" s="29" t="e">
        <f t="shared" si="63"/>
        <v>#DIV/0!</v>
      </c>
      <c r="M169" s="36" t="e">
        <f t="shared" si="64"/>
        <v>#DIV/0!</v>
      </c>
      <c r="N169" s="36" t="e">
        <f t="shared" si="65"/>
        <v>#DIV/0!</v>
      </c>
      <c r="O169" s="122">
        <f>SUMIF(C$2:C169,C169,D$2:D169)</f>
        <v>0</v>
      </c>
      <c r="P169" s="21">
        <f>SUMIF(C$2:C169,C169,F$2:F169)</f>
        <v>0</v>
      </c>
      <c r="Q169" s="25" t="e">
        <f t="shared" si="66"/>
        <v>#DIV/0!</v>
      </c>
      <c r="R169" s="24" t="e">
        <f t="shared" si="67"/>
        <v>#DIV/0!</v>
      </c>
      <c r="S169" s="24" t="e">
        <f t="shared" si="68"/>
        <v>#DIV/0!</v>
      </c>
      <c r="T169" s="122">
        <f>SUM(D$2:D169)</f>
        <v>0</v>
      </c>
      <c r="U169" s="26">
        <f>SUMIF(C$2:C169,C169,E$2:E169)</f>
        <v>0</v>
      </c>
      <c r="V169" s="26">
        <f>SUM(E$2:E169)</f>
        <v>0</v>
      </c>
      <c r="W169" s="31">
        <f>SUM(F$2:F169)</f>
        <v>0</v>
      </c>
      <c r="X169" s="31" t="e">
        <f t="shared" si="69"/>
        <v>#DIV/0!</v>
      </c>
      <c r="Y169" s="24" t="e">
        <f t="shared" si="70"/>
        <v>#DIV/0!</v>
      </c>
      <c r="Z169" s="24" t="e">
        <f t="shared" si="71"/>
        <v>#DIV/0!</v>
      </c>
      <c r="AA169" s="26">
        <f>SUMIF('Rake Load'!A:A,Summary!B169,'Rake Load'!AO:AO)</f>
        <v>0</v>
      </c>
      <c r="AB169" s="26">
        <f>SUMIF(C$2:C169,C169,AA$2:AA169)</f>
        <v>0</v>
      </c>
      <c r="AC169" s="26">
        <f>SUM(AA$2:AA169)</f>
        <v>0</v>
      </c>
      <c r="AD169" s="31" t="e">
        <f t="shared" si="72"/>
        <v>#DIV/0!</v>
      </c>
      <c r="AE169" s="31" t="e">
        <f t="shared" si="73"/>
        <v>#DIV/0!</v>
      </c>
      <c r="AF169" s="31" t="e">
        <f t="shared" si="74"/>
        <v>#DIV/0!</v>
      </c>
      <c r="AG169" s="26">
        <f>SUMIF(Unloader!B:B,Summary!B169,Unloader!M:M)</f>
        <v>0</v>
      </c>
      <c r="AH169" s="26">
        <f>SUMIF(C$2:C169,C169,AG$2:AG169)</f>
        <v>0</v>
      </c>
      <c r="AI169" s="26">
        <f>SUM(AG$2:AG169)</f>
        <v>0</v>
      </c>
      <c r="AJ169" s="31">
        <f>SUMIF(Unloader!B:B,Summary!B169,Unloader!X:X)</f>
        <v>0</v>
      </c>
      <c r="AK169" s="31">
        <f>SUMIF(Unloader!B:B,Summary!B169,Unloader!AE:AE)+SUMIF(Unloader!B:B,Summary!B169,Unloader!BS:BS)+SUMIF(Unloader!B:B,Summary!B169,Unloader!BO:BO)</f>
        <v>0</v>
      </c>
      <c r="AL169" s="31">
        <f>SUMIF(C$2:C169,C169,AJ$2:AJ169)</f>
        <v>0</v>
      </c>
      <c r="AM169" s="31">
        <f>SUMIF(C$2:C169,C169,AK$2:AK169)</f>
        <v>0</v>
      </c>
      <c r="AN169" s="26" t="e">
        <f t="shared" si="75"/>
        <v>#DIV/0!</v>
      </c>
      <c r="AO169" s="26">
        <f>SUM(AJ$2:AJ169)</f>
        <v>0</v>
      </c>
      <c r="AP169" s="26">
        <f>SUM(AK$2:AK169)</f>
        <v>0</v>
      </c>
      <c r="AQ169" s="26" t="e">
        <f t="shared" si="76"/>
        <v>#DIV/0!</v>
      </c>
    </row>
    <row r="170" spans="1:43" x14ac:dyDescent="0.25">
      <c r="A170" s="49">
        <f t="shared" si="80"/>
        <v>169</v>
      </c>
      <c r="B170" s="120">
        <f t="shared" si="80"/>
        <v>40802</v>
      </c>
      <c r="C170" s="21">
        <f t="shared" si="58"/>
        <v>9</v>
      </c>
      <c r="D170" s="51">
        <f>COUNTIF('Rake Load'!A:A,Summary!B170)</f>
        <v>0</v>
      </c>
      <c r="E170" s="51">
        <f>SUMIF('Rake Load'!A:A,B170,'Rake Load'!F:F)</f>
        <v>0</v>
      </c>
      <c r="F170" s="23">
        <f>SUMIF('Rake Load'!A:A,B170,'Rake Load'!AB:AB)</f>
        <v>0</v>
      </c>
      <c r="G170" s="23" t="e">
        <f t="shared" si="59"/>
        <v>#DIV/0!</v>
      </c>
      <c r="H170" s="24" t="e">
        <f t="shared" si="60"/>
        <v>#DIV/0!</v>
      </c>
      <c r="I170" s="24" t="e">
        <f t="shared" si="61"/>
        <v>#DIV/0!</v>
      </c>
      <c r="J170" s="23">
        <f>SUMIF('Rake Load'!A:A,B170,'Rake Load'!BI:BI)</f>
        <v>0</v>
      </c>
      <c r="K170" s="29">
        <f t="shared" si="62"/>
        <v>0</v>
      </c>
      <c r="L170" s="29" t="e">
        <f t="shared" si="63"/>
        <v>#DIV/0!</v>
      </c>
      <c r="M170" s="36" t="e">
        <f t="shared" si="64"/>
        <v>#DIV/0!</v>
      </c>
      <c r="N170" s="36" t="e">
        <f t="shared" si="65"/>
        <v>#DIV/0!</v>
      </c>
      <c r="O170" s="122">
        <f>SUMIF(C$2:C170,C170,D$2:D170)</f>
        <v>0</v>
      </c>
      <c r="P170" s="21">
        <f>SUMIF(C$2:C170,C170,F$2:F170)</f>
        <v>0</v>
      </c>
      <c r="Q170" s="25" t="e">
        <f t="shared" si="66"/>
        <v>#DIV/0!</v>
      </c>
      <c r="R170" s="24" t="e">
        <f t="shared" si="67"/>
        <v>#DIV/0!</v>
      </c>
      <c r="S170" s="24" t="e">
        <f t="shared" si="68"/>
        <v>#DIV/0!</v>
      </c>
      <c r="T170" s="122">
        <f>SUM(D$2:D170)</f>
        <v>0</v>
      </c>
      <c r="U170" s="26">
        <f>SUMIF(C$2:C170,C170,E$2:E170)</f>
        <v>0</v>
      </c>
      <c r="V170" s="26">
        <f>SUM(E$2:E170)</f>
        <v>0</v>
      </c>
      <c r="W170" s="31">
        <f>SUM(F$2:F170)</f>
        <v>0</v>
      </c>
      <c r="X170" s="31" t="e">
        <f t="shared" si="69"/>
        <v>#DIV/0!</v>
      </c>
      <c r="Y170" s="24" t="e">
        <f t="shared" si="70"/>
        <v>#DIV/0!</v>
      </c>
      <c r="Z170" s="24" t="e">
        <f t="shared" si="71"/>
        <v>#DIV/0!</v>
      </c>
      <c r="AA170" s="26">
        <f>SUMIF('Rake Load'!A:A,Summary!B170,'Rake Load'!AO:AO)</f>
        <v>0</v>
      </c>
      <c r="AB170" s="26">
        <f>SUMIF(C$2:C170,C170,AA$2:AA170)</f>
        <v>0</v>
      </c>
      <c r="AC170" s="26">
        <f>SUM(AA$2:AA170)</f>
        <v>0</v>
      </c>
      <c r="AD170" s="31" t="e">
        <f t="shared" si="72"/>
        <v>#DIV/0!</v>
      </c>
      <c r="AE170" s="31" t="e">
        <f t="shared" si="73"/>
        <v>#DIV/0!</v>
      </c>
      <c r="AF170" s="31" t="e">
        <f t="shared" si="74"/>
        <v>#DIV/0!</v>
      </c>
      <c r="AG170" s="26">
        <f>SUMIF(Unloader!B:B,Summary!B170,Unloader!M:M)</f>
        <v>0</v>
      </c>
      <c r="AH170" s="26">
        <f>SUMIF(C$2:C170,C170,AG$2:AG170)</f>
        <v>0</v>
      </c>
      <c r="AI170" s="26">
        <f>SUM(AG$2:AG170)</f>
        <v>0</v>
      </c>
      <c r="AJ170" s="31">
        <f>SUMIF(Unloader!B:B,Summary!B170,Unloader!X:X)</f>
        <v>0</v>
      </c>
      <c r="AK170" s="31">
        <f>SUMIF(Unloader!B:B,Summary!B170,Unloader!AE:AE)+SUMIF(Unloader!B:B,Summary!B170,Unloader!BS:BS)+SUMIF(Unloader!B:B,Summary!B170,Unloader!BO:BO)</f>
        <v>0</v>
      </c>
      <c r="AL170" s="31">
        <f>SUMIF(C$2:C170,C170,AJ$2:AJ170)</f>
        <v>0</v>
      </c>
      <c r="AM170" s="31">
        <f>SUMIF(C$2:C170,C170,AK$2:AK170)</f>
        <v>0</v>
      </c>
      <c r="AN170" s="26" t="e">
        <f t="shared" si="75"/>
        <v>#DIV/0!</v>
      </c>
      <c r="AO170" s="26">
        <f>SUM(AJ$2:AJ170)</f>
        <v>0</v>
      </c>
      <c r="AP170" s="26">
        <f>SUM(AK$2:AK170)</f>
        <v>0</v>
      </c>
      <c r="AQ170" s="26" t="e">
        <f t="shared" si="76"/>
        <v>#DIV/0!</v>
      </c>
    </row>
    <row r="171" spans="1:43" x14ac:dyDescent="0.25">
      <c r="A171" s="49">
        <f t="shared" si="80"/>
        <v>170</v>
      </c>
      <c r="B171" s="120">
        <f t="shared" si="80"/>
        <v>40803</v>
      </c>
      <c r="C171" s="21">
        <f t="shared" si="58"/>
        <v>9</v>
      </c>
      <c r="D171" s="51">
        <f>COUNTIF('Rake Load'!A:A,Summary!B171)</f>
        <v>0</v>
      </c>
      <c r="E171" s="51">
        <f>SUMIF('Rake Load'!A:A,B171,'Rake Load'!F:F)</f>
        <v>0</v>
      </c>
      <c r="F171" s="23">
        <f>SUMIF('Rake Load'!A:A,B171,'Rake Load'!AB:AB)</f>
        <v>0</v>
      </c>
      <c r="G171" s="23" t="e">
        <f t="shared" si="59"/>
        <v>#DIV/0!</v>
      </c>
      <c r="H171" s="24" t="e">
        <f t="shared" si="60"/>
        <v>#DIV/0!</v>
      </c>
      <c r="I171" s="24" t="e">
        <f t="shared" si="61"/>
        <v>#DIV/0!</v>
      </c>
      <c r="J171" s="23">
        <f>SUMIF('Rake Load'!A:A,B171,'Rake Load'!BI:BI)</f>
        <v>0</v>
      </c>
      <c r="K171" s="29">
        <f t="shared" si="62"/>
        <v>0</v>
      </c>
      <c r="L171" s="29" t="e">
        <f t="shared" si="63"/>
        <v>#DIV/0!</v>
      </c>
      <c r="M171" s="36" t="e">
        <f t="shared" si="64"/>
        <v>#DIV/0!</v>
      </c>
      <c r="N171" s="36" t="e">
        <f t="shared" si="65"/>
        <v>#DIV/0!</v>
      </c>
      <c r="O171" s="122">
        <f>SUMIF(C$2:C171,C171,D$2:D171)</f>
        <v>0</v>
      </c>
      <c r="P171" s="21">
        <f>SUMIF(C$2:C171,C171,F$2:F171)</f>
        <v>0</v>
      </c>
      <c r="Q171" s="25" t="e">
        <f t="shared" si="66"/>
        <v>#DIV/0!</v>
      </c>
      <c r="R171" s="24" t="e">
        <f t="shared" si="67"/>
        <v>#DIV/0!</v>
      </c>
      <c r="S171" s="24" t="e">
        <f t="shared" si="68"/>
        <v>#DIV/0!</v>
      </c>
      <c r="T171" s="122">
        <f>SUM(D$2:D171)</f>
        <v>0</v>
      </c>
      <c r="U171" s="26">
        <f>SUMIF(C$2:C171,C171,E$2:E171)</f>
        <v>0</v>
      </c>
      <c r="V171" s="26">
        <f>SUM(E$2:E171)</f>
        <v>0</v>
      </c>
      <c r="W171" s="31">
        <f>SUM(F$2:F171)</f>
        <v>0</v>
      </c>
      <c r="X171" s="31" t="e">
        <f t="shared" si="69"/>
        <v>#DIV/0!</v>
      </c>
      <c r="Y171" s="24" t="e">
        <f t="shared" si="70"/>
        <v>#DIV/0!</v>
      </c>
      <c r="Z171" s="24" t="e">
        <f t="shared" si="71"/>
        <v>#DIV/0!</v>
      </c>
      <c r="AA171" s="26">
        <f>SUMIF('Rake Load'!A:A,Summary!B171,'Rake Load'!AO:AO)</f>
        <v>0</v>
      </c>
      <c r="AB171" s="26">
        <f>SUMIF(C$2:C171,C171,AA$2:AA171)</f>
        <v>0</v>
      </c>
      <c r="AC171" s="26">
        <f>SUM(AA$2:AA171)</f>
        <v>0</v>
      </c>
      <c r="AD171" s="31" t="e">
        <f t="shared" si="72"/>
        <v>#DIV/0!</v>
      </c>
      <c r="AE171" s="31" t="e">
        <f t="shared" si="73"/>
        <v>#DIV/0!</v>
      </c>
      <c r="AF171" s="31" t="e">
        <f t="shared" si="74"/>
        <v>#DIV/0!</v>
      </c>
      <c r="AG171" s="26">
        <f>SUMIF(Unloader!B:B,Summary!B171,Unloader!M:M)</f>
        <v>0</v>
      </c>
      <c r="AH171" s="26">
        <f>SUMIF(C$2:C171,C171,AG$2:AG171)</f>
        <v>0</v>
      </c>
      <c r="AI171" s="26">
        <f>SUM(AG$2:AG171)</f>
        <v>0</v>
      </c>
      <c r="AJ171" s="31">
        <f>SUMIF(Unloader!B:B,Summary!B171,Unloader!X:X)</f>
        <v>0</v>
      </c>
      <c r="AK171" s="31">
        <f>SUMIF(Unloader!B:B,Summary!B171,Unloader!AE:AE)+SUMIF(Unloader!B:B,Summary!B171,Unloader!BS:BS)+SUMIF(Unloader!B:B,Summary!B171,Unloader!BO:BO)</f>
        <v>0</v>
      </c>
      <c r="AL171" s="31">
        <f>SUMIF(C$2:C171,C171,AJ$2:AJ171)</f>
        <v>0</v>
      </c>
      <c r="AM171" s="31">
        <f>SUMIF(C$2:C171,C171,AK$2:AK171)</f>
        <v>0</v>
      </c>
      <c r="AN171" s="26" t="e">
        <f t="shared" si="75"/>
        <v>#DIV/0!</v>
      </c>
      <c r="AO171" s="26">
        <f>SUM(AJ$2:AJ171)</f>
        <v>0</v>
      </c>
      <c r="AP171" s="26">
        <f>SUM(AK$2:AK171)</f>
        <v>0</v>
      </c>
      <c r="AQ171" s="26" t="e">
        <f t="shared" si="76"/>
        <v>#DIV/0!</v>
      </c>
    </row>
    <row r="172" spans="1:43" x14ac:dyDescent="0.25">
      <c r="A172" s="49">
        <f t="shared" si="80"/>
        <v>171</v>
      </c>
      <c r="B172" s="120">
        <f t="shared" si="80"/>
        <v>40804</v>
      </c>
      <c r="C172" s="21">
        <f t="shared" si="58"/>
        <v>9</v>
      </c>
      <c r="D172" s="51">
        <f>COUNTIF('Rake Load'!A:A,Summary!B172)</f>
        <v>0</v>
      </c>
      <c r="E172" s="51">
        <f>SUMIF('Rake Load'!A:A,B172,'Rake Load'!F:F)</f>
        <v>0</v>
      </c>
      <c r="F172" s="23">
        <f>SUMIF('Rake Load'!A:A,B172,'Rake Load'!AB:AB)</f>
        <v>0</v>
      </c>
      <c r="G172" s="23" t="e">
        <f t="shared" si="59"/>
        <v>#DIV/0!</v>
      </c>
      <c r="H172" s="24" t="e">
        <f t="shared" si="60"/>
        <v>#DIV/0!</v>
      </c>
      <c r="I172" s="24" t="e">
        <f t="shared" si="61"/>
        <v>#DIV/0!</v>
      </c>
      <c r="J172" s="23">
        <f>SUMIF('Rake Load'!A:A,B172,'Rake Load'!BI:BI)</f>
        <v>0</v>
      </c>
      <c r="K172" s="29">
        <f t="shared" si="62"/>
        <v>0</v>
      </c>
      <c r="L172" s="29" t="e">
        <f t="shared" si="63"/>
        <v>#DIV/0!</v>
      </c>
      <c r="M172" s="36" t="e">
        <f t="shared" si="64"/>
        <v>#DIV/0!</v>
      </c>
      <c r="N172" s="36" t="e">
        <f t="shared" si="65"/>
        <v>#DIV/0!</v>
      </c>
      <c r="O172" s="122">
        <f>SUMIF(C$2:C172,C172,D$2:D172)</f>
        <v>0</v>
      </c>
      <c r="P172" s="21">
        <f>SUMIF(C$2:C172,C172,F$2:F172)</f>
        <v>0</v>
      </c>
      <c r="Q172" s="25" t="e">
        <f t="shared" si="66"/>
        <v>#DIV/0!</v>
      </c>
      <c r="R172" s="24" t="e">
        <f t="shared" si="67"/>
        <v>#DIV/0!</v>
      </c>
      <c r="S172" s="24" t="e">
        <f t="shared" si="68"/>
        <v>#DIV/0!</v>
      </c>
      <c r="T172" s="122">
        <f>SUM(D$2:D172)</f>
        <v>0</v>
      </c>
      <c r="U172" s="26">
        <f>SUMIF(C$2:C172,C172,E$2:E172)</f>
        <v>0</v>
      </c>
      <c r="V172" s="26">
        <f>SUM(E$2:E172)</f>
        <v>0</v>
      </c>
      <c r="W172" s="31">
        <f>SUM(F$2:F172)</f>
        <v>0</v>
      </c>
      <c r="X172" s="31" t="e">
        <f t="shared" si="69"/>
        <v>#DIV/0!</v>
      </c>
      <c r="Y172" s="24" t="e">
        <f t="shared" si="70"/>
        <v>#DIV/0!</v>
      </c>
      <c r="Z172" s="24" t="e">
        <f t="shared" si="71"/>
        <v>#DIV/0!</v>
      </c>
      <c r="AA172" s="26">
        <f>SUMIF('Rake Load'!A:A,Summary!B172,'Rake Load'!AO:AO)</f>
        <v>0</v>
      </c>
      <c r="AB172" s="26">
        <f>SUMIF(C$2:C172,C172,AA$2:AA172)</f>
        <v>0</v>
      </c>
      <c r="AC172" s="26">
        <f>SUM(AA$2:AA172)</f>
        <v>0</v>
      </c>
      <c r="AD172" s="31" t="e">
        <f t="shared" si="72"/>
        <v>#DIV/0!</v>
      </c>
      <c r="AE172" s="31" t="e">
        <f t="shared" si="73"/>
        <v>#DIV/0!</v>
      </c>
      <c r="AF172" s="31" t="e">
        <f t="shared" si="74"/>
        <v>#DIV/0!</v>
      </c>
      <c r="AG172" s="26">
        <f>SUMIF(Unloader!B:B,Summary!B172,Unloader!M:M)</f>
        <v>0</v>
      </c>
      <c r="AH172" s="26">
        <f>SUMIF(C$2:C172,C172,AG$2:AG172)</f>
        <v>0</v>
      </c>
      <c r="AI172" s="26">
        <f>SUM(AG$2:AG172)</f>
        <v>0</v>
      </c>
      <c r="AJ172" s="31">
        <f>SUMIF(Unloader!B:B,Summary!B172,Unloader!X:X)</f>
        <v>0</v>
      </c>
      <c r="AK172" s="31">
        <f>SUMIF(Unloader!B:B,Summary!B172,Unloader!AE:AE)+SUMIF(Unloader!B:B,Summary!B172,Unloader!BS:BS)+SUMIF(Unloader!B:B,Summary!B172,Unloader!BO:BO)</f>
        <v>0</v>
      </c>
      <c r="AL172" s="31">
        <f>SUMIF(C$2:C172,C172,AJ$2:AJ172)</f>
        <v>0</v>
      </c>
      <c r="AM172" s="31">
        <f>SUMIF(C$2:C172,C172,AK$2:AK172)</f>
        <v>0</v>
      </c>
      <c r="AN172" s="26" t="e">
        <f t="shared" si="75"/>
        <v>#DIV/0!</v>
      </c>
      <c r="AO172" s="26">
        <f>SUM(AJ$2:AJ172)</f>
        <v>0</v>
      </c>
      <c r="AP172" s="26">
        <f>SUM(AK$2:AK172)</f>
        <v>0</v>
      </c>
      <c r="AQ172" s="26" t="e">
        <f t="shared" si="76"/>
        <v>#DIV/0!</v>
      </c>
    </row>
    <row r="173" spans="1:43" x14ac:dyDescent="0.25">
      <c r="A173" s="49">
        <f t="shared" si="80"/>
        <v>172</v>
      </c>
      <c r="B173" s="120">
        <f t="shared" si="80"/>
        <v>40805</v>
      </c>
      <c r="C173" s="21">
        <f t="shared" si="58"/>
        <v>9</v>
      </c>
      <c r="D173" s="51">
        <f>COUNTIF('Rake Load'!A:A,Summary!B173)</f>
        <v>0</v>
      </c>
      <c r="E173" s="51">
        <f>SUMIF('Rake Load'!A:A,B173,'Rake Load'!F:F)</f>
        <v>0</v>
      </c>
      <c r="F173" s="23">
        <f>SUMIF('Rake Load'!A:A,B173,'Rake Load'!AB:AB)</f>
        <v>0</v>
      </c>
      <c r="G173" s="23" t="e">
        <f t="shared" si="59"/>
        <v>#DIV/0!</v>
      </c>
      <c r="H173" s="24" t="e">
        <f t="shared" si="60"/>
        <v>#DIV/0!</v>
      </c>
      <c r="I173" s="24" t="e">
        <f t="shared" si="61"/>
        <v>#DIV/0!</v>
      </c>
      <c r="J173" s="23">
        <f>SUMIF('Rake Load'!A:A,B173,'Rake Load'!BI:BI)</f>
        <v>0</v>
      </c>
      <c r="K173" s="29">
        <f t="shared" si="62"/>
        <v>0</v>
      </c>
      <c r="L173" s="29" t="e">
        <f t="shared" si="63"/>
        <v>#DIV/0!</v>
      </c>
      <c r="M173" s="36" t="e">
        <f t="shared" si="64"/>
        <v>#DIV/0!</v>
      </c>
      <c r="N173" s="36" t="e">
        <f t="shared" si="65"/>
        <v>#DIV/0!</v>
      </c>
      <c r="O173" s="122">
        <f>SUMIF(C$2:C173,C173,D$2:D173)</f>
        <v>0</v>
      </c>
      <c r="P173" s="21">
        <f>SUMIF(C$2:C173,C173,F$2:F173)</f>
        <v>0</v>
      </c>
      <c r="Q173" s="25" t="e">
        <f t="shared" si="66"/>
        <v>#DIV/0!</v>
      </c>
      <c r="R173" s="24" t="e">
        <f t="shared" si="67"/>
        <v>#DIV/0!</v>
      </c>
      <c r="S173" s="24" t="e">
        <f t="shared" si="68"/>
        <v>#DIV/0!</v>
      </c>
      <c r="T173" s="122">
        <f>SUM(D$2:D173)</f>
        <v>0</v>
      </c>
      <c r="U173" s="26">
        <f>SUMIF(C$2:C173,C173,E$2:E173)</f>
        <v>0</v>
      </c>
      <c r="V173" s="26">
        <f>SUM(E$2:E173)</f>
        <v>0</v>
      </c>
      <c r="W173" s="31">
        <f>SUM(F$2:F173)</f>
        <v>0</v>
      </c>
      <c r="X173" s="31" t="e">
        <f t="shared" si="69"/>
        <v>#DIV/0!</v>
      </c>
      <c r="Y173" s="24" t="e">
        <f t="shared" si="70"/>
        <v>#DIV/0!</v>
      </c>
      <c r="Z173" s="24" t="e">
        <f t="shared" si="71"/>
        <v>#DIV/0!</v>
      </c>
      <c r="AA173" s="26">
        <f>SUMIF('Rake Load'!A:A,Summary!B173,'Rake Load'!AO:AO)</f>
        <v>0</v>
      </c>
      <c r="AB173" s="26">
        <f>SUMIF(C$2:C173,C173,AA$2:AA173)</f>
        <v>0</v>
      </c>
      <c r="AC173" s="26">
        <f>SUM(AA$2:AA173)</f>
        <v>0</v>
      </c>
      <c r="AD173" s="31" t="e">
        <f t="shared" si="72"/>
        <v>#DIV/0!</v>
      </c>
      <c r="AE173" s="31" t="e">
        <f t="shared" si="73"/>
        <v>#DIV/0!</v>
      </c>
      <c r="AF173" s="31" t="e">
        <f t="shared" si="74"/>
        <v>#DIV/0!</v>
      </c>
      <c r="AG173" s="26">
        <f>SUMIF(Unloader!B:B,Summary!B173,Unloader!M:M)</f>
        <v>0</v>
      </c>
      <c r="AH173" s="26">
        <f>SUMIF(C$2:C173,C173,AG$2:AG173)</f>
        <v>0</v>
      </c>
      <c r="AI173" s="26">
        <f>SUM(AG$2:AG173)</f>
        <v>0</v>
      </c>
      <c r="AJ173" s="31">
        <f>SUMIF(Unloader!B:B,Summary!B173,Unloader!X:X)</f>
        <v>0</v>
      </c>
      <c r="AK173" s="31">
        <f>SUMIF(Unloader!B:B,Summary!B173,Unloader!AE:AE)+SUMIF(Unloader!B:B,Summary!B173,Unloader!BS:BS)+SUMIF(Unloader!B:B,Summary!B173,Unloader!BO:BO)</f>
        <v>0</v>
      </c>
      <c r="AL173" s="31">
        <f>SUMIF(C$2:C173,C173,AJ$2:AJ173)</f>
        <v>0</v>
      </c>
      <c r="AM173" s="31">
        <f>SUMIF(C$2:C173,C173,AK$2:AK173)</f>
        <v>0</v>
      </c>
      <c r="AN173" s="26" t="e">
        <f t="shared" si="75"/>
        <v>#DIV/0!</v>
      </c>
      <c r="AO173" s="26">
        <f>SUM(AJ$2:AJ173)</f>
        <v>0</v>
      </c>
      <c r="AP173" s="26">
        <f>SUM(AK$2:AK173)</f>
        <v>0</v>
      </c>
      <c r="AQ173" s="26" t="e">
        <f t="shared" si="76"/>
        <v>#DIV/0!</v>
      </c>
    </row>
    <row r="174" spans="1:43" x14ac:dyDescent="0.25">
      <c r="A174" s="49">
        <f t="shared" si="80"/>
        <v>173</v>
      </c>
      <c r="B174" s="120">
        <f t="shared" si="80"/>
        <v>40806</v>
      </c>
      <c r="C174" s="21">
        <f t="shared" si="58"/>
        <v>9</v>
      </c>
      <c r="D174" s="51">
        <f>COUNTIF('Rake Load'!A:A,Summary!B174)</f>
        <v>0</v>
      </c>
      <c r="E174" s="51">
        <f>SUMIF('Rake Load'!A:A,B174,'Rake Load'!F:F)</f>
        <v>0</v>
      </c>
      <c r="F174" s="23">
        <f>SUMIF('Rake Load'!A:A,B174,'Rake Load'!AB:AB)</f>
        <v>0</v>
      </c>
      <c r="G174" s="23" t="e">
        <f t="shared" si="59"/>
        <v>#DIV/0!</v>
      </c>
      <c r="H174" s="24" t="e">
        <f t="shared" si="60"/>
        <v>#DIV/0!</v>
      </c>
      <c r="I174" s="24" t="e">
        <f t="shared" si="61"/>
        <v>#DIV/0!</v>
      </c>
      <c r="J174" s="23">
        <f>SUMIF('Rake Load'!A:A,B174,'Rake Load'!BI:BI)</f>
        <v>0</v>
      </c>
      <c r="K174" s="29">
        <f t="shared" si="62"/>
        <v>0</v>
      </c>
      <c r="L174" s="29" t="e">
        <f t="shared" si="63"/>
        <v>#DIV/0!</v>
      </c>
      <c r="M174" s="36" t="e">
        <f t="shared" si="64"/>
        <v>#DIV/0!</v>
      </c>
      <c r="N174" s="36" t="e">
        <f t="shared" si="65"/>
        <v>#DIV/0!</v>
      </c>
      <c r="O174" s="122">
        <f>SUMIF(C$2:C174,C174,D$2:D174)</f>
        <v>0</v>
      </c>
      <c r="P174" s="21">
        <f>SUMIF(C$2:C174,C174,F$2:F174)</f>
        <v>0</v>
      </c>
      <c r="Q174" s="25" t="e">
        <f t="shared" si="66"/>
        <v>#DIV/0!</v>
      </c>
      <c r="R174" s="24" t="e">
        <f t="shared" si="67"/>
        <v>#DIV/0!</v>
      </c>
      <c r="S174" s="24" t="e">
        <f t="shared" si="68"/>
        <v>#DIV/0!</v>
      </c>
      <c r="T174" s="122">
        <f>SUM(D$2:D174)</f>
        <v>0</v>
      </c>
      <c r="U174" s="26">
        <f>SUMIF(C$2:C174,C174,E$2:E174)</f>
        <v>0</v>
      </c>
      <c r="V174" s="26">
        <f>SUM(E$2:E174)</f>
        <v>0</v>
      </c>
      <c r="W174" s="31">
        <f>SUM(F$2:F174)</f>
        <v>0</v>
      </c>
      <c r="X174" s="31" t="e">
        <f t="shared" si="69"/>
        <v>#DIV/0!</v>
      </c>
      <c r="Y174" s="24" t="e">
        <f t="shared" si="70"/>
        <v>#DIV/0!</v>
      </c>
      <c r="Z174" s="24" t="e">
        <f t="shared" si="71"/>
        <v>#DIV/0!</v>
      </c>
      <c r="AA174" s="26">
        <f>SUMIF('Rake Load'!A:A,Summary!B174,'Rake Load'!AO:AO)</f>
        <v>0</v>
      </c>
      <c r="AB174" s="26">
        <f>SUMIF(C$2:C174,C174,AA$2:AA174)</f>
        <v>0</v>
      </c>
      <c r="AC174" s="26">
        <f>SUM(AA$2:AA174)</f>
        <v>0</v>
      </c>
      <c r="AD174" s="31" t="e">
        <f t="shared" si="72"/>
        <v>#DIV/0!</v>
      </c>
      <c r="AE174" s="31" t="e">
        <f t="shared" si="73"/>
        <v>#DIV/0!</v>
      </c>
      <c r="AF174" s="31" t="e">
        <f t="shared" si="74"/>
        <v>#DIV/0!</v>
      </c>
      <c r="AG174" s="26">
        <f>SUMIF(Unloader!B:B,Summary!B174,Unloader!M:M)</f>
        <v>0</v>
      </c>
      <c r="AH174" s="26">
        <f>SUMIF(C$2:C174,C174,AG$2:AG174)</f>
        <v>0</v>
      </c>
      <c r="AI174" s="26">
        <f>SUM(AG$2:AG174)</f>
        <v>0</v>
      </c>
      <c r="AJ174" s="31">
        <f>SUMIF(Unloader!B:B,Summary!B174,Unloader!X:X)</f>
        <v>0</v>
      </c>
      <c r="AK174" s="31">
        <f>SUMIF(Unloader!B:B,Summary!B174,Unloader!AE:AE)+SUMIF(Unloader!B:B,Summary!B174,Unloader!BS:BS)+SUMIF(Unloader!B:B,Summary!B174,Unloader!BO:BO)</f>
        <v>0</v>
      </c>
      <c r="AL174" s="31">
        <f>SUMIF(C$2:C174,C174,AJ$2:AJ174)</f>
        <v>0</v>
      </c>
      <c r="AM174" s="31">
        <f>SUMIF(C$2:C174,C174,AK$2:AK174)</f>
        <v>0</v>
      </c>
      <c r="AN174" s="26" t="e">
        <f t="shared" si="75"/>
        <v>#DIV/0!</v>
      </c>
      <c r="AO174" s="26">
        <f>SUM(AJ$2:AJ174)</f>
        <v>0</v>
      </c>
      <c r="AP174" s="26">
        <f>SUM(AK$2:AK174)</f>
        <v>0</v>
      </c>
      <c r="AQ174" s="26" t="e">
        <f t="shared" si="76"/>
        <v>#DIV/0!</v>
      </c>
    </row>
    <row r="175" spans="1:43" x14ac:dyDescent="0.25">
      <c r="A175" s="49">
        <f t="shared" si="80"/>
        <v>174</v>
      </c>
      <c r="B175" s="120">
        <f t="shared" si="80"/>
        <v>40807</v>
      </c>
      <c r="C175" s="21">
        <f t="shared" si="58"/>
        <v>9</v>
      </c>
      <c r="D175" s="51">
        <f>COUNTIF('Rake Load'!A:A,Summary!B175)</f>
        <v>0</v>
      </c>
      <c r="E175" s="51">
        <f>SUMIF('Rake Load'!A:A,B175,'Rake Load'!F:F)</f>
        <v>0</v>
      </c>
      <c r="F175" s="23">
        <f>SUMIF('Rake Load'!A:A,B175,'Rake Load'!AB:AB)</f>
        <v>0</v>
      </c>
      <c r="G175" s="23" t="e">
        <f t="shared" si="59"/>
        <v>#DIV/0!</v>
      </c>
      <c r="H175" s="24" t="e">
        <f t="shared" si="60"/>
        <v>#DIV/0!</v>
      </c>
      <c r="I175" s="24" t="e">
        <f t="shared" si="61"/>
        <v>#DIV/0!</v>
      </c>
      <c r="J175" s="23">
        <f>SUMIF('Rake Load'!A:A,B175,'Rake Load'!BI:BI)</f>
        <v>0</v>
      </c>
      <c r="K175" s="29">
        <f t="shared" si="62"/>
        <v>0</v>
      </c>
      <c r="L175" s="29" t="e">
        <f t="shared" si="63"/>
        <v>#DIV/0!</v>
      </c>
      <c r="M175" s="36" t="e">
        <f t="shared" si="64"/>
        <v>#DIV/0!</v>
      </c>
      <c r="N175" s="36" t="e">
        <f t="shared" si="65"/>
        <v>#DIV/0!</v>
      </c>
      <c r="O175" s="122">
        <f>SUMIF(C$2:C175,C175,D$2:D175)</f>
        <v>0</v>
      </c>
      <c r="P175" s="21">
        <f>SUMIF(C$2:C175,C175,F$2:F175)</f>
        <v>0</v>
      </c>
      <c r="Q175" s="25" t="e">
        <f t="shared" si="66"/>
        <v>#DIV/0!</v>
      </c>
      <c r="R175" s="24" t="e">
        <f t="shared" si="67"/>
        <v>#DIV/0!</v>
      </c>
      <c r="S175" s="24" t="e">
        <f t="shared" si="68"/>
        <v>#DIV/0!</v>
      </c>
      <c r="T175" s="122">
        <f>SUM(D$2:D175)</f>
        <v>0</v>
      </c>
      <c r="U175" s="26">
        <f>SUMIF(C$2:C175,C175,E$2:E175)</f>
        <v>0</v>
      </c>
      <c r="V175" s="26">
        <f>SUM(E$2:E175)</f>
        <v>0</v>
      </c>
      <c r="W175" s="31">
        <f>SUM(F$2:F175)</f>
        <v>0</v>
      </c>
      <c r="X175" s="31" t="e">
        <f t="shared" si="69"/>
        <v>#DIV/0!</v>
      </c>
      <c r="Y175" s="24" t="e">
        <f t="shared" si="70"/>
        <v>#DIV/0!</v>
      </c>
      <c r="Z175" s="24" t="e">
        <f t="shared" si="71"/>
        <v>#DIV/0!</v>
      </c>
      <c r="AA175" s="26">
        <f>SUMIF('Rake Load'!A:A,Summary!B175,'Rake Load'!AO:AO)</f>
        <v>0</v>
      </c>
      <c r="AB175" s="26">
        <f>SUMIF(C$2:C175,C175,AA$2:AA175)</f>
        <v>0</v>
      </c>
      <c r="AC175" s="26">
        <f>SUM(AA$2:AA175)</f>
        <v>0</v>
      </c>
      <c r="AD175" s="31" t="e">
        <f t="shared" si="72"/>
        <v>#DIV/0!</v>
      </c>
      <c r="AE175" s="31" t="e">
        <f t="shared" si="73"/>
        <v>#DIV/0!</v>
      </c>
      <c r="AF175" s="31" t="e">
        <f t="shared" si="74"/>
        <v>#DIV/0!</v>
      </c>
      <c r="AG175" s="26">
        <f>SUMIF(Unloader!B:B,Summary!B175,Unloader!M:M)</f>
        <v>0</v>
      </c>
      <c r="AH175" s="26">
        <f>SUMIF(C$2:C175,C175,AG$2:AG175)</f>
        <v>0</v>
      </c>
      <c r="AI175" s="26">
        <f>SUM(AG$2:AG175)</f>
        <v>0</v>
      </c>
      <c r="AJ175" s="31">
        <f>SUMIF(Unloader!B:B,Summary!B175,Unloader!X:X)</f>
        <v>0</v>
      </c>
      <c r="AK175" s="31">
        <f>SUMIF(Unloader!B:B,Summary!B175,Unloader!AE:AE)+SUMIF(Unloader!B:B,Summary!B175,Unloader!BS:BS)+SUMIF(Unloader!B:B,Summary!B175,Unloader!BO:BO)</f>
        <v>0</v>
      </c>
      <c r="AL175" s="31">
        <f>SUMIF(C$2:C175,C175,AJ$2:AJ175)</f>
        <v>0</v>
      </c>
      <c r="AM175" s="31">
        <f>SUMIF(C$2:C175,C175,AK$2:AK175)</f>
        <v>0</v>
      </c>
      <c r="AN175" s="26" t="e">
        <f t="shared" si="75"/>
        <v>#DIV/0!</v>
      </c>
      <c r="AO175" s="26">
        <f>SUM(AJ$2:AJ175)</f>
        <v>0</v>
      </c>
      <c r="AP175" s="26">
        <f>SUM(AK$2:AK175)</f>
        <v>0</v>
      </c>
      <c r="AQ175" s="26" t="e">
        <f t="shared" si="76"/>
        <v>#DIV/0!</v>
      </c>
    </row>
    <row r="176" spans="1:43" x14ac:dyDescent="0.25">
      <c r="A176" s="49">
        <f t="shared" si="80"/>
        <v>175</v>
      </c>
      <c r="B176" s="120">
        <f t="shared" si="80"/>
        <v>40808</v>
      </c>
      <c r="C176" s="21">
        <f t="shared" si="58"/>
        <v>9</v>
      </c>
      <c r="D176" s="51">
        <f>COUNTIF('Rake Load'!A:A,Summary!B176)</f>
        <v>0</v>
      </c>
      <c r="E176" s="51">
        <f>SUMIF('Rake Load'!A:A,B176,'Rake Load'!F:F)</f>
        <v>0</v>
      </c>
      <c r="F176" s="23">
        <f>SUMIF('Rake Load'!A:A,B176,'Rake Load'!AB:AB)</f>
        <v>0</v>
      </c>
      <c r="G176" s="23" t="e">
        <f t="shared" si="59"/>
        <v>#DIV/0!</v>
      </c>
      <c r="H176" s="24" t="e">
        <f t="shared" si="60"/>
        <v>#DIV/0!</v>
      </c>
      <c r="I176" s="24" t="e">
        <f t="shared" si="61"/>
        <v>#DIV/0!</v>
      </c>
      <c r="J176" s="23">
        <f>SUMIF('Rake Load'!A:A,B176,'Rake Load'!BI:BI)</f>
        <v>0</v>
      </c>
      <c r="K176" s="29">
        <f t="shared" si="62"/>
        <v>0</v>
      </c>
      <c r="L176" s="29" t="e">
        <f t="shared" si="63"/>
        <v>#DIV/0!</v>
      </c>
      <c r="M176" s="36" t="e">
        <f t="shared" si="64"/>
        <v>#DIV/0!</v>
      </c>
      <c r="N176" s="36" t="e">
        <f t="shared" si="65"/>
        <v>#DIV/0!</v>
      </c>
      <c r="O176" s="122">
        <f>SUMIF(C$2:C176,C176,D$2:D176)</f>
        <v>0</v>
      </c>
      <c r="P176" s="21">
        <f>SUMIF(C$2:C176,C176,F$2:F176)</f>
        <v>0</v>
      </c>
      <c r="Q176" s="25" t="e">
        <f t="shared" si="66"/>
        <v>#DIV/0!</v>
      </c>
      <c r="R176" s="24" t="e">
        <f t="shared" si="67"/>
        <v>#DIV/0!</v>
      </c>
      <c r="S176" s="24" t="e">
        <f t="shared" si="68"/>
        <v>#DIV/0!</v>
      </c>
      <c r="T176" s="122">
        <f>SUM(D$2:D176)</f>
        <v>0</v>
      </c>
      <c r="U176" s="26">
        <f>SUMIF(C$2:C176,C176,E$2:E176)</f>
        <v>0</v>
      </c>
      <c r="V176" s="26">
        <f>SUM(E$2:E176)</f>
        <v>0</v>
      </c>
      <c r="W176" s="31">
        <f>SUM(F$2:F176)</f>
        <v>0</v>
      </c>
      <c r="X176" s="31" t="e">
        <f t="shared" si="69"/>
        <v>#DIV/0!</v>
      </c>
      <c r="Y176" s="24" t="e">
        <f t="shared" si="70"/>
        <v>#DIV/0!</v>
      </c>
      <c r="Z176" s="24" t="e">
        <f t="shared" si="71"/>
        <v>#DIV/0!</v>
      </c>
      <c r="AA176" s="26">
        <f>SUMIF('Rake Load'!A:A,Summary!B176,'Rake Load'!AO:AO)</f>
        <v>0</v>
      </c>
      <c r="AB176" s="26">
        <f>SUMIF(C$2:C176,C176,AA$2:AA176)</f>
        <v>0</v>
      </c>
      <c r="AC176" s="26">
        <f>SUM(AA$2:AA176)</f>
        <v>0</v>
      </c>
      <c r="AD176" s="31" t="e">
        <f t="shared" si="72"/>
        <v>#DIV/0!</v>
      </c>
      <c r="AE176" s="31" t="e">
        <f t="shared" si="73"/>
        <v>#DIV/0!</v>
      </c>
      <c r="AF176" s="31" t="e">
        <f t="shared" si="74"/>
        <v>#DIV/0!</v>
      </c>
      <c r="AG176" s="26">
        <f>SUMIF(Unloader!B:B,Summary!B176,Unloader!M:M)</f>
        <v>0</v>
      </c>
      <c r="AH176" s="26">
        <f>SUMIF(C$2:C176,C176,AG$2:AG176)</f>
        <v>0</v>
      </c>
      <c r="AI176" s="26">
        <f>SUM(AG$2:AG176)</f>
        <v>0</v>
      </c>
      <c r="AJ176" s="31">
        <f>SUMIF(Unloader!B:B,Summary!B176,Unloader!X:X)</f>
        <v>0</v>
      </c>
      <c r="AK176" s="31">
        <f>SUMIF(Unloader!B:B,Summary!B176,Unloader!AE:AE)+SUMIF(Unloader!B:B,Summary!B176,Unloader!BS:BS)+SUMIF(Unloader!B:B,Summary!B176,Unloader!BO:BO)</f>
        <v>0</v>
      </c>
      <c r="AL176" s="31">
        <f>SUMIF(C$2:C176,C176,AJ$2:AJ176)</f>
        <v>0</v>
      </c>
      <c r="AM176" s="31">
        <f>SUMIF(C$2:C176,C176,AK$2:AK176)</f>
        <v>0</v>
      </c>
      <c r="AN176" s="26" t="e">
        <f t="shared" si="75"/>
        <v>#DIV/0!</v>
      </c>
      <c r="AO176" s="26">
        <f>SUM(AJ$2:AJ176)</f>
        <v>0</v>
      </c>
      <c r="AP176" s="26">
        <f>SUM(AK$2:AK176)</f>
        <v>0</v>
      </c>
      <c r="AQ176" s="26" t="e">
        <f t="shared" si="76"/>
        <v>#DIV/0!</v>
      </c>
    </row>
    <row r="177" spans="1:43" x14ac:dyDescent="0.25">
      <c r="A177" s="49">
        <f t="shared" si="80"/>
        <v>176</v>
      </c>
      <c r="B177" s="120">
        <f t="shared" si="80"/>
        <v>40809</v>
      </c>
      <c r="C177" s="21">
        <f t="shared" si="58"/>
        <v>9</v>
      </c>
      <c r="D177" s="51">
        <f>COUNTIF('Rake Load'!A:A,Summary!B177)</f>
        <v>0</v>
      </c>
      <c r="E177" s="51">
        <f>SUMIF('Rake Load'!A:A,B177,'Rake Load'!F:F)</f>
        <v>0</v>
      </c>
      <c r="F177" s="23">
        <f>SUMIF('Rake Load'!A:A,B177,'Rake Load'!AB:AB)</f>
        <v>0</v>
      </c>
      <c r="G177" s="23" t="e">
        <f t="shared" si="59"/>
        <v>#DIV/0!</v>
      </c>
      <c r="H177" s="24" t="e">
        <f t="shared" si="60"/>
        <v>#DIV/0!</v>
      </c>
      <c r="I177" s="24" t="e">
        <f t="shared" si="61"/>
        <v>#DIV/0!</v>
      </c>
      <c r="J177" s="23">
        <f>SUMIF('Rake Load'!A:A,B177,'Rake Load'!BI:BI)</f>
        <v>0</v>
      </c>
      <c r="K177" s="29">
        <f t="shared" si="62"/>
        <v>0</v>
      </c>
      <c r="L177" s="29" t="e">
        <f t="shared" si="63"/>
        <v>#DIV/0!</v>
      </c>
      <c r="M177" s="36" t="e">
        <f t="shared" si="64"/>
        <v>#DIV/0!</v>
      </c>
      <c r="N177" s="36" t="e">
        <f t="shared" si="65"/>
        <v>#DIV/0!</v>
      </c>
      <c r="O177" s="122">
        <f>SUMIF(C$2:C177,C177,D$2:D177)</f>
        <v>0</v>
      </c>
      <c r="P177" s="21">
        <f>SUMIF(C$2:C177,C177,F$2:F177)</f>
        <v>0</v>
      </c>
      <c r="Q177" s="25" t="e">
        <f t="shared" si="66"/>
        <v>#DIV/0!</v>
      </c>
      <c r="R177" s="24" t="e">
        <f t="shared" si="67"/>
        <v>#DIV/0!</v>
      </c>
      <c r="S177" s="24" t="e">
        <f t="shared" si="68"/>
        <v>#DIV/0!</v>
      </c>
      <c r="T177" s="122">
        <f>SUM(D$2:D177)</f>
        <v>0</v>
      </c>
      <c r="U177" s="26">
        <f>SUMIF(C$2:C177,C177,E$2:E177)</f>
        <v>0</v>
      </c>
      <c r="V177" s="26">
        <f>SUM(E$2:E177)</f>
        <v>0</v>
      </c>
      <c r="W177" s="31">
        <f>SUM(F$2:F177)</f>
        <v>0</v>
      </c>
      <c r="X177" s="31" t="e">
        <f t="shared" si="69"/>
        <v>#DIV/0!</v>
      </c>
      <c r="Y177" s="24" t="e">
        <f t="shared" si="70"/>
        <v>#DIV/0!</v>
      </c>
      <c r="Z177" s="24" t="e">
        <f t="shared" si="71"/>
        <v>#DIV/0!</v>
      </c>
      <c r="AA177" s="26">
        <f>SUMIF('Rake Load'!A:A,Summary!B177,'Rake Load'!AO:AO)</f>
        <v>0</v>
      </c>
      <c r="AB177" s="26">
        <f>SUMIF(C$2:C177,C177,AA$2:AA177)</f>
        <v>0</v>
      </c>
      <c r="AC177" s="26">
        <f>SUM(AA$2:AA177)</f>
        <v>0</v>
      </c>
      <c r="AD177" s="31" t="e">
        <f t="shared" si="72"/>
        <v>#DIV/0!</v>
      </c>
      <c r="AE177" s="31" t="e">
        <f t="shared" si="73"/>
        <v>#DIV/0!</v>
      </c>
      <c r="AF177" s="31" t="e">
        <f t="shared" si="74"/>
        <v>#DIV/0!</v>
      </c>
      <c r="AG177" s="26">
        <f>SUMIF(Unloader!B:B,Summary!B177,Unloader!M:M)</f>
        <v>0</v>
      </c>
      <c r="AH177" s="26">
        <f>SUMIF(C$2:C177,C177,AG$2:AG177)</f>
        <v>0</v>
      </c>
      <c r="AI177" s="26">
        <f>SUM(AG$2:AG177)</f>
        <v>0</v>
      </c>
      <c r="AJ177" s="31">
        <f>SUMIF(Unloader!B:B,Summary!B177,Unloader!X:X)</f>
        <v>0</v>
      </c>
      <c r="AK177" s="31">
        <f>SUMIF(Unloader!B:B,Summary!B177,Unloader!AE:AE)+SUMIF(Unloader!B:B,Summary!B177,Unloader!BS:BS)+SUMIF(Unloader!B:B,Summary!B177,Unloader!BO:BO)</f>
        <v>0</v>
      </c>
      <c r="AL177" s="31">
        <f>SUMIF(C$2:C177,C177,AJ$2:AJ177)</f>
        <v>0</v>
      </c>
      <c r="AM177" s="31">
        <f>SUMIF(C$2:C177,C177,AK$2:AK177)</f>
        <v>0</v>
      </c>
      <c r="AN177" s="26" t="e">
        <f t="shared" si="75"/>
        <v>#DIV/0!</v>
      </c>
      <c r="AO177" s="26">
        <f>SUM(AJ$2:AJ177)</f>
        <v>0</v>
      </c>
      <c r="AP177" s="26">
        <f>SUM(AK$2:AK177)</f>
        <v>0</v>
      </c>
      <c r="AQ177" s="26" t="e">
        <f t="shared" si="76"/>
        <v>#DIV/0!</v>
      </c>
    </row>
    <row r="178" spans="1:43" x14ac:dyDescent="0.25">
      <c r="A178" s="49">
        <f t="shared" si="80"/>
        <v>177</v>
      </c>
      <c r="B178" s="120">
        <f t="shared" si="80"/>
        <v>40810</v>
      </c>
      <c r="C178" s="21">
        <f t="shared" si="58"/>
        <v>9</v>
      </c>
      <c r="D178" s="51">
        <f>COUNTIF('Rake Load'!A:A,Summary!B178)</f>
        <v>0</v>
      </c>
      <c r="E178" s="51">
        <f>SUMIF('Rake Load'!A:A,B178,'Rake Load'!F:F)</f>
        <v>0</v>
      </c>
      <c r="F178" s="23">
        <f>SUMIF('Rake Load'!A:A,B178,'Rake Load'!AB:AB)</f>
        <v>0</v>
      </c>
      <c r="G178" s="23" t="e">
        <f t="shared" si="59"/>
        <v>#DIV/0!</v>
      </c>
      <c r="H178" s="24" t="e">
        <f t="shared" si="60"/>
        <v>#DIV/0!</v>
      </c>
      <c r="I178" s="24" t="e">
        <f t="shared" si="61"/>
        <v>#DIV/0!</v>
      </c>
      <c r="J178" s="23">
        <f>SUMIF('Rake Load'!A:A,B178,'Rake Load'!BI:BI)</f>
        <v>0</v>
      </c>
      <c r="K178" s="29">
        <f t="shared" si="62"/>
        <v>0</v>
      </c>
      <c r="L178" s="29" t="e">
        <f t="shared" si="63"/>
        <v>#DIV/0!</v>
      </c>
      <c r="M178" s="36" t="e">
        <f t="shared" si="64"/>
        <v>#DIV/0!</v>
      </c>
      <c r="N178" s="36" t="e">
        <f t="shared" si="65"/>
        <v>#DIV/0!</v>
      </c>
      <c r="O178" s="122">
        <f>SUMIF(C$2:C178,C178,D$2:D178)</f>
        <v>0</v>
      </c>
      <c r="P178" s="21">
        <f>SUMIF(C$2:C178,C178,F$2:F178)</f>
        <v>0</v>
      </c>
      <c r="Q178" s="25" t="e">
        <f t="shared" si="66"/>
        <v>#DIV/0!</v>
      </c>
      <c r="R178" s="24" t="e">
        <f t="shared" si="67"/>
        <v>#DIV/0!</v>
      </c>
      <c r="S178" s="24" t="e">
        <f t="shared" si="68"/>
        <v>#DIV/0!</v>
      </c>
      <c r="T178" s="122">
        <f>SUM(D$2:D178)</f>
        <v>0</v>
      </c>
      <c r="U178" s="26">
        <f>SUMIF(C$2:C178,C178,E$2:E178)</f>
        <v>0</v>
      </c>
      <c r="V178" s="26">
        <f>SUM(E$2:E178)</f>
        <v>0</v>
      </c>
      <c r="W178" s="31">
        <f>SUM(F$2:F178)</f>
        <v>0</v>
      </c>
      <c r="X178" s="31" t="e">
        <f t="shared" si="69"/>
        <v>#DIV/0!</v>
      </c>
      <c r="Y178" s="24" t="e">
        <f t="shared" si="70"/>
        <v>#DIV/0!</v>
      </c>
      <c r="Z178" s="24" t="e">
        <f t="shared" si="71"/>
        <v>#DIV/0!</v>
      </c>
      <c r="AA178" s="26">
        <f>SUMIF('Rake Load'!A:A,Summary!B178,'Rake Load'!AO:AO)</f>
        <v>0</v>
      </c>
      <c r="AB178" s="26">
        <f>SUMIF(C$2:C178,C178,AA$2:AA178)</f>
        <v>0</v>
      </c>
      <c r="AC178" s="26">
        <f>SUM(AA$2:AA178)</f>
        <v>0</v>
      </c>
      <c r="AD178" s="31" t="e">
        <f t="shared" si="72"/>
        <v>#DIV/0!</v>
      </c>
      <c r="AE178" s="31" t="e">
        <f t="shared" si="73"/>
        <v>#DIV/0!</v>
      </c>
      <c r="AF178" s="31" t="e">
        <f t="shared" si="74"/>
        <v>#DIV/0!</v>
      </c>
      <c r="AG178" s="26">
        <f>SUMIF(Unloader!B:B,Summary!B178,Unloader!M:M)</f>
        <v>0</v>
      </c>
      <c r="AH178" s="26">
        <f>SUMIF(C$2:C178,C178,AG$2:AG178)</f>
        <v>0</v>
      </c>
      <c r="AI178" s="26">
        <f>SUM(AG$2:AG178)</f>
        <v>0</v>
      </c>
      <c r="AJ178" s="31">
        <f>SUMIF(Unloader!B:B,Summary!B178,Unloader!X:X)</f>
        <v>0</v>
      </c>
      <c r="AK178" s="31">
        <f>SUMIF(Unloader!B:B,Summary!B178,Unloader!AE:AE)+SUMIF(Unloader!B:B,Summary!B178,Unloader!BS:BS)+SUMIF(Unloader!B:B,Summary!B178,Unloader!BO:BO)</f>
        <v>0</v>
      </c>
      <c r="AL178" s="31">
        <f>SUMIF(C$2:C178,C178,AJ$2:AJ178)</f>
        <v>0</v>
      </c>
      <c r="AM178" s="31">
        <f>SUMIF(C$2:C178,C178,AK$2:AK178)</f>
        <v>0</v>
      </c>
      <c r="AN178" s="26" t="e">
        <f t="shared" si="75"/>
        <v>#DIV/0!</v>
      </c>
      <c r="AO178" s="26">
        <f>SUM(AJ$2:AJ178)</f>
        <v>0</v>
      </c>
      <c r="AP178" s="26">
        <f>SUM(AK$2:AK178)</f>
        <v>0</v>
      </c>
      <c r="AQ178" s="26" t="e">
        <f t="shared" si="76"/>
        <v>#DIV/0!</v>
      </c>
    </row>
    <row r="179" spans="1:43" x14ac:dyDescent="0.25">
      <c r="A179" s="49">
        <f t="shared" si="80"/>
        <v>178</v>
      </c>
      <c r="B179" s="120">
        <f t="shared" si="80"/>
        <v>40811</v>
      </c>
      <c r="C179" s="21">
        <f t="shared" si="58"/>
        <v>9</v>
      </c>
      <c r="D179" s="51">
        <f>COUNTIF('Rake Load'!A:A,Summary!B179)</f>
        <v>0</v>
      </c>
      <c r="E179" s="51">
        <f>SUMIF('Rake Load'!A:A,B179,'Rake Load'!F:F)</f>
        <v>0</v>
      </c>
      <c r="F179" s="23">
        <f>SUMIF('Rake Load'!A:A,B179,'Rake Load'!AB:AB)</f>
        <v>0</v>
      </c>
      <c r="G179" s="23" t="e">
        <f t="shared" si="59"/>
        <v>#DIV/0!</v>
      </c>
      <c r="H179" s="24" t="e">
        <f t="shared" si="60"/>
        <v>#DIV/0!</v>
      </c>
      <c r="I179" s="24" t="e">
        <f t="shared" si="61"/>
        <v>#DIV/0!</v>
      </c>
      <c r="J179" s="23">
        <f>SUMIF('Rake Load'!A:A,B179,'Rake Load'!BI:BI)</f>
        <v>0</v>
      </c>
      <c r="K179" s="29">
        <f t="shared" si="62"/>
        <v>0</v>
      </c>
      <c r="L179" s="29" t="e">
        <f t="shared" si="63"/>
        <v>#DIV/0!</v>
      </c>
      <c r="M179" s="36" t="e">
        <f t="shared" si="64"/>
        <v>#DIV/0!</v>
      </c>
      <c r="N179" s="36" t="e">
        <f t="shared" si="65"/>
        <v>#DIV/0!</v>
      </c>
      <c r="O179" s="122">
        <f>SUMIF(C$2:C179,C179,D$2:D179)</f>
        <v>0</v>
      </c>
      <c r="P179" s="21">
        <f>SUMIF(C$2:C179,C179,F$2:F179)</f>
        <v>0</v>
      </c>
      <c r="Q179" s="25" t="e">
        <f t="shared" si="66"/>
        <v>#DIV/0!</v>
      </c>
      <c r="R179" s="24" t="e">
        <f t="shared" si="67"/>
        <v>#DIV/0!</v>
      </c>
      <c r="S179" s="24" t="e">
        <f t="shared" si="68"/>
        <v>#DIV/0!</v>
      </c>
      <c r="T179" s="122">
        <f>SUM(D$2:D179)</f>
        <v>0</v>
      </c>
      <c r="U179" s="26">
        <f>SUMIF(C$2:C179,C179,E$2:E179)</f>
        <v>0</v>
      </c>
      <c r="V179" s="26">
        <f>SUM(E$2:E179)</f>
        <v>0</v>
      </c>
      <c r="W179" s="31">
        <f>SUM(F$2:F179)</f>
        <v>0</v>
      </c>
      <c r="X179" s="31" t="e">
        <f t="shared" si="69"/>
        <v>#DIV/0!</v>
      </c>
      <c r="Y179" s="24" t="e">
        <f t="shared" si="70"/>
        <v>#DIV/0!</v>
      </c>
      <c r="Z179" s="24" t="e">
        <f t="shared" si="71"/>
        <v>#DIV/0!</v>
      </c>
      <c r="AA179" s="26">
        <f>SUMIF('Rake Load'!A:A,Summary!B179,'Rake Load'!AO:AO)</f>
        <v>0</v>
      </c>
      <c r="AB179" s="26">
        <f>SUMIF(C$2:C179,C179,AA$2:AA179)</f>
        <v>0</v>
      </c>
      <c r="AC179" s="26">
        <f>SUM(AA$2:AA179)</f>
        <v>0</v>
      </c>
      <c r="AD179" s="31" t="e">
        <f t="shared" si="72"/>
        <v>#DIV/0!</v>
      </c>
      <c r="AE179" s="31" t="e">
        <f t="shared" si="73"/>
        <v>#DIV/0!</v>
      </c>
      <c r="AF179" s="31" t="e">
        <f t="shared" si="74"/>
        <v>#DIV/0!</v>
      </c>
      <c r="AG179" s="26">
        <f>SUMIF(Unloader!B:B,Summary!B179,Unloader!M:M)</f>
        <v>0</v>
      </c>
      <c r="AH179" s="26">
        <f>SUMIF(C$2:C179,C179,AG$2:AG179)</f>
        <v>0</v>
      </c>
      <c r="AI179" s="26">
        <f>SUM(AG$2:AG179)</f>
        <v>0</v>
      </c>
      <c r="AJ179" s="31">
        <f>SUMIF(Unloader!B:B,Summary!B179,Unloader!X:X)</f>
        <v>0</v>
      </c>
      <c r="AK179" s="31">
        <f>SUMIF(Unloader!B:B,Summary!B179,Unloader!AE:AE)+SUMIF(Unloader!B:B,Summary!B179,Unloader!BS:BS)+SUMIF(Unloader!B:B,Summary!B179,Unloader!BO:BO)</f>
        <v>0</v>
      </c>
      <c r="AL179" s="31">
        <f>SUMIF(C$2:C179,C179,AJ$2:AJ179)</f>
        <v>0</v>
      </c>
      <c r="AM179" s="31">
        <f>SUMIF(C$2:C179,C179,AK$2:AK179)</f>
        <v>0</v>
      </c>
      <c r="AN179" s="26" t="e">
        <f t="shared" si="75"/>
        <v>#DIV/0!</v>
      </c>
      <c r="AO179" s="26">
        <f>SUM(AJ$2:AJ179)</f>
        <v>0</v>
      </c>
      <c r="AP179" s="26">
        <f>SUM(AK$2:AK179)</f>
        <v>0</v>
      </c>
      <c r="AQ179" s="26" t="e">
        <f t="shared" si="76"/>
        <v>#DIV/0!</v>
      </c>
    </row>
    <row r="180" spans="1:43" x14ac:dyDescent="0.25">
      <c r="A180" s="49">
        <f t="shared" si="80"/>
        <v>179</v>
      </c>
      <c r="B180" s="120">
        <f t="shared" si="80"/>
        <v>40812</v>
      </c>
      <c r="C180" s="21">
        <f t="shared" si="58"/>
        <v>9</v>
      </c>
      <c r="D180" s="51">
        <f>COUNTIF('Rake Load'!A:A,Summary!B180)</f>
        <v>0</v>
      </c>
      <c r="E180" s="51">
        <f>SUMIF('Rake Load'!A:A,B180,'Rake Load'!F:F)</f>
        <v>0</v>
      </c>
      <c r="F180" s="23">
        <f>SUMIF('Rake Load'!A:A,B180,'Rake Load'!AB:AB)</f>
        <v>0</v>
      </c>
      <c r="G180" s="23" t="e">
        <f t="shared" si="59"/>
        <v>#DIV/0!</v>
      </c>
      <c r="H180" s="24" t="e">
        <f t="shared" si="60"/>
        <v>#DIV/0!</v>
      </c>
      <c r="I180" s="24" t="e">
        <f t="shared" si="61"/>
        <v>#DIV/0!</v>
      </c>
      <c r="J180" s="23">
        <f>SUMIF('Rake Load'!A:A,B180,'Rake Load'!BI:BI)</f>
        <v>0</v>
      </c>
      <c r="K180" s="29">
        <f t="shared" si="62"/>
        <v>0</v>
      </c>
      <c r="L180" s="29" t="e">
        <f t="shared" si="63"/>
        <v>#DIV/0!</v>
      </c>
      <c r="M180" s="36" t="e">
        <f t="shared" si="64"/>
        <v>#DIV/0!</v>
      </c>
      <c r="N180" s="36" t="e">
        <f t="shared" si="65"/>
        <v>#DIV/0!</v>
      </c>
      <c r="O180" s="122">
        <f>SUMIF(C$2:C180,C180,D$2:D180)</f>
        <v>0</v>
      </c>
      <c r="P180" s="21">
        <f>SUMIF(C$2:C180,C180,F$2:F180)</f>
        <v>0</v>
      </c>
      <c r="Q180" s="25" t="e">
        <f t="shared" si="66"/>
        <v>#DIV/0!</v>
      </c>
      <c r="R180" s="24" t="e">
        <f t="shared" si="67"/>
        <v>#DIV/0!</v>
      </c>
      <c r="S180" s="24" t="e">
        <f t="shared" si="68"/>
        <v>#DIV/0!</v>
      </c>
      <c r="T180" s="122">
        <f>SUM(D$2:D180)</f>
        <v>0</v>
      </c>
      <c r="U180" s="26">
        <f>SUMIF(C$2:C180,C180,E$2:E180)</f>
        <v>0</v>
      </c>
      <c r="V180" s="26">
        <f>SUM(E$2:E180)</f>
        <v>0</v>
      </c>
      <c r="W180" s="31">
        <f>SUM(F$2:F180)</f>
        <v>0</v>
      </c>
      <c r="X180" s="31" t="e">
        <f t="shared" si="69"/>
        <v>#DIV/0!</v>
      </c>
      <c r="Y180" s="24" t="e">
        <f t="shared" si="70"/>
        <v>#DIV/0!</v>
      </c>
      <c r="Z180" s="24" t="e">
        <f t="shared" si="71"/>
        <v>#DIV/0!</v>
      </c>
      <c r="AA180" s="26">
        <f>SUMIF('Rake Load'!A:A,Summary!B180,'Rake Load'!AO:AO)</f>
        <v>0</v>
      </c>
      <c r="AB180" s="26">
        <f>SUMIF(C$2:C180,C180,AA$2:AA180)</f>
        <v>0</v>
      </c>
      <c r="AC180" s="26">
        <f>SUM(AA$2:AA180)</f>
        <v>0</v>
      </c>
      <c r="AD180" s="31" t="e">
        <f t="shared" si="72"/>
        <v>#DIV/0!</v>
      </c>
      <c r="AE180" s="31" t="e">
        <f t="shared" si="73"/>
        <v>#DIV/0!</v>
      </c>
      <c r="AF180" s="31" t="e">
        <f t="shared" si="74"/>
        <v>#DIV/0!</v>
      </c>
      <c r="AG180" s="26">
        <f>SUMIF(Unloader!B:B,Summary!B180,Unloader!M:M)</f>
        <v>0</v>
      </c>
      <c r="AH180" s="26">
        <f>SUMIF(C$2:C180,C180,AG$2:AG180)</f>
        <v>0</v>
      </c>
      <c r="AI180" s="26">
        <f>SUM(AG$2:AG180)</f>
        <v>0</v>
      </c>
      <c r="AJ180" s="31">
        <f>SUMIF(Unloader!B:B,Summary!B180,Unloader!X:X)</f>
        <v>0</v>
      </c>
      <c r="AK180" s="31">
        <f>SUMIF(Unloader!B:B,Summary!B180,Unloader!AE:AE)+SUMIF(Unloader!B:B,Summary!B180,Unloader!BS:BS)+SUMIF(Unloader!B:B,Summary!B180,Unloader!BO:BO)</f>
        <v>0</v>
      </c>
      <c r="AL180" s="31">
        <f>SUMIF(C$2:C180,C180,AJ$2:AJ180)</f>
        <v>0</v>
      </c>
      <c r="AM180" s="31">
        <f>SUMIF(C$2:C180,C180,AK$2:AK180)</f>
        <v>0</v>
      </c>
      <c r="AN180" s="26" t="e">
        <f t="shared" si="75"/>
        <v>#DIV/0!</v>
      </c>
      <c r="AO180" s="26">
        <f>SUM(AJ$2:AJ180)</f>
        <v>0</v>
      </c>
      <c r="AP180" s="26">
        <f>SUM(AK$2:AK180)</f>
        <v>0</v>
      </c>
      <c r="AQ180" s="26" t="e">
        <f t="shared" si="76"/>
        <v>#DIV/0!</v>
      </c>
    </row>
    <row r="181" spans="1:43" x14ac:dyDescent="0.25">
      <c r="A181" s="49">
        <f t="shared" si="80"/>
        <v>180</v>
      </c>
      <c r="B181" s="120">
        <f t="shared" si="80"/>
        <v>40813</v>
      </c>
      <c r="C181" s="21">
        <f t="shared" si="58"/>
        <v>9</v>
      </c>
      <c r="D181" s="51">
        <f>COUNTIF('Rake Load'!A:A,Summary!B181)</f>
        <v>0</v>
      </c>
      <c r="E181" s="51">
        <f>SUMIF('Rake Load'!A:A,B181,'Rake Load'!F:F)</f>
        <v>0</v>
      </c>
      <c r="F181" s="23">
        <f>SUMIF('Rake Load'!A:A,B181,'Rake Load'!AB:AB)</f>
        <v>0</v>
      </c>
      <c r="G181" s="23" t="e">
        <f t="shared" si="59"/>
        <v>#DIV/0!</v>
      </c>
      <c r="H181" s="24" t="e">
        <f t="shared" si="60"/>
        <v>#DIV/0!</v>
      </c>
      <c r="I181" s="24" t="e">
        <f t="shared" si="61"/>
        <v>#DIV/0!</v>
      </c>
      <c r="J181" s="23">
        <f>SUMIF('Rake Load'!A:A,B181,'Rake Load'!BI:BI)</f>
        <v>0</v>
      </c>
      <c r="K181" s="29">
        <f t="shared" si="62"/>
        <v>0</v>
      </c>
      <c r="L181" s="29" t="e">
        <f t="shared" si="63"/>
        <v>#DIV/0!</v>
      </c>
      <c r="M181" s="36" t="e">
        <f t="shared" si="64"/>
        <v>#DIV/0!</v>
      </c>
      <c r="N181" s="36" t="e">
        <f t="shared" si="65"/>
        <v>#DIV/0!</v>
      </c>
      <c r="O181" s="122">
        <f>SUMIF(C$2:C181,C181,D$2:D181)</f>
        <v>0</v>
      </c>
      <c r="P181" s="21">
        <f>SUMIF(C$2:C181,C181,F$2:F181)</f>
        <v>0</v>
      </c>
      <c r="Q181" s="25" t="e">
        <f t="shared" si="66"/>
        <v>#DIV/0!</v>
      </c>
      <c r="R181" s="24" t="e">
        <f t="shared" si="67"/>
        <v>#DIV/0!</v>
      </c>
      <c r="S181" s="24" t="e">
        <f t="shared" si="68"/>
        <v>#DIV/0!</v>
      </c>
      <c r="T181" s="122">
        <f>SUM(D$2:D181)</f>
        <v>0</v>
      </c>
      <c r="U181" s="26">
        <f>SUMIF(C$2:C181,C181,E$2:E181)</f>
        <v>0</v>
      </c>
      <c r="V181" s="26">
        <f>SUM(E$2:E181)</f>
        <v>0</v>
      </c>
      <c r="W181" s="31">
        <f>SUM(F$2:F181)</f>
        <v>0</v>
      </c>
      <c r="X181" s="31" t="e">
        <f t="shared" si="69"/>
        <v>#DIV/0!</v>
      </c>
      <c r="Y181" s="24" t="e">
        <f t="shared" si="70"/>
        <v>#DIV/0!</v>
      </c>
      <c r="Z181" s="24" t="e">
        <f t="shared" si="71"/>
        <v>#DIV/0!</v>
      </c>
      <c r="AA181" s="26">
        <f>SUMIF('Rake Load'!A:A,Summary!B181,'Rake Load'!AO:AO)</f>
        <v>0</v>
      </c>
      <c r="AB181" s="26">
        <f>SUMIF(C$2:C181,C181,AA$2:AA181)</f>
        <v>0</v>
      </c>
      <c r="AC181" s="26">
        <f>SUM(AA$2:AA181)</f>
        <v>0</v>
      </c>
      <c r="AD181" s="31" t="e">
        <f t="shared" si="72"/>
        <v>#DIV/0!</v>
      </c>
      <c r="AE181" s="31" t="e">
        <f t="shared" si="73"/>
        <v>#DIV/0!</v>
      </c>
      <c r="AF181" s="31" t="e">
        <f t="shared" si="74"/>
        <v>#DIV/0!</v>
      </c>
      <c r="AG181" s="26">
        <f>SUMIF(Unloader!B:B,Summary!B181,Unloader!M:M)</f>
        <v>0</v>
      </c>
      <c r="AH181" s="26">
        <f>SUMIF(C$2:C181,C181,AG$2:AG181)</f>
        <v>0</v>
      </c>
      <c r="AI181" s="26">
        <f>SUM(AG$2:AG181)</f>
        <v>0</v>
      </c>
      <c r="AJ181" s="31">
        <f>SUMIF(Unloader!B:B,Summary!B181,Unloader!X:X)</f>
        <v>0</v>
      </c>
      <c r="AK181" s="31">
        <f>SUMIF(Unloader!B:B,Summary!B181,Unloader!AE:AE)+SUMIF(Unloader!B:B,Summary!B181,Unloader!BS:BS)+SUMIF(Unloader!B:B,Summary!B181,Unloader!BO:BO)</f>
        <v>0</v>
      </c>
      <c r="AL181" s="31">
        <f>SUMIF(C$2:C181,C181,AJ$2:AJ181)</f>
        <v>0</v>
      </c>
      <c r="AM181" s="31">
        <f>SUMIF(C$2:C181,C181,AK$2:AK181)</f>
        <v>0</v>
      </c>
      <c r="AN181" s="26" t="e">
        <f t="shared" si="75"/>
        <v>#DIV/0!</v>
      </c>
      <c r="AO181" s="26">
        <f>SUM(AJ$2:AJ181)</f>
        <v>0</v>
      </c>
      <c r="AP181" s="26">
        <f>SUM(AK$2:AK181)</f>
        <v>0</v>
      </c>
      <c r="AQ181" s="26" t="e">
        <f t="shared" si="76"/>
        <v>#DIV/0!</v>
      </c>
    </row>
    <row r="182" spans="1:43" x14ac:dyDescent="0.25">
      <c r="A182" s="49">
        <f t="shared" si="80"/>
        <v>181</v>
      </c>
      <c r="B182" s="120">
        <f t="shared" si="80"/>
        <v>40814</v>
      </c>
      <c r="C182" s="21">
        <f t="shared" si="58"/>
        <v>9</v>
      </c>
      <c r="D182" s="51">
        <f>COUNTIF('Rake Load'!A:A,Summary!B182)</f>
        <v>0</v>
      </c>
      <c r="E182" s="51">
        <f>SUMIF('Rake Load'!A:A,B182,'Rake Load'!F:F)</f>
        <v>0</v>
      </c>
      <c r="F182" s="23">
        <f>SUMIF('Rake Load'!A:A,B182,'Rake Load'!AB:AB)</f>
        <v>0</v>
      </c>
      <c r="G182" s="23" t="e">
        <f t="shared" si="59"/>
        <v>#DIV/0!</v>
      </c>
      <c r="H182" s="24" t="e">
        <f t="shared" si="60"/>
        <v>#DIV/0!</v>
      </c>
      <c r="I182" s="24" t="e">
        <f t="shared" si="61"/>
        <v>#DIV/0!</v>
      </c>
      <c r="J182" s="23">
        <f>SUMIF('Rake Load'!A:A,B182,'Rake Load'!BI:BI)</f>
        <v>0</v>
      </c>
      <c r="K182" s="29">
        <f t="shared" si="62"/>
        <v>0</v>
      </c>
      <c r="L182" s="29" t="e">
        <f t="shared" si="63"/>
        <v>#DIV/0!</v>
      </c>
      <c r="M182" s="36" t="e">
        <f t="shared" si="64"/>
        <v>#DIV/0!</v>
      </c>
      <c r="N182" s="36" t="e">
        <f t="shared" si="65"/>
        <v>#DIV/0!</v>
      </c>
      <c r="O182" s="122">
        <f>SUMIF(C$2:C182,C182,D$2:D182)</f>
        <v>0</v>
      </c>
      <c r="P182" s="21">
        <f>SUMIF(C$2:C182,C182,F$2:F182)</f>
        <v>0</v>
      </c>
      <c r="Q182" s="25" t="e">
        <f t="shared" si="66"/>
        <v>#DIV/0!</v>
      </c>
      <c r="R182" s="24" t="e">
        <f t="shared" si="67"/>
        <v>#DIV/0!</v>
      </c>
      <c r="S182" s="24" t="e">
        <f t="shared" si="68"/>
        <v>#DIV/0!</v>
      </c>
      <c r="T182" s="122">
        <f>SUM(D$2:D182)</f>
        <v>0</v>
      </c>
      <c r="U182" s="26">
        <f>SUMIF(C$2:C182,C182,E$2:E182)</f>
        <v>0</v>
      </c>
      <c r="V182" s="26">
        <f>SUM(E$2:E182)</f>
        <v>0</v>
      </c>
      <c r="W182" s="31">
        <f>SUM(F$2:F182)</f>
        <v>0</v>
      </c>
      <c r="X182" s="31" t="e">
        <f t="shared" si="69"/>
        <v>#DIV/0!</v>
      </c>
      <c r="Y182" s="24" t="e">
        <f t="shared" si="70"/>
        <v>#DIV/0!</v>
      </c>
      <c r="Z182" s="24" t="e">
        <f t="shared" si="71"/>
        <v>#DIV/0!</v>
      </c>
      <c r="AA182" s="26">
        <f>SUMIF('Rake Load'!A:A,Summary!B182,'Rake Load'!AO:AO)</f>
        <v>0</v>
      </c>
      <c r="AB182" s="26">
        <f>SUMIF(C$2:C182,C182,AA$2:AA182)</f>
        <v>0</v>
      </c>
      <c r="AC182" s="26">
        <f>SUM(AA$2:AA182)</f>
        <v>0</v>
      </c>
      <c r="AD182" s="31" t="e">
        <f t="shared" si="72"/>
        <v>#DIV/0!</v>
      </c>
      <c r="AE182" s="31" t="e">
        <f t="shared" si="73"/>
        <v>#DIV/0!</v>
      </c>
      <c r="AF182" s="31" t="e">
        <f t="shared" si="74"/>
        <v>#DIV/0!</v>
      </c>
      <c r="AG182" s="26">
        <f>SUMIF(Unloader!B:B,Summary!B182,Unloader!M:M)</f>
        <v>0</v>
      </c>
      <c r="AH182" s="26">
        <f>SUMIF(C$2:C182,C182,AG$2:AG182)</f>
        <v>0</v>
      </c>
      <c r="AI182" s="26">
        <f>SUM(AG$2:AG182)</f>
        <v>0</v>
      </c>
      <c r="AJ182" s="31">
        <f>SUMIF(Unloader!B:B,Summary!B182,Unloader!X:X)</f>
        <v>0</v>
      </c>
      <c r="AK182" s="31">
        <f>SUMIF(Unloader!B:B,Summary!B182,Unloader!AE:AE)+SUMIF(Unloader!B:B,Summary!B182,Unloader!BS:BS)+SUMIF(Unloader!B:B,Summary!B182,Unloader!BO:BO)</f>
        <v>0</v>
      </c>
      <c r="AL182" s="31">
        <f>SUMIF(C$2:C182,C182,AJ$2:AJ182)</f>
        <v>0</v>
      </c>
      <c r="AM182" s="31">
        <f>SUMIF(C$2:C182,C182,AK$2:AK182)</f>
        <v>0</v>
      </c>
      <c r="AN182" s="26" t="e">
        <f t="shared" si="75"/>
        <v>#DIV/0!</v>
      </c>
      <c r="AO182" s="26">
        <f>SUM(AJ$2:AJ182)</f>
        <v>0</v>
      </c>
      <c r="AP182" s="26">
        <f>SUM(AK$2:AK182)</f>
        <v>0</v>
      </c>
      <c r="AQ182" s="26" t="e">
        <f t="shared" si="76"/>
        <v>#DIV/0!</v>
      </c>
    </row>
    <row r="183" spans="1:43" x14ac:dyDescent="0.25">
      <c r="A183" s="49">
        <f t="shared" si="80"/>
        <v>182</v>
      </c>
      <c r="B183" s="120">
        <f t="shared" si="80"/>
        <v>40815</v>
      </c>
      <c r="C183" s="21">
        <f t="shared" ref="C183:C246" si="81">MONTH(B183)</f>
        <v>9</v>
      </c>
      <c r="D183" s="51">
        <f>COUNTIF('Rake Load'!A:A,Summary!B183)</f>
        <v>0</v>
      </c>
      <c r="E183" s="51">
        <f>SUMIF('Rake Load'!A:A,B183,'Rake Load'!F:F)</f>
        <v>0</v>
      </c>
      <c r="F183" s="23">
        <f>SUMIF('Rake Load'!A:A,B183,'Rake Load'!AB:AB)</f>
        <v>0</v>
      </c>
      <c r="G183" s="23" t="e">
        <f t="shared" ref="G183:G246" si="82">F183/D183</f>
        <v>#DIV/0!</v>
      </c>
      <c r="H183" s="24" t="e">
        <f t="shared" ref="H183:H246" si="83">HOUR(G183)</f>
        <v>#DIV/0!</v>
      </c>
      <c r="I183" s="24" t="e">
        <f t="shared" ref="I183:I246" si="84">MINUTE(G183)</f>
        <v>#DIV/0!</v>
      </c>
      <c r="J183" s="23">
        <f>SUMIF('Rake Load'!A:A,B183,'Rake Load'!BI:BI)</f>
        <v>0</v>
      </c>
      <c r="K183" s="29">
        <f t="shared" ref="K183:K246" si="85">F183-J183</f>
        <v>0</v>
      </c>
      <c r="L183" s="29" t="e">
        <f t="shared" ref="L183:L246" si="86">K183/D183</f>
        <v>#DIV/0!</v>
      </c>
      <c r="M183" s="36" t="e">
        <f t="shared" ref="M183:M246" si="87">HOUR(L183)</f>
        <v>#DIV/0!</v>
      </c>
      <c r="N183" s="36" t="e">
        <f t="shared" ref="N183:N246" si="88">MINUTE(L183)</f>
        <v>#DIV/0!</v>
      </c>
      <c r="O183" s="122">
        <f>SUMIF(C$2:C183,C183,D$2:D183)</f>
        <v>0</v>
      </c>
      <c r="P183" s="21">
        <f>SUMIF(C$2:C183,C183,F$2:F183)</f>
        <v>0</v>
      </c>
      <c r="Q183" s="25" t="e">
        <f t="shared" ref="Q183:Q246" si="89">P183/O183</f>
        <v>#DIV/0!</v>
      </c>
      <c r="R183" s="24" t="e">
        <f t="shared" ref="R183:R246" si="90">HOUR(Q183)</f>
        <v>#DIV/0!</v>
      </c>
      <c r="S183" s="24" t="e">
        <f t="shared" ref="S183:S246" si="91">MINUTE(Q183)</f>
        <v>#DIV/0!</v>
      </c>
      <c r="T183" s="122">
        <f>SUM(D$2:D183)</f>
        <v>0</v>
      </c>
      <c r="U183" s="26">
        <f>SUMIF(C$2:C183,C183,E$2:E183)</f>
        <v>0</v>
      </c>
      <c r="V183" s="26">
        <f>SUM(E$2:E183)</f>
        <v>0</v>
      </c>
      <c r="W183" s="31">
        <f>SUM(F$2:F183)</f>
        <v>0</v>
      </c>
      <c r="X183" s="31" t="e">
        <f t="shared" ref="X183:X246" si="92">W183/T183</f>
        <v>#DIV/0!</v>
      </c>
      <c r="Y183" s="24" t="e">
        <f t="shared" ref="Y183:Y246" si="93">HOUR(X183)</f>
        <v>#DIV/0!</v>
      </c>
      <c r="Z183" s="24" t="e">
        <f t="shared" ref="Z183:Z246" si="94">MINUTE(X183)</f>
        <v>#DIV/0!</v>
      </c>
      <c r="AA183" s="26">
        <f>SUMIF('Rake Load'!A:A,Summary!B183,'Rake Load'!AO:AO)</f>
        <v>0</v>
      </c>
      <c r="AB183" s="26">
        <f>SUMIF(C$2:C183,C183,AA$2:AA183)</f>
        <v>0</v>
      </c>
      <c r="AC183" s="26">
        <f>SUM(AA$2:AA183)</f>
        <v>0</v>
      </c>
      <c r="AD183" s="31" t="e">
        <f t="shared" ref="AD183:AD246" si="95">AA183/D183</f>
        <v>#DIV/0!</v>
      </c>
      <c r="AE183" s="31" t="e">
        <f t="shared" ref="AE183:AE246" si="96">AB183/O183</f>
        <v>#DIV/0!</v>
      </c>
      <c r="AF183" s="31" t="e">
        <f t="shared" ref="AF183:AF246" si="97">AC183/T183</f>
        <v>#DIV/0!</v>
      </c>
      <c r="AG183" s="26">
        <f>SUMIF(Unloader!B:B,Summary!B183,Unloader!M:M)</f>
        <v>0</v>
      </c>
      <c r="AH183" s="26">
        <f>SUMIF(C$2:C183,C183,AG$2:AG183)</f>
        <v>0</v>
      </c>
      <c r="AI183" s="26">
        <f>SUM(AG$2:AG183)</f>
        <v>0</v>
      </c>
      <c r="AJ183" s="31">
        <f>SUMIF(Unloader!B:B,Summary!B183,Unloader!X:X)</f>
        <v>0</v>
      </c>
      <c r="AK183" s="31">
        <f>SUMIF(Unloader!B:B,Summary!B183,Unloader!AE:AE)+SUMIF(Unloader!B:B,Summary!B183,Unloader!BS:BS)+SUMIF(Unloader!B:B,Summary!B183,Unloader!BO:BO)</f>
        <v>0</v>
      </c>
      <c r="AL183" s="31">
        <f>SUMIF(C$2:C183,C183,AJ$2:AJ183)</f>
        <v>0</v>
      </c>
      <c r="AM183" s="31">
        <f>SUMIF(C$2:C183,C183,AK$2:AK183)</f>
        <v>0</v>
      </c>
      <c r="AN183" s="26" t="e">
        <f t="shared" ref="AN183:AN246" si="98">AH183/(AL183-AM183)/24</f>
        <v>#DIV/0!</v>
      </c>
      <c r="AO183" s="26">
        <f>SUM(AJ$2:AJ183)</f>
        <v>0</v>
      </c>
      <c r="AP183" s="26">
        <f>SUM(AK$2:AK183)</f>
        <v>0</v>
      </c>
      <c r="AQ183" s="26" t="e">
        <f t="shared" ref="AQ183:AQ246" si="99">AI183/(AO183-AP183)/24</f>
        <v>#DIV/0!</v>
      </c>
    </row>
    <row r="184" spans="1:43" x14ac:dyDescent="0.25">
      <c r="A184" s="49">
        <f t="shared" ref="A184:B199" si="100">A183+1</f>
        <v>183</v>
      </c>
      <c r="B184" s="120">
        <f t="shared" si="100"/>
        <v>40816</v>
      </c>
      <c r="C184" s="21">
        <f t="shared" si="81"/>
        <v>9</v>
      </c>
      <c r="D184" s="51">
        <f>COUNTIF('Rake Load'!A:A,Summary!B184)</f>
        <v>0</v>
      </c>
      <c r="E184" s="51">
        <f>SUMIF('Rake Load'!A:A,B184,'Rake Load'!F:F)</f>
        <v>0</v>
      </c>
      <c r="F184" s="23">
        <f>SUMIF('Rake Load'!A:A,B184,'Rake Load'!AB:AB)</f>
        <v>0</v>
      </c>
      <c r="G184" s="23" t="e">
        <f t="shared" si="82"/>
        <v>#DIV/0!</v>
      </c>
      <c r="H184" s="24" t="e">
        <f t="shared" si="83"/>
        <v>#DIV/0!</v>
      </c>
      <c r="I184" s="24" t="e">
        <f t="shared" si="84"/>
        <v>#DIV/0!</v>
      </c>
      <c r="J184" s="23">
        <f>SUMIF('Rake Load'!A:A,B184,'Rake Load'!BI:BI)</f>
        <v>0</v>
      </c>
      <c r="K184" s="29">
        <f t="shared" si="85"/>
        <v>0</v>
      </c>
      <c r="L184" s="29" t="e">
        <f t="shared" si="86"/>
        <v>#DIV/0!</v>
      </c>
      <c r="M184" s="36" t="e">
        <f t="shared" si="87"/>
        <v>#DIV/0!</v>
      </c>
      <c r="N184" s="36" t="e">
        <f t="shared" si="88"/>
        <v>#DIV/0!</v>
      </c>
      <c r="O184" s="122">
        <f>SUMIF(C$2:C184,C184,D$2:D184)</f>
        <v>0</v>
      </c>
      <c r="P184" s="21">
        <f>SUMIF(C$2:C184,C184,F$2:F184)</f>
        <v>0</v>
      </c>
      <c r="Q184" s="25" t="e">
        <f t="shared" si="89"/>
        <v>#DIV/0!</v>
      </c>
      <c r="R184" s="24" t="e">
        <f t="shared" si="90"/>
        <v>#DIV/0!</v>
      </c>
      <c r="S184" s="24" t="e">
        <f t="shared" si="91"/>
        <v>#DIV/0!</v>
      </c>
      <c r="T184" s="122">
        <f>SUM(D$2:D184)</f>
        <v>0</v>
      </c>
      <c r="U184" s="26">
        <f>SUMIF(C$2:C184,C184,E$2:E184)</f>
        <v>0</v>
      </c>
      <c r="V184" s="26">
        <f>SUM(E$2:E184)</f>
        <v>0</v>
      </c>
      <c r="W184" s="31">
        <f>SUM(F$2:F184)</f>
        <v>0</v>
      </c>
      <c r="X184" s="31" t="e">
        <f t="shared" si="92"/>
        <v>#DIV/0!</v>
      </c>
      <c r="Y184" s="24" t="e">
        <f t="shared" si="93"/>
        <v>#DIV/0!</v>
      </c>
      <c r="Z184" s="24" t="e">
        <f t="shared" si="94"/>
        <v>#DIV/0!</v>
      </c>
      <c r="AA184" s="26">
        <f>SUMIF('Rake Load'!A:A,Summary!B184,'Rake Load'!AO:AO)</f>
        <v>0</v>
      </c>
      <c r="AB184" s="26">
        <f>SUMIF(C$2:C184,C184,AA$2:AA184)</f>
        <v>0</v>
      </c>
      <c r="AC184" s="26">
        <f>SUM(AA$2:AA184)</f>
        <v>0</v>
      </c>
      <c r="AD184" s="31" t="e">
        <f t="shared" si="95"/>
        <v>#DIV/0!</v>
      </c>
      <c r="AE184" s="31" t="e">
        <f t="shared" si="96"/>
        <v>#DIV/0!</v>
      </c>
      <c r="AF184" s="31" t="e">
        <f t="shared" si="97"/>
        <v>#DIV/0!</v>
      </c>
      <c r="AG184" s="26">
        <f>SUMIF(Unloader!B:B,Summary!B184,Unloader!M:M)</f>
        <v>0</v>
      </c>
      <c r="AH184" s="26">
        <f>SUMIF(C$2:C184,C184,AG$2:AG184)</f>
        <v>0</v>
      </c>
      <c r="AI184" s="26">
        <f>SUM(AG$2:AG184)</f>
        <v>0</v>
      </c>
      <c r="AJ184" s="31">
        <f>SUMIF(Unloader!B:B,Summary!B184,Unloader!X:X)</f>
        <v>0</v>
      </c>
      <c r="AK184" s="31">
        <f>SUMIF(Unloader!B:B,Summary!B184,Unloader!AE:AE)+SUMIF(Unloader!B:B,Summary!B184,Unloader!BS:BS)+SUMIF(Unloader!B:B,Summary!B184,Unloader!BO:BO)</f>
        <v>0</v>
      </c>
      <c r="AL184" s="31">
        <f>SUMIF(C$2:C184,C184,AJ$2:AJ184)</f>
        <v>0</v>
      </c>
      <c r="AM184" s="31">
        <f>SUMIF(C$2:C184,C184,AK$2:AK184)</f>
        <v>0</v>
      </c>
      <c r="AN184" s="26" t="e">
        <f t="shared" si="98"/>
        <v>#DIV/0!</v>
      </c>
      <c r="AO184" s="26">
        <f>SUM(AJ$2:AJ184)</f>
        <v>0</v>
      </c>
      <c r="AP184" s="26">
        <f>SUM(AK$2:AK184)</f>
        <v>0</v>
      </c>
      <c r="AQ184" s="26" t="e">
        <f t="shared" si="99"/>
        <v>#DIV/0!</v>
      </c>
    </row>
    <row r="185" spans="1:43" x14ac:dyDescent="0.25">
      <c r="A185" s="49">
        <f t="shared" si="100"/>
        <v>184</v>
      </c>
      <c r="B185" s="120">
        <f t="shared" si="100"/>
        <v>40817</v>
      </c>
      <c r="C185" s="21">
        <f t="shared" si="81"/>
        <v>10</v>
      </c>
      <c r="D185" s="51">
        <f>COUNTIF('Rake Load'!A:A,Summary!B185)</f>
        <v>0</v>
      </c>
      <c r="E185" s="51">
        <f>SUMIF('Rake Load'!A:A,B185,'Rake Load'!F:F)</f>
        <v>0</v>
      </c>
      <c r="F185" s="23">
        <f>SUMIF('Rake Load'!A:A,B185,'Rake Load'!AB:AB)</f>
        <v>0</v>
      </c>
      <c r="G185" s="23" t="e">
        <f t="shared" si="82"/>
        <v>#DIV/0!</v>
      </c>
      <c r="H185" s="24" t="e">
        <f t="shared" si="83"/>
        <v>#DIV/0!</v>
      </c>
      <c r="I185" s="24" t="e">
        <f t="shared" si="84"/>
        <v>#DIV/0!</v>
      </c>
      <c r="J185" s="23">
        <f>SUMIF('Rake Load'!A:A,B185,'Rake Load'!BI:BI)</f>
        <v>0</v>
      </c>
      <c r="K185" s="29">
        <f t="shared" si="85"/>
        <v>0</v>
      </c>
      <c r="L185" s="29" t="e">
        <f t="shared" si="86"/>
        <v>#DIV/0!</v>
      </c>
      <c r="M185" s="36" t="e">
        <f t="shared" si="87"/>
        <v>#DIV/0!</v>
      </c>
      <c r="N185" s="36" t="e">
        <f t="shared" si="88"/>
        <v>#DIV/0!</v>
      </c>
      <c r="O185" s="122">
        <f>SUMIF(C$2:C185,C185,D$2:D185)</f>
        <v>0</v>
      </c>
      <c r="P185" s="21">
        <f>SUMIF(C$2:C185,C185,F$2:F185)</f>
        <v>0</v>
      </c>
      <c r="Q185" s="25" t="e">
        <f t="shared" si="89"/>
        <v>#DIV/0!</v>
      </c>
      <c r="R185" s="24" t="e">
        <f t="shared" si="90"/>
        <v>#DIV/0!</v>
      </c>
      <c r="S185" s="24" t="e">
        <f t="shared" si="91"/>
        <v>#DIV/0!</v>
      </c>
      <c r="T185" s="122">
        <f>SUM(D$2:D185)</f>
        <v>0</v>
      </c>
      <c r="U185" s="26">
        <f>SUMIF(C$2:C185,C185,E$2:E185)</f>
        <v>0</v>
      </c>
      <c r="V185" s="26">
        <f>SUM(E$2:E185)</f>
        <v>0</v>
      </c>
      <c r="W185" s="31">
        <f>SUM(F$2:F185)</f>
        <v>0</v>
      </c>
      <c r="X185" s="31" t="e">
        <f t="shared" si="92"/>
        <v>#DIV/0!</v>
      </c>
      <c r="Y185" s="24" t="e">
        <f t="shared" si="93"/>
        <v>#DIV/0!</v>
      </c>
      <c r="Z185" s="24" t="e">
        <f t="shared" si="94"/>
        <v>#DIV/0!</v>
      </c>
      <c r="AA185" s="26">
        <f>SUMIF('Rake Load'!A:A,Summary!B185,'Rake Load'!AO:AO)</f>
        <v>0</v>
      </c>
      <c r="AB185" s="26">
        <f>SUMIF(C$2:C185,C185,AA$2:AA185)</f>
        <v>0</v>
      </c>
      <c r="AC185" s="26">
        <f>SUM(AA$2:AA185)</f>
        <v>0</v>
      </c>
      <c r="AD185" s="31" t="e">
        <f t="shared" si="95"/>
        <v>#DIV/0!</v>
      </c>
      <c r="AE185" s="31" t="e">
        <f t="shared" si="96"/>
        <v>#DIV/0!</v>
      </c>
      <c r="AF185" s="31" t="e">
        <f t="shared" si="97"/>
        <v>#DIV/0!</v>
      </c>
      <c r="AG185" s="26">
        <f>SUMIF(Unloader!B:B,Summary!B185,Unloader!M:M)</f>
        <v>0</v>
      </c>
      <c r="AH185" s="26">
        <f>SUMIF(C$2:C185,C185,AG$2:AG185)</f>
        <v>0</v>
      </c>
      <c r="AI185" s="26">
        <f>SUM(AG$2:AG185)</f>
        <v>0</v>
      </c>
      <c r="AJ185" s="31">
        <f>SUMIF(Unloader!B:B,Summary!B185,Unloader!X:X)</f>
        <v>0</v>
      </c>
      <c r="AK185" s="31">
        <f>SUMIF(Unloader!B:B,Summary!B185,Unloader!AE:AE)+SUMIF(Unloader!B:B,Summary!B185,Unloader!BS:BS)+SUMIF(Unloader!B:B,Summary!B185,Unloader!BO:BO)</f>
        <v>0</v>
      </c>
      <c r="AL185" s="31">
        <f>SUMIF(C$2:C185,C185,AJ$2:AJ185)</f>
        <v>0</v>
      </c>
      <c r="AM185" s="31">
        <f>SUMIF(C$2:C185,C185,AK$2:AK185)</f>
        <v>0</v>
      </c>
      <c r="AN185" s="26" t="e">
        <f t="shared" si="98"/>
        <v>#DIV/0!</v>
      </c>
      <c r="AO185" s="26">
        <f>SUM(AJ$2:AJ185)</f>
        <v>0</v>
      </c>
      <c r="AP185" s="26">
        <f>SUM(AK$2:AK185)</f>
        <v>0</v>
      </c>
      <c r="AQ185" s="26" t="e">
        <f t="shared" si="99"/>
        <v>#DIV/0!</v>
      </c>
    </row>
    <row r="186" spans="1:43" x14ac:dyDescent="0.25">
      <c r="A186" s="49">
        <f t="shared" si="100"/>
        <v>185</v>
      </c>
      <c r="B186" s="120">
        <f t="shared" si="100"/>
        <v>40818</v>
      </c>
      <c r="C186" s="21">
        <f t="shared" si="81"/>
        <v>10</v>
      </c>
      <c r="D186" s="51">
        <f>COUNTIF('Rake Load'!A:A,Summary!B186)</f>
        <v>0</v>
      </c>
      <c r="E186" s="51">
        <f>SUMIF('Rake Load'!A:A,B186,'Rake Load'!F:F)</f>
        <v>0</v>
      </c>
      <c r="F186" s="23">
        <f>SUMIF('Rake Load'!A:A,B186,'Rake Load'!AB:AB)</f>
        <v>0</v>
      </c>
      <c r="G186" s="23" t="e">
        <f t="shared" si="82"/>
        <v>#DIV/0!</v>
      </c>
      <c r="H186" s="24" t="e">
        <f t="shared" si="83"/>
        <v>#DIV/0!</v>
      </c>
      <c r="I186" s="24" t="e">
        <f t="shared" si="84"/>
        <v>#DIV/0!</v>
      </c>
      <c r="J186" s="23">
        <f>SUMIF('Rake Load'!A:A,B186,'Rake Load'!BI:BI)</f>
        <v>0</v>
      </c>
      <c r="K186" s="29">
        <f t="shared" si="85"/>
        <v>0</v>
      </c>
      <c r="L186" s="29" t="e">
        <f t="shared" si="86"/>
        <v>#DIV/0!</v>
      </c>
      <c r="M186" s="36" t="e">
        <f t="shared" si="87"/>
        <v>#DIV/0!</v>
      </c>
      <c r="N186" s="36" t="e">
        <f t="shared" si="88"/>
        <v>#DIV/0!</v>
      </c>
      <c r="O186" s="122">
        <f>SUMIF(C$2:C186,C186,D$2:D186)</f>
        <v>0</v>
      </c>
      <c r="P186" s="21">
        <f>SUMIF(C$2:C186,C186,F$2:F186)</f>
        <v>0</v>
      </c>
      <c r="Q186" s="25" t="e">
        <f t="shared" si="89"/>
        <v>#DIV/0!</v>
      </c>
      <c r="R186" s="24" t="e">
        <f t="shared" si="90"/>
        <v>#DIV/0!</v>
      </c>
      <c r="S186" s="24" t="e">
        <f t="shared" si="91"/>
        <v>#DIV/0!</v>
      </c>
      <c r="T186" s="122">
        <f>SUM(D$2:D186)</f>
        <v>0</v>
      </c>
      <c r="U186" s="26">
        <f>SUMIF(C$2:C186,C186,E$2:E186)</f>
        <v>0</v>
      </c>
      <c r="V186" s="26">
        <f>SUM(E$2:E186)</f>
        <v>0</v>
      </c>
      <c r="W186" s="31">
        <f>SUM(F$2:F186)</f>
        <v>0</v>
      </c>
      <c r="X186" s="31" t="e">
        <f t="shared" si="92"/>
        <v>#DIV/0!</v>
      </c>
      <c r="Y186" s="24" t="e">
        <f t="shared" si="93"/>
        <v>#DIV/0!</v>
      </c>
      <c r="Z186" s="24" t="e">
        <f t="shared" si="94"/>
        <v>#DIV/0!</v>
      </c>
      <c r="AA186" s="26">
        <f>SUMIF('Rake Load'!A:A,Summary!B186,'Rake Load'!AO:AO)</f>
        <v>0</v>
      </c>
      <c r="AB186" s="26">
        <f>SUMIF(C$2:C186,C186,AA$2:AA186)</f>
        <v>0</v>
      </c>
      <c r="AC186" s="26">
        <f>SUM(AA$2:AA186)</f>
        <v>0</v>
      </c>
      <c r="AD186" s="31" t="e">
        <f t="shared" si="95"/>
        <v>#DIV/0!</v>
      </c>
      <c r="AE186" s="31" t="e">
        <f t="shared" si="96"/>
        <v>#DIV/0!</v>
      </c>
      <c r="AF186" s="31" t="e">
        <f t="shared" si="97"/>
        <v>#DIV/0!</v>
      </c>
      <c r="AG186" s="26">
        <f>SUMIF(Unloader!B:B,Summary!B186,Unloader!M:M)</f>
        <v>0</v>
      </c>
      <c r="AH186" s="26">
        <f>SUMIF(C$2:C186,C186,AG$2:AG186)</f>
        <v>0</v>
      </c>
      <c r="AI186" s="26">
        <f>SUM(AG$2:AG186)</f>
        <v>0</v>
      </c>
      <c r="AJ186" s="31">
        <f>SUMIF(Unloader!B:B,Summary!B186,Unloader!X:X)</f>
        <v>0</v>
      </c>
      <c r="AK186" s="31">
        <f>SUMIF(Unloader!B:B,Summary!B186,Unloader!AE:AE)+SUMIF(Unloader!B:B,Summary!B186,Unloader!BS:BS)+SUMIF(Unloader!B:B,Summary!B186,Unloader!BO:BO)</f>
        <v>0</v>
      </c>
      <c r="AL186" s="31">
        <f>SUMIF(C$2:C186,C186,AJ$2:AJ186)</f>
        <v>0</v>
      </c>
      <c r="AM186" s="31">
        <f>SUMIF(C$2:C186,C186,AK$2:AK186)</f>
        <v>0</v>
      </c>
      <c r="AN186" s="26" t="e">
        <f t="shared" si="98"/>
        <v>#DIV/0!</v>
      </c>
      <c r="AO186" s="26">
        <f>SUM(AJ$2:AJ186)</f>
        <v>0</v>
      </c>
      <c r="AP186" s="26">
        <f>SUM(AK$2:AK186)</f>
        <v>0</v>
      </c>
      <c r="AQ186" s="26" t="e">
        <f t="shared" si="99"/>
        <v>#DIV/0!</v>
      </c>
    </row>
    <row r="187" spans="1:43" x14ac:dyDescent="0.25">
      <c r="A187" s="49">
        <f t="shared" si="100"/>
        <v>186</v>
      </c>
      <c r="B187" s="120">
        <f t="shared" si="100"/>
        <v>40819</v>
      </c>
      <c r="C187" s="21">
        <f t="shared" si="81"/>
        <v>10</v>
      </c>
      <c r="D187" s="51">
        <f>COUNTIF('Rake Load'!A:A,Summary!B187)</f>
        <v>0</v>
      </c>
      <c r="E187" s="51">
        <f>SUMIF('Rake Load'!A:A,B187,'Rake Load'!F:F)</f>
        <v>0</v>
      </c>
      <c r="F187" s="23">
        <f>SUMIF('Rake Load'!A:A,B187,'Rake Load'!AB:AB)</f>
        <v>0</v>
      </c>
      <c r="G187" s="23" t="e">
        <f t="shared" si="82"/>
        <v>#DIV/0!</v>
      </c>
      <c r="H187" s="24" t="e">
        <f t="shared" si="83"/>
        <v>#DIV/0!</v>
      </c>
      <c r="I187" s="24" t="e">
        <f t="shared" si="84"/>
        <v>#DIV/0!</v>
      </c>
      <c r="J187" s="23">
        <f>SUMIF('Rake Load'!A:A,B187,'Rake Load'!BI:BI)</f>
        <v>0</v>
      </c>
      <c r="K187" s="29">
        <f t="shared" si="85"/>
        <v>0</v>
      </c>
      <c r="L187" s="29" t="e">
        <f t="shared" si="86"/>
        <v>#DIV/0!</v>
      </c>
      <c r="M187" s="36" t="e">
        <f t="shared" si="87"/>
        <v>#DIV/0!</v>
      </c>
      <c r="N187" s="36" t="e">
        <f t="shared" si="88"/>
        <v>#DIV/0!</v>
      </c>
      <c r="O187" s="122">
        <f>SUMIF(C$2:C187,C187,D$2:D187)</f>
        <v>0</v>
      </c>
      <c r="P187" s="21">
        <f>SUMIF(C$2:C187,C187,F$2:F187)</f>
        <v>0</v>
      </c>
      <c r="Q187" s="25" t="e">
        <f t="shared" si="89"/>
        <v>#DIV/0!</v>
      </c>
      <c r="R187" s="24" t="e">
        <f t="shared" si="90"/>
        <v>#DIV/0!</v>
      </c>
      <c r="S187" s="24" t="e">
        <f t="shared" si="91"/>
        <v>#DIV/0!</v>
      </c>
      <c r="T187" s="122">
        <f>SUM(D$2:D187)</f>
        <v>0</v>
      </c>
      <c r="U187" s="26">
        <f>SUMIF(C$2:C187,C187,E$2:E187)</f>
        <v>0</v>
      </c>
      <c r="V187" s="26">
        <f>SUM(E$2:E187)</f>
        <v>0</v>
      </c>
      <c r="W187" s="31">
        <f>SUM(F$2:F187)</f>
        <v>0</v>
      </c>
      <c r="X187" s="31" t="e">
        <f t="shared" si="92"/>
        <v>#DIV/0!</v>
      </c>
      <c r="Y187" s="24" t="e">
        <f t="shared" si="93"/>
        <v>#DIV/0!</v>
      </c>
      <c r="Z187" s="24" t="e">
        <f t="shared" si="94"/>
        <v>#DIV/0!</v>
      </c>
      <c r="AA187" s="26">
        <f>SUMIF('Rake Load'!A:A,Summary!B187,'Rake Load'!AO:AO)</f>
        <v>0</v>
      </c>
      <c r="AB187" s="26">
        <f>SUMIF(C$2:C187,C187,AA$2:AA187)</f>
        <v>0</v>
      </c>
      <c r="AC187" s="26">
        <f>SUM(AA$2:AA187)</f>
        <v>0</v>
      </c>
      <c r="AD187" s="31" t="e">
        <f t="shared" si="95"/>
        <v>#DIV/0!</v>
      </c>
      <c r="AE187" s="31" t="e">
        <f t="shared" si="96"/>
        <v>#DIV/0!</v>
      </c>
      <c r="AF187" s="31" t="e">
        <f t="shared" si="97"/>
        <v>#DIV/0!</v>
      </c>
      <c r="AG187" s="26">
        <f>SUMIF(Unloader!B:B,Summary!B187,Unloader!M:M)</f>
        <v>0</v>
      </c>
      <c r="AH187" s="26">
        <f>SUMIF(C$2:C187,C187,AG$2:AG187)</f>
        <v>0</v>
      </c>
      <c r="AI187" s="26">
        <f>SUM(AG$2:AG187)</f>
        <v>0</v>
      </c>
      <c r="AJ187" s="31">
        <f>SUMIF(Unloader!B:B,Summary!B187,Unloader!X:X)</f>
        <v>0</v>
      </c>
      <c r="AK187" s="31">
        <f>SUMIF(Unloader!B:B,Summary!B187,Unloader!AE:AE)+SUMIF(Unloader!B:B,Summary!B187,Unloader!BS:BS)+SUMIF(Unloader!B:B,Summary!B187,Unloader!BO:BO)</f>
        <v>0</v>
      </c>
      <c r="AL187" s="31">
        <f>SUMIF(C$2:C187,C187,AJ$2:AJ187)</f>
        <v>0</v>
      </c>
      <c r="AM187" s="31">
        <f>SUMIF(C$2:C187,C187,AK$2:AK187)</f>
        <v>0</v>
      </c>
      <c r="AN187" s="26" t="e">
        <f t="shared" si="98"/>
        <v>#DIV/0!</v>
      </c>
      <c r="AO187" s="26">
        <f>SUM(AJ$2:AJ187)</f>
        <v>0</v>
      </c>
      <c r="AP187" s="26">
        <f>SUM(AK$2:AK187)</f>
        <v>0</v>
      </c>
      <c r="AQ187" s="26" t="e">
        <f t="shared" si="99"/>
        <v>#DIV/0!</v>
      </c>
    </row>
    <row r="188" spans="1:43" x14ac:dyDescent="0.25">
      <c r="A188" s="49">
        <f t="shared" si="100"/>
        <v>187</v>
      </c>
      <c r="B188" s="120">
        <f t="shared" si="100"/>
        <v>40820</v>
      </c>
      <c r="C188" s="21">
        <f t="shared" si="81"/>
        <v>10</v>
      </c>
      <c r="D188" s="51">
        <f>COUNTIF('Rake Load'!A:A,Summary!B188)</f>
        <v>0</v>
      </c>
      <c r="E188" s="51">
        <f>SUMIF('Rake Load'!A:A,B188,'Rake Load'!F:F)</f>
        <v>0</v>
      </c>
      <c r="F188" s="23">
        <f>SUMIF('Rake Load'!A:A,B188,'Rake Load'!AB:AB)</f>
        <v>0</v>
      </c>
      <c r="G188" s="23" t="e">
        <f t="shared" si="82"/>
        <v>#DIV/0!</v>
      </c>
      <c r="H188" s="24" t="e">
        <f t="shared" si="83"/>
        <v>#DIV/0!</v>
      </c>
      <c r="I188" s="24" t="e">
        <f t="shared" si="84"/>
        <v>#DIV/0!</v>
      </c>
      <c r="J188" s="23">
        <f>SUMIF('Rake Load'!A:A,B188,'Rake Load'!BI:BI)</f>
        <v>0</v>
      </c>
      <c r="K188" s="29">
        <f t="shared" si="85"/>
        <v>0</v>
      </c>
      <c r="L188" s="29" t="e">
        <f t="shared" si="86"/>
        <v>#DIV/0!</v>
      </c>
      <c r="M188" s="36" t="e">
        <f t="shared" si="87"/>
        <v>#DIV/0!</v>
      </c>
      <c r="N188" s="36" t="e">
        <f t="shared" si="88"/>
        <v>#DIV/0!</v>
      </c>
      <c r="O188" s="122">
        <f>SUMIF(C$2:C188,C188,D$2:D188)</f>
        <v>0</v>
      </c>
      <c r="P188" s="21">
        <f>SUMIF(C$2:C188,C188,F$2:F188)</f>
        <v>0</v>
      </c>
      <c r="Q188" s="25" t="e">
        <f t="shared" si="89"/>
        <v>#DIV/0!</v>
      </c>
      <c r="R188" s="24" t="e">
        <f t="shared" si="90"/>
        <v>#DIV/0!</v>
      </c>
      <c r="S188" s="24" t="e">
        <f t="shared" si="91"/>
        <v>#DIV/0!</v>
      </c>
      <c r="T188" s="122">
        <f>SUM(D$2:D188)</f>
        <v>0</v>
      </c>
      <c r="U188" s="26">
        <f>SUMIF(C$2:C188,C188,E$2:E188)</f>
        <v>0</v>
      </c>
      <c r="V188" s="26">
        <f>SUM(E$2:E188)</f>
        <v>0</v>
      </c>
      <c r="W188" s="31">
        <f>SUM(F$2:F188)</f>
        <v>0</v>
      </c>
      <c r="X188" s="31" t="e">
        <f t="shared" si="92"/>
        <v>#DIV/0!</v>
      </c>
      <c r="Y188" s="24" t="e">
        <f t="shared" si="93"/>
        <v>#DIV/0!</v>
      </c>
      <c r="Z188" s="24" t="e">
        <f t="shared" si="94"/>
        <v>#DIV/0!</v>
      </c>
      <c r="AA188" s="26">
        <f>SUMIF('Rake Load'!A:A,Summary!B188,'Rake Load'!AO:AO)</f>
        <v>0</v>
      </c>
      <c r="AB188" s="26">
        <f>SUMIF(C$2:C188,C188,AA$2:AA188)</f>
        <v>0</v>
      </c>
      <c r="AC188" s="26">
        <f>SUM(AA$2:AA188)</f>
        <v>0</v>
      </c>
      <c r="AD188" s="31" t="e">
        <f t="shared" si="95"/>
        <v>#DIV/0!</v>
      </c>
      <c r="AE188" s="31" t="e">
        <f t="shared" si="96"/>
        <v>#DIV/0!</v>
      </c>
      <c r="AF188" s="31" t="e">
        <f t="shared" si="97"/>
        <v>#DIV/0!</v>
      </c>
      <c r="AG188" s="26">
        <f>SUMIF(Unloader!B:B,Summary!B188,Unloader!M:M)</f>
        <v>0</v>
      </c>
      <c r="AH188" s="26">
        <f>SUMIF(C$2:C188,C188,AG$2:AG188)</f>
        <v>0</v>
      </c>
      <c r="AI188" s="26">
        <f>SUM(AG$2:AG188)</f>
        <v>0</v>
      </c>
      <c r="AJ188" s="31">
        <f>SUMIF(Unloader!B:B,Summary!B188,Unloader!X:X)</f>
        <v>0</v>
      </c>
      <c r="AK188" s="31">
        <f>SUMIF(Unloader!B:B,Summary!B188,Unloader!AE:AE)+SUMIF(Unloader!B:B,Summary!B188,Unloader!BS:BS)+SUMIF(Unloader!B:B,Summary!B188,Unloader!BO:BO)</f>
        <v>0</v>
      </c>
      <c r="AL188" s="31">
        <f>SUMIF(C$2:C188,C188,AJ$2:AJ188)</f>
        <v>0</v>
      </c>
      <c r="AM188" s="31">
        <f>SUMIF(C$2:C188,C188,AK$2:AK188)</f>
        <v>0</v>
      </c>
      <c r="AN188" s="26" t="e">
        <f t="shared" si="98"/>
        <v>#DIV/0!</v>
      </c>
      <c r="AO188" s="26">
        <f>SUM(AJ$2:AJ188)</f>
        <v>0</v>
      </c>
      <c r="AP188" s="26">
        <f>SUM(AK$2:AK188)</f>
        <v>0</v>
      </c>
      <c r="AQ188" s="26" t="e">
        <f t="shared" si="99"/>
        <v>#DIV/0!</v>
      </c>
    </row>
    <row r="189" spans="1:43" x14ac:dyDescent="0.25">
      <c r="A189" s="49">
        <f t="shared" si="100"/>
        <v>188</v>
      </c>
      <c r="B189" s="120">
        <f t="shared" si="100"/>
        <v>40821</v>
      </c>
      <c r="C189" s="21">
        <f t="shared" si="81"/>
        <v>10</v>
      </c>
      <c r="D189" s="51">
        <f>COUNTIF('Rake Load'!A:A,Summary!B189)</f>
        <v>0</v>
      </c>
      <c r="E189" s="51">
        <f>SUMIF('Rake Load'!A:A,B189,'Rake Load'!F:F)</f>
        <v>0</v>
      </c>
      <c r="F189" s="23">
        <f>SUMIF('Rake Load'!A:A,B189,'Rake Load'!AB:AB)</f>
        <v>0</v>
      </c>
      <c r="G189" s="23" t="e">
        <f t="shared" si="82"/>
        <v>#DIV/0!</v>
      </c>
      <c r="H189" s="24" t="e">
        <f t="shared" si="83"/>
        <v>#DIV/0!</v>
      </c>
      <c r="I189" s="24" t="e">
        <f t="shared" si="84"/>
        <v>#DIV/0!</v>
      </c>
      <c r="J189" s="23">
        <f>SUMIF('Rake Load'!A:A,B189,'Rake Load'!BI:BI)</f>
        <v>0</v>
      </c>
      <c r="K189" s="29">
        <f t="shared" si="85"/>
        <v>0</v>
      </c>
      <c r="L189" s="29" t="e">
        <f t="shared" si="86"/>
        <v>#DIV/0!</v>
      </c>
      <c r="M189" s="36" t="e">
        <f t="shared" si="87"/>
        <v>#DIV/0!</v>
      </c>
      <c r="N189" s="36" t="e">
        <f t="shared" si="88"/>
        <v>#DIV/0!</v>
      </c>
      <c r="O189" s="122">
        <f>SUMIF(C$2:C189,C189,D$2:D189)</f>
        <v>0</v>
      </c>
      <c r="P189" s="21">
        <f>SUMIF(C$2:C189,C189,F$2:F189)</f>
        <v>0</v>
      </c>
      <c r="Q189" s="25" t="e">
        <f t="shared" si="89"/>
        <v>#DIV/0!</v>
      </c>
      <c r="R189" s="24" t="e">
        <f t="shared" si="90"/>
        <v>#DIV/0!</v>
      </c>
      <c r="S189" s="24" t="e">
        <f t="shared" si="91"/>
        <v>#DIV/0!</v>
      </c>
      <c r="T189" s="122">
        <f>SUM(D$2:D189)</f>
        <v>0</v>
      </c>
      <c r="U189" s="26">
        <f>SUMIF(C$2:C189,C189,E$2:E189)</f>
        <v>0</v>
      </c>
      <c r="V189" s="26">
        <f>SUM(E$2:E189)</f>
        <v>0</v>
      </c>
      <c r="W189" s="31">
        <f>SUM(F$2:F189)</f>
        <v>0</v>
      </c>
      <c r="X189" s="31" t="e">
        <f t="shared" si="92"/>
        <v>#DIV/0!</v>
      </c>
      <c r="Y189" s="24" t="e">
        <f t="shared" si="93"/>
        <v>#DIV/0!</v>
      </c>
      <c r="Z189" s="24" t="e">
        <f t="shared" si="94"/>
        <v>#DIV/0!</v>
      </c>
      <c r="AA189" s="26">
        <f>SUMIF('Rake Load'!A:A,Summary!B189,'Rake Load'!AO:AO)</f>
        <v>0</v>
      </c>
      <c r="AB189" s="26">
        <f>SUMIF(C$2:C189,C189,AA$2:AA189)</f>
        <v>0</v>
      </c>
      <c r="AC189" s="26">
        <f>SUM(AA$2:AA189)</f>
        <v>0</v>
      </c>
      <c r="AD189" s="31" t="e">
        <f t="shared" si="95"/>
        <v>#DIV/0!</v>
      </c>
      <c r="AE189" s="31" t="e">
        <f t="shared" si="96"/>
        <v>#DIV/0!</v>
      </c>
      <c r="AF189" s="31" t="e">
        <f t="shared" si="97"/>
        <v>#DIV/0!</v>
      </c>
      <c r="AG189" s="26">
        <f>SUMIF(Unloader!B:B,Summary!B189,Unloader!M:M)</f>
        <v>0</v>
      </c>
      <c r="AH189" s="26">
        <f>SUMIF(C$2:C189,C189,AG$2:AG189)</f>
        <v>0</v>
      </c>
      <c r="AI189" s="26">
        <f>SUM(AG$2:AG189)</f>
        <v>0</v>
      </c>
      <c r="AJ189" s="31">
        <f>SUMIF(Unloader!B:B,Summary!B189,Unloader!X:X)</f>
        <v>0</v>
      </c>
      <c r="AK189" s="31">
        <f>SUMIF(Unloader!B:B,Summary!B189,Unloader!AE:AE)+SUMIF(Unloader!B:B,Summary!B189,Unloader!BS:BS)+SUMIF(Unloader!B:B,Summary!B189,Unloader!BO:BO)</f>
        <v>0</v>
      </c>
      <c r="AL189" s="31">
        <f>SUMIF(C$2:C189,C189,AJ$2:AJ189)</f>
        <v>0</v>
      </c>
      <c r="AM189" s="31">
        <f>SUMIF(C$2:C189,C189,AK$2:AK189)</f>
        <v>0</v>
      </c>
      <c r="AN189" s="26" t="e">
        <f t="shared" si="98"/>
        <v>#DIV/0!</v>
      </c>
      <c r="AO189" s="26">
        <f>SUM(AJ$2:AJ189)</f>
        <v>0</v>
      </c>
      <c r="AP189" s="26">
        <f>SUM(AK$2:AK189)</f>
        <v>0</v>
      </c>
      <c r="AQ189" s="26" t="e">
        <f t="shared" si="99"/>
        <v>#DIV/0!</v>
      </c>
    </row>
    <row r="190" spans="1:43" x14ac:dyDescent="0.25">
      <c r="A190" s="49">
        <f t="shared" si="100"/>
        <v>189</v>
      </c>
      <c r="B190" s="120">
        <f t="shared" si="100"/>
        <v>40822</v>
      </c>
      <c r="C190" s="21">
        <f t="shared" si="81"/>
        <v>10</v>
      </c>
      <c r="D190" s="51">
        <f>COUNTIF('Rake Load'!A:A,Summary!B190)</f>
        <v>0</v>
      </c>
      <c r="E190" s="51">
        <f>SUMIF('Rake Load'!A:A,B190,'Rake Load'!F:F)</f>
        <v>0</v>
      </c>
      <c r="F190" s="23">
        <f>SUMIF('Rake Load'!A:A,B190,'Rake Load'!AB:AB)</f>
        <v>0</v>
      </c>
      <c r="G190" s="23" t="e">
        <f t="shared" si="82"/>
        <v>#DIV/0!</v>
      </c>
      <c r="H190" s="24" t="e">
        <f t="shared" si="83"/>
        <v>#DIV/0!</v>
      </c>
      <c r="I190" s="24" t="e">
        <f t="shared" si="84"/>
        <v>#DIV/0!</v>
      </c>
      <c r="J190" s="23">
        <f>SUMIF('Rake Load'!A:A,B190,'Rake Load'!BI:BI)</f>
        <v>0</v>
      </c>
      <c r="K190" s="29">
        <f t="shared" si="85"/>
        <v>0</v>
      </c>
      <c r="L190" s="29" t="e">
        <f t="shared" si="86"/>
        <v>#DIV/0!</v>
      </c>
      <c r="M190" s="36" t="e">
        <f t="shared" si="87"/>
        <v>#DIV/0!</v>
      </c>
      <c r="N190" s="36" t="e">
        <f t="shared" si="88"/>
        <v>#DIV/0!</v>
      </c>
      <c r="O190" s="122">
        <f>SUMIF(C$2:C190,C190,D$2:D190)</f>
        <v>0</v>
      </c>
      <c r="P190" s="21">
        <f>SUMIF(C$2:C190,C190,F$2:F190)</f>
        <v>0</v>
      </c>
      <c r="Q190" s="25" t="e">
        <f t="shared" si="89"/>
        <v>#DIV/0!</v>
      </c>
      <c r="R190" s="24" t="e">
        <f t="shared" si="90"/>
        <v>#DIV/0!</v>
      </c>
      <c r="S190" s="24" t="e">
        <f t="shared" si="91"/>
        <v>#DIV/0!</v>
      </c>
      <c r="T190" s="122">
        <f>SUM(D$2:D190)</f>
        <v>0</v>
      </c>
      <c r="U190" s="26">
        <f>SUMIF(C$2:C190,C190,E$2:E190)</f>
        <v>0</v>
      </c>
      <c r="V190" s="26">
        <f>SUM(E$2:E190)</f>
        <v>0</v>
      </c>
      <c r="W190" s="31">
        <f>SUM(F$2:F190)</f>
        <v>0</v>
      </c>
      <c r="X190" s="31" t="e">
        <f t="shared" si="92"/>
        <v>#DIV/0!</v>
      </c>
      <c r="Y190" s="24" t="e">
        <f t="shared" si="93"/>
        <v>#DIV/0!</v>
      </c>
      <c r="Z190" s="24" t="e">
        <f t="shared" si="94"/>
        <v>#DIV/0!</v>
      </c>
      <c r="AA190" s="26">
        <f>SUMIF('Rake Load'!A:A,Summary!B190,'Rake Load'!AO:AO)</f>
        <v>0</v>
      </c>
      <c r="AB190" s="26">
        <f>SUMIF(C$2:C190,C190,AA$2:AA190)</f>
        <v>0</v>
      </c>
      <c r="AC190" s="26">
        <f>SUM(AA$2:AA190)</f>
        <v>0</v>
      </c>
      <c r="AD190" s="31" t="e">
        <f t="shared" si="95"/>
        <v>#DIV/0!</v>
      </c>
      <c r="AE190" s="31" t="e">
        <f t="shared" si="96"/>
        <v>#DIV/0!</v>
      </c>
      <c r="AF190" s="31" t="e">
        <f t="shared" si="97"/>
        <v>#DIV/0!</v>
      </c>
      <c r="AG190" s="26">
        <f>SUMIF(Unloader!B:B,Summary!B190,Unloader!M:M)</f>
        <v>0</v>
      </c>
      <c r="AH190" s="26">
        <f>SUMIF(C$2:C190,C190,AG$2:AG190)</f>
        <v>0</v>
      </c>
      <c r="AI190" s="26">
        <f>SUM(AG$2:AG190)</f>
        <v>0</v>
      </c>
      <c r="AJ190" s="31">
        <f>SUMIF(Unloader!B:B,Summary!B190,Unloader!X:X)</f>
        <v>0</v>
      </c>
      <c r="AK190" s="31">
        <f>SUMIF(Unloader!B:B,Summary!B190,Unloader!AE:AE)+SUMIF(Unloader!B:B,Summary!B190,Unloader!BS:BS)+SUMIF(Unloader!B:B,Summary!B190,Unloader!BO:BO)</f>
        <v>0</v>
      </c>
      <c r="AL190" s="31">
        <f>SUMIF(C$2:C190,C190,AJ$2:AJ190)</f>
        <v>0</v>
      </c>
      <c r="AM190" s="31">
        <f>SUMIF(C$2:C190,C190,AK$2:AK190)</f>
        <v>0</v>
      </c>
      <c r="AN190" s="26" t="e">
        <f t="shared" si="98"/>
        <v>#DIV/0!</v>
      </c>
      <c r="AO190" s="26">
        <f>SUM(AJ$2:AJ190)</f>
        <v>0</v>
      </c>
      <c r="AP190" s="26">
        <f>SUM(AK$2:AK190)</f>
        <v>0</v>
      </c>
      <c r="AQ190" s="26" t="e">
        <f t="shared" si="99"/>
        <v>#DIV/0!</v>
      </c>
    </row>
    <row r="191" spans="1:43" x14ac:dyDescent="0.25">
      <c r="A191" s="49">
        <f t="shared" si="100"/>
        <v>190</v>
      </c>
      <c r="B191" s="120">
        <f t="shared" si="100"/>
        <v>40823</v>
      </c>
      <c r="C191" s="21">
        <f t="shared" si="81"/>
        <v>10</v>
      </c>
      <c r="D191" s="51">
        <f>COUNTIF('Rake Load'!A:A,Summary!B191)</f>
        <v>0</v>
      </c>
      <c r="E191" s="51">
        <f>SUMIF('Rake Load'!A:A,B191,'Rake Load'!F:F)</f>
        <v>0</v>
      </c>
      <c r="F191" s="23">
        <f>SUMIF('Rake Load'!A:A,B191,'Rake Load'!AB:AB)</f>
        <v>0</v>
      </c>
      <c r="G191" s="23" t="e">
        <f t="shared" si="82"/>
        <v>#DIV/0!</v>
      </c>
      <c r="H191" s="24" t="e">
        <f t="shared" si="83"/>
        <v>#DIV/0!</v>
      </c>
      <c r="I191" s="24" t="e">
        <f t="shared" si="84"/>
        <v>#DIV/0!</v>
      </c>
      <c r="J191" s="23">
        <f>SUMIF('Rake Load'!A:A,B191,'Rake Load'!BI:BI)</f>
        <v>0</v>
      </c>
      <c r="K191" s="29">
        <f t="shared" si="85"/>
        <v>0</v>
      </c>
      <c r="L191" s="29" t="e">
        <f t="shared" si="86"/>
        <v>#DIV/0!</v>
      </c>
      <c r="M191" s="36" t="e">
        <f t="shared" si="87"/>
        <v>#DIV/0!</v>
      </c>
      <c r="N191" s="36" t="e">
        <f t="shared" si="88"/>
        <v>#DIV/0!</v>
      </c>
      <c r="O191" s="122">
        <f>SUMIF(C$2:C191,C191,D$2:D191)</f>
        <v>0</v>
      </c>
      <c r="P191" s="21">
        <f>SUMIF(C$2:C191,C191,F$2:F191)</f>
        <v>0</v>
      </c>
      <c r="Q191" s="25" t="e">
        <f t="shared" si="89"/>
        <v>#DIV/0!</v>
      </c>
      <c r="R191" s="24" t="e">
        <f t="shared" si="90"/>
        <v>#DIV/0!</v>
      </c>
      <c r="S191" s="24" t="e">
        <f t="shared" si="91"/>
        <v>#DIV/0!</v>
      </c>
      <c r="T191" s="122">
        <f>SUM(D$2:D191)</f>
        <v>0</v>
      </c>
      <c r="U191" s="26">
        <f>SUMIF(C$2:C191,C191,E$2:E191)</f>
        <v>0</v>
      </c>
      <c r="V191" s="26">
        <f>SUM(E$2:E191)</f>
        <v>0</v>
      </c>
      <c r="W191" s="31">
        <f>SUM(F$2:F191)</f>
        <v>0</v>
      </c>
      <c r="X191" s="31" t="e">
        <f t="shared" si="92"/>
        <v>#DIV/0!</v>
      </c>
      <c r="Y191" s="24" t="e">
        <f t="shared" si="93"/>
        <v>#DIV/0!</v>
      </c>
      <c r="Z191" s="24" t="e">
        <f t="shared" si="94"/>
        <v>#DIV/0!</v>
      </c>
      <c r="AA191" s="26">
        <f>SUMIF('Rake Load'!A:A,Summary!B191,'Rake Load'!AO:AO)</f>
        <v>0</v>
      </c>
      <c r="AB191" s="26">
        <f>SUMIF(C$2:C191,C191,AA$2:AA191)</f>
        <v>0</v>
      </c>
      <c r="AC191" s="26">
        <f>SUM(AA$2:AA191)</f>
        <v>0</v>
      </c>
      <c r="AD191" s="31" t="e">
        <f t="shared" si="95"/>
        <v>#DIV/0!</v>
      </c>
      <c r="AE191" s="31" t="e">
        <f t="shared" si="96"/>
        <v>#DIV/0!</v>
      </c>
      <c r="AF191" s="31" t="e">
        <f t="shared" si="97"/>
        <v>#DIV/0!</v>
      </c>
      <c r="AG191" s="26">
        <f>SUMIF(Unloader!B:B,Summary!B191,Unloader!M:M)</f>
        <v>0</v>
      </c>
      <c r="AH191" s="26">
        <f>SUMIF(C$2:C191,C191,AG$2:AG191)</f>
        <v>0</v>
      </c>
      <c r="AI191" s="26">
        <f>SUM(AG$2:AG191)</f>
        <v>0</v>
      </c>
      <c r="AJ191" s="31">
        <f>SUMIF(Unloader!B:B,Summary!B191,Unloader!X:X)</f>
        <v>0</v>
      </c>
      <c r="AK191" s="31">
        <f>SUMIF(Unloader!B:B,Summary!B191,Unloader!AE:AE)+SUMIF(Unloader!B:B,Summary!B191,Unloader!BS:BS)+SUMIF(Unloader!B:B,Summary!B191,Unloader!BO:BO)</f>
        <v>0</v>
      </c>
      <c r="AL191" s="31">
        <f>SUMIF(C$2:C191,C191,AJ$2:AJ191)</f>
        <v>0</v>
      </c>
      <c r="AM191" s="31">
        <f>SUMIF(C$2:C191,C191,AK$2:AK191)</f>
        <v>0</v>
      </c>
      <c r="AN191" s="26" t="e">
        <f t="shared" si="98"/>
        <v>#DIV/0!</v>
      </c>
      <c r="AO191" s="26">
        <f>SUM(AJ$2:AJ191)</f>
        <v>0</v>
      </c>
      <c r="AP191" s="26">
        <f>SUM(AK$2:AK191)</f>
        <v>0</v>
      </c>
      <c r="AQ191" s="26" t="e">
        <f t="shared" si="99"/>
        <v>#DIV/0!</v>
      </c>
    </row>
    <row r="192" spans="1:43" x14ac:dyDescent="0.25">
      <c r="A192" s="49">
        <f t="shared" si="100"/>
        <v>191</v>
      </c>
      <c r="B192" s="120">
        <f t="shared" si="100"/>
        <v>40824</v>
      </c>
      <c r="C192" s="21">
        <f t="shared" si="81"/>
        <v>10</v>
      </c>
      <c r="D192" s="51">
        <f>COUNTIF('Rake Load'!A:A,Summary!B192)</f>
        <v>0</v>
      </c>
      <c r="E192" s="51">
        <f>SUMIF('Rake Load'!A:A,B192,'Rake Load'!F:F)</f>
        <v>0</v>
      </c>
      <c r="F192" s="23">
        <f>SUMIF('Rake Load'!A:A,B192,'Rake Load'!AB:AB)</f>
        <v>0</v>
      </c>
      <c r="G192" s="23" t="e">
        <f t="shared" si="82"/>
        <v>#DIV/0!</v>
      </c>
      <c r="H192" s="24" t="e">
        <f t="shared" si="83"/>
        <v>#DIV/0!</v>
      </c>
      <c r="I192" s="24" t="e">
        <f t="shared" si="84"/>
        <v>#DIV/0!</v>
      </c>
      <c r="J192" s="23">
        <f>SUMIF('Rake Load'!A:A,B192,'Rake Load'!BI:BI)</f>
        <v>0</v>
      </c>
      <c r="K192" s="29">
        <f t="shared" si="85"/>
        <v>0</v>
      </c>
      <c r="L192" s="29" t="e">
        <f t="shared" si="86"/>
        <v>#DIV/0!</v>
      </c>
      <c r="M192" s="36" t="e">
        <f t="shared" si="87"/>
        <v>#DIV/0!</v>
      </c>
      <c r="N192" s="36" t="e">
        <f t="shared" si="88"/>
        <v>#DIV/0!</v>
      </c>
      <c r="O192" s="122">
        <f>SUMIF(C$2:C192,C192,D$2:D192)</f>
        <v>0</v>
      </c>
      <c r="P192" s="21">
        <f>SUMIF(C$2:C192,C192,F$2:F192)</f>
        <v>0</v>
      </c>
      <c r="Q192" s="25" t="e">
        <f t="shared" si="89"/>
        <v>#DIV/0!</v>
      </c>
      <c r="R192" s="24" t="e">
        <f t="shared" si="90"/>
        <v>#DIV/0!</v>
      </c>
      <c r="S192" s="24" t="e">
        <f t="shared" si="91"/>
        <v>#DIV/0!</v>
      </c>
      <c r="T192" s="122">
        <f>SUM(D$2:D192)</f>
        <v>0</v>
      </c>
      <c r="U192" s="26">
        <f>SUMIF(C$2:C192,C192,E$2:E192)</f>
        <v>0</v>
      </c>
      <c r="V192" s="26">
        <f>SUM(E$2:E192)</f>
        <v>0</v>
      </c>
      <c r="W192" s="31">
        <f>SUM(F$2:F192)</f>
        <v>0</v>
      </c>
      <c r="X192" s="31" t="e">
        <f t="shared" si="92"/>
        <v>#DIV/0!</v>
      </c>
      <c r="Y192" s="24" t="e">
        <f t="shared" si="93"/>
        <v>#DIV/0!</v>
      </c>
      <c r="Z192" s="24" t="e">
        <f t="shared" si="94"/>
        <v>#DIV/0!</v>
      </c>
      <c r="AA192" s="26">
        <f>SUMIF('Rake Load'!A:A,Summary!B192,'Rake Load'!AO:AO)</f>
        <v>0</v>
      </c>
      <c r="AB192" s="26">
        <f>SUMIF(C$2:C192,C192,AA$2:AA192)</f>
        <v>0</v>
      </c>
      <c r="AC192" s="26">
        <f>SUM(AA$2:AA192)</f>
        <v>0</v>
      </c>
      <c r="AD192" s="31" t="e">
        <f t="shared" si="95"/>
        <v>#DIV/0!</v>
      </c>
      <c r="AE192" s="31" t="e">
        <f t="shared" si="96"/>
        <v>#DIV/0!</v>
      </c>
      <c r="AF192" s="31" t="e">
        <f t="shared" si="97"/>
        <v>#DIV/0!</v>
      </c>
      <c r="AG192" s="26">
        <f>SUMIF(Unloader!B:B,Summary!B192,Unloader!M:M)</f>
        <v>0</v>
      </c>
      <c r="AH192" s="26">
        <f>SUMIF(C$2:C192,C192,AG$2:AG192)</f>
        <v>0</v>
      </c>
      <c r="AI192" s="26">
        <f>SUM(AG$2:AG192)</f>
        <v>0</v>
      </c>
      <c r="AJ192" s="31">
        <f>SUMIF(Unloader!B:B,Summary!B192,Unloader!X:X)</f>
        <v>0</v>
      </c>
      <c r="AK192" s="31">
        <f>SUMIF(Unloader!B:B,Summary!B192,Unloader!AE:AE)+SUMIF(Unloader!B:B,Summary!B192,Unloader!BS:BS)+SUMIF(Unloader!B:B,Summary!B192,Unloader!BO:BO)</f>
        <v>0</v>
      </c>
      <c r="AL192" s="31">
        <f>SUMIF(C$2:C192,C192,AJ$2:AJ192)</f>
        <v>0</v>
      </c>
      <c r="AM192" s="31">
        <f>SUMIF(C$2:C192,C192,AK$2:AK192)</f>
        <v>0</v>
      </c>
      <c r="AN192" s="26" t="e">
        <f t="shared" si="98"/>
        <v>#DIV/0!</v>
      </c>
      <c r="AO192" s="26">
        <f>SUM(AJ$2:AJ192)</f>
        <v>0</v>
      </c>
      <c r="AP192" s="26">
        <f>SUM(AK$2:AK192)</f>
        <v>0</v>
      </c>
      <c r="AQ192" s="26" t="e">
        <f t="shared" si="99"/>
        <v>#DIV/0!</v>
      </c>
    </row>
    <row r="193" spans="1:43" x14ac:dyDescent="0.25">
      <c r="A193" s="49">
        <f t="shared" si="100"/>
        <v>192</v>
      </c>
      <c r="B193" s="120">
        <f t="shared" si="100"/>
        <v>40825</v>
      </c>
      <c r="C193" s="21">
        <f t="shared" si="81"/>
        <v>10</v>
      </c>
      <c r="D193" s="51">
        <f>COUNTIF('Rake Load'!A:A,Summary!B193)</f>
        <v>0</v>
      </c>
      <c r="E193" s="51">
        <f>SUMIF('Rake Load'!A:A,B193,'Rake Load'!F:F)</f>
        <v>0</v>
      </c>
      <c r="F193" s="23">
        <f>SUMIF('Rake Load'!A:A,B193,'Rake Load'!AB:AB)</f>
        <v>0</v>
      </c>
      <c r="G193" s="23" t="e">
        <f t="shared" si="82"/>
        <v>#DIV/0!</v>
      </c>
      <c r="H193" s="24" t="e">
        <f t="shared" si="83"/>
        <v>#DIV/0!</v>
      </c>
      <c r="I193" s="24" t="e">
        <f t="shared" si="84"/>
        <v>#DIV/0!</v>
      </c>
      <c r="J193" s="23">
        <f>SUMIF('Rake Load'!A:A,B193,'Rake Load'!BI:BI)</f>
        <v>0</v>
      </c>
      <c r="K193" s="29">
        <f t="shared" si="85"/>
        <v>0</v>
      </c>
      <c r="L193" s="29" t="e">
        <f t="shared" si="86"/>
        <v>#DIV/0!</v>
      </c>
      <c r="M193" s="36" t="e">
        <f t="shared" si="87"/>
        <v>#DIV/0!</v>
      </c>
      <c r="N193" s="36" t="e">
        <f t="shared" si="88"/>
        <v>#DIV/0!</v>
      </c>
      <c r="O193" s="122">
        <f>SUMIF(C$2:C193,C193,D$2:D193)</f>
        <v>0</v>
      </c>
      <c r="P193" s="21">
        <f>SUMIF(C$2:C193,C193,F$2:F193)</f>
        <v>0</v>
      </c>
      <c r="Q193" s="25" t="e">
        <f t="shared" si="89"/>
        <v>#DIV/0!</v>
      </c>
      <c r="R193" s="24" t="e">
        <f t="shared" si="90"/>
        <v>#DIV/0!</v>
      </c>
      <c r="S193" s="24" t="e">
        <f t="shared" si="91"/>
        <v>#DIV/0!</v>
      </c>
      <c r="T193" s="122">
        <f>SUM(D$2:D193)</f>
        <v>0</v>
      </c>
      <c r="U193" s="26">
        <f>SUMIF(C$2:C193,C193,E$2:E193)</f>
        <v>0</v>
      </c>
      <c r="V193" s="26">
        <f>SUM(E$2:E193)</f>
        <v>0</v>
      </c>
      <c r="W193" s="31">
        <f>SUM(F$2:F193)</f>
        <v>0</v>
      </c>
      <c r="X193" s="31" t="e">
        <f t="shared" si="92"/>
        <v>#DIV/0!</v>
      </c>
      <c r="Y193" s="24" t="e">
        <f t="shared" si="93"/>
        <v>#DIV/0!</v>
      </c>
      <c r="Z193" s="24" t="e">
        <f t="shared" si="94"/>
        <v>#DIV/0!</v>
      </c>
      <c r="AA193" s="26">
        <f>SUMIF('Rake Load'!A:A,Summary!B193,'Rake Load'!AO:AO)</f>
        <v>0</v>
      </c>
      <c r="AB193" s="26">
        <f>SUMIF(C$2:C193,C193,AA$2:AA193)</f>
        <v>0</v>
      </c>
      <c r="AC193" s="26">
        <f>SUM(AA$2:AA193)</f>
        <v>0</v>
      </c>
      <c r="AD193" s="31" t="e">
        <f t="shared" si="95"/>
        <v>#DIV/0!</v>
      </c>
      <c r="AE193" s="31" t="e">
        <f t="shared" si="96"/>
        <v>#DIV/0!</v>
      </c>
      <c r="AF193" s="31" t="e">
        <f t="shared" si="97"/>
        <v>#DIV/0!</v>
      </c>
      <c r="AG193" s="26">
        <f>SUMIF(Unloader!B:B,Summary!B193,Unloader!M:M)</f>
        <v>0</v>
      </c>
      <c r="AH193" s="26">
        <f>SUMIF(C$2:C193,C193,AG$2:AG193)</f>
        <v>0</v>
      </c>
      <c r="AI193" s="26">
        <f>SUM(AG$2:AG193)</f>
        <v>0</v>
      </c>
      <c r="AJ193" s="31">
        <f>SUMIF(Unloader!B:B,Summary!B193,Unloader!X:X)</f>
        <v>0</v>
      </c>
      <c r="AK193" s="31">
        <f>SUMIF(Unloader!B:B,Summary!B193,Unloader!AE:AE)+SUMIF(Unloader!B:B,Summary!B193,Unloader!BS:BS)+SUMIF(Unloader!B:B,Summary!B193,Unloader!BO:BO)</f>
        <v>0</v>
      </c>
      <c r="AL193" s="31">
        <f>SUMIF(C$2:C193,C193,AJ$2:AJ193)</f>
        <v>0</v>
      </c>
      <c r="AM193" s="31">
        <f>SUMIF(C$2:C193,C193,AK$2:AK193)</f>
        <v>0</v>
      </c>
      <c r="AN193" s="26" t="e">
        <f t="shared" si="98"/>
        <v>#DIV/0!</v>
      </c>
      <c r="AO193" s="26">
        <f>SUM(AJ$2:AJ193)</f>
        <v>0</v>
      </c>
      <c r="AP193" s="26">
        <f>SUM(AK$2:AK193)</f>
        <v>0</v>
      </c>
      <c r="AQ193" s="26" t="e">
        <f t="shared" si="99"/>
        <v>#DIV/0!</v>
      </c>
    </row>
    <row r="194" spans="1:43" x14ac:dyDescent="0.25">
      <c r="A194" s="49">
        <f t="shared" si="100"/>
        <v>193</v>
      </c>
      <c r="B194" s="120">
        <f t="shared" si="100"/>
        <v>40826</v>
      </c>
      <c r="C194" s="21">
        <f t="shared" si="81"/>
        <v>10</v>
      </c>
      <c r="D194" s="51">
        <f>COUNTIF('Rake Load'!A:A,Summary!B194)</f>
        <v>0</v>
      </c>
      <c r="E194" s="51">
        <f>SUMIF('Rake Load'!A:A,B194,'Rake Load'!F:F)</f>
        <v>0</v>
      </c>
      <c r="F194" s="23">
        <f>SUMIF('Rake Load'!A:A,B194,'Rake Load'!AB:AB)</f>
        <v>0</v>
      </c>
      <c r="G194" s="23" t="e">
        <f t="shared" si="82"/>
        <v>#DIV/0!</v>
      </c>
      <c r="H194" s="24" t="e">
        <f t="shared" si="83"/>
        <v>#DIV/0!</v>
      </c>
      <c r="I194" s="24" t="e">
        <f t="shared" si="84"/>
        <v>#DIV/0!</v>
      </c>
      <c r="J194" s="23">
        <f>SUMIF('Rake Load'!A:A,B194,'Rake Load'!BI:BI)</f>
        <v>0</v>
      </c>
      <c r="K194" s="29">
        <f t="shared" si="85"/>
        <v>0</v>
      </c>
      <c r="L194" s="29" t="e">
        <f t="shared" si="86"/>
        <v>#DIV/0!</v>
      </c>
      <c r="M194" s="36" t="e">
        <f t="shared" si="87"/>
        <v>#DIV/0!</v>
      </c>
      <c r="N194" s="36" t="e">
        <f t="shared" si="88"/>
        <v>#DIV/0!</v>
      </c>
      <c r="O194" s="122">
        <f>SUMIF(C$2:C194,C194,D$2:D194)</f>
        <v>0</v>
      </c>
      <c r="P194" s="21">
        <f>SUMIF(C$2:C194,C194,F$2:F194)</f>
        <v>0</v>
      </c>
      <c r="Q194" s="25" t="e">
        <f t="shared" si="89"/>
        <v>#DIV/0!</v>
      </c>
      <c r="R194" s="24" t="e">
        <f t="shared" si="90"/>
        <v>#DIV/0!</v>
      </c>
      <c r="S194" s="24" t="e">
        <f t="shared" si="91"/>
        <v>#DIV/0!</v>
      </c>
      <c r="T194" s="122">
        <f>SUM(D$2:D194)</f>
        <v>0</v>
      </c>
      <c r="U194" s="26">
        <f>SUMIF(C$2:C194,C194,E$2:E194)</f>
        <v>0</v>
      </c>
      <c r="V194" s="26">
        <f>SUM(E$2:E194)</f>
        <v>0</v>
      </c>
      <c r="W194" s="31">
        <f>SUM(F$2:F194)</f>
        <v>0</v>
      </c>
      <c r="X194" s="31" t="e">
        <f t="shared" si="92"/>
        <v>#DIV/0!</v>
      </c>
      <c r="Y194" s="24" t="e">
        <f t="shared" si="93"/>
        <v>#DIV/0!</v>
      </c>
      <c r="Z194" s="24" t="e">
        <f t="shared" si="94"/>
        <v>#DIV/0!</v>
      </c>
      <c r="AA194" s="26">
        <f>SUMIF('Rake Load'!A:A,Summary!B194,'Rake Load'!AO:AO)</f>
        <v>0</v>
      </c>
      <c r="AB194" s="26">
        <f>SUMIF(C$2:C194,C194,AA$2:AA194)</f>
        <v>0</v>
      </c>
      <c r="AC194" s="26">
        <f>SUM(AA$2:AA194)</f>
        <v>0</v>
      </c>
      <c r="AD194" s="31" t="e">
        <f t="shared" si="95"/>
        <v>#DIV/0!</v>
      </c>
      <c r="AE194" s="31" t="e">
        <f t="shared" si="96"/>
        <v>#DIV/0!</v>
      </c>
      <c r="AF194" s="31" t="e">
        <f t="shared" si="97"/>
        <v>#DIV/0!</v>
      </c>
      <c r="AG194" s="26">
        <f>SUMIF(Unloader!B:B,Summary!B194,Unloader!M:M)</f>
        <v>0</v>
      </c>
      <c r="AH194" s="26">
        <f>SUMIF(C$2:C194,C194,AG$2:AG194)</f>
        <v>0</v>
      </c>
      <c r="AI194" s="26">
        <f>SUM(AG$2:AG194)</f>
        <v>0</v>
      </c>
      <c r="AJ194" s="31">
        <f>SUMIF(Unloader!B:B,Summary!B194,Unloader!X:X)</f>
        <v>0</v>
      </c>
      <c r="AK194" s="31">
        <f>SUMIF(Unloader!B:B,Summary!B194,Unloader!AE:AE)+SUMIF(Unloader!B:B,Summary!B194,Unloader!BS:BS)+SUMIF(Unloader!B:B,Summary!B194,Unloader!BO:BO)</f>
        <v>0</v>
      </c>
      <c r="AL194" s="31">
        <f>SUMIF(C$2:C194,C194,AJ$2:AJ194)</f>
        <v>0</v>
      </c>
      <c r="AM194" s="31">
        <f>SUMIF(C$2:C194,C194,AK$2:AK194)</f>
        <v>0</v>
      </c>
      <c r="AN194" s="26" t="e">
        <f t="shared" si="98"/>
        <v>#DIV/0!</v>
      </c>
      <c r="AO194" s="26">
        <f>SUM(AJ$2:AJ194)</f>
        <v>0</v>
      </c>
      <c r="AP194" s="26">
        <f>SUM(AK$2:AK194)</f>
        <v>0</v>
      </c>
      <c r="AQ194" s="26" t="e">
        <f t="shared" si="99"/>
        <v>#DIV/0!</v>
      </c>
    </row>
    <row r="195" spans="1:43" x14ac:dyDescent="0.25">
      <c r="A195" s="49">
        <f t="shared" si="100"/>
        <v>194</v>
      </c>
      <c r="B195" s="120">
        <f t="shared" si="100"/>
        <v>40827</v>
      </c>
      <c r="C195" s="21">
        <f t="shared" si="81"/>
        <v>10</v>
      </c>
      <c r="D195" s="51">
        <f>COUNTIF('Rake Load'!A:A,Summary!B195)</f>
        <v>0</v>
      </c>
      <c r="E195" s="51">
        <f>SUMIF('Rake Load'!A:A,B195,'Rake Load'!F:F)</f>
        <v>0</v>
      </c>
      <c r="F195" s="23">
        <f>SUMIF('Rake Load'!A:A,B195,'Rake Load'!AB:AB)</f>
        <v>0</v>
      </c>
      <c r="G195" s="23" t="e">
        <f t="shared" si="82"/>
        <v>#DIV/0!</v>
      </c>
      <c r="H195" s="24" t="e">
        <f t="shared" si="83"/>
        <v>#DIV/0!</v>
      </c>
      <c r="I195" s="24" t="e">
        <f t="shared" si="84"/>
        <v>#DIV/0!</v>
      </c>
      <c r="J195" s="23">
        <f>SUMIF('Rake Load'!A:A,B195,'Rake Load'!BI:BI)</f>
        <v>0</v>
      </c>
      <c r="K195" s="29">
        <f t="shared" si="85"/>
        <v>0</v>
      </c>
      <c r="L195" s="29" t="e">
        <f t="shared" si="86"/>
        <v>#DIV/0!</v>
      </c>
      <c r="M195" s="36" t="e">
        <f t="shared" si="87"/>
        <v>#DIV/0!</v>
      </c>
      <c r="N195" s="36" t="e">
        <f t="shared" si="88"/>
        <v>#DIV/0!</v>
      </c>
      <c r="O195" s="122">
        <f>SUMIF(C$2:C195,C195,D$2:D195)</f>
        <v>0</v>
      </c>
      <c r="P195" s="21">
        <f>SUMIF(C$2:C195,C195,F$2:F195)</f>
        <v>0</v>
      </c>
      <c r="Q195" s="25" t="e">
        <f t="shared" si="89"/>
        <v>#DIV/0!</v>
      </c>
      <c r="R195" s="24" t="e">
        <f t="shared" si="90"/>
        <v>#DIV/0!</v>
      </c>
      <c r="S195" s="24" t="e">
        <f t="shared" si="91"/>
        <v>#DIV/0!</v>
      </c>
      <c r="T195" s="122">
        <f>SUM(D$2:D195)</f>
        <v>0</v>
      </c>
      <c r="U195" s="26">
        <f>SUMIF(C$2:C195,C195,E$2:E195)</f>
        <v>0</v>
      </c>
      <c r="V195" s="26">
        <f>SUM(E$2:E195)</f>
        <v>0</v>
      </c>
      <c r="W195" s="31">
        <f>SUM(F$2:F195)</f>
        <v>0</v>
      </c>
      <c r="X195" s="31" t="e">
        <f t="shared" si="92"/>
        <v>#DIV/0!</v>
      </c>
      <c r="Y195" s="24" t="e">
        <f t="shared" si="93"/>
        <v>#DIV/0!</v>
      </c>
      <c r="Z195" s="24" t="e">
        <f t="shared" si="94"/>
        <v>#DIV/0!</v>
      </c>
      <c r="AA195" s="26">
        <f>SUMIF('Rake Load'!A:A,Summary!B195,'Rake Load'!AO:AO)</f>
        <v>0</v>
      </c>
      <c r="AB195" s="26">
        <f>SUMIF(C$2:C195,C195,AA$2:AA195)</f>
        <v>0</v>
      </c>
      <c r="AC195" s="26">
        <f>SUM(AA$2:AA195)</f>
        <v>0</v>
      </c>
      <c r="AD195" s="31" t="e">
        <f t="shared" si="95"/>
        <v>#DIV/0!</v>
      </c>
      <c r="AE195" s="31" t="e">
        <f t="shared" si="96"/>
        <v>#DIV/0!</v>
      </c>
      <c r="AF195" s="31" t="e">
        <f t="shared" si="97"/>
        <v>#DIV/0!</v>
      </c>
      <c r="AG195" s="26">
        <f>SUMIF(Unloader!B:B,Summary!B195,Unloader!M:M)</f>
        <v>0</v>
      </c>
      <c r="AH195" s="26">
        <f>SUMIF(C$2:C195,C195,AG$2:AG195)</f>
        <v>0</v>
      </c>
      <c r="AI195" s="26">
        <f>SUM(AG$2:AG195)</f>
        <v>0</v>
      </c>
      <c r="AJ195" s="31">
        <f>SUMIF(Unloader!B:B,Summary!B195,Unloader!X:X)</f>
        <v>0</v>
      </c>
      <c r="AK195" s="31">
        <f>SUMIF(Unloader!B:B,Summary!B195,Unloader!AE:AE)+SUMIF(Unloader!B:B,Summary!B195,Unloader!BS:BS)+SUMIF(Unloader!B:B,Summary!B195,Unloader!BO:BO)</f>
        <v>0</v>
      </c>
      <c r="AL195" s="31">
        <f>SUMIF(C$2:C195,C195,AJ$2:AJ195)</f>
        <v>0</v>
      </c>
      <c r="AM195" s="31">
        <f>SUMIF(C$2:C195,C195,AK$2:AK195)</f>
        <v>0</v>
      </c>
      <c r="AN195" s="26" t="e">
        <f t="shared" si="98"/>
        <v>#DIV/0!</v>
      </c>
      <c r="AO195" s="26">
        <f>SUM(AJ$2:AJ195)</f>
        <v>0</v>
      </c>
      <c r="AP195" s="26">
        <f>SUM(AK$2:AK195)</f>
        <v>0</v>
      </c>
      <c r="AQ195" s="26" t="e">
        <f t="shared" si="99"/>
        <v>#DIV/0!</v>
      </c>
    </row>
    <row r="196" spans="1:43" x14ac:dyDescent="0.25">
      <c r="A196" s="49">
        <f t="shared" si="100"/>
        <v>195</v>
      </c>
      <c r="B196" s="120">
        <f t="shared" si="100"/>
        <v>40828</v>
      </c>
      <c r="C196" s="21">
        <f t="shared" si="81"/>
        <v>10</v>
      </c>
      <c r="D196" s="51">
        <f>COUNTIF('Rake Load'!A:A,Summary!B196)</f>
        <v>0</v>
      </c>
      <c r="E196" s="51">
        <f>SUMIF('Rake Load'!A:A,B196,'Rake Load'!F:F)</f>
        <v>0</v>
      </c>
      <c r="F196" s="23">
        <f>SUMIF('Rake Load'!A:A,B196,'Rake Load'!AB:AB)</f>
        <v>0</v>
      </c>
      <c r="G196" s="23" t="e">
        <f t="shared" si="82"/>
        <v>#DIV/0!</v>
      </c>
      <c r="H196" s="24" t="e">
        <f t="shared" si="83"/>
        <v>#DIV/0!</v>
      </c>
      <c r="I196" s="24" t="e">
        <f t="shared" si="84"/>
        <v>#DIV/0!</v>
      </c>
      <c r="J196" s="23">
        <f>SUMIF('Rake Load'!A:A,B196,'Rake Load'!BI:BI)</f>
        <v>0</v>
      </c>
      <c r="K196" s="29">
        <f t="shared" si="85"/>
        <v>0</v>
      </c>
      <c r="L196" s="29" t="e">
        <f t="shared" si="86"/>
        <v>#DIV/0!</v>
      </c>
      <c r="M196" s="36" t="e">
        <f t="shared" si="87"/>
        <v>#DIV/0!</v>
      </c>
      <c r="N196" s="36" t="e">
        <f t="shared" si="88"/>
        <v>#DIV/0!</v>
      </c>
      <c r="O196" s="122">
        <f>SUMIF(C$2:C196,C196,D$2:D196)</f>
        <v>0</v>
      </c>
      <c r="P196" s="21">
        <f>SUMIF(C$2:C196,C196,F$2:F196)</f>
        <v>0</v>
      </c>
      <c r="Q196" s="25" t="e">
        <f t="shared" si="89"/>
        <v>#DIV/0!</v>
      </c>
      <c r="R196" s="24" t="e">
        <f t="shared" si="90"/>
        <v>#DIV/0!</v>
      </c>
      <c r="S196" s="24" t="e">
        <f t="shared" si="91"/>
        <v>#DIV/0!</v>
      </c>
      <c r="T196" s="122">
        <f>SUM(D$2:D196)</f>
        <v>0</v>
      </c>
      <c r="U196" s="26">
        <f>SUMIF(C$2:C196,C196,E$2:E196)</f>
        <v>0</v>
      </c>
      <c r="V196" s="26">
        <f>SUM(E$2:E196)</f>
        <v>0</v>
      </c>
      <c r="W196" s="31">
        <f>SUM(F$2:F196)</f>
        <v>0</v>
      </c>
      <c r="X196" s="31" t="e">
        <f t="shared" si="92"/>
        <v>#DIV/0!</v>
      </c>
      <c r="Y196" s="24" t="e">
        <f t="shared" si="93"/>
        <v>#DIV/0!</v>
      </c>
      <c r="Z196" s="24" t="e">
        <f t="shared" si="94"/>
        <v>#DIV/0!</v>
      </c>
      <c r="AA196" s="26">
        <f>SUMIF('Rake Load'!A:A,Summary!B196,'Rake Load'!AO:AO)</f>
        <v>0</v>
      </c>
      <c r="AB196" s="26">
        <f>SUMIF(C$2:C196,C196,AA$2:AA196)</f>
        <v>0</v>
      </c>
      <c r="AC196" s="26">
        <f>SUM(AA$2:AA196)</f>
        <v>0</v>
      </c>
      <c r="AD196" s="31" t="e">
        <f t="shared" si="95"/>
        <v>#DIV/0!</v>
      </c>
      <c r="AE196" s="31" t="e">
        <f t="shared" si="96"/>
        <v>#DIV/0!</v>
      </c>
      <c r="AF196" s="31" t="e">
        <f t="shared" si="97"/>
        <v>#DIV/0!</v>
      </c>
      <c r="AG196" s="26">
        <f>SUMIF(Unloader!B:B,Summary!B196,Unloader!M:M)</f>
        <v>0</v>
      </c>
      <c r="AH196" s="26">
        <f>SUMIF(C$2:C196,C196,AG$2:AG196)</f>
        <v>0</v>
      </c>
      <c r="AI196" s="26">
        <f>SUM(AG$2:AG196)</f>
        <v>0</v>
      </c>
      <c r="AJ196" s="31">
        <f>SUMIF(Unloader!B:B,Summary!B196,Unloader!X:X)</f>
        <v>0</v>
      </c>
      <c r="AK196" s="31">
        <f>SUMIF(Unloader!B:B,Summary!B196,Unloader!AE:AE)+SUMIF(Unloader!B:B,Summary!B196,Unloader!BS:BS)+SUMIF(Unloader!B:B,Summary!B196,Unloader!BO:BO)</f>
        <v>0</v>
      </c>
      <c r="AL196" s="31">
        <f>SUMIF(C$2:C196,C196,AJ$2:AJ196)</f>
        <v>0</v>
      </c>
      <c r="AM196" s="31">
        <f>SUMIF(C$2:C196,C196,AK$2:AK196)</f>
        <v>0</v>
      </c>
      <c r="AN196" s="26" t="e">
        <f t="shared" si="98"/>
        <v>#DIV/0!</v>
      </c>
      <c r="AO196" s="26">
        <f>SUM(AJ$2:AJ196)</f>
        <v>0</v>
      </c>
      <c r="AP196" s="26">
        <f>SUM(AK$2:AK196)</f>
        <v>0</v>
      </c>
      <c r="AQ196" s="26" t="e">
        <f t="shared" si="99"/>
        <v>#DIV/0!</v>
      </c>
    </row>
    <row r="197" spans="1:43" x14ac:dyDescent="0.25">
      <c r="A197" s="49">
        <f t="shared" si="100"/>
        <v>196</v>
      </c>
      <c r="B197" s="120">
        <f t="shared" si="100"/>
        <v>40829</v>
      </c>
      <c r="C197" s="21">
        <f t="shared" si="81"/>
        <v>10</v>
      </c>
      <c r="D197" s="51">
        <f>COUNTIF('Rake Load'!A:A,Summary!B197)</f>
        <v>0</v>
      </c>
      <c r="E197" s="51">
        <f>SUMIF('Rake Load'!A:A,B197,'Rake Load'!F:F)</f>
        <v>0</v>
      </c>
      <c r="F197" s="23">
        <f>SUMIF('Rake Load'!A:A,B197,'Rake Load'!AB:AB)</f>
        <v>0</v>
      </c>
      <c r="G197" s="23" t="e">
        <f t="shared" si="82"/>
        <v>#DIV/0!</v>
      </c>
      <c r="H197" s="24" t="e">
        <f t="shared" si="83"/>
        <v>#DIV/0!</v>
      </c>
      <c r="I197" s="24" t="e">
        <f t="shared" si="84"/>
        <v>#DIV/0!</v>
      </c>
      <c r="J197" s="23">
        <f>SUMIF('Rake Load'!A:A,B197,'Rake Load'!BI:BI)</f>
        <v>0</v>
      </c>
      <c r="K197" s="29">
        <f t="shared" si="85"/>
        <v>0</v>
      </c>
      <c r="L197" s="29" t="e">
        <f t="shared" si="86"/>
        <v>#DIV/0!</v>
      </c>
      <c r="M197" s="36" t="e">
        <f t="shared" si="87"/>
        <v>#DIV/0!</v>
      </c>
      <c r="N197" s="36" t="e">
        <f t="shared" si="88"/>
        <v>#DIV/0!</v>
      </c>
      <c r="O197" s="122">
        <f>SUMIF(C$2:C197,C197,D$2:D197)</f>
        <v>0</v>
      </c>
      <c r="P197" s="21">
        <f>SUMIF(C$2:C197,C197,F$2:F197)</f>
        <v>0</v>
      </c>
      <c r="Q197" s="25" t="e">
        <f t="shared" si="89"/>
        <v>#DIV/0!</v>
      </c>
      <c r="R197" s="24" t="e">
        <f t="shared" si="90"/>
        <v>#DIV/0!</v>
      </c>
      <c r="S197" s="24" t="e">
        <f t="shared" si="91"/>
        <v>#DIV/0!</v>
      </c>
      <c r="T197" s="122">
        <f>SUM(D$2:D197)</f>
        <v>0</v>
      </c>
      <c r="U197" s="26">
        <f>SUMIF(C$2:C197,C197,E$2:E197)</f>
        <v>0</v>
      </c>
      <c r="V197" s="26">
        <f>SUM(E$2:E197)</f>
        <v>0</v>
      </c>
      <c r="W197" s="31">
        <f>SUM(F$2:F197)</f>
        <v>0</v>
      </c>
      <c r="X197" s="31" t="e">
        <f t="shared" si="92"/>
        <v>#DIV/0!</v>
      </c>
      <c r="Y197" s="24" t="e">
        <f t="shared" si="93"/>
        <v>#DIV/0!</v>
      </c>
      <c r="Z197" s="24" t="e">
        <f t="shared" si="94"/>
        <v>#DIV/0!</v>
      </c>
      <c r="AA197" s="26">
        <f>SUMIF('Rake Load'!A:A,Summary!B197,'Rake Load'!AO:AO)</f>
        <v>0</v>
      </c>
      <c r="AB197" s="26">
        <f>SUMIF(C$2:C197,C197,AA$2:AA197)</f>
        <v>0</v>
      </c>
      <c r="AC197" s="26">
        <f>SUM(AA$2:AA197)</f>
        <v>0</v>
      </c>
      <c r="AD197" s="31" t="e">
        <f t="shared" si="95"/>
        <v>#DIV/0!</v>
      </c>
      <c r="AE197" s="31" t="e">
        <f t="shared" si="96"/>
        <v>#DIV/0!</v>
      </c>
      <c r="AF197" s="31" t="e">
        <f t="shared" si="97"/>
        <v>#DIV/0!</v>
      </c>
      <c r="AG197" s="26">
        <f>SUMIF(Unloader!B:B,Summary!B197,Unloader!M:M)</f>
        <v>0</v>
      </c>
      <c r="AH197" s="26">
        <f>SUMIF(C$2:C197,C197,AG$2:AG197)</f>
        <v>0</v>
      </c>
      <c r="AI197" s="26">
        <f>SUM(AG$2:AG197)</f>
        <v>0</v>
      </c>
      <c r="AJ197" s="31">
        <f>SUMIF(Unloader!B:B,Summary!B197,Unloader!X:X)</f>
        <v>0</v>
      </c>
      <c r="AK197" s="31">
        <f>SUMIF(Unloader!B:B,Summary!B197,Unloader!AE:AE)+SUMIF(Unloader!B:B,Summary!B197,Unloader!BS:BS)+SUMIF(Unloader!B:B,Summary!B197,Unloader!BO:BO)</f>
        <v>0</v>
      </c>
      <c r="AL197" s="31">
        <f>SUMIF(C$2:C197,C197,AJ$2:AJ197)</f>
        <v>0</v>
      </c>
      <c r="AM197" s="31">
        <f>SUMIF(C$2:C197,C197,AK$2:AK197)</f>
        <v>0</v>
      </c>
      <c r="AN197" s="26" t="e">
        <f t="shared" si="98"/>
        <v>#DIV/0!</v>
      </c>
      <c r="AO197" s="26">
        <f>SUM(AJ$2:AJ197)</f>
        <v>0</v>
      </c>
      <c r="AP197" s="26">
        <f>SUM(AK$2:AK197)</f>
        <v>0</v>
      </c>
      <c r="AQ197" s="26" t="e">
        <f t="shared" si="99"/>
        <v>#DIV/0!</v>
      </c>
    </row>
    <row r="198" spans="1:43" x14ac:dyDescent="0.25">
      <c r="A198" s="49">
        <f t="shared" si="100"/>
        <v>197</v>
      </c>
      <c r="B198" s="120">
        <f t="shared" si="100"/>
        <v>40830</v>
      </c>
      <c r="C198" s="21">
        <f t="shared" si="81"/>
        <v>10</v>
      </c>
      <c r="D198" s="51">
        <f>COUNTIF('Rake Load'!A:A,Summary!B198)</f>
        <v>0</v>
      </c>
      <c r="E198" s="51">
        <f>SUMIF('Rake Load'!A:A,B198,'Rake Load'!F:F)</f>
        <v>0</v>
      </c>
      <c r="F198" s="23">
        <f>SUMIF('Rake Load'!A:A,B198,'Rake Load'!AB:AB)</f>
        <v>0</v>
      </c>
      <c r="G198" s="23" t="e">
        <f t="shared" si="82"/>
        <v>#DIV/0!</v>
      </c>
      <c r="H198" s="24" t="e">
        <f t="shared" si="83"/>
        <v>#DIV/0!</v>
      </c>
      <c r="I198" s="24" t="e">
        <f t="shared" si="84"/>
        <v>#DIV/0!</v>
      </c>
      <c r="J198" s="23">
        <f>SUMIF('Rake Load'!A:A,B198,'Rake Load'!BI:BI)</f>
        <v>0</v>
      </c>
      <c r="K198" s="29">
        <f t="shared" si="85"/>
        <v>0</v>
      </c>
      <c r="L198" s="29" t="e">
        <f t="shared" si="86"/>
        <v>#DIV/0!</v>
      </c>
      <c r="M198" s="36" t="e">
        <f t="shared" si="87"/>
        <v>#DIV/0!</v>
      </c>
      <c r="N198" s="36" t="e">
        <f t="shared" si="88"/>
        <v>#DIV/0!</v>
      </c>
      <c r="O198" s="122">
        <f>SUMIF(C$2:C198,C198,D$2:D198)</f>
        <v>0</v>
      </c>
      <c r="P198" s="21">
        <f>SUMIF(C$2:C198,C198,F$2:F198)</f>
        <v>0</v>
      </c>
      <c r="Q198" s="25" t="e">
        <f t="shared" si="89"/>
        <v>#DIV/0!</v>
      </c>
      <c r="R198" s="24" t="e">
        <f t="shared" si="90"/>
        <v>#DIV/0!</v>
      </c>
      <c r="S198" s="24" t="e">
        <f t="shared" si="91"/>
        <v>#DIV/0!</v>
      </c>
      <c r="T198" s="122">
        <f>SUM(D$2:D198)</f>
        <v>0</v>
      </c>
      <c r="U198" s="26">
        <f>SUMIF(C$2:C198,C198,E$2:E198)</f>
        <v>0</v>
      </c>
      <c r="V198" s="26">
        <f>SUM(E$2:E198)</f>
        <v>0</v>
      </c>
      <c r="W198" s="31">
        <f>SUM(F$2:F198)</f>
        <v>0</v>
      </c>
      <c r="X198" s="31" t="e">
        <f t="shared" si="92"/>
        <v>#DIV/0!</v>
      </c>
      <c r="Y198" s="24" t="e">
        <f t="shared" si="93"/>
        <v>#DIV/0!</v>
      </c>
      <c r="Z198" s="24" t="e">
        <f t="shared" si="94"/>
        <v>#DIV/0!</v>
      </c>
      <c r="AA198" s="26">
        <f>SUMIF('Rake Load'!A:A,Summary!B198,'Rake Load'!AO:AO)</f>
        <v>0</v>
      </c>
      <c r="AB198" s="26">
        <f>SUMIF(C$2:C198,C198,AA$2:AA198)</f>
        <v>0</v>
      </c>
      <c r="AC198" s="26">
        <f>SUM(AA$2:AA198)</f>
        <v>0</v>
      </c>
      <c r="AD198" s="31" t="e">
        <f t="shared" si="95"/>
        <v>#DIV/0!</v>
      </c>
      <c r="AE198" s="31" t="e">
        <f t="shared" si="96"/>
        <v>#DIV/0!</v>
      </c>
      <c r="AF198" s="31" t="e">
        <f t="shared" si="97"/>
        <v>#DIV/0!</v>
      </c>
      <c r="AG198" s="26">
        <f>SUMIF(Unloader!B:B,Summary!B198,Unloader!M:M)</f>
        <v>0</v>
      </c>
      <c r="AH198" s="26">
        <f>SUMIF(C$2:C198,C198,AG$2:AG198)</f>
        <v>0</v>
      </c>
      <c r="AI198" s="26">
        <f>SUM(AG$2:AG198)</f>
        <v>0</v>
      </c>
      <c r="AJ198" s="31">
        <f>SUMIF(Unloader!B:B,Summary!B198,Unloader!X:X)</f>
        <v>0</v>
      </c>
      <c r="AK198" s="31">
        <f>SUMIF(Unloader!B:B,Summary!B198,Unloader!AE:AE)+SUMIF(Unloader!B:B,Summary!B198,Unloader!BS:BS)+SUMIF(Unloader!B:B,Summary!B198,Unloader!BO:BO)</f>
        <v>0</v>
      </c>
      <c r="AL198" s="31">
        <f>SUMIF(C$2:C198,C198,AJ$2:AJ198)</f>
        <v>0</v>
      </c>
      <c r="AM198" s="31">
        <f>SUMIF(C$2:C198,C198,AK$2:AK198)</f>
        <v>0</v>
      </c>
      <c r="AN198" s="26" t="e">
        <f t="shared" si="98"/>
        <v>#DIV/0!</v>
      </c>
      <c r="AO198" s="26">
        <f>SUM(AJ$2:AJ198)</f>
        <v>0</v>
      </c>
      <c r="AP198" s="26">
        <f>SUM(AK$2:AK198)</f>
        <v>0</v>
      </c>
      <c r="AQ198" s="26" t="e">
        <f t="shared" si="99"/>
        <v>#DIV/0!</v>
      </c>
    </row>
    <row r="199" spans="1:43" x14ac:dyDescent="0.25">
      <c r="A199" s="49">
        <f t="shared" si="100"/>
        <v>198</v>
      </c>
      <c r="B199" s="120">
        <f t="shared" si="100"/>
        <v>40831</v>
      </c>
      <c r="C199" s="21">
        <f t="shared" si="81"/>
        <v>10</v>
      </c>
      <c r="D199" s="51">
        <f>COUNTIF('Rake Load'!A:A,Summary!B199)</f>
        <v>0</v>
      </c>
      <c r="E199" s="51">
        <f>SUMIF('Rake Load'!A:A,B199,'Rake Load'!F:F)</f>
        <v>0</v>
      </c>
      <c r="F199" s="23">
        <f>SUMIF('Rake Load'!A:A,B199,'Rake Load'!AB:AB)</f>
        <v>0</v>
      </c>
      <c r="G199" s="23" t="e">
        <f t="shared" si="82"/>
        <v>#DIV/0!</v>
      </c>
      <c r="H199" s="24" t="e">
        <f t="shared" si="83"/>
        <v>#DIV/0!</v>
      </c>
      <c r="I199" s="24" t="e">
        <f t="shared" si="84"/>
        <v>#DIV/0!</v>
      </c>
      <c r="J199" s="23">
        <f>SUMIF('Rake Load'!A:A,B199,'Rake Load'!BI:BI)</f>
        <v>0</v>
      </c>
      <c r="K199" s="29">
        <f t="shared" si="85"/>
        <v>0</v>
      </c>
      <c r="L199" s="29" t="e">
        <f t="shared" si="86"/>
        <v>#DIV/0!</v>
      </c>
      <c r="M199" s="36" t="e">
        <f t="shared" si="87"/>
        <v>#DIV/0!</v>
      </c>
      <c r="N199" s="36" t="e">
        <f t="shared" si="88"/>
        <v>#DIV/0!</v>
      </c>
      <c r="O199" s="122">
        <f>SUMIF(C$2:C199,C199,D$2:D199)</f>
        <v>0</v>
      </c>
      <c r="P199" s="21">
        <f>SUMIF(C$2:C199,C199,F$2:F199)</f>
        <v>0</v>
      </c>
      <c r="Q199" s="25" t="e">
        <f t="shared" si="89"/>
        <v>#DIV/0!</v>
      </c>
      <c r="R199" s="24" t="e">
        <f t="shared" si="90"/>
        <v>#DIV/0!</v>
      </c>
      <c r="S199" s="24" t="e">
        <f t="shared" si="91"/>
        <v>#DIV/0!</v>
      </c>
      <c r="T199" s="122">
        <f>SUM(D$2:D199)</f>
        <v>0</v>
      </c>
      <c r="U199" s="26">
        <f>SUMIF(C$2:C199,C199,E$2:E199)</f>
        <v>0</v>
      </c>
      <c r="V199" s="26">
        <f>SUM(E$2:E199)</f>
        <v>0</v>
      </c>
      <c r="W199" s="31">
        <f>SUM(F$2:F199)</f>
        <v>0</v>
      </c>
      <c r="X199" s="31" t="e">
        <f t="shared" si="92"/>
        <v>#DIV/0!</v>
      </c>
      <c r="Y199" s="24" t="e">
        <f t="shared" si="93"/>
        <v>#DIV/0!</v>
      </c>
      <c r="Z199" s="24" t="e">
        <f t="shared" si="94"/>
        <v>#DIV/0!</v>
      </c>
      <c r="AA199" s="26">
        <f>SUMIF('Rake Load'!A:A,Summary!B199,'Rake Load'!AO:AO)</f>
        <v>0</v>
      </c>
      <c r="AB199" s="26">
        <f>SUMIF(C$2:C199,C199,AA$2:AA199)</f>
        <v>0</v>
      </c>
      <c r="AC199" s="26">
        <f>SUM(AA$2:AA199)</f>
        <v>0</v>
      </c>
      <c r="AD199" s="31" t="e">
        <f t="shared" si="95"/>
        <v>#DIV/0!</v>
      </c>
      <c r="AE199" s="31" t="e">
        <f t="shared" si="96"/>
        <v>#DIV/0!</v>
      </c>
      <c r="AF199" s="31" t="e">
        <f t="shared" si="97"/>
        <v>#DIV/0!</v>
      </c>
      <c r="AG199" s="26">
        <f>SUMIF(Unloader!B:B,Summary!B199,Unloader!M:M)</f>
        <v>0</v>
      </c>
      <c r="AH199" s="26">
        <f>SUMIF(C$2:C199,C199,AG$2:AG199)</f>
        <v>0</v>
      </c>
      <c r="AI199" s="26">
        <f>SUM(AG$2:AG199)</f>
        <v>0</v>
      </c>
      <c r="AJ199" s="31">
        <f>SUMIF(Unloader!B:B,Summary!B199,Unloader!X:X)</f>
        <v>0</v>
      </c>
      <c r="AK199" s="31">
        <f>SUMIF(Unloader!B:B,Summary!B199,Unloader!AE:AE)+SUMIF(Unloader!B:B,Summary!B199,Unloader!BS:BS)+SUMIF(Unloader!B:B,Summary!B199,Unloader!BO:BO)</f>
        <v>0</v>
      </c>
      <c r="AL199" s="31">
        <f>SUMIF(C$2:C199,C199,AJ$2:AJ199)</f>
        <v>0</v>
      </c>
      <c r="AM199" s="31">
        <f>SUMIF(C$2:C199,C199,AK$2:AK199)</f>
        <v>0</v>
      </c>
      <c r="AN199" s="26" t="e">
        <f t="shared" si="98"/>
        <v>#DIV/0!</v>
      </c>
      <c r="AO199" s="26">
        <f>SUM(AJ$2:AJ199)</f>
        <v>0</v>
      </c>
      <c r="AP199" s="26">
        <f>SUM(AK$2:AK199)</f>
        <v>0</v>
      </c>
      <c r="AQ199" s="26" t="e">
        <f t="shared" si="99"/>
        <v>#DIV/0!</v>
      </c>
    </row>
    <row r="200" spans="1:43" x14ac:dyDescent="0.25">
      <c r="A200" s="49">
        <f t="shared" ref="A200:B215" si="101">A199+1</f>
        <v>199</v>
      </c>
      <c r="B200" s="120">
        <f t="shared" si="101"/>
        <v>40832</v>
      </c>
      <c r="C200" s="21">
        <f t="shared" si="81"/>
        <v>10</v>
      </c>
      <c r="D200" s="51">
        <f>COUNTIF('Rake Load'!A:A,Summary!B200)</f>
        <v>0</v>
      </c>
      <c r="E200" s="51">
        <f>SUMIF('Rake Load'!A:A,B200,'Rake Load'!F:F)</f>
        <v>0</v>
      </c>
      <c r="F200" s="23">
        <f>SUMIF('Rake Load'!A:A,B200,'Rake Load'!AB:AB)</f>
        <v>0</v>
      </c>
      <c r="G200" s="23" t="e">
        <f t="shared" si="82"/>
        <v>#DIV/0!</v>
      </c>
      <c r="H200" s="24" t="e">
        <f t="shared" si="83"/>
        <v>#DIV/0!</v>
      </c>
      <c r="I200" s="24" t="e">
        <f t="shared" si="84"/>
        <v>#DIV/0!</v>
      </c>
      <c r="J200" s="23">
        <f>SUMIF('Rake Load'!A:A,B200,'Rake Load'!BI:BI)</f>
        <v>0</v>
      </c>
      <c r="K200" s="29">
        <f t="shared" si="85"/>
        <v>0</v>
      </c>
      <c r="L200" s="29" t="e">
        <f t="shared" si="86"/>
        <v>#DIV/0!</v>
      </c>
      <c r="M200" s="36" t="e">
        <f t="shared" si="87"/>
        <v>#DIV/0!</v>
      </c>
      <c r="N200" s="36" t="e">
        <f t="shared" si="88"/>
        <v>#DIV/0!</v>
      </c>
      <c r="O200" s="122">
        <f>SUMIF(C$2:C200,C200,D$2:D200)</f>
        <v>0</v>
      </c>
      <c r="P200" s="21">
        <f>SUMIF(C$2:C200,C200,F$2:F200)</f>
        <v>0</v>
      </c>
      <c r="Q200" s="25" t="e">
        <f t="shared" si="89"/>
        <v>#DIV/0!</v>
      </c>
      <c r="R200" s="24" t="e">
        <f t="shared" si="90"/>
        <v>#DIV/0!</v>
      </c>
      <c r="S200" s="24" t="e">
        <f t="shared" si="91"/>
        <v>#DIV/0!</v>
      </c>
      <c r="T200" s="122">
        <f>SUM(D$2:D200)</f>
        <v>0</v>
      </c>
      <c r="U200" s="26">
        <f>SUMIF(C$2:C200,C200,E$2:E200)</f>
        <v>0</v>
      </c>
      <c r="V200" s="26">
        <f>SUM(E$2:E200)</f>
        <v>0</v>
      </c>
      <c r="W200" s="31">
        <f>SUM(F$2:F200)</f>
        <v>0</v>
      </c>
      <c r="X200" s="31" t="e">
        <f t="shared" si="92"/>
        <v>#DIV/0!</v>
      </c>
      <c r="Y200" s="24" t="e">
        <f t="shared" si="93"/>
        <v>#DIV/0!</v>
      </c>
      <c r="Z200" s="24" t="e">
        <f t="shared" si="94"/>
        <v>#DIV/0!</v>
      </c>
      <c r="AA200" s="26">
        <f>SUMIF('Rake Load'!A:A,Summary!B200,'Rake Load'!AO:AO)</f>
        <v>0</v>
      </c>
      <c r="AB200" s="26">
        <f>SUMIF(C$2:C200,C200,AA$2:AA200)</f>
        <v>0</v>
      </c>
      <c r="AC200" s="26">
        <f>SUM(AA$2:AA200)</f>
        <v>0</v>
      </c>
      <c r="AD200" s="31" t="e">
        <f t="shared" si="95"/>
        <v>#DIV/0!</v>
      </c>
      <c r="AE200" s="31" t="e">
        <f t="shared" si="96"/>
        <v>#DIV/0!</v>
      </c>
      <c r="AF200" s="31" t="e">
        <f t="shared" si="97"/>
        <v>#DIV/0!</v>
      </c>
      <c r="AG200" s="26">
        <f>SUMIF(Unloader!B:B,Summary!B200,Unloader!M:M)</f>
        <v>0</v>
      </c>
      <c r="AH200" s="26">
        <f>SUMIF(C$2:C200,C200,AG$2:AG200)</f>
        <v>0</v>
      </c>
      <c r="AI200" s="26">
        <f>SUM(AG$2:AG200)</f>
        <v>0</v>
      </c>
      <c r="AJ200" s="31">
        <f>SUMIF(Unloader!B:B,Summary!B200,Unloader!X:X)</f>
        <v>0</v>
      </c>
      <c r="AK200" s="31">
        <f>SUMIF(Unloader!B:B,Summary!B200,Unloader!AE:AE)+SUMIF(Unloader!B:B,Summary!B200,Unloader!BS:BS)+SUMIF(Unloader!B:B,Summary!B200,Unloader!BO:BO)</f>
        <v>0</v>
      </c>
      <c r="AL200" s="31">
        <f>SUMIF(C$2:C200,C200,AJ$2:AJ200)</f>
        <v>0</v>
      </c>
      <c r="AM200" s="31">
        <f>SUMIF(C$2:C200,C200,AK$2:AK200)</f>
        <v>0</v>
      </c>
      <c r="AN200" s="26" t="e">
        <f t="shared" si="98"/>
        <v>#DIV/0!</v>
      </c>
      <c r="AO200" s="26">
        <f>SUM(AJ$2:AJ200)</f>
        <v>0</v>
      </c>
      <c r="AP200" s="26">
        <f>SUM(AK$2:AK200)</f>
        <v>0</v>
      </c>
      <c r="AQ200" s="26" t="e">
        <f t="shared" si="99"/>
        <v>#DIV/0!</v>
      </c>
    </row>
    <row r="201" spans="1:43" x14ac:dyDescent="0.25">
      <c r="A201" s="49">
        <f t="shared" si="101"/>
        <v>200</v>
      </c>
      <c r="B201" s="120">
        <f t="shared" si="101"/>
        <v>40833</v>
      </c>
      <c r="C201" s="21">
        <f t="shared" si="81"/>
        <v>10</v>
      </c>
      <c r="D201" s="51">
        <f>COUNTIF('Rake Load'!A:A,Summary!B201)</f>
        <v>0</v>
      </c>
      <c r="E201" s="51">
        <f>SUMIF('Rake Load'!A:A,B201,'Rake Load'!F:F)</f>
        <v>0</v>
      </c>
      <c r="F201" s="23">
        <f>SUMIF('Rake Load'!A:A,B201,'Rake Load'!AB:AB)</f>
        <v>0</v>
      </c>
      <c r="G201" s="23" t="e">
        <f t="shared" si="82"/>
        <v>#DIV/0!</v>
      </c>
      <c r="H201" s="24" t="e">
        <f t="shared" si="83"/>
        <v>#DIV/0!</v>
      </c>
      <c r="I201" s="24" t="e">
        <f t="shared" si="84"/>
        <v>#DIV/0!</v>
      </c>
      <c r="J201" s="23">
        <f>SUMIF('Rake Load'!A:A,B201,'Rake Load'!BI:BI)</f>
        <v>0</v>
      </c>
      <c r="K201" s="29">
        <f t="shared" si="85"/>
        <v>0</v>
      </c>
      <c r="L201" s="29" t="e">
        <f t="shared" si="86"/>
        <v>#DIV/0!</v>
      </c>
      <c r="M201" s="36" t="e">
        <f t="shared" si="87"/>
        <v>#DIV/0!</v>
      </c>
      <c r="N201" s="36" t="e">
        <f t="shared" si="88"/>
        <v>#DIV/0!</v>
      </c>
      <c r="O201" s="122">
        <f>SUMIF(C$2:C201,C201,D$2:D201)</f>
        <v>0</v>
      </c>
      <c r="P201" s="21">
        <f>SUMIF(C$2:C201,C201,F$2:F201)</f>
        <v>0</v>
      </c>
      <c r="Q201" s="25" t="e">
        <f t="shared" si="89"/>
        <v>#DIV/0!</v>
      </c>
      <c r="R201" s="24" t="e">
        <f t="shared" si="90"/>
        <v>#DIV/0!</v>
      </c>
      <c r="S201" s="24" t="e">
        <f t="shared" si="91"/>
        <v>#DIV/0!</v>
      </c>
      <c r="T201" s="122">
        <f>SUM(D$2:D201)</f>
        <v>0</v>
      </c>
      <c r="U201" s="26">
        <f>SUMIF(C$2:C201,C201,E$2:E201)</f>
        <v>0</v>
      </c>
      <c r="V201" s="26">
        <f>SUM(E$2:E201)</f>
        <v>0</v>
      </c>
      <c r="W201" s="31">
        <f>SUM(F$2:F201)</f>
        <v>0</v>
      </c>
      <c r="X201" s="31" t="e">
        <f t="shared" si="92"/>
        <v>#DIV/0!</v>
      </c>
      <c r="Y201" s="24" t="e">
        <f t="shared" si="93"/>
        <v>#DIV/0!</v>
      </c>
      <c r="Z201" s="24" t="e">
        <f t="shared" si="94"/>
        <v>#DIV/0!</v>
      </c>
      <c r="AA201" s="26">
        <f>SUMIF('Rake Load'!A:A,Summary!B201,'Rake Load'!AO:AO)</f>
        <v>0</v>
      </c>
      <c r="AB201" s="26">
        <f>SUMIF(C$2:C201,C201,AA$2:AA201)</f>
        <v>0</v>
      </c>
      <c r="AC201" s="26">
        <f>SUM(AA$2:AA201)</f>
        <v>0</v>
      </c>
      <c r="AD201" s="31" t="e">
        <f t="shared" si="95"/>
        <v>#DIV/0!</v>
      </c>
      <c r="AE201" s="31" t="e">
        <f t="shared" si="96"/>
        <v>#DIV/0!</v>
      </c>
      <c r="AF201" s="31" t="e">
        <f t="shared" si="97"/>
        <v>#DIV/0!</v>
      </c>
      <c r="AG201" s="26">
        <f>SUMIF(Unloader!B:B,Summary!B201,Unloader!M:M)</f>
        <v>0</v>
      </c>
      <c r="AH201" s="26">
        <f>SUMIF(C$2:C201,C201,AG$2:AG201)</f>
        <v>0</v>
      </c>
      <c r="AI201" s="26">
        <f>SUM(AG$2:AG201)</f>
        <v>0</v>
      </c>
      <c r="AJ201" s="31">
        <f>SUMIF(Unloader!B:B,Summary!B201,Unloader!X:X)</f>
        <v>0</v>
      </c>
      <c r="AK201" s="31">
        <f>SUMIF(Unloader!B:B,Summary!B201,Unloader!AE:AE)+SUMIF(Unloader!B:B,Summary!B201,Unloader!BS:BS)+SUMIF(Unloader!B:B,Summary!B201,Unloader!BO:BO)</f>
        <v>0</v>
      </c>
      <c r="AL201" s="31">
        <f>SUMIF(C$2:C201,C201,AJ$2:AJ201)</f>
        <v>0</v>
      </c>
      <c r="AM201" s="31">
        <f>SUMIF(C$2:C201,C201,AK$2:AK201)</f>
        <v>0</v>
      </c>
      <c r="AN201" s="26" t="e">
        <f t="shared" si="98"/>
        <v>#DIV/0!</v>
      </c>
      <c r="AO201" s="26">
        <f>SUM(AJ$2:AJ201)</f>
        <v>0</v>
      </c>
      <c r="AP201" s="26">
        <f>SUM(AK$2:AK201)</f>
        <v>0</v>
      </c>
      <c r="AQ201" s="26" t="e">
        <f t="shared" si="99"/>
        <v>#DIV/0!</v>
      </c>
    </row>
    <row r="202" spans="1:43" x14ac:dyDescent="0.25">
      <c r="A202" s="49">
        <f t="shared" si="101"/>
        <v>201</v>
      </c>
      <c r="B202" s="120">
        <f t="shared" si="101"/>
        <v>40834</v>
      </c>
      <c r="C202" s="21">
        <f t="shared" si="81"/>
        <v>10</v>
      </c>
      <c r="D202" s="51">
        <f>COUNTIF('Rake Load'!A:A,Summary!B202)</f>
        <v>0</v>
      </c>
      <c r="E202" s="51">
        <f>SUMIF('Rake Load'!A:A,B202,'Rake Load'!F:F)</f>
        <v>0</v>
      </c>
      <c r="F202" s="23">
        <f>SUMIF('Rake Load'!A:A,B202,'Rake Load'!AB:AB)</f>
        <v>0</v>
      </c>
      <c r="G202" s="23" t="e">
        <f t="shared" si="82"/>
        <v>#DIV/0!</v>
      </c>
      <c r="H202" s="24" t="e">
        <f t="shared" si="83"/>
        <v>#DIV/0!</v>
      </c>
      <c r="I202" s="24" t="e">
        <f t="shared" si="84"/>
        <v>#DIV/0!</v>
      </c>
      <c r="J202" s="23">
        <f>SUMIF('Rake Load'!A:A,B202,'Rake Load'!BI:BI)</f>
        <v>0</v>
      </c>
      <c r="K202" s="29">
        <f t="shared" si="85"/>
        <v>0</v>
      </c>
      <c r="L202" s="29" t="e">
        <f t="shared" si="86"/>
        <v>#DIV/0!</v>
      </c>
      <c r="M202" s="36" t="e">
        <f t="shared" si="87"/>
        <v>#DIV/0!</v>
      </c>
      <c r="N202" s="36" t="e">
        <f t="shared" si="88"/>
        <v>#DIV/0!</v>
      </c>
      <c r="O202" s="122">
        <f>SUMIF(C$2:C202,C202,D$2:D202)</f>
        <v>0</v>
      </c>
      <c r="P202" s="21">
        <f>SUMIF(C$2:C202,C202,F$2:F202)</f>
        <v>0</v>
      </c>
      <c r="Q202" s="25" t="e">
        <f t="shared" si="89"/>
        <v>#DIV/0!</v>
      </c>
      <c r="R202" s="24" t="e">
        <f t="shared" si="90"/>
        <v>#DIV/0!</v>
      </c>
      <c r="S202" s="24" t="e">
        <f t="shared" si="91"/>
        <v>#DIV/0!</v>
      </c>
      <c r="T202" s="122">
        <f>SUM(D$2:D202)</f>
        <v>0</v>
      </c>
      <c r="U202" s="26">
        <f>SUMIF(C$2:C202,C202,E$2:E202)</f>
        <v>0</v>
      </c>
      <c r="V202" s="26">
        <f>SUM(E$2:E202)</f>
        <v>0</v>
      </c>
      <c r="W202" s="31">
        <f>SUM(F$2:F202)</f>
        <v>0</v>
      </c>
      <c r="X202" s="31" t="e">
        <f t="shared" si="92"/>
        <v>#DIV/0!</v>
      </c>
      <c r="Y202" s="24" t="e">
        <f t="shared" si="93"/>
        <v>#DIV/0!</v>
      </c>
      <c r="Z202" s="24" t="e">
        <f t="shared" si="94"/>
        <v>#DIV/0!</v>
      </c>
      <c r="AA202" s="26">
        <f>SUMIF('Rake Load'!A:A,Summary!B202,'Rake Load'!AO:AO)</f>
        <v>0</v>
      </c>
      <c r="AB202" s="26">
        <f>SUMIF(C$2:C202,C202,AA$2:AA202)</f>
        <v>0</v>
      </c>
      <c r="AC202" s="26">
        <f>SUM(AA$2:AA202)</f>
        <v>0</v>
      </c>
      <c r="AD202" s="31" t="e">
        <f t="shared" si="95"/>
        <v>#DIV/0!</v>
      </c>
      <c r="AE202" s="31" t="e">
        <f t="shared" si="96"/>
        <v>#DIV/0!</v>
      </c>
      <c r="AF202" s="31" t="e">
        <f t="shared" si="97"/>
        <v>#DIV/0!</v>
      </c>
      <c r="AG202" s="26">
        <f>SUMIF(Unloader!B:B,Summary!B202,Unloader!M:M)</f>
        <v>0</v>
      </c>
      <c r="AH202" s="26">
        <f>SUMIF(C$2:C202,C202,AG$2:AG202)</f>
        <v>0</v>
      </c>
      <c r="AI202" s="26">
        <f>SUM(AG$2:AG202)</f>
        <v>0</v>
      </c>
      <c r="AJ202" s="31">
        <f>SUMIF(Unloader!B:B,Summary!B202,Unloader!X:X)</f>
        <v>0</v>
      </c>
      <c r="AK202" s="31">
        <f>SUMIF(Unloader!B:B,Summary!B202,Unloader!AE:AE)+SUMIF(Unloader!B:B,Summary!B202,Unloader!BS:BS)+SUMIF(Unloader!B:B,Summary!B202,Unloader!BO:BO)</f>
        <v>0</v>
      </c>
      <c r="AL202" s="31">
        <f>SUMIF(C$2:C202,C202,AJ$2:AJ202)</f>
        <v>0</v>
      </c>
      <c r="AM202" s="31">
        <f>SUMIF(C$2:C202,C202,AK$2:AK202)</f>
        <v>0</v>
      </c>
      <c r="AN202" s="26" t="e">
        <f t="shared" si="98"/>
        <v>#DIV/0!</v>
      </c>
      <c r="AO202" s="26">
        <f>SUM(AJ$2:AJ202)</f>
        <v>0</v>
      </c>
      <c r="AP202" s="26">
        <f>SUM(AK$2:AK202)</f>
        <v>0</v>
      </c>
      <c r="AQ202" s="26" t="e">
        <f t="shared" si="99"/>
        <v>#DIV/0!</v>
      </c>
    </row>
    <row r="203" spans="1:43" x14ac:dyDescent="0.25">
      <c r="A203" s="49">
        <f t="shared" si="101"/>
        <v>202</v>
      </c>
      <c r="B203" s="120">
        <f t="shared" si="101"/>
        <v>40835</v>
      </c>
      <c r="C203" s="21">
        <f t="shared" si="81"/>
        <v>10</v>
      </c>
      <c r="D203" s="51">
        <f>COUNTIF('Rake Load'!A:A,Summary!B203)</f>
        <v>0</v>
      </c>
      <c r="E203" s="51">
        <f>SUMIF('Rake Load'!A:A,B203,'Rake Load'!F:F)</f>
        <v>0</v>
      </c>
      <c r="F203" s="23">
        <f>SUMIF('Rake Load'!A:A,B203,'Rake Load'!AB:AB)</f>
        <v>0</v>
      </c>
      <c r="G203" s="23" t="e">
        <f t="shared" si="82"/>
        <v>#DIV/0!</v>
      </c>
      <c r="H203" s="24" t="e">
        <f t="shared" si="83"/>
        <v>#DIV/0!</v>
      </c>
      <c r="I203" s="24" t="e">
        <f t="shared" si="84"/>
        <v>#DIV/0!</v>
      </c>
      <c r="J203" s="23">
        <f>SUMIF('Rake Load'!A:A,B203,'Rake Load'!BI:BI)</f>
        <v>0</v>
      </c>
      <c r="K203" s="29">
        <f t="shared" si="85"/>
        <v>0</v>
      </c>
      <c r="L203" s="29" t="e">
        <f t="shared" si="86"/>
        <v>#DIV/0!</v>
      </c>
      <c r="M203" s="36" t="e">
        <f t="shared" si="87"/>
        <v>#DIV/0!</v>
      </c>
      <c r="N203" s="36" t="e">
        <f t="shared" si="88"/>
        <v>#DIV/0!</v>
      </c>
      <c r="O203" s="122">
        <f>SUMIF(C$2:C203,C203,D$2:D203)</f>
        <v>0</v>
      </c>
      <c r="P203" s="21">
        <f>SUMIF(C$2:C203,C203,F$2:F203)</f>
        <v>0</v>
      </c>
      <c r="Q203" s="25" t="e">
        <f t="shared" si="89"/>
        <v>#DIV/0!</v>
      </c>
      <c r="R203" s="24" t="e">
        <f t="shared" si="90"/>
        <v>#DIV/0!</v>
      </c>
      <c r="S203" s="24" t="e">
        <f t="shared" si="91"/>
        <v>#DIV/0!</v>
      </c>
      <c r="T203" s="122">
        <f>SUM(D$2:D203)</f>
        <v>0</v>
      </c>
      <c r="U203" s="26">
        <f>SUMIF(C$2:C203,C203,E$2:E203)</f>
        <v>0</v>
      </c>
      <c r="V203" s="26">
        <f>SUM(E$2:E203)</f>
        <v>0</v>
      </c>
      <c r="W203" s="31">
        <f>SUM(F$2:F203)</f>
        <v>0</v>
      </c>
      <c r="X203" s="31" t="e">
        <f t="shared" si="92"/>
        <v>#DIV/0!</v>
      </c>
      <c r="Y203" s="24" t="e">
        <f t="shared" si="93"/>
        <v>#DIV/0!</v>
      </c>
      <c r="Z203" s="24" t="e">
        <f t="shared" si="94"/>
        <v>#DIV/0!</v>
      </c>
      <c r="AA203" s="26">
        <f>SUMIF('Rake Load'!A:A,Summary!B203,'Rake Load'!AO:AO)</f>
        <v>0</v>
      </c>
      <c r="AB203" s="26">
        <f>SUMIF(C$2:C203,C203,AA$2:AA203)</f>
        <v>0</v>
      </c>
      <c r="AC203" s="26">
        <f>SUM(AA$2:AA203)</f>
        <v>0</v>
      </c>
      <c r="AD203" s="31" t="e">
        <f t="shared" si="95"/>
        <v>#DIV/0!</v>
      </c>
      <c r="AE203" s="31" t="e">
        <f t="shared" si="96"/>
        <v>#DIV/0!</v>
      </c>
      <c r="AF203" s="31" t="e">
        <f t="shared" si="97"/>
        <v>#DIV/0!</v>
      </c>
      <c r="AG203" s="26">
        <f>SUMIF(Unloader!B:B,Summary!B203,Unloader!M:M)</f>
        <v>0</v>
      </c>
      <c r="AH203" s="26">
        <f>SUMIF(C$2:C203,C203,AG$2:AG203)</f>
        <v>0</v>
      </c>
      <c r="AI203" s="26">
        <f>SUM(AG$2:AG203)</f>
        <v>0</v>
      </c>
      <c r="AJ203" s="31">
        <f>SUMIF(Unloader!B:B,Summary!B203,Unloader!X:X)</f>
        <v>0</v>
      </c>
      <c r="AK203" s="31">
        <f>SUMIF(Unloader!B:B,Summary!B203,Unloader!AE:AE)+SUMIF(Unloader!B:B,Summary!B203,Unloader!BS:BS)+SUMIF(Unloader!B:B,Summary!B203,Unloader!BO:BO)</f>
        <v>0</v>
      </c>
      <c r="AL203" s="31">
        <f>SUMIF(C$2:C203,C203,AJ$2:AJ203)</f>
        <v>0</v>
      </c>
      <c r="AM203" s="31">
        <f>SUMIF(C$2:C203,C203,AK$2:AK203)</f>
        <v>0</v>
      </c>
      <c r="AN203" s="26" t="e">
        <f t="shared" si="98"/>
        <v>#DIV/0!</v>
      </c>
      <c r="AO203" s="26">
        <f>SUM(AJ$2:AJ203)</f>
        <v>0</v>
      </c>
      <c r="AP203" s="26">
        <f>SUM(AK$2:AK203)</f>
        <v>0</v>
      </c>
      <c r="AQ203" s="26" t="e">
        <f t="shared" si="99"/>
        <v>#DIV/0!</v>
      </c>
    </row>
    <row r="204" spans="1:43" x14ac:dyDescent="0.25">
      <c r="A204" s="49">
        <f t="shared" si="101"/>
        <v>203</v>
      </c>
      <c r="B204" s="120">
        <f t="shared" si="101"/>
        <v>40836</v>
      </c>
      <c r="C204" s="21">
        <f t="shared" si="81"/>
        <v>10</v>
      </c>
      <c r="D204" s="51">
        <f>COUNTIF('Rake Load'!A:A,Summary!B204)</f>
        <v>0</v>
      </c>
      <c r="E204" s="51">
        <f>SUMIF('Rake Load'!A:A,B204,'Rake Load'!F:F)</f>
        <v>0</v>
      </c>
      <c r="F204" s="23">
        <f>SUMIF('Rake Load'!A:A,B204,'Rake Load'!AB:AB)</f>
        <v>0</v>
      </c>
      <c r="G204" s="23" t="e">
        <f t="shared" si="82"/>
        <v>#DIV/0!</v>
      </c>
      <c r="H204" s="24" t="e">
        <f t="shared" si="83"/>
        <v>#DIV/0!</v>
      </c>
      <c r="I204" s="24" t="e">
        <f t="shared" si="84"/>
        <v>#DIV/0!</v>
      </c>
      <c r="J204" s="23">
        <f>SUMIF('Rake Load'!A:A,B204,'Rake Load'!BI:BI)</f>
        <v>0</v>
      </c>
      <c r="K204" s="29">
        <f t="shared" si="85"/>
        <v>0</v>
      </c>
      <c r="L204" s="29" t="e">
        <f t="shared" si="86"/>
        <v>#DIV/0!</v>
      </c>
      <c r="M204" s="36" t="e">
        <f t="shared" si="87"/>
        <v>#DIV/0!</v>
      </c>
      <c r="N204" s="36" t="e">
        <f t="shared" si="88"/>
        <v>#DIV/0!</v>
      </c>
      <c r="O204" s="122">
        <f>SUMIF(C$2:C204,C204,D$2:D204)</f>
        <v>0</v>
      </c>
      <c r="P204" s="21">
        <f>SUMIF(C$2:C204,C204,F$2:F204)</f>
        <v>0</v>
      </c>
      <c r="Q204" s="25" t="e">
        <f t="shared" si="89"/>
        <v>#DIV/0!</v>
      </c>
      <c r="R204" s="24" t="e">
        <f t="shared" si="90"/>
        <v>#DIV/0!</v>
      </c>
      <c r="S204" s="24" t="e">
        <f t="shared" si="91"/>
        <v>#DIV/0!</v>
      </c>
      <c r="T204" s="122">
        <f>SUM(D$2:D204)</f>
        <v>0</v>
      </c>
      <c r="U204" s="26">
        <f>SUMIF(C$2:C204,C204,E$2:E204)</f>
        <v>0</v>
      </c>
      <c r="V204" s="26">
        <f>SUM(E$2:E204)</f>
        <v>0</v>
      </c>
      <c r="W204" s="31">
        <f>SUM(F$2:F204)</f>
        <v>0</v>
      </c>
      <c r="X204" s="31" t="e">
        <f t="shared" si="92"/>
        <v>#DIV/0!</v>
      </c>
      <c r="Y204" s="24" t="e">
        <f t="shared" si="93"/>
        <v>#DIV/0!</v>
      </c>
      <c r="Z204" s="24" t="e">
        <f t="shared" si="94"/>
        <v>#DIV/0!</v>
      </c>
      <c r="AA204" s="26">
        <f>SUMIF('Rake Load'!A:A,Summary!B204,'Rake Load'!AO:AO)</f>
        <v>0</v>
      </c>
      <c r="AB204" s="26">
        <f>SUMIF(C$2:C204,C204,AA$2:AA204)</f>
        <v>0</v>
      </c>
      <c r="AC204" s="26">
        <f>SUM(AA$2:AA204)</f>
        <v>0</v>
      </c>
      <c r="AD204" s="31" t="e">
        <f t="shared" si="95"/>
        <v>#DIV/0!</v>
      </c>
      <c r="AE204" s="31" t="e">
        <f t="shared" si="96"/>
        <v>#DIV/0!</v>
      </c>
      <c r="AF204" s="31" t="e">
        <f t="shared" si="97"/>
        <v>#DIV/0!</v>
      </c>
      <c r="AG204" s="26">
        <f>SUMIF(Unloader!B:B,Summary!B204,Unloader!M:M)</f>
        <v>0</v>
      </c>
      <c r="AH204" s="26">
        <f>SUMIF(C$2:C204,C204,AG$2:AG204)</f>
        <v>0</v>
      </c>
      <c r="AI204" s="26">
        <f>SUM(AG$2:AG204)</f>
        <v>0</v>
      </c>
      <c r="AJ204" s="31">
        <f>SUMIF(Unloader!B:B,Summary!B204,Unloader!X:X)</f>
        <v>0</v>
      </c>
      <c r="AK204" s="31">
        <f>SUMIF(Unloader!B:B,Summary!B204,Unloader!AE:AE)+SUMIF(Unloader!B:B,Summary!B204,Unloader!BS:BS)+SUMIF(Unloader!B:B,Summary!B204,Unloader!BO:BO)</f>
        <v>0</v>
      </c>
      <c r="AL204" s="31">
        <f>SUMIF(C$2:C204,C204,AJ$2:AJ204)</f>
        <v>0</v>
      </c>
      <c r="AM204" s="31">
        <f>SUMIF(C$2:C204,C204,AK$2:AK204)</f>
        <v>0</v>
      </c>
      <c r="AN204" s="26" t="e">
        <f t="shared" si="98"/>
        <v>#DIV/0!</v>
      </c>
      <c r="AO204" s="26">
        <f>SUM(AJ$2:AJ204)</f>
        <v>0</v>
      </c>
      <c r="AP204" s="26">
        <f>SUM(AK$2:AK204)</f>
        <v>0</v>
      </c>
      <c r="AQ204" s="26" t="e">
        <f t="shared" si="99"/>
        <v>#DIV/0!</v>
      </c>
    </row>
    <row r="205" spans="1:43" x14ac:dyDescent="0.25">
      <c r="A205" s="49">
        <f t="shared" si="101"/>
        <v>204</v>
      </c>
      <c r="B205" s="120">
        <f t="shared" si="101"/>
        <v>40837</v>
      </c>
      <c r="C205" s="21">
        <f t="shared" si="81"/>
        <v>10</v>
      </c>
      <c r="D205" s="51">
        <f>COUNTIF('Rake Load'!A:A,Summary!B205)</f>
        <v>0</v>
      </c>
      <c r="E205" s="51">
        <f>SUMIF('Rake Load'!A:A,B205,'Rake Load'!F:F)</f>
        <v>0</v>
      </c>
      <c r="F205" s="23">
        <f>SUMIF('Rake Load'!A:A,B205,'Rake Load'!AB:AB)</f>
        <v>0</v>
      </c>
      <c r="G205" s="23" t="e">
        <f t="shared" si="82"/>
        <v>#DIV/0!</v>
      </c>
      <c r="H205" s="24" t="e">
        <f t="shared" si="83"/>
        <v>#DIV/0!</v>
      </c>
      <c r="I205" s="24" t="e">
        <f t="shared" si="84"/>
        <v>#DIV/0!</v>
      </c>
      <c r="J205" s="23">
        <f>SUMIF('Rake Load'!A:A,B205,'Rake Load'!BI:BI)</f>
        <v>0</v>
      </c>
      <c r="K205" s="29">
        <f t="shared" si="85"/>
        <v>0</v>
      </c>
      <c r="L205" s="29" t="e">
        <f t="shared" si="86"/>
        <v>#DIV/0!</v>
      </c>
      <c r="M205" s="36" t="e">
        <f t="shared" si="87"/>
        <v>#DIV/0!</v>
      </c>
      <c r="N205" s="36" t="e">
        <f t="shared" si="88"/>
        <v>#DIV/0!</v>
      </c>
      <c r="O205" s="122">
        <f>SUMIF(C$2:C205,C205,D$2:D205)</f>
        <v>0</v>
      </c>
      <c r="P205" s="21">
        <f>SUMIF(C$2:C205,C205,F$2:F205)</f>
        <v>0</v>
      </c>
      <c r="Q205" s="25" t="e">
        <f t="shared" si="89"/>
        <v>#DIV/0!</v>
      </c>
      <c r="R205" s="24" t="e">
        <f t="shared" si="90"/>
        <v>#DIV/0!</v>
      </c>
      <c r="S205" s="24" t="e">
        <f t="shared" si="91"/>
        <v>#DIV/0!</v>
      </c>
      <c r="T205" s="122">
        <f>SUM(D$2:D205)</f>
        <v>0</v>
      </c>
      <c r="U205" s="26">
        <f>SUMIF(C$2:C205,C205,E$2:E205)</f>
        <v>0</v>
      </c>
      <c r="V205" s="26">
        <f>SUM(E$2:E205)</f>
        <v>0</v>
      </c>
      <c r="W205" s="31">
        <f>SUM(F$2:F205)</f>
        <v>0</v>
      </c>
      <c r="X205" s="31" t="e">
        <f t="shared" si="92"/>
        <v>#DIV/0!</v>
      </c>
      <c r="Y205" s="24" t="e">
        <f t="shared" si="93"/>
        <v>#DIV/0!</v>
      </c>
      <c r="Z205" s="24" t="e">
        <f t="shared" si="94"/>
        <v>#DIV/0!</v>
      </c>
      <c r="AA205" s="26">
        <f>SUMIF('Rake Load'!A:A,Summary!B205,'Rake Load'!AO:AO)</f>
        <v>0</v>
      </c>
      <c r="AB205" s="26">
        <f>SUMIF(C$2:C205,C205,AA$2:AA205)</f>
        <v>0</v>
      </c>
      <c r="AC205" s="26">
        <f>SUM(AA$2:AA205)</f>
        <v>0</v>
      </c>
      <c r="AD205" s="31" t="e">
        <f t="shared" si="95"/>
        <v>#DIV/0!</v>
      </c>
      <c r="AE205" s="31" t="e">
        <f t="shared" si="96"/>
        <v>#DIV/0!</v>
      </c>
      <c r="AF205" s="31" t="e">
        <f t="shared" si="97"/>
        <v>#DIV/0!</v>
      </c>
      <c r="AG205" s="26">
        <f>SUMIF(Unloader!B:B,Summary!B205,Unloader!M:M)</f>
        <v>0</v>
      </c>
      <c r="AH205" s="26">
        <f>SUMIF(C$2:C205,C205,AG$2:AG205)</f>
        <v>0</v>
      </c>
      <c r="AI205" s="26">
        <f>SUM(AG$2:AG205)</f>
        <v>0</v>
      </c>
      <c r="AJ205" s="31">
        <f>SUMIF(Unloader!B:B,Summary!B205,Unloader!X:X)</f>
        <v>0</v>
      </c>
      <c r="AK205" s="31">
        <f>SUMIF(Unloader!B:B,Summary!B205,Unloader!AE:AE)+SUMIF(Unloader!B:B,Summary!B205,Unloader!BS:BS)+SUMIF(Unloader!B:B,Summary!B205,Unloader!BO:BO)</f>
        <v>0</v>
      </c>
      <c r="AL205" s="31">
        <f>SUMIF(C$2:C205,C205,AJ$2:AJ205)</f>
        <v>0</v>
      </c>
      <c r="AM205" s="31">
        <f>SUMIF(C$2:C205,C205,AK$2:AK205)</f>
        <v>0</v>
      </c>
      <c r="AN205" s="26" t="e">
        <f t="shared" si="98"/>
        <v>#DIV/0!</v>
      </c>
      <c r="AO205" s="26">
        <f>SUM(AJ$2:AJ205)</f>
        <v>0</v>
      </c>
      <c r="AP205" s="26">
        <f>SUM(AK$2:AK205)</f>
        <v>0</v>
      </c>
      <c r="AQ205" s="26" t="e">
        <f t="shared" si="99"/>
        <v>#DIV/0!</v>
      </c>
    </row>
    <row r="206" spans="1:43" x14ac:dyDescent="0.25">
      <c r="A206" s="49">
        <f t="shared" si="101"/>
        <v>205</v>
      </c>
      <c r="B206" s="120">
        <f t="shared" si="101"/>
        <v>40838</v>
      </c>
      <c r="C206" s="21">
        <f t="shared" si="81"/>
        <v>10</v>
      </c>
      <c r="D206" s="51">
        <f>COUNTIF('Rake Load'!A:A,Summary!B206)</f>
        <v>0</v>
      </c>
      <c r="E206" s="51">
        <f>SUMIF('Rake Load'!A:A,B206,'Rake Load'!F:F)</f>
        <v>0</v>
      </c>
      <c r="F206" s="23">
        <f>SUMIF('Rake Load'!A:A,B206,'Rake Load'!AB:AB)</f>
        <v>0</v>
      </c>
      <c r="G206" s="23" t="e">
        <f t="shared" si="82"/>
        <v>#DIV/0!</v>
      </c>
      <c r="H206" s="24" t="e">
        <f t="shared" si="83"/>
        <v>#DIV/0!</v>
      </c>
      <c r="I206" s="24" t="e">
        <f t="shared" si="84"/>
        <v>#DIV/0!</v>
      </c>
      <c r="J206" s="23">
        <f>SUMIF('Rake Load'!A:A,B206,'Rake Load'!BI:BI)</f>
        <v>0</v>
      </c>
      <c r="K206" s="29">
        <f t="shared" si="85"/>
        <v>0</v>
      </c>
      <c r="L206" s="29" t="e">
        <f t="shared" si="86"/>
        <v>#DIV/0!</v>
      </c>
      <c r="M206" s="36" t="e">
        <f t="shared" si="87"/>
        <v>#DIV/0!</v>
      </c>
      <c r="N206" s="36" t="e">
        <f t="shared" si="88"/>
        <v>#DIV/0!</v>
      </c>
      <c r="O206" s="122">
        <f>SUMIF(C$2:C206,C206,D$2:D206)</f>
        <v>0</v>
      </c>
      <c r="P206" s="21">
        <f>SUMIF(C$2:C206,C206,F$2:F206)</f>
        <v>0</v>
      </c>
      <c r="Q206" s="25" t="e">
        <f t="shared" si="89"/>
        <v>#DIV/0!</v>
      </c>
      <c r="R206" s="24" t="e">
        <f t="shared" si="90"/>
        <v>#DIV/0!</v>
      </c>
      <c r="S206" s="24" t="e">
        <f t="shared" si="91"/>
        <v>#DIV/0!</v>
      </c>
      <c r="T206" s="122">
        <f>SUM(D$2:D206)</f>
        <v>0</v>
      </c>
      <c r="U206" s="26">
        <f>SUMIF(C$2:C206,C206,E$2:E206)</f>
        <v>0</v>
      </c>
      <c r="V206" s="26">
        <f>SUM(E$2:E206)</f>
        <v>0</v>
      </c>
      <c r="W206" s="31">
        <f>SUM(F$2:F206)</f>
        <v>0</v>
      </c>
      <c r="X206" s="31" t="e">
        <f t="shared" si="92"/>
        <v>#DIV/0!</v>
      </c>
      <c r="Y206" s="24" t="e">
        <f t="shared" si="93"/>
        <v>#DIV/0!</v>
      </c>
      <c r="Z206" s="24" t="e">
        <f t="shared" si="94"/>
        <v>#DIV/0!</v>
      </c>
      <c r="AA206" s="26">
        <f>SUMIF('Rake Load'!A:A,Summary!B206,'Rake Load'!AO:AO)</f>
        <v>0</v>
      </c>
      <c r="AB206" s="26">
        <f>SUMIF(C$2:C206,C206,AA$2:AA206)</f>
        <v>0</v>
      </c>
      <c r="AC206" s="26">
        <f>SUM(AA$2:AA206)</f>
        <v>0</v>
      </c>
      <c r="AD206" s="31" t="e">
        <f t="shared" si="95"/>
        <v>#DIV/0!</v>
      </c>
      <c r="AE206" s="31" t="e">
        <f t="shared" si="96"/>
        <v>#DIV/0!</v>
      </c>
      <c r="AF206" s="31" t="e">
        <f t="shared" si="97"/>
        <v>#DIV/0!</v>
      </c>
      <c r="AG206" s="26">
        <f>SUMIF(Unloader!B:B,Summary!B206,Unloader!M:M)</f>
        <v>0</v>
      </c>
      <c r="AH206" s="26">
        <f>SUMIF(C$2:C206,C206,AG$2:AG206)</f>
        <v>0</v>
      </c>
      <c r="AI206" s="26">
        <f>SUM(AG$2:AG206)</f>
        <v>0</v>
      </c>
      <c r="AJ206" s="31">
        <f>SUMIF(Unloader!B:B,Summary!B206,Unloader!X:X)</f>
        <v>0</v>
      </c>
      <c r="AK206" s="31">
        <f>SUMIF(Unloader!B:B,Summary!B206,Unloader!AE:AE)+SUMIF(Unloader!B:B,Summary!B206,Unloader!BS:BS)+SUMIF(Unloader!B:B,Summary!B206,Unloader!BO:BO)</f>
        <v>0</v>
      </c>
      <c r="AL206" s="31">
        <f>SUMIF(C$2:C206,C206,AJ$2:AJ206)</f>
        <v>0</v>
      </c>
      <c r="AM206" s="31">
        <f>SUMIF(C$2:C206,C206,AK$2:AK206)</f>
        <v>0</v>
      </c>
      <c r="AN206" s="26" t="e">
        <f t="shared" si="98"/>
        <v>#DIV/0!</v>
      </c>
      <c r="AO206" s="26">
        <f>SUM(AJ$2:AJ206)</f>
        <v>0</v>
      </c>
      <c r="AP206" s="26">
        <f>SUM(AK$2:AK206)</f>
        <v>0</v>
      </c>
      <c r="AQ206" s="26" t="e">
        <f t="shared" si="99"/>
        <v>#DIV/0!</v>
      </c>
    </row>
    <row r="207" spans="1:43" x14ac:dyDescent="0.25">
      <c r="A207" s="49">
        <f t="shared" si="101"/>
        <v>206</v>
      </c>
      <c r="B207" s="120">
        <f t="shared" si="101"/>
        <v>40839</v>
      </c>
      <c r="C207" s="21">
        <f t="shared" si="81"/>
        <v>10</v>
      </c>
      <c r="D207" s="51">
        <f>COUNTIF('Rake Load'!A:A,Summary!B207)</f>
        <v>0</v>
      </c>
      <c r="E207" s="51">
        <f>SUMIF('Rake Load'!A:A,B207,'Rake Load'!F:F)</f>
        <v>0</v>
      </c>
      <c r="F207" s="23">
        <f>SUMIF('Rake Load'!A:A,B207,'Rake Load'!AB:AB)</f>
        <v>0</v>
      </c>
      <c r="G207" s="23" t="e">
        <f t="shared" si="82"/>
        <v>#DIV/0!</v>
      </c>
      <c r="H207" s="24" t="e">
        <f t="shared" si="83"/>
        <v>#DIV/0!</v>
      </c>
      <c r="I207" s="24" t="e">
        <f t="shared" si="84"/>
        <v>#DIV/0!</v>
      </c>
      <c r="J207" s="23">
        <f>SUMIF('Rake Load'!A:A,B207,'Rake Load'!BI:BI)</f>
        <v>0</v>
      </c>
      <c r="K207" s="29">
        <f t="shared" si="85"/>
        <v>0</v>
      </c>
      <c r="L207" s="29" t="e">
        <f t="shared" si="86"/>
        <v>#DIV/0!</v>
      </c>
      <c r="M207" s="36" t="e">
        <f t="shared" si="87"/>
        <v>#DIV/0!</v>
      </c>
      <c r="N207" s="36" t="e">
        <f t="shared" si="88"/>
        <v>#DIV/0!</v>
      </c>
      <c r="O207" s="122">
        <f>SUMIF(C$2:C207,C207,D$2:D207)</f>
        <v>0</v>
      </c>
      <c r="P207" s="21">
        <f>SUMIF(C$2:C207,C207,F$2:F207)</f>
        <v>0</v>
      </c>
      <c r="Q207" s="25" t="e">
        <f t="shared" si="89"/>
        <v>#DIV/0!</v>
      </c>
      <c r="R207" s="24" t="e">
        <f t="shared" si="90"/>
        <v>#DIV/0!</v>
      </c>
      <c r="S207" s="24" t="e">
        <f t="shared" si="91"/>
        <v>#DIV/0!</v>
      </c>
      <c r="T207" s="122">
        <f>SUM(D$2:D207)</f>
        <v>0</v>
      </c>
      <c r="U207" s="26">
        <f>SUMIF(C$2:C207,C207,E$2:E207)</f>
        <v>0</v>
      </c>
      <c r="V207" s="26">
        <f>SUM(E$2:E207)</f>
        <v>0</v>
      </c>
      <c r="W207" s="31">
        <f>SUM(F$2:F207)</f>
        <v>0</v>
      </c>
      <c r="X207" s="31" t="e">
        <f t="shared" si="92"/>
        <v>#DIV/0!</v>
      </c>
      <c r="Y207" s="24" t="e">
        <f t="shared" si="93"/>
        <v>#DIV/0!</v>
      </c>
      <c r="Z207" s="24" t="e">
        <f t="shared" si="94"/>
        <v>#DIV/0!</v>
      </c>
      <c r="AA207" s="26">
        <f>SUMIF('Rake Load'!A:A,Summary!B207,'Rake Load'!AO:AO)</f>
        <v>0</v>
      </c>
      <c r="AB207" s="26">
        <f>SUMIF(C$2:C207,C207,AA$2:AA207)</f>
        <v>0</v>
      </c>
      <c r="AC207" s="26">
        <f>SUM(AA$2:AA207)</f>
        <v>0</v>
      </c>
      <c r="AD207" s="31" t="e">
        <f t="shared" si="95"/>
        <v>#DIV/0!</v>
      </c>
      <c r="AE207" s="31" t="e">
        <f t="shared" si="96"/>
        <v>#DIV/0!</v>
      </c>
      <c r="AF207" s="31" t="e">
        <f t="shared" si="97"/>
        <v>#DIV/0!</v>
      </c>
      <c r="AG207" s="26">
        <f>SUMIF(Unloader!B:B,Summary!B207,Unloader!M:M)</f>
        <v>0</v>
      </c>
      <c r="AH207" s="26">
        <f>SUMIF(C$2:C207,C207,AG$2:AG207)</f>
        <v>0</v>
      </c>
      <c r="AI207" s="26">
        <f>SUM(AG$2:AG207)</f>
        <v>0</v>
      </c>
      <c r="AJ207" s="31">
        <f>SUMIF(Unloader!B:B,Summary!B207,Unloader!X:X)</f>
        <v>0</v>
      </c>
      <c r="AK207" s="31">
        <f>SUMIF(Unloader!B:B,Summary!B207,Unloader!AE:AE)+SUMIF(Unloader!B:B,Summary!B207,Unloader!BS:BS)+SUMIF(Unloader!B:B,Summary!B207,Unloader!BO:BO)</f>
        <v>0</v>
      </c>
      <c r="AL207" s="31">
        <f>SUMIF(C$2:C207,C207,AJ$2:AJ207)</f>
        <v>0</v>
      </c>
      <c r="AM207" s="31">
        <f>SUMIF(C$2:C207,C207,AK$2:AK207)</f>
        <v>0</v>
      </c>
      <c r="AN207" s="26" t="e">
        <f t="shared" si="98"/>
        <v>#DIV/0!</v>
      </c>
      <c r="AO207" s="26">
        <f>SUM(AJ$2:AJ207)</f>
        <v>0</v>
      </c>
      <c r="AP207" s="26">
        <f>SUM(AK$2:AK207)</f>
        <v>0</v>
      </c>
      <c r="AQ207" s="26" t="e">
        <f t="shared" si="99"/>
        <v>#DIV/0!</v>
      </c>
    </row>
    <row r="208" spans="1:43" x14ac:dyDescent="0.25">
      <c r="A208" s="49">
        <f t="shared" si="101"/>
        <v>207</v>
      </c>
      <c r="B208" s="120">
        <f t="shared" si="101"/>
        <v>40840</v>
      </c>
      <c r="C208" s="21">
        <f t="shared" si="81"/>
        <v>10</v>
      </c>
      <c r="D208" s="51">
        <f>COUNTIF('Rake Load'!A:A,Summary!B208)</f>
        <v>0</v>
      </c>
      <c r="E208" s="51">
        <f>SUMIF('Rake Load'!A:A,B208,'Rake Load'!F:F)</f>
        <v>0</v>
      </c>
      <c r="F208" s="23">
        <f>SUMIF('Rake Load'!A:A,B208,'Rake Load'!AB:AB)</f>
        <v>0</v>
      </c>
      <c r="G208" s="23" t="e">
        <f t="shared" si="82"/>
        <v>#DIV/0!</v>
      </c>
      <c r="H208" s="24" t="e">
        <f t="shared" si="83"/>
        <v>#DIV/0!</v>
      </c>
      <c r="I208" s="24" t="e">
        <f t="shared" si="84"/>
        <v>#DIV/0!</v>
      </c>
      <c r="J208" s="23">
        <f>SUMIF('Rake Load'!A:A,B208,'Rake Load'!BI:BI)</f>
        <v>0</v>
      </c>
      <c r="K208" s="29">
        <f t="shared" si="85"/>
        <v>0</v>
      </c>
      <c r="L208" s="29" t="e">
        <f t="shared" si="86"/>
        <v>#DIV/0!</v>
      </c>
      <c r="M208" s="36" t="e">
        <f t="shared" si="87"/>
        <v>#DIV/0!</v>
      </c>
      <c r="N208" s="36" t="e">
        <f t="shared" si="88"/>
        <v>#DIV/0!</v>
      </c>
      <c r="O208" s="122">
        <f>SUMIF(C$2:C208,C208,D$2:D208)</f>
        <v>0</v>
      </c>
      <c r="P208" s="21">
        <f>SUMIF(C$2:C208,C208,F$2:F208)</f>
        <v>0</v>
      </c>
      <c r="Q208" s="25" t="e">
        <f t="shared" si="89"/>
        <v>#DIV/0!</v>
      </c>
      <c r="R208" s="24" t="e">
        <f t="shared" si="90"/>
        <v>#DIV/0!</v>
      </c>
      <c r="S208" s="24" t="e">
        <f t="shared" si="91"/>
        <v>#DIV/0!</v>
      </c>
      <c r="T208" s="122">
        <f>SUM(D$2:D208)</f>
        <v>0</v>
      </c>
      <c r="U208" s="26">
        <f>SUMIF(C$2:C208,C208,E$2:E208)</f>
        <v>0</v>
      </c>
      <c r="V208" s="26">
        <f>SUM(E$2:E208)</f>
        <v>0</v>
      </c>
      <c r="W208" s="31">
        <f>SUM(F$2:F208)</f>
        <v>0</v>
      </c>
      <c r="X208" s="31" t="e">
        <f t="shared" si="92"/>
        <v>#DIV/0!</v>
      </c>
      <c r="Y208" s="24" t="e">
        <f t="shared" si="93"/>
        <v>#DIV/0!</v>
      </c>
      <c r="Z208" s="24" t="e">
        <f t="shared" si="94"/>
        <v>#DIV/0!</v>
      </c>
      <c r="AA208" s="26">
        <f>SUMIF('Rake Load'!A:A,Summary!B208,'Rake Load'!AO:AO)</f>
        <v>0</v>
      </c>
      <c r="AB208" s="26">
        <f>SUMIF(C$2:C208,C208,AA$2:AA208)</f>
        <v>0</v>
      </c>
      <c r="AC208" s="26">
        <f>SUM(AA$2:AA208)</f>
        <v>0</v>
      </c>
      <c r="AD208" s="31" t="e">
        <f t="shared" si="95"/>
        <v>#DIV/0!</v>
      </c>
      <c r="AE208" s="31" t="e">
        <f t="shared" si="96"/>
        <v>#DIV/0!</v>
      </c>
      <c r="AF208" s="31" t="e">
        <f t="shared" si="97"/>
        <v>#DIV/0!</v>
      </c>
      <c r="AG208" s="26">
        <f>SUMIF(Unloader!B:B,Summary!B208,Unloader!M:M)</f>
        <v>0</v>
      </c>
      <c r="AH208" s="26">
        <f>SUMIF(C$2:C208,C208,AG$2:AG208)</f>
        <v>0</v>
      </c>
      <c r="AI208" s="26">
        <f>SUM(AG$2:AG208)</f>
        <v>0</v>
      </c>
      <c r="AJ208" s="31">
        <f>SUMIF(Unloader!B:B,Summary!B208,Unloader!X:X)</f>
        <v>0</v>
      </c>
      <c r="AK208" s="31">
        <f>SUMIF(Unloader!B:B,Summary!B208,Unloader!AE:AE)+SUMIF(Unloader!B:B,Summary!B208,Unloader!BS:BS)+SUMIF(Unloader!B:B,Summary!B208,Unloader!BO:BO)</f>
        <v>0</v>
      </c>
      <c r="AL208" s="31">
        <f>SUMIF(C$2:C208,C208,AJ$2:AJ208)</f>
        <v>0</v>
      </c>
      <c r="AM208" s="31">
        <f>SUMIF(C$2:C208,C208,AK$2:AK208)</f>
        <v>0</v>
      </c>
      <c r="AN208" s="26" t="e">
        <f t="shared" si="98"/>
        <v>#DIV/0!</v>
      </c>
      <c r="AO208" s="26">
        <f>SUM(AJ$2:AJ208)</f>
        <v>0</v>
      </c>
      <c r="AP208" s="26">
        <f>SUM(AK$2:AK208)</f>
        <v>0</v>
      </c>
      <c r="AQ208" s="26" t="e">
        <f t="shared" si="99"/>
        <v>#DIV/0!</v>
      </c>
    </row>
    <row r="209" spans="1:43" x14ac:dyDescent="0.25">
      <c r="A209" s="49">
        <f t="shared" si="101"/>
        <v>208</v>
      </c>
      <c r="B209" s="120">
        <f t="shared" si="101"/>
        <v>40841</v>
      </c>
      <c r="C209" s="21">
        <f t="shared" si="81"/>
        <v>10</v>
      </c>
      <c r="D209" s="51">
        <f>COUNTIF('Rake Load'!A:A,Summary!B209)</f>
        <v>0</v>
      </c>
      <c r="E209" s="51">
        <f>SUMIF('Rake Load'!A:A,B209,'Rake Load'!F:F)</f>
        <v>0</v>
      </c>
      <c r="F209" s="23">
        <f>SUMIF('Rake Load'!A:A,B209,'Rake Load'!AB:AB)</f>
        <v>0</v>
      </c>
      <c r="G209" s="23" t="e">
        <f t="shared" si="82"/>
        <v>#DIV/0!</v>
      </c>
      <c r="H209" s="24" t="e">
        <f t="shared" si="83"/>
        <v>#DIV/0!</v>
      </c>
      <c r="I209" s="24" t="e">
        <f t="shared" si="84"/>
        <v>#DIV/0!</v>
      </c>
      <c r="J209" s="23">
        <f>SUMIF('Rake Load'!A:A,B209,'Rake Load'!BI:BI)</f>
        <v>0</v>
      </c>
      <c r="K209" s="29">
        <f t="shared" si="85"/>
        <v>0</v>
      </c>
      <c r="L209" s="29" t="e">
        <f t="shared" si="86"/>
        <v>#DIV/0!</v>
      </c>
      <c r="M209" s="36" t="e">
        <f t="shared" si="87"/>
        <v>#DIV/0!</v>
      </c>
      <c r="N209" s="36" t="e">
        <f t="shared" si="88"/>
        <v>#DIV/0!</v>
      </c>
      <c r="O209" s="122">
        <f>SUMIF(C$2:C209,C209,D$2:D209)</f>
        <v>0</v>
      </c>
      <c r="P209" s="21">
        <f>SUMIF(C$2:C209,C209,F$2:F209)</f>
        <v>0</v>
      </c>
      <c r="Q209" s="25" t="e">
        <f t="shared" si="89"/>
        <v>#DIV/0!</v>
      </c>
      <c r="R209" s="24" t="e">
        <f t="shared" si="90"/>
        <v>#DIV/0!</v>
      </c>
      <c r="S209" s="24" t="e">
        <f t="shared" si="91"/>
        <v>#DIV/0!</v>
      </c>
      <c r="T209" s="122">
        <f>SUM(D$2:D209)</f>
        <v>0</v>
      </c>
      <c r="U209" s="26">
        <f>SUMIF(C$2:C209,C209,E$2:E209)</f>
        <v>0</v>
      </c>
      <c r="V209" s="26">
        <f>SUM(E$2:E209)</f>
        <v>0</v>
      </c>
      <c r="W209" s="31">
        <f>SUM(F$2:F209)</f>
        <v>0</v>
      </c>
      <c r="X209" s="31" t="e">
        <f t="shared" si="92"/>
        <v>#DIV/0!</v>
      </c>
      <c r="Y209" s="24" t="e">
        <f t="shared" si="93"/>
        <v>#DIV/0!</v>
      </c>
      <c r="Z209" s="24" t="e">
        <f t="shared" si="94"/>
        <v>#DIV/0!</v>
      </c>
      <c r="AA209" s="26">
        <f>SUMIF('Rake Load'!A:A,Summary!B209,'Rake Load'!AO:AO)</f>
        <v>0</v>
      </c>
      <c r="AB209" s="26">
        <f>SUMIF(C$2:C209,C209,AA$2:AA209)</f>
        <v>0</v>
      </c>
      <c r="AC209" s="26">
        <f>SUM(AA$2:AA209)</f>
        <v>0</v>
      </c>
      <c r="AD209" s="31" t="e">
        <f t="shared" si="95"/>
        <v>#DIV/0!</v>
      </c>
      <c r="AE209" s="31" t="e">
        <f t="shared" si="96"/>
        <v>#DIV/0!</v>
      </c>
      <c r="AF209" s="31" t="e">
        <f t="shared" si="97"/>
        <v>#DIV/0!</v>
      </c>
      <c r="AG209" s="26">
        <f>SUMIF(Unloader!B:B,Summary!B209,Unloader!M:M)</f>
        <v>0</v>
      </c>
      <c r="AH209" s="26">
        <f>SUMIF(C$2:C209,C209,AG$2:AG209)</f>
        <v>0</v>
      </c>
      <c r="AI209" s="26">
        <f>SUM(AG$2:AG209)</f>
        <v>0</v>
      </c>
      <c r="AJ209" s="31">
        <f>SUMIF(Unloader!B:B,Summary!B209,Unloader!X:X)</f>
        <v>0</v>
      </c>
      <c r="AK209" s="31">
        <f>SUMIF(Unloader!B:B,Summary!B209,Unloader!AE:AE)+SUMIF(Unloader!B:B,Summary!B209,Unloader!BS:BS)+SUMIF(Unloader!B:B,Summary!B209,Unloader!BO:BO)</f>
        <v>0</v>
      </c>
      <c r="AL209" s="31">
        <f>SUMIF(C$2:C209,C209,AJ$2:AJ209)</f>
        <v>0</v>
      </c>
      <c r="AM209" s="31">
        <f>SUMIF(C$2:C209,C209,AK$2:AK209)</f>
        <v>0</v>
      </c>
      <c r="AN209" s="26" t="e">
        <f t="shared" si="98"/>
        <v>#DIV/0!</v>
      </c>
      <c r="AO209" s="26">
        <f>SUM(AJ$2:AJ209)</f>
        <v>0</v>
      </c>
      <c r="AP209" s="26">
        <f>SUM(AK$2:AK209)</f>
        <v>0</v>
      </c>
      <c r="AQ209" s="26" t="e">
        <f t="shared" si="99"/>
        <v>#DIV/0!</v>
      </c>
    </row>
    <row r="210" spans="1:43" x14ac:dyDescent="0.25">
      <c r="A210" s="49">
        <f t="shared" si="101"/>
        <v>209</v>
      </c>
      <c r="B210" s="120">
        <f t="shared" si="101"/>
        <v>40842</v>
      </c>
      <c r="C210" s="21">
        <f t="shared" si="81"/>
        <v>10</v>
      </c>
      <c r="D210" s="51">
        <f>COUNTIF('Rake Load'!A:A,Summary!B210)</f>
        <v>0</v>
      </c>
      <c r="E210" s="51">
        <f>SUMIF('Rake Load'!A:A,B210,'Rake Load'!F:F)</f>
        <v>0</v>
      </c>
      <c r="F210" s="23">
        <f>SUMIF('Rake Load'!A:A,B210,'Rake Load'!AB:AB)</f>
        <v>0</v>
      </c>
      <c r="G210" s="23" t="e">
        <f t="shared" si="82"/>
        <v>#DIV/0!</v>
      </c>
      <c r="H210" s="24" t="e">
        <f t="shared" si="83"/>
        <v>#DIV/0!</v>
      </c>
      <c r="I210" s="24" t="e">
        <f t="shared" si="84"/>
        <v>#DIV/0!</v>
      </c>
      <c r="J210" s="23">
        <f>SUMIF('Rake Load'!A:A,B210,'Rake Load'!BI:BI)</f>
        <v>0</v>
      </c>
      <c r="K210" s="29">
        <f t="shared" si="85"/>
        <v>0</v>
      </c>
      <c r="L210" s="29" t="e">
        <f t="shared" si="86"/>
        <v>#DIV/0!</v>
      </c>
      <c r="M210" s="36" t="e">
        <f t="shared" si="87"/>
        <v>#DIV/0!</v>
      </c>
      <c r="N210" s="36" t="e">
        <f t="shared" si="88"/>
        <v>#DIV/0!</v>
      </c>
      <c r="O210" s="122">
        <f>SUMIF(C$2:C210,C210,D$2:D210)</f>
        <v>0</v>
      </c>
      <c r="P210" s="21">
        <f>SUMIF(C$2:C210,C210,F$2:F210)</f>
        <v>0</v>
      </c>
      <c r="Q210" s="25" t="e">
        <f t="shared" si="89"/>
        <v>#DIV/0!</v>
      </c>
      <c r="R210" s="24" t="e">
        <f t="shared" si="90"/>
        <v>#DIV/0!</v>
      </c>
      <c r="S210" s="24" t="e">
        <f t="shared" si="91"/>
        <v>#DIV/0!</v>
      </c>
      <c r="T210" s="122">
        <f>SUM(D$2:D210)</f>
        <v>0</v>
      </c>
      <c r="U210" s="26">
        <f>SUMIF(C$2:C210,C210,E$2:E210)</f>
        <v>0</v>
      </c>
      <c r="V210" s="26">
        <f>SUM(E$2:E210)</f>
        <v>0</v>
      </c>
      <c r="W210" s="31">
        <f>SUM(F$2:F210)</f>
        <v>0</v>
      </c>
      <c r="X210" s="31" t="e">
        <f t="shared" si="92"/>
        <v>#DIV/0!</v>
      </c>
      <c r="Y210" s="24" t="e">
        <f t="shared" si="93"/>
        <v>#DIV/0!</v>
      </c>
      <c r="Z210" s="24" t="e">
        <f t="shared" si="94"/>
        <v>#DIV/0!</v>
      </c>
      <c r="AA210" s="26">
        <f>SUMIF('Rake Load'!A:A,Summary!B210,'Rake Load'!AO:AO)</f>
        <v>0</v>
      </c>
      <c r="AB210" s="26">
        <f>SUMIF(C$2:C210,C210,AA$2:AA210)</f>
        <v>0</v>
      </c>
      <c r="AC210" s="26">
        <f>SUM(AA$2:AA210)</f>
        <v>0</v>
      </c>
      <c r="AD210" s="31" t="e">
        <f t="shared" si="95"/>
        <v>#DIV/0!</v>
      </c>
      <c r="AE210" s="31" t="e">
        <f t="shared" si="96"/>
        <v>#DIV/0!</v>
      </c>
      <c r="AF210" s="31" t="e">
        <f t="shared" si="97"/>
        <v>#DIV/0!</v>
      </c>
      <c r="AG210" s="26">
        <f>SUMIF(Unloader!B:B,Summary!B210,Unloader!M:M)</f>
        <v>0</v>
      </c>
      <c r="AH210" s="26">
        <f>SUMIF(C$2:C210,C210,AG$2:AG210)</f>
        <v>0</v>
      </c>
      <c r="AI210" s="26">
        <f>SUM(AG$2:AG210)</f>
        <v>0</v>
      </c>
      <c r="AJ210" s="31">
        <f>SUMIF(Unloader!B:B,Summary!B210,Unloader!X:X)</f>
        <v>0</v>
      </c>
      <c r="AK210" s="31">
        <f>SUMIF(Unloader!B:B,Summary!B210,Unloader!AE:AE)+SUMIF(Unloader!B:B,Summary!B210,Unloader!BS:BS)+SUMIF(Unloader!B:B,Summary!B210,Unloader!BO:BO)</f>
        <v>0</v>
      </c>
      <c r="AL210" s="31">
        <f>SUMIF(C$2:C210,C210,AJ$2:AJ210)</f>
        <v>0</v>
      </c>
      <c r="AM210" s="31">
        <f>SUMIF(C$2:C210,C210,AK$2:AK210)</f>
        <v>0</v>
      </c>
      <c r="AN210" s="26" t="e">
        <f t="shared" si="98"/>
        <v>#DIV/0!</v>
      </c>
      <c r="AO210" s="26">
        <f>SUM(AJ$2:AJ210)</f>
        <v>0</v>
      </c>
      <c r="AP210" s="26">
        <f>SUM(AK$2:AK210)</f>
        <v>0</v>
      </c>
      <c r="AQ210" s="26" t="e">
        <f t="shared" si="99"/>
        <v>#DIV/0!</v>
      </c>
    </row>
    <row r="211" spans="1:43" x14ac:dyDescent="0.25">
      <c r="A211" s="49">
        <f t="shared" si="101"/>
        <v>210</v>
      </c>
      <c r="B211" s="120">
        <f t="shared" si="101"/>
        <v>40843</v>
      </c>
      <c r="C211" s="21">
        <f t="shared" si="81"/>
        <v>10</v>
      </c>
      <c r="D211" s="51">
        <f>COUNTIF('Rake Load'!A:A,Summary!B211)</f>
        <v>0</v>
      </c>
      <c r="E211" s="51">
        <f>SUMIF('Rake Load'!A:A,B211,'Rake Load'!F:F)</f>
        <v>0</v>
      </c>
      <c r="F211" s="23">
        <f>SUMIF('Rake Load'!A:A,B211,'Rake Load'!AB:AB)</f>
        <v>0</v>
      </c>
      <c r="G211" s="23" t="e">
        <f t="shared" si="82"/>
        <v>#DIV/0!</v>
      </c>
      <c r="H211" s="24" t="e">
        <f t="shared" si="83"/>
        <v>#DIV/0!</v>
      </c>
      <c r="I211" s="24" t="e">
        <f t="shared" si="84"/>
        <v>#DIV/0!</v>
      </c>
      <c r="J211" s="23">
        <f>SUMIF('Rake Load'!A:A,B211,'Rake Load'!BI:BI)</f>
        <v>0</v>
      </c>
      <c r="K211" s="29">
        <f t="shared" si="85"/>
        <v>0</v>
      </c>
      <c r="L211" s="29" t="e">
        <f t="shared" si="86"/>
        <v>#DIV/0!</v>
      </c>
      <c r="M211" s="36" t="e">
        <f t="shared" si="87"/>
        <v>#DIV/0!</v>
      </c>
      <c r="N211" s="36" t="e">
        <f t="shared" si="88"/>
        <v>#DIV/0!</v>
      </c>
      <c r="O211" s="122">
        <f>SUMIF(C$2:C211,C211,D$2:D211)</f>
        <v>0</v>
      </c>
      <c r="P211" s="21">
        <f>SUMIF(C$2:C211,C211,F$2:F211)</f>
        <v>0</v>
      </c>
      <c r="Q211" s="25" t="e">
        <f t="shared" si="89"/>
        <v>#DIV/0!</v>
      </c>
      <c r="R211" s="24" t="e">
        <f t="shared" si="90"/>
        <v>#DIV/0!</v>
      </c>
      <c r="S211" s="24" t="e">
        <f t="shared" si="91"/>
        <v>#DIV/0!</v>
      </c>
      <c r="T211" s="122">
        <f>SUM(D$2:D211)</f>
        <v>0</v>
      </c>
      <c r="U211" s="26">
        <f>SUMIF(C$2:C211,C211,E$2:E211)</f>
        <v>0</v>
      </c>
      <c r="V211" s="26">
        <f>SUM(E$2:E211)</f>
        <v>0</v>
      </c>
      <c r="W211" s="31">
        <f>SUM(F$2:F211)</f>
        <v>0</v>
      </c>
      <c r="X211" s="31" t="e">
        <f t="shared" si="92"/>
        <v>#DIV/0!</v>
      </c>
      <c r="Y211" s="24" t="e">
        <f t="shared" si="93"/>
        <v>#DIV/0!</v>
      </c>
      <c r="Z211" s="24" t="e">
        <f t="shared" si="94"/>
        <v>#DIV/0!</v>
      </c>
      <c r="AA211" s="26">
        <f>SUMIF('Rake Load'!A:A,Summary!B211,'Rake Load'!AO:AO)</f>
        <v>0</v>
      </c>
      <c r="AB211" s="26">
        <f>SUMIF(C$2:C211,C211,AA$2:AA211)</f>
        <v>0</v>
      </c>
      <c r="AC211" s="26">
        <f>SUM(AA$2:AA211)</f>
        <v>0</v>
      </c>
      <c r="AD211" s="31" t="e">
        <f t="shared" si="95"/>
        <v>#DIV/0!</v>
      </c>
      <c r="AE211" s="31" t="e">
        <f t="shared" si="96"/>
        <v>#DIV/0!</v>
      </c>
      <c r="AF211" s="31" t="e">
        <f t="shared" si="97"/>
        <v>#DIV/0!</v>
      </c>
      <c r="AG211" s="26">
        <f>SUMIF(Unloader!B:B,Summary!B211,Unloader!M:M)</f>
        <v>0</v>
      </c>
      <c r="AH211" s="26">
        <f>SUMIF(C$2:C211,C211,AG$2:AG211)</f>
        <v>0</v>
      </c>
      <c r="AI211" s="26">
        <f>SUM(AG$2:AG211)</f>
        <v>0</v>
      </c>
      <c r="AJ211" s="31">
        <f>SUMIF(Unloader!B:B,Summary!B211,Unloader!X:X)</f>
        <v>0</v>
      </c>
      <c r="AK211" s="31">
        <f>SUMIF(Unloader!B:B,Summary!B211,Unloader!AE:AE)+SUMIF(Unloader!B:B,Summary!B211,Unloader!BS:BS)+SUMIF(Unloader!B:B,Summary!B211,Unloader!BO:BO)</f>
        <v>0</v>
      </c>
      <c r="AL211" s="31">
        <f>SUMIF(C$2:C211,C211,AJ$2:AJ211)</f>
        <v>0</v>
      </c>
      <c r="AM211" s="31">
        <f>SUMIF(C$2:C211,C211,AK$2:AK211)</f>
        <v>0</v>
      </c>
      <c r="AN211" s="26" t="e">
        <f t="shared" si="98"/>
        <v>#DIV/0!</v>
      </c>
      <c r="AO211" s="26">
        <f>SUM(AJ$2:AJ211)</f>
        <v>0</v>
      </c>
      <c r="AP211" s="26">
        <f>SUM(AK$2:AK211)</f>
        <v>0</v>
      </c>
      <c r="AQ211" s="26" t="e">
        <f t="shared" si="99"/>
        <v>#DIV/0!</v>
      </c>
    </row>
    <row r="212" spans="1:43" x14ac:dyDescent="0.25">
      <c r="A212" s="49">
        <f t="shared" si="101"/>
        <v>211</v>
      </c>
      <c r="B212" s="120">
        <f t="shared" si="101"/>
        <v>40844</v>
      </c>
      <c r="C212" s="21">
        <f t="shared" si="81"/>
        <v>10</v>
      </c>
      <c r="D212" s="51">
        <f>COUNTIF('Rake Load'!A:A,Summary!B212)</f>
        <v>0</v>
      </c>
      <c r="E212" s="51">
        <f>SUMIF('Rake Load'!A:A,B212,'Rake Load'!F:F)</f>
        <v>0</v>
      </c>
      <c r="F212" s="23">
        <f>SUMIF('Rake Load'!A:A,B212,'Rake Load'!AB:AB)</f>
        <v>0</v>
      </c>
      <c r="G212" s="23" t="e">
        <f t="shared" si="82"/>
        <v>#DIV/0!</v>
      </c>
      <c r="H212" s="24" t="e">
        <f t="shared" si="83"/>
        <v>#DIV/0!</v>
      </c>
      <c r="I212" s="24" t="e">
        <f t="shared" si="84"/>
        <v>#DIV/0!</v>
      </c>
      <c r="J212" s="23">
        <f>SUMIF('Rake Load'!A:A,B212,'Rake Load'!BI:BI)</f>
        <v>0</v>
      </c>
      <c r="K212" s="29">
        <f t="shared" si="85"/>
        <v>0</v>
      </c>
      <c r="L212" s="29" t="e">
        <f t="shared" si="86"/>
        <v>#DIV/0!</v>
      </c>
      <c r="M212" s="36" t="e">
        <f t="shared" si="87"/>
        <v>#DIV/0!</v>
      </c>
      <c r="N212" s="36" t="e">
        <f t="shared" si="88"/>
        <v>#DIV/0!</v>
      </c>
      <c r="O212" s="122">
        <f>SUMIF(C$2:C212,C212,D$2:D212)</f>
        <v>0</v>
      </c>
      <c r="P212" s="21">
        <f>SUMIF(C$2:C212,C212,F$2:F212)</f>
        <v>0</v>
      </c>
      <c r="Q212" s="25" t="e">
        <f t="shared" si="89"/>
        <v>#DIV/0!</v>
      </c>
      <c r="R212" s="24" t="e">
        <f t="shared" si="90"/>
        <v>#DIV/0!</v>
      </c>
      <c r="S212" s="24" t="e">
        <f t="shared" si="91"/>
        <v>#DIV/0!</v>
      </c>
      <c r="T212" s="122">
        <f>SUM(D$2:D212)</f>
        <v>0</v>
      </c>
      <c r="U212" s="26">
        <f>SUMIF(C$2:C212,C212,E$2:E212)</f>
        <v>0</v>
      </c>
      <c r="V212" s="26">
        <f>SUM(E$2:E212)</f>
        <v>0</v>
      </c>
      <c r="W212" s="31">
        <f>SUM(F$2:F212)</f>
        <v>0</v>
      </c>
      <c r="X212" s="31" t="e">
        <f t="shared" si="92"/>
        <v>#DIV/0!</v>
      </c>
      <c r="Y212" s="24" t="e">
        <f t="shared" si="93"/>
        <v>#DIV/0!</v>
      </c>
      <c r="Z212" s="24" t="e">
        <f t="shared" si="94"/>
        <v>#DIV/0!</v>
      </c>
      <c r="AA212" s="26">
        <f>SUMIF('Rake Load'!A:A,Summary!B212,'Rake Load'!AO:AO)</f>
        <v>0</v>
      </c>
      <c r="AB212" s="26">
        <f>SUMIF(C$2:C212,C212,AA$2:AA212)</f>
        <v>0</v>
      </c>
      <c r="AC212" s="26">
        <f>SUM(AA$2:AA212)</f>
        <v>0</v>
      </c>
      <c r="AD212" s="31" t="e">
        <f t="shared" si="95"/>
        <v>#DIV/0!</v>
      </c>
      <c r="AE212" s="31" t="e">
        <f t="shared" si="96"/>
        <v>#DIV/0!</v>
      </c>
      <c r="AF212" s="31" t="e">
        <f t="shared" si="97"/>
        <v>#DIV/0!</v>
      </c>
      <c r="AG212" s="26">
        <f>SUMIF(Unloader!B:B,Summary!B212,Unloader!M:M)</f>
        <v>0</v>
      </c>
      <c r="AH212" s="26">
        <f>SUMIF(C$2:C212,C212,AG$2:AG212)</f>
        <v>0</v>
      </c>
      <c r="AI212" s="26">
        <f>SUM(AG$2:AG212)</f>
        <v>0</v>
      </c>
      <c r="AJ212" s="31">
        <f>SUMIF(Unloader!B:B,Summary!B212,Unloader!X:X)</f>
        <v>0</v>
      </c>
      <c r="AK212" s="31">
        <f>SUMIF(Unloader!B:B,Summary!B212,Unloader!AE:AE)+SUMIF(Unloader!B:B,Summary!B212,Unloader!BS:BS)+SUMIF(Unloader!B:B,Summary!B212,Unloader!BO:BO)</f>
        <v>0</v>
      </c>
      <c r="AL212" s="31">
        <f>SUMIF(C$2:C212,C212,AJ$2:AJ212)</f>
        <v>0</v>
      </c>
      <c r="AM212" s="31">
        <f>SUMIF(C$2:C212,C212,AK$2:AK212)</f>
        <v>0</v>
      </c>
      <c r="AN212" s="26" t="e">
        <f t="shared" si="98"/>
        <v>#DIV/0!</v>
      </c>
      <c r="AO212" s="26">
        <f>SUM(AJ$2:AJ212)</f>
        <v>0</v>
      </c>
      <c r="AP212" s="26">
        <f>SUM(AK$2:AK212)</f>
        <v>0</v>
      </c>
      <c r="AQ212" s="26" t="e">
        <f t="shared" si="99"/>
        <v>#DIV/0!</v>
      </c>
    </row>
    <row r="213" spans="1:43" x14ac:dyDescent="0.25">
      <c r="A213" s="49">
        <f t="shared" si="101"/>
        <v>212</v>
      </c>
      <c r="B213" s="120">
        <f t="shared" si="101"/>
        <v>40845</v>
      </c>
      <c r="C213" s="21">
        <f t="shared" si="81"/>
        <v>10</v>
      </c>
      <c r="D213" s="51">
        <f>COUNTIF('Rake Load'!A:A,Summary!B213)</f>
        <v>0</v>
      </c>
      <c r="E213" s="51">
        <f>SUMIF('Rake Load'!A:A,B213,'Rake Load'!F:F)</f>
        <v>0</v>
      </c>
      <c r="F213" s="23">
        <f>SUMIF('Rake Load'!A:A,B213,'Rake Load'!AB:AB)</f>
        <v>0</v>
      </c>
      <c r="G213" s="23" t="e">
        <f t="shared" si="82"/>
        <v>#DIV/0!</v>
      </c>
      <c r="H213" s="24" t="e">
        <f t="shared" si="83"/>
        <v>#DIV/0!</v>
      </c>
      <c r="I213" s="24" t="e">
        <f t="shared" si="84"/>
        <v>#DIV/0!</v>
      </c>
      <c r="J213" s="23">
        <f>SUMIF('Rake Load'!A:A,B213,'Rake Load'!BI:BI)</f>
        <v>0</v>
      </c>
      <c r="K213" s="29">
        <f t="shared" si="85"/>
        <v>0</v>
      </c>
      <c r="L213" s="29" t="e">
        <f t="shared" si="86"/>
        <v>#DIV/0!</v>
      </c>
      <c r="M213" s="36" t="e">
        <f t="shared" si="87"/>
        <v>#DIV/0!</v>
      </c>
      <c r="N213" s="36" t="e">
        <f t="shared" si="88"/>
        <v>#DIV/0!</v>
      </c>
      <c r="O213" s="122">
        <f>SUMIF(C$2:C213,C213,D$2:D213)</f>
        <v>0</v>
      </c>
      <c r="P213" s="21">
        <f>SUMIF(C$2:C213,C213,F$2:F213)</f>
        <v>0</v>
      </c>
      <c r="Q213" s="25" t="e">
        <f t="shared" si="89"/>
        <v>#DIV/0!</v>
      </c>
      <c r="R213" s="24" t="e">
        <f t="shared" si="90"/>
        <v>#DIV/0!</v>
      </c>
      <c r="S213" s="24" t="e">
        <f t="shared" si="91"/>
        <v>#DIV/0!</v>
      </c>
      <c r="T213" s="122">
        <f>SUM(D$2:D213)</f>
        <v>0</v>
      </c>
      <c r="U213" s="26">
        <f>SUMIF(C$2:C213,C213,E$2:E213)</f>
        <v>0</v>
      </c>
      <c r="V213" s="26">
        <f>SUM(E$2:E213)</f>
        <v>0</v>
      </c>
      <c r="W213" s="31">
        <f>SUM(F$2:F213)</f>
        <v>0</v>
      </c>
      <c r="X213" s="31" t="e">
        <f t="shared" si="92"/>
        <v>#DIV/0!</v>
      </c>
      <c r="Y213" s="24" t="e">
        <f t="shared" si="93"/>
        <v>#DIV/0!</v>
      </c>
      <c r="Z213" s="24" t="e">
        <f t="shared" si="94"/>
        <v>#DIV/0!</v>
      </c>
      <c r="AA213" s="26">
        <f>SUMIF('Rake Load'!A:A,Summary!B213,'Rake Load'!AO:AO)</f>
        <v>0</v>
      </c>
      <c r="AB213" s="26">
        <f>SUMIF(C$2:C213,C213,AA$2:AA213)</f>
        <v>0</v>
      </c>
      <c r="AC213" s="26">
        <f>SUM(AA$2:AA213)</f>
        <v>0</v>
      </c>
      <c r="AD213" s="31" t="e">
        <f t="shared" si="95"/>
        <v>#DIV/0!</v>
      </c>
      <c r="AE213" s="31" t="e">
        <f t="shared" si="96"/>
        <v>#DIV/0!</v>
      </c>
      <c r="AF213" s="31" t="e">
        <f t="shared" si="97"/>
        <v>#DIV/0!</v>
      </c>
      <c r="AG213" s="26">
        <f>SUMIF(Unloader!B:B,Summary!B213,Unloader!M:M)</f>
        <v>0</v>
      </c>
      <c r="AH213" s="26">
        <f>SUMIF(C$2:C213,C213,AG$2:AG213)</f>
        <v>0</v>
      </c>
      <c r="AI213" s="26">
        <f>SUM(AG$2:AG213)</f>
        <v>0</v>
      </c>
      <c r="AJ213" s="31">
        <f>SUMIF(Unloader!B:B,Summary!B213,Unloader!X:X)</f>
        <v>0</v>
      </c>
      <c r="AK213" s="31">
        <f>SUMIF(Unloader!B:B,Summary!B213,Unloader!AE:AE)+SUMIF(Unloader!B:B,Summary!B213,Unloader!BS:BS)+SUMIF(Unloader!B:B,Summary!B213,Unloader!BO:BO)</f>
        <v>0</v>
      </c>
      <c r="AL213" s="31">
        <f>SUMIF(C$2:C213,C213,AJ$2:AJ213)</f>
        <v>0</v>
      </c>
      <c r="AM213" s="31">
        <f>SUMIF(C$2:C213,C213,AK$2:AK213)</f>
        <v>0</v>
      </c>
      <c r="AN213" s="26" t="e">
        <f t="shared" si="98"/>
        <v>#DIV/0!</v>
      </c>
      <c r="AO213" s="26">
        <f>SUM(AJ$2:AJ213)</f>
        <v>0</v>
      </c>
      <c r="AP213" s="26">
        <f>SUM(AK$2:AK213)</f>
        <v>0</v>
      </c>
      <c r="AQ213" s="26" t="e">
        <f t="shared" si="99"/>
        <v>#DIV/0!</v>
      </c>
    </row>
    <row r="214" spans="1:43" x14ac:dyDescent="0.25">
      <c r="A214" s="49">
        <f t="shared" si="101"/>
        <v>213</v>
      </c>
      <c r="B214" s="120">
        <f t="shared" si="101"/>
        <v>40846</v>
      </c>
      <c r="C214" s="21">
        <f t="shared" si="81"/>
        <v>10</v>
      </c>
      <c r="D214" s="51">
        <f>COUNTIF('Rake Load'!A:A,Summary!B214)</f>
        <v>0</v>
      </c>
      <c r="E214" s="51">
        <f>SUMIF('Rake Load'!A:A,B214,'Rake Load'!F:F)</f>
        <v>0</v>
      </c>
      <c r="F214" s="23">
        <f>SUMIF('Rake Load'!A:A,B214,'Rake Load'!AB:AB)</f>
        <v>0</v>
      </c>
      <c r="G214" s="23" t="e">
        <f t="shared" si="82"/>
        <v>#DIV/0!</v>
      </c>
      <c r="H214" s="24" t="e">
        <f t="shared" si="83"/>
        <v>#DIV/0!</v>
      </c>
      <c r="I214" s="24" t="e">
        <f t="shared" si="84"/>
        <v>#DIV/0!</v>
      </c>
      <c r="J214" s="23">
        <f>SUMIF('Rake Load'!A:A,B214,'Rake Load'!BI:BI)</f>
        <v>0</v>
      </c>
      <c r="K214" s="29">
        <f t="shared" si="85"/>
        <v>0</v>
      </c>
      <c r="L214" s="29" t="e">
        <f t="shared" si="86"/>
        <v>#DIV/0!</v>
      </c>
      <c r="M214" s="36" t="e">
        <f t="shared" si="87"/>
        <v>#DIV/0!</v>
      </c>
      <c r="N214" s="36" t="e">
        <f t="shared" si="88"/>
        <v>#DIV/0!</v>
      </c>
      <c r="O214" s="122">
        <f>SUMIF(C$2:C214,C214,D$2:D214)</f>
        <v>0</v>
      </c>
      <c r="P214" s="21">
        <f>SUMIF(C$2:C214,C214,F$2:F214)</f>
        <v>0</v>
      </c>
      <c r="Q214" s="25" t="e">
        <f t="shared" si="89"/>
        <v>#DIV/0!</v>
      </c>
      <c r="R214" s="24" t="e">
        <f t="shared" si="90"/>
        <v>#DIV/0!</v>
      </c>
      <c r="S214" s="24" t="e">
        <f t="shared" si="91"/>
        <v>#DIV/0!</v>
      </c>
      <c r="T214" s="122">
        <f>SUM(D$2:D214)</f>
        <v>0</v>
      </c>
      <c r="U214" s="26">
        <f>SUMIF(C$2:C214,C214,E$2:E214)</f>
        <v>0</v>
      </c>
      <c r="V214" s="26">
        <f>SUM(E$2:E214)</f>
        <v>0</v>
      </c>
      <c r="W214" s="31">
        <f>SUM(F$2:F214)</f>
        <v>0</v>
      </c>
      <c r="X214" s="31" t="e">
        <f t="shared" si="92"/>
        <v>#DIV/0!</v>
      </c>
      <c r="Y214" s="24" t="e">
        <f t="shared" si="93"/>
        <v>#DIV/0!</v>
      </c>
      <c r="Z214" s="24" t="e">
        <f t="shared" si="94"/>
        <v>#DIV/0!</v>
      </c>
      <c r="AA214" s="26">
        <f>SUMIF('Rake Load'!A:A,Summary!B214,'Rake Load'!AO:AO)</f>
        <v>0</v>
      </c>
      <c r="AB214" s="26">
        <f>SUMIF(C$2:C214,C214,AA$2:AA214)</f>
        <v>0</v>
      </c>
      <c r="AC214" s="26">
        <f>SUM(AA$2:AA214)</f>
        <v>0</v>
      </c>
      <c r="AD214" s="31" t="e">
        <f t="shared" si="95"/>
        <v>#DIV/0!</v>
      </c>
      <c r="AE214" s="31" t="e">
        <f t="shared" si="96"/>
        <v>#DIV/0!</v>
      </c>
      <c r="AF214" s="31" t="e">
        <f t="shared" si="97"/>
        <v>#DIV/0!</v>
      </c>
      <c r="AG214" s="26">
        <f>SUMIF(Unloader!B:B,Summary!B214,Unloader!M:M)</f>
        <v>0</v>
      </c>
      <c r="AH214" s="26">
        <f>SUMIF(C$2:C214,C214,AG$2:AG214)</f>
        <v>0</v>
      </c>
      <c r="AI214" s="26">
        <f>SUM(AG$2:AG214)</f>
        <v>0</v>
      </c>
      <c r="AJ214" s="31">
        <f>SUMIF(Unloader!B:B,Summary!B214,Unloader!X:X)</f>
        <v>0</v>
      </c>
      <c r="AK214" s="31">
        <f>SUMIF(Unloader!B:B,Summary!B214,Unloader!AE:AE)+SUMIF(Unloader!B:B,Summary!B214,Unloader!BS:BS)+SUMIF(Unloader!B:B,Summary!B214,Unloader!BO:BO)</f>
        <v>0</v>
      </c>
      <c r="AL214" s="31">
        <f>SUMIF(C$2:C214,C214,AJ$2:AJ214)</f>
        <v>0</v>
      </c>
      <c r="AM214" s="31">
        <f>SUMIF(C$2:C214,C214,AK$2:AK214)</f>
        <v>0</v>
      </c>
      <c r="AN214" s="26" t="e">
        <f t="shared" si="98"/>
        <v>#DIV/0!</v>
      </c>
      <c r="AO214" s="26">
        <f>SUM(AJ$2:AJ214)</f>
        <v>0</v>
      </c>
      <c r="AP214" s="26">
        <f>SUM(AK$2:AK214)</f>
        <v>0</v>
      </c>
      <c r="AQ214" s="26" t="e">
        <f t="shared" si="99"/>
        <v>#DIV/0!</v>
      </c>
    </row>
    <row r="215" spans="1:43" x14ac:dyDescent="0.25">
      <c r="A215" s="49">
        <f t="shared" si="101"/>
        <v>214</v>
      </c>
      <c r="B215" s="120">
        <f t="shared" si="101"/>
        <v>40847</v>
      </c>
      <c r="C215" s="21">
        <f t="shared" si="81"/>
        <v>10</v>
      </c>
      <c r="D215" s="51">
        <f>COUNTIF('Rake Load'!A:A,Summary!B215)</f>
        <v>0</v>
      </c>
      <c r="E215" s="51">
        <f>SUMIF('Rake Load'!A:A,B215,'Rake Load'!F:F)</f>
        <v>0</v>
      </c>
      <c r="F215" s="23">
        <f>SUMIF('Rake Load'!A:A,B215,'Rake Load'!AB:AB)</f>
        <v>0</v>
      </c>
      <c r="G215" s="23" t="e">
        <f t="shared" si="82"/>
        <v>#DIV/0!</v>
      </c>
      <c r="H215" s="24" t="e">
        <f t="shared" si="83"/>
        <v>#DIV/0!</v>
      </c>
      <c r="I215" s="24" t="e">
        <f t="shared" si="84"/>
        <v>#DIV/0!</v>
      </c>
      <c r="J215" s="23">
        <f>SUMIF('Rake Load'!A:A,B215,'Rake Load'!BI:BI)</f>
        <v>0</v>
      </c>
      <c r="K215" s="29">
        <f t="shared" si="85"/>
        <v>0</v>
      </c>
      <c r="L215" s="29" t="e">
        <f t="shared" si="86"/>
        <v>#DIV/0!</v>
      </c>
      <c r="M215" s="36" t="e">
        <f t="shared" si="87"/>
        <v>#DIV/0!</v>
      </c>
      <c r="N215" s="36" t="e">
        <f t="shared" si="88"/>
        <v>#DIV/0!</v>
      </c>
      <c r="O215" s="122">
        <f>SUMIF(C$2:C215,C215,D$2:D215)</f>
        <v>0</v>
      </c>
      <c r="P215" s="21">
        <f>SUMIF(C$2:C215,C215,F$2:F215)</f>
        <v>0</v>
      </c>
      <c r="Q215" s="25" t="e">
        <f t="shared" si="89"/>
        <v>#DIV/0!</v>
      </c>
      <c r="R215" s="24" t="e">
        <f t="shared" si="90"/>
        <v>#DIV/0!</v>
      </c>
      <c r="S215" s="24" t="e">
        <f t="shared" si="91"/>
        <v>#DIV/0!</v>
      </c>
      <c r="T215" s="122">
        <f>SUM(D$2:D215)</f>
        <v>0</v>
      </c>
      <c r="U215" s="26">
        <f>SUMIF(C$2:C215,C215,E$2:E215)</f>
        <v>0</v>
      </c>
      <c r="V215" s="26">
        <f>SUM(E$2:E215)</f>
        <v>0</v>
      </c>
      <c r="W215" s="31">
        <f>SUM(F$2:F215)</f>
        <v>0</v>
      </c>
      <c r="X215" s="31" t="e">
        <f t="shared" si="92"/>
        <v>#DIV/0!</v>
      </c>
      <c r="Y215" s="24" t="e">
        <f t="shared" si="93"/>
        <v>#DIV/0!</v>
      </c>
      <c r="Z215" s="24" t="e">
        <f t="shared" si="94"/>
        <v>#DIV/0!</v>
      </c>
      <c r="AA215" s="26">
        <f>SUMIF('Rake Load'!A:A,Summary!B215,'Rake Load'!AO:AO)</f>
        <v>0</v>
      </c>
      <c r="AB215" s="26">
        <f>SUMIF(C$2:C215,C215,AA$2:AA215)</f>
        <v>0</v>
      </c>
      <c r="AC215" s="26">
        <f>SUM(AA$2:AA215)</f>
        <v>0</v>
      </c>
      <c r="AD215" s="31" t="e">
        <f t="shared" si="95"/>
        <v>#DIV/0!</v>
      </c>
      <c r="AE215" s="31" t="e">
        <f t="shared" si="96"/>
        <v>#DIV/0!</v>
      </c>
      <c r="AF215" s="31" t="e">
        <f t="shared" si="97"/>
        <v>#DIV/0!</v>
      </c>
      <c r="AG215" s="26">
        <f>SUMIF(Unloader!B:B,Summary!B215,Unloader!M:M)</f>
        <v>0</v>
      </c>
      <c r="AH215" s="26">
        <f>SUMIF(C$2:C215,C215,AG$2:AG215)</f>
        <v>0</v>
      </c>
      <c r="AI215" s="26">
        <f>SUM(AG$2:AG215)</f>
        <v>0</v>
      </c>
      <c r="AJ215" s="31">
        <f>SUMIF(Unloader!B:B,Summary!B215,Unloader!X:X)</f>
        <v>0</v>
      </c>
      <c r="AK215" s="31">
        <f>SUMIF(Unloader!B:B,Summary!B215,Unloader!AE:AE)+SUMIF(Unloader!B:B,Summary!B215,Unloader!BS:BS)+SUMIF(Unloader!B:B,Summary!B215,Unloader!BO:BO)</f>
        <v>0</v>
      </c>
      <c r="AL215" s="31">
        <f>SUMIF(C$2:C215,C215,AJ$2:AJ215)</f>
        <v>0</v>
      </c>
      <c r="AM215" s="31">
        <f>SUMIF(C$2:C215,C215,AK$2:AK215)</f>
        <v>0</v>
      </c>
      <c r="AN215" s="26" t="e">
        <f t="shared" si="98"/>
        <v>#DIV/0!</v>
      </c>
      <c r="AO215" s="26">
        <f>SUM(AJ$2:AJ215)</f>
        <v>0</v>
      </c>
      <c r="AP215" s="26">
        <f>SUM(AK$2:AK215)</f>
        <v>0</v>
      </c>
      <c r="AQ215" s="26" t="e">
        <f t="shared" si="99"/>
        <v>#DIV/0!</v>
      </c>
    </row>
    <row r="216" spans="1:43" x14ac:dyDescent="0.25">
      <c r="A216" s="49">
        <f t="shared" ref="A216:B231" si="102">A215+1</f>
        <v>215</v>
      </c>
      <c r="B216" s="120">
        <f t="shared" si="102"/>
        <v>40848</v>
      </c>
      <c r="C216" s="21">
        <f t="shared" si="81"/>
        <v>11</v>
      </c>
      <c r="D216" s="51">
        <f>COUNTIF('Rake Load'!A:A,Summary!B216)</f>
        <v>0</v>
      </c>
      <c r="E216" s="51">
        <f>SUMIF('Rake Load'!A:A,B216,'Rake Load'!F:F)</f>
        <v>0</v>
      </c>
      <c r="F216" s="23">
        <f>SUMIF('Rake Load'!A:A,B216,'Rake Load'!AB:AB)</f>
        <v>0</v>
      </c>
      <c r="G216" s="23" t="e">
        <f t="shared" si="82"/>
        <v>#DIV/0!</v>
      </c>
      <c r="H216" s="24" t="e">
        <f t="shared" si="83"/>
        <v>#DIV/0!</v>
      </c>
      <c r="I216" s="24" t="e">
        <f t="shared" si="84"/>
        <v>#DIV/0!</v>
      </c>
      <c r="J216" s="23">
        <f>SUMIF('Rake Load'!A:A,B216,'Rake Load'!BI:BI)</f>
        <v>0</v>
      </c>
      <c r="K216" s="29">
        <f t="shared" si="85"/>
        <v>0</v>
      </c>
      <c r="L216" s="29" t="e">
        <f t="shared" si="86"/>
        <v>#DIV/0!</v>
      </c>
      <c r="M216" s="36" t="e">
        <f t="shared" si="87"/>
        <v>#DIV/0!</v>
      </c>
      <c r="N216" s="36" t="e">
        <f t="shared" si="88"/>
        <v>#DIV/0!</v>
      </c>
      <c r="O216" s="122">
        <f>SUMIF(C$2:C216,C216,D$2:D216)</f>
        <v>0</v>
      </c>
      <c r="P216" s="21">
        <f>SUMIF(C$2:C216,C216,F$2:F216)</f>
        <v>0</v>
      </c>
      <c r="Q216" s="25" t="e">
        <f t="shared" si="89"/>
        <v>#DIV/0!</v>
      </c>
      <c r="R216" s="24" t="e">
        <f t="shared" si="90"/>
        <v>#DIV/0!</v>
      </c>
      <c r="S216" s="24" t="e">
        <f t="shared" si="91"/>
        <v>#DIV/0!</v>
      </c>
      <c r="T216" s="122">
        <f>SUM(D$2:D216)</f>
        <v>0</v>
      </c>
      <c r="U216" s="26">
        <f>SUMIF(C$2:C216,C216,E$2:E216)</f>
        <v>0</v>
      </c>
      <c r="V216" s="26">
        <f>SUM(E$2:E216)</f>
        <v>0</v>
      </c>
      <c r="W216" s="31">
        <f>SUM(F$2:F216)</f>
        <v>0</v>
      </c>
      <c r="X216" s="31" t="e">
        <f t="shared" si="92"/>
        <v>#DIV/0!</v>
      </c>
      <c r="Y216" s="24" t="e">
        <f t="shared" si="93"/>
        <v>#DIV/0!</v>
      </c>
      <c r="Z216" s="24" t="e">
        <f t="shared" si="94"/>
        <v>#DIV/0!</v>
      </c>
      <c r="AA216" s="26">
        <f>SUMIF('Rake Load'!A:A,Summary!B216,'Rake Load'!AO:AO)</f>
        <v>0</v>
      </c>
      <c r="AB216" s="26">
        <f>SUMIF(C$2:C216,C216,AA$2:AA216)</f>
        <v>0</v>
      </c>
      <c r="AC216" s="26">
        <f>SUM(AA$2:AA216)</f>
        <v>0</v>
      </c>
      <c r="AD216" s="31" t="e">
        <f t="shared" si="95"/>
        <v>#DIV/0!</v>
      </c>
      <c r="AE216" s="31" t="e">
        <f t="shared" si="96"/>
        <v>#DIV/0!</v>
      </c>
      <c r="AF216" s="31" t="e">
        <f t="shared" si="97"/>
        <v>#DIV/0!</v>
      </c>
      <c r="AG216" s="26">
        <f>SUMIF(Unloader!B:B,Summary!B216,Unloader!M:M)</f>
        <v>0</v>
      </c>
      <c r="AH216" s="26">
        <f>SUMIF(C$2:C216,C216,AG$2:AG216)</f>
        <v>0</v>
      </c>
      <c r="AI216" s="26">
        <f>SUM(AG$2:AG216)</f>
        <v>0</v>
      </c>
      <c r="AJ216" s="31">
        <f>SUMIF(Unloader!B:B,Summary!B216,Unloader!X:X)</f>
        <v>0</v>
      </c>
      <c r="AK216" s="31">
        <f>SUMIF(Unloader!B:B,Summary!B216,Unloader!AE:AE)+SUMIF(Unloader!B:B,Summary!B216,Unloader!BS:BS)+SUMIF(Unloader!B:B,Summary!B216,Unloader!BO:BO)</f>
        <v>0</v>
      </c>
      <c r="AL216" s="31">
        <f>SUMIF(C$2:C216,C216,AJ$2:AJ216)</f>
        <v>0</v>
      </c>
      <c r="AM216" s="31">
        <f>SUMIF(C$2:C216,C216,AK$2:AK216)</f>
        <v>0</v>
      </c>
      <c r="AN216" s="26" t="e">
        <f t="shared" si="98"/>
        <v>#DIV/0!</v>
      </c>
      <c r="AO216" s="26">
        <f>SUM(AJ$2:AJ216)</f>
        <v>0</v>
      </c>
      <c r="AP216" s="26">
        <f>SUM(AK$2:AK216)</f>
        <v>0</v>
      </c>
      <c r="AQ216" s="26" t="e">
        <f t="shared" si="99"/>
        <v>#DIV/0!</v>
      </c>
    </row>
    <row r="217" spans="1:43" x14ac:dyDescent="0.25">
      <c r="A217" s="49">
        <f t="shared" si="102"/>
        <v>216</v>
      </c>
      <c r="B217" s="120">
        <f t="shared" si="102"/>
        <v>40849</v>
      </c>
      <c r="C217" s="21">
        <f t="shared" si="81"/>
        <v>11</v>
      </c>
      <c r="D217" s="51">
        <f>COUNTIF('Rake Load'!A:A,Summary!B217)</f>
        <v>0</v>
      </c>
      <c r="E217" s="51">
        <f>SUMIF('Rake Load'!A:A,B217,'Rake Load'!F:F)</f>
        <v>0</v>
      </c>
      <c r="F217" s="23">
        <f>SUMIF('Rake Load'!A:A,B217,'Rake Load'!AB:AB)</f>
        <v>0</v>
      </c>
      <c r="G217" s="23" t="e">
        <f t="shared" si="82"/>
        <v>#DIV/0!</v>
      </c>
      <c r="H217" s="24" t="e">
        <f t="shared" si="83"/>
        <v>#DIV/0!</v>
      </c>
      <c r="I217" s="24" t="e">
        <f t="shared" si="84"/>
        <v>#DIV/0!</v>
      </c>
      <c r="J217" s="23">
        <f>SUMIF('Rake Load'!A:A,B217,'Rake Load'!BI:BI)</f>
        <v>0</v>
      </c>
      <c r="K217" s="29">
        <f t="shared" si="85"/>
        <v>0</v>
      </c>
      <c r="L217" s="29" t="e">
        <f t="shared" si="86"/>
        <v>#DIV/0!</v>
      </c>
      <c r="M217" s="36" t="e">
        <f t="shared" si="87"/>
        <v>#DIV/0!</v>
      </c>
      <c r="N217" s="36" t="e">
        <f t="shared" si="88"/>
        <v>#DIV/0!</v>
      </c>
      <c r="O217" s="122">
        <f>SUMIF(C$2:C217,C217,D$2:D217)</f>
        <v>0</v>
      </c>
      <c r="P217" s="21">
        <f>SUMIF(C$2:C217,C217,F$2:F217)</f>
        <v>0</v>
      </c>
      <c r="Q217" s="25" t="e">
        <f t="shared" si="89"/>
        <v>#DIV/0!</v>
      </c>
      <c r="R217" s="24" t="e">
        <f t="shared" si="90"/>
        <v>#DIV/0!</v>
      </c>
      <c r="S217" s="24" t="e">
        <f t="shared" si="91"/>
        <v>#DIV/0!</v>
      </c>
      <c r="T217" s="122">
        <f>SUM(D$2:D217)</f>
        <v>0</v>
      </c>
      <c r="U217" s="26">
        <f>SUMIF(C$2:C217,C217,E$2:E217)</f>
        <v>0</v>
      </c>
      <c r="V217" s="26">
        <f>SUM(E$2:E217)</f>
        <v>0</v>
      </c>
      <c r="W217" s="31">
        <f>SUM(F$2:F217)</f>
        <v>0</v>
      </c>
      <c r="X217" s="31" t="e">
        <f t="shared" si="92"/>
        <v>#DIV/0!</v>
      </c>
      <c r="Y217" s="24" t="e">
        <f t="shared" si="93"/>
        <v>#DIV/0!</v>
      </c>
      <c r="Z217" s="24" t="e">
        <f t="shared" si="94"/>
        <v>#DIV/0!</v>
      </c>
      <c r="AA217" s="26">
        <f>SUMIF('Rake Load'!A:A,Summary!B217,'Rake Load'!AO:AO)</f>
        <v>0</v>
      </c>
      <c r="AB217" s="26">
        <f>SUMIF(C$2:C217,C217,AA$2:AA217)</f>
        <v>0</v>
      </c>
      <c r="AC217" s="26">
        <f>SUM(AA$2:AA217)</f>
        <v>0</v>
      </c>
      <c r="AD217" s="31" t="e">
        <f t="shared" si="95"/>
        <v>#DIV/0!</v>
      </c>
      <c r="AE217" s="31" t="e">
        <f t="shared" si="96"/>
        <v>#DIV/0!</v>
      </c>
      <c r="AF217" s="31" t="e">
        <f t="shared" si="97"/>
        <v>#DIV/0!</v>
      </c>
      <c r="AG217" s="26">
        <f>SUMIF(Unloader!B:B,Summary!B217,Unloader!M:M)</f>
        <v>0</v>
      </c>
      <c r="AH217" s="26">
        <f>SUMIF(C$2:C217,C217,AG$2:AG217)</f>
        <v>0</v>
      </c>
      <c r="AI217" s="26">
        <f>SUM(AG$2:AG217)</f>
        <v>0</v>
      </c>
      <c r="AJ217" s="31">
        <f>SUMIF(Unloader!B:B,Summary!B217,Unloader!X:X)</f>
        <v>0</v>
      </c>
      <c r="AK217" s="31">
        <f>SUMIF(Unloader!B:B,Summary!B217,Unloader!AE:AE)+SUMIF(Unloader!B:B,Summary!B217,Unloader!BS:BS)+SUMIF(Unloader!B:B,Summary!B217,Unloader!BO:BO)</f>
        <v>0</v>
      </c>
      <c r="AL217" s="31">
        <f>SUMIF(C$2:C217,C217,AJ$2:AJ217)</f>
        <v>0</v>
      </c>
      <c r="AM217" s="31">
        <f>SUMIF(C$2:C217,C217,AK$2:AK217)</f>
        <v>0</v>
      </c>
      <c r="AN217" s="26" t="e">
        <f t="shared" si="98"/>
        <v>#DIV/0!</v>
      </c>
      <c r="AO217" s="26">
        <f>SUM(AJ$2:AJ217)</f>
        <v>0</v>
      </c>
      <c r="AP217" s="26">
        <f>SUM(AK$2:AK217)</f>
        <v>0</v>
      </c>
      <c r="AQ217" s="26" t="e">
        <f t="shared" si="99"/>
        <v>#DIV/0!</v>
      </c>
    </row>
    <row r="218" spans="1:43" x14ac:dyDescent="0.25">
      <c r="A218" s="49">
        <f t="shared" si="102"/>
        <v>217</v>
      </c>
      <c r="B218" s="120">
        <f t="shared" si="102"/>
        <v>40850</v>
      </c>
      <c r="C218" s="21">
        <f t="shared" si="81"/>
        <v>11</v>
      </c>
      <c r="D218" s="51">
        <f>COUNTIF('Rake Load'!A:A,Summary!B218)</f>
        <v>0</v>
      </c>
      <c r="E218" s="51">
        <f>SUMIF('Rake Load'!A:A,B218,'Rake Load'!F:F)</f>
        <v>0</v>
      </c>
      <c r="F218" s="23">
        <f>SUMIF('Rake Load'!A:A,B218,'Rake Load'!AB:AB)</f>
        <v>0</v>
      </c>
      <c r="G218" s="23" t="e">
        <f t="shared" si="82"/>
        <v>#DIV/0!</v>
      </c>
      <c r="H218" s="24" t="e">
        <f t="shared" si="83"/>
        <v>#DIV/0!</v>
      </c>
      <c r="I218" s="24" t="e">
        <f t="shared" si="84"/>
        <v>#DIV/0!</v>
      </c>
      <c r="J218" s="23">
        <f>SUMIF('Rake Load'!A:A,B218,'Rake Load'!BI:BI)</f>
        <v>0</v>
      </c>
      <c r="K218" s="29">
        <f t="shared" si="85"/>
        <v>0</v>
      </c>
      <c r="L218" s="29" t="e">
        <f t="shared" si="86"/>
        <v>#DIV/0!</v>
      </c>
      <c r="M218" s="36" t="e">
        <f t="shared" si="87"/>
        <v>#DIV/0!</v>
      </c>
      <c r="N218" s="36" t="e">
        <f t="shared" si="88"/>
        <v>#DIV/0!</v>
      </c>
      <c r="O218" s="122">
        <f>SUMIF(C$2:C218,C218,D$2:D218)</f>
        <v>0</v>
      </c>
      <c r="P218" s="21">
        <f>SUMIF(C$2:C218,C218,F$2:F218)</f>
        <v>0</v>
      </c>
      <c r="Q218" s="25" t="e">
        <f t="shared" si="89"/>
        <v>#DIV/0!</v>
      </c>
      <c r="R218" s="24" t="e">
        <f t="shared" si="90"/>
        <v>#DIV/0!</v>
      </c>
      <c r="S218" s="24" t="e">
        <f t="shared" si="91"/>
        <v>#DIV/0!</v>
      </c>
      <c r="T218" s="122">
        <f>SUM(D$2:D218)</f>
        <v>0</v>
      </c>
      <c r="U218" s="26">
        <f>SUMIF(C$2:C218,C218,E$2:E218)</f>
        <v>0</v>
      </c>
      <c r="V218" s="26">
        <f>SUM(E$2:E218)</f>
        <v>0</v>
      </c>
      <c r="W218" s="31">
        <f>SUM(F$2:F218)</f>
        <v>0</v>
      </c>
      <c r="X218" s="31" t="e">
        <f t="shared" si="92"/>
        <v>#DIV/0!</v>
      </c>
      <c r="Y218" s="24" t="e">
        <f t="shared" si="93"/>
        <v>#DIV/0!</v>
      </c>
      <c r="Z218" s="24" t="e">
        <f t="shared" si="94"/>
        <v>#DIV/0!</v>
      </c>
      <c r="AA218" s="26">
        <f>SUMIF('Rake Load'!A:A,Summary!B218,'Rake Load'!AO:AO)</f>
        <v>0</v>
      </c>
      <c r="AB218" s="26">
        <f>SUMIF(C$2:C218,C218,AA$2:AA218)</f>
        <v>0</v>
      </c>
      <c r="AC218" s="26">
        <f>SUM(AA$2:AA218)</f>
        <v>0</v>
      </c>
      <c r="AD218" s="31" t="e">
        <f t="shared" si="95"/>
        <v>#DIV/0!</v>
      </c>
      <c r="AE218" s="31" t="e">
        <f t="shared" si="96"/>
        <v>#DIV/0!</v>
      </c>
      <c r="AF218" s="31" t="e">
        <f t="shared" si="97"/>
        <v>#DIV/0!</v>
      </c>
      <c r="AG218" s="26">
        <f>SUMIF(Unloader!B:B,Summary!B218,Unloader!M:M)</f>
        <v>0</v>
      </c>
      <c r="AH218" s="26">
        <f>SUMIF(C$2:C218,C218,AG$2:AG218)</f>
        <v>0</v>
      </c>
      <c r="AI218" s="26">
        <f>SUM(AG$2:AG218)</f>
        <v>0</v>
      </c>
      <c r="AJ218" s="31">
        <f>SUMIF(Unloader!B:B,Summary!B218,Unloader!X:X)</f>
        <v>0</v>
      </c>
      <c r="AK218" s="31">
        <f>SUMIF(Unloader!B:B,Summary!B218,Unloader!AE:AE)+SUMIF(Unloader!B:B,Summary!B218,Unloader!BS:BS)+SUMIF(Unloader!B:B,Summary!B218,Unloader!BO:BO)</f>
        <v>0</v>
      </c>
      <c r="AL218" s="31">
        <f>SUMIF(C$2:C218,C218,AJ$2:AJ218)</f>
        <v>0</v>
      </c>
      <c r="AM218" s="31">
        <f>SUMIF(C$2:C218,C218,AK$2:AK218)</f>
        <v>0</v>
      </c>
      <c r="AN218" s="26" t="e">
        <f t="shared" si="98"/>
        <v>#DIV/0!</v>
      </c>
      <c r="AO218" s="26">
        <f>SUM(AJ$2:AJ218)</f>
        <v>0</v>
      </c>
      <c r="AP218" s="26">
        <f>SUM(AK$2:AK218)</f>
        <v>0</v>
      </c>
      <c r="AQ218" s="26" t="e">
        <f t="shared" si="99"/>
        <v>#DIV/0!</v>
      </c>
    </row>
    <row r="219" spans="1:43" x14ac:dyDescent="0.25">
      <c r="A219" s="49">
        <f t="shared" si="102"/>
        <v>218</v>
      </c>
      <c r="B219" s="120">
        <f t="shared" si="102"/>
        <v>40851</v>
      </c>
      <c r="C219" s="21">
        <f t="shared" si="81"/>
        <v>11</v>
      </c>
      <c r="D219" s="51">
        <f>COUNTIF('Rake Load'!A:A,Summary!B219)</f>
        <v>0</v>
      </c>
      <c r="E219" s="51">
        <f>SUMIF('Rake Load'!A:A,B219,'Rake Load'!F:F)</f>
        <v>0</v>
      </c>
      <c r="F219" s="23">
        <f>SUMIF('Rake Load'!A:A,B219,'Rake Load'!AB:AB)</f>
        <v>0</v>
      </c>
      <c r="G219" s="23" t="e">
        <f t="shared" si="82"/>
        <v>#DIV/0!</v>
      </c>
      <c r="H219" s="24" t="e">
        <f t="shared" si="83"/>
        <v>#DIV/0!</v>
      </c>
      <c r="I219" s="24" t="e">
        <f t="shared" si="84"/>
        <v>#DIV/0!</v>
      </c>
      <c r="J219" s="23">
        <f>SUMIF('Rake Load'!A:A,B219,'Rake Load'!BI:BI)</f>
        <v>0</v>
      </c>
      <c r="K219" s="29">
        <f t="shared" si="85"/>
        <v>0</v>
      </c>
      <c r="L219" s="29" t="e">
        <f t="shared" si="86"/>
        <v>#DIV/0!</v>
      </c>
      <c r="M219" s="36" t="e">
        <f t="shared" si="87"/>
        <v>#DIV/0!</v>
      </c>
      <c r="N219" s="36" t="e">
        <f t="shared" si="88"/>
        <v>#DIV/0!</v>
      </c>
      <c r="O219" s="122">
        <f>SUMIF(C$2:C219,C219,D$2:D219)</f>
        <v>0</v>
      </c>
      <c r="P219" s="21">
        <f>SUMIF(C$2:C219,C219,F$2:F219)</f>
        <v>0</v>
      </c>
      <c r="Q219" s="25" t="e">
        <f t="shared" si="89"/>
        <v>#DIV/0!</v>
      </c>
      <c r="R219" s="24" t="e">
        <f t="shared" si="90"/>
        <v>#DIV/0!</v>
      </c>
      <c r="S219" s="24" t="e">
        <f t="shared" si="91"/>
        <v>#DIV/0!</v>
      </c>
      <c r="T219" s="122">
        <f>SUM(D$2:D219)</f>
        <v>0</v>
      </c>
      <c r="U219" s="26">
        <f>SUMIF(C$2:C219,C219,E$2:E219)</f>
        <v>0</v>
      </c>
      <c r="V219" s="26">
        <f>SUM(E$2:E219)</f>
        <v>0</v>
      </c>
      <c r="W219" s="31">
        <f>SUM(F$2:F219)</f>
        <v>0</v>
      </c>
      <c r="X219" s="31" t="e">
        <f t="shared" si="92"/>
        <v>#DIV/0!</v>
      </c>
      <c r="Y219" s="24" t="e">
        <f t="shared" si="93"/>
        <v>#DIV/0!</v>
      </c>
      <c r="Z219" s="24" t="e">
        <f t="shared" si="94"/>
        <v>#DIV/0!</v>
      </c>
      <c r="AA219" s="26">
        <f>SUMIF('Rake Load'!A:A,Summary!B219,'Rake Load'!AO:AO)</f>
        <v>0</v>
      </c>
      <c r="AB219" s="26">
        <f>SUMIF(C$2:C219,C219,AA$2:AA219)</f>
        <v>0</v>
      </c>
      <c r="AC219" s="26">
        <f>SUM(AA$2:AA219)</f>
        <v>0</v>
      </c>
      <c r="AD219" s="31" t="e">
        <f t="shared" si="95"/>
        <v>#DIV/0!</v>
      </c>
      <c r="AE219" s="31" t="e">
        <f t="shared" si="96"/>
        <v>#DIV/0!</v>
      </c>
      <c r="AF219" s="31" t="e">
        <f t="shared" si="97"/>
        <v>#DIV/0!</v>
      </c>
      <c r="AG219" s="26">
        <f>SUMIF(Unloader!B:B,Summary!B219,Unloader!M:M)</f>
        <v>0</v>
      </c>
      <c r="AH219" s="26">
        <f>SUMIF(C$2:C219,C219,AG$2:AG219)</f>
        <v>0</v>
      </c>
      <c r="AI219" s="26">
        <f>SUM(AG$2:AG219)</f>
        <v>0</v>
      </c>
      <c r="AJ219" s="31">
        <f>SUMIF(Unloader!B:B,Summary!B219,Unloader!X:X)</f>
        <v>0</v>
      </c>
      <c r="AK219" s="31">
        <f>SUMIF(Unloader!B:B,Summary!B219,Unloader!AE:AE)+SUMIF(Unloader!B:B,Summary!B219,Unloader!BS:BS)+SUMIF(Unloader!B:B,Summary!B219,Unloader!BO:BO)</f>
        <v>0</v>
      </c>
      <c r="AL219" s="31">
        <f>SUMIF(C$2:C219,C219,AJ$2:AJ219)</f>
        <v>0</v>
      </c>
      <c r="AM219" s="31">
        <f>SUMIF(C$2:C219,C219,AK$2:AK219)</f>
        <v>0</v>
      </c>
      <c r="AN219" s="26" t="e">
        <f t="shared" si="98"/>
        <v>#DIV/0!</v>
      </c>
      <c r="AO219" s="26">
        <f>SUM(AJ$2:AJ219)</f>
        <v>0</v>
      </c>
      <c r="AP219" s="26">
        <f>SUM(AK$2:AK219)</f>
        <v>0</v>
      </c>
      <c r="AQ219" s="26" t="e">
        <f t="shared" si="99"/>
        <v>#DIV/0!</v>
      </c>
    </row>
    <row r="220" spans="1:43" x14ac:dyDescent="0.25">
      <c r="A220" s="49">
        <f t="shared" si="102"/>
        <v>219</v>
      </c>
      <c r="B220" s="120">
        <f t="shared" si="102"/>
        <v>40852</v>
      </c>
      <c r="C220" s="21">
        <f t="shared" si="81"/>
        <v>11</v>
      </c>
      <c r="D220" s="51">
        <f>COUNTIF('Rake Load'!A:A,Summary!B220)</f>
        <v>0</v>
      </c>
      <c r="E220" s="51">
        <f>SUMIF('Rake Load'!A:A,B220,'Rake Load'!F:F)</f>
        <v>0</v>
      </c>
      <c r="F220" s="23">
        <f>SUMIF('Rake Load'!A:A,B220,'Rake Load'!AB:AB)</f>
        <v>0</v>
      </c>
      <c r="G220" s="23" t="e">
        <f t="shared" si="82"/>
        <v>#DIV/0!</v>
      </c>
      <c r="H220" s="24" t="e">
        <f t="shared" si="83"/>
        <v>#DIV/0!</v>
      </c>
      <c r="I220" s="24" t="e">
        <f t="shared" si="84"/>
        <v>#DIV/0!</v>
      </c>
      <c r="J220" s="23">
        <f>SUMIF('Rake Load'!A:A,B220,'Rake Load'!BI:BI)</f>
        <v>0</v>
      </c>
      <c r="K220" s="29">
        <f t="shared" si="85"/>
        <v>0</v>
      </c>
      <c r="L220" s="29" t="e">
        <f t="shared" si="86"/>
        <v>#DIV/0!</v>
      </c>
      <c r="M220" s="36" t="e">
        <f t="shared" si="87"/>
        <v>#DIV/0!</v>
      </c>
      <c r="N220" s="36" t="e">
        <f t="shared" si="88"/>
        <v>#DIV/0!</v>
      </c>
      <c r="O220" s="122">
        <f>SUMIF(C$2:C220,C220,D$2:D220)</f>
        <v>0</v>
      </c>
      <c r="P220" s="21">
        <f>SUMIF(C$2:C220,C220,F$2:F220)</f>
        <v>0</v>
      </c>
      <c r="Q220" s="25" t="e">
        <f t="shared" si="89"/>
        <v>#DIV/0!</v>
      </c>
      <c r="R220" s="24" t="e">
        <f t="shared" si="90"/>
        <v>#DIV/0!</v>
      </c>
      <c r="S220" s="24" t="e">
        <f t="shared" si="91"/>
        <v>#DIV/0!</v>
      </c>
      <c r="T220" s="122">
        <f>SUM(D$2:D220)</f>
        <v>0</v>
      </c>
      <c r="U220" s="26">
        <f>SUMIF(C$2:C220,C220,E$2:E220)</f>
        <v>0</v>
      </c>
      <c r="V220" s="26">
        <f>SUM(E$2:E220)</f>
        <v>0</v>
      </c>
      <c r="W220" s="31">
        <f>SUM(F$2:F220)</f>
        <v>0</v>
      </c>
      <c r="X220" s="31" t="e">
        <f t="shared" si="92"/>
        <v>#DIV/0!</v>
      </c>
      <c r="Y220" s="24" t="e">
        <f t="shared" si="93"/>
        <v>#DIV/0!</v>
      </c>
      <c r="Z220" s="24" t="e">
        <f t="shared" si="94"/>
        <v>#DIV/0!</v>
      </c>
      <c r="AA220" s="26">
        <f>SUMIF('Rake Load'!A:A,Summary!B220,'Rake Load'!AO:AO)</f>
        <v>0</v>
      </c>
      <c r="AB220" s="26">
        <f>SUMIF(C$2:C220,C220,AA$2:AA220)</f>
        <v>0</v>
      </c>
      <c r="AC220" s="26">
        <f>SUM(AA$2:AA220)</f>
        <v>0</v>
      </c>
      <c r="AD220" s="31" t="e">
        <f t="shared" si="95"/>
        <v>#DIV/0!</v>
      </c>
      <c r="AE220" s="31" t="e">
        <f t="shared" si="96"/>
        <v>#DIV/0!</v>
      </c>
      <c r="AF220" s="31" t="e">
        <f t="shared" si="97"/>
        <v>#DIV/0!</v>
      </c>
      <c r="AG220" s="26">
        <f>SUMIF(Unloader!B:B,Summary!B220,Unloader!M:M)</f>
        <v>0</v>
      </c>
      <c r="AH220" s="26">
        <f>SUMIF(C$2:C220,C220,AG$2:AG220)</f>
        <v>0</v>
      </c>
      <c r="AI220" s="26">
        <f>SUM(AG$2:AG220)</f>
        <v>0</v>
      </c>
      <c r="AJ220" s="31">
        <f>SUMIF(Unloader!B:B,Summary!B220,Unloader!X:X)</f>
        <v>0</v>
      </c>
      <c r="AK220" s="31">
        <f>SUMIF(Unloader!B:B,Summary!B220,Unloader!AE:AE)+SUMIF(Unloader!B:B,Summary!B220,Unloader!BS:BS)+SUMIF(Unloader!B:B,Summary!B220,Unloader!BO:BO)</f>
        <v>0</v>
      </c>
      <c r="AL220" s="31">
        <f>SUMIF(C$2:C220,C220,AJ$2:AJ220)</f>
        <v>0</v>
      </c>
      <c r="AM220" s="31">
        <f>SUMIF(C$2:C220,C220,AK$2:AK220)</f>
        <v>0</v>
      </c>
      <c r="AN220" s="26" t="e">
        <f t="shared" si="98"/>
        <v>#DIV/0!</v>
      </c>
      <c r="AO220" s="26">
        <f>SUM(AJ$2:AJ220)</f>
        <v>0</v>
      </c>
      <c r="AP220" s="26">
        <f>SUM(AK$2:AK220)</f>
        <v>0</v>
      </c>
      <c r="AQ220" s="26" t="e">
        <f t="shared" si="99"/>
        <v>#DIV/0!</v>
      </c>
    </row>
    <row r="221" spans="1:43" x14ac:dyDescent="0.25">
      <c r="A221" s="49">
        <f t="shared" si="102"/>
        <v>220</v>
      </c>
      <c r="B221" s="120">
        <f t="shared" si="102"/>
        <v>40853</v>
      </c>
      <c r="C221" s="21">
        <f t="shared" si="81"/>
        <v>11</v>
      </c>
      <c r="D221" s="51">
        <f>COUNTIF('Rake Load'!A:A,Summary!B221)</f>
        <v>0</v>
      </c>
      <c r="E221" s="51">
        <f>SUMIF('Rake Load'!A:A,B221,'Rake Load'!F:F)</f>
        <v>0</v>
      </c>
      <c r="F221" s="23">
        <f>SUMIF('Rake Load'!A:A,B221,'Rake Load'!AB:AB)</f>
        <v>0</v>
      </c>
      <c r="G221" s="23" t="e">
        <f t="shared" si="82"/>
        <v>#DIV/0!</v>
      </c>
      <c r="H221" s="24" t="e">
        <f t="shared" si="83"/>
        <v>#DIV/0!</v>
      </c>
      <c r="I221" s="24" t="e">
        <f t="shared" si="84"/>
        <v>#DIV/0!</v>
      </c>
      <c r="J221" s="23">
        <f>SUMIF('Rake Load'!A:A,B221,'Rake Load'!BI:BI)</f>
        <v>0</v>
      </c>
      <c r="K221" s="29">
        <f t="shared" si="85"/>
        <v>0</v>
      </c>
      <c r="L221" s="29" t="e">
        <f t="shared" si="86"/>
        <v>#DIV/0!</v>
      </c>
      <c r="M221" s="36" t="e">
        <f t="shared" si="87"/>
        <v>#DIV/0!</v>
      </c>
      <c r="N221" s="36" t="e">
        <f t="shared" si="88"/>
        <v>#DIV/0!</v>
      </c>
      <c r="O221" s="122">
        <f>SUMIF(C$2:C221,C221,D$2:D221)</f>
        <v>0</v>
      </c>
      <c r="P221" s="21">
        <f>SUMIF(C$2:C221,C221,F$2:F221)</f>
        <v>0</v>
      </c>
      <c r="Q221" s="25" t="e">
        <f t="shared" si="89"/>
        <v>#DIV/0!</v>
      </c>
      <c r="R221" s="24" t="e">
        <f t="shared" si="90"/>
        <v>#DIV/0!</v>
      </c>
      <c r="S221" s="24" t="e">
        <f t="shared" si="91"/>
        <v>#DIV/0!</v>
      </c>
      <c r="T221" s="122">
        <f>SUM(D$2:D221)</f>
        <v>0</v>
      </c>
      <c r="U221" s="26">
        <f>SUMIF(C$2:C221,C221,E$2:E221)</f>
        <v>0</v>
      </c>
      <c r="V221" s="26">
        <f>SUM(E$2:E221)</f>
        <v>0</v>
      </c>
      <c r="W221" s="31">
        <f>SUM(F$2:F221)</f>
        <v>0</v>
      </c>
      <c r="X221" s="31" t="e">
        <f t="shared" si="92"/>
        <v>#DIV/0!</v>
      </c>
      <c r="Y221" s="24" t="e">
        <f t="shared" si="93"/>
        <v>#DIV/0!</v>
      </c>
      <c r="Z221" s="24" t="e">
        <f t="shared" si="94"/>
        <v>#DIV/0!</v>
      </c>
      <c r="AA221" s="26">
        <f>SUMIF('Rake Load'!A:A,Summary!B221,'Rake Load'!AO:AO)</f>
        <v>0</v>
      </c>
      <c r="AB221" s="26">
        <f>SUMIF(C$2:C221,C221,AA$2:AA221)</f>
        <v>0</v>
      </c>
      <c r="AC221" s="26">
        <f>SUM(AA$2:AA221)</f>
        <v>0</v>
      </c>
      <c r="AD221" s="31" t="e">
        <f t="shared" si="95"/>
        <v>#DIV/0!</v>
      </c>
      <c r="AE221" s="31" t="e">
        <f t="shared" si="96"/>
        <v>#DIV/0!</v>
      </c>
      <c r="AF221" s="31" t="e">
        <f t="shared" si="97"/>
        <v>#DIV/0!</v>
      </c>
      <c r="AG221" s="26">
        <f>SUMIF(Unloader!B:B,Summary!B221,Unloader!M:M)</f>
        <v>0</v>
      </c>
      <c r="AH221" s="26">
        <f>SUMIF(C$2:C221,C221,AG$2:AG221)</f>
        <v>0</v>
      </c>
      <c r="AI221" s="26">
        <f>SUM(AG$2:AG221)</f>
        <v>0</v>
      </c>
      <c r="AJ221" s="31">
        <f>SUMIF(Unloader!B:B,Summary!B221,Unloader!X:X)</f>
        <v>0</v>
      </c>
      <c r="AK221" s="31">
        <f>SUMIF(Unloader!B:B,Summary!B221,Unloader!AE:AE)+SUMIF(Unloader!B:B,Summary!B221,Unloader!BS:BS)+SUMIF(Unloader!B:B,Summary!B221,Unloader!BO:BO)</f>
        <v>0</v>
      </c>
      <c r="AL221" s="31">
        <f>SUMIF(C$2:C221,C221,AJ$2:AJ221)</f>
        <v>0</v>
      </c>
      <c r="AM221" s="31">
        <f>SUMIF(C$2:C221,C221,AK$2:AK221)</f>
        <v>0</v>
      </c>
      <c r="AN221" s="26" t="e">
        <f t="shared" si="98"/>
        <v>#DIV/0!</v>
      </c>
      <c r="AO221" s="26">
        <f>SUM(AJ$2:AJ221)</f>
        <v>0</v>
      </c>
      <c r="AP221" s="26">
        <f>SUM(AK$2:AK221)</f>
        <v>0</v>
      </c>
      <c r="AQ221" s="26" t="e">
        <f t="shared" si="99"/>
        <v>#DIV/0!</v>
      </c>
    </row>
    <row r="222" spans="1:43" x14ac:dyDescent="0.25">
      <c r="A222" s="49">
        <f t="shared" si="102"/>
        <v>221</v>
      </c>
      <c r="B222" s="120">
        <f t="shared" si="102"/>
        <v>40854</v>
      </c>
      <c r="C222" s="21">
        <f t="shared" si="81"/>
        <v>11</v>
      </c>
      <c r="D222" s="51">
        <f>COUNTIF('Rake Load'!A:A,Summary!B222)</f>
        <v>0</v>
      </c>
      <c r="E222" s="51">
        <f>SUMIF('Rake Load'!A:A,B222,'Rake Load'!F:F)</f>
        <v>0</v>
      </c>
      <c r="F222" s="23">
        <f>SUMIF('Rake Load'!A:A,B222,'Rake Load'!AB:AB)</f>
        <v>0</v>
      </c>
      <c r="G222" s="23" t="e">
        <f t="shared" si="82"/>
        <v>#DIV/0!</v>
      </c>
      <c r="H222" s="24" t="e">
        <f t="shared" si="83"/>
        <v>#DIV/0!</v>
      </c>
      <c r="I222" s="24" t="e">
        <f t="shared" si="84"/>
        <v>#DIV/0!</v>
      </c>
      <c r="J222" s="23">
        <f>SUMIF('Rake Load'!A:A,B222,'Rake Load'!BI:BI)</f>
        <v>0</v>
      </c>
      <c r="K222" s="29">
        <f t="shared" si="85"/>
        <v>0</v>
      </c>
      <c r="L222" s="29" t="e">
        <f t="shared" si="86"/>
        <v>#DIV/0!</v>
      </c>
      <c r="M222" s="36" t="e">
        <f t="shared" si="87"/>
        <v>#DIV/0!</v>
      </c>
      <c r="N222" s="36" t="e">
        <f t="shared" si="88"/>
        <v>#DIV/0!</v>
      </c>
      <c r="O222" s="122">
        <f>SUMIF(C$2:C222,C222,D$2:D222)</f>
        <v>0</v>
      </c>
      <c r="P222" s="21">
        <f>SUMIF(C$2:C222,C222,F$2:F222)</f>
        <v>0</v>
      </c>
      <c r="Q222" s="25" t="e">
        <f t="shared" si="89"/>
        <v>#DIV/0!</v>
      </c>
      <c r="R222" s="24" t="e">
        <f t="shared" si="90"/>
        <v>#DIV/0!</v>
      </c>
      <c r="S222" s="24" t="e">
        <f t="shared" si="91"/>
        <v>#DIV/0!</v>
      </c>
      <c r="T222" s="122">
        <f>SUM(D$2:D222)</f>
        <v>0</v>
      </c>
      <c r="U222" s="26">
        <f>SUMIF(C$2:C222,C222,E$2:E222)</f>
        <v>0</v>
      </c>
      <c r="V222" s="26">
        <f>SUM(E$2:E222)</f>
        <v>0</v>
      </c>
      <c r="W222" s="31">
        <f>SUM(F$2:F222)</f>
        <v>0</v>
      </c>
      <c r="X222" s="31" t="e">
        <f t="shared" si="92"/>
        <v>#DIV/0!</v>
      </c>
      <c r="Y222" s="24" t="e">
        <f t="shared" si="93"/>
        <v>#DIV/0!</v>
      </c>
      <c r="Z222" s="24" t="e">
        <f t="shared" si="94"/>
        <v>#DIV/0!</v>
      </c>
      <c r="AA222" s="26">
        <f>SUMIF('Rake Load'!A:A,Summary!B222,'Rake Load'!AO:AO)</f>
        <v>0</v>
      </c>
      <c r="AB222" s="26">
        <f>SUMIF(C$2:C222,C222,AA$2:AA222)</f>
        <v>0</v>
      </c>
      <c r="AC222" s="26">
        <f>SUM(AA$2:AA222)</f>
        <v>0</v>
      </c>
      <c r="AD222" s="31" t="e">
        <f t="shared" si="95"/>
        <v>#DIV/0!</v>
      </c>
      <c r="AE222" s="31" t="e">
        <f t="shared" si="96"/>
        <v>#DIV/0!</v>
      </c>
      <c r="AF222" s="31" t="e">
        <f t="shared" si="97"/>
        <v>#DIV/0!</v>
      </c>
      <c r="AG222" s="26">
        <f>SUMIF(Unloader!B:B,Summary!B222,Unloader!M:M)</f>
        <v>0</v>
      </c>
      <c r="AH222" s="26">
        <f>SUMIF(C$2:C222,C222,AG$2:AG222)</f>
        <v>0</v>
      </c>
      <c r="AI222" s="26">
        <f>SUM(AG$2:AG222)</f>
        <v>0</v>
      </c>
      <c r="AJ222" s="31">
        <f>SUMIF(Unloader!B:B,Summary!B222,Unloader!X:X)</f>
        <v>0</v>
      </c>
      <c r="AK222" s="31">
        <f>SUMIF(Unloader!B:B,Summary!B222,Unloader!AE:AE)+SUMIF(Unloader!B:B,Summary!B222,Unloader!BS:BS)+SUMIF(Unloader!B:B,Summary!B222,Unloader!BO:BO)</f>
        <v>0</v>
      </c>
      <c r="AL222" s="31">
        <f>SUMIF(C$2:C222,C222,AJ$2:AJ222)</f>
        <v>0</v>
      </c>
      <c r="AM222" s="31">
        <f>SUMIF(C$2:C222,C222,AK$2:AK222)</f>
        <v>0</v>
      </c>
      <c r="AN222" s="26" t="e">
        <f t="shared" si="98"/>
        <v>#DIV/0!</v>
      </c>
      <c r="AO222" s="26">
        <f>SUM(AJ$2:AJ222)</f>
        <v>0</v>
      </c>
      <c r="AP222" s="26">
        <f>SUM(AK$2:AK222)</f>
        <v>0</v>
      </c>
      <c r="AQ222" s="26" t="e">
        <f t="shared" si="99"/>
        <v>#DIV/0!</v>
      </c>
    </row>
    <row r="223" spans="1:43" x14ac:dyDescent="0.25">
      <c r="A223" s="49">
        <f t="shared" si="102"/>
        <v>222</v>
      </c>
      <c r="B223" s="120">
        <f t="shared" si="102"/>
        <v>40855</v>
      </c>
      <c r="C223" s="21">
        <f t="shared" si="81"/>
        <v>11</v>
      </c>
      <c r="D223" s="51">
        <f>COUNTIF('Rake Load'!A:A,Summary!B223)</f>
        <v>0</v>
      </c>
      <c r="E223" s="51">
        <f>SUMIF('Rake Load'!A:A,B223,'Rake Load'!F:F)</f>
        <v>0</v>
      </c>
      <c r="F223" s="23">
        <f>SUMIF('Rake Load'!A:A,B223,'Rake Load'!AB:AB)</f>
        <v>0</v>
      </c>
      <c r="G223" s="23" t="e">
        <f t="shared" si="82"/>
        <v>#DIV/0!</v>
      </c>
      <c r="H223" s="24" t="e">
        <f t="shared" si="83"/>
        <v>#DIV/0!</v>
      </c>
      <c r="I223" s="24" t="e">
        <f t="shared" si="84"/>
        <v>#DIV/0!</v>
      </c>
      <c r="J223" s="23">
        <f>SUMIF('Rake Load'!A:A,B223,'Rake Load'!BI:BI)</f>
        <v>0</v>
      </c>
      <c r="K223" s="29">
        <f t="shared" si="85"/>
        <v>0</v>
      </c>
      <c r="L223" s="29" t="e">
        <f t="shared" si="86"/>
        <v>#DIV/0!</v>
      </c>
      <c r="M223" s="36" t="e">
        <f t="shared" si="87"/>
        <v>#DIV/0!</v>
      </c>
      <c r="N223" s="36" t="e">
        <f t="shared" si="88"/>
        <v>#DIV/0!</v>
      </c>
      <c r="O223" s="122">
        <f>SUMIF(C$2:C223,C223,D$2:D223)</f>
        <v>0</v>
      </c>
      <c r="P223" s="21">
        <f>SUMIF(C$2:C223,C223,F$2:F223)</f>
        <v>0</v>
      </c>
      <c r="Q223" s="25" t="e">
        <f t="shared" si="89"/>
        <v>#DIV/0!</v>
      </c>
      <c r="R223" s="24" t="e">
        <f t="shared" si="90"/>
        <v>#DIV/0!</v>
      </c>
      <c r="S223" s="24" t="e">
        <f t="shared" si="91"/>
        <v>#DIV/0!</v>
      </c>
      <c r="T223" s="122">
        <f>SUM(D$2:D223)</f>
        <v>0</v>
      </c>
      <c r="U223" s="26">
        <f>SUMIF(C$2:C223,C223,E$2:E223)</f>
        <v>0</v>
      </c>
      <c r="V223" s="26">
        <f>SUM(E$2:E223)</f>
        <v>0</v>
      </c>
      <c r="W223" s="31">
        <f>SUM(F$2:F223)</f>
        <v>0</v>
      </c>
      <c r="X223" s="31" t="e">
        <f t="shared" si="92"/>
        <v>#DIV/0!</v>
      </c>
      <c r="Y223" s="24" t="e">
        <f t="shared" si="93"/>
        <v>#DIV/0!</v>
      </c>
      <c r="Z223" s="24" t="e">
        <f t="shared" si="94"/>
        <v>#DIV/0!</v>
      </c>
      <c r="AA223" s="26">
        <f>SUMIF('Rake Load'!A:A,Summary!B223,'Rake Load'!AO:AO)</f>
        <v>0</v>
      </c>
      <c r="AB223" s="26">
        <f>SUMIF(C$2:C223,C223,AA$2:AA223)</f>
        <v>0</v>
      </c>
      <c r="AC223" s="26">
        <f>SUM(AA$2:AA223)</f>
        <v>0</v>
      </c>
      <c r="AD223" s="31" t="e">
        <f t="shared" si="95"/>
        <v>#DIV/0!</v>
      </c>
      <c r="AE223" s="31" t="e">
        <f t="shared" si="96"/>
        <v>#DIV/0!</v>
      </c>
      <c r="AF223" s="31" t="e">
        <f t="shared" si="97"/>
        <v>#DIV/0!</v>
      </c>
      <c r="AG223" s="26">
        <f>SUMIF(Unloader!B:B,Summary!B223,Unloader!M:M)</f>
        <v>0</v>
      </c>
      <c r="AH223" s="26">
        <f>SUMIF(C$2:C223,C223,AG$2:AG223)</f>
        <v>0</v>
      </c>
      <c r="AI223" s="26">
        <f>SUM(AG$2:AG223)</f>
        <v>0</v>
      </c>
      <c r="AJ223" s="31">
        <f>SUMIF(Unloader!B:B,Summary!B223,Unloader!X:X)</f>
        <v>0</v>
      </c>
      <c r="AK223" s="31">
        <f>SUMIF(Unloader!B:B,Summary!B223,Unloader!AE:AE)+SUMIF(Unloader!B:B,Summary!B223,Unloader!BS:BS)+SUMIF(Unloader!B:B,Summary!B223,Unloader!BO:BO)</f>
        <v>0</v>
      </c>
      <c r="AL223" s="31">
        <f>SUMIF(C$2:C223,C223,AJ$2:AJ223)</f>
        <v>0</v>
      </c>
      <c r="AM223" s="31">
        <f>SUMIF(C$2:C223,C223,AK$2:AK223)</f>
        <v>0</v>
      </c>
      <c r="AN223" s="26" t="e">
        <f t="shared" si="98"/>
        <v>#DIV/0!</v>
      </c>
      <c r="AO223" s="26">
        <f>SUM(AJ$2:AJ223)</f>
        <v>0</v>
      </c>
      <c r="AP223" s="26">
        <f>SUM(AK$2:AK223)</f>
        <v>0</v>
      </c>
      <c r="AQ223" s="26" t="e">
        <f t="shared" si="99"/>
        <v>#DIV/0!</v>
      </c>
    </row>
    <row r="224" spans="1:43" x14ac:dyDescent="0.25">
      <c r="A224" s="49">
        <f t="shared" si="102"/>
        <v>223</v>
      </c>
      <c r="B224" s="120">
        <f t="shared" si="102"/>
        <v>40856</v>
      </c>
      <c r="C224" s="21">
        <f t="shared" si="81"/>
        <v>11</v>
      </c>
      <c r="D224" s="51">
        <f>COUNTIF('Rake Load'!A:A,Summary!B224)</f>
        <v>0</v>
      </c>
      <c r="E224" s="51">
        <f>SUMIF('Rake Load'!A:A,B224,'Rake Load'!F:F)</f>
        <v>0</v>
      </c>
      <c r="F224" s="23">
        <f>SUMIF('Rake Load'!A:A,B224,'Rake Load'!AB:AB)</f>
        <v>0</v>
      </c>
      <c r="G224" s="23" t="e">
        <f t="shared" si="82"/>
        <v>#DIV/0!</v>
      </c>
      <c r="H224" s="24" t="e">
        <f t="shared" si="83"/>
        <v>#DIV/0!</v>
      </c>
      <c r="I224" s="24" t="e">
        <f t="shared" si="84"/>
        <v>#DIV/0!</v>
      </c>
      <c r="J224" s="23">
        <f>SUMIF('Rake Load'!A:A,B224,'Rake Load'!BI:BI)</f>
        <v>0</v>
      </c>
      <c r="K224" s="29">
        <f t="shared" si="85"/>
        <v>0</v>
      </c>
      <c r="L224" s="29" t="e">
        <f t="shared" si="86"/>
        <v>#DIV/0!</v>
      </c>
      <c r="M224" s="36" t="e">
        <f t="shared" si="87"/>
        <v>#DIV/0!</v>
      </c>
      <c r="N224" s="36" t="e">
        <f t="shared" si="88"/>
        <v>#DIV/0!</v>
      </c>
      <c r="O224" s="122">
        <f>SUMIF(C$2:C224,C224,D$2:D224)</f>
        <v>0</v>
      </c>
      <c r="P224" s="21">
        <f>SUMIF(C$2:C224,C224,F$2:F224)</f>
        <v>0</v>
      </c>
      <c r="Q224" s="25" t="e">
        <f t="shared" si="89"/>
        <v>#DIV/0!</v>
      </c>
      <c r="R224" s="24" t="e">
        <f t="shared" si="90"/>
        <v>#DIV/0!</v>
      </c>
      <c r="S224" s="24" t="e">
        <f t="shared" si="91"/>
        <v>#DIV/0!</v>
      </c>
      <c r="T224" s="122">
        <f>SUM(D$2:D224)</f>
        <v>0</v>
      </c>
      <c r="U224" s="26">
        <f>SUMIF(C$2:C224,C224,E$2:E224)</f>
        <v>0</v>
      </c>
      <c r="V224" s="26">
        <f>SUM(E$2:E224)</f>
        <v>0</v>
      </c>
      <c r="W224" s="31">
        <f>SUM(F$2:F224)</f>
        <v>0</v>
      </c>
      <c r="X224" s="31" t="e">
        <f t="shared" si="92"/>
        <v>#DIV/0!</v>
      </c>
      <c r="Y224" s="24" t="e">
        <f t="shared" si="93"/>
        <v>#DIV/0!</v>
      </c>
      <c r="Z224" s="24" t="e">
        <f t="shared" si="94"/>
        <v>#DIV/0!</v>
      </c>
      <c r="AA224" s="26">
        <f>SUMIF('Rake Load'!A:A,Summary!B224,'Rake Load'!AO:AO)</f>
        <v>0</v>
      </c>
      <c r="AB224" s="26">
        <f>SUMIF(C$2:C224,C224,AA$2:AA224)</f>
        <v>0</v>
      </c>
      <c r="AC224" s="26">
        <f>SUM(AA$2:AA224)</f>
        <v>0</v>
      </c>
      <c r="AD224" s="31" t="e">
        <f t="shared" si="95"/>
        <v>#DIV/0!</v>
      </c>
      <c r="AE224" s="31" t="e">
        <f t="shared" si="96"/>
        <v>#DIV/0!</v>
      </c>
      <c r="AF224" s="31" t="e">
        <f t="shared" si="97"/>
        <v>#DIV/0!</v>
      </c>
      <c r="AG224" s="26">
        <f>SUMIF(Unloader!B:B,Summary!B224,Unloader!M:M)</f>
        <v>0</v>
      </c>
      <c r="AH224" s="26">
        <f>SUMIF(C$2:C224,C224,AG$2:AG224)</f>
        <v>0</v>
      </c>
      <c r="AI224" s="26">
        <f>SUM(AG$2:AG224)</f>
        <v>0</v>
      </c>
      <c r="AJ224" s="31">
        <f>SUMIF(Unloader!B:B,Summary!B224,Unloader!X:X)</f>
        <v>0</v>
      </c>
      <c r="AK224" s="31">
        <f>SUMIF(Unloader!B:B,Summary!B224,Unloader!AE:AE)+SUMIF(Unloader!B:B,Summary!B224,Unloader!BS:BS)+SUMIF(Unloader!B:B,Summary!B224,Unloader!BO:BO)</f>
        <v>0</v>
      </c>
      <c r="AL224" s="31">
        <f>SUMIF(C$2:C224,C224,AJ$2:AJ224)</f>
        <v>0</v>
      </c>
      <c r="AM224" s="31">
        <f>SUMIF(C$2:C224,C224,AK$2:AK224)</f>
        <v>0</v>
      </c>
      <c r="AN224" s="26" t="e">
        <f t="shared" si="98"/>
        <v>#DIV/0!</v>
      </c>
      <c r="AO224" s="26">
        <f>SUM(AJ$2:AJ224)</f>
        <v>0</v>
      </c>
      <c r="AP224" s="26">
        <f>SUM(AK$2:AK224)</f>
        <v>0</v>
      </c>
      <c r="AQ224" s="26" t="e">
        <f t="shared" si="99"/>
        <v>#DIV/0!</v>
      </c>
    </row>
    <row r="225" spans="1:43" x14ac:dyDescent="0.25">
      <c r="A225" s="49">
        <f t="shared" si="102"/>
        <v>224</v>
      </c>
      <c r="B225" s="120">
        <f t="shared" si="102"/>
        <v>40857</v>
      </c>
      <c r="C225" s="21">
        <f t="shared" si="81"/>
        <v>11</v>
      </c>
      <c r="D225" s="51">
        <f>COUNTIF('Rake Load'!A:A,Summary!B225)</f>
        <v>0</v>
      </c>
      <c r="E225" s="51">
        <f>SUMIF('Rake Load'!A:A,B225,'Rake Load'!F:F)</f>
        <v>0</v>
      </c>
      <c r="F225" s="23">
        <f>SUMIF('Rake Load'!A:A,B225,'Rake Load'!AB:AB)</f>
        <v>0</v>
      </c>
      <c r="G225" s="23" t="e">
        <f t="shared" si="82"/>
        <v>#DIV/0!</v>
      </c>
      <c r="H225" s="24" t="e">
        <f t="shared" si="83"/>
        <v>#DIV/0!</v>
      </c>
      <c r="I225" s="24" t="e">
        <f t="shared" si="84"/>
        <v>#DIV/0!</v>
      </c>
      <c r="J225" s="23">
        <f>SUMIF('Rake Load'!A:A,B225,'Rake Load'!BI:BI)</f>
        <v>0</v>
      </c>
      <c r="K225" s="29">
        <f t="shared" si="85"/>
        <v>0</v>
      </c>
      <c r="L225" s="29" t="e">
        <f t="shared" si="86"/>
        <v>#DIV/0!</v>
      </c>
      <c r="M225" s="36" t="e">
        <f t="shared" si="87"/>
        <v>#DIV/0!</v>
      </c>
      <c r="N225" s="36" t="e">
        <f t="shared" si="88"/>
        <v>#DIV/0!</v>
      </c>
      <c r="O225" s="122">
        <f>SUMIF(C$2:C225,C225,D$2:D225)</f>
        <v>0</v>
      </c>
      <c r="P225" s="21">
        <f>SUMIF(C$2:C225,C225,F$2:F225)</f>
        <v>0</v>
      </c>
      <c r="Q225" s="25" t="e">
        <f t="shared" si="89"/>
        <v>#DIV/0!</v>
      </c>
      <c r="R225" s="24" t="e">
        <f t="shared" si="90"/>
        <v>#DIV/0!</v>
      </c>
      <c r="S225" s="24" t="e">
        <f t="shared" si="91"/>
        <v>#DIV/0!</v>
      </c>
      <c r="T225" s="122">
        <f>SUM(D$2:D225)</f>
        <v>0</v>
      </c>
      <c r="U225" s="26">
        <f>SUMIF(C$2:C225,C225,E$2:E225)</f>
        <v>0</v>
      </c>
      <c r="V225" s="26">
        <f>SUM(E$2:E225)</f>
        <v>0</v>
      </c>
      <c r="W225" s="31">
        <f>SUM(F$2:F225)</f>
        <v>0</v>
      </c>
      <c r="X225" s="31" t="e">
        <f t="shared" si="92"/>
        <v>#DIV/0!</v>
      </c>
      <c r="Y225" s="24" t="e">
        <f t="shared" si="93"/>
        <v>#DIV/0!</v>
      </c>
      <c r="Z225" s="24" t="e">
        <f t="shared" si="94"/>
        <v>#DIV/0!</v>
      </c>
      <c r="AA225" s="26">
        <f>SUMIF('Rake Load'!A:A,Summary!B225,'Rake Load'!AO:AO)</f>
        <v>0</v>
      </c>
      <c r="AB225" s="26">
        <f>SUMIF(C$2:C225,C225,AA$2:AA225)</f>
        <v>0</v>
      </c>
      <c r="AC225" s="26">
        <f>SUM(AA$2:AA225)</f>
        <v>0</v>
      </c>
      <c r="AD225" s="31" t="e">
        <f t="shared" si="95"/>
        <v>#DIV/0!</v>
      </c>
      <c r="AE225" s="31" t="e">
        <f t="shared" si="96"/>
        <v>#DIV/0!</v>
      </c>
      <c r="AF225" s="31" t="e">
        <f t="shared" si="97"/>
        <v>#DIV/0!</v>
      </c>
      <c r="AG225" s="26">
        <f>SUMIF(Unloader!B:B,Summary!B225,Unloader!M:M)</f>
        <v>0</v>
      </c>
      <c r="AH225" s="26">
        <f>SUMIF(C$2:C225,C225,AG$2:AG225)</f>
        <v>0</v>
      </c>
      <c r="AI225" s="26">
        <f>SUM(AG$2:AG225)</f>
        <v>0</v>
      </c>
      <c r="AJ225" s="31">
        <f>SUMIF(Unloader!B:B,Summary!B225,Unloader!X:X)</f>
        <v>0</v>
      </c>
      <c r="AK225" s="31">
        <f>SUMIF(Unloader!B:B,Summary!B225,Unloader!AE:AE)+SUMIF(Unloader!B:B,Summary!B225,Unloader!BS:BS)+SUMIF(Unloader!B:B,Summary!B225,Unloader!BO:BO)</f>
        <v>0</v>
      </c>
      <c r="AL225" s="31">
        <f>SUMIF(C$2:C225,C225,AJ$2:AJ225)</f>
        <v>0</v>
      </c>
      <c r="AM225" s="31">
        <f>SUMIF(C$2:C225,C225,AK$2:AK225)</f>
        <v>0</v>
      </c>
      <c r="AN225" s="26" t="e">
        <f t="shared" si="98"/>
        <v>#DIV/0!</v>
      </c>
      <c r="AO225" s="26">
        <f>SUM(AJ$2:AJ225)</f>
        <v>0</v>
      </c>
      <c r="AP225" s="26">
        <f>SUM(AK$2:AK225)</f>
        <v>0</v>
      </c>
      <c r="AQ225" s="26" t="e">
        <f t="shared" si="99"/>
        <v>#DIV/0!</v>
      </c>
    </row>
    <row r="226" spans="1:43" x14ac:dyDescent="0.25">
      <c r="A226" s="49">
        <f t="shared" si="102"/>
        <v>225</v>
      </c>
      <c r="B226" s="120">
        <f t="shared" si="102"/>
        <v>40858</v>
      </c>
      <c r="C226" s="21">
        <f t="shared" si="81"/>
        <v>11</v>
      </c>
      <c r="D226" s="51">
        <f>COUNTIF('Rake Load'!A:A,Summary!B226)</f>
        <v>0</v>
      </c>
      <c r="E226" s="51">
        <f>SUMIF('Rake Load'!A:A,B226,'Rake Load'!F:F)</f>
        <v>0</v>
      </c>
      <c r="F226" s="23">
        <f>SUMIF('Rake Load'!A:A,B226,'Rake Load'!AB:AB)</f>
        <v>0</v>
      </c>
      <c r="G226" s="23" t="e">
        <f t="shared" si="82"/>
        <v>#DIV/0!</v>
      </c>
      <c r="H226" s="24" t="e">
        <f t="shared" si="83"/>
        <v>#DIV/0!</v>
      </c>
      <c r="I226" s="24" t="e">
        <f t="shared" si="84"/>
        <v>#DIV/0!</v>
      </c>
      <c r="J226" s="23">
        <f>SUMIF('Rake Load'!A:A,B226,'Rake Load'!BI:BI)</f>
        <v>0</v>
      </c>
      <c r="K226" s="29">
        <f t="shared" si="85"/>
        <v>0</v>
      </c>
      <c r="L226" s="29" t="e">
        <f t="shared" si="86"/>
        <v>#DIV/0!</v>
      </c>
      <c r="M226" s="36" t="e">
        <f t="shared" si="87"/>
        <v>#DIV/0!</v>
      </c>
      <c r="N226" s="36" t="e">
        <f t="shared" si="88"/>
        <v>#DIV/0!</v>
      </c>
      <c r="O226" s="122">
        <f>SUMIF(C$2:C226,C226,D$2:D226)</f>
        <v>0</v>
      </c>
      <c r="P226" s="21">
        <f>SUMIF(C$2:C226,C226,F$2:F226)</f>
        <v>0</v>
      </c>
      <c r="Q226" s="25" t="e">
        <f t="shared" si="89"/>
        <v>#DIV/0!</v>
      </c>
      <c r="R226" s="24" t="e">
        <f t="shared" si="90"/>
        <v>#DIV/0!</v>
      </c>
      <c r="S226" s="24" t="e">
        <f t="shared" si="91"/>
        <v>#DIV/0!</v>
      </c>
      <c r="T226" s="122">
        <f>SUM(D$2:D226)</f>
        <v>0</v>
      </c>
      <c r="U226" s="26">
        <f>SUMIF(C$2:C226,C226,E$2:E226)</f>
        <v>0</v>
      </c>
      <c r="V226" s="26">
        <f>SUM(E$2:E226)</f>
        <v>0</v>
      </c>
      <c r="W226" s="31">
        <f>SUM(F$2:F226)</f>
        <v>0</v>
      </c>
      <c r="X226" s="31" t="e">
        <f t="shared" si="92"/>
        <v>#DIV/0!</v>
      </c>
      <c r="Y226" s="24" t="e">
        <f t="shared" si="93"/>
        <v>#DIV/0!</v>
      </c>
      <c r="Z226" s="24" t="e">
        <f t="shared" si="94"/>
        <v>#DIV/0!</v>
      </c>
      <c r="AA226" s="26">
        <f>SUMIF('Rake Load'!A:A,Summary!B226,'Rake Load'!AO:AO)</f>
        <v>0</v>
      </c>
      <c r="AB226" s="26">
        <f>SUMIF(C$2:C226,C226,AA$2:AA226)</f>
        <v>0</v>
      </c>
      <c r="AC226" s="26">
        <f>SUM(AA$2:AA226)</f>
        <v>0</v>
      </c>
      <c r="AD226" s="31" t="e">
        <f t="shared" si="95"/>
        <v>#DIV/0!</v>
      </c>
      <c r="AE226" s="31" t="e">
        <f t="shared" si="96"/>
        <v>#DIV/0!</v>
      </c>
      <c r="AF226" s="31" t="e">
        <f t="shared" si="97"/>
        <v>#DIV/0!</v>
      </c>
      <c r="AG226" s="26">
        <f>SUMIF(Unloader!B:B,Summary!B226,Unloader!M:M)</f>
        <v>0</v>
      </c>
      <c r="AH226" s="26">
        <f>SUMIF(C$2:C226,C226,AG$2:AG226)</f>
        <v>0</v>
      </c>
      <c r="AI226" s="26">
        <f>SUM(AG$2:AG226)</f>
        <v>0</v>
      </c>
      <c r="AJ226" s="31">
        <f>SUMIF(Unloader!B:B,Summary!B226,Unloader!X:X)</f>
        <v>0</v>
      </c>
      <c r="AK226" s="31">
        <f>SUMIF(Unloader!B:B,Summary!B226,Unloader!AE:AE)+SUMIF(Unloader!B:B,Summary!B226,Unloader!BS:BS)+SUMIF(Unloader!B:B,Summary!B226,Unloader!BO:BO)</f>
        <v>0</v>
      </c>
      <c r="AL226" s="31">
        <f>SUMIF(C$2:C226,C226,AJ$2:AJ226)</f>
        <v>0</v>
      </c>
      <c r="AM226" s="31">
        <f>SUMIF(C$2:C226,C226,AK$2:AK226)</f>
        <v>0</v>
      </c>
      <c r="AN226" s="26" t="e">
        <f t="shared" si="98"/>
        <v>#DIV/0!</v>
      </c>
      <c r="AO226" s="26">
        <f>SUM(AJ$2:AJ226)</f>
        <v>0</v>
      </c>
      <c r="AP226" s="26">
        <f>SUM(AK$2:AK226)</f>
        <v>0</v>
      </c>
      <c r="AQ226" s="26" t="e">
        <f t="shared" si="99"/>
        <v>#DIV/0!</v>
      </c>
    </row>
    <row r="227" spans="1:43" x14ac:dyDescent="0.25">
      <c r="A227" s="49">
        <f t="shared" si="102"/>
        <v>226</v>
      </c>
      <c r="B227" s="120">
        <f t="shared" si="102"/>
        <v>40859</v>
      </c>
      <c r="C227" s="21">
        <f t="shared" si="81"/>
        <v>11</v>
      </c>
      <c r="D227" s="51">
        <f>COUNTIF('Rake Load'!A:A,Summary!B227)</f>
        <v>0</v>
      </c>
      <c r="E227" s="51">
        <f>SUMIF('Rake Load'!A:A,B227,'Rake Load'!F:F)</f>
        <v>0</v>
      </c>
      <c r="F227" s="23">
        <f>SUMIF('Rake Load'!A:A,B227,'Rake Load'!AB:AB)</f>
        <v>0</v>
      </c>
      <c r="G227" s="23" t="e">
        <f t="shared" si="82"/>
        <v>#DIV/0!</v>
      </c>
      <c r="H227" s="24" t="e">
        <f t="shared" si="83"/>
        <v>#DIV/0!</v>
      </c>
      <c r="I227" s="24" t="e">
        <f t="shared" si="84"/>
        <v>#DIV/0!</v>
      </c>
      <c r="J227" s="23">
        <f>SUMIF('Rake Load'!A:A,B227,'Rake Load'!BI:BI)</f>
        <v>0</v>
      </c>
      <c r="K227" s="29">
        <f t="shared" si="85"/>
        <v>0</v>
      </c>
      <c r="L227" s="29" t="e">
        <f t="shared" si="86"/>
        <v>#DIV/0!</v>
      </c>
      <c r="M227" s="36" t="e">
        <f t="shared" si="87"/>
        <v>#DIV/0!</v>
      </c>
      <c r="N227" s="36" t="e">
        <f t="shared" si="88"/>
        <v>#DIV/0!</v>
      </c>
      <c r="O227" s="122">
        <f>SUMIF(C$2:C227,C227,D$2:D227)</f>
        <v>0</v>
      </c>
      <c r="P227" s="21">
        <f>SUMIF(C$2:C227,C227,F$2:F227)</f>
        <v>0</v>
      </c>
      <c r="Q227" s="25" t="e">
        <f t="shared" si="89"/>
        <v>#DIV/0!</v>
      </c>
      <c r="R227" s="24" t="e">
        <f t="shared" si="90"/>
        <v>#DIV/0!</v>
      </c>
      <c r="S227" s="24" t="e">
        <f t="shared" si="91"/>
        <v>#DIV/0!</v>
      </c>
      <c r="T227" s="122">
        <f>SUM(D$2:D227)</f>
        <v>0</v>
      </c>
      <c r="U227" s="26">
        <f>SUMIF(C$2:C227,C227,E$2:E227)</f>
        <v>0</v>
      </c>
      <c r="V227" s="26">
        <f>SUM(E$2:E227)</f>
        <v>0</v>
      </c>
      <c r="W227" s="31">
        <f>SUM(F$2:F227)</f>
        <v>0</v>
      </c>
      <c r="X227" s="31" t="e">
        <f t="shared" si="92"/>
        <v>#DIV/0!</v>
      </c>
      <c r="Y227" s="24" t="e">
        <f t="shared" si="93"/>
        <v>#DIV/0!</v>
      </c>
      <c r="Z227" s="24" t="e">
        <f t="shared" si="94"/>
        <v>#DIV/0!</v>
      </c>
      <c r="AA227" s="26">
        <f>SUMIF('Rake Load'!A:A,Summary!B227,'Rake Load'!AO:AO)</f>
        <v>0</v>
      </c>
      <c r="AB227" s="26">
        <f>SUMIF(C$2:C227,C227,AA$2:AA227)</f>
        <v>0</v>
      </c>
      <c r="AC227" s="26">
        <f>SUM(AA$2:AA227)</f>
        <v>0</v>
      </c>
      <c r="AD227" s="31" t="e">
        <f t="shared" si="95"/>
        <v>#DIV/0!</v>
      </c>
      <c r="AE227" s="31" t="e">
        <f t="shared" si="96"/>
        <v>#DIV/0!</v>
      </c>
      <c r="AF227" s="31" t="e">
        <f t="shared" si="97"/>
        <v>#DIV/0!</v>
      </c>
      <c r="AG227" s="26">
        <f>SUMIF(Unloader!B:B,Summary!B227,Unloader!M:M)</f>
        <v>0</v>
      </c>
      <c r="AH227" s="26">
        <f>SUMIF(C$2:C227,C227,AG$2:AG227)</f>
        <v>0</v>
      </c>
      <c r="AI227" s="26">
        <f>SUM(AG$2:AG227)</f>
        <v>0</v>
      </c>
      <c r="AJ227" s="31">
        <f>SUMIF(Unloader!B:B,Summary!B227,Unloader!X:X)</f>
        <v>0</v>
      </c>
      <c r="AK227" s="31">
        <f>SUMIF(Unloader!B:B,Summary!B227,Unloader!AE:AE)+SUMIF(Unloader!B:B,Summary!B227,Unloader!BS:BS)+SUMIF(Unloader!B:B,Summary!B227,Unloader!BO:BO)</f>
        <v>0</v>
      </c>
      <c r="AL227" s="31">
        <f>SUMIF(C$2:C227,C227,AJ$2:AJ227)</f>
        <v>0</v>
      </c>
      <c r="AM227" s="31">
        <f>SUMIF(C$2:C227,C227,AK$2:AK227)</f>
        <v>0</v>
      </c>
      <c r="AN227" s="26" t="e">
        <f t="shared" si="98"/>
        <v>#DIV/0!</v>
      </c>
      <c r="AO227" s="26">
        <f>SUM(AJ$2:AJ227)</f>
        <v>0</v>
      </c>
      <c r="AP227" s="26">
        <f>SUM(AK$2:AK227)</f>
        <v>0</v>
      </c>
      <c r="AQ227" s="26" t="e">
        <f t="shared" si="99"/>
        <v>#DIV/0!</v>
      </c>
    </row>
    <row r="228" spans="1:43" x14ac:dyDescent="0.25">
      <c r="A228" s="49">
        <f t="shared" si="102"/>
        <v>227</v>
      </c>
      <c r="B228" s="120">
        <f t="shared" si="102"/>
        <v>40860</v>
      </c>
      <c r="C228" s="21">
        <f t="shared" si="81"/>
        <v>11</v>
      </c>
      <c r="D228" s="51">
        <f>COUNTIF('Rake Load'!A:A,Summary!B228)</f>
        <v>0</v>
      </c>
      <c r="E228" s="51">
        <f>SUMIF('Rake Load'!A:A,B228,'Rake Load'!F:F)</f>
        <v>0</v>
      </c>
      <c r="F228" s="23">
        <f>SUMIF('Rake Load'!A:A,B228,'Rake Load'!AB:AB)</f>
        <v>0</v>
      </c>
      <c r="G228" s="23" t="e">
        <f t="shared" si="82"/>
        <v>#DIV/0!</v>
      </c>
      <c r="H228" s="24" t="e">
        <f t="shared" si="83"/>
        <v>#DIV/0!</v>
      </c>
      <c r="I228" s="24" t="e">
        <f t="shared" si="84"/>
        <v>#DIV/0!</v>
      </c>
      <c r="J228" s="23">
        <f>SUMIF('Rake Load'!A:A,B228,'Rake Load'!BI:BI)</f>
        <v>0</v>
      </c>
      <c r="K228" s="29">
        <f t="shared" si="85"/>
        <v>0</v>
      </c>
      <c r="L228" s="29" t="e">
        <f t="shared" si="86"/>
        <v>#DIV/0!</v>
      </c>
      <c r="M228" s="36" t="e">
        <f t="shared" si="87"/>
        <v>#DIV/0!</v>
      </c>
      <c r="N228" s="36" t="e">
        <f t="shared" si="88"/>
        <v>#DIV/0!</v>
      </c>
      <c r="O228" s="122">
        <f>SUMIF(C$2:C228,C228,D$2:D228)</f>
        <v>0</v>
      </c>
      <c r="P228" s="21">
        <f>SUMIF(C$2:C228,C228,F$2:F228)</f>
        <v>0</v>
      </c>
      <c r="Q228" s="25" t="e">
        <f t="shared" si="89"/>
        <v>#DIV/0!</v>
      </c>
      <c r="R228" s="24" t="e">
        <f t="shared" si="90"/>
        <v>#DIV/0!</v>
      </c>
      <c r="S228" s="24" t="e">
        <f t="shared" si="91"/>
        <v>#DIV/0!</v>
      </c>
      <c r="T228" s="122">
        <f>SUM(D$2:D228)</f>
        <v>0</v>
      </c>
      <c r="U228" s="26">
        <f>SUMIF(C$2:C228,C228,E$2:E228)</f>
        <v>0</v>
      </c>
      <c r="V228" s="26">
        <f>SUM(E$2:E228)</f>
        <v>0</v>
      </c>
      <c r="W228" s="31">
        <f>SUM(F$2:F228)</f>
        <v>0</v>
      </c>
      <c r="X228" s="31" t="e">
        <f t="shared" si="92"/>
        <v>#DIV/0!</v>
      </c>
      <c r="Y228" s="24" t="e">
        <f t="shared" si="93"/>
        <v>#DIV/0!</v>
      </c>
      <c r="Z228" s="24" t="e">
        <f t="shared" si="94"/>
        <v>#DIV/0!</v>
      </c>
      <c r="AA228" s="26">
        <f>SUMIF('Rake Load'!A:A,Summary!B228,'Rake Load'!AO:AO)</f>
        <v>0</v>
      </c>
      <c r="AB228" s="26">
        <f>SUMIF(C$2:C228,C228,AA$2:AA228)</f>
        <v>0</v>
      </c>
      <c r="AC228" s="26">
        <f>SUM(AA$2:AA228)</f>
        <v>0</v>
      </c>
      <c r="AD228" s="31" t="e">
        <f t="shared" si="95"/>
        <v>#DIV/0!</v>
      </c>
      <c r="AE228" s="31" t="e">
        <f t="shared" si="96"/>
        <v>#DIV/0!</v>
      </c>
      <c r="AF228" s="31" t="e">
        <f t="shared" si="97"/>
        <v>#DIV/0!</v>
      </c>
      <c r="AG228" s="26">
        <f>SUMIF(Unloader!B:B,Summary!B228,Unloader!M:M)</f>
        <v>0</v>
      </c>
      <c r="AH228" s="26">
        <f>SUMIF(C$2:C228,C228,AG$2:AG228)</f>
        <v>0</v>
      </c>
      <c r="AI228" s="26">
        <f>SUM(AG$2:AG228)</f>
        <v>0</v>
      </c>
      <c r="AJ228" s="31">
        <f>SUMIF(Unloader!B:B,Summary!B228,Unloader!X:X)</f>
        <v>0</v>
      </c>
      <c r="AK228" s="31">
        <f>SUMIF(Unloader!B:B,Summary!B228,Unloader!AE:AE)+SUMIF(Unloader!B:B,Summary!B228,Unloader!BS:BS)+SUMIF(Unloader!B:B,Summary!B228,Unloader!BO:BO)</f>
        <v>0</v>
      </c>
      <c r="AL228" s="31">
        <f>SUMIF(C$2:C228,C228,AJ$2:AJ228)</f>
        <v>0</v>
      </c>
      <c r="AM228" s="31">
        <f>SUMIF(C$2:C228,C228,AK$2:AK228)</f>
        <v>0</v>
      </c>
      <c r="AN228" s="26" t="e">
        <f t="shared" si="98"/>
        <v>#DIV/0!</v>
      </c>
      <c r="AO228" s="26">
        <f>SUM(AJ$2:AJ228)</f>
        <v>0</v>
      </c>
      <c r="AP228" s="26">
        <f>SUM(AK$2:AK228)</f>
        <v>0</v>
      </c>
      <c r="AQ228" s="26" t="e">
        <f t="shared" si="99"/>
        <v>#DIV/0!</v>
      </c>
    </row>
    <row r="229" spans="1:43" x14ac:dyDescent="0.25">
      <c r="A229" s="49">
        <f t="shared" si="102"/>
        <v>228</v>
      </c>
      <c r="B229" s="120">
        <f t="shared" si="102"/>
        <v>40861</v>
      </c>
      <c r="C229" s="21">
        <f t="shared" si="81"/>
        <v>11</v>
      </c>
      <c r="D229" s="51">
        <f>COUNTIF('Rake Load'!A:A,Summary!B229)</f>
        <v>0</v>
      </c>
      <c r="E229" s="51">
        <f>SUMIF('Rake Load'!A:A,B229,'Rake Load'!F:F)</f>
        <v>0</v>
      </c>
      <c r="F229" s="23">
        <f>SUMIF('Rake Load'!A:A,B229,'Rake Load'!AB:AB)</f>
        <v>0</v>
      </c>
      <c r="G229" s="23" t="e">
        <f t="shared" si="82"/>
        <v>#DIV/0!</v>
      </c>
      <c r="H229" s="24" t="e">
        <f t="shared" si="83"/>
        <v>#DIV/0!</v>
      </c>
      <c r="I229" s="24" t="e">
        <f t="shared" si="84"/>
        <v>#DIV/0!</v>
      </c>
      <c r="J229" s="23">
        <f>SUMIF('Rake Load'!A:A,B229,'Rake Load'!BI:BI)</f>
        <v>0</v>
      </c>
      <c r="K229" s="29">
        <f t="shared" si="85"/>
        <v>0</v>
      </c>
      <c r="L229" s="29" t="e">
        <f t="shared" si="86"/>
        <v>#DIV/0!</v>
      </c>
      <c r="M229" s="36" t="e">
        <f t="shared" si="87"/>
        <v>#DIV/0!</v>
      </c>
      <c r="N229" s="36" t="e">
        <f t="shared" si="88"/>
        <v>#DIV/0!</v>
      </c>
      <c r="O229" s="122">
        <f>SUMIF(C$2:C229,C229,D$2:D229)</f>
        <v>0</v>
      </c>
      <c r="P229" s="21">
        <f>SUMIF(C$2:C229,C229,F$2:F229)</f>
        <v>0</v>
      </c>
      <c r="Q229" s="25" t="e">
        <f t="shared" si="89"/>
        <v>#DIV/0!</v>
      </c>
      <c r="R229" s="24" t="e">
        <f t="shared" si="90"/>
        <v>#DIV/0!</v>
      </c>
      <c r="S229" s="24" t="e">
        <f t="shared" si="91"/>
        <v>#DIV/0!</v>
      </c>
      <c r="T229" s="122">
        <f>SUM(D$2:D229)</f>
        <v>0</v>
      </c>
      <c r="U229" s="26">
        <f>SUMIF(C$2:C229,C229,E$2:E229)</f>
        <v>0</v>
      </c>
      <c r="V229" s="26">
        <f>SUM(E$2:E229)</f>
        <v>0</v>
      </c>
      <c r="W229" s="31">
        <f>SUM(F$2:F229)</f>
        <v>0</v>
      </c>
      <c r="X229" s="31" t="e">
        <f t="shared" si="92"/>
        <v>#DIV/0!</v>
      </c>
      <c r="Y229" s="24" t="e">
        <f t="shared" si="93"/>
        <v>#DIV/0!</v>
      </c>
      <c r="Z229" s="24" t="e">
        <f t="shared" si="94"/>
        <v>#DIV/0!</v>
      </c>
      <c r="AA229" s="26">
        <f>SUMIF('Rake Load'!A:A,Summary!B229,'Rake Load'!AO:AO)</f>
        <v>0</v>
      </c>
      <c r="AB229" s="26">
        <f>SUMIF(C$2:C229,C229,AA$2:AA229)</f>
        <v>0</v>
      </c>
      <c r="AC229" s="26">
        <f>SUM(AA$2:AA229)</f>
        <v>0</v>
      </c>
      <c r="AD229" s="31" t="e">
        <f t="shared" si="95"/>
        <v>#DIV/0!</v>
      </c>
      <c r="AE229" s="31" t="e">
        <f t="shared" si="96"/>
        <v>#DIV/0!</v>
      </c>
      <c r="AF229" s="31" t="e">
        <f t="shared" si="97"/>
        <v>#DIV/0!</v>
      </c>
      <c r="AG229" s="26">
        <f>SUMIF(Unloader!B:B,Summary!B229,Unloader!M:M)</f>
        <v>0</v>
      </c>
      <c r="AH229" s="26">
        <f>SUMIF(C$2:C229,C229,AG$2:AG229)</f>
        <v>0</v>
      </c>
      <c r="AI229" s="26">
        <f>SUM(AG$2:AG229)</f>
        <v>0</v>
      </c>
      <c r="AJ229" s="31">
        <f>SUMIF(Unloader!B:B,Summary!B229,Unloader!X:X)</f>
        <v>0</v>
      </c>
      <c r="AK229" s="31">
        <f>SUMIF(Unloader!B:B,Summary!B229,Unloader!AE:AE)+SUMIF(Unloader!B:B,Summary!B229,Unloader!BS:BS)+SUMIF(Unloader!B:B,Summary!B229,Unloader!BO:BO)</f>
        <v>0</v>
      </c>
      <c r="AL229" s="31">
        <f>SUMIF(C$2:C229,C229,AJ$2:AJ229)</f>
        <v>0</v>
      </c>
      <c r="AM229" s="31">
        <f>SUMIF(C$2:C229,C229,AK$2:AK229)</f>
        <v>0</v>
      </c>
      <c r="AN229" s="26" t="e">
        <f t="shared" si="98"/>
        <v>#DIV/0!</v>
      </c>
      <c r="AO229" s="26">
        <f>SUM(AJ$2:AJ229)</f>
        <v>0</v>
      </c>
      <c r="AP229" s="26">
        <f>SUM(AK$2:AK229)</f>
        <v>0</v>
      </c>
      <c r="AQ229" s="26" t="e">
        <f t="shared" si="99"/>
        <v>#DIV/0!</v>
      </c>
    </row>
    <row r="230" spans="1:43" x14ac:dyDescent="0.25">
      <c r="A230" s="49">
        <f t="shared" si="102"/>
        <v>229</v>
      </c>
      <c r="B230" s="120">
        <f t="shared" si="102"/>
        <v>40862</v>
      </c>
      <c r="C230" s="21">
        <f t="shared" si="81"/>
        <v>11</v>
      </c>
      <c r="D230" s="51">
        <f>COUNTIF('Rake Load'!A:A,Summary!B230)</f>
        <v>0</v>
      </c>
      <c r="E230" s="51">
        <f>SUMIF('Rake Load'!A:A,B230,'Rake Load'!F:F)</f>
        <v>0</v>
      </c>
      <c r="F230" s="23">
        <f>SUMIF('Rake Load'!A:A,B230,'Rake Load'!AB:AB)</f>
        <v>0</v>
      </c>
      <c r="G230" s="23" t="e">
        <f t="shared" si="82"/>
        <v>#DIV/0!</v>
      </c>
      <c r="H230" s="24" t="e">
        <f t="shared" si="83"/>
        <v>#DIV/0!</v>
      </c>
      <c r="I230" s="24" t="e">
        <f t="shared" si="84"/>
        <v>#DIV/0!</v>
      </c>
      <c r="J230" s="23">
        <f>SUMIF('Rake Load'!A:A,B230,'Rake Load'!BI:BI)</f>
        <v>0</v>
      </c>
      <c r="K230" s="29">
        <f t="shared" si="85"/>
        <v>0</v>
      </c>
      <c r="L230" s="29" t="e">
        <f t="shared" si="86"/>
        <v>#DIV/0!</v>
      </c>
      <c r="M230" s="36" t="e">
        <f t="shared" si="87"/>
        <v>#DIV/0!</v>
      </c>
      <c r="N230" s="36" t="e">
        <f t="shared" si="88"/>
        <v>#DIV/0!</v>
      </c>
      <c r="O230" s="122">
        <f>SUMIF(C$2:C230,C230,D$2:D230)</f>
        <v>0</v>
      </c>
      <c r="P230" s="21">
        <f>SUMIF(C$2:C230,C230,F$2:F230)</f>
        <v>0</v>
      </c>
      <c r="Q230" s="25" t="e">
        <f t="shared" si="89"/>
        <v>#DIV/0!</v>
      </c>
      <c r="R230" s="24" t="e">
        <f t="shared" si="90"/>
        <v>#DIV/0!</v>
      </c>
      <c r="S230" s="24" t="e">
        <f t="shared" si="91"/>
        <v>#DIV/0!</v>
      </c>
      <c r="T230" s="122">
        <f>SUM(D$2:D230)</f>
        <v>0</v>
      </c>
      <c r="U230" s="26">
        <f>SUMIF(C$2:C230,C230,E$2:E230)</f>
        <v>0</v>
      </c>
      <c r="V230" s="26">
        <f>SUM(E$2:E230)</f>
        <v>0</v>
      </c>
      <c r="W230" s="31">
        <f>SUM(F$2:F230)</f>
        <v>0</v>
      </c>
      <c r="X230" s="31" t="e">
        <f t="shared" si="92"/>
        <v>#DIV/0!</v>
      </c>
      <c r="Y230" s="24" t="e">
        <f t="shared" si="93"/>
        <v>#DIV/0!</v>
      </c>
      <c r="Z230" s="24" t="e">
        <f t="shared" si="94"/>
        <v>#DIV/0!</v>
      </c>
      <c r="AA230" s="26">
        <f>SUMIF('Rake Load'!A:A,Summary!B230,'Rake Load'!AO:AO)</f>
        <v>0</v>
      </c>
      <c r="AB230" s="26">
        <f>SUMIF(C$2:C230,C230,AA$2:AA230)</f>
        <v>0</v>
      </c>
      <c r="AC230" s="26">
        <f>SUM(AA$2:AA230)</f>
        <v>0</v>
      </c>
      <c r="AD230" s="31" t="e">
        <f t="shared" si="95"/>
        <v>#DIV/0!</v>
      </c>
      <c r="AE230" s="31" t="e">
        <f t="shared" si="96"/>
        <v>#DIV/0!</v>
      </c>
      <c r="AF230" s="31" t="e">
        <f t="shared" si="97"/>
        <v>#DIV/0!</v>
      </c>
      <c r="AG230" s="26">
        <f>SUMIF(Unloader!B:B,Summary!B230,Unloader!M:M)</f>
        <v>0</v>
      </c>
      <c r="AH230" s="26">
        <f>SUMIF(C$2:C230,C230,AG$2:AG230)</f>
        <v>0</v>
      </c>
      <c r="AI230" s="26">
        <f>SUM(AG$2:AG230)</f>
        <v>0</v>
      </c>
      <c r="AJ230" s="31">
        <f>SUMIF(Unloader!B:B,Summary!B230,Unloader!X:X)</f>
        <v>0</v>
      </c>
      <c r="AK230" s="31">
        <f>SUMIF(Unloader!B:B,Summary!B230,Unloader!AE:AE)+SUMIF(Unloader!B:B,Summary!B230,Unloader!BS:BS)+SUMIF(Unloader!B:B,Summary!B230,Unloader!BO:BO)</f>
        <v>0</v>
      </c>
      <c r="AL230" s="31">
        <f>SUMIF(C$2:C230,C230,AJ$2:AJ230)</f>
        <v>0</v>
      </c>
      <c r="AM230" s="31">
        <f>SUMIF(C$2:C230,C230,AK$2:AK230)</f>
        <v>0</v>
      </c>
      <c r="AN230" s="26" t="e">
        <f t="shared" si="98"/>
        <v>#DIV/0!</v>
      </c>
      <c r="AO230" s="26">
        <f>SUM(AJ$2:AJ230)</f>
        <v>0</v>
      </c>
      <c r="AP230" s="26">
        <f>SUM(AK$2:AK230)</f>
        <v>0</v>
      </c>
      <c r="AQ230" s="26" t="e">
        <f t="shared" si="99"/>
        <v>#DIV/0!</v>
      </c>
    </row>
    <row r="231" spans="1:43" x14ac:dyDescent="0.25">
      <c r="A231" s="49">
        <f t="shared" si="102"/>
        <v>230</v>
      </c>
      <c r="B231" s="120">
        <f t="shared" si="102"/>
        <v>40863</v>
      </c>
      <c r="C231" s="21">
        <f t="shared" si="81"/>
        <v>11</v>
      </c>
      <c r="D231" s="51">
        <f>COUNTIF('Rake Load'!A:A,Summary!B231)</f>
        <v>0</v>
      </c>
      <c r="E231" s="51">
        <f>SUMIF('Rake Load'!A:A,B231,'Rake Load'!F:F)</f>
        <v>0</v>
      </c>
      <c r="F231" s="23">
        <f>SUMIF('Rake Load'!A:A,B231,'Rake Load'!AB:AB)</f>
        <v>0</v>
      </c>
      <c r="G231" s="23" t="e">
        <f t="shared" si="82"/>
        <v>#DIV/0!</v>
      </c>
      <c r="H231" s="24" t="e">
        <f t="shared" si="83"/>
        <v>#DIV/0!</v>
      </c>
      <c r="I231" s="24" t="e">
        <f t="shared" si="84"/>
        <v>#DIV/0!</v>
      </c>
      <c r="J231" s="23">
        <f>SUMIF('Rake Load'!A:A,B231,'Rake Load'!BI:BI)</f>
        <v>0</v>
      </c>
      <c r="K231" s="29">
        <f t="shared" si="85"/>
        <v>0</v>
      </c>
      <c r="L231" s="29" t="e">
        <f t="shared" si="86"/>
        <v>#DIV/0!</v>
      </c>
      <c r="M231" s="36" t="e">
        <f t="shared" si="87"/>
        <v>#DIV/0!</v>
      </c>
      <c r="N231" s="36" t="e">
        <f t="shared" si="88"/>
        <v>#DIV/0!</v>
      </c>
      <c r="O231" s="122">
        <f>SUMIF(C$2:C231,C231,D$2:D231)</f>
        <v>0</v>
      </c>
      <c r="P231" s="21">
        <f>SUMIF(C$2:C231,C231,F$2:F231)</f>
        <v>0</v>
      </c>
      <c r="Q231" s="25" t="e">
        <f t="shared" si="89"/>
        <v>#DIV/0!</v>
      </c>
      <c r="R231" s="24" t="e">
        <f t="shared" si="90"/>
        <v>#DIV/0!</v>
      </c>
      <c r="S231" s="24" t="e">
        <f t="shared" si="91"/>
        <v>#DIV/0!</v>
      </c>
      <c r="T231" s="122">
        <f>SUM(D$2:D231)</f>
        <v>0</v>
      </c>
      <c r="U231" s="26">
        <f>SUMIF(C$2:C231,C231,E$2:E231)</f>
        <v>0</v>
      </c>
      <c r="V231" s="26">
        <f>SUM(E$2:E231)</f>
        <v>0</v>
      </c>
      <c r="W231" s="31">
        <f>SUM(F$2:F231)</f>
        <v>0</v>
      </c>
      <c r="X231" s="31" t="e">
        <f t="shared" si="92"/>
        <v>#DIV/0!</v>
      </c>
      <c r="Y231" s="24" t="e">
        <f t="shared" si="93"/>
        <v>#DIV/0!</v>
      </c>
      <c r="Z231" s="24" t="e">
        <f t="shared" si="94"/>
        <v>#DIV/0!</v>
      </c>
      <c r="AA231" s="26">
        <f>SUMIF('Rake Load'!A:A,Summary!B231,'Rake Load'!AO:AO)</f>
        <v>0</v>
      </c>
      <c r="AB231" s="26">
        <f>SUMIF(C$2:C231,C231,AA$2:AA231)</f>
        <v>0</v>
      </c>
      <c r="AC231" s="26">
        <f>SUM(AA$2:AA231)</f>
        <v>0</v>
      </c>
      <c r="AD231" s="31" t="e">
        <f t="shared" si="95"/>
        <v>#DIV/0!</v>
      </c>
      <c r="AE231" s="31" t="e">
        <f t="shared" si="96"/>
        <v>#DIV/0!</v>
      </c>
      <c r="AF231" s="31" t="e">
        <f t="shared" si="97"/>
        <v>#DIV/0!</v>
      </c>
      <c r="AG231" s="26">
        <f>SUMIF(Unloader!B:B,Summary!B231,Unloader!M:M)</f>
        <v>0</v>
      </c>
      <c r="AH231" s="26">
        <f>SUMIF(C$2:C231,C231,AG$2:AG231)</f>
        <v>0</v>
      </c>
      <c r="AI231" s="26">
        <f>SUM(AG$2:AG231)</f>
        <v>0</v>
      </c>
      <c r="AJ231" s="31">
        <f>SUMIF(Unloader!B:B,Summary!B231,Unloader!X:X)</f>
        <v>0</v>
      </c>
      <c r="AK231" s="31">
        <f>SUMIF(Unloader!B:B,Summary!B231,Unloader!AE:AE)+SUMIF(Unloader!B:B,Summary!B231,Unloader!BS:BS)+SUMIF(Unloader!B:B,Summary!B231,Unloader!BO:BO)</f>
        <v>0</v>
      </c>
      <c r="AL231" s="31">
        <f>SUMIF(C$2:C231,C231,AJ$2:AJ231)</f>
        <v>0</v>
      </c>
      <c r="AM231" s="31">
        <f>SUMIF(C$2:C231,C231,AK$2:AK231)</f>
        <v>0</v>
      </c>
      <c r="AN231" s="26" t="e">
        <f t="shared" si="98"/>
        <v>#DIV/0!</v>
      </c>
      <c r="AO231" s="26">
        <f>SUM(AJ$2:AJ231)</f>
        <v>0</v>
      </c>
      <c r="AP231" s="26">
        <f>SUM(AK$2:AK231)</f>
        <v>0</v>
      </c>
      <c r="AQ231" s="26" t="e">
        <f t="shared" si="99"/>
        <v>#DIV/0!</v>
      </c>
    </row>
    <row r="232" spans="1:43" x14ac:dyDescent="0.25">
      <c r="A232" s="49">
        <f t="shared" ref="A232:B247" si="103">A231+1</f>
        <v>231</v>
      </c>
      <c r="B232" s="120">
        <f t="shared" si="103"/>
        <v>40864</v>
      </c>
      <c r="C232" s="21">
        <f t="shared" si="81"/>
        <v>11</v>
      </c>
      <c r="D232" s="51">
        <f>COUNTIF('Rake Load'!A:A,Summary!B232)</f>
        <v>0</v>
      </c>
      <c r="E232" s="51">
        <f>SUMIF('Rake Load'!A:A,B232,'Rake Load'!F:F)</f>
        <v>0</v>
      </c>
      <c r="F232" s="23">
        <f>SUMIF('Rake Load'!A:A,B232,'Rake Load'!AB:AB)</f>
        <v>0</v>
      </c>
      <c r="G232" s="23" t="e">
        <f t="shared" si="82"/>
        <v>#DIV/0!</v>
      </c>
      <c r="H232" s="24" t="e">
        <f t="shared" si="83"/>
        <v>#DIV/0!</v>
      </c>
      <c r="I232" s="24" t="e">
        <f t="shared" si="84"/>
        <v>#DIV/0!</v>
      </c>
      <c r="J232" s="23">
        <f>SUMIF('Rake Load'!A:A,B232,'Rake Load'!BI:BI)</f>
        <v>0</v>
      </c>
      <c r="K232" s="29">
        <f t="shared" si="85"/>
        <v>0</v>
      </c>
      <c r="L232" s="29" t="e">
        <f t="shared" si="86"/>
        <v>#DIV/0!</v>
      </c>
      <c r="M232" s="36" t="e">
        <f t="shared" si="87"/>
        <v>#DIV/0!</v>
      </c>
      <c r="N232" s="36" t="e">
        <f t="shared" si="88"/>
        <v>#DIV/0!</v>
      </c>
      <c r="O232" s="122">
        <f>SUMIF(C$2:C232,C232,D$2:D232)</f>
        <v>0</v>
      </c>
      <c r="P232" s="21">
        <f>SUMIF(C$2:C232,C232,F$2:F232)</f>
        <v>0</v>
      </c>
      <c r="Q232" s="25" t="e">
        <f t="shared" si="89"/>
        <v>#DIV/0!</v>
      </c>
      <c r="R232" s="24" t="e">
        <f t="shared" si="90"/>
        <v>#DIV/0!</v>
      </c>
      <c r="S232" s="24" t="e">
        <f t="shared" si="91"/>
        <v>#DIV/0!</v>
      </c>
      <c r="T232" s="122">
        <f>SUM(D$2:D232)</f>
        <v>0</v>
      </c>
      <c r="U232" s="26">
        <f>SUMIF(C$2:C232,C232,E$2:E232)</f>
        <v>0</v>
      </c>
      <c r="V232" s="26">
        <f>SUM(E$2:E232)</f>
        <v>0</v>
      </c>
      <c r="W232" s="31">
        <f>SUM(F$2:F232)</f>
        <v>0</v>
      </c>
      <c r="X232" s="31" t="e">
        <f t="shared" si="92"/>
        <v>#DIV/0!</v>
      </c>
      <c r="Y232" s="24" t="e">
        <f t="shared" si="93"/>
        <v>#DIV/0!</v>
      </c>
      <c r="Z232" s="24" t="e">
        <f t="shared" si="94"/>
        <v>#DIV/0!</v>
      </c>
      <c r="AA232" s="26">
        <f>SUMIF('Rake Load'!A:A,Summary!B232,'Rake Load'!AO:AO)</f>
        <v>0</v>
      </c>
      <c r="AB232" s="26">
        <f>SUMIF(C$2:C232,C232,AA$2:AA232)</f>
        <v>0</v>
      </c>
      <c r="AC232" s="26">
        <f>SUM(AA$2:AA232)</f>
        <v>0</v>
      </c>
      <c r="AD232" s="31" t="e">
        <f t="shared" si="95"/>
        <v>#DIV/0!</v>
      </c>
      <c r="AE232" s="31" t="e">
        <f t="shared" si="96"/>
        <v>#DIV/0!</v>
      </c>
      <c r="AF232" s="31" t="e">
        <f t="shared" si="97"/>
        <v>#DIV/0!</v>
      </c>
      <c r="AG232" s="26">
        <f>SUMIF(Unloader!B:B,Summary!B232,Unloader!M:M)</f>
        <v>0</v>
      </c>
      <c r="AH232" s="26">
        <f>SUMIF(C$2:C232,C232,AG$2:AG232)</f>
        <v>0</v>
      </c>
      <c r="AI232" s="26">
        <f>SUM(AG$2:AG232)</f>
        <v>0</v>
      </c>
      <c r="AJ232" s="31">
        <f>SUMIF(Unloader!B:B,Summary!B232,Unloader!X:X)</f>
        <v>0</v>
      </c>
      <c r="AK232" s="31">
        <f>SUMIF(Unloader!B:B,Summary!B232,Unloader!AE:AE)+SUMIF(Unloader!B:B,Summary!B232,Unloader!BS:BS)+SUMIF(Unloader!B:B,Summary!B232,Unloader!BO:BO)</f>
        <v>0</v>
      </c>
      <c r="AL232" s="31">
        <f>SUMIF(C$2:C232,C232,AJ$2:AJ232)</f>
        <v>0</v>
      </c>
      <c r="AM232" s="31">
        <f>SUMIF(C$2:C232,C232,AK$2:AK232)</f>
        <v>0</v>
      </c>
      <c r="AN232" s="26" t="e">
        <f t="shared" si="98"/>
        <v>#DIV/0!</v>
      </c>
      <c r="AO232" s="26">
        <f>SUM(AJ$2:AJ232)</f>
        <v>0</v>
      </c>
      <c r="AP232" s="26">
        <f>SUM(AK$2:AK232)</f>
        <v>0</v>
      </c>
      <c r="AQ232" s="26" t="e">
        <f t="shared" si="99"/>
        <v>#DIV/0!</v>
      </c>
    </row>
    <row r="233" spans="1:43" x14ac:dyDescent="0.25">
      <c r="A233" s="49">
        <f t="shared" si="103"/>
        <v>232</v>
      </c>
      <c r="B233" s="120">
        <f t="shared" si="103"/>
        <v>40865</v>
      </c>
      <c r="C233" s="21">
        <f t="shared" si="81"/>
        <v>11</v>
      </c>
      <c r="D233" s="51">
        <f>COUNTIF('Rake Load'!A:A,Summary!B233)</f>
        <v>0</v>
      </c>
      <c r="E233" s="51">
        <f>SUMIF('Rake Load'!A:A,B233,'Rake Load'!F:F)</f>
        <v>0</v>
      </c>
      <c r="F233" s="23">
        <f>SUMIF('Rake Load'!A:A,B233,'Rake Load'!AB:AB)</f>
        <v>0</v>
      </c>
      <c r="G233" s="23" t="e">
        <f t="shared" si="82"/>
        <v>#DIV/0!</v>
      </c>
      <c r="H233" s="24" t="e">
        <f t="shared" si="83"/>
        <v>#DIV/0!</v>
      </c>
      <c r="I233" s="24" t="e">
        <f t="shared" si="84"/>
        <v>#DIV/0!</v>
      </c>
      <c r="J233" s="23">
        <f>SUMIF('Rake Load'!A:A,B233,'Rake Load'!BI:BI)</f>
        <v>0</v>
      </c>
      <c r="K233" s="29">
        <f t="shared" si="85"/>
        <v>0</v>
      </c>
      <c r="L233" s="29" t="e">
        <f t="shared" si="86"/>
        <v>#DIV/0!</v>
      </c>
      <c r="M233" s="36" t="e">
        <f t="shared" si="87"/>
        <v>#DIV/0!</v>
      </c>
      <c r="N233" s="36" t="e">
        <f t="shared" si="88"/>
        <v>#DIV/0!</v>
      </c>
      <c r="O233" s="122">
        <f>SUMIF(C$2:C233,C233,D$2:D233)</f>
        <v>0</v>
      </c>
      <c r="P233" s="21">
        <f>SUMIF(C$2:C233,C233,F$2:F233)</f>
        <v>0</v>
      </c>
      <c r="Q233" s="25" t="e">
        <f t="shared" si="89"/>
        <v>#DIV/0!</v>
      </c>
      <c r="R233" s="24" t="e">
        <f t="shared" si="90"/>
        <v>#DIV/0!</v>
      </c>
      <c r="S233" s="24" t="e">
        <f t="shared" si="91"/>
        <v>#DIV/0!</v>
      </c>
      <c r="T233" s="122">
        <f>SUM(D$2:D233)</f>
        <v>0</v>
      </c>
      <c r="U233" s="26">
        <f>SUMIF(C$2:C233,C233,E$2:E233)</f>
        <v>0</v>
      </c>
      <c r="V233" s="26">
        <f>SUM(E$2:E233)</f>
        <v>0</v>
      </c>
      <c r="W233" s="31">
        <f>SUM(F$2:F233)</f>
        <v>0</v>
      </c>
      <c r="X233" s="31" t="e">
        <f t="shared" si="92"/>
        <v>#DIV/0!</v>
      </c>
      <c r="Y233" s="24" t="e">
        <f t="shared" si="93"/>
        <v>#DIV/0!</v>
      </c>
      <c r="Z233" s="24" t="e">
        <f t="shared" si="94"/>
        <v>#DIV/0!</v>
      </c>
      <c r="AA233" s="26">
        <f>SUMIF('Rake Load'!A:A,Summary!B233,'Rake Load'!AO:AO)</f>
        <v>0</v>
      </c>
      <c r="AB233" s="26">
        <f>SUMIF(C$2:C233,C233,AA$2:AA233)</f>
        <v>0</v>
      </c>
      <c r="AC233" s="26">
        <f>SUM(AA$2:AA233)</f>
        <v>0</v>
      </c>
      <c r="AD233" s="31" t="e">
        <f t="shared" si="95"/>
        <v>#DIV/0!</v>
      </c>
      <c r="AE233" s="31" t="e">
        <f t="shared" si="96"/>
        <v>#DIV/0!</v>
      </c>
      <c r="AF233" s="31" t="e">
        <f t="shared" si="97"/>
        <v>#DIV/0!</v>
      </c>
      <c r="AG233" s="26">
        <f>SUMIF(Unloader!B:B,Summary!B233,Unloader!M:M)</f>
        <v>0</v>
      </c>
      <c r="AH233" s="26">
        <f>SUMIF(C$2:C233,C233,AG$2:AG233)</f>
        <v>0</v>
      </c>
      <c r="AI233" s="26">
        <f>SUM(AG$2:AG233)</f>
        <v>0</v>
      </c>
      <c r="AJ233" s="31">
        <f>SUMIF(Unloader!B:B,Summary!B233,Unloader!X:X)</f>
        <v>0</v>
      </c>
      <c r="AK233" s="31">
        <f>SUMIF(Unloader!B:B,Summary!B233,Unloader!AE:AE)+SUMIF(Unloader!B:B,Summary!B233,Unloader!BS:BS)+SUMIF(Unloader!B:B,Summary!B233,Unloader!BO:BO)</f>
        <v>0</v>
      </c>
      <c r="AL233" s="31">
        <f>SUMIF(C$2:C233,C233,AJ$2:AJ233)</f>
        <v>0</v>
      </c>
      <c r="AM233" s="31">
        <f>SUMIF(C$2:C233,C233,AK$2:AK233)</f>
        <v>0</v>
      </c>
      <c r="AN233" s="26" t="e">
        <f t="shared" si="98"/>
        <v>#DIV/0!</v>
      </c>
      <c r="AO233" s="26">
        <f>SUM(AJ$2:AJ233)</f>
        <v>0</v>
      </c>
      <c r="AP233" s="26">
        <f>SUM(AK$2:AK233)</f>
        <v>0</v>
      </c>
      <c r="AQ233" s="26" t="e">
        <f t="shared" si="99"/>
        <v>#DIV/0!</v>
      </c>
    </row>
    <row r="234" spans="1:43" x14ac:dyDescent="0.25">
      <c r="A234" s="49">
        <f t="shared" si="103"/>
        <v>233</v>
      </c>
      <c r="B234" s="120">
        <f t="shared" si="103"/>
        <v>40866</v>
      </c>
      <c r="C234" s="21">
        <f t="shared" si="81"/>
        <v>11</v>
      </c>
      <c r="D234" s="51">
        <f>COUNTIF('Rake Load'!A:A,Summary!B234)</f>
        <v>0</v>
      </c>
      <c r="E234" s="51">
        <f>SUMIF('Rake Load'!A:A,B234,'Rake Load'!F:F)</f>
        <v>0</v>
      </c>
      <c r="F234" s="23">
        <f>SUMIF('Rake Load'!A:A,B234,'Rake Load'!AB:AB)</f>
        <v>0</v>
      </c>
      <c r="G234" s="23" t="e">
        <f t="shared" si="82"/>
        <v>#DIV/0!</v>
      </c>
      <c r="H234" s="24" t="e">
        <f t="shared" si="83"/>
        <v>#DIV/0!</v>
      </c>
      <c r="I234" s="24" t="e">
        <f t="shared" si="84"/>
        <v>#DIV/0!</v>
      </c>
      <c r="J234" s="23">
        <f>SUMIF('Rake Load'!A:A,B234,'Rake Load'!BI:BI)</f>
        <v>0</v>
      </c>
      <c r="K234" s="29">
        <f t="shared" si="85"/>
        <v>0</v>
      </c>
      <c r="L234" s="29" t="e">
        <f t="shared" si="86"/>
        <v>#DIV/0!</v>
      </c>
      <c r="M234" s="36" t="e">
        <f t="shared" si="87"/>
        <v>#DIV/0!</v>
      </c>
      <c r="N234" s="36" t="e">
        <f t="shared" si="88"/>
        <v>#DIV/0!</v>
      </c>
      <c r="O234" s="122">
        <f>SUMIF(C$2:C234,C234,D$2:D234)</f>
        <v>0</v>
      </c>
      <c r="P234" s="21">
        <f>SUMIF(C$2:C234,C234,F$2:F234)</f>
        <v>0</v>
      </c>
      <c r="Q234" s="25" t="e">
        <f t="shared" si="89"/>
        <v>#DIV/0!</v>
      </c>
      <c r="R234" s="24" t="e">
        <f t="shared" si="90"/>
        <v>#DIV/0!</v>
      </c>
      <c r="S234" s="24" t="e">
        <f t="shared" si="91"/>
        <v>#DIV/0!</v>
      </c>
      <c r="T234" s="122">
        <f>SUM(D$2:D234)</f>
        <v>0</v>
      </c>
      <c r="U234" s="26">
        <f>SUMIF(C$2:C234,C234,E$2:E234)</f>
        <v>0</v>
      </c>
      <c r="V234" s="26">
        <f>SUM(E$2:E234)</f>
        <v>0</v>
      </c>
      <c r="W234" s="31">
        <f>SUM(F$2:F234)</f>
        <v>0</v>
      </c>
      <c r="X234" s="31" t="e">
        <f t="shared" si="92"/>
        <v>#DIV/0!</v>
      </c>
      <c r="Y234" s="24" t="e">
        <f t="shared" si="93"/>
        <v>#DIV/0!</v>
      </c>
      <c r="Z234" s="24" t="e">
        <f t="shared" si="94"/>
        <v>#DIV/0!</v>
      </c>
      <c r="AA234" s="26">
        <f>SUMIF('Rake Load'!A:A,Summary!B234,'Rake Load'!AO:AO)</f>
        <v>0</v>
      </c>
      <c r="AB234" s="26">
        <f>SUMIF(C$2:C234,C234,AA$2:AA234)</f>
        <v>0</v>
      </c>
      <c r="AC234" s="26">
        <f>SUM(AA$2:AA234)</f>
        <v>0</v>
      </c>
      <c r="AD234" s="31" t="e">
        <f t="shared" si="95"/>
        <v>#DIV/0!</v>
      </c>
      <c r="AE234" s="31" t="e">
        <f t="shared" si="96"/>
        <v>#DIV/0!</v>
      </c>
      <c r="AF234" s="31" t="e">
        <f t="shared" si="97"/>
        <v>#DIV/0!</v>
      </c>
      <c r="AG234" s="26">
        <f>SUMIF(Unloader!B:B,Summary!B234,Unloader!M:M)</f>
        <v>0</v>
      </c>
      <c r="AH234" s="26">
        <f>SUMIF(C$2:C234,C234,AG$2:AG234)</f>
        <v>0</v>
      </c>
      <c r="AI234" s="26">
        <f>SUM(AG$2:AG234)</f>
        <v>0</v>
      </c>
      <c r="AJ234" s="31">
        <f>SUMIF(Unloader!B:B,Summary!B234,Unloader!X:X)</f>
        <v>0</v>
      </c>
      <c r="AK234" s="31">
        <f>SUMIF(Unloader!B:B,Summary!B234,Unloader!AE:AE)+SUMIF(Unloader!B:B,Summary!B234,Unloader!BS:BS)+SUMIF(Unloader!B:B,Summary!B234,Unloader!BO:BO)</f>
        <v>0</v>
      </c>
      <c r="AL234" s="31">
        <f>SUMIF(C$2:C234,C234,AJ$2:AJ234)</f>
        <v>0</v>
      </c>
      <c r="AM234" s="31">
        <f>SUMIF(C$2:C234,C234,AK$2:AK234)</f>
        <v>0</v>
      </c>
      <c r="AN234" s="26" t="e">
        <f t="shared" si="98"/>
        <v>#DIV/0!</v>
      </c>
      <c r="AO234" s="26">
        <f>SUM(AJ$2:AJ234)</f>
        <v>0</v>
      </c>
      <c r="AP234" s="26">
        <f>SUM(AK$2:AK234)</f>
        <v>0</v>
      </c>
      <c r="AQ234" s="26" t="e">
        <f t="shared" si="99"/>
        <v>#DIV/0!</v>
      </c>
    </row>
    <row r="235" spans="1:43" x14ac:dyDescent="0.25">
      <c r="A235" s="49">
        <f t="shared" si="103"/>
        <v>234</v>
      </c>
      <c r="B235" s="120">
        <f t="shared" si="103"/>
        <v>40867</v>
      </c>
      <c r="C235" s="21">
        <f t="shared" si="81"/>
        <v>11</v>
      </c>
      <c r="D235" s="51">
        <f>COUNTIF('Rake Load'!A:A,Summary!B235)</f>
        <v>0</v>
      </c>
      <c r="E235" s="51">
        <f>SUMIF('Rake Load'!A:A,B235,'Rake Load'!F:F)</f>
        <v>0</v>
      </c>
      <c r="F235" s="23">
        <f>SUMIF('Rake Load'!A:A,B235,'Rake Load'!AB:AB)</f>
        <v>0</v>
      </c>
      <c r="G235" s="23" t="e">
        <f t="shared" si="82"/>
        <v>#DIV/0!</v>
      </c>
      <c r="H235" s="24" t="e">
        <f t="shared" si="83"/>
        <v>#DIV/0!</v>
      </c>
      <c r="I235" s="24" t="e">
        <f t="shared" si="84"/>
        <v>#DIV/0!</v>
      </c>
      <c r="J235" s="23">
        <f>SUMIF('Rake Load'!A:A,B235,'Rake Load'!BI:BI)</f>
        <v>0</v>
      </c>
      <c r="K235" s="29">
        <f t="shared" si="85"/>
        <v>0</v>
      </c>
      <c r="L235" s="29" t="e">
        <f t="shared" si="86"/>
        <v>#DIV/0!</v>
      </c>
      <c r="M235" s="36" t="e">
        <f t="shared" si="87"/>
        <v>#DIV/0!</v>
      </c>
      <c r="N235" s="36" t="e">
        <f t="shared" si="88"/>
        <v>#DIV/0!</v>
      </c>
      <c r="O235" s="122">
        <f>SUMIF(C$2:C235,C235,D$2:D235)</f>
        <v>0</v>
      </c>
      <c r="P235" s="21">
        <f>SUMIF(C$2:C235,C235,F$2:F235)</f>
        <v>0</v>
      </c>
      <c r="Q235" s="25" t="e">
        <f t="shared" si="89"/>
        <v>#DIV/0!</v>
      </c>
      <c r="R235" s="24" t="e">
        <f t="shared" si="90"/>
        <v>#DIV/0!</v>
      </c>
      <c r="S235" s="24" t="e">
        <f t="shared" si="91"/>
        <v>#DIV/0!</v>
      </c>
      <c r="T235" s="122">
        <f>SUM(D$2:D235)</f>
        <v>0</v>
      </c>
      <c r="U235" s="26">
        <f>SUMIF(C$2:C235,C235,E$2:E235)</f>
        <v>0</v>
      </c>
      <c r="V235" s="26">
        <f>SUM(E$2:E235)</f>
        <v>0</v>
      </c>
      <c r="W235" s="31">
        <f>SUM(F$2:F235)</f>
        <v>0</v>
      </c>
      <c r="X235" s="31" t="e">
        <f t="shared" si="92"/>
        <v>#DIV/0!</v>
      </c>
      <c r="Y235" s="24" t="e">
        <f t="shared" si="93"/>
        <v>#DIV/0!</v>
      </c>
      <c r="Z235" s="24" t="e">
        <f t="shared" si="94"/>
        <v>#DIV/0!</v>
      </c>
      <c r="AA235" s="26">
        <f>SUMIF('Rake Load'!A:A,Summary!B235,'Rake Load'!AO:AO)</f>
        <v>0</v>
      </c>
      <c r="AB235" s="26">
        <f>SUMIF(C$2:C235,C235,AA$2:AA235)</f>
        <v>0</v>
      </c>
      <c r="AC235" s="26">
        <f>SUM(AA$2:AA235)</f>
        <v>0</v>
      </c>
      <c r="AD235" s="31" t="e">
        <f t="shared" si="95"/>
        <v>#DIV/0!</v>
      </c>
      <c r="AE235" s="31" t="e">
        <f t="shared" si="96"/>
        <v>#DIV/0!</v>
      </c>
      <c r="AF235" s="31" t="e">
        <f t="shared" si="97"/>
        <v>#DIV/0!</v>
      </c>
      <c r="AG235" s="26">
        <f>SUMIF(Unloader!B:B,Summary!B235,Unloader!M:M)</f>
        <v>0</v>
      </c>
      <c r="AH235" s="26">
        <f>SUMIF(C$2:C235,C235,AG$2:AG235)</f>
        <v>0</v>
      </c>
      <c r="AI235" s="26">
        <f>SUM(AG$2:AG235)</f>
        <v>0</v>
      </c>
      <c r="AJ235" s="31">
        <f>SUMIF(Unloader!B:B,Summary!B235,Unloader!X:X)</f>
        <v>0</v>
      </c>
      <c r="AK235" s="31">
        <f>SUMIF(Unloader!B:B,Summary!B235,Unloader!AE:AE)+SUMIF(Unloader!B:B,Summary!B235,Unloader!BS:BS)+SUMIF(Unloader!B:B,Summary!B235,Unloader!BO:BO)</f>
        <v>0</v>
      </c>
      <c r="AL235" s="31">
        <f>SUMIF(C$2:C235,C235,AJ$2:AJ235)</f>
        <v>0</v>
      </c>
      <c r="AM235" s="31">
        <f>SUMIF(C$2:C235,C235,AK$2:AK235)</f>
        <v>0</v>
      </c>
      <c r="AN235" s="26" t="e">
        <f t="shared" si="98"/>
        <v>#DIV/0!</v>
      </c>
      <c r="AO235" s="26">
        <f>SUM(AJ$2:AJ235)</f>
        <v>0</v>
      </c>
      <c r="AP235" s="26">
        <f>SUM(AK$2:AK235)</f>
        <v>0</v>
      </c>
      <c r="AQ235" s="26" t="e">
        <f t="shared" si="99"/>
        <v>#DIV/0!</v>
      </c>
    </row>
    <row r="236" spans="1:43" x14ac:dyDescent="0.25">
      <c r="A236" s="49">
        <f t="shared" si="103"/>
        <v>235</v>
      </c>
      <c r="B236" s="120">
        <f t="shared" si="103"/>
        <v>40868</v>
      </c>
      <c r="C236" s="21">
        <f t="shared" si="81"/>
        <v>11</v>
      </c>
      <c r="D236" s="51">
        <f>COUNTIF('Rake Load'!A:A,Summary!B236)</f>
        <v>0</v>
      </c>
      <c r="E236" s="51">
        <f>SUMIF('Rake Load'!A:A,B236,'Rake Load'!F:F)</f>
        <v>0</v>
      </c>
      <c r="F236" s="23">
        <f>SUMIF('Rake Load'!A:A,B236,'Rake Load'!AB:AB)</f>
        <v>0</v>
      </c>
      <c r="G236" s="23" t="e">
        <f t="shared" si="82"/>
        <v>#DIV/0!</v>
      </c>
      <c r="H236" s="24" t="e">
        <f t="shared" si="83"/>
        <v>#DIV/0!</v>
      </c>
      <c r="I236" s="24" t="e">
        <f t="shared" si="84"/>
        <v>#DIV/0!</v>
      </c>
      <c r="J236" s="23">
        <f>SUMIF('Rake Load'!A:A,B236,'Rake Load'!BI:BI)</f>
        <v>0</v>
      </c>
      <c r="K236" s="29">
        <f t="shared" si="85"/>
        <v>0</v>
      </c>
      <c r="L236" s="29" t="e">
        <f t="shared" si="86"/>
        <v>#DIV/0!</v>
      </c>
      <c r="M236" s="36" t="e">
        <f t="shared" si="87"/>
        <v>#DIV/0!</v>
      </c>
      <c r="N236" s="36" t="e">
        <f t="shared" si="88"/>
        <v>#DIV/0!</v>
      </c>
      <c r="O236" s="122">
        <f>SUMIF(C$2:C236,C236,D$2:D236)</f>
        <v>0</v>
      </c>
      <c r="P236" s="21">
        <f>SUMIF(C$2:C236,C236,F$2:F236)</f>
        <v>0</v>
      </c>
      <c r="Q236" s="25" t="e">
        <f t="shared" si="89"/>
        <v>#DIV/0!</v>
      </c>
      <c r="R236" s="24" t="e">
        <f t="shared" si="90"/>
        <v>#DIV/0!</v>
      </c>
      <c r="S236" s="24" t="e">
        <f t="shared" si="91"/>
        <v>#DIV/0!</v>
      </c>
      <c r="T236" s="122">
        <f>SUM(D$2:D236)</f>
        <v>0</v>
      </c>
      <c r="U236" s="26">
        <f>SUMIF(C$2:C236,C236,E$2:E236)</f>
        <v>0</v>
      </c>
      <c r="V236" s="26">
        <f>SUM(E$2:E236)</f>
        <v>0</v>
      </c>
      <c r="W236" s="31">
        <f>SUM(F$2:F236)</f>
        <v>0</v>
      </c>
      <c r="X236" s="31" t="e">
        <f t="shared" si="92"/>
        <v>#DIV/0!</v>
      </c>
      <c r="Y236" s="24" t="e">
        <f t="shared" si="93"/>
        <v>#DIV/0!</v>
      </c>
      <c r="Z236" s="24" t="e">
        <f t="shared" si="94"/>
        <v>#DIV/0!</v>
      </c>
      <c r="AA236" s="26">
        <f>SUMIF('Rake Load'!A:A,Summary!B236,'Rake Load'!AO:AO)</f>
        <v>0</v>
      </c>
      <c r="AB236" s="26">
        <f>SUMIF(C$2:C236,C236,AA$2:AA236)</f>
        <v>0</v>
      </c>
      <c r="AC236" s="26">
        <f>SUM(AA$2:AA236)</f>
        <v>0</v>
      </c>
      <c r="AD236" s="31" t="e">
        <f t="shared" si="95"/>
        <v>#DIV/0!</v>
      </c>
      <c r="AE236" s="31" t="e">
        <f t="shared" si="96"/>
        <v>#DIV/0!</v>
      </c>
      <c r="AF236" s="31" t="e">
        <f t="shared" si="97"/>
        <v>#DIV/0!</v>
      </c>
      <c r="AG236" s="26">
        <f>SUMIF(Unloader!B:B,Summary!B236,Unloader!M:M)</f>
        <v>0</v>
      </c>
      <c r="AH236" s="26">
        <f>SUMIF(C$2:C236,C236,AG$2:AG236)</f>
        <v>0</v>
      </c>
      <c r="AI236" s="26">
        <f>SUM(AG$2:AG236)</f>
        <v>0</v>
      </c>
      <c r="AJ236" s="31">
        <f>SUMIF(Unloader!B:B,Summary!B236,Unloader!X:X)</f>
        <v>0</v>
      </c>
      <c r="AK236" s="31">
        <f>SUMIF(Unloader!B:B,Summary!B236,Unloader!AE:AE)+SUMIF(Unloader!B:B,Summary!B236,Unloader!BS:BS)+SUMIF(Unloader!B:B,Summary!B236,Unloader!BO:BO)</f>
        <v>0</v>
      </c>
      <c r="AL236" s="31">
        <f>SUMIF(C$2:C236,C236,AJ$2:AJ236)</f>
        <v>0</v>
      </c>
      <c r="AM236" s="31">
        <f>SUMIF(C$2:C236,C236,AK$2:AK236)</f>
        <v>0</v>
      </c>
      <c r="AN236" s="26" t="e">
        <f t="shared" si="98"/>
        <v>#DIV/0!</v>
      </c>
      <c r="AO236" s="26">
        <f>SUM(AJ$2:AJ236)</f>
        <v>0</v>
      </c>
      <c r="AP236" s="26">
        <f>SUM(AK$2:AK236)</f>
        <v>0</v>
      </c>
      <c r="AQ236" s="26" t="e">
        <f t="shared" si="99"/>
        <v>#DIV/0!</v>
      </c>
    </row>
    <row r="237" spans="1:43" x14ac:dyDescent="0.25">
      <c r="A237" s="49">
        <f t="shared" si="103"/>
        <v>236</v>
      </c>
      <c r="B237" s="120">
        <f t="shared" si="103"/>
        <v>40869</v>
      </c>
      <c r="C237" s="21">
        <f t="shared" si="81"/>
        <v>11</v>
      </c>
      <c r="D237" s="51">
        <f>COUNTIF('Rake Load'!A:A,Summary!B237)</f>
        <v>0</v>
      </c>
      <c r="E237" s="51">
        <f>SUMIF('Rake Load'!A:A,B237,'Rake Load'!F:F)</f>
        <v>0</v>
      </c>
      <c r="F237" s="23">
        <f>SUMIF('Rake Load'!A:A,B237,'Rake Load'!AB:AB)</f>
        <v>0</v>
      </c>
      <c r="G237" s="23" t="e">
        <f t="shared" si="82"/>
        <v>#DIV/0!</v>
      </c>
      <c r="H237" s="24" t="e">
        <f t="shared" si="83"/>
        <v>#DIV/0!</v>
      </c>
      <c r="I237" s="24" t="e">
        <f t="shared" si="84"/>
        <v>#DIV/0!</v>
      </c>
      <c r="J237" s="23">
        <f>SUMIF('Rake Load'!A:A,B237,'Rake Load'!BI:BI)</f>
        <v>0</v>
      </c>
      <c r="K237" s="29">
        <f t="shared" si="85"/>
        <v>0</v>
      </c>
      <c r="L237" s="29" t="e">
        <f t="shared" si="86"/>
        <v>#DIV/0!</v>
      </c>
      <c r="M237" s="36" t="e">
        <f t="shared" si="87"/>
        <v>#DIV/0!</v>
      </c>
      <c r="N237" s="36" t="e">
        <f t="shared" si="88"/>
        <v>#DIV/0!</v>
      </c>
      <c r="O237" s="122">
        <f>SUMIF(C$2:C237,C237,D$2:D237)</f>
        <v>0</v>
      </c>
      <c r="P237" s="21">
        <f>SUMIF(C$2:C237,C237,F$2:F237)</f>
        <v>0</v>
      </c>
      <c r="Q237" s="25" t="e">
        <f t="shared" si="89"/>
        <v>#DIV/0!</v>
      </c>
      <c r="R237" s="24" t="e">
        <f t="shared" si="90"/>
        <v>#DIV/0!</v>
      </c>
      <c r="S237" s="24" t="e">
        <f t="shared" si="91"/>
        <v>#DIV/0!</v>
      </c>
      <c r="T237" s="122">
        <f>SUM(D$2:D237)</f>
        <v>0</v>
      </c>
      <c r="U237" s="26">
        <f>SUMIF(C$2:C237,C237,E$2:E237)</f>
        <v>0</v>
      </c>
      <c r="V237" s="26">
        <f>SUM(E$2:E237)</f>
        <v>0</v>
      </c>
      <c r="W237" s="31">
        <f>SUM(F$2:F237)</f>
        <v>0</v>
      </c>
      <c r="X237" s="31" t="e">
        <f t="shared" si="92"/>
        <v>#DIV/0!</v>
      </c>
      <c r="Y237" s="24" t="e">
        <f t="shared" si="93"/>
        <v>#DIV/0!</v>
      </c>
      <c r="Z237" s="24" t="e">
        <f t="shared" si="94"/>
        <v>#DIV/0!</v>
      </c>
      <c r="AA237" s="26">
        <f>SUMIF('Rake Load'!A:A,Summary!B237,'Rake Load'!AO:AO)</f>
        <v>0</v>
      </c>
      <c r="AB237" s="26">
        <f>SUMIF(C$2:C237,C237,AA$2:AA237)</f>
        <v>0</v>
      </c>
      <c r="AC237" s="26">
        <f>SUM(AA$2:AA237)</f>
        <v>0</v>
      </c>
      <c r="AD237" s="31" t="e">
        <f t="shared" si="95"/>
        <v>#DIV/0!</v>
      </c>
      <c r="AE237" s="31" t="e">
        <f t="shared" si="96"/>
        <v>#DIV/0!</v>
      </c>
      <c r="AF237" s="31" t="e">
        <f t="shared" si="97"/>
        <v>#DIV/0!</v>
      </c>
      <c r="AG237" s="26">
        <f>SUMIF(Unloader!B:B,Summary!B237,Unloader!M:M)</f>
        <v>0</v>
      </c>
      <c r="AH237" s="26">
        <f>SUMIF(C$2:C237,C237,AG$2:AG237)</f>
        <v>0</v>
      </c>
      <c r="AI237" s="26">
        <f>SUM(AG$2:AG237)</f>
        <v>0</v>
      </c>
      <c r="AJ237" s="31">
        <f>SUMIF(Unloader!B:B,Summary!B237,Unloader!X:X)</f>
        <v>0</v>
      </c>
      <c r="AK237" s="31">
        <f>SUMIF(Unloader!B:B,Summary!B237,Unloader!AE:AE)+SUMIF(Unloader!B:B,Summary!B237,Unloader!BS:BS)+SUMIF(Unloader!B:B,Summary!B237,Unloader!BO:BO)</f>
        <v>0</v>
      </c>
      <c r="AL237" s="31">
        <f>SUMIF(C$2:C237,C237,AJ$2:AJ237)</f>
        <v>0</v>
      </c>
      <c r="AM237" s="31">
        <f>SUMIF(C$2:C237,C237,AK$2:AK237)</f>
        <v>0</v>
      </c>
      <c r="AN237" s="26" t="e">
        <f t="shared" si="98"/>
        <v>#DIV/0!</v>
      </c>
      <c r="AO237" s="26">
        <f>SUM(AJ$2:AJ237)</f>
        <v>0</v>
      </c>
      <c r="AP237" s="26">
        <f>SUM(AK$2:AK237)</f>
        <v>0</v>
      </c>
      <c r="AQ237" s="26" t="e">
        <f t="shared" si="99"/>
        <v>#DIV/0!</v>
      </c>
    </row>
    <row r="238" spans="1:43" x14ac:dyDescent="0.25">
      <c r="A238" s="49">
        <f t="shared" si="103"/>
        <v>237</v>
      </c>
      <c r="B238" s="120">
        <f t="shared" si="103"/>
        <v>40870</v>
      </c>
      <c r="C238" s="21">
        <f t="shared" si="81"/>
        <v>11</v>
      </c>
      <c r="D238" s="51">
        <f>COUNTIF('Rake Load'!A:A,Summary!B238)</f>
        <v>0</v>
      </c>
      <c r="E238" s="51">
        <f>SUMIF('Rake Load'!A:A,B238,'Rake Load'!F:F)</f>
        <v>0</v>
      </c>
      <c r="F238" s="23">
        <f>SUMIF('Rake Load'!A:A,B238,'Rake Load'!AB:AB)</f>
        <v>0</v>
      </c>
      <c r="G238" s="23" t="e">
        <f t="shared" si="82"/>
        <v>#DIV/0!</v>
      </c>
      <c r="H238" s="24" t="e">
        <f t="shared" si="83"/>
        <v>#DIV/0!</v>
      </c>
      <c r="I238" s="24" t="e">
        <f t="shared" si="84"/>
        <v>#DIV/0!</v>
      </c>
      <c r="J238" s="23">
        <f>SUMIF('Rake Load'!A:A,B238,'Rake Load'!BI:BI)</f>
        <v>0</v>
      </c>
      <c r="K238" s="29">
        <f t="shared" si="85"/>
        <v>0</v>
      </c>
      <c r="L238" s="29" t="e">
        <f t="shared" si="86"/>
        <v>#DIV/0!</v>
      </c>
      <c r="M238" s="36" t="e">
        <f t="shared" si="87"/>
        <v>#DIV/0!</v>
      </c>
      <c r="N238" s="36" t="e">
        <f t="shared" si="88"/>
        <v>#DIV/0!</v>
      </c>
      <c r="O238" s="122">
        <f>SUMIF(C$2:C238,C238,D$2:D238)</f>
        <v>0</v>
      </c>
      <c r="P238" s="21">
        <f>SUMIF(C$2:C238,C238,F$2:F238)</f>
        <v>0</v>
      </c>
      <c r="Q238" s="25" t="e">
        <f t="shared" si="89"/>
        <v>#DIV/0!</v>
      </c>
      <c r="R238" s="24" t="e">
        <f t="shared" si="90"/>
        <v>#DIV/0!</v>
      </c>
      <c r="S238" s="24" t="e">
        <f t="shared" si="91"/>
        <v>#DIV/0!</v>
      </c>
      <c r="T238" s="122">
        <f>SUM(D$2:D238)</f>
        <v>0</v>
      </c>
      <c r="U238" s="26">
        <f>SUMIF(C$2:C238,C238,E$2:E238)</f>
        <v>0</v>
      </c>
      <c r="V238" s="26">
        <f>SUM(E$2:E238)</f>
        <v>0</v>
      </c>
      <c r="W238" s="31">
        <f>SUM(F$2:F238)</f>
        <v>0</v>
      </c>
      <c r="X238" s="31" t="e">
        <f t="shared" si="92"/>
        <v>#DIV/0!</v>
      </c>
      <c r="Y238" s="24" t="e">
        <f t="shared" si="93"/>
        <v>#DIV/0!</v>
      </c>
      <c r="Z238" s="24" t="e">
        <f t="shared" si="94"/>
        <v>#DIV/0!</v>
      </c>
      <c r="AA238" s="26">
        <f>SUMIF('Rake Load'!A:A,Summary!B238,'Rake Load'!AO:AO)</f>
        <v>0</v>
      </c>
      <c r="AB238" s="26">
        <f>SUMIF(C$2:C238,C238,AA$2:AA238)</f>
        <v>0</v>
      </c>
      <c r="AC238" s="26">
        <f>SUM(AA$2:AA238)</f>
        <v>0</v>
      </c>
      <c r="AD238" s="31" t="e">
        <f t="shared" si="95"/>
        <v>#DIV/0!</v>
      </c>
      <c r="AE238" s="31" t="e">
        <f t="shared" si="96"/>
        <v>#DIV/0!</v>
      </c>
      <c r="AF238" s="31" t="e">
        <f t="shared" si="97"/>
        <v>#DIV/0!</v>
      </c>
      <c r="AG238" s="26">
        <f>SUMIF(Unloader!B:B,Summary!B238,Unloader!M:M)</f>
        <v>0</v>
      </c>
      <c r="AH238" s="26">
        <f>SUMIF(C$2:C238,C238,AG$2:AG238)</f>
        <v>0</v>
      </c>
      <c r="AI238" s="26">
        <f>SUM(AG$2:AG238)</f>
        <v>0</v>
      </c>
      <c r="AJ238" s="31">
        <f>SUMIF(Unloader!B:B,Summary!B238,Unloader!X:X)</f>
        <v>0</v>
      </c>
      <c r="AK238" s="31">
        <f>SUMIF(Unloader!B:B,Summary!B238,Unloader!AE:AE)+SUMIF(Unloader!B:B,Summary!B238,Unloader!BS:BS)+SUMIF(Unloader!B:B,Summary!B238,Unloader!BO:BO)</f>
        <v>0</v>
      </c>
      <c r="AL238" s="31">
        <f>SUMIF(C$2:C238,C238,AJ$2:AJ238)</f>
        <v>0</v>
      </c>
      <c r="AM238" s="31">
        <f>SUMIF(C$2:C238,C238,AK$2:AK238)</f>
        <v>0</v>
      </c>
      <c r="AN238" s="26" t="e">
        <f t="shared" si="98"/>
        <v>#DIV/0!</v>
      </c>
      <c r="AO238" s="26">
        <f>SUM(AJ$2:AJ238)</f>
        <v>0</v>
      </c>
      <c r="AP238" s="26">
        <f>SUM(AK$2:AK238)</f>
        <v>0</v>
      </c>
      <c r="AQ238" s="26" t="e">
        <f t="shared" si="99"/>
        <v>#DIV/0!</v>
      </c>
    </row>
    <row r="239" spans="1:43" x14ac:dyDescent="0.25">
      <c r="A239" s="49">
        <f t="shared" si="103"/>
        <v>238</v>
      </c>
      <c r="B239" s="120">
        <f t="shared" si="103"/>
        <v>40871</v>
      </c>
      <c r="C239" s="21">
        <f t="shared" si="81"/>
        <v>11</v>
      </c>
      <c r="D239" s="51">
        <f>COUNTIF('Rake Load'!A:A,Summary!B239)</f>
        <v>0</v>
      </c>
      <c r="E239" s="51">
        <f>SUMIF('Rake Load'!A:A,B239,'Rake Load'!F:F)</f>
        <v>0</v>
      </c>
      <c r="F239" s="23">
        <f>SUMIF('Rake Load'!A:A,B239,'Rake Load'!AB:AB)</f>
        <v>0</v>
      </c>
      <c r="G239" s="23" t="e">
        <f t="shared" si="82"/>
        <v>#DIV/0!</v>
      </c>
      <c r="H239" s="24" t="e">
        <f t="shared" si="83"/>
        <v>#DIV/0!</v>
      </c>
      <c r="I239" s="24" t="e">
        <f t="shared" si="84"/>
        <v>#DIV/0!</v>
      </c>
      <c r="J239" s="23">
        <f>SUMIF('Rake Load'!A:A,B239,'Rake Load'!BI:BI)</f>
        <v>0</v>
      </c>
      <c r="K239" s="29">
        <f t="shared" si="85"/>
        <v>0</v>
      </c>
      <c r="L239" s="29" t="e">
        <f t="shared" si="86"/>
        <v>#DIV/0!</v>
      </c>
      <c r="M239" s="36" t="e">
        <f t="shared" si="87"/>
        <v>#DIV/0!</v>
      </c>
      <c r="N239" s="36" t="e">
        <f t="shared" si="88"/>
        <v>#DIV/0!</v>
      </c>
      <c r="O239" s="122">
        <f>SUMIF(C$2:C239,C239,D$2:D239)</f>
        <v>0</v>
      </c>
      <c r="P239" s="21">
        <f>SUMIF(C$2:C239,C239,F$2:F239)</f>
        <v>0</v>
      </c>
      <c r="Q239" s="25" t="e">
        <f t="shared" si="89"/>
        <v>#DIV/0!</v>
      </c>
      <c r="R239" s="24" t="e">
        <f t="shared" si="90"/>
        <v>#DIV/0!</v>
      </c>
      <c r="S239" s="24" t="e">
        <f t="shared" si="91"/>
        <v>#DIV/0!</v>
      </c>
      <c r="T239" s="122">
        <f>SUM(D$2:D239)</f>
        <v>0</v>
      </c>
      <c r="U239" s="26">
        <f>SUMIF(C$2:C239,C239,E$2:E239)</f>
        <v>0</v>
      </c>
      <c r="V239" s="26">
        <f>SUM(E$2:E239)</f>
        <v>0</v>
      </c>
      <c r="W239" s="31">
        <f>SUM(F$2:F239)</f>
        <v>0</v>
      </c>
      <c r="X239" s="31" t="e">
        <f t="shared" si="92"/>
        <v>#DIV/0!</v>
      </c>
      <c r="Y239" s="24" t="e">
        <f t="shared" si="93"/>
        <v>#DIV/0!</v>
      </c>
      <c r="Z239" s="24" t="e">
        <f t="shared" si="94"/>
        <v>#DIV/0!</v>
      </c>
      <c r="AA239" s="26">
        <f>SUMIF('Rake Load'!A:A,Summary!B239,'Rake Load'!AO:AO)</f>
        <v>0</v>
      </c>
      <c r="AB239" s="26">
        <f>SUMIF(C$2:C239,C239,AA$2:AA239)</f>
        <v>0</v>
      </c>
      <c r="AC239" s="26">
        <f>SUM(AA$2:AA239)</f>
        <v>0</v>
      </c>
      <c r="AD239" s="31" t="e">
        <f t="shared" si="95"/>
        <v>#DIV/0!</v>
      </c>
      <c r="AE239" s="31" t="e">
        <f t="shared" si="96"/>
        <v>#DIV/0!</v>
      </c>
      <c r="AF239" s="31" t="e">
        <f t="shared" si="97"/>
        <v>#DIV/0!</v>
      </c>
      <c r="AG239" s="26">
        <f>SUMIF(Unloader!B:B,Summary!B239,Unloader!M:M)</f>
        <v>0</v>
      </c>
      <c r="AH239" s="26">
        <f>SUMIF(C$2:C239,C239,AG$2:AG239)</f>
        <v>0</v>
      </c>
      <c r="AI239" s="26">
        <f>SUM(AG$2:AG239)</f>
        <v>0</v>
      </c>
      <c r="AJ239" s="31">
        <f>SUMIF(Unloader!B:B,Summary!B239,Unloader!X:X)</f>
        <v>0</v>
      </c>
      <c r="AK239" s="31">
        <f>SUMIF(Unloader!B:B,Summary!B239,Unloader!AE:AE)+SUMIF(Unloader!B:B,Summary!B239,Unloader!BS:BS)+SUMIF(Unloader!B:B,Summary!B239,Unloader!BO:BO)</f>
        <v>0</v>
      </c>
      <c r="AL239" s="31">
        <f>SUMIF(C$2:C239,C239,AJ$2:AJ239)</f>
        <v>0</v>
      </c>
      <c r="AM239" s="31">
        <f>SUMIF(C$2:C239,C239,AK$2:AK239)</f>
        <v>0</v>
      </c>
      <c r="AN239" s="26" t="e">
        <f t="shared" si="98"/>
        <v>#DIV/0!</v>
      </c>
      <c r="AO239" s="26">
        <f>SUM(AJ$2:AJ239)</f>
        <v>0</v>
      </c>
      <c r="AP239" s="26">
        <f>SUM(AK$2:AK239)</f>
        <v>0</v>
      </c>
      <c r="AQ239" s="26" t="e">
        <f t="shared" si="99"/>
        <v>#DIV/0!</v>
      </c>
    </row>
    <row r="240" spans="1:43" x14ac:dyDescent="0.25">
      <c r="A240" s="49">
        <f t="shared" si="103"/>
        <v>239</v>
      </c>
      <c r="B240" s="120">
        <f t="shared" si="103"/>
        <v>40872</v>
      </c>
      <c r="C240" s="21">
        <f t="shared" si="81"/>
        <v>11</v>
      </c>
      <c r="D240" s="51">
        <f>COUNTIF('Rake Load'!A:A,Summary!B240)</f>
        <v>0</v>
      </c>
      <c r="E240" s="51">
        <f>SUMIF('Rake Load'!A:A,B240,'Rake Load'!F:F)</f>
        <v>0</v>
      </c>
      <c r="F240" s="23">
        <f>SUMIF('Rake Load'!A:A,B240,'Rake Load'!AB:AB)</f>
        <v>0</v>
      </c>
      <c r="G240" s="23" t="e">
        <f t="shared" si="82"/>
        <v>#DIV/0!</v>
      </c>
      <c r="H240" s="24" t="e">
        <f t="shared" si="83"/>
        <v>#DIV/0!</v>
      </c>
      <c r="I240" s="24" t="e">
        <f t="shared" si="84"/>
        <v>#DIV/0!</v>
      </c>
      <c r="J240" s="23">
        <f>SUMIF('Rake Load'!A:A,B240,'Rake Load'!BI:BI)</f>
        <v>0</v>
      </c>
      <c r="K240" s="29">
        <f t="shared" si="85"/>
        <v>0</v>
      </c>
      <c r="L240" s="29" t="e">
        <f t="shared" si="86"/>
        <v>#DIV/0!</v>
      </c>
      <c r="M240" s="36" t="e">
        <f t="shared" si="87"/>
        <v>#DIV/0!</v>
      </c>
      <c r="N240" s="36" t="e">
        <f t="shared" si="88"/>
        <v>#DIV/0!</v>
      </c>
      <c r="O240" s="122">
        <f>SUMIF(C$2:C240,C240,D$2:D240)</f>
        <v>0</v>
      </c>
      <c r="P240" s="21">
        <f>SUMIF(C$2:C240,C240,F$2:F240)</f>
        <v>0</v>
      </c>
      <c r="Q240" s="25" t="e">
        <f t="shared" si="89"/>
        <v>#DIV/0!</v>
      </c>
      <c r="R240" s="24" t="e">
        <f t="shared" si="90"/>
        <v>#DIV/0!</v>
      </c>
      <c r="S240" s="24" t="e">
        <f t="shared" si="91"/>
        <v>#DIV/0!</v>
      </c>
      <c r="T240" s="122">
        <f>SUM(D$2:D240)</f>
        <v>0</v>
      </c>
      <c r="U240" s="26">
        <f>SUMIF(C$2:C240,C240,E$2:E240)</f>
        <v>0</v>
      </c>
      <c r="V240" s="26">
        <f>SUM(E$2:E240)</f>
        <v>0</v>
      </c>
      <c r="W240" s="31">
        <f>SUM(F$2:F240)</f>
        <v>0</v>
      </c>
      <c r="X240" s="31" t="e">
        <f t="shared" si="92"/>
        <v>#DIV/0!</v>
      </c>
      <c r="Y240" s="24" t="e">
        <f t="shared" si="93"/>
        <v>#DIV/0!</v>
      </c>
      <c r="Z240" s="24" t="e">
        <f t="shared" si="94"/>
        <v>#DIV/0!</v>
      </c>
      <c r="AA240" s="26">
        <f>SUMIF('Rake Load'!A:A,Summary!B240,'Rake Load'!AO:AO)</f>
        <v>0</v>
      </c>
      <c r="AB240" s="26">
        <f>SUMIF(C$2:C240,C240,AA$2:AA240)</f>
        <v>0</v>
      </c>
      <c r="AC240" s="26">
        <f>SUM(AA$2:AA240)</f>
        <v>0</v>
      </c>
      <c r="AD240" s="31" t="e">
        <f t="shared" si="95"/>
        <v>#DIV/0!</v>
      </c>
      <c r="AE240" s="31" t="e">
        <f t="shared" si="96"/>
        <v>#DIV/0!</v>
      </c>
      <c r="AF240" s="31" t="e">
        <f t="shared" si="97"/>
        <v>#DIV/0!</v>
      </c>
      <c r="AG240" s="26">
        <f>SUMIF(Unloader!B:B,Summary!B240,Unloader!M:M)</f>
        <v>0</v>
      </c>
      <c r="AH240" s="26">
        <f>SUMIF(C$2:C240,C240,AG$2:AG240)</f>
        <v>0</v>
      </c>
      <c r="AI240" s="26">
        <f>SUM(AG$2:AG240)</f>
        <v>0</v>
      </c>
      <c r="AJ240" s="31">
        <f>SUMIF(Unloader!B:B,Summary!B240,Unloader!X:X)</f>
        <v>0</v>
      </c>
      <c r="AK240" s="31">
        <f>SUMIF(Unloader!B:B,Summary!B240,Unloader!AE:AE)+SUMIF(Unloader!B:B,Summary!B240,Unloader!BS:BS)+SUMIF(Unloader!B:B,Summary!B240,Unloader!BO:BO)</f>
        <v>0</v>
      </c>
      <c r="AL240" s="31">
        <f>SUMIF(C$2:C240,C240,AJ$2:AJ240)</f>
        <v>0</v>
      </c>
      <c r="AM240" s="31">
        <f>SUMIF(C$2:C240,C240,AK$2:AK240)</f>
        <v>0</v>
      </c>
      <c r="AN240" s="26" t="e">
        <f t="shared" si="98"/>
        <v>#DIV/0!</v>
      </c>
      <c r="AO240" s="26">
        <f>SUM(AJ$2:AJ240)</f>
        <v>0</v>
      </c>
      <c r="AP240" s="26">
        <f>SUM(AK$2:AK240)</f>
        <v>0</v>
      </c>
      <c r="AQ240" s="26" t="e">
        <f t="shared" si="99"/>
        <v>#DIV/0!</v>
      </c>
    </row>
    <row r="241" spans="1:43" x14ac:dyDescent="0.25">
      <c r="A241" s="49">
        <f t="shared" si="103"/>
        <v>240</v>
      </c>
      <c r="B241" s="120">
        <f t="shared" si="103"/>
        <v>40873</v>
      </c>
      <c r="C241" s="21">
        <f t="shared" si="81"/>
        <v>11</v>
      </c>
      <c r="D241" s="51">
        <f>COUNTIF('Rake Load'!A:A,Summary!B241)</f>
        <v>0</v>
      </c>
      <c r="E241" s="51">
        <f>SUMIF('Rake Load'!A:A,B241,'Rake Load'!F:F)</f>
        <v>0</v>
      </c>
      <c r="F241" s="23">
        <f>SUMIF('Rake Load'!A:A,B241,'Rake Load'!AB:AB)</f>
        <v>0</v>
      </c>
      <c r="G241" s="23" t="e">
        <f t="shared" si="82"/>
        <v>#DIV/0!</v>
      </c>
      <c r="H241" s="24" t="e">
        <f t="shared" si="83"/>
        <v>#DIV/0!</v>
      </c>
      <c r="I241" s="24" t="e">
        <f t="shared" si="84"/>
        <v>#DIV/0!</v>
      </c>
      <c r="J241" s="23">
        <f>SUMIF('Rake Load'!A:A,B241,'Rake Load'!BI:BI)</f>
        <v>0</v>
      </c>
      <c r="K241" s="29">
        <f t="shared" si="85"/>
        <v>0</v>
      </c>
      <c r="L241" s="29" t="e">
        <f t="shared" si="86"/>
        <v>#DIV/0!</v>
      </c>
      <c r="M241" s="36" t="e">
        <f t="shared" si="87"/>
        <v>#DIV/0!</v>
      </c>
      <c r="N241" s="36" t="e">
        <f t="shared" si="88"/>
        <v>#DIV/0!</v>
      </c>
      <c r="O241" s="122">
        <f>SUMIF(C$2:C241,C241,D$2:D241)</f>
        <v>0</v>
      </c>
      <c r="P241" s="21">
        <f>SUMIF(C$2:C241,C241,F$2:F241)</f>
        <v>0</v>
      </c>
      <c r="Q241" s="25" t="e">
        <f t="shared" si="89"/>
        <v>#DIV/0!</v>
      </c>
      <c r="R241" s="24" t="e">
        <f t="shared" si="90"/>
        <v>#DIV/0!</v>
      </c>
      <c r="S241" s="24" t="e">
        <f t="shared" si="91"/>
        <v>#DIV/0!</v>
      </c>
      <c r="T241" s="122">
        <f>SUM(D$2:D241)</f>
        <v>0</v>
      </c>
      <c r="U241" s="26">
        <f>SUMIF(C$2:C241,C241,E$2:E241)</f>
        <v>0</v>
      </c>
      <c r="V241" s="26">
        <f>SUM(E$2:E241)</f>
        <v>0</v>
      </c>
      <c r="W241" s="31">
        <f>SUM(F$2:F241)</f>
        <v>0</v>
      </c>
      <c r="X241" s="31" t="e">
        <f t="shared" si="92"/>
        <v>#DIV/0!</v>
      </c>
      <c r="Y241" s="24" t="e">
        <f t="shared" si="93"/>
        <v>#DIV/0!</v>
      </c>
      <c r="Z241" s="24" t="e">
        <f t="shared" si="94"/>
        <v>#DIV/0!</v>
      </c>
      <c r="AA241" s="26">
        <f>SUMIF('Rake Load'!A:A,Summary!B241,'Rake Load'!AO:AO)</f>
        <v>0</v>
      </c>
      <c r="AB241" s="26">
        <f>SUMIF(C$2:C241,C241,AA$2:AA241)</f>
        <v>0</v>
      </c>
      <c r="AC241" s="26">
        <f>SUM(AA$2:AA241)</f>
        <v>0</v>
      </c>
      <c r="AD241" s="31" t="e">
        <f t="shared" si="95"/>
        <v>#DIV/0!</v>
      </c>
      <c r="AE241" s="31" t="e">
        <f t="shared" si="96"/>
        <v>#DIV/0!</v>
      </c>
      <c r="AF241" s="31" t="e">
        <f t="shared" si="97"/>
        <v>#DIV/0!</v>
      </c>
      <c r="AG241" s="26">
        <f>SUMIF(Unloader!B:B,Summary!B241,Unloader!M:M)</f>
        <v>0</v>
      </c>
      <c r="AH241" s="26">
        <f>SUMIF(C$2:C241,C241,AG$2:AG241)</f>
        <v>0</v>
      </c>
      <c r="AI241" s="26">
        <f>SUM(AG$2:AG241)</f>
        <v>0</v>
      </c>
      <c r="AJ241" s="31">
        <f>SUMIF(Unloader!B:B,Summary!B241,Unloader!X:X)</f>
        <v>0</v>
      </c>
      <c r="AK241" s="31">
        <f>SUMIF(Unloader!B:B,Summary!B241,Unloader!AE:AE)+SUMIF(Unloader!B:B,Summary!B241,Unloader!BS:BS)+SUMIF(Unloader!B:B,Summary!B241,Unloader!BO:BO)</f>
        <v>0</v>
      </c>
      <c r="AL241" s="31">
        <f>SUMIF(C$2:C241,C241,AJ$2:AJ241)</f>
        <v>0</v>
      </c>
      <c r="AM241" s="31">
        <f>SUMIF(C$2:C241,C241,AK$2:AK241)</f>
        <v>0</v>
      </c>
      <c r="AN241" s="26" t="e">
        <f t="shared" si="98"/>
        <v>#DIV/0!</v>
      </c>
      <c r="AO241" s="26">
        <f>SUM(AJ$2:AJ241)</f>
        <v>0</v>
      </c>
      <c r="AP241" s="26">
        <f>SUM(AK$2:AK241)</f>
        <v>0</v>
      </c>
      <c r="AQ241" s="26" t="e">
        <f t="shared" si="99"/>
        <v>#DIV/0!</v>
      </c>
    </row>
    <row r="242" spans="1:43" x14ac:dyDescent="0.25">
      <c r="A242" s="49">
        <f t="shared" si="103"/>
        <v>241</v>
      </c>
      <c r="B242" s="120">
        <f t="shared" si="103"/>
        <v>40874</v>
      </c>
      <c r="C242" s="21">
        <f t="shared" si="81"/>
        <v>11</v>
      </c>
      <c r="D242" s="51">
        <f>COUNTIF('Rake Load'!A:A,Summary!B242)</f>
        <v>0</v>
      </c>
      <c r="E242" s="51">
        <f>SUMIF('Rake Load'!A:A,B242,'Rake Load'!F:F)</f>
        <v>0</v>
      </c>
      <c r="F242" s="23">
        <f>SUMIF('Rake Load'!A:A,B242,'Rake Load'!AB:AB)</f>
        <v>0</v>
      </c>
      <c r="G242" s="23" t="e">
        <f t="shared" si="82"/>
        <v>#DIV/0!</v>
      </c>
      <c r="H242" s="24" t="e">
        <f t="shared" si="83"/>
        <v>#DIV/0!</v>
      </c>
      <c r="I242" s="24" t="e">
        <f t="shared" si="84"/>
        <v>#DIV/0!</v>
      </c>
      <c r="J242" s="23">
        <f>SUMIF('Rake Load'!A:A,B242,'Rake Load'!BI:BI)</f>
        <v>0</v>
      </c>
      <c r="K242" s="29">
        <f t="shared" si="85"/>
        <v>0</v>
      </c>
      <c r="L242" s="29" t="e">
        <f t="shared" si="86"/>
        <v>#DIV/0!</v>
      </c>
      <c r="M242" s="36" t="e">
        <f t="shared" si="87"/>
        <v>#DIV/0!</v>
      </c>
      <c r="N242" s="36" t="e">
        <f t="shared" si="88"/>
        <v>#DIV/0!</v>
      </c>
      <c r="O242" s="122">
        <f>SUMIF(C$2:C242,C242,D$2:D242)</f>
        <v>0</v>
      </c>
      <c r="P242" s="21">
        <f>SUMIF(C$2:C242,C242,F$2:F242)</f>
        <v>0</v>
      </c>
      <c r="Q242" s="25" t="e">
        <f t="shared" si="89"/>
        <v>#DIV/0!</v>
      </c>
      <c r="R242" s="24" t="e">
        <f t="shared" si="90"/>
        <v>#DIV/0!</v>
      </c>
      <c r="S242" s="24" t="e">
        <f t="shared" si="91"/>
        <v>#DIV/0!</v>
      </c>
      <c r="T242" s="122">
        <f>SUM(D$2:D242)</f>
        <v>0</v>
      </c>
      <c r="U242" s="26">
        <f>SUMIF(C$2:C242,C242,E$2:E242)</f>
        <v>0</v>
      </c>
      <c r="V242" s="26">
        <f>SUM(E$2:E242)</f>
        <v>0</v>
      </c>
      <c r="W242" s="31">
        <f>SUM(F$2:F242)</f>
        <v>0</v>
      </c>
      <c r="X242" s="31" t="e">
        <f t="shared" si="92"/>
        <v>#DIV/0!</v>
      </c>
      <c r="Y242" s="24" t="e">
        <f t="shared" si="93"/>
        <v>#DIV/0!</v>
      </c>
      <c r="Z242" s="24" t="e">
        <f t="shared" si="94"/>
        <v>#DIV/0!</v>
      </c>
      <c r="AA242" s="26">
        <f>SUMIF('Rake Load'!A:A,Summary!B242,'Rake Load'!AO:AO)</f>
        <v>0</v>
      </c>
      <c r="AB242" s="26">
        <f>SUMIF(C$2:C242,C242,AA$2:AA242)</f>
        <v>0</v>
      </c>
      <c r="AC242" s="26">
        <f>SUM(AA$2:AA242)</f>
        <v>0</v>
      </c>
      <c r="AD242" s="31" t="e">
        <f t="shared" si="95"/>
        <v>#DIV/0!</v>
      </c>
      <c r="AE242" s="31" t="e">
        <f t="shared" si="96"/>
        <v>#DIV/0!</v>
      </c>
      <c r="AF242" s="31" t="e">
        <f t="shared" si="97"/>
        <v>#DIV/0!</v>
      </c>
      <c r="AG242" s="26">
        <f>SUMIF(Unloader!B:B,Summary!B242,Unloader!M:M)</f>
        <v>0</v>
      </c>
      <c r="AH242" s="26">
        <f>SUMIF(C$2:C242,C242,AG$2:AG242)</f>
        <v>0</v>
      </c>
      <c r="AI242" s="26">
        <f>SUM(AG$2:AG242)</f>
        <v>0</v>
      </c>
      <c r="AJ242" s="31">
        <f>SUMIF(Unloader!B:B,Summary!B242,Unloader!X:X)</f>
        <v>0</v>
      </c>
      <c r="AK242" s="31">
        <f>SUMIF(Unloader!B:B,Summary!B242,Unloader!AE:AE)+SUMIF(Unloader!B:B,Summary!B242,Unloader!BS:BS)+SUMIF(Unloader!B:B,Summary!B242,Unloader!BO:BO)</f>
        <v>0</v>
      </c>
      <c r="AL242" s="31">
        <f>SUMIF(C$2:C242,C242,AJ$2:AJ242)</f>
        <v>0</v>
      </c>
      <c r="AM242" s="31">
        <f>SUMIF(C$2:C242,C242,AK$2:AK242)</f>
        <v>0</v>
      </c>
      <c r="AN242" s="26" t="e">
        <f t="shared" si="98"/>
        <v>#DIV/0!</v>
      </c>
      <c r="AO242" s="26">
        <f>SUM(AJ$2:AJ242)</f>
        <v>0</v>
      </c>
      <c r="AP242" s="26">
        <f>SUM(AK$2:AK242)</f>
        <v>0</v>
      </c>
      <c r="AQ242" s="26" t="e">
        <f t="shared" si="99"/>
        <v>#DIV/0!</v>
      </c>
    </row>
    <row r="243" spans="1:43" x14ac:dyDescent="0.25">
      <c r="A243" s="49">
        <f t="shared" si="103"/>
        <v>242</v>
      </c>
      <c r="B243" s="120">
        <f t="shared" si="103"/>
        <v>40875</v>
      </c>
      <c r="C243" s="21">
        <f t="shared" si="81"/>
        <v>11</v>
      </c>
      <c r="D243" s="51">
        <f>COUNTIF('Rake Load'!A:A,Summary!B243)</f>
        <v>0</v>
      </c>
      <c r="E243" s="51">
        <f>SUMIF('Rake Load'!A:A,B243,'Rake Load'!F:F)</f>
        <v>0</v>
      </c>
      <c r="F243" s="23">
        <f>SUMIF('Rake Load'!A:A,B243,'Rake Load'!AB:AB)</f>
        <v>0</v>
      </c>
      <c r="G243" s="23" t="e">
        <f t="shared" si="82"/>
        <v>#DIV/0!</v>
      </c>
      <c r="H243" s="24" t="e">
        <f t="shared" si="83"/>
        <v>#DIV/0!</v>
      </c>
      <c r="I243" s="24" t="e">
        <f t="shared" si="84"/>
        <v>#DIV/0!</v>
      </c>
      <c r="J243" s="23">
        <f>SUMIF('Rake Load'!A:A,B243,'Rake Load'!BI:BI)</f>
        <v>0</v>
      </c>
      <c r="K243" s="29">
        <f t="shared" si="85"/>
        <v>0</v>
      </c>
      <c r="L243" s="29" t="e">
        <f t="shared" si="86"/>
        <v>#DIV/0!</v>
      </c>
      <c r="M243" s="36" t="e">
        <f t="shared" si="87"/>
        <v>#DIV/0!</v>
      </c>
      <c r="N243" s="36" t="e">
        <f t="shared" si="88"/>
        <v>#DIV/0!</v>
      </c>
      <c r="O243" s="122">
        <f>SUMIF(C$2:C243,C243,D$2:D243)</f>
        <v>0</v>
      </c>
      <c r="P243" s="21">
        <f>SUMIF(C$2:C243,C243,F$2:F243)</f>
        <v>0</v>
      </c>
      <c r="Q243" s="25" t="e">
        <f t="shared" si="89"/>
        <v>#DIV/0!</v>
      </c>
      <c r="R243" s="24" t="e">
        <f t="shared" si="90"/>
        <v>#DIV/0!</v>
      </c>
      <c r="S243" s="24" t="e">
        <f t="shared" si="91"/>
        <v>#DIV/0!</v>
      </c>
      <c r="T243" s="122">
        <f>SUM(D$2:D243)</f>
        <v>0</v>
      </c>
      <c r="U243" s="26">
        <f>SUMIF(C$2:C243,C243,E$2:E243)</f>
        <v>0</v>
      </c>
      <c r="V243" s="26">
        <f>SUM(E$2:E243)</f>
        <v>0</v>
      </c>
      <c r="W243" s="31">
        <f>SUM(F$2:F243)</f>
        <v>0</v>
      </c>
      <c r="X243" s="31" t="e">
        <f t="shared" si="92"/>
        <v>#DIV/0!</v>
      </c>
      <c r="Y243" s="24" t="e">
        <f t="shared" si="93"/>
        <v>#DIV/0!</v>
      </c>
      <c r="Z243" s="24" t="e">
        <f t="shared" si="94"/>
        <v>#DIV/0!</v>
      </c>
      <c r="AA243" s="26">
        <f>SUMIF('Rake Load'!A:A,Summary!B243,'Rake Load'!AO:AO)</f>
        <v>0</v>
      </c>
      <c r="AB243" s="26">
        <f>SUMIF(C$2:C243,C243,AA$2:AA243)</f>
        <v>0</v>
      </c>
      <c r="AC243" s="26">
        <f>SUM(AA$2:AA243)</f>
        <v>0</v>
      </c>
      <c r="AD243" s="31" t="e">
        <f t="shared" si="95"/>
        <v>#DIV/0!</v>
      </c>
      <c r="AE243" s="31" t="e">
        <f t="shared" si="96"/>
        <v>#DIV/0!</v>
      </c>
      <c r="AF243" s="31" t="e">
        <f t="shared" si="97"/>
        <v>#DIV/0!</v>
      </c>
      <c r="AG243" s="26">
        <f>SUMIF(Unloader!B:B,Summary!B243,Unloader!M:M)</f>
        <v>0</v>
      </c>
      <c r="AH243" s="26">
        <f>SUMIF(C$2:C243,C243,AG$2:AG243)</f>
        <v>0</v>
      </c>
      <c r="AI243" s="26">
        <f>SUM(AG$2:AG243)</f>
        <v>0</v>
      </c>
      <c r="AJ243" s="31">
        <f>SUMIF(Unloader!B:B,Summary!B243,Unloader!X:X)</f>
        <v>0</v>
      </c>
      <c r="AK243" s="31">
        <f>SUMIF(Unloader!B:B,Summary!B243,Unloader!AE:AE)+SUMIF(Unloader!B:B,Summary!B243,Unloader!BS:BS)+SUMIF(Unloader!B:B,Summary!B243,Unloader!BO:BO)</f>
        <v>0</v>
      </c>
      <c r="AL243" s="31">
        <f>SUMIF(C$2:C243,C243,AJ$2:AJ243)</f>
        <v>0</v>
      </c>
      <c r="AM243" s="31">
        <f>SUMIF(C$2:C243,C243,AK$2:AK243)</f>
        <v>0</v>
      </c>
      <c r="AN243" s="26" t="e">
        <f t="shared" si="98"/>
        <v>#DIV/0!</v>
      </c>
      <c r="AO243" s="26">
        <f>SUM(AJ$2:AJ243)</f>
        <v>0</v>
      </c>
      <c r="AP243" s="26">
        <f>SUM(AK$2:AK243)</f>
        <v>0</v>
      </c>
      <c r="AQ243" s="26" t="e">
        <f t="shared" si="99"/>
        <v>#DIV/0!</v>
      </c>
    </row>
    <row r="244" spans="1:43" x14ac:dyDescent="0.25">
      <c r="A244" s="49">
        <f t="shared" si="103"/>
        <v>243</v>
      </c>
      <c r="B244" s="120">
        <f t="shared" si="103"/>
        <v>40876</v>
      </c>
      <c r="C244" s="21">
        <f t="shared" si="81"/>
        <v>11</v>
      </c>
      <c r="D244" s="51">
        <f>COUNTIF('Rake Load'!A:A,Summary!B244)</f>
        <v>0</v>
      </c>
      <c r="E244" s="51">
        <f>SUMIF('Rake Load'!A:A,B244,'Rake Load'!F:F)</f>
        <v>0</v>
      </c>
      <c r="F244" s="23">
        <f>SUMIF('Rake Load'!A:A,B244,'Rake Load'!AB:AB)</f>
        <v>0</v>
      </c>
      <c r="G244" s="23" t="e">
        <f t="shared" si="82"/>
        <v>#DIV/0!</v>
      </c>
      <c r="H244" s="24" t="e">
        <f t="shared" si="83"/>
        <v>#DIV/0!</v>
      </c>
      <c r="I244" s="24" t="e">
        <f t="shared" si="84"/>
        <v>#DIV/0!</v>
      </c>
      <c r="J244" s="23">
        <f>SUMIF('Rake Load'!A:A,B244,'Rake Load'!BI:BI)</f>
        <v>0</v>
      </c>
      <c r="K244" s="29">
        <f t="shared" si="85"/>
        <v>0</v>
      </c>
      <c r="L244" s="29" t="e">
        <f t="shared" si="86"/>
        <v>#DIV/0!</v>
      </c>
      <c r="M244" s="36" t="e">
        <f t="shared" si="87"/>
        <v>#DIV/0!</v>
      </c>
      <c r="N244" s="36" t="e">
        <f t="shared" si="88"/>
        <v>#DIV/0!</v>
      </c>
      <c r="O244" s="122">
        <f>SUMIF(C$2:C244,C244,D$2:D244)</f>
        <v>0</v>
      </c>
      <c r="P244" s="21">
        <f>SUMIF(C$2:C244,C244,F$2:F244)</f>
        <v>0</v>
      </c>
      <c r="Q244" s="25" t="e">
        <f t="shared" si="89"/>
        <v>#DIV/0!</v>
      </c>
      <c r="R244" s="24" t="e">
        <f t="shared" si="90"/>
        <v>#DIV/0!</v>
      </c>
      <c r="S244" s="24" t="e">
        <f t="shared" si="91"/>
        <v>#DIV/0!</v>
      </c>
      <c r="T244" s="122">
        <f>SUM(D$2:D244)</f>
        <v>0</v>
      </c>
      <c r="U244" s="26">
        <f>SUMIF(C$2:C244,C244,E$2:E244)</f>
        <v>0</v>
      </c>
      <c r="V244" s="26">
        <f>SUM(E$2:E244)</f>
        <v>0</v>
      </c>
      <c r="W244" s="31">
        <f>SUM(F$2:F244)</f>
        <v>0</v>
      </c>
      <c r="X244" s="31" t="e">
        <f t="shared" si="92"/>
        <v>#DIV/0!</v>
      </c>
      <c r="Y244" s="24" t="e">
        <f t="shared" si="93"/>
        <v>#DIV/0!</v>
      </c>
      <c r="Z244" s="24" t="e">
        <f t="shared" si="94"/>
        <v>#DIV/0!</v>
      </c>
      <c r="AA244" s="26">
        <f>SUMIF('Rake Load'!A:A,Summary!B244,'Rake Load'!AO:AO)</f>
        <v>0</v>
      </c>
      <c r="AB244" s="26">
        <f>SUMIF(C$2:C244,C244,AA$2:AA244)</f>
        <v>0</v>
      </c>
      <c r="AC244" s="26">
        <f>SUM(AA$2:AA244)</f>
        <v>0</v>
      </c>
      <c r="AD244" s="31" t="e">
        <f t="shared" si="95"/>
        <v>#DIV/0!</v>
      </c>
      <c r="AE244" s="31" t="e">
        <f t="shared" si="96"/>
        <v>#DIV/0!</v>
      </c>
      <c r="AF244" s="31" t="e">
        <f t="shared" si="97"/>
        <v>#DIV/0!</v>
      </c>
      <c r="AG244" s="26">
        <f>SUMIF(Unloader!B:B,Summary!B244,Unloader!M:M)</f>
        <v>0</v>
      </c>
      <c r="AH244" s="26">
        <f>SUMIF(C$2:C244,C244,AG$2:AG244)</f>
        <v>0</v>
      </c>
      <c r="AI244" s="26">
        <f>SUM(AG$2:AG244)</f>
        <v>0</v>
      </c>
      <c r="AJ244" s="31">
        <f>SUMIF(Unloader!B:B,Summary!B244,Unloader!X:X)</f>
        <v>0</v>
      </c>
      <c r="AK244" s="31">
        <f>SUMIF(Unloader!B:B,Summary!B244,Unloader!AE:AE)+SUMIF(Unloader!B:B,Summary!B244,Unloader!BS:BS)+SUMIF(Unloader!B:B,Summary!B244,Unloader!BO:BO)</f>
        <v>0</v>
      </c>
      <c r="AL244" s="31">
        <f>SUMIF(C$2:C244,C244,AJ$2:AJ244)</f>
        <v>0</v>
      </c>
      <c r="AM244" s="31">
        <f>SUMIF(C$2:C244,C244,AK$2:AK244)</f>
        <v>0</v>
      </c>
      <c r="AN244" s="26" t="e">
        <f t="shared" si="98"/>
        <v>#DIV/0!</v>
      </c>
      <c r="AO244" s="26">
        <f>SUM(AJ$2:AJ244)</f>
        <v>0</v>
      </c>
      <c r="AP244" s="26">
        <f>SUM(AK$2:AK244)</f>
        <v>0</v>
      </c>
      <c r="AQ244" s="26" t="e">
        <f t="shared" si="99"/>
        <v>#DIV/0!</v>
      </c>
    </row>
    <row r="245" spans="1:43" x14ac:dyDescent="0.25">
      <c r="A245" s="49">
        <f t="shared" si="103"/>
        <v>244</v>
      </c>
      <c r="B245" s="120">
        <f t="shared" si="103"/>
        <v>40877</v>
      </c>
      <c r="C245" s="21">
        <f t="shared" si="81"/>
        <v>11</v>
      </c>
      <c r="D245" s="51">
        <f>COUNTIF('Rake Load'!A:A,Summary!B245)</f>
        <v>0</v>
      </c>
      <c r="E245" s="51">
        <f>SUMIF('Rake Load'!A:A,B245,'Rake Load'!F:F)</f>
        <v>0</v>
      </c>
      <c r="F245" s="23">
        <f>SUMIF('Rake Load'!A:A,B245,'Rake Load'!AB:AB)</f>
        <v>0</v>
      </c>
      <c r="G245" s="23" t="e">
        <f t="shared" si="82"/>
        <v>#DIV/0!</v>
      </c>
      <c r="H245" s="24" t="e">
        <f t="shared" si="83"/>
        <v>#DIV/0!</v>
      </c>
      <c r="I245" s="24" t="e">
        <f t="shared" si="84"/>
        <v>#DIV/0!</v>
      </c>
      <c r="J245" s="23">
        <f>SUMIF('Rake Load'!A:A,B245,'Rake Load'!BI:BI)</f>
        <v>0</v>
      </c>
      <c r="K245" s="29">
        <f t="shared" si="85"/>
        <v>0</v>
      </c>
      <c r="L245" s="29" t="e">
        <f t="shared" si="86"/>
        <v>#DIV/0!</v>
      </c>
      <c r="M245" s="36" t="e">
        <f t="shared" si="87"/>
        <v>#DIV/0!</v>
      </c>
      <c r="N245" s="36" t="e">
        <f t="shared" si="88"/>
        <v>#DIV/0!</v>
      </c>
      <c r="O245" s="122">
        <f>SUMIF(C$2:C245,C245,D$2:D245)</f>
        <v>0</v>
      </c>
      <c r="P245" s="21">
        <f>SUMIF(C$2:C245,C245,F$2:F245)</f>
        <v>0</v>
      </c>
      <c r="Q245" s="25" t="e">
        <f t="shared" si="89"/>
        <v>#DIV/0!</v>
      </c>
      <c r="R245" s="24" t="e">
        <f t="shared" si="90"/>
        <v>#DIV/0!</v>
      </c>
      <c r="S245" s="24" t="e">
        <f t="shared" si="91"/>
        <v>#DIV/0!</v>
      </c>
      <c r="T245" s="122">
        <f>SUM(D$2:D245)</f>
        <v>0</v>
      </c>
      <c r="U245" s="26">
        <f>SUMIF(C$2:C245,C245,E$2:E245)</f>
        <v>0</v>
      </c>
      <c r="V245" s="26">
        <f>SUM(E$2:E245)</f>
        <v>0</v>
      </c>
      <c r="W245" s="31">
        <f>SUM(F$2:F245)</f>
        <v>0</v>
      </c>
      <c r="X245" s="31" t="e">
        <f t="shared" si="92"/>
        <v>#DIV/0!</v>
      </c>
      <c r="Y245" s="24" t="e">
        <f t="shared" si="93"/>
        <v>#DIV/0!</v>
      </c>
      <c r="Z245" s="24" t="e">
        <f t="shared" si="94"/>
        <v>#DIV/0!</v>
      </c>
      <c r="AA245" s="26">
        <f>SUMIF('Rake Load'!A:A,Summary!B245,'Rake Load'!AO:AO)</f>
        <v>0</v>
      </c>
      <c r="AB245" s="26">
        <f>SUMIF(C$2:C245,C245,AA$2:AA245)</f>
        <v>0</v>
      </c>
      <c r="AC245" s="26">
        <f>SUM(AA$2:AA245)</f>
        <v>0</v>
      </c>
      <c r="AD245" s="31" t="e">
        <f t="shared" si="95"/>
        <v>#DIV/0!</v>
      </c>
      <c r="AE245" s="31" t="e">
        <f t="shared" si="96"/>
        <v>#DIV/0!</v>
      </c>
      <c r="AF245" s="31" t="e">
        <f t="shared" si="97"/>
        <v>#DIV/0!</v>
      </c>
      <c r="AG245" s="26">
        <f>SUMIF(Unloader!B:B,Summary!B245,Unloader!M:M)</f>
        <v>0</v>
      </c>
      <c r="AH245" s="26">
        <f>SUMIF(C$2:C245,C245,AG$2:AG245)</f>
        <v>0</v>
      </c>
      <c r="AI245" s="26">
        <f>SUM(AG$2:AG245)</f>
        <v>0</v>
      </c>
      <c r="AJ245" s="31">
        <f>SUMIF(Unloader!B:B,Summary!B245,Unloader!X:X)</f>
        <v>0</v>
      </c>
      <c r="AK245" s="31">
        <f>SUMIF(Unloader!B:B,Summary!B245,Unloader!AE:AE)+SUMIF(Unloader!B:B,Summary!B245,Unloader!BS:BS)+SUMIF(Unloader!B:B,Summary!B245,Unloader!BO:BO)</f>
        <v>0</v>
      </c>
      <c r="AL245" s="31">
        <f>SUMIF(C$2:C245,C245,AJ$2:AJ245)</f>
        <v>0</v>
      </c>
      <c r="AM245" s="31">
        <f>SUMIF(C$2:C245,C245,AK$2:AK245)</f>
        <v>0</v>
      </c>
      <c r="AN245" s="26" t="e">
        <f t="shared" si="98"/>
        <v>#DIV/0!</v>
      </c>
      <c r="AO245" s="26">
        <f>SUM(AJ$2:AJ245)</f>
        <v>0</v>
      </c>
      <c r="AP245" s="26">
        <f>SUM(AK$2:AK245)</f>
        <v>0</v>
      </c>
      <c r="AQ245" s="26" t="e">
        <f t="shared" si="99"/>
        <v>#DIV/0!</v>
      </c>
    </row>
    <row r="246" spans="1:43" x14ac:dyDescent="0.25">
      <c r="A246" s="49">
        <f t="shared" si="103"/>
        <v>245</v>
      </c>
      <c r="B246" s="120">
        <f t="shared" si="103"/>
        <v>40878</v>
      </c>
      <c r="C246" s="21">
        <f t="shared" si="81"/>
        <v>12</v>
      </c>
      <c r="D246" s="51">
        <f>COUNTIF('Rake Load'!A:A,Summary!B246)</f>
        <v>0</v>
      </c>
      <c r="E246" s="51">
        <f>SUMIF('Rake Load'!A:A,B246,'Rake Load'!F:F)</f>
        <v>0</v>
      </c>
      <c r="F246" s="23">
        <f>SUMIF('Rake Load'!A:A,B246,'Rake Load'!AB:AB)</f>
        <v>0</v>
      </c>
      <c r="G246" s="23" t="e">
        <f t="shared" si="82"/>
        <v>#DIV/0!</v>
      </c>
      <c r="H246" s="24" t="e">
        <f t="shared" si="83"/>
        <v>#DIV/0!</v>
      </c>
      <c r="I246" s="24" t="e">
        <f t="shared" si="84"/>
        <v>#DIV/0!</v>
      </c>
      <c r="J246" s="23">
        <f>SUMIF('Rake Load'!A:A,B246,'Rake Load'!BI:BI)</f>
        <v>0</v>
      </c>
      <c r="K246" s="29">
        <f t="shared" si="85"/>
        <v>0</v>
      </c>
      <c r="L246" s="29" t="e">
        <f t="shared" si="86"/>
        <v>#DIV/0!</v>
      </c>
      <c r="M246" s="36" t="e">
        <f t="shared" si="87"/>
        <v>#DIV/0!</v>
      </c>
      <c r="N246" s="36" t="e">
        <f t="shared" si="88"/>
        <v>#DIV/0!</v>
      </c>
      <c r="O246" s="122">
        <f>SUMIF(C$2:C246,C246,D$2:D246)</f>
        <v>0</v>
      </c>
      <c r="P246" s="21">
        <f>SUMIF(C$2:C246,C246,F$2:F246)</f>
        <v>0</v>
      </c>
      <c r="Q246" s="25" t="e">
        <f t="shared" si="89"/>
        <v>#DIV/0!</v>
      </c>
      <c r="R246" s="24" t="e">
        <f t="shared" si="90"/>
        <v>#DIV/0!</v>
      </c>
      <c r="S246" s="24" t="e">
        <f t="shared" si="91"/>
        <v>#DIV/0!</v>
      </c>
      <c r="T246" s="122">
        <f>SUM(D$2:D246)</f>
        <v>0</v>
      </c>
      <c r="U246" s="26">
        <f>SUMIF(C$2:C246,C246,E$2:E246)</f>
        <v>0</v>
      </c>
      <c r="V246" s="26">
        <f>SUM(E$2:E246)</f>
        <v>0</v>
      </c>
      <c r="W246" s="31">
        <f>SUM(F$2:F246)</f>
        <v>0</v>
      </c>
      <c r="X246" s="31" t="e">
        <f t="shared" si="92"/>
        <v>#DIV/0!</v>
      </c>
      <c r="Y246" s="24" t="e">
        <f t="shared" si="93"/>
        <v>#DIV/0!</v>
      </c>
      <c r="Z246" s="24" t="e">
        <f t="shared" si="94"/>
        <v>#DIV/0!</v>
      </c>
      <c r="AA246" s="26">
        <f>SUMIF('Rake Load'!A:A,Summary!B246,'Rake Load'!AO:AO)</f>
        <v>0</v>
      </c>
      <c r="AB246" s="26">
        <f>SUMIF(C$2:C246,C246,AA$2:AA246)</f>
        <v>0</v>
      </c>
      <c r="AC246" s="26">
        <f>SUM(AA$2:AA246)</f>
        <v>0</v>
      </c>
      <c r="AD246" s="31" t="e">
        <f t="shared" si="95"/>
        <v>#DIV/0!</v>
      </c>
      <c r="AE246" s="31" t="e">
        <f t="shared" si="96"/>
        <v>#DIV/0!</v>
      </c>
      <c r="AF246" s="31" t="e">
        <f t="shared" si="97"/>
        <v>#DIV/0!</v>
      </c>
      <c r="AG246" s="26">
        <f>SUMIF(Unloader!B:B,Summary!B246,Unloader!M:M)</f>
        <v>0</v>
      </c>
      <c r="AH246" s="26">
        <f>SUMIF(C$2:C246,C246,AG$2:AG246)</f>
        <v>0</v>
      </c>
      <c r="AI246" s="26">
        <f>SUM(AG$2:AG246)</f>
        <v>0</v>
      </c>
      <c r="AJ246" s="31">
        <f>SUMIF(Unloader!B:B,Summary!B246,Unloader!X:X)</f>
        <v>0</v>
      </c>
      <c r="AK246" s="31">
        <f>SUMIF(Unloader!B:B,Summary!B246,Unloader!AE:AE)+SUMIF(Unloader!B:B,Summary!B246,Unloader!BS:BS)+SUMIF(Unloader!B:B,Summary!B246,Unloader!BO:BO)</f>
        <v>0</v>
      </c>
      <c r="AL246" s="31">
        <f>SUMIF(C$2:C246,C246,AJ$2:AJ246)</f>
        <v>0</v>
      </c>
      <c r="AM246" s="31">
        <f>SUMIF(C$2:C246,C246,AK$2:AK246)</f>
        <v>0</v>
      </c>
      <c r="AN246" s="26" t="e">
        <f t="shared" si="98"/>
        <v>#DIV/0!</v>
      </c>
      <c r="AO246" s="26">
        <f>SUM(AJ$2:AJ246)</f>
        <v>0</v>
      </c>
      <c r="AP246" s="26">
        <f>SUM(AK$2:AK246)</f>
        <v>0</v>
      </c>
      <c r="AQ246" s="26" t="e">
        <f t="shared" si="99"/>
        <v>#DIV/0!</v>
      </c>
    </row>
    <row r="247" spans="1:43" x14ac:dyDescent="0.25">
      <c r="A247" s="49">
        <f t="shared" si="103"/>
        <v>246</v>
      </c>
      <c r="B247" s="120">
        <f t="shared" si="103"/>
        <v>40879</v>
      </c>
      <c r="C247" s="21">
        <f t="shared" ref="C247:C310" si="104">MONTH(B247)</f>
        <v>12</v>
      </c>
      <c r="D247" s="51">
        <f>COUNTIF('Rake Load'!A:A,Summary!B247)</f>
        <v>0</v>
      </c>
      <c r="E247" s="51">
        <f>SUMIF('Rake Load'!A:A,B247,'Rake Load'!F:F)</f>
        <v>0</v>
      </c>
      <c r="F247" s="23">
        <f>SUMIF('Rake Load'!A:A,B247,'Rake Load'!AB:AB)</f>
        <v>0</v>
      </c>
      <c r="G247" s="23" t="e">
        <f t="shared" ref="G247:G310" si="105">F247/D247</f>
        <v>#DIV/0!</v>
      </c>
      <c r="H247" s="24" t="e">
        <f t="shared" ref="H247:H310" si="106">HOUR(G247)</f>
        <v>#DIV/0!</v>
      </c>
      <c r="I247" s="24" t="e">
        <f t="shared" ref="I247:I310" si="107">MINUTE(G247)</f>
        <v>#DIV/0!</v>
      </c>
      <c r="J247" s="23">
        <f>SUMIF('Rake Load'!A:A,B247,'Rake Load'!BI:BI)</f>
        <v>0</v>
      </c>
      <c r="K247" s="29">
        <f t="shared" ref="K247:K310" si="108">F247-J247</f>
        <v>0</v>
      </c>
      <c r="L247" s="29" t="e">
        <f t="shared" ref="L247:L310" si="109">K247/D247</f>
        <v>#DIV/0!</v>
      </c>
      <c r="M247" s="36" t="e">
        <f t="shared" ref="M247:M310" si="110">HOUR(L247)</f>
        <v>#DIV/0!</v>
      </c>
      <c r="N247" s="36" t="e">
        <f t="shared" ref="N247:N310" si="111">MINUTE(L247)</f>
        <v>#DIV/0!</v>
      </c>
      <c r="O247" s="122">
        <f>SUMIF(C$2:C247,C247,D$2:D247)</f>
        <v>0</v>
      </c>
      <c r="P247" s="21">
        <f>SUMIF(C$2:C247,C247,F$2:F247)</f>
        <v>0</v>
      </c>
      <c r="Q247" s="25" t="e">
        <f t="shared" ref="Q247:Q310" si="112">P247/O247</f>
        <v>#DIV/0!</v>
      </c>
      <c r="R247" s="24" t="e">
        <f t="shared" ref="R247:R310" si="113">HOUR(Q247)</f>
        <v>#DIV/0!</v>
      </c>
      <c r="S247" s="24" t="e">
        <f t="shared" ref="S247:S310" si="114">MINUTE(Q247)</f>
        <v>#DIV/0!</v>
      </c>
      <c r="T247" s="122">
        <f>SUM(D$2:D247)</f>
        <v>0</v>
      </c>
      <c r="U247" s="26">
        <f>SUMIF(C$2:C247,C247,E$2:E247)</f>
        <v>0</v>
      </c>
      <c r="V247" s="26">
        <f>SUM(E$2:E247)</f>
        <v>0</v>
      </c>
      <c r="W247" s="31">
        <f>SUM(F$2:F247)</f>
        <v>0</v>
      </c>
      <c r="X247" s="31" t="e">
        <f t="shared" ref="X247:X310" si="115">W247/T247</f>
        <v>#DIV/0!</v>
      </c>
      <c r="Y247" s="24" t="e">
        <f t="shared" ref="Y247:Y310" si="116">HOUR(X247)</f>
        <v>#DIV/0!</v>
      </c>
      <c r="Z247" s="24" t="e">
        <f t="shared" ref="Z247:Z310" si="117">MINUTE(X247)</f>
        <v>#DIV/0!</v>
      </c>
      <c r="AA247" s="26">
        <f>SUMIF('Rake Load'!A:A,Summary!B247,'Rake Load'!AO:AO)</f>
        <v>0</v>
      </c>
      <c r="AB247" s="26">
        <f>SUMIF(C$2:C247,C247,AA$2:AA247)</f>
        <v>0</v>
      </c>
      <c r="AC247" s="26">
        <f>SUM(AA$2:AA247)</f>
        <v>0</v>
      </c>
      <c r="AD247" s="31" t="e">
        <f t="shared" ref="AD247:AD310" si="118">AA247/D247</f>
        <v>#DIV/0!</v>
      </c>
      <c r="AE247" s="31" t="e">
        <f t="shared" ref="AE247:AE310" si="119">AB247/O247</f>
        <v>#DIV/0!</v>
      </c>
      <c r="AF247" s="31" t="e">
        <f t="shared" ref="AF247:AF310" si="120">AC247/T247</f>
        <v>#DIV/0!</v>
      </c>
      <c r="AG247" s="26">
        <f>SUMIF(Unloader!B:B,Summary!B247,Unloader!M:M)</f>
        <v>0</v>
      </c>
      <c r="AH247" s="26">
        <f>SUMIF(C$2:C247,C247,AG$2:AG247)</f>
        <v>0</v>
      </c>
      <c r="AI247" s="26">
        <f>SUM(AG$2:AG247)</f>
        <v>0</v>
      </c>
      <c r="AJ247" s="31">
        <f>SUMIF(Unloader!B:B,Summary!B247,Unloader!X:X)</f>
        <v>0</v>
      </c>
      <c r="AK247" s="31">
        <f>SUMIF(Unloader!B:B,Summary!B247,Unloader!AE:AE)+SUMIF(Unloader!B:B,Summary!B247,Unloader!BS:BS)+SUMIF(Unloader!B:B,Summary!B247,Unloader!BO:BO)</f>
        <v>0</v>
      </c>
      <c r="AL247" s="31">
        <f>SUMIF(C$2:C247,C247,AJ$2:AJ247)</f>
        <v>0</v>
      </c>
      <c r="AM247" s="31">
        <f>SUMIF(C$2:C247,C247,AK$2:AK247)</f>
        <v>0</v>
      </c>
      <c r="AN247" s="26" t="e">
        <f t="shared" ref="AN247:AN310" si="121">AH247/(AL247-AM247)/24</f>
        <v>#DIV/0!</v>
      </c>
      <c r="AO247" s="26">
        <f>SUM(AJ$2:AJ247)</f>
        <v>0</v>
      </c>
      <c r="AP247" s="26">
        <f>SUM(AK$2:AK247)</f>
        <v>0</v>
      </c>
      <c r="AQ247" s="26" t="e">
        <f t="shared" ref="AQ247:AQ310" si="122">AI247/(AO247-AP247)/24</f>
        <v>#DIV/0!</v>
      </c>
    </row>
    <row r="248" spans="1:43" x14ac:dyDescent="0.25">
      <c r="A248" s="49">
        <f t="shared" ref="A248:B263" si="123">A247+1</f>
        <v>247</v>
      </c>
      <c r="B248" s="120">
        <f t="shared" si="123"/>
        <v>40880</v>
      </c>
      <c r="C248" s="21">
        <f t="shared" si="104"/>
        <v>12</v>
      </c>
      <c r="D248" s="51">
        <f>COUNTIF('Rake Load'!A:A,Summary!B248)</f>
        <v>0</v>
      </c>
      <c r="E248" s="51">
        <f>SUMIF('Rake Load'!A:A,B248,'Rake Load'!F:F)</f>
        <v>0</v>
      </c>
      <c r="F248" s="23">
        <f>SUMIF('Rake Load'!A:A,B248,'Rake Load'!AB:AB)</f>
        <v>0</v>
      </c>
      <c r="G248" s="23" t="e">
        <f t="shared" si="105"/>
        <v>#DIV/0!</v>
      </c>
      <c r="H248" s="24" t="e">
        <f t="shared" si="106"/>
        <v>#DIV/0!</v>
      </c>
      <c r="I248" s="24" t="e">
        <f t="shared" si="107"/>
        <v>#DIV/0!</v>
      </c>
      <c r="J248" s="23">
        <f>SUMIF('Rake Load'!A:A,B248,'Rake Load'!BI:BI)</f>
        <v>0</v>
      </c>
      <c r="K248" s="29">
        <f t="shared" si="108"/>
        <v>0</v>
      </c>
      <c r="L248" s="29" t="e">
        <f t="shared" si="109"/>
        <v>#DIV/0!</v>
      </c>
      <c r="M248" s="36" t="e">
        <f t="shared" si="110"/>
        <v>#DIV/0!</v>
      </c>
      <c r="N248" s="36" t="e">
        <f t="shared" si="111"/>
        <v>#DIV/0!</v>
      </c>
      <c r="O248" s="122">
        <f>SUMIF(C$2:C248,C248,D$2:D248)</f>
        <v>0</v>
      </c>
      <c r="P248" s="21">
        <f>SUMIF(C$2:C248,C248,F$2:F248)</f>
        <v>0</v>
      </c>
      <c r="Q248" s="25" t="e">
        <f t="shared" si="112"/>
        <v>#DIV/0!</v>
      </c>
      <c r="R248" s="24" t="e">
        <f t="shared" si="113"/>
        <v>#DIV/0!</v>
      </c>
      <c r="S248" s="24" t="e">
        <f t="shared" si="114"/>
        <v>#DIV/0!</v>
      </c>
      <c r="T248" s="122">
        <f>SUM(D$2:D248)</f>
        <v>0</v>
      </c>
      <c r="U248" s="26">
        <f>SUMIF(C$2:C248,C248,E$2:E248)</f>
        <v>0</v>
      </c>
      <c r="V248" s="26">
        <f>SUM(E$2:E248)</f>
        <v>0</v>
      </c>
      <c r="W248" s="31">
        <f>SUM(F$2:F248)</f>
        <v>0</v>
      </c>
      <c r="X248" s="31" t="e">
        <f t="shared" si="115"/>
        <v>#DIV/0!</v>
      </c>
      <c r="Y248" s="24" t="e">
        <f t="shared" si="116"/>
        <v>#DIV/0!</v>
      </c>
      <c r="Z248" s="24" t="e">
        <f t="shared" si="117"/>
        <v>#DIV/0!</v>
      </c>
      <c r="AA248" s="26">
        <f>SUMIF('Rake Load'!A:A,Summary!B248,'Rake Load'!AO:AO)</f>
        <v>0</v>
      </c>
      <c r="AB248" s="26">
        <f>SUMIF(C$2:C248,C248,AA$2:AA248)</f>
        <v>0</v>
      </c>
      <c r="AC248" s="26">
        <f>SUM(AA$2:AA248)</f>
        <v>0</v>
      </c>
      <c r="AD248" s="31" t="e">
        <f t="shared" si="118"/>
        <v>#DIV/0!</v>
      </c>
      <c r="AE248" s="31" t="e">
        <f t="shared" si="119"/>
        <v>#DIV/0!</v>
      </c>
      <c r="AF248" s="31" t="e">
        <f t="shared" si="120"/>
        <v>#DIV/0!</v>
      </c>
      <c r="AG248" s="26">
        <f>SUMIF(Unloader!B:B,Summary!B248,Unloader!M:M)</f>
        <v>0</v>
      </c>
      <c r="AH248" s="26">
        <f>SUMIF(C$2:C248,C248,AG$2:AG248)</f>
        <v>0</v>
      </c>
      <c r="AI248" s="26">
        <f>SUM(AG$2:AG248)</f>
        <v>0</v>
      </c>
      <c r="AJ248" s="31">
        <f>SUMIF(Unloader!B:B,Summary!B248,Unloader!X:X)</f>
        <v>0</v>
      </c>
      <c r="AK248" s="31">
        <f>SUMIF(Unloader!B:B,Summary!B248,Unloader!AE:AE)+SUMIF(Unloader!B:B,Summary!B248,Unloader!BS:BS)+SUMIF(Unloader!B:B,Summary!B248,Unloader!BO:BO)</f>
        <v>0</v>
      </c>
      <c r="AL248" s="31">
        <f>SUMIF(C$2:C248,C248,AJ$2:AJ248)</f>
        <v>0</v>
      </c>
      <c r="AM248" s="31">
        <f>SUMIF(C$2:C248,C248,AK$2:AK248)</f>
        <v>0</v>
      </c>
      <c r="AN248" s="26" t="e">
        <f t="shared" si="121"/>
        <v>#DIV/0!</v>
      </c>
      <c r="AO248" s="26">
        <f>SUM(AJ$2:AJ248)</f>
        <v>0</v>
      </c>
      <c r="AP248" s="26">
        <f>SUM(AK$2:AK248)</f>
        <v>0</v>
      </c>
      <c r="AQ248" s="26" t="e">
        <f t="shared" si="122"/>
        <v>#DIV/0!</v>
      </c>
    </row>
    <row r="249" spans="1:43" x14ac:dyDescent="0.25">
      <c r="A249" s="49">
        <f t="shared" si="123"/>
        <v>248</v>
      </c>
      <c r="B249" s="120">
        <f t="shared" si="123"/>
        <v>40881</v>
      </c>
      <c r="C249" s="21">
        <f t="shared" si="104"/>
        <v>12</v>
      </c>
      <c r="D249" s="51">
        <f>COUNTIF('Rake Load'!A:A,Summary!B249)</f>
        <v>0</v>
      </c>
      <c r="E249" s="51">
        <f>SUMIF('Rake Load'!A:A,B249,'Rake Load'!F:F)</f>
        <v>0</v>
      </c>
      <c r="F249" s="23">
        <f>SUMIF('Rake Load'!A:A,B249,'Rake Load'!AB:AB)</f>
        <v>0</v>
      </c>
      <c r="G249" s="23" t="e">
        <f t="shared" si="105"/>
        <v>#DIV/0!</v>
      </c>
      <c r="H249" s="24" t="e">
        <f t="shared" si="106"/>
        <v>#DIV/0!</v>
      </c>
      <c r="I249" s="24" t="e">
        <f t="shared" si="107"/>
        <v>#DIV/0!</v>
      </c>
      <c r="J249" s="23">
        <f>SUMIF('Rake Load'!A:A,B249,'Rake Load'!BI:BI)</f>
        <v>0</v>
      </c>
      <c r="K249" s="29">
        <f t="shared" si="108"/>
        <v>0</v>
      </c>
      <c r="L249" s="29" t="e">
        <f t="shared" si="109"/>
        <v>#DIV/0!</v>
      </c>
      <c r="M249" s="36" t="e">
        <f t="shared" si="110"/>
        <v>#DIV/0!</v>
      </c>
      <c r="N249" s="36" t="e">
        <f t="shared" si="111"/>
        <v>#DIV/0!</v>
      </c>
      <c r="O249" s="122">
        <f>SUMIF(C$2:C249,C249,D$2:D249)</f>
        <v>0</v>
      </c>
      <c r="P249" s="21">
        <f>SUMIF(C$2:C249,C249,F$2:F249)</f>
        <v>0</v>
      </c>
      <c r="Q249" s="25" t="e">
        <f t="shared" si="112"/>
        <v>#DIV/0!</v>
      </c>
      <c r="R249" s="24" t="e">
        <f t="shared" si="113"/>
        <v>#DIV/0!</v>
      </c>
      <c r="S249" s="24" t="e">
        <f t="shared" si="114"/>
        <v>#DIV/0!</v>
      </c>
      <c r="T249" s="122">
        <f>SUM(D$2:D249)</f>
        <v>0</v>
      </c>
      <c r="U249" s="26">
        <f>SUMIF(C$2:C249,C249,E$2:E249)</f>
        <v>0</v>
      </c>
      <c r="V249" s="26">
        <f>SUM(E$2:E249)</f>
        <v>0</v>
      </c>
      <c r="W249" s="31">
        <f>SUM(F$2:F249)</f>
        <v>0</v>
      </c>
      <c r="X249" s="31" t="e">
        <f t="shared" si="115"/>
        <v>#DIV/0!</v>
      </c>
      <c r="Y249" s="24" t="e">
        <f t="shared" si="116"/>
        <v>#DIV/0!</v>
      </c>
      <c r="Z249" s="24" t="e">
        <f t="shared" si="117"/>
        <v>#DIV/0!</v>
      </c>
      <c r="AA249" s="26">
        <f>SUMIF('Rake Load'!A:A,Summary!B249,'Rake Load'!AO:AO)</f>
        <v>0</v>
      </c>
      <c r="AB249" s="26">
        <f>SUMIF(C$2:C249,C249,AA$2:AA249)</f>
        <v>0</v>
      </c>
      <c r="AC249" s="26">
        <f>SUM(AA$2:AA249)</f>
        <v>0</v>
      </c>
      <c r="AD249" s="31" t="e">
        <f t="shared" si="118"/>
        <v>#DIV/0!</v>
      </c>
      <c r="AE249" s="31" t="e">
        <f t="shared" si="119"/>
        <v>#DIV/0!</v>
      </c>
      <c r="AF249" s="31" t="e">
        <f t="shared" si="120"/>
        <v>#DIV/0!</v>
      </c>
      <c r="AG249" s="26">
        <f>SUMIF(Unloader!B:B,Summary!B249,Unloader!M:M)</f>
        <v>0</v>
      </c>
      <c r="AH249" s="26">
        <f>SUMIF(C$2:C249,C249,AG$2:AG249)</f>
        <v>0</v>
      </c>
      <c r="AI249" s="26">
        <f>SUM(AG$2:AG249)</f>
        <v>0</v>
      </c>
      <c r="AJ249" s="31">
        <f>SUMIF(Unloader!B:B,Summary!B249,Unloader!X:X)</f>
        <v>0</v>
      </c>
      <c r="AK249" s="31">
        <f>SUMIF(Unloader!B:B,Summary!B249,Unloader!AE:AE)+SUMIF(Unloader!B:B,Summary!B249,Unloader!BS:BS)+SUMIF(Unloader!B:B,Summary!B249,Unloader!BO:BO)</f>
        <v>0</v>
      </c>
      <c r="AL249" s="31">
        <f>SUMIF(C$2:C249,C249,AJ$2:AJ249)</f>
        <v>0</v>
      </c>
      <c r="AM249" s="31">
        <f>SUMIF(C$2:C249,C249,AK$2:AK249)</f>
        <v>0</v>
      </c>
      <c r="AN249" s="26" t="e">
        <f t="shared" si="121"/>
        <v>#DIV/0!</v>
      </c>
      <c r="AO249" s="26">
        <f>SUM(AJ$2:AJ249)</f>
        <v>0</v>
      </c>
      <c r="AP249" s="26">
        <f>SUM(AK$2:AK249)</f>
        <v>0</v>
      </c>
      <c r="AQ249" s="26" t="e">
        <f t="shared" si="122"/>
        <v>#DIV/0!</v>
      </c>
    </row>
    <row r="250" spans="1:43" x14ac:dyDescent="0.25">
      <c r="A250" s="49">
        <f t="shared" si="123"/>
        <v>249</v>
      </c>
      <c r="B250" s="120">
        <f t="shared" si="123"/>
        <v>40882</v>
      </c>
      <c r="C250" s="21">
        <f t="shared" si="104"/>
        <v>12</v>
      </c>
      <c r="D250" s="51">
        <f>COUNTIF('Rake Load'!A:A,Summary!B250)</f>
        <v>0</v>
      </c>
      <c r="E250" s="51">
        <f>SUMIF('Rake Load'!A:A,B250,'Rake Load'!F:F)</f>
        <v>0</v>
      </c>
      <c r="F250" s="23">
        <f>SUMIF('Rake Load'!A:A,B250,'Rake Load'!AB:AB)</f>
        <v>0</v>
      </c>
      <c r="G250" s="23" t="e">
        <f t="shared" si="105"/>
        <v>#DIV/0!</v>
      </c>
      <c r="H250" s="24" t="e">
        <f t="shared" si="106"/>
        <v>#DIV/0!</v>
      </c>
      <c r="I250" s="24" t="e">
        <f t="shared" si="107"/>
        <v>#DIV/0!</v>
      </c>
      <c r="J250" s="23">
        <f>SUMIF('Rake Load'!A:A,B250,'Rake Load'!BI:BI)</f>
        <v>0</v>
      </c>
      <c r="K250" s="29">
        <f t="shared" si="108"/>
        <v>0</v>
      </c>
      <c r="L250" s="29" t="e">
        <f t="shared" si="109"/>
        <v>#DIV/0!</v>
      </c>
      <c r="M250" s="36" t="e">
        <f t="shared" si="110"/>
        <v>#DIV/0!</v>
      </c>
      <c r="N250" s="36" t="e">
        <f t="shared" si="111"/>
        <v>#DIV/0!</v>
      </c>
      <c r="O250" s="122">
        <f>SUMIF(C$2:C250,C250,D$2:D250)</f>
        <v>0</v>
      </c>
      <c r="P250" s="21">
        <f>SUMIF(C$2:C250,C250,F$2:F250)</f>
        <v>0</v>
      </c>
      <c r="Q250" s="25" t="e">
        <f t="shared" si="112"/>
        <v>#DIV/0!</v>
      </c>
      <c r="R250" s="24" t="e">
        <f t="shared" si="113"/>
        <v>#DIV/0!</v>
      </c>
      <c r="S250" s="24" t="e">
        <f t="shared" si="114"/>
        <v>#DIV/0!</v>
      </c>
      <c r="T250" s="122">
        <f>SUM(D$2:D250)</f>
        <v>0</v>
      </c>
      <c r="U250" s="26">
        <f>SUMIF(C$2:C250,C250,E$2:E250)</f>
        <v>0</v>
      </c>
      <c r="V250" s="26">
        <f>SUM(E$2:E250)</f>
        <v>0</v>
      </c>
      <c r="W250" s="31">
        <f>SUM(F$2:F250)</f>
        <v>0</v>
      </c>
      <c r="X250" s="31" t="e">
        <f t="shared" si="115"/>
        <v>#DIV/0!</v>
      </c>
      <c r="Y250" s="24" t="e">
        <f t="shared" si="116"/>
        <v>#DIV/0!</v>
      </c>
      <c r="Z250" s="24" t="e">
        <f t="shared" si="117"/>
        <v>#DIV/0!</v>
      </c>
      <c r="AA250" s="26">
        <f>SUMIF('Rake Load'!A:A,Summary!B250,'Rake Load'!AO:AO)</f>
        <v>0</v>
      </c>
      <c r="AB250" s="26">
        <f>SUMIF(C$2:C250,C250,AA$2:AA250)</f>
        <v>0</v>
      </c>
      <c r="AC250" s="26">
        <f>SUM(AA$2:AA250)</f>
        <v>0</v>
      </c>
      <c r="AD250" s="31" t="e">
        <f t="shared" si="118"/>
        <v>#DIV/0!</v>
      </c>
      <c r="AE250" s="31" t="e">
        <f t="shared" si="119"/>
        <v>#DIV/0!</v>
      </c>
      <c r="AF250" s="31" t="e">
        <f t="shared" si="120"/>
        <v>#DIV/0!</v>
      </c>
      <c r="AG250" s="26">
        <f>SUMIF(Unloader!B:B,Summary!B250,Unloader!M:M)</f>
        <v>0</v>
      </c>
      <c r="AH250" s="26">
        <f>SUMIF(C$2:C250,C250,AG$2:AG250)</f>
        <v>0</v>
      </c>
      <c r="AI250" s="26">
        <f>SUM(AG$2:AG250)</f>
        <v>0</v>
      </c>
      <c r="AJ250" s="31">
        <f>SUMIF(Unloader!B:B,Summary!B250,Unloader!X:X)</f>
        <v>0</v>
      </c>
      <c r="AK250" s="31">
        <f>SUMIF(Unloader!B:B,Summary!B250,Unloader!AE:AE)+SUMIF(Unloader!B:B,Summary!B250,Unloader!BS:BS)+SUMIF(Unloader!B:B,Summary!B250,Unloader!BO:BO)</f>
        <v>0</v>
      </c>
      <c r="AL250" s="31">
        <f>SUMIF(C$2:C250,C250,AJ$2:AJ250)</f>
        <v>0</v>
      </c>
      <c r="AM250" s="31">
        <f>SUMIF(C$2:C250,C250,AK$2:AK250)</f>
        <v>0</v>
      </c>
      <c r="AN250" s="26" t="e">
        <f t="shared" si="121"/>
        <v>#DIV/0!</v>
      </c>
      <c r="AO250" s="26">
        <f>SUM(AJ$2:AJ250)</f>
        <v>0</v>
      </c>
      <c r="AP250" s="26">
        <f>SUM(AK$2:AK250)</f>
        <v>0</v>
      </c>
      <c r="AQ250" s="26" t="e">
        <f t="shared" si="122"/>
        <v>#DIV/0!</v>
      </c>
    </row>
    <row r="251" spans="1:43" x14ac:dyDescent="0.25">
      <c r="A251" s="49">
        <f t="shared" si="123"/>
        <v>250</v>
      </c>
      <c r="B251" s="120">
        <f t="shared" si="123"/>
        <v>40883</v>
      </c>
      <c r="C251" s="21">
        <f t="shared" si="104"/>
        <v>12</v>
      </c>
      <c r="D251" s="51">
        <f>COUNTIF('Rake Load'!A:A,Summary!B251)</f>
        <v>0</v>
      </c>
      <c r="E251" s="51">
        <f>SUMIF('Rake Load'!A:A,B251,'Rake Load'!F:F)</f>
        <v>0</v>
      </c>
      <c r="F251" s="23">
        <f>SUMIF('Rake Load'!A:A,B251,'Rake Load'!AB:AB)</f>
        <v>0</v>
      </c>
      <c r="G251" s="23" t="e">
        <f t="shared" si="105"/>
        <v>#DIV/0!</v>
      </c>
      <c r="H251" s="24" t="e">
        <f t="shared" si="106"/>
        <v>#DIV/0!</v>
      </c>
      <c r="I251" s="24" t="e">
        <f t="shared" si="107"/>
        <v>#DIV/0!</v>
      </c>
      <c r="J251" s="23">
        <f>SUMIF('Rake Load'!A:A,B251,'Rake Load'!BI:BI)</f>
        <v>0</v>
      </c>
      <c r="K251" s="29">
        <f t="shared" si="108"/>
        <v>0</v>
      </c>
      <c r="L251" s="29" t="e">
        <f t="shared" si="109"/>
        <v>#DIV/0!</v>
      </c>
      <c r="M251" s="36" t="e">
        <f t="shared" si="110"/>
        <v>#DIV/0!</v>
      </c>
      <c r="N251" s="36" t="e">
        <f t="shared" si="111"/>
        <v>#DIV/0!</v>
      </c>
      <c r="O251" s="122">
        <f>SUMIF(C$2:C251,C251,D$2:D251)</f>
        <v>0</v>
      </c>
      <c r="P251" s="21">
        <f>SUMIF(C$2:C251,C251,F$2:F251)</f>
        <v>0</v>
      </c>
      <c r="Q251" s="25" t="e">
        <f t="shared" si="112"/>
        <v>#DIV/0!</v>
      </c>
      <c r="R251" s="24" t="e">
        <f t="shared" si="113"/>
        <v>#DIV/0!</v>
      </c>
      <c r="S251" s="24" t="e">
        <f t="shared" si="114"/>
        <v>#DIV/0!</v>
      </c>
      <c r="T251" s="122">
        <f>SUM(D$2:D251)</f>
        <v>0</v>
      </c>
      <c r="U251" s="26">
        <f>SUMIF(C$2:C251,C251,E$2:E251)</f>
        <v>0</v>
      </c>
      <c r="V251" s="26">
        <f>SUM(E$2:E251)</f>
        <v>0</v>
      </c>
      <c r="W251" s="31">
        <f>SUM(F$2:F251)</f>
        <v>0</v>
      </c>
      <c r="X251" s="31" t="e">
        <f t="shared" si="115"/>
        <v>#DIV/0!</v>
      </c>
      <c r="Y251" s="24" t="e">
        <f t="shared" si="116"/>
        <v>#DIV/0!</v>
      </c>
      <c r="Z251" s="24" t="e">
        <f t="shared" si="117"/>
        <v>#DIV/0!</v>
      </c>
      <c r="AA251" s="26">
        <f>SUMIF('Rake Load'!A:A,Summary!B251,'Rake Load'!AO:AO)</f>
        <v>0</v>
      </c>
      <c r="AB251" s="26">
        <f>SUMIF(C$2:C251,C251,AA$2:AA251)</f>
        <v>0</v>
      </c>
      <c r="AC251" s="26">
        <f>SUM(AA$2:AA251)</f>
        <v>0</v>
      </c>
      <c r="AD251" s="31" t="e">
        <f t="shared" si="118"/>
        <v>#DIV/0!</v>
      </c>
      <c r="AE251" s="31" t="e">
        <f t="shared" si="119"/>
        <v>#DIV/0!</v>
      </c>
      <c r="AF251" s="31" t="e">
        <f t="shared" si="120"/>
        <v>#DIV/0!</v>
      </c>
      <c r="AG251" s="26">
        <f>SUMIF(Unloader!B:B,Summary!B251,Unloader!M:M)</f>
        <v>0</v>
      </c>
      <c r="AH251" s="26">
        <f>SUMIF(C$2:C251,C251,AG$2:AG251)</f>
        <v>0</v>
      </c>
      <c r="AI251" s="26">
        <f>SUM(AG$2:AG251)</f>
        <v>0</v>
      </c>
      <c r="AJ251" s="31">
        <f>SUMIF(Unloader!B:B,Summary!B251,Unloader!X:X)</f>
        <v>0</v>
      </c>
      <c r="AK251" s="31">
        <f>SUMIF(Unloader!B:B,Summary!B251,Unloader!AE:AE)+SUMIF(Unloader!B:B,Summary!B251,Unloader!BS:BS)+SUMIF(Unloader!B:B,Summary!B251,Unloader!BO:BO)</f>
        <v>0</v>
      </c>
      <c r="AL251" s="31">
        <f>SUMIF(C$2:C251,C251,AJ$2:AJ251)</f>
        <v>0</v>
      </c>
      <c r="AM251" s="31">
        <f>SUMIF(C$2:C251,C251,AK$2:AK251)</f>
        <v>0</v>
      </c>
      <c r="AN251" s="26" t="e">
        <f t="shared" si="121"/>
        <v>#DIV/0!</v>
      </c>
      <c r="AO251" s="26">
        <f>SUM(AJ$2:AJ251)</f>
        <v>0</v>
      </c>
      <c r="AP251" s="26">
        <f>SUM(AK$2:AK251)</f>
        <v>0</v>
      </c>
      <c r="AQ251" s="26" t="e">
        <f t="shared" si="122"/>
        <v>#DIV/0!</v>
      </c>
    </row>
    <row r="252" spans="1:43" x14ac:dyDescent="0.25">
      <c r="A252" s="49">
        <f t="shared" si="123"/>
        <v>251</v>
      </c>
      <c r="B252" s="120">
        <f t="shared" si="123"/>
        <v>40884</v>
      </c>
      <c r="C252" s="21">
        <f t="shared" si="104"/>
        <v>12</v>
      </c>
      <c r="D252" s="51">
        <f>COUNTIF('Rake Load'!A:A,Summary!B252)</f>
        <v>0</v>
      </c>
      <c r="E252" s="51">
        <f>SUMIF('Rake Load'!A:A,B252,'Rake Load'!F:F)</f>
        <v>0</v>
      </c>
      <c r="F252" s="23">
        <f>SUMIF('Rake Load'!A:A,B252,'Rake Load'!AB:AB)</f>
        <v>0</v>
      </c>
      <c r="G252" s="23" t="e">
        <f t="shared" si="105"/>
        <v>#DIV/0!</v>
      </c>
      <c r="H252" s="24" t="e">
        <f t="shared" si="106"/>
        <v>#DIV/0!</v>
      </c>
      <c r="I252" s="24" t="e">
        <f t="shared" si="107"/>
        <v>#DIV/0!</v>
      </c>
      <c r="J252" s="23">
        <f>SUMIF('Rake Load'!A:A,B252,'Rake Load'!BI:BI)</f>
        <v>0</v>
      </c>
      <c r="K252" s="29">
        <f t="shared" si="108"/>
        <v>0</v>
      </c>
      <c r="L252" s="29" t="e">
        <f t="shared" si="109"/>
        <v>#DIV/0!</v>
      </c>
      <c r="M252" s="36" t="e">
        <f t="shared" si="110"/>
        <v>#DIV/0!</v>
      </c>
      <c r="N252" s="36" t="e">
        <f t="shared" si="111"/>
        <v>#DIV/0!</v>
      </c>
      <c r="O252" s="122">
        <f>SUMIF(C$2:C252,C252,D$2:D252)</f>
        <v>0</v>
      </c>
      <c r="P252" s="21">
        <f>SUMIF(C$2:C252,C252,F$2:F252)</f>
        <v>0</v>
      </c>
      <c r="Q252" s="25" t="e">
        <f t="shared" si="112"/>
        <v>#DIV/0!</v>
      </c>
      <c r="R252" s="24" t="e">
        <f t="shared" si="113"/>
        <v>#DIV/0!</v>
      </c>
      <c r="S252" s="24" t="e">
        <f t="shared" si="114"/>
        <v>#DIV/0!</v>
      </c>
      <c r="T252" s="122">
        <f>SUM(D$2:D252)</f>
        <v>0</v>
      </c>
      <c r="U252" s="26">
        <f>SUMIF(C$2:C252,C252,E$2:E252)</f>
        <v>0</v>
      </c>
      <c r="V252" s="26">
        <f>SUM(E$2:E252)</f>
        <v>0</v>
      </c>
      <c r="W252" s="31">
        <f>SUM(F$2:F252)</f>
        <v>0</v>
      </c>
      <c r="X252" s="31" t="e">
        <f t="shared" si="115"/>
        <v>#DIV/0!</v>
      </c>
      <c r="Y252" s="24" t="e">
        <f t="shared" si="116"/>
        <v>#DIV/0!</v>
      </c>
      <c r="Z252" s="24" t="e">
        <f t="shared" si="117"/>
        <v>#DIV/0!</v>
      </c>
      <c r="AA252" s="26">
        <f>SUMIF('Rake Load'!A:A,Summary!B252,'Rake Load'!AO:AO)</f>
        <v>0</v>
      </c>
      <c r="AB252" s="26">
        <f>SUMIF(C$2:C252,C252,AA$2:AA252)</f>
        <v>0</v>
      </c>
      <c r="AC252" s="26">
        <f>SUM(AA$2:AA252)</f>
        <v>0</v>
      </c>
      <c r="AD252" s="31" t="e">
        <f t="shared" si="118"/>
        <v>#DIV/0!</v>
      </c>
      <c r="AE252" s="31" t="e">
        <f t="shared" si="119"/>
        <v>#DIV/0!</v>
      </c>
      <c r="AF252" s="31" t="e">
        <f t="shared" si="120"/>
        <v>#DIV/0!</v>
      </c>
      <c r="AG252" s="26">
        <f>SUMIF(Unloader!B:B,Summary!B252,Unloader!M:M)</f>
        <v>0</v>
      </c>
      <c r="AH252" s="26">
        <f>SUMIF(C$2:C252,C252,AG$2:AG252)</f>
        <v>0</v>
      </c>
      <c r="AI252" s="26">
        <f>SUM(AG$2:AG252)</f>
        <v>0</v>
      </c>
      <c r="AJ252" s="31">
        <f>SUMIF(Unloader!B:B,Summary!B252,Unloader!X:X)</f>
        <v>0</v>
      </c>
      <c r="AK252" s="31">
        <f>SUMIF(Unloader!B:B,Summary!B252,Unloader!AE:AE)+SUMIF(Unloader!B:B,Summary!B252,Unloader!BS:BS)+SUMIF(Unloader!B:B,Summary!B252,Unloader!BO:BO)</f>
        <v>0</v>
      </c>
      <c r="AL252" s="31">
        <f>SUMIF(C$2:C252,C252,AJ$2:AJ252)</f>
        <v>0</v>
      </c>
      <c r="AM252" s="31">
        <f>SUMIF(C$2:C252,C252,AK$2:AK252)</f>
        <v>0</v>
      </c>
      <c r="AN252" s="26" t="e">
        <f t="shared" si="121"/>
        <v>#DIV/0!</v>
      </c>
      <c r="AO252" s="26">
        <f>SUM(AJ$2:AJ252)</f>
        <v>0</v>
      </c>
      <c r="AP252" s="26">
        <f>SUM(AK$2:AK252)</f>
        <v>0</v>
      </c>
      <c r="AQ252" s="26" t="e">
        <f t="shared" si="122"/>
        <v>#DIV/0!</v>
      </c>
    </row>
    <row r="253" spans="1:43" x14ac:dyDescent="0.25">
      <c r="A253" s="49">
        <f t="shared" si="123"/>
        <v>252</v>
      </c>
      <c r="B253" s="120">
        <f t="shared" si="123"/>
        <v>40885</v>
      </c>
      <c r="C253" s="21">
        <f t="shared" si="104"/>
        <v>12</v>
      </c>
      <c r="D253" s="51">
        <f>COUNTIF('Rake Load'!A:A,Summary!B253)</f>
        <v>0</v>
      </c>
      <c r="E253" s="51">
        <f>SUMIF('Rake Load'!A:A,B253,'Rake Load'!F:F)</f>
        <v>0</v>
      </c>
      <c r="F253" s="23">
        <f>SUMIF('Rake Load'!A:A,B253,'Rake Load'!AB:AB)</f>
        <v>0</v>
      </c>
      <c r="G253" s="23" t="e">
        <f t="shared" si="105"/>
        <v>#DIV/0!</v>
      </c>
      <c r="H253" s="24" t="e">
        <f t="shared" si="106"/>
        <v>#DIV/0!</v>
      </c>
      <c r="I253" s="24" t="e">
        <f t="shared" si="107"/>
        <v>#DIV/0!</v>
      </c>
      <c r="J253" s="23">
        <f>SUMIF('Rake Load'!A:A,B253,'Rake Load'!BI:BI)</f>
        <v>0</v>
      </c>
      <c r="K253" s="29">
        <f t="shared" si="108"/>
        <v>0</v>
      </c>
      <c r="L253" s="29" t="e">
        <f t="shared" si="109"/>
        <v>#DIV/0!</v>
      </c>
      <c r="M253" s="36" t="e">
        <f t="shared" si="110"/>
        <v>#DIV/0!</v>
      </c>
      <c r="N253" s="36" t="e">
        <f t="shared" si="111"/>
        <v>#DIV/0!</v>
      </c>
      <c r="O253" s="122">
        <f>SUMIF(C$2:C253,C253,D$2:D253)</f>
        <v>0</v>
      </c>
      <c r="P253" s="21">
        <f>SUMIF(C$2:C253,C253,F$2:F253)</f>
        <v>0</v>
      </c>
      <c r="Q253" s="25" t="e">
        <f t="shared" si="112"/>
        <v>#DIV/0!</v>
      </c>
      <c r="R253" s="24" t="e">
        <f t="shared" si="113"/>
        <v>#DIV/0!</v>
      </c>
      <c r="S253" s="24" t="e">
        <f t="shared" si="114"/>
        <v>#DIV/0!</v>
      </c>
      <c r="T253" s="122">
        <f>SUM(D$2:D253)</f>
        <v>0</v>
      </c>
      <c r="U253" s="26">
        <f>SUMIF(C$2:C253,C253,E$2:E253)</f>
        <v>0</v>
      </c>
      <c r="V253" s="26">
        <f>SUM(E$2:E253)</f>
        <v>0</v>
      </c>
      <c r="W253" s="31">
        <f>SUM(F$2:F253)</f>
        <v>0</v>
      </c>
      <c r="X253" s="31" t="e">
        <f t="shared" si="115"/>
        <v>#DIV/0!</v>
      </c>
      <c r="Y253" s="24" t="e">
        <f t="shared" si="116"/>
        <v>#DIV/0!</v>
      </c>
      <c r="Z253" s="24" t="e">
        <f t="shared" si="117"/>
        <v>#DIV/0!</v>
      </c>
      <c r="AA253" s="26">
        <f>SUMIF('Rake Load'!A:A,Summary!B253,'Rake Load'!AO:AO)</f>
        <v>0</v>
      </c>
      <c r="AB253" s="26">
        <f>SUMIF(C$2:C253,C253,AA$2:AA253)</f>
        <v>0</v>
      </c>
      <c r="AC253" s="26">
        <f>SUM(AA$2:AA253)</f>
        <v>0</v>
      </c>
      <c r="AD253" s="31" t="e">
        <f t="shared" si="118"/>
        <v>#DIV/0!</v>
      </c>
      <c r="AE253" s="31" t="e">
        <f t="shared" si="119"/>
        <v>#DIV/0!</v>
      </c>
      <c r="AF253" s="31" t="e">
        <f t="shared" si="120"/>
        <v>#DIV/0!</v>
      </c>
      <c r="AG253" s="26">
        <f>SUMIF(Unloader!B:B,Summary!B253,Unloader!M:M)</f>
        <v>0</v>
      </c>
      <c r="AH253" s="26">
        <f>SUMIF(C$2:C253,C253,AG$2:AG253)</f>
        <v>0</v>
      </c>
      <c r="AI253" s="26">
        <f>SUM(AG$2:AG253)</f>
        <v>0</v>
      </c>
      <c r="AJ253" s="31">
        <f>SUMIF(Unloader!B:B,Summary!B253,Unloader!X:X)</f>
        <v>0</v>
      </c>
      <c r="AK253" s="31">
        <f>SUMIF(Unloader!B:B,Summary!B253,Unloader!AE:AE)+SUMIF(Unloader!B:B,Summary!B253,Unloader!BS:BS)+SUMIF(Unloader!B:B,Summary!B253,Unloader!BO:BO)</f>
        <v>0</v>
      </c>
      <c r="AL253" s="31">
        <f>SUMIF(C$2:C253,C253,AJ$2:AJ253)</f>
        <v>0</v>
      </c>
      <c r="AM253" s="31">
        <f>SUMIF(C$2:C253,C253,AK$2:AK253)</f>
        <v>0</v>
      </c>
      <c r="AN253" s="26" t="e">
        <f t="shared" si="121"/>
        <v>#DIV/0!</v>
      </c>
      <c r="AO253" s="26">
        <f>SUM(AJ$2:AJ253)</f>
        <v>0</v>
      </c>
      <c r="AP253" s="26">
        <f>SUM(AK$2:AK253)</f>
        <v>0</v>
      </c>
      <c r="AQ253" s="26" t="e">
        <f t="shared" si="122"/>
        <v>#DIV/0!</v>
      </c>
    </row>
    <row r="254" spans="1:43" x14ac:dyDescent="0.25">
      <c r="A254" s="49">
        <f t="shared" si="123"/>
        <v>253</v>
      </c>
      <c r="B254" s="120">
        <f t="shared" si="123"/>
        <v>40886</v>
      </c>
      <c r="C254" s="21">
        <f t="shared" si="104"/>
        <v>12</v>
      </c>
      <c r="D254" s="51">
        <f>COUNTIF('Rake Load'!A:A,Summary!B254)</f>
        <v>0</v>
      </c>
      <c r="E254" s="51">
        <f>SUMIF('Rake Load'!A:A,B254,'Rake Load'!F:F)</f>
        <v>0</v>
      </c>
      <c r="F254" s="23">
        <f>SUMIF('Rake Load'!A:A,B254,'Rake Load'!AB:AB)</f>
        <v>0</v>
      </c>
      <c r="G254" s="23" t="e">
        <f t="shared" si="105"/>
        <v>#DIV/0!</v>
      </c>
      <c r="H254" s="24" t="e">
        <f t="shared" si="106"/>
        <v>#DIV/0!</v>
      </c>
      <c r="I254" s="24" t="e">
        <f t="shared" si="107"/>
        <v>#DIV/0!</v>
      </c>
      <c r="J254" s="23">
        <f>SUMIF('Rake Load'!A:A,B254,'Rake Load'!BI:BI)</f>
        <v>0</v>
      </c>
      <c r="K254" s="29">
        <f t="shared" si="108"/>
        <v>0</v>
      </c>
      <c r="L254" s="29" t="e">
        <f t="shared" si="109"/>
        <v>#DIV/0!</v>
      </c>
      <c r="M254" s="36" t="e">
        <f t="shared" si="110"/>
        <v>#DIV/0!</v>
      </c>
      <c r="N254" s="36" t="e">
        <f t="shared" si="111"/>
        <v>#DIV/0!</v>
      </c>
      <c r="O254" s="122">
        <f>SUMIF(C$2:C254,C254,D$2:D254)</f>
        <v>0</v>
      </c>
      <c r="P254" s="21">
        <f>SUMIF(C$2:C254,C254,F$2:F254)</f>
        <v>0</v>
      </c>
      <c r="Q254" s="25" t="e">
        <f t="shared" si="112"/>
        <v>#DIV/0!</v>
      </c>
      <c r="R254" s="24" t="e">
        <f t="shared" si="113"/>
        <v>#DIV/0!</v>
      </c>
      <c r="S254" s="24" t="e">
        <f t="shared" si="114"/>
        <v>#DIV/0!</v>
      </c>
      <c r="T254" s="122">
        <f>SUM(D$2:D254)</f>
        <v>0</v>
      </c>
      <c r="U254" s="26">
        <f>SUMIF(C$2:C254,C254,E$2:E254)</f>
        <v>0</v>
      </c>
      <c r="V254" s="26">
        <f>SUM(E$2:E254)</f>
        <v>0</v>
      </c>
      <c r="W254" s="31">
        <f>SUM(F$2:F254)</f>
        <v>0</v>
      </c>
      <c r="X254" s="31" t="e">
        <f t="shared" si="115"/>
        <v>#DIV/0!</v>
      </c>
      <c r="Y254" s="24" t="e">
        <f t="shared" si="116"/>
        <v>#DIV/0!</v>
      </c>
      <c r="Z254" s="24" t="e">
        <f t="shared" si="117"/>
        <v>#DIV/0!</v>
      </c>
      <c r="AA254" s="26">
        <f>SUMIF('Rake Load'!A:A,Summary!B254,'Rake Load'!AO:AO)</f>
        <v>0</v>
      </c>
      <c r="AB254" s="26">
        <f>SUMIF(C$2:C254,C254,AA$2:AA254)</f>
        <v>0</v>
      </c>
      <c r="AC254" s="26">
        <f>SUM(AA$2:AA254)</f>
        <v>0</v>
      </c>
      <c r="AD254" s="31" t="e">
        <f t="shared" si="118"/>
        <v>#DIV/0!</v>
      </c>
      <c r="AE254" s="31" t="e">
        <f t="shared" si="119"/>
        <v>#DIV/0!</v>
      </c>
      <c r="AF254" s="31" t="e">
        <f t="shared" si="120"/>
        <v>#DIV/0!</v>
      </c>
      <c r="AG254" s="26">
        <f>SUMIF(Unloader!B:B,Summary!B254,Unloader!M:M)</f>
        <v>0</v>
      </c>
      <c r="AH254" s="26">
        <f>SUMIF(C$2:C254,C254,AG$2:AG254)</f>
        <v>0</v>
      </c>
      <c r="AI254" s="26">
        <f>SUM(AG$2:AG254)</f>
        <v>0</v>
      </c>
      <c r="AJ254" s="31">
        <f>SUMIF(Unloader!B:B,Summary!B254,Unloader!X:X)</f>
        <v>0</v>
      </c>
      <c r="AK254" s="31">
        <f>SUMIF(Unloader!B:B,Summary!B254,Unloader!AE:AE)+SUMIF(Unloader!B:B,Summary!B254,Unloader!BS:BS)+SUMIF(Unloader!B:B,Summary!B254,Unloader!BO:BO)</f>
        <v>0</v>
      </c>
      <c r="AL254" s="31">
        <f>SUMIF(C$2:C254,C254,AJ$2:AJ254)</f>
        <v>0</v>
      </c>
      <c r="AM254" s="31">
        <f>SUMIF(C$2:C254,C254,AK$2:AK254)</f>
        <v>0</v>
      </c>
      <c r="AN254" s="26" t="e">
        <f t="shared" si="121"/>
        <v>#DIV/0!</v>
      </c>
      <c r="AO254" s="26">
        <f>SUM(AJ$2:AJ254)</f>
        <v>0</v>
      </c>
      <c r="AP254" s="26">
        <f>SUM(AK$2:AK254)</f>
        <v>0</v>
      </c>
      <c r="AQ254" s="26" t="e">
        <f t="shared" si="122"/>
        <v>#DIV/0!</v>
      </c>
    </row>
    <row r="255" spans="1:43" x14ac:dyDescent="0.25">
      <c r="A255" s="49">
        <f t="shared" si="123"/>
        <v>254</v>
      </c>
      <c r="B255" s="120">
        <f t="shared" si="123"/>
        <v>40887</v>
      </c>
      <c r="C255" s="21">
        <f t="shared" si="104"/>
        <v>12</v>
      </c>
      <c r="D255" s="51">
        <f>COUNTIF('Rake Load'!A:A,Summary!B255)</f>
        <v>0</v>
      </c>
      <c r="E255" s="51">
        <f>SUMIF('Rake Load'!A:A,B255,'Rake Load'!F:F)</f>
        <v>0</v>
      </c>
      <c r="F255" s="23">
        <f>SUMIF('Rake Load'!A:A,B255,'Rake Load'!AB:AB)</f>
        <v>0</v>
      </c>
      <c r="G255" s="23" t="e">
        <f t="shared" si="105"/>
        <v>#DIV/0!</v>
      </c>
      <c r="H255" s="24" t="e">
        <f t="shared" si="106"/>
        <v>#DIV/0!</v>
      </c>
      <c r="I255" s="24" t="e">
        <f t="shared" si="107"/>
        <v>#DIV/0!</v>
      </c>
      <c r="J255" s="23">
        <f>SUMIF('Rake Load'!A:A,B255,'Rake Load'!BI:BI)</f>
        <v>0</v>
      </c>
      <c r="K255" s="29">
        <f t="shared" si="108"/>
        <v>0</v>
      </c>
      <c r="L255" s="29" t="e">
        <f t="shared" si="109"/>
        <v>#DIV/0!</v>
      </c>
      <c r="M255" s="36" t="e">
        <f t="shared" si="110"/>
        <v>#DIV/0!</v>
      </c>
      <c r="N255" s="36" t="e">
        <f t="shared" si="111"/>
        <v>#DIV/0!</v>
      </c>
      <c r="O255" s="122">
        <f>SUMIF(C$2:C255,C255,D$2:D255)</f>
        <v>0</v>
      </c>
      <c r="P255" s="21">
        <f>SUMIF(C$2:C255,C255,F$2:F255)</f>
        <v>0</v>
      </c>
      <c r="Q255" s="25" t="e">
        <f t="shared" si="112"/>
        <v>#DIV/0!</v>
      </c>
      <c r="R255" s="24" t="e">
        <f t="shared" si="113"/>
        <v>#DIV/0!</v>
      </c>
      <c r="S255" s="24" t="e">
        <f t="shared" si="114"/>
        <v>#DIV/0!</v>
      </c>
      <c r="T255" s="122">
        <f>SUM(D$2:D255)</f>
        <v>0</v>
      </c>
      <c r="U255" s="26">
        <f>SUMIF(C$2:C255,C255,E$2:E255)</f>
        <v>0</v>
      </c>
      <c r="V255" s="26">
        <f>SUM(E$2:E255)</f>
        <v>0</v>
      </c>
      <c r="W255" s="31">
        <f>SUM(F$2:F255)</f>
        <v>0</v>
      </c>
      <c r="X255" s="31" t="e">
        <f t="shared" si="115"/>
        <v>#DIV/0!</v>
      </c>
      <c r="Y255" s="24" t="e">
        <f t="shared" si="116"/>
        <v>#DIV/0!</v>
      </c>
      <c r="Z255" s="24" t="e">
        <f t="shared" si="117"/>
        <v>#DIV/0!</v>
      </c>
      <c r="AA255" s="26">
        <f>SUMIF('Rake Load'!A:A,Summary!B255,'Rake Load'!AO:AO)</f>
        <v>0</v>
      </c>
      <c r="AB255" s="26">
        <f>SUMIF(C$2:C255,C255,AA$2:AA255)</f>
        <v>0</v>
      </c>
      <c r="AC255" s="26">
        <f>SUM(AA$2:AA255)</f>
        <v>0</v>
      </c>
      <c r="AD255" s="31" t="e">
        <f t="shared" si="118"/>
        <v>#DIV/0!</v>
      </c>
      <c r="AE255" s="31" t="e">
        <f t="shared" si="119"/>
        <v>#DIV/0!</v>
      </c>
      <c r="AF255" s="31" t="e">
        <f t="shared" si="120"/>
        <v>#DIV/0!</v>
      </c>
      <c r="AG255" s="26">
        <f>SUMIF(Unloader!B:B,Summary!B255,Unloader!M:M)</f>
        <v>0</v>
      </c>
      <c r="AH255" s="26">
        <f>SUMIF(C$2:C255,C255,AG$2:AG255)</f>
        <v>0</v>
      </c>
      <c r="AI255" s="26">
        <f>SUM(AG$2:AG255)</f>
        <v>0</v>
      </c>
      <c r="AJ255" s="31">
        <f>SUMIF(Unloader!B:B,Summary!B255,Unloader!X:X)</f>
        <v>0</v>
      </c>
      <c r="AK255" s="31">
        <f>SUMIF(Unloader!B:B,Summary!B255,Unloader!AE:AE)+SUMIF(Unloader!B:B,Summary!B255,Unloader!BS:BS)+SUMIF(Unloader!B:B,Summary!B255,Unloader!BO:BO)</f>
        <v>0</v>
      </c>
      <c r="AL255" s="31">
        <f>SUMIF(C$2:C255,C255,AJ$2:AJ255)</f>
        <v>0</v>
      </c>
      <c r="AM255" s="31">
        <f>SUMIF(C$2:C255,C255,AK$2:AK255)</f>
        <v>0</v>
      </c>
      <c r="AN255" s="26" t="e">
        <f t="shared" si="121"/>
        <v>#DIV/0!</v>
      </c>
      <c r="AO255" s="26">
        <f>SUM(AJ$2:AJ255)</f>
        <v>0</v>
      </c>
      <c r="AP255" s="26">
        <f>SUM(AK$2:AK255)</f>
        <v>0</v>
      </c>
      <c r="AQ255" s="26" t="e">
        <f t="shared" si="122"/>
        <v>#DIV/0!</v>
      </c>
    </row>
    <row r="256" spans="1:43" x14ac:dyDescent="0.25">
      <c r="A256" s="49">
        <f t="shared" si="123"/>
        <v>255</v>
      </c>
      <c r="B256" s="120">
        <f t="shared" si="123"/>
        <v>40888</v>
      </c>
      <c r="C256" s="21">
        <f t="shared" si="104"/>
        <v>12</v>
      </c>
      <c r="D256" s="51">
        <f>COUNTIF('Rake Load'!A:A,Summary!B256)</f>
        <v>0</v>
      </c>
      <c r="E256" s="51">
        <f>SUMIF('Rake Load'!A:A,B256,'Rake Load'!F:F)</f>
        <v>0</v>
      </c>
      <c r="F256" s="23">
        <f>SUMIF('Rake Load'!A:A,B256,'Rake Load'!AB:AB)</f>
        <v>0</v>
      </c>
      <c r="G256" s="23" t="e">
        <f t="shared" si="105"/>
        <v>#DIV/0!</v>
      </c>
      <c r="H256" s="24" t="e">
        <f t="shared" si="106"/>
        <v>#DIV/0!</v>
      </c>
      <c r="I256" s="24" t="e">
        <f t="shared" si="107"/>
        <v>#DIV/0!</v>
      </c>
      <c r="J256" s="23">
        <f>SUMIF('Rake Load'!A:A,B256,'Rake Load'!BI:BI)</f>
        <v>0</v>
      </c>
      <c r="K256" s="29">
        <f t="shared" si="108"/>
        <v>0</v>
      </c>
      <c r="L256" s="29" t="e">
        <f t="shared" si="109"/>
        <v>#DIV/0!</v>
      </c>
      <c r="M256" s="36" t="e">
        <f t="shared" si="110"/>
        <v>#DIV/0!</v>
      </c>
      <c r="N256" s="36" t="e">
        <f t="shared" si="111"/>
        <v>#DIV/0!</v>
      </c>
      <c r="O256" s="122">
        <f>SUMIF(C$2:C256,C256,D$2:D256)</f>
        <v>0</v>
      </c>
      <c r="P256" s="21">
        <f>SUMIF(C$2:C256,C256,F$2:F256)</f>
        <v>0</v>
      </c>
      <c r="Q256" s="25" t="e">
        <f t="shared" si="112"/>
        <v>#DIV/0!</v>
      </c>
      <c r="R256" s="24" t="e">
        <f t="shared" si="113"/>
        <v>#DIV/0!</v>
      </c>
      <c r="S256" s="24" t="e">
        <f t="shared" si="114"/>
        <v>#DIV/0!</v>
      </c>
      <c r="T256" s="122">
        <f>SUM(D$2:D256)</f>
        <v>0</v>
      </c>
      <c r="U256" s="26">
        <f>SUMIF(C$2:C256,C256,E$2:E256)</f>
        <v>0</v>
      </c>
      <c r="V256" s="26">
        <f>SUM(E$2:E256)</f>
        <v>0</v>
      </c>
      <c r="W256" s="31">
        <f>SUM(F$2:F256)</f>
        <v>0</v>
      </c>
      <c r="X256" s="31" t="e">
        <f t="shared" si="115"/>
        <v>#DIV/0!</v>
      </c>
      <c r="Y256" s="24" t="e">
        <f t="shared" si="116"/>
        <v>#DIV/0!</v>
      </c>
      <c r="Z256" s="24" t="e">
        <f t="shared" si="117"/>
        <v>#DIV/0!</v>
      </c>
      <c r="AA256" s="26">
        <f>SUMIF('Rake Load'!A:A,Summary!B256,'Rake Load'!AO:AO)</f>
        <v>0</v>
      </c>
      <c r="AB256" s="26">
        <f>SUMIF(C$2:C256,C256,AA$2:AA256)</f>
        <v>0</v>
      </c>
      <c r="AC256" s="26">
        <f>SUM(AA$2:AA256)</f>
        <v>0</v>
      </c>
      <c r="AD256" s="31" t="e">
        <f t="shared" si="118"/>
        <v>#DIV/0!</v>
      </c>
      <c r="AE256" s="31" t="e">
        <f t="shared" si="119"/>
        <v>#DIV/0!</v>
      </c>
      <c r="AF256" s="31" t="e">
        <f t="shared" si="120"/>
        <v>#DIV/0!</v>
      </c>
      <c r="AG256" s="26">
        <f>SUMIF(Unloader!B:B,Summary!B256,Unloader!M:M)</f>
        <v>0</v>
      </c>
      <c r="AH256" s="26">
        <f>SUMIF(C$2:C256,C256,AG$2:AG256)</f>
        <v>0</v>
      </c>
      <c r="AI256" s="26">
        <f>SUM(AG$2:AG256)</f>
        <v>0</v>
      </c>
      <c r="AJ256" s="31">
        <f>SUMIF(Unloader!B:B,Summary!B256,Unloader!X:X)</f>
        <v>0</v>
      </c>
      <c r="AK256" s="31">
        <f>SUMIF(Unloader!B:B,Summary!B256,Unloader!AE:AE)+SUMIF(Unloader!B:B,Summary!B256,Unloader!BS:BS)+SUMIF(Unloader!B:B,Summary!B256,Unloader!BO:BO)</f>
        <v>0</v>
      </c>
      <c r="AL256" s="31">
        <f>SUMIF(C$2:C256,C256,AJ$2:AJ256)</f>
        <v>0</v>
      </c>
      <c r="AM256" s="31">
        <f>SUMIF(C$2:C256,C256,AK$2:AK256)</f>
        <v>0</v>
      </c>
      <c r="AN256" s="26" t="e">
        <f t="shared" si="121"/>
        <v>#DIV/0!</v>
      </c>
      <c r="AO256" s="26">
        <f>SUM(AJ$2:AJ256)</f>
        <v>0</v>
      </c>
      <c r="AP256" s="26">
        <f>SUM(AK$2:AK256)</f>
        <v>0</v>
      </c>
      <c r="AQ256" s="26" t="e">
        <f t="shared" si="122"/>
        <v>#DIV/0!</v>
      </c>
    </row>
    <row r="257" spans="1:43" x14ac:dyDescent="0.25">
      <c r="A257" s="49">
        <f t="shared" si="123"/>
        <v>256</v>
      </c>
      <c r="B257" s="120">
        <f t="shared" si="123"/>
        <v>40889</v>
      </c>
      <c r="C257" s="21">
        <f t="shared" si="104"/>
        <v>12</v>
      </c>
      <c r="D257" s="51">
        <f>COUNTIF('Rake Load'!A:A,Summary!B257)</f>
        <v>0</v>
      </c>
      <c r="E257" s="51">
        <f>SUMIF('Rake Load'!A:A,B257,'Rake Load'!F:F)</f>
        <v>0</v>
      </c>
      <c r="F257" s="23">
        <f>SUMIF('Rake Load'!A:A,B257,'Rake Load'!AB:AB)</f>
        <v>0</v>
      </c>
      <c r="G257" s="23" t="e">
        <f t="shared" si="105"/>
        <v>#DIV/0!</v>
      </c>
      <c r="H257" s="24" t="e">
        <f t="shared" si="106"/>
        <v>#DIV/0!</v>
      </c>
      <c r="I257" s="24" t="e">
        <f t="shared" si="107"/>
        <v>#DIV/0!</v>
      </c>
      <c r="J257" s="23">
        <f>SUMIF('Rake Load'!A:A,B257,'Rake Load'!BI:BI)</f>
        <v>0</v>
      </c>
      <c r="K257" s="29">
        <f t="shared" si="108"/>
        <v>0</v>
      </c>
      <c r="L257" s="29" t="e">
        <f t="shared" si="109"/>
        <v>#DIV/0!</v>
      </c>
      <c r="M257" s="36" t="e">
        <f t="shared" si="110"/>
        <v>#DIV/0!</v>
      </c>
      <c r="N257" s="36" t="e">
        <f t="shared" si="111"/>
        <v>#DIV/0!</v>
      </c>
      <c r="O257" s="122">
        <f>SUMIF(C$2:C257,C257,D$2:D257)</f>
        <v>0</v>
      </c>
      <c r="P257" s="21">
        <f>SUMIF(C$2:C257,C257,F$2:F257)</f>
        <v>0</v>
      </c>
      <c r="Q257" s="25" t="e">
        <f t="shared" si="112"/>
        <v>#DIV/0!</v>
      </c>
      <c r="R257" s="24" t="e">
        <f t="shared" si="113"/>
        <v>#DIV/0!</v>
      </c>
      <c r="S257" s="24" t="e">
        <f t="shared" si="114"/>
        <v>#DIV/0!</v>
      </c>
      <c r="T257" s="122">
        <f>SUM(D$2:D257)</f>
        <v>0</v>
      </c>
      <c r="U257" s="26">
        <f>SUMIF(C$2:C257,C257,E$2:E257)</f>
        <v>0</v>
      </c>
      <c r="V257" s="26">
        <f>SUM(E$2:E257)</f>
        <v>0</v>
      </c>
      <c r="W257" s="31">
        <f>SUM(F$2:F257)</f>
        <v>0</v>
      </c>
      <c r="X257" s="31" t="e">
        <f t="shared" si="115"/>
        <v>#DIV/0!</v>
      </c>
      <c r="Y257" s="24" t="e">
        <f t="shared" si="116"/>
        <v>#DIV/0!</v>
      </c>
      <c r="Z257" s="24" t="e">
        <f t="shared" si="117"/>
        <v>#DIV/0!</v>
      </c>
      <c r="AA257" s="26">
        <f>SUMIF('Rake Load'!A:A,Summary!B257,'Rake Load'!AO:AO)</f>
        <v>0</v>
      </c>
      <c r="AB257" s="26">
        <f>SUMIF(C$2:C257,C257,AA$2:AA257)</f>
        <v>0</v>
      </c>
      <c r="AC257" s="26">
        <f>SUM(AA$2:AA257)</f>
        <v>0</v>
      </c>
      <c r="AD257" s="31" t="e">
        <f t="shared" si="118"/>
        <v>#DIV/0!</v>
      </c>
      <c r="AE257" s="31" t="e">
        <f t="shared" si="119"/>
        <v>#DIV/0!</v>
      </c>
      <c r="AF257" s="31" t="e">
        <f t="shared" si="120"/>
        <v>#DIV/0!</v>
      </c>
      <c r="AG257" s="26">
        <f>SUMIF(Unloader!B:B,Summary!B257,Unloader!M:M)</f>
        <v>0</v>
      </c>
      <c r="AH257" s="26">
        <f>SUMIF(C$2:C257,C257,AG$2:AG257)</f>
        <v>0</v>
      </c>
      <c r="AI257" s="26">
        <f>SUM(AG$2:AG257)</f>
        <v>0</v>
      </c>
      <c r="AJ257" s="31">
        <f>SUMIF(Unloader!B:B,Summary!B257,Unloader!X:X)</f>
        <v>0</v>
      </c>
      <c r="AK257" s="31">
        <f>SUMIF(Unloader!B:B,Summary!B257,Unloader!AE:AE)+SUMIF(Unloader!B:B,Summary!B257,Unloader!BS:BS)+SUMIF(Unloader!B:B,Summary!B257,Unloader!BO:BO)</f>
        <v>0</v>
      </c>
      <c r="AL257" s="31">
        <f>SUMIF(C$2:C257,C257,AJ$2:AJ257)</f>
        <v>0</v>
      </c>
      <c r="AM257" s="31">
        <f>SUMIF(C$2:C257,C257,AK$2:AK257)</f>
        <v>0</v>
      </c>
      <c r="AN257" s="26" t="e">
        <f t="shared" si="121"/>
        <v>#DIV/0!</v>
      </c>
      <c r="AO257" s="26">
        <f>SUM(AJ$2:AJ257)</f>
        <v>0</v>
      </c>
      <c r="AP257" s="26">
        <f>SUM(AK$2:AK257)</f>
        <v>0</v>
      </c>
      <c r="AQ257" s="26" t="e">
        <f t="shared" si="122"/>
        <v>#DIV/0!</v>
      </c>
    </row>
    <row r="258" spans="1:43" x14ac:dyDescent="0.25">
      <c r="A258" s="49">
        <f t="shared" si="123"/>
        <v>257</v>
      </c>
      <c r="B258" s="120">
        <f t="shared" si="123"/>
        <v>40890</v>
      </c>
      <c r="C258" s="21">
        <f t="shared" si="104"/>
        <v>12</v>
      </c>
      <c r="D258" s="51">
        <f>COUNTIF('Rake Load'!A:A,Summary!B258)</f>
        <v>0</v>
      </c>
      <c r="E258" s="51">
        <f>SUMIF('Rake Load'!A:A,B258,'Rake Load'!F:F)</f>
        <v>0</v>
      </c>
      <c r="F258" s="23">
        <f>SUMIF('Rake Load'!A:A,B258,'Rake Load'!AB:AB)</f>
        <v>0</v>
      </c>
      <c r="G258" s="23" t="e">
        <f t="shared" si="105"/>
        <v>#DIV/0!</v>
      </c>
      <c r="H258" s="24" t="e">
        <f t="shared" si="106"/>
        <v>#DIV/0!</v>
      </c>
      <c r="I258" s="24" t="e">
        <f t="shared" si="107"/>
        <v>#DIV/0!</v>
      </c>
      <c r="J258" s="23">
        <f>SUMIF('Rake Load'!A:A,B258,'Rake Load'!BI:BI)</f>
        <v>0</v>
      </c>
      <c r="K258" s="29">
        <f t="shared" si="108"/>
        <v>0</v>
      </c>
      <c r="L258" s="29" t="e">
        <f t="shared" si="109"/>
        <v>#DIV/0!</v>
      </c>
      <c r="M258" s="36" t="e">
        <f t="shared" si="110"/>
        <v>#DIV/0!</v>
      </c>
      <c r="N258" s="36" t="e">
        <f t="shared" si="111"/>
        <v>#DIV/0!</v>
      </c>
      <c r="O258" s="122">
        <f>SUMIF(C$2:C258,C258,D$2:D258)</f>
        <v>0</v>
      </c>
      <c r="P258" s="21">
        <f>SUMIF(C$2:C258,C258,F$2:F258)</f>
        <v>0</v>
      </c>
      <c r="Q258" s="25" t="e">
        <f t="shared" si="112"/>
        <v>#DIV/0!</v>
      </c>
      <c r="R258" s="24" t="e">
        <f t="shared" si="113"/>
        <v>#DIV/0!</v>
      </c>
      <c r="S258" s="24" t="e">
        <f t="shared" si="114"/>
        <v>#DIV/0!</v>
      </c>
      <c r="T258" s="122">
        <f>SUM(D$2:D258)</f>
        <v>0</v>
      </c>
      <c r="U258" s="26">
        <f>SUMIF(C$2:C258,C258,E$2:E258)</f>
        <v>0</v>
      </c>
      <c r="V258" s="26">
        <f>SUM(E$2:E258)</f>
        <v>0</v>
      </c>
      <c r="W258" s="31">
        <f>SUM(F$2:F258)</f>
        <v>0</v>
      </c>
      <c r="X258" s="31" t="e">
        <f t="shared" si="115"/>
        <v>#DIV/0!</v>
      </c>
      <c r="Y258" s="24" t="e">
        <f t="shared" si="116"/>
        <v>#DIV/0!</v>
      </c>
      <c r="Z258" s="24" t="e">
        <f t="shared" si="117"/>
        <v>#DIV/0!</v>
      </c>
      <c r="AA258" s="26">
        <f>SUMIF('Rake Load'!A:A,Summary!B258,'Rake Load'!AO:AO)</f>
        <v>0</v>
      </c>
      <c r="AB258" s="26">
        <f>SUMIF(C$2:C258,C258,AA$2:AA258)</f>
        <v>0</v>
      </c>
      <c r="AC258" s="26">
        <f>SUM(AA$2:AA258)</f>
        <v>0</v>
      </c>
      <c r="AD258" s="31" t="e">
        <f t="shared" si="118"/>
        <v>#DIV/0!</v>
      </c>
      <c r="AE258" s="31" t="e">
        <f t="shared" si="119"/>
        <v>#DIV/0!</v>
      </c>
      <c r="AF258" s="31" t="e">
        <f t="shared" si="120"/>
        <v>#DIV/0!</v>
      </c>
      <c r="AG258" s="26">
        <f>SUMIF(Unloader!B:B,Summary!B258,Unloader!M:M)</f>
        <v>0</v>
      </c>
      <c r="AH258" s="26">
        <f>SUMIF(C$2:C258,C258,AG$2:AG258)</f>
        <v>0</v>
      </c>
      <c r="AI258" s="26">
        <f>SUM(AG$2:AG258)</f>
        <v>0</v>
      </c>
      <c r="AJ258" s="31">
        <f>SUMIF(Unloader!B:B,Summary!B258,Unloader!X:X)</f>
        <v>0</v>
      </c>
      <c r="AK258" s="31">
        <f>SUMIF(Unloader!B:B,Summary!B258,Unloader!AE:AE)+SUMIF(Unloader!B:B,Summary!B258,Unloader!BS:BS)+SUMIF(Unloader!B:B,Summary!B258,Unloader!BO:BO)</f>
        <v>0</v>
      </c>
      <c r="AL258" s="31">
        <f>SUMIF(C$2:C258,C258,AJ$2:AJ258)</f>
        <v>0</v>
      </c>
      <c r="AM258" s="31">
        <f>SUMIF(C$2:C258,C258,AK$2:AK258)</f>
        <v>0</v>
      </c>
      <c r="AN258" s="26" t="e">
        <f t="shared" si="121"/>
        <v>#DIV/0!</v>
      </c>
      <c r="AO258" s="26">
        <f>SUM(AJ$2:AJ258)</f>
        <v>0</v>
      </c>
      <c r="AP258" s="26">
        <f>SUM(AK$2:AK258)</f>
        <v>0</v>
      </c>
      <c r="AQ258" s="26" t="e">
        <f t="shared" si="122"/>
        <v>#DIV/0!</v>
      </c>
    </row>
    <row r="259" spans="1:43" x14ac:dyDescent="0.25">
      <c r="A259" s="49">
        <f t="shared" si="123"/>
        <v>258</v>
      </c>
      <c r="B259" s="120">
        <f t="shared" si="123"/>
        <v>40891</v>
      </c>
      <c r="C259" s="21">
        <f t="shared" si="104"/>
        <v>12</v>
      </c>
      <c r="D259" s="51">
        <f>COUNTIF('Rake Load'!A:A,Summary!B259)</f>
        <v>0</v>
      </c>
      <c r="E259" s="51">
        <f>SUMIF('Rake Load'!A:A,B259,'Rake Load'!F:F)</f>
        <v>0</v>
      </c>
      <c r="F259" s="23">
        <f>SUMIF('Rake Load'!A:A,B259,'Rake Load'!AB:AB)</f>
        <v>0</v>
      </c>
      <c r="G259" s="23" t="e">
        <f t="shared" si="105"/>
        <v>#DIV/0!</v>
      </c>
      <c r="H259" s="24" t="e">
        <f t="shared" si="106"/>
        <v>#DIV/0!</v>
      </c>
      <c r="I259" s="24" t="e">
        <f t="shared" si="107"/>
        <v>#DIV/0!</v>
      </c>
      <c r="J259" s="23">
        <f>SUMIF('Rake Load'!A:A,B259,'Rake Load'!BI:BI)</f>
        <v>0</v>
      </c>
      <c r="K259" s="29">
        <f t="shared" si="108"/>
        <v>0</v>
      </c>
      <c r="L259" s="29" t="e">
        <f t="shared" si="109"/>
        <v>#DIV/0!</v>
      </c>
      <c r="M259" s="36" t="e">
        <f t="shared" si="110"/>
        <v>#DIV/0!</v>
      </c>
      <c r="N259" s="36" t="e">
        <f t="shared" si="111"/>
        <v>#DIV/0!</v>
      </c>
      <c r="O259" s="122">
        <f>SUMIF(C$2:C259,C259,D$2:D259)</f>
        <v>0</v>
      </c>
      <c r="P259" s="21">
        <f>SUMIF(C$2:C259,C259,F$2:F259)</f>
        <v>0</v>
      </c>
      <c r="Q259" s="25" t="e">
        <f t="shared" si="112"/>
        <v>#DIV/0!</v>
      </c>
      <c r="R259" s="24" t="e">
        <f t="shared" si="113"/>
        <v>#DIV/0!</v>
      </c>
      <c r="S259" s="24" t="e">
        <f t="shared" si="114"/>
        <v>#DIV/0!</v>
      </c>
      <c r="T259" s="122">
        <f>SUM(D$2:D259)</f>
        <v>0</v>
      </c>
      <c r="U259" s="26">
        <f>SUMIF(C$2:C259,C259,E$2:E259)</f>
        <v>0</v>
      </c>
      <c r="V259" s="26">
        <f>SUM(E$2:E259)</f>
        <v>0</v>
      </c>
      <c r="W259" s="31">
        <f>SUM(F$2:F259)</f>
        <v>0</v>
      </c>
      <c r="X259" s="31" t="e">
        <f t="shared" si="115"/>
        <v>#DIV/0!</v>
      </c>
      <c r="Y259" s="24" t="e">
        <f t="shared" si="116"/>
        <v>#DIV/0!</v>
      </c>
      <c r="Z259" s="24" t="e">
        <f t="shared" si="117"/>
        <v>#DIV/0!</v>
      </c>
      <c r="AA259" s="26">
        <f>SUMIF('Rake Load'!A:A,Summary!B259,'Rake Load'!AO:AO)</f>
        <v>0</v>
      </c>
      <c r="AB259" s="26">
        <f>SUMIF(C$2:C259,C259,AA$2:AA259)</f>
        <v>0</v>
      </c>
      <c r="AC259" s="26">
        <f>SUM(AA$2:AA259)</f>
        <v>0</v>
      </c>
      <c r="AD259" s="31" t="e">
        <f t="shared" si="118"/>
        <v>#DIV/0!</v>
      </c>
      <c r="AE259" s="31" t="e">
        <f t="shared" si="119"/>
        <v>#DIV/0!</v>
      </c>
      <c r="AF259" s="31" t="e">
        <f t="shared" si="120"/>
        <v>#DIV/0!</v>
      </c>
      <c r="AG259" s="26">
        <f>SUMIF(Unloader!B:B,Summary!B259,Unloader!M:M)</f>
        <v>0</v>
      </c>
      <c r="AH259" s="26">
        <f>SUMIF(C$2:C259,C259,AG$2:AG259)</f>
        <v>0</v>
      </c>
      <c r="AI259" s="26">
        <f>SUM(AG$2:AG259)</f>
        <v>0</v>
      </c>
      <c r="AJ259" s="31">
        <f>SUMIF(Unloader!B:B,Summary!B259,Unloader!X:X)</f>
        <v>0</v>
      </c>
      <c r="AK259" s="31">
        <f>SUMIF(Unloader!B:B,Summary!B259,Unloader!AE:AE)+SUMIF(Unloader!B:B,Summary!B259,Unloader!BS:BS)+SUMIF(Unloader!B:B,Summary!B259,Unloader!BO:BO)</f>
        <v>0</v>
      </c>
      <c r="AL259" s="31">
        <f>SUMIF(C$2:C259,C259,AJ$2:AJ259)</f>
        <v>0</v>
      </c>
      <c r="AM259" s="31">
        <f>SUMIF(C$2:C259,C259,AK$2:AK259)</f>
        <v>0</v>
      </c>
      <c r="AN259" s="26" t="e">
        <f t="shared" si="121"/>
        <v>#DIV/0!</v>
      </c>
      <c r="AO259" s="26">
        <f>SUM(AJ$2:AJ259)</f>
        <v>0</v>
      </c>
      <c r="AP259" s="26">
        <f>SUM(AK$2:AK259)</f>
        <v>0</v>
      </c>
      <c r="AQ259" s="26" t="e">
        <f t="shared" si="122"/>
        <v>#DIV/0!</v>
      </c>
    </row>
    <row r="260" spans="1:43" x14ac:dyDescent="0.25">
      <c r="A260" s="49">
        <f t="shared" si="123"/>
        <v>259</v>
      </c>
      <c r="B260" s="120">
        <f t="shared" si="123"/>
        <v>40892</v>
      </c>
      <c r="C260" s="21">
        <f t="shared" si="104"/>
        <v>12</v>
      </c>
      <c r="D260" s="51">
        <f>COUNTIF('Rake Load'!A:A,Summary!B260)</f>
        <v>0</v>
      </c>
      <c r="E260" s="51">
        <f>SUMIF('Rake Load'!A:A,B260,'Rake Load'!F:F)</f>
        <v>0</v>
      </c>
      <c r="F260" s="23">
        <f>SUMIF('Rake Load'!A:A,B260,'Rake Load'!AB:AB)</f>
        <v>0</v>
      </c>
      <c r="G260" s="23" t="e">
        <f t="shared" si="105"/>
        <v>#DIV/0!</v>
      </c>
      <c r="H260" s="24" t="e">
        <f t="shared" si="106"/>
        <v>#DIV/0!</v>
      </c>
      <c r="I260" s="24" t="e">
        <f t="shared" si="107"/>
        <v>#DIV/0!</v>
      </c>
      <c r="J260" s="23">
        <f>SUMIF('Rake Load'!A:A,B260,'Rake Load'!BI:BI)</f>
        <v>0</v>
      </c>
      <c r="K260" s="29">
        <f t="shared" si="108"/>
        <v>0</v>
      </c>
      <c r="L260" s="29" t="e">
        <f t="shared" si="109"/>
        <v>#DIV/0!</v>
      </c>
      <c r="M260" s="36" t="e">
        <f t="shared" si="110"/>
        <v>#DIV/0!</v>
      </c>
      <c r="N260" s="36" t="e">
        <f t="shared" si="111"/>
        <v>#DIV/0!</v>
      </c>
      <c r="O260" s="122">
        <f>SUMIF(C$2:C260,C260,D$2:D260)</f>
        <v>0</v>
      </c>
      <c r="P260" s="21">
        <f>SUMIF(C$2:C260,C260,F$2:F260)</f>
        <v>0</v>
      </c>
      <c r="Q260" s="25" t="e">
        <f t="shared" si="112"/>
        <v>#DIV/0!</v>
      </c>
      <c r="R260" s="24" t="e">
        <f t="shared" si="113"/>
        <v>#DIV/0!</v>
      </c>
      <c r="S260" s="24" t="e">
        <f t="shared" si="114"/>
        <v>#DIV/0!</v>
      </c>
      <c r="T260" s="122">
        <f>SUM(D$2:D260)</f>
        <v>0</v>
      </c>
      <c r="U260" s="26">
        <f>SUMIF(C$2:C260,C260,E$2:E260)</f>
        <v>0</v>
      </c>
      <c r="V260" s="26">
        <f>SUM(E$2:E260)</f>
        <v>0</v>
      </c>
      <c r="W260" s="31">
        <f>SUM(F$2:F260)</f>
        <v>0</v>
      </c>
      <c r="X260" s="31" t="e">
        <f t="shared" si="115"/>
        <v>#DIV/0!</v>
      </c>
      <c r="Y260" s="24" t="e">
        <f t="shared" si="116"/>
        <v>#DIV/0!</v>
      </c>
      <c r="Z260" s="24" t="e">
        <f t="shared" si="117"/>
        <v>#DIV/0!</v>
      </c>
      <c r="AA260" s="26">
        <f>SUMIF('Rake Load'!A:A,Summary!B260,'Rake Load'!AO:AO)</f>
        <v>0</v>
      </c>
      <c r="AB260" s="26">
        <f>SUMIF(C$2:C260,C260,AA$2:AA260)</f>
        <v>0</v>
      </c>
      <c r="AC260" s="26">
        <f>SUM(AA$2:AA260)</f>
        <v>0</v>
      </c>
      <c r="AD260" s="31" t="e">
        <f t="shared" si="118"/>
        <v>#DIV/0!</v>
      </c>
      <c r="AE260" s="31" t="e">
        <f t="shared" si="119"/>
        <v>#DIV/0!</v>
      </c>
      <c r="AF260" s="31" t="e">
        <f t="shared" si="120"/>
        <v>#DIV/0!</v>
      </c>
      <c r="AG260" s="26">
        <f>SUMIF(Unloader!B:B,Summary!B260,Unloader!M:M)</f>
        <v>0</v>
      </c>
      <c r="AH260" s="26">
        <f>SUMIF(C$2:C260,C260,AG$2:AG260)</f>
        <v>0</v>
      </c>
      <c r="AI260" s="26">
        <f>SUM(AG$2:AG260)</f>
        <v>0</v>
      </c>
      <c r="AJ260" s="31">
        <f>SUMIF(Unloader!B:B,Summary!B260,Unloader!X:X)</f>
        <v>0</v>
      </c>
      <c r="AK260" s="31">
        <f>SUMIF(Unloader!B:B,Summary!B260,Unloader!AE:AE)+SUMIF(Unloader!B:B,Summary!B260,Unloader!BS:BS)+SUMIF(Unloader!B:B,Summary!B260,Unloader!BO:BO)</f>
        <v>0</v>
      </c>
      <c r="AL260" s="31">
        <f>SUMIF(C$2:C260,C260,AJ$2:AJ260)</f>
        <v>0</v>
      </c>
      <c r="AM260" s="31">
        <f>SUMIF(C$2:C260,C260,AK$2:AK260)</f>
        <v>0</v>
      </c>
      <c r="AN260" s="26" t="e">
        <f t="shared" si="121"/>
        <v>#DIV/0!</v>
      </c>
      <c r="AO260" s="26">
        <f>SUM(AJ$2:AJ260)</f>
        <v>0</v>
      </c>
      <c r="AP260" s="26">
        <f>SUM(AK$2:AK260)</f>
        <v>0</v>
      </c>
      <c r="AQ260" s="26" t="e">
        <f t="shared" si="122"/>
        <v>#DIV/0!</v>
      </c>
    </row>
    <row r="261" spans="1:43" x14ac:dyDescent="0.25">
      <c r="A261" s="49">
        <f t="shared" si="123"/>
        <v>260</v>
      </c>
      <c r="B261" s="120">
        <f t="shared" si="123"/>
        <v>40893</v>
      </c>
      <c r="C261" s="21">
        <f t="shared" si="104"/>
        <v>12</v>
      </c>
      <c r="D261" s="51">
        <f>COUNTIF('Rake Load'!A:A,Summary!B261)</f>
        <v>0</v>
      </c>
      <c r="E261" s="51">
        <f>SUMIF('Rake Load'!A:A,B261,'Rake Load'!F:F)</f>
        <v>0</v>
      </c>
      <c r="F261" s="23">
        <f>SUMIF('Rake Load'!A:A,B261,'Rake Load'!AB:AB)</f>
        <v>0</v>
      </c>
      <c r="G261" s="23" t="e">
        <f t="shared" si="105"/>
        <v>#DIV/0!</v>
      </c>
      <c r="H261" s="24" t="e">
        <f t="shared" si="106"/>
        <v>#DIV/0!</v>
      </c>
      <c r="I261" s="24" t="e">
        <f t="shared" si="107"/>
        <v>#DIV/0!</v>
      </c>
      <c r="J261" s="23">
        <f>SUMIF('Rake Load'!A:A,B261,'Rake Load'!BI:BI)</f>
        <v>0</v>
      </c>
      <c r="K261" s="29">
        <f t="shared" si="108"/>
        <v>0</v>
      </c>
      <c r="L261" s="29" t="e">
        <f t="shared" si="109"/>
        <v>#DIV/0!</v>
      </c>
      <c r="M261" s="36" t="e">
        <f t="shared" si="110"/>
        <v>#DIV/0!</v>
      </c>
      <c r="N261" s="36" t="e">
        <f t="shared" si="111"/>
        <v>#DIV/0!</v>
      </c>
      <c r="O261" s="122">
        <f>SUMIF(C$2:C261,C261,D$2:D261)</f>
        <v>0</v>
      </c>
      <c r="P261" s="21">
        <f>SUMIF(C$2:C261,C261,F$2:F261)</f>
        <v>0</v>
      </c>
      <c r="Q261" s="25" t="e">
        <f t="shared" si="112"/>
        <v>#DIV/0!</v>
      </c>
      <c r="R261" s="24" t="e">
        <f t="shared" si="113"/>
        <v>#DIV/0!</v>
      </c>
      <c r="S261" s="24" t="e">
        <f t="shared" si="114"/>
        <v>#DIV/0!</v>
      </c>
      <c r="T261" s="122">
        <f>SUM(D$2:D261)</f>
        <v>0</v>
      </c>
      <c r="U261" s="26">
        <f>SUMIF(C$2:C261,C261,E$2:E261)</f>
        <v>0</v>
      </c>
      <c r="V261" s="26">
        <f>SUM(E$2:E261)</f>
        <v>0</v>
      </c>
      <c r="W261" s="31">
        <f>SUM(F$2:F261)</f>
        <v>0</v>
      </c>
      <c r="X261" s="31" t="e">
        <f t="shared" si="115"/>
        <v>#DIV/0!</v>
      </c>
      <c r="Y261" s="24" t="e">
        <f t="shared" si="116"/>
        <v>#DIV/0!</v>
      </c>
      <c r="Z261" s="24" t="e">
        <f t="shared" si="117"/>
        <v>#DIV/0!</v>
      </c>
      <c r="AA261" s="26">
        <f>SUMIF('Rake Load'!A:A,Summary!B261,'Rake Load'!AO:AO)</f>
        <v>0</v>
      </c>
      <c r="AB261" s="26">
        <f>SUMIF(C$2:C261,C261,AA$2:AA261)</f>
        <v>0</v>
      </c>
      <c r="AC261" s="26">
        <f>SUM(AA$2:AA261)</f>
        <v>0</v>
      </c>
      <c r="AD261" s="31" t="e">
        <f t="shared" si="118"/>
        <v>#DIV/0!</v>
      </c>
      <c r="AE261" s="31" t="e">
        <f t="shared" si="119"/>
        <v>#DIV/0!</v>
      </c>
      <c r="AF261" s="31" t="e">
        <f t="shared" si="120"/>
        <v>#DIV/0!</v>
      </c>
      <c r="AG261" s="26">
        <f>SUMIF(Unloader!B:B,Summary!B261,Unloader!M:M)</f>
        <v>0</v>
      </c>
      <c r="AH261" s="26">
        <f>SUMIF(C$2:C261,C261,AG$2:AG261)</f>
        <v>0</v>
      </c>
      <c r="AI261" s="26">
        <f>SUM(AG$2:AG261)</f>
        <v>0</v>
      </c>
      <c r="AJ261" s="31">
        <f>SUMIF(Unloader!B:B,Summary!B261,Unloader!X:X)</f>
        <v>0</v>
      </c>
      <c r="AK261" s="31">
        <f>SUMIF(Unloader!B:B,Summary!B261,Unloader!AE:AE)+SUMIF(Unloader!B:B,Summary!B261,Unloader!BS:BS)+SUMIF(Unloader!B:B,Summary!B261,Unloader!BO:BO)</f>
        <v>0</v>
      </c>
      <c r="AL261" s="31">
        <f>SUMIF(C$2:C261,C261,AJ$2:AJ261)</f>
        <v>0</v>
      </c>
      <c r="AM261" s="31">
        <f>SUMIF(C$2:C261,C261,AK$2:AK261)</f>
        <v>0</v>
      </c>
      <c r="AN261" s="26" t="e">
        <f t="shared" si="121"/>
        <v>#DIV/0!</v>
      </c>
      <c r="AO261" s="26">
        <f>SUM(AJ$2:AJ261)</f>
        <v>0</v>
      </c>
      <c r="AP261" s="26">
        <f>SUM(AK$2:AK261)</f>
        <v>0</v>
      </c>
      <c r="AQ261" s="26" t="e">
        <f t="shared" si="122"/>
        <v>#DIV/0!</v>
      </c>
    </row>
    <row r="262" spans="1:43" x14ac:dyDescent="0.25">
      <c r="A262" s="49">
        <f t="shared" si="123"/>
        <v>261</v>
      </c>
      <c r="B262" s="120">
        <f t="shared" si="123"/>
        <v>40894</v>
      </c>
      <c r="C262" s="21">
        <f t="shared" si="104"/>
        <v>12</v>
      </c>
      <c r="D262" s="51">
        <f>COUNTIF('Rake Load'!A:A,Summary!B262)</f>
        <v>0</v>
      </c>
      <c r="E262" s="51">
        <f>SUMIF('Rake Load'!A:A,B262,'Rake Load'!F:F)</f>
        <v>0</v>
      </c>
      <c r="F262" s="23">
        <f>SUMIF('Rake Load'!A:A,B262,'Rake Load'!AB:AB)</f>
        <v>0</v>
      </c>
      <c r="G262" s="23" t="e">
        <f t="shared" si="105"/>
        <v>#DIV/0!</v>
      </c>
      <c r="H262" s="24" t="e">
        <f t="shared" si="106"/>
        <v>#DIV/0!</v>
      </c>
      <c r="I262" s="24" t="e">
        <f t="shared" si="107"/>
        <v>#DIV/0!</v>
      </c>
      <c r="J262" s="23">
        <f>SUMIF('Rake Load'!A:A,B262,'Rake Load'!BI:BI)</f>
        <v>0</v>
      </c>
      <c r="K262" s="29">
        <f t="shared" si="108"/>
        <v>0</v>
      </c>
      <c r="L262" s="29" t="e">
        <f t="shared" si="109"/>
        <v>#DIV/0!</v>
      </c>
      <c r="M262" s="36" t="e">
        <f t="shared" si="110"/>
        <v>#DIV/0!</v>
      </c>
      <c r="N262" s="36" t="e">
        <f t="shared" si="111"/>
        <v>#DIV/0!</v>
      </c>
      <c r="O262" s="122">
        <f>SUMIF(C$2:C262,C262,D$2:D262)</f>
        <v>0</v>
      </c>
      <c r="P262" s="21">
        <f>SUMIF(C$2:C262,C262,F$2:F262)</f>
        <v>0</v>
      </c>
      <c r="Q262" s="25" t="e">
        <f t="shared" si="112"/>
        <v>#DIV/0!</v>
      </c>
      <c r="R262" s="24" t="e">
        <f t="shared" si="113"/>
        <v>#DIV/0!</v>
      </c>
      <c r="S262" s="24" t="e">
        <f t="shared" si="114"/>
        <v>#DIV/0!</v>
      </c>
      <c r="T262" s="122">
        <f>SUM(D$2:D262)</f>
        <v>0</v>
      </c>
      <c r="U262" s="26">
        <f>SUMIF(C$2:C262,C262,E$2:E262)</f>
        <v>0</v>
      </c>
      <c r="V262" s="26">
        <f>SUM(E$2:E262)</f>
        <v>0</v>
      </c>
      <c r="W262" s="31">
        <f>SUM(F$2:F262)</f>
        <v>0</v>
      </c>
      <c r="X262" s="31" t="e">
        <f t="shared" si="115"/>
        <v>#DIV/0!</v>
      </c>
      <c r="Y262" s="24" t="e">
        <f t="shared" si="116"/>
        <v>#DIV/0!</v>
      </c>
      <c r="Z262" s="24" t="e">
        <f t="shared" si="117"/>
        <v>#DIV/0!</v>
      </c>
      <c r="AA262" s="26">
        <f>SUMIF('Rake Load'!A:A,Summary!B262,'Rake Load'!AO:AO)</f>
        <v>0</v>
      </c>
      <c r="AB262" s="26">
        <f>SUMIF(C$2:C262,C262,AA$2:AA262)</f>
        <v>0</v>
      </c>
      <c r="AC262" s="26">
        <f>SUM(AA$2:AA262)</f>
        <v>0</v>
      </c>
      <c r="AD262" s="31" t="e">
        <f t="shared" si="118"/>
        <v>#DIV/0!</v>
      </c>
      <c r="AE262" s="31" t="e">
        <f t="shared" si="119"/>
        <v>#DIV/0!</v>
      </c>
      <c r="AF262" s="31" t="e">
        <f t="shared" si="120"/>
        <v>#DIV/0!</v>
      </c>
      <c r="AG262" s="26">
        <f>SUMIF(Unloader!B:B,Summary!B262,Unloader!M:M)</f>
        <v>0</v>
      </c>
      <c r="AH262" s="26">
        <f>SUMIF(C$2:C262,C262,AG$2:AG262)</f>
        <v>0</v>
      </c>
      <c r="AI262" s="26">
        <f>SUM(AG$2:AG262)</f>
        <v>0</v>
      </c>
      <c r="AJ262" s="31">
        <f>SUMIF(Unloader!B:B,Summary!B262,Unloader!X:X)</f>
        <v>0</v>
      </c>
      <c r="AK262" s="31">
        <f>SUMIF(Unloader!B:B,Summary!B262,Unloader!AE:AE)+SUMIF(Unloader!B:B,Summary!B262,Unloader!BS:BS)+SUMIF(Unloader!B:B,Summary!B262,Unloader!BO:BO)</f>
        <v>0</v>
      </c>
      <c r="AL262" s="31">
        <f>SUMIF(C$2:C262,C262,AJ$2:AJ262)</f>
        <v>0</v>
      </c>
      <c r="AM262" s="31">
        <f>SUMIF(C$2:C262,C262,AK$2:AK262)</f>
        <v>0</v>
      </c>
      <c r="AN262" s="26" t="e">
        <f t="shared" si="121"/>
        <v>#DIV/0!</v>
      </c>
      <c r="AO262" s="26">
        <f>SUM(AJ$2:AJ262)</f>
        <v>0</v>
      </c>
      <c r="AP262" s="26">
        <f>SUM(AK$2:AK262)</f>
        <v>0</v>
      </c>
      <c r="AQ262" s="26" t="e">
        <f t="shared" si="122"/>
        <v>#DIV/0!</v>
      </c>
    </row>
    <row r="263" spans="1:43" x14ac:dyDescent="0.25">
      <c r="A263" s="49">
        <f t="shared" si="123"/>
        <v>262</v>
      </c>
      <c r="B263" s="120">
        <f t="shared" si="123"/>
        <v>40895</v>
      </c>
      <c r="C263" s="21">
        <f t="shared" si="104"/>
        <v>12</v>
      </c>
      <c r="D263" s="51">
        <f>COUNTIF('Rake Load'!A:A,Summary!B263)</f>
        <v>0</v>
      </c>
      <c r="E263" s="51">
        <f>SUMIF('Rake Load'!A:A,B263,'Rake Load'!F:F)</f>
        <v>0</v>
      </c>
      <c r="F263" s="23">
        <f>SUMIF('Rake Load'!A:A,B263,'Rake Load'!AB:AB)</f>
        <v>0</v>
      </c>
      <c r="G263" s="23" t="e">
        <f t="shared" si="105"/>
        <v>#DIV/0!</v>
      </c>
      <c r="H263" s="24" t="e">
        <f t="shared" si="106"/>
        <v>#DIV/0!</v>
      </c>
      <c r="I263" s="24" t="e">
        <f t="shared" si="107"/>
        <v>#DIV/0!</v>
      </c>
      <c r="J263" s="23">
        <f>SUMIF('Rake Load'!A:A,B263,'Rake Load'!BI:BI)</f>
        <v>0</v>
      </c>
      <c r="K263" s="29">
        <f t="shared" si="108"/>
        <v>0</v>
      </c>
      <c r="L263" s="29" t="e">
        <f t="shared" si="109"/>
        <v>#DIV/0!</v>
      </c>
      <c r="M263" s="36" t="e">
        <f t="shared" si="110"/>
        <v>#DIV/0!</v>
      </c>
      <c r="N263" s="36" t="e">
        <f t="shared" si="111"/>
        <v>#DIV/0!</v>
      </c>
      <c r="O263" s="122">
        <f>SUMIF(C$2:C263,C263,D$2:D263)</f>
        <v>0</v>
      </c>
      <c r="P263" s="21">
        <f>SUMIF(C$2:C263,C263,F$2:F263)</f>
        <v>0</v>
      </c>
      <c r="Q263" s="25" t="e">
        <f t="shared" si="112"/>
        <v>#DIV/0!</v>
      </c>
      <c r="R263" s="24" t="e">
        <f t="shared" si="113"/>
        <v>#DIV/0!</v>
      </c>
      <c r="S263" s="24" t="e">
        <f t="shared" si="114"/>
        <v>#DIV/0!</v>
      </c>
      <c r="T263" s="122">
        <f>SUM(D$2:D263)</f>
        <v>0</v>
      </c>
      <c r="U263" s="26">
        <f>SUMIF(C$2:C263,C263,E$2:E263)</f>
        <v>0</v>
      </c>
      <c r="V263" s="26">
        <f>SUM(E$2:E263)</f>
        <v>0</v>
      </c>
      <c r="W263" s="31">
        <f>SUM(F$2:F263)</f>
        <v>0</v>
      </c>
      <c r="X263" s="31" t="e">
        <f t="shared" si="115"/>
        <v>#DIV/0!</v>
      </c>
      <c r="Y263" s="24" t="e">
        <f t="shared" si="116"/>
        <v>#DIV/0!</v>
      </c>
      <c r="Z263" s="24" t="e">
        <f t="shared" si="117"/>
        <v>#DIV/0!</v>
      </c>
      <c r="AA263" s="26">
        <f>SUMIF('Rake Load'!A:A,Summary!B263,'Rake Load'!AO:AO)</f>
        <v>0</v>
      </c>
      <c r="AB263" s="26">
        <f>SUMIF(C$2:C263,C263,AA$2:AA263)</f>
        <v>0</v>
      </c>
      <c r="AC263" s="26">
        <f>SUM(AA$2:AA263)</f>
        <v>0</v>
      </c>
      <c r="AD263" s="31" t="e">
        <f t="shared" si="118"/>
        <v>#DIV/0!</v>
      </c>
      <c r="AE263" s="31" t="e">
        <f t="shared" si="119"/>
        <v>#DIV/0!</v>
      </c>
      <c r="AF263" s="31" t="e">
        <f t="shared" si="120"/>
        <v>#DIV/0!</v>
      </c>
      <c r="AG263" s="26">
        <f>SUMIF(Unloader!B:B,Summary!B263,Unloader!M:M)</f>
        <v>0</v>
      </c>
      <c r="AH263" s="26">
        <f>SUMIF(C$2:C263,C263,AG$2:AG263)</f>
        <v>0</v>
      </c>
      <c r="AI263" s="26">
        <f>SUM(AG$2:AG263)</f>
        <v>0</v>
      </c>
      <c r="AJ263" s="31">
        <f>SUMIF(Unloader!B:B,Summary!B263,Unloader!X:X)</f>
        <v>0</v>
      </c>
      <c r="AK263" s="31">
        <f>SUMIF(Unloader!B:B,Summary!B263,Unloader!AE:AE)+SUMIF(Unloader!B:B,Summary!B263,Unloader!BS:BS)+SUMIF(Unloader!B:B,Summary!B263,Unloader!BO:BO)</f>
        <v>0</v>
      </c>
      <c r="AL263" s="31">
        <f>SUMIF(C$2:C263,C263,AJ$2:AJ263)</f>
        <v>0</v>
      </c>
      <c r="AM263" s="31">
        <f>SUMIF(C$2:C263,C263,AK$2:AK263)</f>
        <v>0</v>
      </c>
      <c r="AN263" s="26" t="e">
        <f t="shared" si="121"/>
        <v>#DIV/0!</v>
      </c>
      <c r="AO263" s="26">
        <f>SUM(AJ$2:AJ263)</f>
        <v>0</v>
      </c>
      <c r="AP263" s="26">
        <f>SUM(AK$2:AK263)</f>
        <v>0</v>
      </c>
      <c r="AQ263" s="26" t="e">
        <f t="shared" si="122"/>
        <v>#DIV/0!</v>
      </c>
    </row>
    <row r="264" spans="1:43" x14ac:dyDescent="0.25">
      <c r="A264" s="49">
        <f t="shared" ref="A264:B279" si="124">A263+1</f>
        <v>263</v>
      </c>
      <c r="B264" s="120">
        <f t="shared" si="124"/>
        <v>40896</v>
      </c>
      <c r="C264" s="21">
        <f t="shared" si="104"/>
        <v>12</v>
      </c>
      <c r="D264" s="51">
        <f>COUNTIF('Rake Load'!A:A,Summary!B264)</f>
        <v>0</v>
      </c>
      <c r="E264" s="51">
        <f>SUMIF('Rake Load'!A:A,B264,'Rake Load'!F:F)</f>
        <v>0</v>
      </c>
      <c r="F264" s="23">
        <f>SUMIF('Rake Load'!A:A,B264,'Rake Load'!AB:AB)</f>
        <v>0</v>
      </c>
      <c r="G264" s="23" t="e">
        <f t="shared" si="105"/>
        <v>#DIV/0!</v>
      </c>
      <c r="H264" s="24" t="e">
        <f t="shared" si="106"/>
        <v>#DIV/0!</v>
      </c>
      <c r="I264" s="24" t="e">
        <f t="shared" si="107"/>
        <v>#DIV/0!</v>
      </c>
      <c r="J264" s="23">
        <f>SUMIF('Rake Load'!A:A,B264,'Rake Load'!BI:BI)</f>
        <v>0</v>
      </c>
      <c r="K264" s="29">
        <f t="shared" si="108"/>
        <v>0</v>
      </c>
      <c r="L264" s="29" t="e">
        <f t="shared" si="109"/>
        <v>#DIV/0!</v>
      </c>
      <c r="M264" s="36" t="e">
        <f t="shared" si="110"/>
        <v>#DIV/0!</v>
      </c>
      <c r="N264" s="36" t="e">
        <f t="shared" si="111"/>
        <v>#DIV/0!</v>
      </c>
      <c r="O264" s="122">
        <f>SUMIF(C$2:C264,C264,D$2:D264)</f>
        <v>0</v>
      </c>
      <c r="P264" s="21">
        <f>SUMIF(C$2:C264,C264,F$2:F264)</f>
        <v>0</v>
      </c>
      <c r="Q264" s="25" t="e">
        <f t="shared" si="112"/>
        <v>#DIV/0!</v>
      </c>
      <c r="R264" s="24" t="e">
        <f t="shared" si="113"/>
        <v>#DIV/0!</v>
      </c>
      <c r="S264" s="24" t="e">
        <f t="shared" si="114"/>
        <v>#DIV/0!</v>
      </c>
      <c r="T264" s="122">
        <f>SUM(D$2:D264)</f>
        <v>0</v>
      </c>
      <c r="U264" s="26">
        <f>SUMIF(C$2:C264,C264,E$2:E264)</f>
        <v>0</v>
      </c>
      <c r="V264" s="26">
        <f>SUM(E$2:E264)</f>
        <v>0</v>
      </c>
      <c r="W264" s="31">
        <f>SUM(F$2:F264)</f>
        <v>0</v>
      </c>
      <c r="X264" s="31" t="e">
        <f t="shared" si="115"/>
        <v>#DIV/0!</v>
      </c>
      <c r="Y264" s="24" t="e">
        <f t="shared" si="116"/>
        <v>#DIV/0!</v>
      </c>
      <c r="Z264" s="24" t="e">
        <f t="shared" si="117"/>
        <v>#DIV/0!</v>
      </c>
      <c r="AA264" s="26">
        <f>SUMIF('Rake Load'!A:A,Summary!B264,'Rake Load'!AO:AO)</f>
        <v>0</v>
      </c>
      <c r="AB264" s="26">
        <f>SUMIF(C$2:C264,C264,AA$2:AA264)</f>
        <v>0</v>
      </c>
      <c r="AC264" s="26">
        <f>SUM(AA$2:AA264)</f>
        <v>0</v>
      </c>
      <c r="AD264" s="31" t="e">
        <f t="shared" si="118"/>
        <v>#DIV/0!</v>
      </c>
      <c r="AE264" s="31" t="e">
        <f t="shared" si="119"/>
        <v>#DIV/0!</v>
      </c>
      <c r="AF264" s="31" t="e">
        <f t="shared" si="120"/>
        <v>#DIV/0!</v>
      </c>
      <c r="AG264" s="26">
        <f>SUMIF(Unloader!B:B,Summary!B264,Unloader!M:M)</f>
        <v>0</v>
      </c>
      <c r="AH264" s="26">
        <f>SUMIF(C$2:C264,C264,AG$2:AG264)</f>
        <v>0</v>
      </c>
      <c r="AI264" s="26">
        <f>SUM(AG$2:AG264)</f>
        <v>0</v>
      </c>
      <c r="AJ264" s="31">
        <f>SUMIF(Unloader!B:B,Summary!B264,Unloader!X:X)</f>
        <v>0</v>
      </c>
      <c r="AK264" s="31">
        <f>SUMIF(Unloader!B:B,Summary!B264,Unloader!AE:AE)+SUMIF(Unloader!B:B,Summary!B264,Unloader!BS:BS)+SUMIF(Unloader!B:B,Summary!B264,Unloader!BO:BO)</f>
        <v>0</v>
      </c>
      <c r="AL264" s="31">
        <f>SUMIF(C$2:C264,C264,AJ$2:AJ264)</f>
        <v>0</v>
      </c>
      <c r="AM264" s="31">
        <f>SUMIF(C$2:C264,C264,AK$2:AK264)</f>
        <v>0</v>
      </c>
      <c r="AN264" s="26" t="e">
        <f t="shared" si="121"/>
        <v>#DIV/0!</v>
      </c>
      <c r="AO264" s="26">
        <f>SUM(AJ$2:AJ264)</f>
        <v>0</v>
      </c>
      <c r="AP264" s="26">
        <f>SUM(AK$2:AK264)</f>
        <v>0</v>
      </c>
      <c r="AQ264" s="26" t="e">
        <f t="shared" si="122"/>
        <v>#DIV/0!</v>
      </c>
    </row>
    <row r="265" spans="1:43" x14ac:dyDescent="0.25">
      <c r="A265" s="49">
        <f t="shared" si="124"/>
        <v>264</v>
      </c>
      <c r="B265" s="120">
        <f t="shared" si="124"/>
        <v>40897</v>
      </c>
      <c r="C265" s="21">
        <f t="shared" si="104"/>
        <v>12</v>
      </c>
      <c r="D265" s="51">
        <f>COUNTIF('Rake Load'!A:A,Summary!B265)</f>
        <v>0</v>
      </c>
      <c r="E265" s="51">
        <f>SUMIF('Rake Load'!A:A,B265,'Rake Load'!F:F)</f>
        <v>0</v>
      </c>
      <c r="F265" s="23">
        <f>SUMIF('Rake Load'!A:A,B265,'Rake Load'!AB:AB)</f>
        <v>0</v>
      </c>
      <c r="G265" s="23" t="e">
        <f t="shared" si="105"/>
        <v>#DIV/0!</v>
      </c>
      <c r="H265" s="24" t="e">
        <f t="shared" si="106"/>
        <v>#DIV/0!</v>
      </c>
      <c r="I265" s="24" t="e">
        <f t="shared" si="107"/>
        <v>#DIV/0!</v>
      </c>
      <c r="J265" s="23">
        <f>SUMIF('Rake Load'!A:A,B265,'Rake Load'!BI:BI)</f>
        <v>0</v>
      </c>
      <c r="K265" s="29">
        <f t="shared" si="108"/>
        <v>0</v>
      </c>
      <c r="L265" s="29" t="e">
        <f t="shared" si="109"/>
        <v>#DIV/0!</v>
      </c>
      <c r="M265" s="36" t="e">
        <f t="shared" si="110"/>
        <v>#DIV/0!</v>
      </c>
      <c r="N265" s="36" t="e">
        <f t="shared" si="111"/>
        <v>#DIV/0!</v>
      </c>
      <c r="O265" s="122">
        <f>SUMIF(C$2:C265,C265,D$2:D265)</f>
        <v>0</v>
      </c>
      <c r="P265" s="21">
        <f>SUMIF(C$2:C265,C265,F$2:F265)</f>
        <v>0</v>
      </c>
      <c r="Q265" s="25" t="e">
        <f t="shared" si="112"/>
        <v>#DIV/0!</v>
      </c>
      <c r="R265" s="24" t="e">
        <f t="shared" si="113"/>
        <v>#DIV/0!</v>
      </c>
      <c r="S265" s="24" t="e">
        <f t="shared" si="114"/>
        <v>#DIV/0!</v>
      </c>
      <c r="T265" s="122">
        <f>SUM(D$2:D265)</f>
        <v>0</v>
      </c>
      <c r="U265" s="26">
        <f>SUMIF(C$2:C265,C265,E$2:E265)</f>
        <v>0</v>
      </c>
      <c r="V265" s="26">
        <f>SUM(E$2:E265)</f>
        <v>0</v>
      </c>
      <c r="W265" s="31">
        <f>SUM(F$2:F265)</f>
        <v>0</v>
      </c>
      <c r="X265" s="31" t="e">
        <f t="shared" si="115"/>
        <v>#DIV/0!</v>
      </c>
      <c r="Y265" s="24" t="e">
        <f t="shared" si="116"/>
        <v>#DIV/0!</v>
      </c>
      <c r="Z265" s="24" t="e">
        <f t="shared" si="117"/>
        <v>#DIV/0!</v>
      </c>
      <c r="AA265" s="26">
        <f>SUMIF('Rake Load'!A:A,Summary!B265,'Rake Load'!AO:AO)</f>
        <v>0</v>
      </c>
      <c r="AB265" s="26">
        <f>SUMIF(C$2:C265,C265,AA$2:AA265)</f>
        <v>0</v>
      </c>
      <c r="AC265" s="26">
        <f>SUM(AA$2:AA265)</f>
        <v>0</v>
      </c>
      <c r="AD265" s="31" t="e">
        <f t="shared" si="118"/>
        <v>#DIV/0!</v>
      </c>
      <c r="AE265" s="31" t="e">
        <f t="shared" si="119"/>
        <v>#DIV/0!</v>
      </c>
      <c r="AF265" s="31" t="e">
        <f t="shared" si="120"/>
        <v>#DIV/0!</v>
      </c>
      <c r="AG265" s="26">
        <f>SUMIF(Unloader!B:B,Summary!B265,Unloader!M:M)</f>
        <v>0</v>
      </c>
      <c r="AH265" s="26">
        <f>SUMIF(C$2:C265,C265,AG$2:AG265)</f>
        <v>0</v>
      </c>
      <c r="AI265" s="26">
        <f>SUM(AG$2:AG265)</f>
        <v>0</v>
      </c>
      <c r="AJ265" s="31">
        <f>SUMIF(Unloader!B:B,Summary!B265,Unloader!X:X)</f>
        <v>0</v>
      </c>
      <c r="AK265" s="31">
        <f>SUMIF(Unloader!B:B,Summary!B265,Unloader!AE:AE)+SUMIF(Unloader!B:B,Summary!B265,Unloader!BS:BS)+SUMIF(Unloader!B:B,Summary!B265,Unloader!BO:BO)</f>
        <v>0</v>
      </c>
      <c r="AL265" s="31">
        <f>SUMIF(C$2:C265,C265,AJ$2:AJ265)</f>
        <v>0</v>
      </c>
      <c r="AM265" s="31">
        <f>SUMIF(C$2:C265,C265,AK$2:AK265)</f>
        <v>0</v>
      </c>
      <c r="AN265" s="26" t="e">
        <f t="shared" si="121"/>
        <v>#DIV/0!</v>
      </c>
      <c r="AO265" s="26">
        <f>SUM(AJ$2:AJ265)</f>
        <v>0</v>
      </c>
      <c r="AP265" s="26">
        <f>SUM(AK$2:AK265)</f>
        <v>0</v>
      </c>
      <c r="AQ265" s="26" t="e">
        <f t="shared" si="122"/>
        <v>#DIV/0!</v>
      </c>
    </row>
    <row r="266" spans="1:43" x14ac:dyDescent="0.25">
      <c r="A266" s="49">
        <f t="shared" si="124"/>
        <v>265</v>
      </c>
      <c r="B266" s="120">
        <f t="shared" si="124"/>
        <v>40898</v>
      </c>
      <c r="C266" s="21">
        <f t="shared" si="104"/>
        <v>12</v>
      </c>
      <c r="D266" s="51">
        <f>COUNTIF('Rake Load'!A:A,Summary!B266)</f>
        <v>0</v>
      </c>
      <c r="E266" s="51">
        <f>SUMIF('Rake Load'!A:A,B266,'Rake Load'!F:F)</f>
        <v>0</v>
      </c>
      <c r="F266" s="23">
        <f>SUMIF('Rake Load'!A:A,B266,'Rake Load'!AB:AB)</f>
        <v>0</v>
      </c>
      <c r="G266" s="23" t="e">
        <f t="shared" si="105"/>
        <v>#DIV/0!</v>
      </c>
      <c r="H266" s="24" t="e">
        <f t="shared" si="106"/>
        <v>#DIV/0!</v>
      </c>
      <c r="I266" s="24" t="e">
        <f t="shared" si="107"/>
        <v>#DIV/0!</v>
      </c>
      <c r="J266" s="23">
        <f>SUMIF('Rake Load'!A:A,B266,'Rake Load'!BI:BI)</f>
        <v>0</v>
      </c>
      <c r="K266" s="29">
        <f t="shared" si="108"/>
        <v>0</v>
      </c>
      <c r="L266" s="29" t="e">
        <f t="shared" si="109"/>
        <v>#DIV/0!</v>
      </c>
      <c r="M266" s="36" t="e">
        <f t="shared" si="110"/>
        <v>#DIV/0!</v>
      </c>
      <c r="N266" s="36" t="e">
        <f t="shared" si="111"/>
        <v>#DIV/0!</v>
      </c>
      <c r="O266" s="122">
        <f>SUMIF(C$2:C266,C266,D$2:D266)</f>
        <v>0</v>
      </c>
      <c r="P266" s="21">
        <f>SUMIF(C$2:C266,C266,F$2:F266)</f>
        <v>0</v>
      </c>
      <c r="Q266" s="25" t="e">
        <f t="shared" si="112"/>
        <v>#DIV/0!</v>
      </c>
      <c r="R266" s="24" t="e">
        <f t="shared" si="113"/>
        <v>#DIV/0!</v>
      </c>
      <c r="S266" s="24" t="e">
        <f t="shared" si="114"/>
        <v>#DIV/0!</v>
      </c>
      <c r="T266" s="122">
        <f>SUM(D$2:D266)</f>
        <v>0</v>
      </c>
      <c r="U266" s="26">
        <f>SUMIF(C$2:C266,C266,E$2:E266)</f>
        <v>0</v>
      </c>
      <c r="V266" s="26">
        <f>SUM(E$2:E266)</f>
        <v>0</v>
      </c>
      <c r="W266" s="31">
        <f>SUM(F$2:F266)</f>
        <v>0</v>
      </c>
      <c r="X266" s="31" t="e">
        <f t="shared" si="115"/>
        <v>#DIV/0!</v>
      </c>
      <c r="Y266" s="24" t="e">
        <f t="shared" si="116"/>
        <v>#DIV/0!</v>
      </c>
      <c r="Z266" s="24" t="e">
        <f t="shared" si="117"/>
        <v>#DIV/0!</v>
      </c>
      <c r="AA266" s="26">
        <f>SUMIF('Rake Load'!A:A,Summary!B266,'Rake Load'!AO:AO)</f>
        <v>0</v>
      </c>
      <c r="AB266" s="26">
        <f>SUMIF(C$2:C266,C266,AA$2:AA266)</f>
        <v>0</v>
      </c>
      <c r="AC266" s="26">
        <f>SUM(AA$2:AA266)</f>
        <v>0</v>
      </c>
      <c r="AD266" s="31" t="e">
        <f t="shared" si="118"/>
        <v>#DIV/0!</v>
      </c>
      <c r="AE266" s="31" t="e">
        <f t="shared" si="119"/>
        <v>#DIV/0!</v>
      </c>
      <c r="AF266" s="31" t="e">
        <f t="shared" si="120"/>
        <v>#DIV/0!</v>
      </c>
      <c r="AG266" s="26">
        <f>SUMIF(Unloader!B:B,Summary!B266,Unloader!M:M)</f>
        <v>0</v>
      </c>
      <c r="AH266" s="26">
        <f>SUMIF(C$2:C266,C266,AG$2:AG266)</f>
        <v>0</v>
      </c>
      <c r="AI266" s="26">
        <f>SUM(AG$2:AG266)</f>
        <v>0</v>
      </c>
      <c r="AJ266" s="31">
        <f>SUMIF(Unloader!B:B,Summary!B266,Unloader!X:X)</f>
        <v>0</v>
      </c>
      <c r="AK266" s="31">
        <f>SUMIF(Unloader!B:B,Summary!B266,Unloader!AE:AE)+SUMIF(Unloader!B:B,Summary!B266,Unloader!BS:BS)+SUMIF(Unloader!B:B,Summary!B266,Unloader!BO:BO)</f>
        <v>0</v>
      </c>
      <c r="AL266" s="31">
        <f>SUMIF(C$2:C266,C266,AJ$2:AJ266)</f>
        <v>0</v>
      </c>
      <c r="AM266" s="31">
        <f>SUMIF(C$2:C266,C266,AK$2:AK266)</f>
        <v>0</v>
      </c>
      <c r="AN266" s="26" t="e">
        <f t="shared" si="121"/>
        <v>#DIV/0!</v>
      </c>
      <c r="AO266" s="26">
        <f>SUM(AJ$2:AJ266)</f>
        <v>0</v>
      </c>
      <c r="AP266" s="26">
        <f>SUM(AK$2:AK266)</f>
        <v>0</v>
      </c>
      <c r="AQ266" s="26" t="e">
        <f t="shared" si="122"/>
        <v>#DIV/0!</v>
      </c>
    </row>
    <row r="267" spans="1:43" x14ac:dyDescent="0.25">
      <c r="A267" s="49">
        <f t="shared" si="124"/>
        <v>266</v>
      </c>
      <c r="B267" s="120">
        <f t="shared" si="124"/>
        <v>40899</v>
      </c>
      <c r="C267" s="21">
        <f t="shared" si="104"/>
        <v>12</v>
      </c>
      <c r="D267" s="51">
        <f>COUNTIF('Rake Load'!A:A,Summary!B267)</f>
        <v>0</v>
      </c>
      <c r="E267" s="51">
        <f>SUMIF('Rake Load'!A:A,B267,'Rake Load'!F:F)</f>
        <v>0</v>
      </c>
      <c r="F267" s="23">
        <f>SUMIF('Rake Load'!A:A,B267,'Rake Load'!AB:AB)</f>
        <v>0</v>
      </c>
      <c r="G267" s="23" t="e">
        <f t="shared" si="105"/>
        <v>#DIV/0!</v>
      </c>
      <c r="H267" s="24" t="e">
        <f t="shared" si="106"/>
        <v>#DIV/0!</v>
      </c>
      <c r="I267" s="24" t="e">
        <f t="shared" si="107"/>
        <v>#DIV/0!</v>
      </c>
      <c r="J267" s="23">
        <f>SUMIF('Rake Load'!A:A,B267,'Rake Load'!BI:BI)</f>
        <v>0</v>
      </c>
      <c r="K267" s="29">
        <f t="shared" si="108"/>
        <v>0</v>
      </c>
      <c r="L267" s="29" t="e">
        <f t="shared" si="109"/>
        <v>#DIV/0!</v>
      </c>
      <c r="M267" s="36" t="e">
        <f t="shared" si="110"/>
        <v>#DIV/0!</v>
      </c>
      <c r="N267" s="36" t="e">
        <f t="shared" si="111"/>
        <v>#DIV/0!</v>
      </c>
      <c r="O267" s="122">
        <f>SUMIF(C$2:C267,C267,D$2:D267)</f>
        <v>0</v>
      </c>
      <c r="P267" s="21">
        <f>SUMIF(C$2:C267,C267,F$2:F267)</f>
        <v>0</v>
      </c>
      <c r="Q267" s="25" t="e">
        <f t="shared" si="112"/>
        <v>#DIV/0!</v>
      </c>
      <c r="R267" s="24" t="e">
        <f t="shared" si="113"/>
        <v>#DIV/0!</v>
      </c>
      <c r="S267" s="24" t="e">
        <f t="shared" si="114"/>
        <v>#DIV/0!</v>
      </c>
      <c r="T267" s="122">
        <f>SUM(D$2:D267)</f>
        <v>0</v>
      </c>
      <c r="U267" s="26">
        <f>SUMIF(C$2:C267,C267,E$2:E267)</f>
        <v>0</v>
      </c>
      <c r="V267" s="26">
        <f>SUM(E$2:E267)</f>
        <v>0</v>
      </c>
      <c r="W267" s="31">
        <f>SUM(F$2:F267)</f>
        <v>0</v>
      </c>
      <c r="X267" s="31" t="e">
        <f t="shared" si="115"/>
        <v>#DIV/0!</v>
      </c>
      <c r="Y267" s="24" t="e">
        <f t="shared" si="116"/>
        <v>#DIV/0!</v>
      </c>
      <c r="Z267" s="24" t="e">
        <f t="shared" si="117"/>
        <v>#DIV/0!</v>
      </c>
      <c r="AA267" s="26">
        <f>SUMIF('Rake Load'!A:A,Summary!B267,'Rake Load'!AO:AO)</f>
        <v>0</v>
      </c>
      <c r="AB267" s="26">
        <f>SUMIF(C$2:C267,C267,AA$2:AA267)</f>
        <v>0</v>
      </c>
      <c r="AC267" s="26">
        <f>SUM(AA$2:AA267)</f>
        <v>0</v>
      </c>
      <c r="AD267" s="31" t="e">
        <f t="shared" si="118"/>
        <v>#DIV/0!</v>
      </c>
      <c r="AE267" s="31" t="e">
        <f t="shared" si="119"/>
        <v>#DIV/0!</v>
      </c>
      <c r="AF267" s="31" t="e">
        <f t="shared" si="120"/>
        <v>#DIV/0!</v>
      </c>
      <c r="AG267" s="26">
        <f>SUMIF(Unloader!B:B,Summary!B267,Unloader!M:M)</f>
        <v>0</v>
      </c>
      <c r="AH267" s="26">
        <f>SUMIF(C$2:C267,C267,AG$2:AG267)</f>
        <v>0</v>
      </c>
      <c r="AI267" s="26">
        <f>SUM(AG$2:AG267)</f>
        <v>0</v>
      </c>
      <c r="AJ267" s="31">
        <f>SUMIF(Unloader!B:B,Summary!B267,Unloader!X:X)</f>
        <v>0</v>
      </c>
      <c r="AK267" s="31">
        <f>SUMIF(Unloader!B:B,Summary!B267,Unloader!AE:AE)+SUMIF(Unloader!B:B,Summary!B267,Unloader!BS:BS)+SUMIF(Unloader!B:B,Summary!B267,Unloader!BO:BO)</f>
        <v>0</v>
      </c>
      <c r="AL267" s="31">
        <f>SUMIF(C$2:C267,C267,AJ$2:AJ267)</f>
        <v>0</v>
      </c>
      <c r="AM267" s="31">
        <f>SUMIF(C$2:C267,C267,AK$2:AK267)</f>
        <v>0</v>
      </c>
      <c r="AN267" s="26" t="e">
        <f t="shared" si="121"/>
        <v>#DIV/0!</v>
      </c>
      <c r="AO267" s="26">
        <f>SUM(AJ$2:AJ267)</f>
        <v>0</v>
      </c>
      <c r="AP267" s="26">
        <f>SUM(AK$2:AK267)</f>
        <v>0</v>
      </c>
      <c r="AQ267" s="26" t="e">
        <f t="shared" si="122"/>
        <v>#DIV/0!</v>
      </c>
    </row>
    <row r="268" spans="1:43" x14ac:dyDescent="0.25">
      <c r="A268" s="49">
        <f t="shared" si="124"/>
        <v>267</v>
      </c>
      <c r="B268" s="120">
        <f t="shared" si="124"/>
        <v>40900</v>
      </c>
      <c r="C268" s="21">
        <f t="shared" si="104"/>
        <v>12</v>
      </c>
      <c r="D268" s="51">
        <f>COUNTIF('Rake Load'!A:A,Summary!B268)</f>
        <v>0</v>
      </c>
      <c r="E268" s="51">
        <f>SUMIF('Rake Load'!A:A,B268,'Rake Load'!F:F)</f>
        <v>0</v>
      </c>
      <c r="F268" s="23">
        <f>SUMIF('Rake Load'!A:A,B268,'Rake Load'!AB:AB)</f>
        <v>0</v>
      </c>
      <c r="G268" s="23" t="e">
        <f t="shared" si="105"/>
        <v>#DIV/0!</v>
      </c>
      <c r="H268" s="24" t="e">
        <f t="shared" si="106"/>
        <v>#DIV/0!</v>
      </c>
      <c r="I268" s="24" t="e">
        <f t="shared" si="107"/>
        <v>#DIV/0!</v>
      </c>
      <c r="J268" s="23">
        <f>SUMIF('Rake Load'!A:A,B268,'Rake Load'!BI:BI)</f>
        <v>0</v>
      </c>
      <c r="K268" s="29">
        <f t="shared" si="108"/>
        <v>0</v>
      </c>
      <c r="L268" s="29" t="e">
        <f t="shared" si="109"/>
        <v>#DIV/0!</v>
      </c>
      <c r="M268" s="36" t="e">
        <f t="shared" si="110"/>
        <v>#DIV/0!</v>
      </c>
      <c r="N268" s="36" t="e">
        <f t="shared" si="111"/>
        <v>#DIV/0!</v>
      </c>
      <c r="O268" s="122">
        <f>SUMIF(C$2:C268,C268,D$2:D268)</f>
        <v>0</v>
      </c>
      <c r="P268" s="21">
        <f>SUMIF(C$2:C268,C268,F$2:F268)</f>
        <v>0</v>
      </c>
      <c r="Q268" s="25" t="e">
        <f t="shared" si="112"/>
        <v>#DIV/0!</v>
      </c>
      <c r="R268" s="24" t="e">
        <f t="shared" si="113"/>
        <v>#DIV/0!</v>
      </c>
      <c r="S268" s="24" t="e">
        <f t="shared" si="114"/>
        <v>#DIV/0!</v>
      </c>
      <c r="T268" s="122">
        <f>SUM(D$2:D268)</f>
        <v>0</v>
      </c>
      <c r="U268" s="26">
        <f>SUMIF(C$2:C268,C268,E$2:E268)</f>
        <v>0</v>
      </c>
      <c r="V268" s="26">
        <f>SUM(E$2:E268)</f>
        <v>0</v>
      </c>
      <c r="W268" s="31">
        <f>SUM(F$2:F268)</f>
        <v>0</v>
      </c>
      <c r="X268" s="31" t="e">
        <f t="shared" si="115"/>
        <v>#DIV/0!</v>
      </c>
      <c r="Y268" s="24" t="e">
        <f t="shared" si="116"/>
        <v>#DIV/0!</v>
      </c>
      <c r="Z268" s="24" t="e">
        <f t="shared" si="117"/>
        <v>#DIV/0!</v>
      </c>
      <c r="AA268" s="26">
        <f>SUMIF('Rake Load'!A:A,Summary!B268,'Rake Load'!AO:AO)</f>
        <v>0</v>
      </c>
      <c r="AB268" s="26">
        <f>SUMIF(C$2:C268,C268,AA$2:AA268)</f>
        <v>0</v>
      </c>
      <c r="AC268" s="26">
        <f>SUM(AA$2:AA268)</f>
        <v>0</v>
      </c>
      <c r="AD268" s="31" t="e">
        <f t="shared" si="118"/>
        <v>#DIV/0!</v>
      </c>
      <c r="AE268" s="31" t="e">
        <f t="shared" si="119"/>
        <v>#DIV/0!</v>
      </c>
      <c r="AF268" s="31" t="e">
        <f t="shared" si="120"/>
        <v>#DIV/0!</v>
      </c>
      <c r="AG268" s="26">
        <f>SUMIF(Unloader!B:B,Summary!B268,Unloader!M:M)</f>
        <v>0</v>
      </c>
      <c r="AH268" s="26">
        <f>SUMIF(C$2:C268,C268,AG$2:AG268)</f>
        <v>0</v>
      </c>
      <c r="AI268" s="26">
        <f>SUM(AG$2:AG268)</f>
        <v>0</v>
      </c>
      <c r="AJ268" s="31">
        <f>SUMIF(Unloader!B:B,Summary!B268,Unloader!X:X)</f>
        <v>0</v>
      </c>
      <c r="AK268" s="31">
        <f>SUMIF(Unloader!B:B,Summary!B268,Unloader!AE:AE)+SUMIF(Unloader!B:B,Summary!B268,Unloader!BS:BS)+SUMIF(Unloader!B:B,Summary!B268,Unloader!BO:BO)</f>
        <v>0</v>
      </c>
      <c r="AL268" s="31">
        <f>SUMIF(C$2:C268,C268,AJ$2:AJ268)</f>
        <v>0</v>
      </c>
      <c r="AM268" s="31">
        <f>SUMIF(C$2:C268,C268,AK$2:AK268)</f>
        <v>0</v>
      </c>
      <c r="AN268" s="26" t="e">
        <f t="shared" si="121"/>
        <v>#DIV/0!</v>
      </c>
      <c r="AO268" s="26">
        <f>SUM(AJ$2:AJ268)</f>
        <v>0</v>
      </c>
      <c r="AP268" s="26">
        <f>SUM(AK$2:AK268)</f>
        <v>0</v>
      </c>
      <c r="AQ268" s="26" t="e">
        <f t="shared" si="122"/>
        <v>#DIV/0!</v>
      </c>
    </row>
    <row r="269" spans="1:43" x14ac:dyDescent="0.25">
      <c r="A269" s="49">
        <f t="shared" si="124"/>
        <v>268</v>
      </c>
      <c r="B269" s="120">
        <f t="shared" si="124"/>
        <v>40901</v>
      </c>
      <c r="C269" s="21">
        <f t="shared" si="104"/>
        <v>12</v>
      </c>
      <c r="D269" s="51">
        <f>COUNTIF('Rake Load'!A:A,Summary!B269)</f>
        <v>0</v>
      </c>
      <c r="E269" s="51">
        <f>SUMIF('Rake Load'!A:A,B269,'Rake Load'!F:F)</f>
        <v>0</v>
      </c>
      <c r="F269" s="23">
        <f>SUMIF('Rake Load'!A:A,B269,'Rake Load'!AB:AB)</f>
        <v>0</v>
      </c>
      <c r="G269" s="23" t="e">
        <f t="shared" si="105"/>
        <v>#DIV/0!</v>
      </c>
      <c r="H269" s="24" t="e">
        <f t="shared" si="106"/>
        <v>#DIV/0!</v>
      </c>
      <c r="I269" s="24" t="e">
        <f t="shared" si="107"/>
        <v>#DIV/0!</v>
      </c>
      <c r="J269" s="23">
        <f>SUMIF('Rake Load'!A:A,B269,'Rake Load'!BI:BI)</f>
        <v>0</v>
      </c>
      <c r="K269" s="29">
        <f t="shared" si="108"/>
        <v>0</v>
      </c>
      <c r="L269" s="29" t="e">
        <f t="shared" si="109"/>
        <v>#DIV/0!</v>
      </c>
      <c r="M269" s="36" t="e">
        <f t="shared" si="110"/>
        <v>#DIV/0!</v>
      </c>
      <c r="N269" s="36" t="e">
        <f t="shared" si="111"/>
        <v>#DIV/0!</v>
      </c>
      <c r="O269" s="122">
        <f>SUMIF(C$2:C269,C269,D$2:D269)</f>
        <v>0</v>
      </c>
      <c r="P269" s="21">
        <f>SUMIF(C$2:C269,C269,F$2:F269)</f>
        <v>0</v>
      </c>
      <c r="Q269" s="25" t="e">
        <f t="shared" si="112"/>
        <v>#DIV/0!</v>
      </c>
      <c r="R269" s="24" t="e">
        <f t="shared" si="113"/>
        <v>#DIV/0!</v>
      </c>
      <c r="S269" s="24" t="e">
        <f t="shared" si="114"/>
        <v>#DIV/0!</v>
      </c>
      <c r="T269" s="122">
        <f>SUM(D$2:D269)</f>
        <v>0</v>
      </c>
      <c r="U269" s="26">
        <f>SUMIF(C$2:C269,C269,E$2:E269)</f>
        <v>0</v>
      </c>
      <c r="V269" s="26">
        <f>SUM(E$2:E269)</f>
        <v>0</v>
      </c>
      <c r="W269" s="31">
        <f>SUM(F$2:F269)</f>
        <v>0</v>
      </c>
      <c r="X269" s="31" t="e">
        <f t="shared" si="115"/>
        <v>#DIV/0!</v>
      </c>
      <c r="Y269" s="24" t="e">
        <f t="shared" si="116"/>
        <v>#DIV/0!</v>
      </c>
      <c r="Z269" s="24" t="e">
        <f t="shared" si="117"/>
        <v>#DIV/0!</v>
      </c>
      <c r="AA269" s="26">
        <f>SUMIF('Rake Load'!A:A,Summary!B269,'Rake Load'!AO:AO)</f>
        <v>0</v>
      </c>
      <c r="AB269" s="26">
        <f>SUMIF(C$2:C269,C269,AA$2:AA269)</f>
        <v>0</v>
      </c>
      <c r="AC269" s="26">
        <f>SUM(AA$2:AA269)</f>
        <v>0</v>
      </c>
      <c r="AD269" s="31" t="e">
        <f t="shared" si="118"/>
        <v>#DIV/0!</v>
      </c>
      <c r="AE269" s="31" t="e">
        <f t="shared" si="119"/>
        <v>#DIV/0!</v>
      </c>
      <c r="AF269" s="31" t="e">
        <f t="shared" si="120"/>
        <v>#DIV/0!</v>
      </c>
      <c r="AG269" s="26">
        <f>SUMIF(Unloader!B:B,Summary!B269,Unloader!M:M)</f>
        <v>0</v>
      </c>
      <c r="AH269" s="26">
        <f>SUMIF(C$2:C269,C269,AG$2:AG269)</f>
        <v>0</v>
      </c>
      <c r="AI269" s="26">
        <f>SUM(AG$2:AG269)</f>
        <v>0</v>
      </c>
      <c r="AJ269" s="31">
        <f>SUMIF(Unloader!B:B,Summary!B269,Unloader!X:X)</f>
        <v>0</v>
      </c>
      <c r="AK269" s="31">
        <f>SUMIF(Unloader!B:B,Summary!B269,Unloader!AE:AE)+SUMIF(Unloader!B:B,Summary!B269,Unloader!BS:BS)+SUMIF(Unloader!B:B,Summary!B269,Unloader!BO:BO)</f>
        <v>0</v>
      </c>
      <c r="AL269" s="31">
        <f>SUMIF(C$2:C269,C269,AJ$2:AJ269)</f>
        <v>0</v>
      </c>
      <c r="AM269" s="31">
        <f>SUMIF(C$2:C269,C269,AK$2:AK269)</f>
        <v>0</v>
      </c>
      <c r="AN269" s="26" t="e">
        <f t="shared" si="121"/>
        <v>#DIV/0!</v>
      </c>
      <c r="AO269" s="26">
        <f>SUM(AJ$2:AJ269)</f>
        <v>0</v>
      </c>
      <c r="AP269" s="26">
        <f>SUM(AK$2:AK269)</f>
        <v>0</v>
      </c>
      <c r="AQ269" s="26" t="e">
        <f t="shared" si="122"/>
        <v>#DIV/0!</v>
      </c>
    </row>
    <row r="270" spans="1:43" x14ac:dyDescent="0.25">
      <c r="A270" s="49">
        <f t="shared" si="124"/>
        <v>269</v>
      </c>
      <c r="B270" s="120">
        <f t="shared" si="124"/>
        <v>40902</v>
      </c>
      <c r="C270" s="21">
        <f t="shared" si="104"/>
        <v>12</v>
      </c>
      <c r="D270" s="51">
        <f>COUNTIF('Rake Load'!A:A,Summary!B270)</f>
        <v>0</v>
      </c>
      <c r="E270" s="51">
        <f>SUMIF('Rake Load'!A:A,B270,'Rake Load'!F:F)</f>
        <v>0</v>
      </c>
      <c r="F270" s="23">
        <f>SUMIF('Rake Load'!A:A,B270,'Rake Load'!AB:AB)</f>
        <v>0</v>
      </c>
      <c r="G270" s="23" t="e">
        <f t="shared" si="105"/>
        <v>#DIV/0!</v>
      </c>
      <c r="H270" s="24" t="e">
        <f t="shared" si="106"/>
        <v>#DIV/0!</v>
      </c>
      <c r="I270" s="24" t="e">
        <f t="shared" si="107"/>
        <v>#DIV/0!</v>
      </c>
      <c r="J270" s="23">
        <f>SUMIF('Rake Load'!A:A,B270,'Rake Load'!BI:BI)</f>
        <v>0</v>
      </c>
      <c r="K270" s="29">
        <f t="shared" si="108"/>
        <v>0</v>
      </c>
      <c r="L270" s="29" t="e">
        <f t="shared" si="109"/>
        <v>#DIV/0!</v>
      </c>
      <c r="M270" s="36" t="e">
        <f t="shared" si="110"/>
        <v>#DIV/0!</v>
      </c>
      <c r="N270" s="36" t="e">
        <f t="shared" si="111"/>
        <v>#DIV/0!</v>
      </c>
      <c r="O270" s="122">
        <f>SUMIF(C$2:C270,C270,D$2:D270)</f>
        <v>0</v>
      </c>
      <c r="P270" s="21">
        <f>SUMIF(C$2:C270,C270,F$2:F270)</f>
        <v>0</v>
      </c>
      <c r="Q270" s="25" t="e">
        <f t="shared" si="112"/>
        <v>#DIV/0!</v>
      </c>
      <c r="R270" s="24" t="e">
        <f t="shared" si="113"/>
        <v>#DIV/0!</v>
      </c>
      <c r="S270" s="24" t="e">
        <f t="shared" si="114"/>
        <v>#DIV/0!</v>
      </c>
      <c r="T270" s="122">
        <f>SUM(D$2:D270)</f>
        <v>0</v>
      </c>
      <c r="U270" s="26">
        <f>SUMIF(C$2:C270,C270,E$2:E270)</f>
        <v>0</v>
      </c>
      <c r="V270" s="26">
        <f>SUM(E$2:E270)</f>
        <v>0</v>
      </c>
      <c r="W270" s="31">
        <f>SUM(F$2:F270)</f>
        <v>0</v>
      </c>
      <c r="X270" s="31" t="e">
        <f t="shared" si="115"/>
        <v>#DIV/0!</v>
      </c>
      <c r="Y270" s="24" t="e">
        <f t="shared" si="116"/>
        <v>#DIV/0!</v>
      </c>
      <c r="Z270" s="24" t="e">
        <f t="shared" si="117"/>
        <v>#DIV/0!</v>
      </c>
      <c r="AA270" s="26">
        <f>SUMIF('Rake Load'!A:A,Summary!B270,'Rake Load'!AO:AO)</f>
        <v>0</v>
      </c>
      <c r="AB270" s="26">
        <f>SUMIF(C$2:C270,C270,AA$2:AA270)</f>
        <v>0</v>
      </c>
      <c r="AC270" s="26">
        <f>SUM(AA$2:AA270)</f>
        <v>0</v>
      </c>
      <c r="AD270" s="31" t="e">
        <f t="shared" si="118"/>
        <v>#DIV/0!</v>
      </c>
      <c r="AE270" s="31" t="e">
        <f t="shared" si="119"/>
        <v>#DIV/0!</v>
      </c>
      <c r="AF270" s="31" t="e">
        <f t="shared" si="120"/>
        <v>#DIV/0!</v>
      </c>
      <c r="AG270" s="26">
        <f>SUMIF(Unloader!B:B,Summary!B270,Unloader!M:M)</f>
        <v>0</v>
      </c>
      <c r="AH270" s="26">
        <f>SUMIF(C$2:C270,C270,AG$2:AG270)</f>
        <v>0</v>
      </c>
      <c r="AI270" s="26">
        <f>SUM(AG$2:AG270)</f>
        <v>0</v>
      </c>
      <c r="AJ270" s="31">
        <f>SUMIF(Unloader!B:B,Summary!B270,Unloader!X:X)</f>
        <v>0</v>
      </c>
      <c r="AK270" s="31">
        <f>SUMIF(Unloader!B:B,Summary!B270,Unloader!AE:AE)+SUMIF(Unloader!B:B,Summary!B270,Unloader!BS:BS)+SUMIF(Unloader!B:B,Summary!B270,Unloader!BO:BO)</f>
        <v>0</v>
      </c>
      <c r="AL270" s="31">
        <f>SUMIF(C$2:C270,C270,AJ$2:AJ270)</f>
        <v>0</v>
      </c>
      <c r="AM270" s="31">
        <f>SUMIF(C$2:C270,C270,AK$2:AK270)</f>
        <v>0</v>
      </c>
      <c r="AN270" s="26" t="e">
        <f t="shared" si="121"/>
        <v>#DIV/0!</v>
      </c>
      <c r="AO270" s="26">
        <f>SUM(AJ$2:AJ270)</f>
        <v>0</v>
      </c>
      <c r="AP270" s="26">
        <f>SUM(AK$2:AK270)</f>
        <v>0</v>
      </c>
      <c r="AQ270" s="26" t="e">
        <f t="shared" si="122"/>
        <v>#DIV/0!</v>
      </c>
    </row>
    <row r="271" spans="1:43" x14ac:dyDescent="0.25">
      <c r="A271" s="49">
        <f t="shared" si="124"/>
        <v>270</v>
      </c>
      <c r="B271" s="120">
        <f t="shared" si="124"/>
        <v>40903</v>
      </c>
      <c r="C271" s="21">
        <f t="shared" si="104"/>
        <v>12</v>
      </c>
      <c r="D271" s="51">
        <f>COUNTIF('Rake Load'!A:A,Summary!B271)</f>
        <v>0</v>
      </c>
      <c r="E271" s="51">
        <f>SUMIF('Rake Load'!A:A,B271,'Rake Load'!F:F)</f>
        <v>0</v>
      </c>
      <c r="F271" s="23">
        <f>SUMIF('Rake Load'!A:A,B271,'Rake Load'!AB:AB)</f>
        <v>0</v>
      </c>
      <c r="G271" s="23" t="e">
        <f t="shared" si="105"/>
        <v>#DIV/0!</v>
      </c>
      <c r="H271" s="24" t="e">
        <f t="shared" si="106"/>
        <v>#DIV/0!</v>
      </c>
      <c r="I271" s="24" t="e">
        <f t="shared" si="107"/>
        <v>#DIV/0!</v>
      </c>
      <c r="J271" s="23">
        <f>SUMIF('Rake Load'!A:A,B271,'Rake Load'!BI:BI)</f>
        <v>0</v>
      </c>
      <c r="K271" s="29">
        <f t="shared" si="108"/>
        <v>0</v>
      </c>
      <c r="L271" s="29" t="e">
        <f t="shared" si="109"/>
        <v>#DIV/0!</v>
      </c>
      <c r="M271" s="36" t="e">
        <f t="shared" si="110"/>
        <v>#DIV/0!</v>
      </c>
      <c r="N271" s="36" t="e">
        <f t="shared" si="111"/>
        <v>#DIV/0!</v>
      </c>
      <c r="O271" s="122">
        <f>SUMIF(C$2:C271,C271,D$2:D271)</f>
        <v>0</v>
      </c>
      <c r="P271" s="21">
        <f>SUMIF(C$2:C271,C271,F$2:F271)</f>
        <v>0</v>
      </c>
      <c r="Q271" s="25" t="e">
        <f t="shared" si="112"/>
        <v>#DIV/0!</v>
      </c>
      <c r="R271" s="24" t="e">
        <f t="shared" si="113"/>
        <v>#DIV/0!</v>
      </c>
      <c r="S271" s="24" t="e">
        <f t="shared" si="114"/>
        <v>#DIV/0!</v>
      </c>
      <c r="T271" s="122">
        <f>SUM(D$2:D271)</f>
        <v>0</v>
      </c>
      <c r="U271" s="26">
        <f>SUMIF(C$2:C271,C271,E$2:E271)</f>
        <v>0</v>
      </c>
      <c r="V271" s="26">
        <f>SUM(E$2:E271)</f>
        <v>0</v>
      </c>
      <c r="W271" s="31">
        <f>SUM(F$2:F271)</f>
        <v>0</v>
      </c>
      <c r="X271" s="31" t="e">
        <f t="shared" si="115"/>
        <v>#DIV/0!</v>
      </c>
      <c r="Y271" s="24" t="e">
        <f t="shared" si="116"/>
        <v>#DIV/0!</v>
      </c>
      <c r="Z271" s="24" t="e">
        <f t="shared" si="117"/>
        <v>#DIV/0!</v>
      </c>
      <c r="AA271" s="26">
        <f>SUMIF('Rake Load'!A:A,Summary!B271,'Rake Load'!AO:AO)</f>
        <v>0</v>
      </c>
      <c r="AB271" s="26">
        <f>SUMIF(C$2:C271,C271,AA$2:AA271)</f>
        <v>0</v>
      </c>
      <c r="AC271" s="26">
        <f>SUM(AA$2:AA271)</f>
        <v>0</v>
      </c>
      <c r="AD271" s="31" t="e">
        <f t="shared" si="118"/>
        <v>#DIV/0!</v>
      </c>
      <c r="AE271" s="31" t="e">
        <f t="shared" si="119"/>
        <v>#DIV/0!</v>
      </c>
      <c r="AF271" s="31" t="e">
        <f t="shared" si="120"/>
        <v>#DIV/0!</v>
      </c>
      <c r="AG271" s="26">
        <f>SUMIF(Unloader!B:B,Summary!B271,Unloader!M:M)</f>
        <v>0</v>
      </c>
      <c r="AH271" s="26">
        <f>SUMIF(C$2:C271,C271,AG$2:AG271)</f>
        <v>0</v>
      </c>
      <c r="AI271" s="26">
        <f>SUM(AG$2:AG271)</f>
        <v>0</v>
      </c>
      <c r="AJ271" s="31">
        <f>SUMIF(Unloader!B:B,Summary!B271,Unloader!X:X)</f>
        <v>0</v>
      </c>
      <c r="AK271" s="31">
        <f>SUMIF(Unloader!B:B,Summary!B271,Unloader!AE:AE)+SUMIF(Unloader!B:B,Summary!B271,Unloader!BS:BS)+SUMIF(Unloader!B:B,Summary!B271,Unloader!BO:BO)</f>
        <v>0</v>
      </c>
      <c r="AL271" s="31">
        <f>SUMIF(C$2:C271,C271,AJ$2:AJ271)</f>
        <v>0</v>
      </c>
      <c r="AM271" s="31">
        <f>SUMIF(C$2:C271,C271,AK$2:AK271)</f>
        <v>0</v>
      </c>
      <c r="AN271" s="26" t="e">
        <f t="shared" si="121"/>
        <v>#DIV/0!</v>
      </c>
      <c r="AO271" s="26">
        <f>SUM(AJ$2:AJ271)</f>
        <v>0</v>
      </c>
      <c r="AP271" s="26">
        <f>SUM(AK$2:AK271)</f>
        <v>0</v>
      </c>
      <c r="AQ271" s="26" t="e">
        <f t="shared" si="122"/>
        <v>#DIV/0!</v>
      </c>
    </row>
    <row r="272" spans="1:43" x14ac:dyDescent="0.25">
      <c r="A272" s="49">
        <f t="shared" si="124"/>
        <v>271</v>
      </c>
      <c r="B272" s="120">
        <f t="shared" si="124"/>
        <v>40904</v>
      </c>
      <c r="C272" s="21">
        <f t="shared" si="104"/>
        <v>12</v>
      </c>
      <c r="D272" s="51">
        <f>COUNTIF('Rake Load'!A:A,Summary!B272)</f>
        <v>0</v>
      </c>
      <c r="E272" s="51">
        <f>SUMIF('Rake Load'!A:A,B272,'Rake Load'!F:F)</f>
        <v>0</v>
      </c>
      <c r="F272" s="23">
        <f>SUMIF('Rake Load'!A:A,B272,'Rake Load'!AB:AB)</f>
        <v>0</v>
      </c>
      <c r="G272" s="23" t="e">
        <f t="shared" si="105"/>
        <v>#DIV/0!</v>
      </c>
      <c r="H272" s="24" t="e">
        <f t="shared" si="106"/>
        <v>#DIV/0!</v>
      </c>
      <c r="I272" s="24" t="e">
        <f t="shared" si="107"/>
        <v>#DIV/0!</v>
      </c>
      <c r="J272" s="23">
        <f>SUMIF('Rake Load'!A:A,B272,'Rake Load'!BI:BI)</f>
        <v>0</v>
      </c>
      <c r="K272" s="29">
        <f t="shared" si="108"/>
        <v>0</v>
      </c>
      <c r="L272" s="29" t="e">
        <f t="shared" si="109"/>
        <v>#DIV/0!</v>
      </c>
      <c r="M272" s="36" t="e">
        <f t="shared" si="110"/>
        <v>#DIV/0!</v>
      </c>
      <c r="N272" s="36" t="e">
        <f t="shared" si="111"/>
        <v>#DIV/0!</v>
      </c>
      <c r="O272" s="122">
        <f>SUMIF(C$2:C272,C272,D$2:D272)</f>
        <v>0</v>
      </c>
      <c r="P272" s="21">
        <f>SUMIF(C$2:C272,C272,F$2:F272)</f>
        <v>0</v>
      </c>
      <c r="Q272" s="25" t="e">
        <f t="shared" si="112"/>
        <v>#DIV/0!</v>
      </c>
      <c r="R272" s="24" t="e">
        <f t="shared" si="113"/>
        <v>#DIV/0!</v>
      </c>
      <c r="S272" s="24" t="e">
        <f t="shared" si="114"/>
        <v>#DIV/0!</v>
      </c>
      <c r="T272" s="122">
        <f>SUM(D$2:D272)</f>
        <v>0</v>
      </c>
      <c r="U272" s="26">
        <f>SUMIF(C$2:C272,C272,E$2:E272)</f>
        <v>0</v>
      </c>
      <c r="V272" s="26">
        <f>SUM(E$2:E272)</f>
        <v>0</v>
      </c>
      <c r="W272" s="31">
        <f>SUM(F$2:F272)</f>
        <v>0</v>
      </c>
      <c r="X272" s="31" t="e">
        <f t="shared" si="115"/>
        <v>#DIV/0!</v>
      </c>
      <c r="Y272" s="24" t="e">
        <f t="shared" si="116"/>
        <v>#DIV/0!</v>
      </c>
      <c r="Z272" s="24" t="e">
        <f t="shared" si="117"/>
        <v>#DIV/0!</v>
      </c>
      <c r="AA272" s="26">
        <f>SUMIF('Rake Load'!A:A,Summary!B272,'Rake Load'!AO:AO)</f>
        <v>0</v>
      </c>
      <c r="AB272" s="26">
        <f>SUMIF(C$2:C272,C272,AA$2:AA272)</f>
        <v>0</v>
      </c>
      <c r="AC272" s="26">
        <f>SUM(AA$2:AA272)</f>
        <v>0</v>
      </c>
      <c r="AD272" s="31" t="e">
        <f t="shared" si="118"/>
        <v>#DIV/0!</v>
      </c>
      <c r="AE272" s="31" t="e">
        <f t="shared" si="119"/>
        <v>#DIV/0!</v>
      </c>
      <c r="AF272" s="31" t="e">
        <f t="shared" si="120"/>
        <v>#DIV/0!</v>
      </c>
      <c r="AG272" s="26">
        <f>SUMIF(Unloader!B:B,Summary!B272,Unloader!M:M)</f>
        <v>0</v>
      </c>
      <c r="AH272" s="26">
        <f>SUMIF(C$2:C272,C272,AG$2:AG272)</f>
        <v>0</v>
      </c>
      <c r="AI272" s="26">
        <f>SUM(AG$2:AG272)</f>
        <v>0</v>
      </c>
      <c r="AJ272" s="31">
        <f>SUMIF(Unloader!B:B,Summary!B272,Unloader!X:X)</f>
        <v>0</v>
      </c>
      <c r="AK272" s="31">
        <f>SUMIF(Unloader!B:B,Summary!B272,Unloader!AE:AE)+SUMIF(Unloader!B:B,Summary!B272,Unloader!BS:BS)+SUMIF(Unloader!B:B,Summary!B272,Unloader!BO:BO)</f>
        <v>0</v>
      </c>
      <c r="AL272" s="31">
        <f>SUMIF(C$2:C272,C272,AJ$2:AJ272)</f>
        <v>0</v>
      </c>
      <c r="AM272" s="31">
        <f>SUMIF(C$2:C272,C272,AK$2:AK272)</f>
        <v>0</v>
      </c>
      <c r="AN272" s="26" t="e">
        <f t="shared" si="121"/>
        <v>#DIV/0!</v>
      </c>
      <c r="AO272" s="26">
        <f>SUM(AJ$2:AJ272)</f>
        <v>0</v>
      </c>
      <c r="AP272" s="26">
        <f>SUM(AK$2:AK272)</f>
        <v>0</v>
      </c>
      <c r="AQ272" s="26" t="e">
        <f t="shared" si="122"/>
        <v>#DIV/0!</v>
      </c>
    </row>
    <row r="273" spans="1:43" x14ac:dyDescent="0.25">
      <c r="A273" s="49">
        <f t="shared" si="124"/>
        <v>272</v>
      </c>
      <c r="B273" s="120">
        <f t="shared" si="124"/>
        <v>40905</v>
      </c>
      <c r="C273" s="21">
        <f t="shared" si="104"/>
        <v>12</v>
      </c>
      <c r="D273" s="51">
        <f>COUNTIF('Rake Load'!A:A,Summary!B273)</f>
        <v>0</v>
      </c>
      <c r="E273" s="51">
        <f>SUMIF('Rake Load'!A:A,B273,'Rake Load'!F:F)</f>
        <v>0</v>
      </c>
      <c r="F273" s="23">
        <f>SUMIF('Rake Load'!A:A,B273,'Rake Load'!AB:AB)</f>
        <v>0</v>
      </c>
      <c r="G273" s="23" t="e">
        <f t="shared" si="105"/>
        <v>#DIV/0!</v>
      </c>
      <c r="H273" s="24" t="e">
        <f t="shared" si="106"/>
        <v>#DIV/0!</v>
      </c>
      <c r="I273" s="24" t="e">
        <f t="shared" si="107"/>
        <v>#DIV/0!</v>
      </c>
      <c r="J273" s="23">
        <f>SUMIF('Rake Load'!A:A,B273,'Rake Load'!BI:BI)</f>
        <v>0</v>
      </c>
      <c r="K273" s="29">
        <f t="shared" si="108"/>
        <v>0</v>
      </c>
      <c r="L273" s="29" t="e">
        <f t="shared" si="109"/>
        <v>#DIV/0!</v>
      </c>
      <c r="M273" s="36" t="e">
        <f t="shared" si="110"/>
        <v>#DIV/0!</v>
      </c>
      <c r="N273" s="36" t="e">
        <f t="shared" si="111"/>
        <v>#DIV/0!</v>
      </c>
      <c r="O273" s="122">
        <f>SUMIF(C$2:C273,C273,D$2:D273)</f>
        <v>0</v>
      </c>
      <c r="P273" s="21">
        <f>SUMIF(C$2:C273,C273,F$2:F273)</f>
        <v>0</v>
      </c>
      <c r="Q273" s="25" t="e">
        <f t="shared" si="112"/>
        <v>#DIV/0!</v>
      </c>
      <c r="R273" s="24" t="e">
        <f t="shared" si="113"/>
        <v>#DIV/0!</v>
      </c>
      <c r="S273" s="24" t="e">
        <f t="shared" si="114"/>
        <v>#DIV/0!</v>
      </c>
      <c r="T273" s="122">
        <f>SUM(D$2:D273)</f>
        <v>0</v>
      </c>
      <c r="U273" s="26">
        <f>SUMIF(C$2:C273,C273,E$2:E273)</f>
        <v>0</v>
      </c>
      <c r="V273" s="26">
        <f>SUM(E$2:E273)</f>
        <v>0</v>
      </c>
      <c r="W273" s="31">
        <f>SUM(F$2:F273)</f>
        <v>0</v>
      </c>
      <c r="X273" s="31" t="e">
        <f t="shared" si="115"/>
        <v>#DIV/0!</v>
      </c>
      <c r="Y273" s="24" t="e">
        <f t="shared" si="116"/>
        <v>#DIV/0!</v>
      </c>
      <c r="Z273" s="24" t="e">
        <f t="shared" si="117"/>
        <v>#DIV/0!</v>
      </c>
      <c r="AA273" s="26">
        <f>SUMIF('Rake Load'!A:A,Summary!B273,'Rake Load'!AO:AO)</f>
        <v>0</v>
      </c>
      <c r="AB273" s="26">
        <f>SUMIF(C$2:C273,C273,AA$2:AA273)</f>
        <v>0</v>
      </c>
      <c r="AC273" s="26">
        <f>SUM(AA$2:AA273)</f>
        <v>0</v>
      </c>
      <c r="AD273" s="31" t="e">
        <f t="shared" si="118"/>
        <v>#DIV/0!</v>
      </c>
      <c r="AE273" s="31" t="e">
        <f t="shared" si="119"/>
        <v>#DIV/0!</v>
      </c>
      <c r="AF273" s="31" t="e">
        <f t="shared" si="120"/>
        <v>#DIV/0!</v>
      </c>
      <c r="AG273" s="26">
        <f>SUMIF(Unloader!B:B,Summary!B273,Unloader!M:M)</f>
        <v>0</v>
      </c>
      <c r="AH273" s="26">
        <f>SUMIF(C$2:C273,C273,AG$2:AG273)</f>
        <v>0</v>
      </c>
      <c r="AI273" s="26">
        <f>SUM(AG$2:AG273)</f>
        <v>0</v>
      </c>
      <c r="AJ273" s="31">
        <f>SUMIF(Unloader!B:B,Summary!B273,Unloader!X:X)</f>
        <v>0</v>
      </c>
      <c r="AK273" s="31">
        <f>SUMIF(Unloader!B:B,Summary!B273,Unloader!AE:AE)+SUMIF(Unloader!B:B,Summary!B273,Unloader!BS:BS)+SUMIF(Unloader!B:B,Summary!B273,Unloader!BO:BO)</f>
        <v>0</v>
      </c>
      <c r="AL273" s="31">
        <f>SUMIF(C$2:C273,C273,AJ$2:AJ273)</f>
        <v>0</v>
      </c>
      <c r="AM273" s="31">
        <f>SUMIF(C$2:C273,C273,AK$2:AK273)</f>
        <v>0</v>
      </c>
      <c r="AN273" s="26" t="e">
        <f t="shared" si="121"/>
        <v>#DIV/0!</v>
      </c>
      <c r="AO273" s="26">
        <f>SUM(AJ$2:AJ273)</f>
        <v>0</v>
      </c>
      <c r="AP273" s="26">
        <f>SUM(AK$2:AK273)</f>
        <v>0</v>
      </c>
      <c r="AQ273" s="26" t="e">
        <f t="shared" si="122"/>
        <v>#DIV/0!</v>
      </c>
    </row>
    <row r="274" spans="1:43" x14ac:dyDescent="0.25">
      <c r="A274" s="49">
        <f t="shared" si="124"/>
        <v>273</v>
      </c>
      <c r="B274" s="120">
        <f t="shared" si="124"/>
        <v>40906</v>
      </c>
      <c r="C274" s="21">
        <f t="shared" si="104"/>
        <v>12</v>
      </c>
      <c r="D274" s="51">
        <f>COUNTIF('Rake Load'!A:A,Summary!B274)</f>
        <v>0</v>
      </c>
      <c r="E274" s="51">
        <f>SUMIF('Rake Load'!A:A,B274,'Rake Load'!F:F)</f>
        <v>0</v>
      </c>
      <c r="F274" s="23">
        <f>SUMIF('Rake Load'!A:A,B274,'Rake Load'!AB:AB)</f>
        <v>0</v>
      </c>
      <c r="G274" s="23" t="e">
        <f t="shared" si="105"/>
        <v>#DIV/0!</v>
      </c>
      <c r="H274" s="24" t="e">
        <f t="shared" si="106"/>
        <v>#DIV/0!</v>
      </c>
      <c r="I274" s="24" t="e">
        <f t="shared" si="107"/>
        <v>#DIV/0!</v>
      </c>
      <c r="J274" s="23">
        <f>SUMIF('Rake Load'!A:A,B274,'Rake Load'!BI:BI)</f>
        <v>0</v>
      </c>
      <c r="K274" s="29">
        <f t="shared" si="108"/>
        <v>0</v>
      </c>
      <c r="L274" s="29" t="e">
        <f t="shared" si="109"/>
        <v>#DIV/0!</v>
      </c>
      <c r="M274" s="36" t="e">
        <f t="shared" si="110"/>
        <v>#DIV/0!</v>
      </c>
      <c r="N274" s="36" t="e">
        <f t="shared" si="111"/>
        <v>#DIV/0!</v>
      </c>
      <c r="O274" s="122">
        <f>SUMIF(C$2:C274,C274,D$2:D274)</f>
        <v>0</v>
      </c>
      <c r="P274" s="21">
        <f>SUMIF(C$2:C274,C274,F$2:F274)</f>
        <v>0</v>
      </c>
      <c r="Q274" s="25" t="e">
        <f t="shared" si="112"/>
        <v>#DIV/0!</v>
      </c>
      <c r="R274" s="24" t="e">
        <f t="shared" si="113"/>
        <v>#DIV/0!</v>
      </c>
      <c r="S274" s="24" t="e">
        <f t="shared" si="114"/>
        <v>#DIV/0!</v>
      </c>
      <c r="T274" s="122">
        <f>SUM(D$2:D274)</f>
        <v>0</v>
      </c>
      <c r="U274" s="26">
        <f>SUMIF(C$2:C274,C274,E$2:E274)</f>
        <v>0</v>
      </c>
      <c r="V274" s="26">
        <f>SUM(E$2:E274)</f>
        <v>0</v>
      </c>
      <c r="W274" s="31">
        <f>SUM(F$2:F274)</f>
        <v>0</v>
      </c>
      <c r="X274" s="31" t="e">
        <f t="shared" si="115"/>
        <v>#DIV/0!</v>
      </c>
      <c r="Y274" s="24" t="e">
        <f t="shared" si="116"/>
        <v>#DIV/0!</v>
      </c>
      <c r="Z274" s="24" t="e">
        <f t="shared" si="117"/>
        <v>#DIV/0!</v>
      </c>
      <c r="AA274" s="26">
        <f>SUMIF('Rake Load'!A:A,Summary!B274,'Rake Load'!AO:AO)</f>
        <v>0</v>
      </c>
      <c r="AB274" s="26">
        <f>SUMIF(C$2:C274,C274,AA$2:AA274)</f>
        <v>0</v>
      </c>
      <c r="AC274" s="26">
        <f>SUM(AA$2:AA274)</f>
        <v>0</v>
      </c>
      <c r="AD274" s="31" t="e">
        <f t="shared" si="118"/>
        <v>#DIV/0!</v>
      </c>
      <c r="AE274" s="31" t="e">
        <f t="shared" si="119"/>
        <v>#DIV/0!</v>
      </c>
      <c r="AF274" s="31" t="e">
        <f t="shared" si="120"/>
        <v>#DIV/0!</v>
      </c>
      <c r="AG274" s="26">
        <f>SUMIF(Unloader!B:B,Summary!B274,Unloader!M:M)</f>
        <v>0</v>
      </c>
      <c r="AH274" s="26">
        <f>SUMIF(C$2:C274,C274,AG$2:AG274)</f>
        <v>0</v>
      </c>
      <c r="AI274" s="26">
        <f>SUM(AG$2:AG274)</f>
        <v>0</v>
      </c>
      <c r="AJ274" s="31">
        <f>SUMIF(Unloader!B:B,Summary!B274,Unloader!X:X)</f>
        <v>0</v>
      </c>
      <c r="AK274" s="31">
        <f>SUMIF(Unloader!B:B,Summary!B274,Unloader!AE:AE)+SUMIF(Unloader!B:B,Summary!B274,Unloader!BS:BS)+SUMIF(Unloader!B:B,Summary!B274,Unloader!BO:BO)</f>
        <v>0</v>
      </c>
      <c r="AL274" s="31">
        <f>SUMIF(C$2:C274,C274,AJ$2:AJ274)</f>
        <v>0</v>
      </c>
      <c r="AM274" s="31">
        <f>SUMIF(C$2:C274,C274,AK$2:AK274)</f>
        <v>0</v>
      </c>
      <c r="AN274" s="26" t="e">
        <f t="shared" si="121"/>
        <v>#DIV/0!</v>
      </c>
      <c r="AO274" s="26">
        <f>SUM(AJ$2:AJ274)</f>
        <v>0</v>
      </c>
      <c r="AP274" s="26">
        <f>SUM(AK$2:AK274)</f>
        <v>0</v>
      </c>
      <c r="AQ274" s="26" t="e">
        <f t="shared" si="122"/>
        <v>#DIV/0!</v>
      </c>
    </row>
    <row r="275" spans="1:43" x14ac:dyDescent="0.25">
      <c r="A275" s="49">
        <f t="shared" si="124"/>
        <v>274</v>
      </c>
      <c r="B275" s="120">
        <f t="shared" si="124"/>
        <v>40907</v>
      </c>
      <c r="C275" s="21">
        <f t="shared" si="104"/>
        <v>12</v>
      </c>
      <c r="D275" s="51">
        <f>COUNTIF('Rake Load'!A:A,Summary!B275)</f>
        <v>0</v>
      </c>
      <c r="E275" s="51">
        <f>SUMIF('Rake Load'!A:A,B275,'Rake Load'!F:F)</f>
        <v>0</v>
      </c>
      <c r="F275" s="23">
        <f>SUMIF('Rake Load'!A:A,B275,'Rake Load'!AB:AB)</f>
        <v>0</v>
      </c>
      <c r="G275" s="23" t="e">
        <f t="shared" si="105"/>
        <v>#DIV/0!</v>
      </c>
      <c r="H275" s="24" t="e">
        <f t="shared" si="106"/>
        <v>#DIV/0!</v>
      </c>
      <c r="I275" s="24" t="e">
        <f t="shared" si="107"/>
        <v>#DIV/0!</v>
      </c>
      <c r="J275" s="23">
        <f>SUMIF('Rake Load'!A:A,B275,'Rake Load'!BI:BI)</f>
        <v>0</v>
      </c>
      <c r="K275" s="29">
        <f t="shared" si="108"/>
        <v>0</v>
      </c>
      <c r="L275" s="29" t="e">
        <f t="shared" si="109"/>
        <v>#DIV/0!</v>
      </c>
      <c r="M275" s="36" t="e">
        <f t="shared" si="110"/>
        <v>#DIV/0!</v>
      </c>
      <c r="N275" s="36" t="e">
        <f t="shared" si="111"/>
        <v>#DIV/0!</v>
      </c>
      <c r="O275" s="122">
        <f>SUMIF(C$2:C275,C275,D$2:D275)</f>
        <v>0</v>
      </c>
      <c r="P275" s="21">
        <f>SUMIF(C$2:C275,C275,F$2:F275)</f>
        <v>0</v>
      </c>
      <c r="Q275" s="25" t="e">
        <f t="shared" si="112"/>
        <v>#DIV/0!</v>
      </c>
      <c r="R275" s="24" t="e">
        <f t="shared" si="113"/>
        <v>#DIV/0!</v>
      </c>
      <c r="S275" s="24" t="e">
        <f t="shared" si="114"/>
        <v>#DIV/0!</v>
      </c>
      <c r="T275" s="122">
        <f>SUM(D$2:D275)</f>
        <v>0</v>
      </c>
      <c r="U275" s="26">
        <f>SUMIF(C$2:C275,C275,E$2:E275)</f>
        <v>0</v>
      </c>
      <c r="V275" s="26">
        <f>SUM(E$2:E275)</f>
        <v>0</v>
      </c>
      <c r="W275" s="31">
        <f>SUM(F$2:F275)</f>
        <v>0</v>
      </c>
      <c r="X275" s="31" t="e">
        <f t="shared" si="115"/>
        <v>#DIV/0!</v>
      </c>
      <c r="Y275" s="24" t="e">
        <f t="shared" si="116"/>
        <v>#DIV/0!</v>
      </c>
      <c r="Z275" s="24" t="e">
        <f t="shared" si="117"/>
        <v>#DIV/0!</v>
      </c>
      <c r="AA275" s="26">
        <f>SUMIF('Rake Load'!A:A,Summary!B275,'Rake Load'!AO:AO)</f>
        <v>0</v>
      </c>
      <c r="AB275" s="26">
        <f>SUMIF(C$2:C275,C275,AA$2:AA275)</f>
        <v>0</v>
      </c>
      <c r="AC275" s="26">
        <f>SUM(AA$2:AA275)</f>
        <v>0</v>
      </c>
      <c r="AD275" s="31" t="e">
        <f t="shared" si="118"/>
        <v>#DIV/0!</v>
      </c>
      <c r="AE275" s="31" t="e">
        <f t="shared" si="119"/>
        <v>#DIV/0!</v>
      </c>
      <c r="AF275" s="31" t="e">
        <f t="shared" si="120"/>
        <v>#DIV/0!</v>
      </c>
      <c r="AG275" s="26">
        <f>SUMIF(Unloader!B:B,Summary!B275,Unloader!M:M)</f>
        <v>0</v>
      </c>
      <c r="AH275" s="26">
        <f>SUMIF(C$2:C275,C275,AG$2:AG275)</f>
        <v>0</v>
      </c>
      <c r="AI275" s="26">
        <f>SUM(AG$2:AG275)</f>
        <v>0</v>
      </c>
      <c r="AJ275" s="31">
        <f>SUMIF(Unloader!B:B,Summary!B275,Unloader!X:X)</f>
        <v>0</v>
      </c>
      <c r="AK275" s="31">
        <f>SUMIF(Unloader!B:B,Summary!B275,Unloader!AE:AE)+SUMIF(Unloader!B:B,Summary!B275,Unloader!BS:BS)+SUMIF(Unloader!B:B,Summary!B275,Unloader!BO:BO)</f>
        <v>0</v>
      </c>
      <c r="AL275" s="31">
        <f>SUMIF(C$2:C275,C275,AJ$2:AJ275)</f>
        <v>0</v>
      </c>
      <c r="AM275" s="31">
        <f>SUMIF(C$2:C275,C275,AK$2:AK275)</f>
        <v>0</v>
      </c>
      <c r="AN275" s="26" t="e">
        <f t="shared" si="121"/>
        <v>#DIV/0!</v>
      </c>
      <c r="AO275" s="26">
        <f>SUM(AJ$2:AJ275)</f>
        <v>0</v>
      </c>
      <c r="AP275" s="26">
        <f>SUM(AK$2:AK275)</f>
        <v>0</v>
      </c>
      <c r="AQ275" s="26" t="e">
        <f t="shared" si="122"/>
        <v>#DIV/0!</v>
      </c>
    </row>
    <row r="276" spans="1:43" x14ac:dyDescent="0.25">
      <c r="A276" s="49">
        <f t="shared" si="124"/>
        <v>275</v>
      </c>
      <c r="B276" s="120">
        <f t="shared" si="124"/>
        <v>40908</v>
      </c>
      <c r="C276" s="21">
        <f t="shared" si="104"/>
        <v>12</v>
      </c>
      <c r="D276" s="51">
        <f>COUNTIF('Rake Load'!A:A,Summary!B276)</f>
        <v>0</v>
      </c>
      <c r="E276" s="51">
        <f>SUMIF('Rake Load'!A:A,B276,'Rake Load'!F:F)</f>
        <v>0</v>
      </c>
      <c r="F276" s="23">
        <f>SUMIF('Rake Load'!A:A,B276,'Rake Load'!AB:AB)</f>
        <v>0</v>
      </c>
      <c r="G276" s="23" t="e">
        <f t="shared" si="105"/>
        <v>#DIV/0!</v>
      </c>
      <c r="H276" s="24" t="e">
        <f t="shared" si="106"/>
        <v>#DIV/0!</v>
      </c>
      <c r="I276" s="24" t="e">
        <f t="shared" si="107"/>
        <v>#DIV/0!</v>
      </c>
      <c r="J276" s="23">
        <f>SUMIF('Rake Load'!A:A,B276,'Rake Load'!BI:BI)</f>
        <v>0</v>
      </c>
      <c r="K276" s="29">
        <f t="shared" si="108"/>
        <v>0</v>
      </c>
      <c r="L276" s="29" t="e">
        <f t="shared" si="109"/>
        <v>#DIV/0!</v>
      </c>
      <c r="M276" s="36" t="e">
        <f t="shared" si="110"/>
        <v>#DIV/0!</v>
      </c>
      <c r="N276" s="36" t="e">
        <f t="shared" si="111"/>
        <v>#DIV/0!</v>
      </c>
      <c r="O276" s="122">
        <f>SUMIF(C$2:C276,C276,D$2:D276)</f>
        <v>0</v>
      </c>
      <c r="P276" s="21">
        <f>SUMIF(C$2:C276,C276,F$2:F276)</f>
        <v>0</v>
      </c>
      <c r="Q276" s="25" t="e">
        <f t="shared" si="112"/>
        <v>#DIV/0!</v>
      </c>
      <c r="R276" s="24" t="e">
        <f t="shared" si="113"/>
        <v>#DIV/0!</v>
      </c>
      <c r="S276" s="24" t="e">
        <f t="shared" si="114"/>
        <v>#DIV/0!</v>
      </c>
      <c r="T276" s="122">
        <f>SUM(D$2:D276)</f>
        <v>0</v>
      </c>
      <c r="U276" s="26">
        <f>SUMIF(C$2:C276,C276,E$2:E276)</f>
        <v>0</v>
      </c>
      <c r="V276" s="26">
        <f>SUM(E$2:E276)</f>
        <v>0</v>
      </c>
      <c r="W276" s="31">
        <f>SUM(F$2:F276)</f>
        <v>0</v>
      </c>
      <c r="X276" s="31" t="e">
        <f t="shared" si="115"/>
        <v>#DIV/0!</v>
      </c>
      <c r="Y276" s="24" t="e">
        <f t="shared" si="116"/>
        <v>#DIV/0!</v>
      </c>
      <c r="Z276" s="24" t="e">
        <f t="shared" si="117"/>
        <v>#DIV/0!</v>
      </c>
      <c r="AA276" s="26">
        <f>SUMIF('Rake Load'!A:A,Summary!B276,'Rake Load'!AO:AO)</f>
        <v>0</v>
      </c>
      <c r="AB276" s="26">
        <f>SUMIF(C$2:C276,C276,AA$2:AA276)</f>
        <v>0</v>
      </c>
      <c r="AC276" s="26">
        <f>SUM(AA$2:AA276)</f>
        <v>0</v>
      </c>
      <c r="AD276" s="31" t="e">
        <f t="shared" si="118"/>
        <v>#DIV/0!</v>
      </c>
      <c r="AE276" s="31" t="e">
        <f t="shared" si="119"/>
        <v>#DIV/0!</v>
      </c>
      <c r="AF276" s="31" t="e">
        <f t="shared" si="120"/>
        <v>#DIV/0!</v>
      </c>
      <c r="AG276" s="26">
        <f>SUMIF(Unloader!B:B,Summary!B276,Unloader!M:M)</f>
        <v>0</v>
      </c>
      <c r="AH276" s="26">
        <f>SUMIF(C$2:C276,C276,AG$2:AG276)</f>
        <v>0</v>
      </c>
      <c r="AI276" s="26">
        <f>SUM(AG$2:AG276)</f>
        <v>0</v>
      </c>
      <c r="AJ276" s="31">
        <f>SUMIF(Unloader!B:B,Summary!B276,Unloader!X:X)</f>
        <v>0</v>
      </c>
      <c r="AK276" s="31">
        <f>SUMIF(Unloader!B:B,Summary!B276,Unloader!AE:AE)+SUMIF(Unloader!B:B,Summary!B276,Unloader!BS:BS)+SUMIF(Unloader!B:B,Summary!B276,Unloader!BO:BO)</f>
        <v>0</v>
      </c>
      <c r="AL276" s="31">
        <f>SUMIF(C$2:C276,C276,AJ$2:AJ276)</f>
        <v>0</v>
      </c>
      <c r="AM276" s="31">
        <f>SUMIF(C$2:C276,C276,AK$2:AK276)</f>
        <v>0</v>
      </c>
      <c r="AN276" s="26" t="e">
        <f t="shared" si="121"/>
        <v>#DIV/0!</v>
      </c>
      <c r="AO276" s="26">
        <f>SUM(AJ$2:AJ276)</f>
        <v>0</v>
      </c>
      <c r="AP276" s="26">
        <f>SUM(AK$2:AK276)</f>
        <v>0</v>
      </c>
      <c r="AQ276" s="26" t="e">
        <f t="shared" si="122"/>
        <v>#DIV/0!</v>
      </c>
    </row>
    <row r="277" spans="1:43" x14ac:dyDescent="0.25">
      <c r="A277" s="49">
        <f t="shared" si="124"/>
        <v>276</v>
      </c>
      <c r="B277" s="120">
        <f t="shared" si="124"/>
        <v>40909</v>
      </c>
      <c r="C277" s="21">
        <f t="shared" si="104"/>
        <v>1</v>
      </c>
      <c r="D277" s="51">
        <f>COUNTIF('Rake Load'!A:A,Summary!B277)</f>
        <v>0</v>
      </c>
      <c r="E277" s="51">
        <f>SUMIF('Rake Load'!A:A,B277,'Rake Load'!F:F)</f>
        <v>0</v>
      </c>
      <c r="F277" s="23">
        <f>SUMIF('Rake Load'!A:A,B277,'Rake Load'!AB:AB)</f>
        <v>0</v>
      </c>
      <c r="G277" s="23" t="e">
        <f t="shared" si="105"/>
        <v>#DIV/0!</v>
      </c>
      <c r="H277" s="24" t="e">
        <f t="shared" si="106"/>
        <v>#DIV/0!</v>
      </c>
      <c r="I277" s="24" t="e">
        <f t="shared" si="107"/>
        <v>#DIV/0!</v>
      </c>
      <c r="J277" s="23">
        <f>SUMIF('Rake Load'!A:A,B277,'Rake Load'!BI:BI)</f>
        <v>0</v>
      </c>
      <c r="K277" s="29">
        <f t="shared" si="108"/>
        <v>0</v>
      </c>
      <c r="L277" s="29" t="e">
        <f t="shared" si="109"/>
        <v>#DIV/0!</v>
      </c>
      <c r="M277" s="36" t="e">
        <f t="shared" si="110"/>
        <v>#DIV/0!</v>
      </c>
      <c r="N277" s="36" t="e">
        <f t="shared" si="111"/>
        <v>#DIV/0!</v>
      </c>
      <c r="O277" s="122">
        <f>SUMIF(C$2:C277,C277,D$2:D277)</f>
        <v>0</v>
      </c>
      <c r="P277" s="21">
        <f>SUMIF(C$2:C277,C277,F$2:F277)</f>
        <v>0</v>
      </c>
      <c r="Q277" s="25" t="e">
        <f t="shared" si="112"/>
        <v>#DIV/0!</v>
      </c>
      <c r="R277" s="24" t="e">
        <f t="shared" si="113"/>
        <v>#DIV/0!</v>
      </c>
      <c r="S277" s="24" t="e">
        <f t="shared" si="114"/>
        <v>#DIV/0!</v>
      </c>
      <c r="T277" s="122">
        <f>SUM(D$2:D277)</f>
        <v>0</v>
      </c>
      <c r="U277" s="26">
        <f>SUMIF(C$2:C277,C277,E$2:E277)</f>
        <v>0</v>
      </c>
      <c r="V277" s="26">
        <f>SUM(E$2:E277)</f>
        <v>0</v>
      </c>
      <c r="W277" s="31">
        <f>SUM(F$2:F277)</f>
        <v>0</v>
      </c>
      <c r="X277" s="31" t="e">
        <f t="shared" si="115"/>
        <v>#DIV/0!</v>
      </c>
      <c r="Y277" s="24" t="e">
        <f t="shared" si="116"/>
        <v>#DIV/0!</v>
      </c>
      <c r="Z277" s="24" t="e">
        <f t="shared" si="117"/>
        <v>#DIV/0!</v>
      </c>
      <c r="AA277" s="26">
        <f>SUMIF('Rake Load'!A:A,Summary!B277,'Rake Load'!AO:AO)</f>
        <v>0</v>
      </c>
      <c r="AB277" s="26">
        <f>SUMIF(C$2:C277,C277,AA$2:AA277)</f>
        <v>0</v>
      </c>
      <c r="AC277" s="26">
        <f>SUM(AA$2:AA277)</f>
        <v>0</v>
      </c>
      <c r="AD277" s="31" t="e">
        <f t="shared" si="118"/>
        <v>#DIV/0!</v>
      </c>
      <c r="AE277" s="31" t="e">
        <f t="shared" si="119"/>
        <v>#DIV/0!</v>
      </c>
      <c r="AF277" s="31" t="e">
        <f t="shared" si="120"/>
        <v>#DIV/0!</v>
      </c>
      <c r="AG277" s="26">
        <f>SUMIF(Unloader!B:B,Summary!B277,Unloader!M:M)</f>
        <v>0</v>
      </c>
      <c r="AH277" s="26">
        <f>SUMIF(C$2:C277,C277,AG$2:AG277)</f>
        <v>0</v>
      </c>
      <c r="AI277" s="26">
        <f>SUM(AG$2:AG277)</f>
        <v>0</v>
      </c>
      <c r="AJ277" s="31">
        <f>SUMIF(Unloader!B:B,Summary!B277,Unloader!X:X)</f>
        <v>0</v>
      </c>
      <c r="AK277" s="31">
        <f>SUMIF(Unloader!B:B,Summary!B277,Unloader!AE:AE)+SUMIF(Unloader!B:B,Summary!B277,Unloader!BS:BS)+SUMIF(Unloader!B:B,Summary!B277,Unloader!BO:BO)</f>
        <v>0</v>
      </c>
      <c r="AL277" s="31">
        <f>SUMIF(C$2:C277,C277,AJ$2:AJ277)</f>
        <v>0</v>
      </c>
      <c r="AM277" s="31">
        <f>SUMIF(C$2:C277,C277,AK$2:AK277)</f>
        <v>0</v>
      </c>
      <c r="AN277" s="26" t="e">
        <f t="shared" si="121"/>
        <v>#DIV/0!</v>
      </c>
      <c r="AO277" s="26">
        <f>SUM(AJ$2:AJ277)</f>
        <v>0</v>
      </c>
      <c r="AP277" s="26">
        <f>SUM(AK$2:AK277)</f>
        <v>0</v>
      </c>
      <c r="AQ277" s="26" t="e">
        <f t="shared" si="122"/>
        <v>#DIV/0!</v>
      </c>
    </row>
    <row r="278" spans="1:43" x14ac:dyDescent="0.25">
      <c r="A278" s="49">
        <f t="shared" si="124"/>
        <v>277</v>
      </c>
      <c r="B278" s="120">
        <f t="shared" si="124"/>
        <v>40910</v>
      </c>
      <c r="C278" s="21">
        <f t="shared" si="104"/>
        <v>1</v>
      </c>
      <c r="D278" s="51">
        <f>COUNTIF('Rake Load'!A:A,Summary!B278)</f>
        <v>0</v>
      </c>
      <c r="E278" s="51">
        <f>SUMIF('Rake Load'!A:A,B278,'Rake Load'!F:F)</f>
        <v>0</v>
      </c>
      <c r="F278" s="23">
        <f>SUMIF('Rake Load'!A:A,B278,'Rake Load'!AB:AB)</f>
        <v>0</v>
      </c>
      <c r="G278" s="23" t="e">
        <f t="shared" si="105"/>
        <v>#DIV/0!</v>
      </c>
      <c r="H278" s="24" t="e">
        <f t="shared" si="106"/>
        <v>#DIV/0!</v>
      </c>
      <c r="I278" s="24" t="e">
        <f t="shared" si="107"/>
        <v>#DIV/0!</v>
      </c>
      <c r="J278" s="23">
        <f>SUMIF('Rake Load'!A:A,B278,'Rake Load'!BI:BI)</f>
        <v>0</v>
      </c>
      <c r="K278" s="29">
        <f t="shared" si="108"/>
        <v>0</v>
      </c>
      <c r="L278" s="29" t="e">
        <f t="shared" si="109"/>
        <v>#DIV/0!</v>
      </c>
      <c r="M278" s="36" t="e">
        <f t="shared" si="110"/>
        <v>#DIV/0!</v>
      </c>
      <c r="N278" s="36" t="e">
        <f t="shared" si="111"/>
        <v>#DIV/0!</v>
      </c>
      <c r="O278" s="122">
        <f>SUMIF(C$2:C278,C278,D$2:D278)</f>
        <v>0</v>
      </c>
      <c r="P278" s="21">
        <f>SUMIF(C$2:C278,C278,F$2:F278)</f>
        <v>0</v>
      </c>
      <c r="Q278" s="25" t="e">
        <f t="shared" si="112"/>
        <v>#DIV/0!</v>
      </c>
      <c r="R278" s="24" t="e">
        <f t="shared" si="113"/>
        <v>#DIV/0!</v>
      </c>
      <c r="S278" s="24" t="e">
        <f t="shared" si="114"/>
        <v>#DIV/0!</v>
      </c>
      <c r="T278" s="122">
        <f>SUM(D$2:D278)</f>
        <v>0</v>
      </c>
      <c r="U278" s="26">
        <f>SUMIF(C$2:C278,C278,E$2:E278)</f>
        <v>0</v>
      </c>
      <c r="V278" s="26">
        <f>SUM(E$2:E278)</f>
        <v>0</v>
      </c>
      <c r="W278" s="31">
        <f>SUM(F$2:F278)</f>
        <v>0</v>
      </c>
      <c r="X278" s="31" t="e">
        <f t="shared" si="115"/>
        <v>#DIV/0!</v>
      </c>
      <c r="Y278" s="24" t="e">
        <f t="shared" si="116"/>
        <v>#DIV/0!</v>
      </c>
      <c r="Z278" s="24" t="e">
        <f t="shared" si="117"/>
        <v>#DIV/0!</v>
      </c>
      <c r="AA278" s="26">
        <f>SUMIF('Rake Load'!A:A,Summary!B278,'Rake Load'!AO:AO)</f>
        <v>0</v>
      </c>
      <c r="AB278" s="26">
        <f>SUMIF(C$2:C278,C278,AA$2:AA278)</f>
        <v>0</v>
      </c>
      <c r="AC278" s="26">
        <f>SUM(AA$2:AA278)</f>
        <v>0</v>
      </c>
      <c r="AD278" s="31" t="e">
        <f t="shared" si="118"/>
        <v>#DIV/0!</v>
      </c>
      <c r="AE278" s="31" t="e">
        <f t="shared" si="119"/>
        <v>#DIV/0!</v>
      </c>
      <c r="AF278" s="31" t="e">
        <f t="shared" si="120"/>
        <v>#DIV/0!</v>
      </c>
      <c r="AG278" s="26">
        <f>SUMIF(Unloader!B:B,Summary!B278,Unloader!M:M)</f>
        <v>0</v>
      </c>
      <c r="AH278" s="26">
        <f>SUMIF(C$2:C278,C278,AG$2:AG278)</f>
        <v>0</v>
      </c>
      <c r="AI278" s="26">
        <f>SUM(AG$2:AG278)</f>
        <v>0</v>
      </c>
      <c r="AJ278" s="31">
        <f>SUMIF(Unloader!B:B,Summary!B278,Unloader!X:X)</f>
        <v>0</v>
      </c>
      <c r="AK278" s="31">
        <f>SUMIF(Unloader!B:B,Summary!B278,Unloader!AE:AE)+SUMIF(Unloader!B:B,Summary!B278,Unloader!BS:BS)+SUMIF(Unloader!B:B,Summary!B278,Unloader!BO:BO)</f>
        <v>0</v>
      </c>
      <c r="AL278" s="31">
        <f>SUMIF(C$2:C278,C278,AJ$2:AJ278)</f>
        <v>0</v>
      </c>
      <c r="AM278" s="31">
        <f>SUMIF(C$2:C278,C278,AK$2:AK278)</f>
        <v>0</v>
      </c>
      <c r="AN278" s="26" t="e">
        <f t="shared" si="121"/>
        <v>#DIV/0!</v>
      </c>
      <c r="AO278" s="26">
        <f>SUM(AJ$2:AJ278)</f>
        <v>0</v>
      </c>
      <c r="AP278" s="26">
        <f>SUM(AK$2:AK278)</f>
        <v>0</v>
      </c>
      <c r="AQ278" s="26" t="e">
        <f t="shared" si="122"/>
        <v>#DIV/0!</v>
      </c>
    </row>
    <row r="279" spans="1:43" x14ac:dyDescent="0.25">
      <c r="A279" s="49">
        <f t="shared" si="124"/>
        <v>278</v>
      </c>
      <c r="B279" s="120">
        <f t="shared" si="124"/>
        <v>40911</v>
      </c>
      <c r="C279" s="21">
        <f t="shared" si="104"/>
        <v>1</v>
      </c>
      <c r="D279" s="51">
        <f>COUNTIF('Rake Load'!A:A,Summary!B279)</f>
        <v>0</v>
      </c>
      <c r="E279" s="51">
        <f>SUMIF('Rake Load'!A:A,B279,'Rake Load'!F:F)</f>
        <v>0</v>
      </c>
      <c r="F279" s="23">
        <f>SUMIF('Rake Load'!A:A,B279,'Rake Load'!AB:AB)</f>
        <v>0</v>
      </c>
      <c r="G279" s="23" t="e">
        <f t="shared" si="105"/>
        <v>#DIV/0!</v>
      </c>
      <c r="H279" s="24" t="e">
        <f t="shared" si="106"/>
        <v>#DIV/0!</v>
      </c>
      <c r="I279" s="24" t="e">
        <f t="shared" si="107"/>
        <v>#DIV/0!</v>
      </c>
      <c r="J279" s="23">
        <f>SUMIF('Rake Load'!A:A,B279,'Rake Load'!BI:BI)</f>
        <v>0</v>
      </c>
      <c r="K279" s="29">
        <f t="shared" si="108"/>
        <v>0</v>
      </c>
      <c r="L279" s="29" t="e">
        <f t="shared" si="109"/>
        <v>#DIV/0!</v>
      </c>
      <c r="M279" s="36" t="e">
        <f t="shared" si="110"/>
        <v>#DIV/0!</v>
      </c>
      <c r="N279" s="36" t="e">
        <f t="shared" si="111"/>
        <v>#DIV/0!</v>
      </c>
      <c r="O279" s="122">
        <f>SUMIF(C$2:C279,C279,D$2:D279)</f>
        <v>0</v>
      </c>
      <c r="P279" s="21">
        <f>SUMIF(C$2:C279,C279,F$2:F279)</f>
        <v>0</v>
      </c>
      <c r="Q279" s="25" t="e">
        <f t="shared" si="112"/>
        <v>#DIV/0!</v>
      </c>
      <c r="R279" s="24" t="e">
        <f t="shared" si="113"/>
        <v>#DIV/0!</v>
      </c>
      <c r="S279" s="24" t="e">
        <f t="shared" si="114"/>
        <v>#DIV/0!</v>
      </c>
      <c r="T279" s="122">
        <f>SUM(D$2:D279)</f>
        <v>0</v>
      </c>
      <c r="U279" s="26">
        <f>SUMIF(C$2:C279,C279,E$2:E279)</f>
        <v>0</v>
      </c>
      <c r="V279" s="26">
        <f>SUM(E$2:E279)</f>
        <v>0</v>
      </c>
      <c r="W279" s="31">
        <f>SUM(F$2:F279)</f>
        <v>0</v>
      </c>
      <c r="X279" s="31" t="e">
        <f t="shared" si="115"/>
        <v>#DIV/0!</v>
      </c>
      <c r="Y279" s="24" t="e">
        <f t="shared" si="116"/>
        <v>#DIV/0!</v>
      </c>
      <c r="Z279" s="24" t="e">
        <f t="shared" si="117"/>
        <v>#DIV/0!</v>
      </c>
      <c r="AA279" s="26">
        <f>SUMIF('Rake Load'!A:A,Summary!B279,'Rake Load'!AO:AO)</f>
        <v>0</v>
      </c>
      <c r="AB279" s="26">
        <f>SUMIF(C$2:C279,C279,AA$2:AA279)</f>
        <v>0</v>
      </c>
      <c r="AC279" s="26">
        <f>SUM(AA$2:AA279)</f>
        <v>0</v>
      </c>
      <c r="AD279" s="31" t="e">
        <f t="shared" si="118"/>
        <v>#DIV/0!</v>
      </c>
      <c r="AE279" s="31" t="e">
        <f t="shared" si="119"/>
        <v>#DIV/0!</v>
      </c>
      <c r="AF279" s="31" t="e">
        <f t="shared" si="120"/>
        <v>#DIV/0!</v>
      </c>
      <c r="AG279" s="26">
        <f>SUMIF(Unloader!B:B,Summary!B279,Unloader!M:M)</f>
        <v>0</v>
      </c>
      <c r="AH279" s="26">
        <f>SUMIF(C$2:C279,C279,AG$2:AG279)</f>
        <v>0</v>
      </c>
      <c r="AI279" s="26">
        <f>SUM(AG$2:AG279)</f>
        <v>0</v>
      </c>
      <c r="AJ279" s="31">
        <f>SUMIF(Unloader!B:B,Summary!B279,Unloader!X:X)</f>
        <v>0</v>
      </c>
      <c r="AK279" s="31">
        <f>SUMIF(Unloader!B:B,Summary!B279,Unloader!AE:AE)+SUMIF(Unloader!B:B,Summary!B279,Unloader!BS:BS)+SUMIF(Unloader!B:B,Summary!B279,Unloader!BO:BO)</f>
        <v>0</v>
      </c>
      <c r="AL279" s="31">
        <f>SUMIF(C$2:C279,C279,AJ$2:AJ279)</f>
        <v>0</v>
      </c>
      <c r="AM279" s="31">
        <f>SUMIF(C$2:C279,C279,AK$2:AK279)</f>
        <v>0</v>
      </c>
      <c r="AN279" s="26" t="e">
        <f t="shared" si="121"/>
        <v>#DIV/0!</v>
      </c>
      <c r="AO279" s="26">
        <f>SUM(AJ$2:AJ279)</f>
        <v>0</v>
      </c>
      <c r="AP279" s="26">
        <f>SUM(AK$2:AK279)</f>
        <v>0</v>
      </c>
      <c r="AQ279" s="26" t="e">
        <f t="shared" si="122"/>
        <v>#DIV/0!</v>
      </c>
    </row>
    <row r="280" spans="1:43" x14ac:dyDescent="0.25">
      <c r="A280" s="49">
        <f t="shared" ref="A280:B295" si="125">A279+1</f>
        <v>279</v>
      </c>
      <c r="B280" s="120">
        <f t="shared" si="125"/>
        <v>40912</v>
      </c>
      <c r="C280" s="21">
        <f t="shared" si="104"/>
        <v>1</v>
      </c>
      <c r="D280" s="51">
        <f>COUNTIF('Rake Load'!A:A,Summary!B280)</f>
        <v>0</v>
      </c>
      <c r="E280" s="51">
        <f>SUMIF('Rake Load'!A:A,B280,'Rake Load'!F:F)</f>
        <v>0</v>
      </c>
      <c r="F280" s="23">
        <f>SUMIF('Rake Load'!A:A,B280,'Rake Load'!AB:AB)</f>
        <v>0</v>
      </c>
      <c r="G280" s="23" t="e">
        <f t="shared" si="105"/>
        <v>#DIV/0!</v>
      </c>
      <c r="H280" s="24" t="e">
        <f t="shared" si="106"/>
        <v>#DIV/0!</v>
      </c>
      <c r="I280" s="24" t="e">
        <f t="shared" si="107"/>
        <v>#DIV/0!</v>
      </c>
      <c r="J280" s="23">
        <f>SUMIF('Rake Load'!A:A,B280,'Rake Load'!BI:BI)</f>
        <v>0</v>
      </c>
      <c r="K280" s="29">
        <f t="shared" si="108"/>
        <v>0</v>
      </c>
      <c r="L280" s="29" t="e">
        <f t="shared" si="109"/>
        <v>#DIV/0!</v>
      </c>
      <c r="M280" s="36" t="e">
        <f t="shared" si="110"/>
        <v>#DIV/0!</v>
      </c>
      <c r="N280" s="36" t="e">
        <f t="shared" si="111"/>
        <v>#DIV/0!</v>
      </c>
      <c r="O280" s="122">
        <f>SUMIF(C$2:C280,C280,D$2:D280)</f>
        <v>0</v>
      </c>
      <c r="P280" s="21">
        <f>SUMIF(C$2:C280,C280,F$2:F280)</f>
        <v>0</v>
      </c>
      <c r="Q280" s="25" t="e">
        <f t="shared" si="112"/>
        <v>#DIV/0!</v>
      </c>
      <c r="R280" s="24" t="e">
        <f t="shared" si="113"/>
        <v>#DIV/0!</v>
      </c>
      <c r="S280" s="24" t="e">
        <f t="shared" si="114"/>
        <v>#DIV/0!</v>
      </c>
      <c r="T280" s="122">
        <f>SUM(D$2:D280)</f>
        <v>0</v>
      </c>
      <c r="U280" s="26">
        <f>SUMIF(C$2:C280,C280,E$2:E280)</f>
        <v>0</v>
      </c>
      <c r="V280" s="26">
        <f>SUM(E$2:E280)</f>
        <v>0</v>
      </c>
      <c r="W280" s="31">
        <f>SUM(F$2:F280)</f>
        <v>0</v>
      </c>
      <c r="X280" s="31" t="e">
        <f t="shared" si="115"/>
        <v>#DIV/0!</v>
      </c>
      <c r="Y280" s="24" t="e">
        <f t="shared" si="116"/>
        <v>#DIV/0!</v>
      </c>
      <c r="Z280" s="24" t="e">
        <f t="shared" si="117"/>
        <v>#DIV/0!</v>
      </c>
      <c r="AA280" s="26">
        <f>SUMIF('Rake Load'!A:A,Summary!B280,'Rake Load'!AO:AO)</f>
        <v>0</v>
      </c>
      <c r="AB280" s="26">
        <f>SUMIF(C$2:C280,C280,AA$2:AA280)</f>
        <v>0</v>
      </c>
      <c r="AC280" s="26">
        <f>SUM(AA$2:AA280)</f>
        <v>0</v>
      </c>
      <c r="AD280" s="31" t="e">
        <f t="shared" si="118"/>
        <v>#DIV/0!</v>
      </c>
      <c r="AE280" s="31" t="e">
        <f t="shared" si="119"/>
        <v>#DIV/0!</v>
      </c>
      <c r="AF280" s="31" t="e">
        <f t="shared" si="120"/>
        <v>#DIV/0!</v>
      </c>
      <c r="AG280" s="26">
        <f>SUMIF(Unloader!B:B,Summary!B280,Unloader!M:M)</f>
        <v>0</v>
      </c>
      <c r="AH280" s="26">
        <f>SUMIF(C$2:C280,C280,AG$2:AG280)</f>
        <v>0</v>
      </c>
      <c r="AI280" s="26">
        <f>SUM(AG$2:AG280)</f>
        <v>0</v>
      </c>
      <c r="AJ280" s="31">
        <f>SUMIF(Unloader!B:B,Summary!B280,Unloader!X:X)</f>
        <v>0</v>
      </c>
      <c r="AK280" s="31">
        <f>SUMIF(Unloader!B:B,Summary!B280,Unloader!AE:AE)+SUMIF(Unloader!B:B,Summary!B280,Unloader!BS:BS)+SUMIF(Unloader!B:B,Summary!B280,Unloader!BO:BO)</f>
        <v>0</v>
      </c>
      <c r="AL280" s="31">
        <f>SUMIF(C$2:C280,C280,AJ$2:AJ280)</f>
        <v>0</v>
      </c>
      <c r="AM280" s="31">
        <f>SUMIF(C$2:C280,C280,AK$2:AK280)</f>
        <v>0</v>
      </c>
      <c r="AN280" s="26" t="e">
        <f t="shared" si="121"/>
        <v>#DIV/0!</v>
      </c>
      <c r="AO280" s="26">
        <f>SUM(AJ$2:AJ280)</f>
        <v>0</v>
      </c>
      <c r="AP280" s="26">
        <f>SUM(AK$2:AK280)</f>
        <v>0</v>
      </c>
      <c r="AQ280" s="26" t="e">
        <f t="shared" si="122"/>
        <v>#DIV/0!</v>
      </c>
    </row>
    <row r="281" spans="1:43" x14ac:dyDescent="0.25">
      <c r="A281" s="136">
        <f t="shared" si="125"/>
        <v>280</v>
      </c>
      <c r="B281" s="120">
        <f t="shared" si="125"/>
        <v>40913</v>
      </c>
      <c r="C281" s="127">
        <f t="shared" si="104"/>
        <v>1</v>
      </c>
      <c r="D281" s="126">
        <f>COUNTIF('Rake Load'!A:A,Summary!B281)</f>
        <v>0</v>
      </c>
      <c r="E281" s="126">
        <f>SUMIF('Rake Load'!A:A,B281,'Rake Load'!F:F)</f>
        <v>0</v>
      </c>
      <c r="F281" s="128">
        <f>SUMIF('Rake Load'!A:A,B281,'Rake Load'!AB:AB)</f>
        <v>0</v>
      </c>
      <c r="G281" s="128" t="e">
        <f t="shared" si="105"/>
        <v>#DIV/0!</v>
      </c>
      <c r="H281" s="129" t="e">
        <f t="shared" si="106"/>
        <v>#DIV/0!</v>
      </c>
      <c r="I281" s="129" t="e">
        <f t="shared" si="107"/>
        <v>#DIV/0!</v>
      </c>
      <c r="J281" s="128">
        <f>SUMIF('Rake Load'!A:A,B281,'Rake Load'!BI:BI)</f>
        <v>0</v>
      </c>
      <c r="K281" s="130">
        <f t="shared" si="108"/>
        <v>0</v>
      </c>
      <c r="L281" s="130" t="e">
        <f t="shared" si="109"/>
        <v>#DIV/0!</v>
      </c>
      <c r="M281" s="131" t="e">
        <f t="shared" si="110"/>
        <v>#DIV/0!</v>
      </c>
      <c r="N281" s="131" t="e">
        <f t="shared" si="111"/>
        <v>#DIV/0!</v>
      </c>
      <c r="O281" s="132">
        <f>SUMIF(C$2:C281,C281,D$2:D281)</f>
        <v>0</v>
      </c>
      <c r="P281" s="127">
        <f>SUMIF(C$2:C281,C281,F$2:F281)</f>
        <v>0</v>
      </c>
      <c r="Q281" s="133" t="e">
        <f t="shared" si="112"/>
        <v>#DIV/0!</v>
      </c>
      <c r="R281" s="129" t="e">
        <f t="shared" si="113"/>
        <v>#DIV/0!</v>
      </c>
      <c r="S281" s="129" t="e">
        <f t="shared" si="114"/>
        <v>#DIV/0!</v>
      </c>
      <c r="T281" s="132">
        <f>SUM(D$2:D281)</f>
        <v>0</v>
      </c>
      <c r="U281" s="134">
        <f>SUMIF(C$2:C281,C281,E$2:E281)</f>
        <v>0</v>
      </c>
      <c r="V281" s="134">
        <f>SUM(E$2:E281)</f>
        <v>0</v>
      </c>
      <c r="W281" s="135">
        <f>SUM(F$2:F281)</f>
        <v>0</v>
      </c>
      <c r="X281" s="135" t="e">
        <f t="shared" si="115"/>
        <v>#DIV/0!</v>
      </c>
      <c r="Y281" s="129" t="e">
        <f t="shared" si="116"/>
        <v>#DIV/0!</v>
      </c>
      <c r="Z281" s="129" t="e">
        <f t="shared" si="117"/>
        <v>#DIV/0!</v>
      </c>
      <c r="AA281" s="134">
        <f>SUMIF('Rake Load'!A:A,Summary!B281,'Rake Load'!AO:AO)</f>
        <v>0</v>
      </c>
      <c r="AB281" s="134">
        <f>SUMIF(C$2:C281,C281,AA$2:AA281)</f>
        <v>0</v>
      </c>
      <c r="AC281" s="134">
        <f>SUM(AA$2:AA281)</f>
        <v>0</v>
      </c>
      <c r="AD281" s="135" t="e">
        <f t="shared" si="118"/>
        <v>#DIV/0!</v>
      </c>
      <c r="AE281" s="135" t="e">
        <f t="shared" si="119"/>
        <v>#DIV/0!</v>
      </c>
      <c r="AF281" s="135" t="e">
        <f t="shared" si="120"/>
        <v>#DIV/0!</v>
      </c>
      <c r="AG281" s="134">
        <f>SUMIF(Unloader!B:B,Summary!B281,Unloader!M:M)</f>
        <v>0</v>
      </c>
      <c r="AH281" s="134">
        <f>SUMIF(C$2:C281,C281,AG$2:AG281)</f>
        <v>0</v>
      </c>
      <c r="AI281" s="134">
        <f>SUM(AG$2:AG281)</f>
        <v>0</v>
      </c>
      <c r="AJ281" s="28">
        <f>SUMIF(Unloader!B:B,Summary!B281,Unloader!X:X)</f>
        <v>0</v>
      </c>
      <c r="AK281" s="28">
        <f>SUMIF(Unloader!B:B,Summary!B281,Unloader!AE:AE)+SUMIF(Unloader!B:B,Summary!B281,Unloader!BS:BS)+SUMIF(Unloader!B:B,Summary!B281,Unloader!BO:BO)</f>
        <v>0</v>
      </c>
      <c r="AL281" s="28">
        <f>SUMIF(C$2:C281,C281,AJ$2:AJ281)</f>
        <v>0</v>
      </c>
      <c r="AM281" s="28">
        <f>SUMIF(C$2:C281,C281,AK$2:AK281)</f>
        <v>0</v>
      </c>
      <c r="AN281" s="18" t="e">
        <f t="shared" si="121"/>
        <v>#DIV/0!</v>
      </c>
      <c r="AO281" s="18">
        <f>SUM(AJ$2:AJ281)</f>
        <v>0</v>
      </c>
      <c r="AP281" s="18">
        <f>SUM(AK$2:AK281)</f>
        <v>0</v>
      </c>
      <c r="AQ281" s="18" t="e">
        <f t="shared" si="122"/>
        <v>#DIV/0!</v>
      </c>
    </row>
    <row r="282" spans="1:43" x14ac:dyDescent="0.25">
      <c r="A282" s="49">
        <f t="shared" si="125"/>
        <v>281</v>
      </c>
      <c r="B282" s="120">
        <f t="shared" si="125"/>
        <v>40914</v>
      </c>
      <c r="C282" s="21">
        <f t="shared" si="104"/>
        <v>1</v>
      </c>
      <c r="D282" s="51">
        <f>COUNTIF('Rake Load'!A:A,Summary!B282)</f>
        <v>0</v>
      </c>
      <c r="E282" s="51">
        <f>SUMIF('Rake Load'!A:A,B282,'Rake Load'!F:F)</f>
        <v>0</v>
      </c>
      <c r="F282" s="23">
        <f>SUMIF('Rake Load'!A:A,B282,'Rake Load'!AB:AB)</f>
        <v>0</v>
      </c>
      <c r="G282" s="23" t="e">
        <f t="shared" si="105"/>
        <v>#DIV/0!</v>
      </c>
      <c r="H282" s="24" t="e">
        <f t="shared" si="106"/>
        <v>#DIV/0!</v>
      </c>
      <c r="I282" s="24" t="e">
        <f t="shared" si="107"/>
        <v>#DIV/0!</v>
      </c>
      <c r="J282" s="23">
        <f>SUMIF('Rake Load'!A:A,B282,'Rake Load'!BI:BI)</f>
        <v>0</v>
      </c>
      <c r="K282" s="29">
        <f t="shared" si="108"/>
        <v>0</v>
      </c>
      <c r="L282" s="29" t="e">
        <f t="shared" si="109"/>
        <v>#DIV/0!</v>
      </c>
      <c r="M282" s="36" t="e">
        <f t="shared" si="110"/>
        <v>#DIV/0!</v>
      </c>
      <c r="N282" s="36" t="e">
        <f t="shared" si="111"/>
        <v>#DIV/0!</v>
      </c>
      <c r="O282" s="122">
        <f>SUMIF(C$2:C282,C282,D$2:D282)</f>
        <v>0</v>
      </c>
      <c r="P282" s="21">
        <f>SUMIF(C$2:C282,C282,F$2:F282)</f>
        <v>0</v>
      </c>
      <c r="Q282" s="25" t="e">
        <f t="shared" si="112"/>
        <v>#DIV/0!</v>
      </c>
      <c r="R282" s="24" t="e">
        <f t="shared" si="113"/>
        <v>#DIV/0!</v>
      </c>
      <c r="S282" s="24" t="e">
        <f t="shared" si="114"/>
        <v>#DIV/0!</v>
      </c>
      <c r="T282" s="122">
        <f>SUM(D$2:D282)</f>
        <v>0</v>
      </c>
      <c r="U282" s="26">
        <f>SUMIF(C$2:C282,C282,E$2:E282)</f>
        <v>0</v>
      </c>
      <c r="V282" s="26">
        <f>SUM(E$2:E282)</f>
        <v>0</v>
      </c>
      <c r="W282" s="31">
        <f>SUM(F$2:F282)</f>
        <v>0</v>
      </c>
      <c r="X282" s="31" t="e">
        <f t="shared" si="115"/>
        <v>#DIV/0!</v>
      </c>
      <c r="Y282" s="24" t="e">
        <f t="shared" si="116"/>
        <v>#DIV/0!</v>
      </c>
      <c r="Z282" s="24" t="e">
        <f t="shared" si="117"/>
        <v>#DIV/0!</v>
      </c>
      <c r="AA282" s="26">
        <f>SUMIF('Rake Load'!A:A,Summary!B282,'Rake Load'!AO:AO)</f>
        <v>0</v>
      </c>
      <c r="AB282" s="26">
        <f>SUMIF(C$2:C282,C282,AA$2:AA282)</f>
        <v>0</v>
      </c>
      <c r="AC282" s="26">
        <f>SUM(AA$2:AA282)</f>
        <v>0</v>
      </c>
      <c r="AD282" s="31" t="e">
        <f t="shared" si="118"/>
        <v>#DIV/0!</v>
      </c>
      <c r="AE282" s="31" t="e">
        <f t="shared" si="119"/>
        <v>#DIV/0!</v>
      </c>
      <c r="AF282" s="31" t="e">
        <f t="shared" si="120"/>
        <v>#DIV/0!</v>
      </c>
      <c r="AG282" s="26">
        <f>SUMIF(Unloader!B:B,Summary!B282,Unloader!M:M)</f>
        <v>0</v>
      </c>
      <c r="AH282" s="26">
        <f>SUMIF(C$2:C282,C282,AG$2:AG282)</f>
        <v>0</v>
      </c>
      <c r="AI282" s="26">
        <f>SUM(AG$2:AG282)</f>
        <v>0</v>
      </c>
      <c r="AJ282" s="28">
        <f>SUMIF(Unloader!B:B,Summary!B282,Unloader!X:X)</f>
        <v>0</v>
      </c>
      <c r="AK282" s="28">
        <f>SUMIF(Unloader!B:B,Summary!B282,Unloader!AE:AE)+SUMIF(Unloader!B:B,Summary!B282,Unloader!BS:BS)+SUMIF(Unloader!B:B,Summary!B282,Unloader!BO:BO)</f>
        <v>0</v>
      </c>
      <c r="AL282" s="28">
        <f>SUMIF(C$2:C282,C282,AJ$2:AJ282)</f>
        <v>0</v>
      </c>
      <c r="AM282" s="28">
        <f>SUMIF(C$2:C282,C282,AK$2:AK282)</f>
        <v>0</v>
      </c>
      <c r="AN282" s="18" t="e">
        <f t="shared" si="121"/>
        <v>#DIV/0!</v>
      </c>
      <c r="AO282" s="18">
        <f>SUM(AJ$2:AJ282)</f>
        <v>0</v>
      </c>
      <c r="AP282" s="18">
        <f>SUM(AK$2:AK282)</f>
        <v>0</v>
      </c>
      <c r="AQ282" s="18" t="e">
        <f t="shared" si="122"/>
        <v>#DIV/0!</v>
      </c>
    </row>
    <row r="283" spans="1:43" x14ac:dyDescent="0.25">
      <c r="A283" s="49">
        <f t="shared" si="125"/>
        <v>282</v>
      </c>
      <c r="B283" s="120">
        <f t="shared" si="125"/>
        <v>40915</v>
      </c>
      <c r="C283" s="21">
        <f t="shared" si="104"/>
        <v>1</v>
      </c>
      <c r="D283" s="51">
        <f>COUNTIF('Rake Load'!A:A,Summary!B283)</f>
        <v>0</v>
      </c>
      <c r="E283" s="51">
        <f>SUMIF('Rake Load'!A:A,B283,'Rake Load'!F:F)</f>
        <v>0</v>
      </c>
      <c r="F283" s="23">
        <f>SUMIF('Rake Load'!A:A,B283,'Rake Load'!AB:AB)</f>
        <v>0</v>
      </c>
      <c r="G283" s="23" t="e">
        <f t="shared" si="105"/>
        <v>#DIV/0!</v>
      </c>
      <c r="H283" s="24" t="e">
        <f t="shared" si="106"/>
        <v>#DIV/0!</v>
      </c>
      <c r="I283" s="24" t="e">
        <f t="shared" si="107"/>
        <v>#DIV/0!</v>
      </c>
      <c r="J283" s="23">
        <f>SUMIF('Rake Load'!A:A,B283,'Rake Load'!BI:BI)</f>
        <v>0</v>
      </c>
      <c r="K283" s="29">
        <f t="shared" si="108"/>
        <v>0</v>
      </c>
      <c r="L283" s="29" t="e">
        <f t="shared" si="109"/>
        <v>#DIV/0!</v>
      </c>
      <c r="M283" s="36" t="e">
        <f t="shared" si="110"/>
        <v>#DIV/0!</v>
      </c>
      <c r="N283" s="36" t="e">
        <f t="shared" si="111"/>
        <v>#DIV/0!</v>
      </c>
      <c r="O283" s="122">
        <f>SUMIF(C$2:C283,C283,D$2:D283)</f>
        <v>0</v>
      </c>
      <c r="P283" s="21">
        <f>SUMIF(C$2:C283,C283,F$2:F283)</f>
        <v>0</v>
      </c>
      <c r="Q283" s="25" t="e">
        <f t="shared" si="112"/>
        <v>#DIV/0!</v>
      </c>
      <c r="R283" s="24" t="e">
        <f t="shared" si="113"/>
        <v>#DIV/0!</v>
      </c>
      <c r="S283" s="24" t="e">
        <f t="shared" si="114"/>
        <v>#DIV/0!</v>
      </c>
      <c r="T283" s="122">
        <f>SUM(D$2:D283)</f>
        <v>0</v>
      </c>
      <c r="U283" s="26">
        <f>SUMIF(C$2:C283,C283,E$2:E283)</f>
        <v>0</v>
      </c>
      <c r="V283" s="26">
        <f>SUM(E$2:E283)</f>
        <v>0</v>
      </c>
      <c r="W283" s="31">
        <f>SUM(F$2:F283)</f>
        <v>0</v>
      </c>
      <c r="X283" s="31" t="e">
        <f t="shared" si="115"/>
        <v>#DIV/0!</v>
      </c>
      <c r="Y283" s="24" t="e">
        <f t="shared" si="116"/>
        <v>#DIV/0!</v>
      </c>
      <c r="Z283" s="24" t="e">
        <f t="shared" si="117"/>
        <v>#DIV/0!</v>
      </c>
      <c r="AA283" s="26">
        <f>SUMIF('Rake Load'!A:A,Summary!B283,'Rake Load'!AO:AO)</f>
        <v>0</v>
      </c>
      <c r="AB283" s="26">
        <f>SUMIF(C$2:C283,C283,AA$2:AA283)</f>
        <v>0</v>
      </c>
      <c r="AC283" s="26">
        <f>SUM(AA$2:AA283)</f>
        <v>0</v>
      </c>
      <c r="AD283" s="31" t="e">
        <f t="shared" si="118"/>
        <v>#DIV/0!</v>
      </c>
      <c r="AE283" s="31" t="e">
        <f t="shared" si="119"/>
        <v>#DIV/0!</v>
      </c>
      <c r="AF283" s="31" t="e">
        <f t="shared" si="120"/>
        <v>#DIV/0!</v>
      </c>
      <c r="AG283" s="26">
        <f>SUMIF(Unloader!B:B,Summary!B283,Unloader!M:M)</f>
        <v>0</v>
      </c>
      <c r="AH283" s="26">
        <f>SUMIF(C$2:C283,C283,AG$2:AG283)</f>
        <v>0</v>
      </c>
      <c r="AI283" s="26">
        <f>SUM(AG$2:AG283)</f>
        <v>0</v>
      </c>
      <c r="AJ283" s="28">
        <f>SUMIF(Unloader!B:B,Summary!B283,Unloader!X:X)</f>
        <v>0</v>
      </c>
      <c r="AK283" s="28">
        <f>SUMIF(Unloader!B:B,Summary!B283,Unloader!AE:AE)+SUMIF(Unloader!B:B,Summary!B283,Unloader!BS:BS)+SUMIF(Unloader!B:B,Summary!B283,Unloader!BO:BO)</f>
        <v>0</v>
      </c>
      <c r="AL283" s="28">
        <f>SUMIF(C$2:C283,C283,AJ$2:AJ283)</f>
        <v>0</v>
      </c>
      <c r="AM283" s="28">
        <f>SUMIF(C$2:C283,C283,AK$2:AK283)</f>
        <v>0</v>
      </c>
      <c r="AN283" s="18" t="e">
        <f t="shared" si="121"/>
        <v>#DIV/0!</v>
      </c>
      <c r="AO283" s="18">
        <f>SUM(AJ$2:AJ283)</f>
        <v>0</v>
      </c>
      <c r="AP283" s="18">
        <f>SUM(AK$2:AK283)</f>
        <v>0</v>
      </c>
      <c r="AQ283" s="18" t="e">
        <f t="shared" si="122"/>
        <v>#DIV/0!</v>
      </c>
    </row>
    <row r="284" spans="1:43" x14ac:dyDescent="0.25">
      <c r="A284" s="49">
        <f t="shared" si="125"/>
        <v>283</v>
      </c>
      <c r="B284" s="120">
        <f t="shared" si="125"/>
        <v>40916</v>
      </c>
      <c r="C284" s="21">
        <f t="shared" si="104"/>
        <v>1</v>
      </c>
      <c r="D284" s="51">
        <f>COUNTIF('Rake Load'!A:A,Summary!B284)</f>
        <v>0</v>
      </c>
      <c r="E284" s="51">
        <f>SUMIF('Rake Load'!A:A,B284,'Rake Load'!F:F)</f>
        <v>0</v>
      </c>
      <c r="F284" s="23">
        <f>SUMIF('Rake Load'!A:A,B284,'Rake Load'!AB:AB)</f>
        <v>0</v>
      </c>
      <c r="G284" s="23" t="e">
        <f t="shared" si="105"/>
        <v>#DIV/0!</v>
      </c>
      <c r="H284" s="24" t="e">
        <f t="shared" si="106"/>
        <v>#DIV/0!</v>
      </c>
      <c r="I284" s="24" t="e">
        <f t="shared" si="107"/>
        <v>#DIV/0!</v>
      </c>
      <c r="J284" s="23">
        <f>SUMIF('Rake Load'!A:A,B284,'Rake Load'!BI:BI)</f>
        <v>0</v>
      </c>
      <c r="K284" s="29">
        <f t="shared" si="108"/>
        <v>0</v>
      </c>
      <c r="L284" s="29" t="e">
        <f t="shared" si="109"/>
        <v>#DIV/0!</v>
      </c>
      <c r="M284" s="36" t="e">
        <f t="shared" si="110"/>
        <v>#DIV/0!</v>
      </c>
      <c r="N284" s="36" t="e">
        <f t="shared" si="111"/>
        <v>#DIV/0!</v>
      </c>
      <c r="O284" s="122">
        <f>SUMIF(C$2:C284,C284,D$2:D284)</f>
        <v>0</v>
      </c>
      <c r="P284" s="21">
        <f>SUMIF(C$2:C284,C284,F$2:F284)</f>
        <v>0</v>
      </c>
      <c r="Q284" s="25" t="e">
        <f t="shared" si="112"/>
        <v>#DIV/0!</v>
      </c>
      <c r="R284" s="24" t="e">
        <f t="shared" si="113"/>
        <v>#DIV/0!</v>
      </c>
      <c r="S284" s="24" t="e">
        <f t="shared" si="114"/>
        <v>#DIV/0!</v>
      </c>
      <c r="T284" s="122">
        <f>SUM(D$2:D284)</f>
        <v>0</v>
      </c>
      <c r="U284" s="26">
        <f>SUMIF(C$2:C284,C284,E$2:E284)</f>
        <v>0</v>
      </c>
      <c r="V284" s="26">
        <f>SUM(E$2:E284)</f>
        <v>0</v>
      </c>
      <c r="W284" s="31">
        <f>SUM(F$2:F284)</f>
        <v>0</v>
      </c>
      <c r="X284" s="31" t="e">
        <f t="shared" si="115"/>
        <v>#DIV/0!</v>
      </c>
      <c r="Y284" s="24" t="e">
        <f t="shared" si="116"/>
        <v>#DIV/0!</v>
      </c>
      <c r="Z284" s="24" t="e">
        <f t="shared" si="117"/>
        <v>#DIV/0!</v>
      </c>
      <c r="AA284" s="26">
        <f>SUMIF('Rake Load'!A:A,Summary!B284,'Rake Load'!AO:AO)</f>
        <v>0</v>
      </c>
      <c r="AB284" s="26">
        <f>SUMIF(C$2:C284,C284,AA$2:AA284)</f>
        <v>0</v>
      </c>
      <c r="AC284" s="26">
        <f>SUM(AA$2:AA284)</f>
        <v>0</v>
      </c>
      <c r="AD284" s="31" t="e">
        <f t="shared" si="118"/>
        <v>#DIV/0!</v>
      </c>
      <c r="AE284" s="31" t="e">
        <f t="shared" si="119"/>
        <v>#DIV/0!</v>
      </c>
      <c r="AF284" s="31" t="e">
        <f t="shared" si="120"/>
        <v>#DIV/0!</v>
      </c>
      <c r="AG284" s="26">
        <f>SUMIF(Unloader!B:B,Summary!B284,Unloader!M:M)</f>
        <v>0</v>
      </c>
      <c r="AH284" s="26">
        <f>SUMIF(C$2:C284,C284,AG$2:AG284)</f>
        <v>0</v>
      </c>
      <c r="AI284" s="26">
        <f>SUM(AG$2:AG284)</f>
        <v>0</v>
      </c>
      <c r="AJ284" s="28">
        <f>SUMIF(Unloader!B:B,Summary!B284,Unloader!X:X)</f>
        <v>0</v>
      </c>
      <c r="AK284" s="28">
        <f>SUMIF(Unloader!B:B,Summary!B284,Unloader!AE:AE)+SUMIF(Unloader!B:B,Summary!B284,Unloader!BS:BS)+SUMIF(Unloader!B:B,Summary!B284,Unloader!BO:BO)</f>
        <v>0</v>
      </c>
      <c r="AL284" s="28">
        <f>SUMIF(C$2:C284,C284,AJ$2:AJ284)</f>
        <v>0</v>
      </c>
      <c r="AM284" s="28">
        <f>SUMIF(C$2:C284,C284,AK$2:AK284)</f>
        <v>0</v>
      </c>
      <c r="AN284" s="18" t="e">
        <f t="shared" si="121"/>
        <v>#DIV/0!</v>
      </c>
      <c r="AO284" s="18">
        <f>SUM(AJ$2:AJ284)</f>
        <v>0</v>
      </c>
      <c r="AP284" s="18">
        <f>SUM(AK$2:AK284)</f>
        <v>0</v>
      </c>
      <c r="AQ284" s="18" t="e">
        <f t="shared" si="122"/>
        <v>#DIV/0!</v>
      </c>
    </row>
    <row r="285" spans="1:43" x14ac:dyDescent="0.25">
      <c r="A285" s="49">
        <f t="shared" si="125"/>
        <v>284</v>
      </c>
      <c r="B285" s="120">
        <f t="shared" si="125"/>
        <v>40917</v>
      </c>
      <c r="C285" s="21">
        <f t="shared" si="104"/>
        <v>1</v>
      </c>
      <c r="D285" s="51">
        <f>COUNTIF('Rake Load'!A:A,Summary!B285)</f>
        <v>0</v>
      </c>
      <c r="E285" s="51">
        <f>SUMIF('Rake Load'!A:A,B285,'Rake Load'!F:F)</f>
        <v>0</v>
      </c>
      <c r="F285" s="23">
        <f>SUMIF('Rake Load'!A:A,B285,'Rake Load'!AB:AB)</f>
        <v>0</v>
      </c>
      <c r="G285" s="23" t="e">
        <f t="shared" si="105"/>
        <v>#DIV/0!</v>
      </c>
      <c r="H285" s="24" t="e">
        <f t="shared" si="106"/>
        <v>#DIV/0!</v>
      </c>
      <c r="I285" s="24" t="e">
        <f t="shared" si="107"/>
        <v>#DIV/0!</v>
      </c>
      <c r="J285" s="23">
        <f>SUMIF('Rake Load'!A:A,B285,'Rake Load'!BI:BI)</f>
        <v>0</v>
      </c>
      <c r="K285" s="29">
        <f t="shared" si="108"/>
        <v>0</v>
      </c>
      <c r="L285" s="29" t="e">
        <f t="shared" si="109"/>
        <v>#DIV/0!</v>
      </c>
      <c r="M285" s="36" t="e">
        <f t="shared" si="110"/>
        <v>#DIV/0!</v>
      </c>
      <c r="N285" s="36" t="e">
        <f t="shared" si="111"/>
        <v>#DIV/0!</v>
      </c>
      <c r="O285" s="122">
        <f>SUMIF(C$2:C285,C285,D$2:D285)</f>
        <v>0</v>
      </c>
      <c r="P285" s="21">
        <f>SUMIF(C$2:C285,C285,F$2:F285)</f>
        <v>0</v>
      </c>
      <c r="Q285" s="25" t="e">
        <f t="shared" si="112"/>
        <v>#DIV/0!</v>
      </c>
      <c r="R285" s="24" t="e">
        <f t="shared" si="113"/>
        <v>#DIV/0!</v>
      </c>
      <c r="S285" s="24" t="e">
        <f t="shared" si="114"/>
        <v>#DIV/0!</v>
      </c>
      <c r="T285" s="122">
        <f>SUM(D$2:D285)</f>
        <v>0</v>
      </c>
      <c r="U285" s="26">
        <f>SUMIF(C$2:C285,C285,E$2:E285)</f>
        <v>0</v>
      </c>
      <c r="V285" s="26">
        <f>SUM(E$2:E285)</f>
        <v>0</v>
      </c>
      <c r="W285" s="31">
        <f>SUM(F$2:F285)</f>
        <v>0</v>
      </c>
      <c r="X285" s="31" t="e">
        <f t="shared" si="115"/>
        <v>#DIV/0!</v>
      </c>
      <c r="Y285" s="24" t="e">
        <f t="shared" si="116"/>
        <v>#DIV/0!</v>
      </c>
      <c r="Z285" s="24" t="e">
        <f t="shared" si="117"/>
        <v>#DIV/0!</v>
      </c>
      <c r="AA285" s="26">
        <f>SUMIF('Rake Load'!A:A,Summary!B285,'Rake Load'!AO:AO)</f>
        <v>0</v>
      </c>
      <c r="AB285" s="26">
        <f>SUMIF(C$2:C285,C285,AA$2:AA285)</f>
        <v>0</v>
      </c>
      <c r="AC285" s="26">
        <f>SUM(AA$2:AA285)</f>
        <v>0</v>
      </c>
      <c r="AD285" s="31" t="e">
        <f t="shared" si="118"/>
        <v>#DIV/0!</v>
      </c>
      <c r="AE285" s="31" t="e">
        <f t="shared" si="119"/>
        <v>#DIV/0!</v>
      </c>
      <c r="AF285" s="31" t="e">
        <f t="shared" si="120"/>
        <v>#DIV/0!</v>
      </c>
      <c r="AG285" s="26">
        <f>SUMIF(Unloader!B:B,Summary!B285,Unloader!M:M)</f>
        <v>0</v>
      </c>
      <c r="AH285" s="26">
        <f>SUMIF(C$2:C285,C285,AG$2:AG285)</f>
        <v>0</v>
      </c>
      <c r="AI285" s="26">
        <f>SUM(AG$2:AG285)</f>
        <v>0</v>
      </c>
      <c r="AJ285" s="28">
        <f>SUMIF(Unloader!B:B,Summary!B285,Unloader!X:X)</f>
        <v>0</v>
      </c>
      <c r="AK285" s="28">
        <f>SUMIF(Unloader!B:B,Summary!B285,Unloader!AE:AE)+SUMIF(Unloader!B:B,Summary!B285,Unloader!BS:BS)+SUMIF(Unloader!B:B,Summary!B285,Unloader!BO:BO)</f>
        <v>0</v>
      </c>
      <c r="AL285" s="28">
        <f>SUMIF(C$2:C285,C285,AJ$2:AJ285)</f>
        <v>0</v>
      </c>
      <c r="AM285" s="28">
        <f>SUMIF(C$2:C285,C285,AK$2:AK285)</f>
        <v>0</v>
      </c>
      <c r="AN285" s="18" t="e">
        <f t="shared" si="121"/>
        <v>#DIV/0!</v>
      </c>
      <c r="AO285" s="18">
        <f>SUM(AJ$2:AJ285)</f>
        <v>0</v>
      </c>
      <c r="AP285" s="18">
        <f>SUM(AK$2:AK285)</f>
        <v>0</v>
      </c>
      <c r="AQ285" s="18" t="e">
        <f t="shared" si="122"/>
        <v>#DIV/0!</v>
      </c>
    </row>
    <row r="286" spans="1:43" x14ac:dyDescent="0.25">
      <c r="A286" s="49">
        <f t="shared" si="125"/>
        <v>285</v>
      </c>
      <c r="B286" s="120">
        <f t="shared" si="125"/>
        <v>40918</v>
      </c>
      <c r="C286" s="21">
        <f t="shared" si="104"/>
        <v>1</v>
      </c>
      <c r="D286" s="51">
        <f>COUNTIF('Rake Load'!A:A,Summary!B286)</f>
        <v>0</v>
      </c>
      <c r="E286" s="51">
        <f>SUMIF('Rake Load'!A:A,B286,'Rake Load'!F:F)</f>
        <v>0</v>
      </c>
      <c r="F286" s="23">
        <f>SUMIF('Rake Load'!A:A,B286,'Rake Load'!AB:AB)</f>
        <v>0</v>
      </c>
      <c r="G286" s="23" t="e">
        <f t="shared" si="105"/>
        <v>#DIV/0!</v>
      </c>
      <c r="H286" s="24" t="e">
        <f t="shared" si="106"/>
        <v>#DIV/0!</v>
      </c>
      <c r="I286" s="24" t="e">
        <f t="shared" si="107"/>
        <v>#DIV/0!</v>
      </c>
      <c r="J286" s="23">
        <f>SUMIF('Rake Load'!A:A,B286,'Rake Load'!BI:BI)</f>
        <v>0</v>
      </c>
      <c r="K286" s="29">
        <f t="shared" si="108"/>
        <v>0</v>
      </c>
      <c r="L286" s="29" t="e">
        <f t="shared" si="109"/>
        <v>#DIV/0!</v>
      </c>
      <c r="M286" s="36" t="e">
        <f t="shared" si="110"/>
        <v>#DIV/0!</v>
      </c>
      <c r="N286" s="36" t="e">
        <f t="shared" si="111"/>
        <v>#DIV/0!</v>
      </c>
      <c r="O286" s="122">
        <f>SUMIF(C$2:C286,C286,D$2:D286)</f>
        <v>0</v>
      </c>
      <c r="P286" s="21">
        <f>SUMIF(C$2:C286,C286,F$2:F286)</f>
        <v>0</v>
      </c>
      <c r="Q286" s="25" t="e">
        <f t="shared" si="112"/>
        <v>#DIV/0!</v>
      </c>
      <c r="R286" s="24" t="e">
        <f t="shared" si="113"/>
        <v>#DIV/0!</v>
      </c>
      <c r="S286" s="24" t="e">
        <f t="shared" si="114"/>
        <v>#DIV/0!</v>
      </c>
      <c r="T286" s="122">
        <f>SUM(D$2:D286)</f>
        <v>0</v>
      </c>
      <c r="U286" s="26">
        <f>SUMIF(C$2:C286,C286,E$2:E286)</f>
        <v>0</v>
      </c>
      <c r="V286" s="26">
        <f>SUM(E$2:E286)</f>
        <v>0</v>
      </c>
      <c r="W286" s="31">
        <f>SUM(F$2:F286)</f>
        <v>0</v>
      </c>
      <c r="X286" s="31" t="e">
        <f t="shared" si="115"/>
        <v>#DIV/0!</v>
      </c>
      <c r="Y286" s="24" t="e">
        <f t="shared" si="116"/>
        <v>#DIV/0!</v>
      </c>
      <c r="Z286" s="24" t="e">
        <f t="shared" si="117"/>
        <v>#DIV/0!</v>
      </c>
      <c r="AA286" s="26">
        <f>SUMIF('Rake Load'!A:A,Summary!B286,'Rake Load'!AO:AO)</f>
        <v>0</v>
      </c>
      <c r="AB286" s="26">
        <f>SUMIF(C$2:C286,C286,AA$2:AA286)</f>
        <v>0</v>
      </c>
      <c r="AC286" s="26">
        <f>SUM(AA$2:AA286)</f>
        <v>0</v>
      </c>
      <c r="AD286" s="31" t="e">
        <f t="shared" si="118"/>
        <v>#DIV/0!</v>
      </c>
      <c r="AE286" s="31" t="e">
        <f t="shared" si="119"/>
        <v>#DIV/0!</v>
      </c>
      <c r="AF286" s="31" t="e">
        <f t="shared" si="120"/>
        <v>#DIV/0!</v>
      </c>
      <c r="AG286" s="26">
        <f>SUMIF(Unloader!B:B,Summary!B286,Unloader!M:M)</f>
        <v>0</v>
      </c>
      <c r="AH286" s="26">
        <f>SUMIF(C$2:C286,C286,AG$2:AG286)</f>
        <v>0</v>
      </c>
      <c r="AI286" s="26">
        <f>SUM(AG$2:AG286)</f>
        <v>0</v>
      </c>
      <c r="AJ286" s="28">
        <f>SUMIF(Unloader!B:B,Summary!B286,Unloader!X:X)</f>
        <v>0</v>
      </c>
      <c r="AK286" s="28">
        <f>SUMIF(Unloader!B:B,Summary!B286,Unloader!AE:AE)+SUMIF(Unloader!B:B,Summary!B286,Unloader!BS:BS)+SUMIF(Unloader!B:B,Summary!B286,Unloader!BO:BO)</f>
        <v>0</v>
      </c>
      <c r="AL286" s="28">
        <f>SUMIF(C$2:C286,C286,AJ$2:AJ286)</f>
        <v>0</v>
      </c>
      <c r="AM286" s="28">
        <f>SUMIF(C$2:C286,C286,AK$2:AK286)</f>
        <v>0</v>
      </c>
      <c r="AN286" s="18" t="e">
        <f t="shared" si="121"/>
        <v>#DIV/0!</v>
      </c>
      <c r="AO286" s="18">
        <f>SUM(AJ$2:AJ286)</f>
        <v>0</v>
      </c>
      <c r="AP286" s="18">
        <f>SUM(AK$2:AK286)</f>
        <v>0</v>
      </c>
      <c r="AQ286" s="18" t="e">
        <f t="shared" si="122"/>
        <v>#DIV/0!</v>
      </c>
    </row>
    <row r="287" spans="1:43" x14ac:dyDescent="0.25">
      <c r="A287" s="49">
        <f t="shared" si="125"/>
        <v>286</v>
      </c>
      <c r="B287" s="120">
        <f t="shared" si="125"/>
        <v>40919</v>
      </c>
      <c r="C287" s="21">
        <f t="shared" si="104"/>
        <v>1</v>
      </c>
      <c r="D287" s="51">
        <f>COUNTIF('Rake Load'!A:A,Summary!B287)</f>
        <v>0</v>
      </c>
      <c r="E287" s="51">
        <f>SUMIF('Rake Load'!A:A,B287,'Rake Load'!F:F)</f>
        <v>0</v>
      </c>
      <c r="F287" s="23">
        <f>SUMIF('Rake Load'!A:A,B287,'Rake Load'!AB:AB)</f>
        <v>0</v>
      </c>
      <c r="G287" s="23" t="e">
        <f t="shared" si="105"/>
        <v>#DIV/0!</v>
      </c>
      <c r="H287" s="24" t="e">
        <f t="shared" si="106"/>
        <v>#DIV/0!</v>
      </c>
      <c r="I287" s="24" t="e">
        <f t="shared" si="107"/>
        <v>#DIV/0!</v>
      </c>
      <c r="J287" s="23">
        <f>SUMIF('Rake Load'!A:A,B287,'Rake Load'!BI:BI)</f>
        <v>0</v>
      </c>
      <c r="K287" s="29">
        <f t="shared" si="108"/>
        <v>0</v>
      </c>
      <c r="L287" s="29" t="e">
        <f t="shared" si="109"/>
        <v>#DIV/0!</v>
      </c>
      <c r="M287" s="36" t="e">
        <f t="shared" si="110"/>
        <v>#DIV/0!</v>
      </c>
      <c r="N287" s="36" t="e">
        <f t="shared" si="111"/>
        <v>#DIV/0!</v>
      </c>
      <c r="O287" s="122">
        <f>SUMIF(C$2:C287,C287,D$2:D287)</f>
        <v>0</v>
      </c>
      <c r="P287" s="21">
        <f>SUMIF(C$2:C287,C287,F$2:F287)</f>
        <v>0</v>
      </c>
      <c r="Q287" s="25" t="e">
        <f t="shared" si="112"/>
        <v>#DIV/0!</v>
      </c>
      <c r="R287" s="24" t="e">
        <f t="shared" si="113"/>
        <v>#DIV/0!</v>
      </c>
      <c r="S287" s="24" t="e">
        <f t="shared" si="114"/>
        <v>#DIV/0!</v>
      </c>
      <c r="T287" s="122">
        <f>SUM(D$2:D287)</f>
        <v>0</v>
      </c>
      <c r="U287" s="26">
        <f>SUMIF(C$2:C287,C287,E$2:E287)</f>
        <v>0</v>
      </c>
      <c r="V287" s="26">
        <f>SUM(E$2:E287)</f>
        <v>0</v>
      </c>
      <c r="W287" s="31">
        <f>SUM(F$2:F287)</f>
        <v>0</v>
      </c>
      <c r="X287" s="31" t="e">
        <f t="shared" si="115"/>
        <v>#DIV/0!</v>
      </c>
      <c r="Y287" s="24" t="e">
        <f t="shared" si="116"/>
        <v>#DIV/0!</v>
      </c>
      <c r="Z287" s="24" t="e">
        <f t="shared" si="117"/>
        <v>#DIV/0!</v>
      </c>
      <c r="AA287" s="26">
        <f>SUMIF('Rake Load'!A:A,Summary!B287,'Rake Load'!AO:AO)</f>
        <v>0</v>
      </c>
      <c r="AB287" s="26">
        <f>SUMIF(C$2:C287,C287,AA$2:AA287)</f>
        <v>0</v>
      </c>
      <c r="AC287" s="26">
        <f>SUM(AA$2:AA287)</f>
        <v>0</v>
      </c>
      <c r="AD287" s="31" t="e">
        <f t="shared" si="118"/>
        <v>#DIV/0!</v>
      </c>
      <c r="AE287" s="31" t="e">
        <f t="shared" si="119"/>
        <v>#DIV/0!</v>
      </c>
      <c r="AF287" s="31" t="e">
        <f t="shared" si="120"/>
        <v>#DIV/0!</v>
      </c>
      <c r="AG287" s="26">
        <f>SUMIF(Unloader!B:B,Summary!B287,Unloader!M:M)</f>
        <v>0</v>
      </c>
      <c r="AH287" s="26">
        <f>SUMIF(C$2:C287,C287,AG$2:AG287)</f>
        <v>0</v>
      </c>
      <c r="AI287" s="26">
        <f>SUM(AG$2:AG287)</f>
        <v>0</v>
      </c>
      <c r="AJ287" s="28">
        <f>SUMIF(Unloader!B:B,Summary!B287,Unloader!X:X)</f>
        <v>0</v>
      </c>
      <c r="AK287" s="28">
        <f>SUMIF(Unloader!B:B,Summary!B287,Unloader!AE:AE)+SUMIF(Unloader!B:B,Summary!B287,Unloader!BS:BS)+SUMIF(Unloader!B:B,Summary!B287,Unloader!BO:BO)</f>
        <v>0</v>
      </c>
      <c r="AL287" s="28">
        <f>SUMIF(C$2:C287,C287,AJ$2:AJ287)</f>
        <v>0</v>
      </c>
      <c r="AM287" s="28">
        <f>SUMIF(C$2:C287,C287,AK$2:AK287)</f>
        <v>0</v>
      </c>
      <c r="AN287" s="18" t="e">
        <f t="shared" si="121"/>
        <v>#DIV/0!</v>
      </c>
      <c r="AO287" s="18">
        <f>SUM(AJ$2:AJ287)</f>
        <v>0</v>
      </c>
      <c r="AP287" s="18">
        <f>SUM(AK$2:AK287)</f>
        <v>0</v>
      </c>
      <c r="AQ287" s="18" t="e">
        <f t="shared" si="122"/>
        <v>#DIV/0!</v>
      </c>
    </row>
    <row r="288" spans="1:43" x14ac:dyDescent="0.25">
      <c r="A288" s="49">
        <f t="shared" si="125"/>
        <v>287</v>
      </c>
      <c r="B288" s="120">
        <f t="shared" si="125"/>
        <v>40920</v>
      </c>
      <c r="C288" s="21">
        <f t="shared" si="104"/>
        <v>1</v>
      </c>
      <c r="D288" s="51">
        <f>COUNTIF('Rake Load'!A:A,Summary!B288)</f>
        <v>0</v>
      </c>
      <c r="E288" s="51">
        <f>SUMIF('Rake Load'!A:A,B288,'Rake Load'!F:F)</f>
        <v>0</v>
      </c>
      <c r="F288" s="23">
        <f>SUMIF('Rake Load'!A:A,B288,'Rake Load'!AB:AB)</f>
        <v>0</v>
      </c>
      <c r="G288" s="23" t="e">
        <f t="shared" si="105"/>
        <v>#DIV/0!</v>
      </c>
      <c r="H288" s="24" t="e">
        <f t="shared" si="106"/>
        <v>#DIV/0!</v>
      </c>
      <c r="I288" s="24" t="e">
        <f t="shared" si="107"/>
        <v>#DIV/0!</v>
      </c>
      <c r="J288" s="23">
        <f>SUMIF('Rake Load'!A:A,B288,'Rake Load'!BI:BI)</f>
        <v>0</v>
      </c>
      <c r="K288" s="29">
        <f t="shared" si="108"/>
        <v>0</v>
      </c>
      <c r="L288" s="29" t="e">
        <f t="shared" si="109"/>
        <v>#DIV/0!</v>
      </c>
      <c r="M288" s="36" t="e">
        <f t="shared" si="110"/>
        <v>#DIV/0!</v>
      </c>
      <c r="N288" s="36" t="e">
        <f t="shared" si="111"/>
        <v>#DIV/0!</v>
      </c>
      <c r="O288" s="122">
        <f>SUMIF(C$2:C288,C288,D$2:D288)</f>
        <v>0</v>
      </c>
      <c r="P288" s="21">
        <f>SUMIF(C$2:C288,C288,F$2:F288)</f>
        <v>0</v>
      </c>
      <c r="Q288" s="25" t="e">
        <f t="shared" si="112"/>
        <v>#DIV/0!</v>
      </c>
      <c r="R288" s="24" t="e">
        <f t="shared" si="113"/>
        <v>#DIV/0!</v>
      </c>
      <c r="S288" s="24" t="e">
        <f t="shared" si="114"/>
        <v>#DIV/0!</v>
      </c>
      <c r="T288" s="122">
        <f>SUM(D$2:D288)</f>
        <v>0</v>
      </c>
      <c r="U288" s="26">
        <f>SUMIF(C$2:C288,C288,E$2:E288)</f>
        <v>0</v>
      </c>
      <c r="V288" s="26">
        <f>SUM(E$2:E288)</f>
        <v>0</v>
      </c>
      <c r="W288" s="31">
        <f>SUM(F$2:F288)</f>
        <v>0</v>
      </c>
      <c r="X288" s="31" t="e">
        <f t="shared" si="115"/>
        <v>#DIV/0!</v>
      </c>
      <c r="Y288" s="24" t="e">
        <f t="shared" si="116"/>
        <v>#DIV/0!</v>
      </c>
      <c r="Z288" s="24" t="e">
        <f t="shared" si="117"/>
        <v>#DIV/0!</v>
      </c>
      <c r="AA288" s="26">
        <f>SUMIF('Rake Load'!A:A,Summary!B288,'Rake Load'!AO:AO)</f>
        <v>0</v>
      </c>
      <c r="AB288" s="26">
        <f>SUMIF(C$2:C288,C288,AA$2:AA288)</f>
        <v>0</v>
      </c>
      <c r="AC288" s="26">
        <f>SUM(AA$2:AA288)</f>
        <v>0</v>
      </c>
      <c r="AD288" s="31" t="e">
        <f t="shared" si="118"/>
        <v>#DIV/0!</v>
      </c>
      <c r="AE288" s="31" t="e">
        <f t="shared" si="119"/>
        <v>#DIV/0!</v>
      </c>
      <c r="AF288" s="31" t="e">
        <f t="shared" si="120"/>
        <v>#DIV/0!</v>
      </c>
      <c r="AG288" s="26">
        <f>SUMIF(Unloader!B:B,Summary!B288,Unloader!M:M)</f>
        <v>0</v>
      </c>
      <c r="AH288" s="26">
        <f>SUMIF(C$2:C288,C288,AG$2:AG288)</f>
        <v>0</v>
      </c>
      <c r="AI288" s="26">
        <f>SUM(AG$2:AG288)</f>
        <v>0</v>
      </c>
      <c r="AJ288" s="28">
        <f>SUMIF(Unloader!B:B,Summary!B288,Unloader!X:X)</f>
        <v>0</v>
      </c>
      <c r="AK288" s="28">
        <f>SUMIF(Unloader!B:B,Summary!B288,Unloader!AE:AE)+SUMIF(Unloader!B:B,Summary!B288,Unloader!BS:BS)+SUMIF(Unloader!B:B,Summary!B288,Unloader!BO:BO)</f>
        <v>0</v>
      </c>
      <c r="AL288" s="28">
        <f>SUMIF(C$2:C288,C288,AJ$2:AJ288)</f>
        <v>0</v>
      </c>
      <c r="AM288" s="28">
        <f>SUMIF(C$2:C288,C288,AK$2:AK288)</f>
        <v>0</v>
      </c>
      <c r="AN288" s="18" t="e">
        <f t="shared" si="121"/>
        <v>#DIV/0!</v>
      </c>
      <c r="AO288" s="18">
        <f>SUM(AJ$2:AJ288)</f>
        <v>0</v>
      </c>
      <c r="AP288" s="18">
        <f>SUM(AK$2:AK288)</f>
        <v>0</v>
      </c>
      <c r="AQ288" s="18" t="e">
        <f t="shared" si="122"/>
        <v>#DIV/0!</v>
      </c>
    </row>
    <row r="289" spans="1:43" x14ac:dyDescent="0.25">
      <c r="A289" s="49">
        <f t="shared" si="125"/>
        <v>288</v>
      </c>
      <c r="B289" s="120">
        <f t="shared" si="125"/>
        <v>40921</v>
      </c>
      <c r="C289" s="21">
        <f t="shared" si="104"/>
        <v>1</v>
      </c>
      <c r="D289" s="51">
        <f>COUNTIF('Rake Load'!A:A,Summary!B289)</f>
        <v>0</v>
      </c>
      <c r="E289" s="51">
        <f>SUMIF('Rake Load'!A:A,B289,'Rake Load'!F:F)</f>
        <v>0</v>
      </c>
      <c r="F289" s="23">
        <f>SUMIF('Rake Load'!A:A,B289,'Rake Load'!AB:AB)</f>
        <v>0</v>
      </c>
      <c r="G289" s="23" t="e">
        <f t="shared" si="105"/>
        <v>#DIV/0!</v>
      </c>
      <c r="H289" s="24" t="e">
        <f t="shared" si="106"/>
        <v>#DIV/0!</v>
      </c>
      <c r="I289" s="24" t="e">
        <f t="shared" si="107"/>
        <v>#DIV/0!</v>
      </c>
      <c r="J289" s="23">
        <f>SUMIF('Rake Load'!A:A,B289,'Rake Load'!BI:BI)</f>
        <v>0</v>
      </c>
      <c r="K289" s="29">
        <f t="shared" si="108"/>
        <v>0</v>
      </c>
      <c r="L289" s="29" t="e">
        <f t="shared" si="109"/>
        <v>#DIV/0!</v>
      </c>
      <c r="M289" s="36" t="e">
        <f t="shared" si="110"/>
        <v>#DIV/0!</v>
      </c>
      <c r="N289" s="36" t="e">
        <f t="shared" si="111"/>
        <v>#DIV/0!</v>
      </c>
      <c r="O289" s="122">
        <f>SUMIF(C$2:C289,C289,D$2:D289)</f>
        <v>0</v>
      </c>
      <c r="P289" s="21">
        <f>SUMIF(C$2:C289,C289,F$2:F289)</f>
        <v>0</v>
      </c>
      <c r="Q289" s="25" t="e">
        <f t="shared" si="112"/>
        <v>#DIV/0!</v>
      </c>
      <c r="R289" s="24" t="e">
        <f t="shared" si="113"/>
        <v>#DIV/0!</v>
      </c>
      <c r="S289" s="24" t="e">
        <f t="shared" si="114"/>
        <v>#DIV/0!</v>
      </c>
      <c r="T289" s="122">
        <f>SUM(D$2:D289)</f>
        <v>0</v>
      </c>
      <c r="U289" s="26">
        <f>SUMIF(C$2:C289,C289,E$2:E289)</f>
        <v>0</v>
      </c>
      <c r="V289" s="26">
        <f>SUM(E$2:E289)</f>
        <v>0</v>
      </c>
      <c r="W289" s="31">
        <f>SUM(F$2:F289)</f>
        <v>0</v>
      </c>
      <c r="X289" s="31" t="e">
        <f t="shared" si="115"/>
        <v>#DIV/0!</v>
      </c>
      <c r="Y289" s="24" t="e">
        <f t="shared" si="116"/>
        <v>#DIV/0!</v>
      </c>
      <c r="Z289" s="24" t="e">
        <f t="shared" si="117"/>
        <v>#DIV/0!</v>
      </c>
      <c r="AA289" s="26">
        <f>SUMIF('Rake Load'!A:A,Summary!B289,'Rake Load'!AO:AO)</f>
        <v>0</v>
      </c>
      <c r="AB289" s="26">
        <f>SUMIF(C$2:C289,C289,AA$2:AA289)</f>
        <v>0</v>
      </c>
      <c r="AC289" s="26">
        <f>SUM(AA$2:AA289)</f>
        <v>0</v>
      </c>
      <c r="AD289" s="31" t="e">
        <f t="shared" si="118"/>
        <v>#DIV/0!</v>
      </c>
      <c r="AE289" s="31" t="e">
        <f t="shared" si="119"/>
        <v>#DIV/0!</v>
      </c>
      <c r="AF289" s="31" t="e">
        <f t="shared" si="120"/>
        <v>#DIV/0!</v>
      </c>
      <c r="AG289" s="26">
        <f>SUMIF(Unloader!B:B,Summary!B289,Unloader!M:M)</f>
        <v>0</v>
      </c>
      <c r="AH289" s="26">
        <f>SUMIF(C$2:C289,C289,AG$2:AG289)</f>
        <v>0</v>
      </c>
      <c r="AI289" s="26">
        <f>SUM(AG$2:AG289)</f>
        <v>0</v>
      </c>
      <c r="AJ289" s="28">
        <f>SUMIF(Unloader!B:B,Summary!B289,Unloader!X:X)</f>
        <v>0</v>
      </c>
      <c r="AK289" s="28">
        <f>SUMIF(Unloader!B:B,Summary!B289,Unloader!AE:AE)+SUMIF(Unloader!B:B,Summary!B289,Unloader!BS:BS)+SUMIF(Unloader!B:B,Summary!B289,Unloader!BO:BO)</f>
        <v>0</v>
      </c>
      <c r="AL289" s="28">
        <f>SUMIF(C$2:C289,C289,AJ$2:AJ289)</f>
        <v>0</v>
      </c>
      <c r="AM289" s="28">
        <f>SUMIF(C$2:C289,C289,AK$2:AK289)</f>
        <v>0</v>
      </c>
      <c r="AN289" s="18" t="e">
        <f t="shared" si="121"/>
        <v>#DIV/0!</v>
      </c>
      <c r="AO289" s="18">
        <f>SUM(AJ$2:AJ289)</f>
        <v>0</v>
      </c>
      <c r="AP289" s="18">
        <f>SUM(AK$2:AK289)</f>
        <v>0</v>
      </c>
      <c r="AQ289" s="18" t="e">
        <f t="shared" si="122"/>
        <v>#DIV/0!</v>
      </c>
    </row>
    <row r="290" spans="1:43" x14ac:dyDescent="0.25">
      <c r="A290" s="49">
        <f t="shared" si="125"/>
        <v>289</v>
      </c>
      <c r="B290" s="120">
        <f t="shared" si="125"/>
        <v>40922</v>
      </c>
      <c r="C290" s="21">
        <f t="shared" si="104"/>
        <v>1</v>
      </c>
      <c r="D290" s="51">
        <f>COUNTIF('Rake Load'!A:A,Summary!B290)</f>
        <v>0</v>
      </c>
      <c r="E290" s="51">
        <f>SUMIF('Rake Load'!A:A,B290,'Rake Load'!F:F)</f>
        <v>0</v>
      </c>
      <c r="F290" s="23">
        <f>SUMIF('Rake Load'!A:A,B290,'Rake Load'!AB:AB)</f>
        <v>0</v>
      </c>
      <c r="G290" s="23" t="e">
        <f t="shared" si="105"/>
        <v>#DIV/0!</v>
      </c>
      <c r="H290" s="24" t="e">
        <f t="shared" si="106"/>
        <v>#DIV/0!</v>
      </c>
      <c r="I290" s="24" t="e">
        <f t="shared" si="107"/>
        <v>#DIV/0!</v>
      </c>
      <c r="J290" s="23">
        <f>SUMIF('Rake Load'!A:A,B290,'Rake Load'!BI:BI)</f>
        <v>0</v>
      </c>
      <c r="K290" s="29">
        <f t="shared" si="108"/>
        <v>0</v>
      </c>
      <c r="L290" s="29" t="e">
        <f t="shared" si="109"/>
        <v>#DIV/0!</v>
      </c>
      <c r="M290" s="36" t="e">
        <f t="shared" si="110"/>
        <v>#DIV/0!</v>
      </c>
      <c r="N290" s="36" t="e">
        <f t="shared" si="111"/>
        <v>#DIV/0!</v>
      </c>
      <c r="O290" s="122">
        <f>SUMIF(C$2:C290,C290,D$2:D290)</f>
        <v>0</v>
      </c>
      <c r="P290" s="21">
        <f>SUMIF(C$2:C290,C290,F$2:F290)</f>
        <v>0</v>
      </c>
      <c r="Q290" s="25" t="e">
        <f t="shared" si="112"/>
        <v>#DIV/0!</v>
      </c>
      <c r="R290" s="24" t="e">
        <f t="shared" si="113"/>
        <v>#DIV/0!</v>
      </c>
      <c r="S290" s="24" t="e">
        <f t="shared" si="114"/>
        <v>#DIV/0!</v>
      </c>
      <c r="T290" s="122">
        <f>SUM(D$2:D290)</f>
        <v>0</v>
      </c>
      <c r="U290" s="26">
        <f>SUMIF(C$2:C290,C290,E$2:E290)</f>
        <v>0</v>
      </c>
      <c r="V290" s="26">
        <f>SUM(E$2:E290)</f>
        <v>0</v>
      </c>
      <c r="W290" s="31">
        <f>SUM(F$2:F290)</f>
        <v>0</v>
      </c>
      <c r="X290" s="31" t="e">
        <f t="shared" si="115"/>
        <v>#DIV/0!</v>
      </c>
      <c r="Y290" s="24" t="e">
        <f t="shared" si="116"/>
        <v>#DIV/0!</v>
      </c>
      <c r="Z290" s="24" t="e">
        <f t="shared" si="117"/>
        <v>#DIV/0!</v>
      </c>
      <c r="AA290" s="26">
        <f>SUMIF('Rake Load'!A:A,Summary!B290,'Rake Load'!AO:AO)</f>
        <v>0</v>
      </c>
      <c r="AB290" s="26">
        <f>SUMIF(C$2:C290,C290,AA$2:AA290)</f>
        <v>0</v>
      </c>
      <c r="AC290" s="26">
        <f>SUM(AA$2:AA290)</f>
        <v>0</v>
      </c>
      <c r="AD290" s="31" t="e">
        <f t="shared" si="118"/>
        <v>#DIV/0!</v>
      </c>
      <c r="AE290" s="31" t="e">
        <f t="shared" si="119"/>
        <v>#DIV/0!</v>
      </c>
      <c r="AF290" s="31" t="e">
        <f t="shared" si="120"/>
        <v>#DIV/0!</v>
      </c>
      <c r="AG290" s="26">
        <f>SUMIF(Unloader!B:B,Summary!B290,Unloader!M:M)</f>
        <v>0</v>
      </c>
      <c r="AH290" s="26">
        <f>SUMIF(C$2:C290,C290,AG$2:AG290)</f>
        <v>0</v>
      </c>
      <c r="AI290" s="26">
        <f>SUM(AG$2:AG290)</f>
        <v>0</v>
      </c>
      <c r="AJ290" s="28">
        <f>SUMIF(Unloader!B:B,Summary!B290,Unloader!X:X)</f>
        <v>0</v>
      </c>
      <c r="AK290" s="28">
        <f>SUMIF(Unloader!B:B,Summary!B290,Unloader!AE:AE)+SUMIF(Unloader!B:B,Summary!B290,Unloader!BS:BS)+SUMIF(Unloader!B:B,Summary!B290,Unloader!BO:BO)</f>
        <v>0</v>
      </c>
      <c r="AL290" s="28">
        <f>SUMIF(C$2:C290,C290,AJ$2:AJ290)</f>
        <v>0</v>
      </c>
      <c r="AM290" s="28">
        <f>SUMIF(C$2:C290,C290,AK$2:AK290)</f>
        <v>0</v>
      </c>
      <c r="AN290" s="18" t="e">
        <f t="shared" si="121"/>
        <v>#DIV/0!</v>
      </c>
      <c r="AO290" s="18">
        <f>SUM(AJ$2:AJ290)</f>
        <v>0</v>
      </c>
      <c r="AP290" s="18">
        <f>SUM(AK$2:AK290)</f>
        <v>0</v>
      </c>
      <c r="AQ290" s="18" t="e">
        <f t="shared" si="122"/>
        <v>#DIV/0!</v>
      </c>
    </row>
    <row r="291" spans="1:43" x14ac:dyDescent="0.25">
      <c r="A291" s="49">
        <f t="shared" si="125"/>
        <v>290</v>
      </c>
      <c r="B291" s="120">
        <f t="shared" si="125"/>
        <v>40923</v>
      </c>
      <c r="C291" s="21">
        <f t="shared" si="104"/>
        <v>1</v>
      </c>
      <c r="D291" s="51">
        <f>COUNTIF('Rake Load'!A:A,Summary!B291)</f>
        <v>0</v>
      </c>
      <c r="E291" s="51">
        <f>SUMIF('Rake Load'!A:A,B291,'Rake Load'!F:F)</f>
        <v>0</v>
      </c>
      <c r="F291" s="23">
        <f>SUMIF('Rake Load'!A:A,B291,'Rake Load'!AB:AB)</f>
        <v>0</v>
      </c>
      <c r="G291" s="23" t="e">
        <f t="shared" si="105"/>
        <v>#DIV/0!</v>
      </c>
      <c r="H291" s="24" t="e">
        <f t="shared" si="106"/>
        <v>#DIV/0!</v>
      </c>
      <c r="I291" s="24" t="e">
        <f t="shared" si="107"/>
        <v>#DIV/0!</v>
      </c>
      <c r="J291" s="23">
        <f>SUMIF('Rake Load'!A:A,B291,'Rake Load'!BI:BI)</f>
        <v>0</v>
      </c>
      <c r="K291" s="29">
        <f t="shared" si="108"/>
        <v>0</v>
      </c>
      <c r="L291" s="29" t="e">
        <f t="shared" si="109"/>
        <v>#DIV/0!</v>
      </c>
      <c r="M291" s="36" t="e">
        <f t="shared" si="110"/>
        <v>#DIV/0!</v>
      </c>
      <c r="N291" s="36" t="e">
        <f t="shared" si="111"/>
        <v>#DIV/0!</v>
      </c>
      <c r="O291" s="122">
        <f>SUMIF(C$2:C291,C291,D$2:D291)</f>
        <v>0</v>
      </c>
      <c r="P291" s="21">
        <f>SUMIF(C$2:C291,C291,F$2:F291)</f>
        <v>0</v>
      </c>
      <c r="Q291" s="25" t="e">
        <f t="shared" si="112"/>
        <v>#DIV/0!</v>
      </c>
      <c r="R291" s="24" t="e">
        <f t="shared" si="113"/>
        <v>#DIV/0!</v>
      </c>
      <c r="S291" s="24" t="e">
        <f t="shared" si="114"/>
        <v>#DIV/0!</v>
      </c>
      <c r="T291" s="122">
        <f>SUM(D$2:D291)</f>
        <v>0</v>
      </c>
      <c r="U291" s="26">
        <f>SUMIF(C$2:C291,C291,E$2:E291)</f>
        <v>0</v>
      </c>
      <c r="V291" s="26">
        <f>SUM(E$2:E291)</f>
        <v>0</v>
      </c>
      <c r="W291" s="31">
        <f>SUM(F$2:F291)</f>
        <v>0</v>
      </c>
      <c r="X291" s="31" t="e">
        <f t="shared" si="115"/>
        <v>#DIV/0!</v>
      </c>
      <c r="Y291" s="24" t="e">
        <f t="shared" si="116"/>
        <v>#DIV/0!</v>
      </c>
      <c r="Z291" s="24" t="e">
        <f t="shared" si="117"/>
        <v>#DIV/0!</v>
      </c>
      <c r="AA291" s="26">
        <f>SUMIF('Rake Load'!A:A,Summary!B291,'Rake Load'!AO:AO)</f>
        <v>0</v>
      </c>
      <c r="AB291" s="26">
        <f>SUMIF(C$2:C291,C291,AA$2:AA291)</f>
        <v>0</v>
      </c>
      <c r="AC291" s="26">
        <f>SUM(AA$2:AA291)</f>
        <v>0</v>
      </c>
      <c r="AD291" s="31" t="e">
        <f t="shared" si="118"/>
        <v>#DIV/0!</v>
      </c>
      <c r="AE291" s="31" t="e">
        <f t="shared" si="119"/>
        <v>#DIV/0!</v>
      </c>
      <c r="AF291" s="31" t="e">
        <f t="shared" si="120"/>
        <v>#DIV/0!</v>
      </c>
      <c r="AG291" s="26">
        <f>SUMIF(Unloader!B:B,Summary!B291,Unloader!M:M)</f>
        <v>0</v>
      </c>
      <c r="AH291" s="26">
        <f>SUMIF(C$2:C291,C291,AG$2:AG291)</f>
        <v>0</v>
      </c>
      <c r="AI291" s="26">
        <f>SUM(AG$2:AG291)</f>
        <v>0</v>
      </c>
      <c r="AJ291" s="28">
        <f>SUMIF(Unloader!B:B,Summary!B291,Unloader!X:X)</f>
        <v>0</v>
      </c>
      <c r="AK291" s="28">
        <f>SUMIF(Unloader!B:B,Summary!B291,Unloader!AE:AE)+SUMIF(Unloader!B:B,Summary!B291,Unloader!BS:BS)+SUMIF(Unloader!B:B,Summary!B291,Unloader!BO:BO)</f>
        <v>0</v>
      </c>
      <c r="AL291" s="28">
        <f>SUMIF(C$2:C291,C291,AJ$2:AJ291)</f>
        <v>0</v>
      </c>
      <c r="AM291" s="28">
        <f>SUMIF(C$2:C291,C291,AK$2:AK291)</f>
        <v>0</v>
      </c>
      <c r="AN291" s="18" t="e">
        <f t="shared" si="121"/>
        <v>#DIV/0!</v>
      </c>
      <c r="AO291" s="18">
        <f>SUM(AJ$2:AJ291)</f>
        <v>0</v>
      </c>
      <c r="AP291" s="18">
        <f>SUM(AK$2:AK291)</f>
        <v>0</v>
      </c>
      <c r="AQ291" s="18" t="e">
        <f t="shared" si="122"/>
        <v>#DIV/0!</v>
      </c>
    </row>
    <row r="292" spans="1:43" x14ac:dyDescent="0.25">
      <c r="A292" s="49">
        <f t="shared" si="125"/>
        <v>291</v>
      </c>
      <c r="B292" s="120">
        <f t="shared" si="125"/>
        <v>40924</v>
      </c>
      <c r="C292" s="21">
        <f t="shared" si="104"/>
        <v>1</v>
      </c>
      <c r="D292" s="51">
        <f>COUNTIF('Rake Load'!A:A,Summary!B292)</f>
        <v>0</v>
      </c>
      <c r="E292" s="51">
        <f>SUMIF('Rake Load'!A:A,B292,'Rake Load'!F:F)</f>
        <v>0</v>
      </c>
      <c r="F292" s="23">
        <f>SUMIF('Rake Load'!A:A,B292,'Rake Load'!AB:AB)</f>
        <v>0</v>
      </c>
      <c r="G292" s="23" t="e">
        <f t="shared" si="105"/>
        <v>#DIV/0!</v>
      </c>
      <c r="H292" s="24" t="e">
        <f t="shared" si="106"/>
        <v>#DIV/0!</v>
      </c>
      <c r="I292" s="24" t="e">
        <f t="shared" si="107"/>
        <v>#DIV/0!</v>
      </c>
      <c r="J292" s="23">
        <f>SUMIF('Rake Load'!A:A,B292,'Rake Load'!BI:BI)</f>
        <v>0</v>
      </c>
      <c r="K292" s="29">
        <f t="shared" si="108"/>
        <v>0</v>
      </c>
      <c r="L292" s="29" t="e">
        <f t="shared" si="109"/>
        <v>#DIV/0!</v>
      </c>
      <c r="M292" s="36" t="e">
        <f t="shared" si="110"/>
        <v>#DIV/0!</v>
      </c>
      <c r="N292" s="36" t="e">
        <f t="shared" si="111"/>
        <v>#DIV/0!</v>
      </c>
      <c r="O292" s="122">
        <f>SUMIF(C$2:C292,C292,D$2:D292)</f>
        <v>0</v>
      </c>
      <c r="P292" s="21">
        <f>SUMIF(C$2:C292,C292,F$2:F292)</f>
        <v>0</v>
      </c>
      <c r="Q292" s="25" t="e">
        <f t="shared" si="112"/>
        <v>#DIV/0!</v>
      </c>
      <c r="R292" s="24" t="e">
        <f t="shared" si="113"/>
        <v>#DIV/0!</v>
      </c>
      <c r="S292" s="24" t="e">
        <f t="shared" si="114"/>
        <v>#DIV/0!</v>
      </c>
      <c r="T292" s="122">
        <f>SUM(D$2:D292)</f>
        <v>0</v>
      </c>
      <c r="U292" s="26">
        <f>SUMIF(C$2:C292,C292,E$2:E292)</f>
        <v>0</v>
      </c>
      <c r="V292" s="26">
        <f>SUM(E$2:E292)</f>
        <v>0</v>
      </c>
      <c r="W292" s="31">
        <f>SUM(F$2:F292)</f>
        <v>0</v>
      </c>
      <c r="X292" s="31" t="e">
        <f t="shared" si="115"/>
        <v>#DIV/0!</v>
      </c>
      <c r="Y292" s="24" t="e">
        <f t="shared" si="116"/>
        <v>#DIV/0!</v>
      </c>
      <c r="Z292" s="24" t="e">
        <f t="shared" si="117"/>
        <v>#DIV/0!</v>
      </c>
      <c r="AA292" s="26">
        <f>SUMIF('Rake Load'!A:A,Summary!B292,'Rake Load'!AO:AO)</f>
        <v>0</v>
      </c>
      <c r="AB292" s="26">
        <f>SUMIF(C$2:C292,C292,AA$2:AA292)</f>
        <v>0</v>
      </c>
      <c r="AC292" s="26">
        <f>SUM(AA$2:AA292)</f>
        <v>0</v>
      </c>
      <c r="AD292" s="31" t="e">
        <f t="shared" si="118"/>
        <v>#DIV/0!</v>
      </c>
      <c r="AE292" s="31" t="e">
        <f t="shared" si="119"/>
        <v>#DIV/0!</v>
      </c>
      <c r="AF292" s="31" t="e">
        <f t="shared" si="120"/>
        <v>#DIV/0!</v>
      </c>
      <c r="AG292" s="26">
        <f>SUMIF(Unloader!B:B,Summary!B292,Unloader!M:M)</f>
        <v>0</v>
      </c>
      <c r="AH292" s="26">
        <f>SUMIF(C$2:C292,C292,AG$2:AG292)</f>
        <v>0</v>
      </c>
      <c r="AI292" s="26">
        <f>SUM(AG$2:AG292)</f>
        <v>0</v>
      </c>
      <c r="AJ292" s="28">
        <f>SUMIF(Unloader!B:B,Summary!B292,Unloader!X:X)</f>
        <v>0</v>
      </c>
      <c r="AK292" s="28">
        <f>SUMIF(Unloader!B:B,Summary!B292,Unloader!AE:AE)+SUMIF(Unloader!B:B,Summary!B292,Unloader!BS:BS)+SUMIF(Unloader!B:B,Summary!B292,Unloader!BO:BO)</f>
        <v>0</v>
      </c>
      <c r="AL292" s="28">
        <f>SUMIF(C$2:C292,C292,AJ$2:AJ292)</f>
        <v>0</v>
      </c>
      <c r="AM292" s="28">
        <f>SUMIF(C$2:C292,C292,AK$2:AK292)</f>
        <v>0</v>
      </c>
      <c r="AN292" s="18" t="e">
        <f t="shared" si="121"/>
        <v>#DIV/0!</v>
      </c>
      <c r="AO292" s="18">
        <f>SUM(AJ$2:AJ292)</f>
        <v>0</v>
      </c>
      <c r="AP292" s="18">
        <f>SUM(AK$2:AK292)</f>
        <v>0</v>
      </c>
      <c r="AQ292" s="18" t="e">
        <f t="shared" si="122"/>
        <v>#DIV/0!</v>
      </c>
    </row>
    <row r="293" spans="1:43" x14ac:dyDescent="0.25">
      <c r="A293" s="49">
        <f t="shared" si="125"/>
        <v>292</v>
      </c>
      <c r="B293" s="120">
        <f t="shared" si="125"/>
        <v>40925</v>
      </c>
      <c r="C293" s="21">
        <f t="shared" si="104"/>
        <v>1</v>
      </c>
      <c r="D293" s="51">
        <f>COUNTIF('Rake Load'!A:A,Summary!B293)</f>
        <v>0</v>
      </c>
      <c r="E293" s="51">
        <f>SUMIF('Rake Load'!A:A,B293,'Rake Load'!F:F)</f>
        <v>0</v>
      </c>
      <c r="F293" s="23">
        <f>SUMIF('Rake Load'!A:A,B293,'Rake Load'!AB:AB)</f>
        <v>0</v>
      </c>
      <c r="G293" s="23" t="e">
        <f t="shared" si="105"/>
        <v>#DIV/0!</v>
      </c>
      <c r="H293" s="24" t="e">
        <f t="shared" si="106"/>
        <v>#DIV/0!</v>
      </c>
      <c r="I293" s="24" t="e">
        <f t="shared" si="107"/>
        <v>#DIV/0!</v>
      </c>
      <c r="J293" s="23">
        <f>SUMIF('Rake Load'!A:A,B293,'Rake Load'!BI:BI)</f>
        <v>0</v>
      </c>
      <c r="K293" s="29">
        <f t="shared" si="108"/>
        <v>0</v>
      </c>
      <c r="L293" s="29" t="e">
        <f t="shared" si="109"/>
        <v>#DIV/0!</v>
      </c>
      <c r="M293" s="36" t="e">
        <f t="shared" si="110"/>
        <v>#DIV/0!</v>
      </c>
      <c r="N293" s="36" t="e">
        <f t="shared" si="111"/>
        <v>#DIV/0!</v>
      </c>
      <c r="O293" s="122">
        <f>SUMIF(C$2:C293,C293,D$2:D293)</f>
        <v>0</v>
      </c>
      <c r="P293" s="21">
        <f>SUMIF(C$2:C293,C293,F$2:F293)</f>
        <v>0</v>
      </c>
      <c r="Q293" s="25" t="e">
        <f t="shared" si="112"/>
        <v>#DIV/0!</v>
      </c>
      <c r="R293" s="24" t="e">
        <f t="shared" si="113"/>
        <v>#DIV/0!</v>
      </c>
      <c r="S293" s="24" t="e">
        <f t="shared" si="114"/>
        <v>#DIV/0!</v>
      </c>
      <c r="T293" s="122">
        <f>SUM(D$2:D293)</f>
        <v>0</v>
      </c>
      <c r="U293" s="26">
        <f>SUMIF(C$2:C293,C293,E$2:E293)</f>
        <v>0</v>
      </c>
      <c r="V293" s="26">
        <f>SUM(E$2:E293)</f>
        <v>0</v>
      </c>
      <c r="W293" s="31">
        <f>SUM(F$2:F293)</f>
        <v>0</v>
      </c>
      <c r="X293" s="31" t="e">
        <f t="shared" si="115"/>
        <v>#DIV/0!</v>
      </c>
      <c r="Y293" s="24" t="e">
        <f t="shared" si="116"/>
        <v>#DIV/0!</v>
      </c>
      <c r="Z293" s="24" t="e">
        <f t="shared" si="117"/>
        <v>#DIV/0!</v>
      </c>
      <c r="AA293" s="26">
        <f>SUMIF('Rake Load'!A:A,Summary!B293,'Rake Load'!AO:AO)</f>
        <v>0</v>
      </c>
      <c r="AB293" s="26">
        <f>SUMIF(C$2:C293,C293,AA$2:AA293)</f>
        <v>0</v>
      </c>
      <c r="AC293" s="26">
        <f>SUM(AA$2:AA293)</f>
        <v>0</v>
      </c>
      <c r="AD293" s="31" t="e">
        <f t="shared" si="118"/>
        <v>#DIV/0!</v>
      </c>
      <c r="AE293" s="31" t="e">
        <f t="shared" si="119"/>
        <v>#DIV/0!</v>
      </c>
      <c r="AF293" s="31" t="e">
        <f t="shared" si="120"/>
        <v>#DIV/0!</v>
      </c>
      <c r="AG293" s="26">
        <f>SUMIF(Unloader!B:B,Summary!B293,Unloader!M:M)</f>
        <v>0</v>
      </c>
      <c r="AH293" s="26">
        <f>SUMIF(C$2:C293,C293,AG$2:AG293)</f>
        <v>0</v>
      </c>
      <c r="AI293" s="26">
        <f>SUM(AG$2:AG293)</f>
        <v>0</v>
      </c>
      <c r="AJ293" s="28">
        <f>SUMIF(Unloader!B:B,Summary!B293,Unloader!X:X)</f>
        <v>0</v>
      </c>
      <c r="AK293" s="28">
        <f>SUMIF(Unloader!B:B,Summary!B293,Unloader!AE:AE)+SUMIF(Unloader!B:B,Summary!B293,Unloader!BS:BS)+SUMIF(Unloader!B:B,Summary!B293,Unloader!BO:BO)</f>
        <v>0</v>
      </c>
      <c r="AL293" s="28">
        <f>SUMIF(C$2:C293,C293,AJ$2:AJ293)</f>
        <v>0</v>
      </c>
      <c r="AM293" s="28">
        <f>SUMIF(C$2:C293,C293,AK$2:AK293)</f>
        <v>0</v>
      </c>
      <c r="AN293" s="18" t="e">
        <f t="shared" si="121"/>
        <v>#DIV/0!</v>
      </c>
      <c r="AO293" s="18">
        <f>SUM(AJ$2:AJ293)</f>
        <v>0</v>
      </c>
      <c r="AP293" s="18">
        <f>SUM(AK$2:AK293)</f>
        <v>0</v>
      </c>
      <c r="AQ293" s="18" t="e">
        <f t="shared" si="122"/>
        <v>#DIV/0!</v>
      </c>
    </row>
    <row r="294" spans="1:43" x14ac:dyDescent="0.25">
      <c r="A294" s="49">
        <f t="shared" si="125"/>
        <v>293</v>
      </c>
      <c r="B294" s="120">
        <f t="shared" si="125"/>
        <v>40926</v>
      </c>
      <c r="C294" s="21">
        <f t="shared" si="104"/>
        <v>1</v>
      </c>
      <c r="D294" s="51">
        <f>COUNTIF('Rake Load'!A:A,Summary!B294)</f>
        <v>0</v>
      </c>
      <c r="E294" s="51">
        <f>SUMIF('Rake Load'!A:A,B294,'Rake Load'!F:F)</f>
        <v>0</v>
      </c>
      <c r="F294" s="23">
        <f>SUMIF('Rake Load'!A:A,B294,'Rake Load'!AB:AB)</f>
        <v>0</v>
      </c>
      <c r="G294" s="23" t="e">
        <f t="shared" si="105"/>
        <v>#DIV/0!</v>
      </c>
      <c r="H294" s="24" t="e">
        <f t="shared" si="106"/>
        <v>#DIV/0!</v>
      </c>
      <c r="I294" s="24" t="e">
        <f t="shared" si="107"/>
        <v>#DIV/0!</v>
      </c>
      <c r="J294" s="23">
        <f>SUMIF('Rake Load'!A:A,B294,'Rake Load'!BI:BI)</f>
        <v>0</v>
      </c>
      <c r="K294" s="29">
        <f t="shared" si="108"/>
        <v>0</v>
      </c>
      <c r="L294" s="29" t="e">
        <f t="shared" si="109"/>
        <v>#DIV/0!</v>
      </c>
      <c r="M294" s="36" t="e">
        <f t="shared" si="110"/>
        <v>#DIV/0!</v>
      </c>
      <c r="N294" s="36" t="e">
        <f t="shared" si="111"/>
        <v>#DIV/0!</v>
      </c>
      <c r="O294" s="122">
        <f>SUMIF(C$2:C294,C294,D$2:D294)</f>
        <v>0</v>
      </c>
      <c r="P294" s="21">
        <f>SUMIF(C$2:C294,C294,F$2:F294)</f>
        <v>0</v>
      </c>
      <c r="Q294" s="25" t="e">
        <f t="shared" si="112"/>
        <v>#DIV/0!</v>
      </c>
      <c r="R294" s="24" t="e">
        <f t="shared" si="113"/>
        <v>#DIV/0!</v>
      </c>
      <c r="S294" s="24" t="e">
        <f t="shared" si="114"/>
        <v>#DIV/0!</v>
      </c>
      <c r="T294" s="122">
        <f>SUM(D$2:D294)</f>
        <v>0</v>
      </c>
      <c r="U294" s="26">
        <f>SUMIF(C$2:C294,C294,E$2:E294)</f>
        <v>0</v>
      </c>
      <c r="V294" s="26">
        <f>SUM(E$2:E294)</f>
        <v>0</v>
      </c>
      <c r="W294" s="31">
        <f>SUM(F$2:F294)</f>
        <v>0</v>
      </c>
      <c r="X294" s="31" t="e">
        <f t="shared" si="115"/>
        <v>#DIV/0!</v>
      </c>
      <c r="Y294" s="24" t="e">
        <f t="shared" si="116"/>
        <v>#DIV/0!</v>
      </c>
      <c r="Z294" s="24" t="e">
        <f t="shared" si="117"/>
        <v>#DIV/0!</v>
      </c>
      <c r="AA294" s="26">
        <f>SUMIF('Rake Load'!A:A,Summary!B294,'Rake Load'!AO:AO)</f>
        <v>0</v>
      </c>
      <c r="AB294" s="26">
        <f>SUMIF(C$2:C294,C294,AA$2:AA294)</f>
        <v>0</v>
      </c>
      <c r="AC294" s="26">
        <f>SUM(AA$2:AA294)</f>
        <v>0</v>
      </c>
      <c r="AD294" s="31" t="e">
        <f t="shared" si="118"/>
        <v>#DIV/0!</v>
      </c>
      <c r="AE294" s="31" t="e">
        <f t="shared" si="119"/>
        <v>#DIV/0!</v>
      </c>
      <c r="AF294" s="31" t="e">
        <f t="shared" si="120"/>
        <v>#DIV/0!</v>
      </c>
      <c r="AG294" s="26">
        <f>SUMIF(Unloader!B:B,Summary!B294,Unloader!M:M)</f>
        <v>0</v>
      </c>
      <c r="AH294" s="26">
        <f>SUMIF(C$2:C294,C294,AG$2:AG294)</f>
        <v>0</v>
      </c>
      <c r="AI294" s="26">
        <f>SUM(AG$2:AG294)</f>
        <v>0</v>
      </c>
      <c r="AJ294" s="28">
        <f>SUMIF(Unloader!B:B,Summary!B294,Unloader!X:X)</f>
        <v>0</v>
      </c>
      <c r="AK294" s="28">
        <f>SUMIF(Unloader!B:B,Summary!B294,Unloader!AE:AE)+SUMIF(Unloader!B:B,Summary!B294,Unloader!BS:BS)+SUMIF(Unloader!B:B,Summary!B294,Unloader!BO:BO)</f>
        <v>0</v>
      </c>
      <c r="AL294" s="28">
        <f>SUMIF(C$2:C294,C294,AJ$2:AJ294)</f>
        <v>0</v>
      </c>
      <c r="AM294" s="28">
        <f>SUMIF(C$2:C294,C294,AK$2:AK294)</f>
        <v>0</v>
      </c>
      <c r="AN294" s="18" t="e">
        <f t="shared" si="121"/>
        <v>#DIV/0!</v>
      </c>
      <c r="AO294" s="18">
        <f>SUM(AJ$2:AJ294)</f>
        <v>0</v>
      </c>
      <c r="AP294" s="18">
        <f>SUM(AK$2:AK294)</f>
        <v>0</v>
      </c>
      <c r="AQ294" s="18" t="e">
        <f t="shared" si="122"/>
        <v>#DIV/0!</v>
      </c>
    </row>
    <row r="295" spans="1:43" x14ac:dyDescent="0.25">
      <c r="A295" s="49">
        <f t="shared" si="125"/>
        <v>294</v>
      </c>
      <c r="B295" s="120">
        <f t="shared" si="125"/>
        <v>40927</v>
      </c>
      <c r="C295" s="21">
        <f t="shared" si="104"/>
        <v>1</v>
      </c>
      <c r="D295" s="51">
        <f>COUNTIF('Rake Load'!A:A,Summary!B295)</f>
        <v>0</v>
      </c>
      <c r="E295" s="51">
        <f>SUMIF('Rake Load'!A:A,B295,'Rake Load'!F:F)</f>
        <v>0</v>
      </c>
      <c r="F295" s="23">
        <f>SUMIF('Rake Load'!A:A,B295,'Rake Load'!AB:AB)</f>
        <v>0</v>
      </c>
      <c r="G295" s="23" t="e">
        <f t="shared" si="105"/>
        <v>#DIV/0!</v>
      </c>
      <c r="H295" s="24" t="e">
        <f t="shared" si="106"/>
        <v>#DIV/0!</v>
      </c>
      <c r="I295" s="24" t="e">
        <f t="shared" si="107"/>
        <v>#DIV/0!</v>
      </c>
      <c r="J295" s="23">
        <f>SUMIF('Rake Load'!A:A,B295,'Rake Load'!BI:BI)</f>
        <v>0</v>
      </c>
      <c r="K295" s="29">
        <f t="shared" si="108"/>
        <v>0</v>
      </c>
      <c r="L295" s="29" t="e">
        <f t="shared" si="109"/>
        <v>#DIV/0!</v>
      </c>
      <c r="M295" s="36" t="e">
        <f t="shared" si="110"/>
        <v>#DIV/0!</v>
      </c>
      <c r="N295" s="36" t="e">
        <f t="shared" si="111"/>
        <v>#DIV/0!</v>
      </c>
      <c r="O295" s="122">
        <f>SUMIF(C$2:C295,C295,D$2:D295)</f>
        <v>0</v>
      </c>
      <c r="P295" s="21">
        <f>SUMIF(C$2:C295,C295,F$2:F295)</f>
        <v>0</v>
      </c>
      <c r="Q295" s="25" t="e">
        <f t="shared" si="112"/>
        <v>#DIV/0!</v>
      </c>
      <c r="R295" s="24" t="e">
        <f t="shared" si="113"/>
        <v>#DIV/0!</v>
      </c>
      <c r="S295" s="24" t="e">
        <f t="shared" si="114"/>
        <v>#DIV/0!</v>
      </c>
      <c r="T295" s="122">
        <f>SUM(D$2:D295)</f>
        <v>0</v>
      </c>
      <c r="U295" s="26">
        <f>SUMIF(C$2:C295,C295,E$2:E295)</f>
        <v>0</v>
      </c>
      <c r="V295" s="26">
        <f>SUM(E$2:E295)</f>
        <v>0</v>
      </c>
      <c r="W295" s="31">
        <f>SUM(F$2:F295)</f>
        <v>0</v>
      </c>
      <c r="X295" s="31" t="e">
        <f t="shared" si="115"/>
        <v>#DIV/0!</v>
      </c>
      <c r="Y295" s="24" t="e">
        <f t="shared" si="116"/>
        <v>#DIV/0!</v>
      </c>
      <c r="Z295" s="24" t="e">
        <f t="shared" si="117"/>
        <v>#DIV/0!</v>
      </c>
      <c r="AA295" s="26">
        <f>SUMIF('Rake Load'!A:A,Summary!B295,'Rake Load'!AO:AO)</f>
        <v>0</v>
      </c>
      <c r="AB295" s="26">
        <f>SUMIF(C$2:C295,C295,AA$2:AA295)</f>
        <v>0</v>
      </c>
      <c r="AC295" s="26">
        <f>SUM(AA$2:AA295)</f>
        <v>0</v>
      </c>
      <c r="AD295" s="31" t="e">
        <f t="shared" si="118"/>
        <v>#DIV/0!</v>
      </c>
      <c r="AE295" s="31" t="e">
        <f t="shared" si="119"/>
        <v>#DIV/0!</v>
      </c>
      <c r="AF295" s="31" t="e">
        <f t="shared" si="120"/>
        <v>#DIV/0!</v>
      </c>
      <c r="AG295" s="26">
        <f>SUMIF(Unloader!B:B,Summary!B295,Unloader!M:M)</f>
        <v>0</v>
      </c>
      <c r="AH295" s="26">
        <f>SUMIF(C$2:C295,C295,AG$2:AG295)</f>
        <v>0</v>
      </c>
      <c r="AI295" s="26">
        <f>SUM(AG$2:AG295)</f>
        <v>0</v>
      </c>
      <c r="AJ295" s="28">
        <f>SUMIF(Unloader!B:B,Summary!B295,Unloader!X:X)</f>
        <v>0</v>
      </c>
      <c r="AK295" s="28">
        <f>SUMIF(Unloader!B:B,Summary!B295,Unloader!AE:AE)+SUMIF(Unloader!B:B,Summary!B295,Unloader!BS:BS)+SUMIF(Unloader!B:B,Summary!B295,Unloader!BO:BO)</f>
        <v>0</v>
      </c>
      <c r="AL295" s="28">
        <f>SUMIF(C$2:C295,C295,AJ$2:AJ295)</f>
        <v>0</v>
      </c>
      <c r="AM295" s="28">
        <f>SUMIF(C$2:C295,C295,AK$2:AK295)</f>
        <v>0</v>
      </c>
      <c r="AN295" s="18" t="e">
        <f t="shared" si="121"/>
        <v>#DIV/0!</v>
      </c>
      <c r="AO295" s="18">
        <f>SUM(AJ$2:AJ295)</f>
        <v>0</v>
      </c>
      <c r="AP295" s="18">
        <f>SUM(AK$2:AK295)</f>
        <v>0</v>
      </c>
      <c r="AQ295" s="18" t="e">
        <f t="shared" si="122"/>
        <v>#DIV/0!</v>
      </c>
    </row>
    <row r="296" spans="1:43" x14ac:dyDescent="0.25">
      <c r="A296" s="49">
        <f t="shared" ref="A296:B311" si="126">A295+1</f>
        <v>295</v>
      </c>
      <c r="B296" s="120">
        <f t="shared" si="126"/>
        <v>40928</v>
      </c>
      <c r="C296" s="21">
        <f t="shared" si="104"/>
        <v>1</v>
      </c>
      <c r="D296" s="51">
        <f>COUNTIF('Rake Load'!A:A,Summary!B296)</f>
        <v>0</v>
      </c>
      <c r="E296" s="51">
        <f>SUMIF('Rake Load'!A:A,B296,'Rake Load'!F:F)</f>
        <v>0</v>
      </c>
      <c r="F296" s="23">
        <f>SUMIF('Rake Load'!A:A,B296,'Rake Load'!AB:AB)</f>
        <v>0</v>
      </c>
      <c r="G296" s="23" t="e">
        <f t="shared" si="105"/>
        <v>#DIV/0!</v>
      </c>
      <c r="H296" s="24" t="e">
        <f t="shared" si="106"/>
        <v>#DIV/0!</v>
      </c>
      <c r="I296" s="24" t="e">
        <f t="shared" si="107"/>
        <v>#DIV/0!</v>
      </c>
      <c r="J296" s="23">
        <f>SUMIF('Rake Load'!A:A,B296,'Rake Load'!BI:BI)</f>
        <v>0</v>
      </c>
      <c r="K296" s="29">
        <f t="shared" si="108"/>
        <v>0</v>
      </c>
      <c r="L296" s="29" t="e">
        <f t="shared" si="109"/>
        <v>#DIV/0!</v>
      </c>
      <c r="M296" s="36" t="e">
        <f t="shared" si="110"/>
        <v>#DIV/0!</v>
      </c>
      <c r="N296" s="36" t="e">
        <f t="shared" si="111"/>
        <v>#DIV/0!</v>
      </c>
      <c r="O296" s="122">
        <f>SUMIF(C$2:C296,C296,D$2:D296)</f>
        <v>0</v>
      </c>
      <c r="P296" s="21">
        <f>SUMIF(C$2:C296,C296,F$2:F296)</f>
        <v>0</v>
      </c>
      <c r="Q296" s="25" t="e">
        <f t="shared" si="112"/>
        <v>#DIV/0!</v>
      </c>
      <c r="R296" s="24" t="e">
        <f t="shared" si="113"/>
        <v>#DIV/0!</v>
      </c>
      <c r="S296" s="24" t="e">
        <f t="shared" si="114"/>
        <v>#DIV/0!</v>
      </c>
      <c r="T296" s="122">
        <f>SUM(D$2:D296)</f>
        <v>0</v>
      </c>
      <c r="U296" s="26">
        <f>SUMIF(C$2:C296,C296,E$2:E296)</f>
        <v>0</v>
      </c>
      <c r="V296" s="26">
        <f>SUM(E$2:E296)</f>
        <v>0</v>
      </c>
      <c r="W296" s="31">
        <f>SUM(F$2:F296)</f>
        <v>0</v>
      </c>
      <c r="X296" s="31" t="e">
        <f t="shared" si="115"/>
        <v>#DIV/0!</v>
      </c>
      <c r="Y296" s="24" t="e">
        <f t="shared" si="116"/>
        <v>#DIV/0!</v>
      </c>
      <c r="Z296" s="24" t="e">
        <f t="shared" si="117"/>
        <v>#DIV/0!</v>
      </c>
      <c r="AA296" s="26">
        <f>SUMIF('Rake Load'!A:A,Summary!B296,'Rake Load'!AO:AO)</f>
        <v>0</v>
      </c>
      <c r="AB296" s="26">
        <f>SUMIF(C$2:C296,C296,AA$2:AA296)</f>
        <v>0</v>
      </c>
      <c r="AC296" s="26">
        <f>SUM(AA$2:AA296)</f>
        <v>0</v>
      </c>
      <c r="AD296" s="31" t="e">
        <f t="shared" si="118"/>
        <v>#DIV/0!</v>
      </c>
      <c r="AE296" s="31" t="e">
        <f t="shared" si="119"/>
        <v>#DIV/0!</v>
      </c>
      <c r="AF296" s="31" t="e">
        <f t="shared" si="120"/>
        <v>#DIV/0!</v>
      </c>
      <c r="AG296" s="26">
        <f>SUMIF(Unloader!B:B,Summary!B296,Unloader!M:M)</f>
        <v>0</v>
      </c>
      <c r="AH296" s="26">
        <f>SUMIF(C$2:C296,C296,AG$2:AG296)</f>
        <v>0</v>
      </c>
      <c r="AI296" s="26">
        <f>SUM(AG$2:AG296)</f>
        <v>0</v>
      </c>
      <c r="AJ296" s="28">
        <f>SUMIF(Unloader!B:B,Summary!B296,Unloader!X:X)</f>
        <v>0</v>
      </c>
      <c r="AK296" s="28">
        <f>SUMIF(Unloader!B:B,Summary!B296,Unloader!AE:AE)+SUMIF(Unloader!B:B,Summary!B296,Unloader!BS:BS)+SUMIF(Unloader!B:B,Summary!B296,Unloader!BO:BO)</f>
        <v>0</v>
      </c>
      <c r="AL296" s="28">
        <f>SUMIF(C$2:C296,C296,AJ$2:AJ296)</f>
        <v>0</v>
      </c>
      <c r="AM296" s="28">
        <f>SUMIF(C$2:C296,C296,AK$2:AK296)</f>
        <v>0</v>
      </c>
      <c r="AN296" s="18" t="e">
        <f t="shared" si="121"/>
        <v>#DIV/0!</v>
      </c>
      <c r="AO296" s="18">
        <f>SUM(AJ$2:AJ296)</f>
        <v>0</v>
      </c>
      <c r="AP296" s="18">
        <f>SUM(AK$2:AK296)</f>
        <v>0</v>
      </c>
      <c r="AQ296" s="18" t="e">
        <f t="shared" si="122"/>
        <v>#DIV/0!</v>
      </c>
    </row>
    <row r="297" spans="1:43" x14ac:dyDescent="0.25">
      <c r="A297" s="49">
        <f t="shared" si="126"/>
        <v>296</v>
      </c>
      <c r="B297" s="120">
        <f t="shared" si="126"/>
        <v>40929</v>
      </c>
      <c r="C297" s="21">
        <f t="shared" si="104"/>
        <v>1</v>
      </c>
      <c r="D297" s="51">
        <f>COUNTIF('Rake Load'!A:A,Summary!B297)</f>
        <v>0</v>
      </c>
      <c r="E297" s="51">
        <f>SUMIF('Rake Load'!A:A,B297,'Rake Load'!F:F)</f>
        <v>0</v>
      </c>
      <c r="F297" s="23">
        <f>SUMIF('Rake Load'!A:A,B297,'Rake Load'!AB:AB)</f>
        <v>0</v>
      </c>
      <c r="G297" s="23" t="e">
        <f t="shared" si="105"/>
        <v>#DIV/0!</v>
      </c>
      <c r="H297" s="24" t="e">
        <f t="shared" si="106"/>
        <v>#DIV/0!</v>
      </c>
      <c r="I297" s="24" t="e">
        <f t="shared" si="107"/>
        <v>#DIV/0!</v>
      </c>
      <c r="J297" s="23">
        <f>SUMIF('Rake Load'!A:A,B297,'Rake Load'!BI:BI)</f>
        <v>0</v>
      </c>
      <c r="K297" s="29">
        <f t="shared" si="108"/>
        <v>0</v>
      </c>
      <c r="L297" s="29" t="e">
        <f t="shared" si="109"/>
        <v>#DIV/0!</v>
      </c>
      <c r="M297" s="36" t="e">
        <f t="shared" si="110"/>
        <v>#DIV/0!</v>
      </c>
      <c r="N297" s="36" t="e">
        <f t="shared" si="111"/>
        <v>#DIV/0!</v>
      </c>
      <c r="O297" s="122">
        <f>SUMIF(C$2:C297,C297,D$2:D297)</f>
        <v>0</v>
      </c>
      <c r="P297" s="21">
        <f>SUMIF(C$2:C297,C297,F$2:F297)</f>
        <v>0</v>
      </c>
      <c r="Q297" s="25" t="e">
        <f t="shared" si="112"/>
        <v>#DIV/0!</v>
      </c>
      <c r="R297" s="24" t="e">
        <f t="shared" si="113"/>
        <v>#DIV/0!</v>
      </c>
      <c r="S297" s="24" t="e">
        <f t="shared" si="114"/>
        <v>#DIV/0!</v>
      </c>
      <c r="T297" s="122">
        <f>SUM(D$2:D297)</f>
        <v>0</v>
      </c>
      <c r="U297" s="26">
        <f>SUMIF(C$2:C297,C297,E$2:E297)</f>
        <v>0</v>
      </c>
      <c r="V297" s="26">
        <f>SUM(E$2:E297)</f>
        <v>0</v>
      </c>
      <c r="W297" s="31">
        <f>SUM(F$2:F297)</f>
        <v>0</v>
      </c>
      <c r="X297" s="31" t="e">
        <f t="shared" si="115"/>
        <v>#DIV/0!</v>
      </c>
      <c r="Y297" s="24" t="e">
        <f t="shared" si="116"/>
        <v>#DIV/0!</v>
      </c>
      <c r="Z297" s="24" t="e">
        <f t="shared" si="117"/>
        <v>#DIV/0!</v>
      </c>
      <c r="AA297" s="26">
        <f>SUMIF('Rake Load'!A:A,Summary!B297,'Rake Load'!AO:AO)</f>
        <v>0</v>
      </c>
      <c r="AB297" s="26">
        <f>SUMIF(C$2:C297,C297,AA$2:AA297)</f>
        <v>0</v>
      </c>
      <c r="AC297" s="26">
        <f>SUM(AA$2:AA297)</f>
        <v>0</v>
      </c>
      <c r="AD297" s="31" t="e">
        <f t="shared" si="118"/>
        <v>#DIV/0!</v>
      </c>
      <c r="AE297" s="31" t="e">
        <f t="shared" si="119"/>
        <v>#DIV/0!</v>
      </c>
      <c r="AF297" s="31" t="e">
        <f t="shared" si="120"/>
        <v>#DIV/0!</v>
      </c>
      <c r="AG297" s="26">
        <f>SUMIF(Unloader!B:B,Summary!B297,Unloader!M:M)</f>
        <v>0</v>
      </c>
      <c r="AH297" s="26">
        <f>SUMIF(C$2:C297,C297,AG$2:AG297)</f>
        <v>0</v>
      </c>
      <c r="AI297" s="26">
        <f>SUM(AG$2:AG297)</f>
        <v>0</v>
      </c>
      <c r="AJ297" s="28">
        <f>SUMIF(Unloader!B:B,Summary!B297,Unloader!X:X)</f>
        <v>0</v>
      </c>
      <c r="AK297" s="28">
        <f>SUMIF(Unloader!B:B,Summary!B297,Unloader!AE:AE)+SUMIF(Unloader!B:B,Summary!B297,Unloader!BS:BS)+SUMIF(Unloader!B:B,Summary!B297,Unloader!BO:BO)</f>
        <v>0</v>
      </c>
      <c r="AL297" s="28">
        <f>SUMIF(C$2:C297,C297,AJ$2:AJ297)</f>
        <v>0</v>
      </c>
      <c r="AM297" s="28">
        <f>SUMIF(C$2:C297,C297,AK$2:AK297)</f>
        <v>0</v>
      </c>
      <c r="AN297" s="18" t="e">
        <f t="shared" si="121"/>
        <v>#DIV/0!</v>
      </c>
      <c r="AO297" s="18">
        <f>SUM(AJ$2:AJ297)</f>
        <v>0</v>
      </c>
      <c r="AP297" s="18">
        <f>SUM(AK$2:AK297)</f>
        <v>0</v>
      </c>
      <c r="AQ297" s="18" t="e">
        <f t="shared" si="122"/>
        <v>#DIV/0!</v>
      </c>
    </row>
    <row r="298" spans="1:43" x14ac:dyDescent="0.25">
      <c r="A298" s="49">
        <f t="shared" si="126"/>
        <v>297</v>
      </c>
      <c r="B298" s="120">
        <f t="shared" si="126"/>
        <v>40930</v>
      </c>
      <c r="C298" s="21">
        <f t="shared" si="104"/>
        <v>1</v>
      </c>
      <c r="D298" s="51">
        <f>COUNTIF('Rake Load'!A:A,Summary!B298)</f>
        <v>0</v>
      </c>
      <c r="E298" s="51">
        <f>SUMIF('Rake Load'!A:A,B298,'Rake Load'!F:F)</f>
        <v>0</v>
      </c>
      <c r="F298" s="23">
        <f>SUMIF('Rake Load'!A:A,B298,'Rake Load'!AB:AB)</f>
        <v>0</v>
      </c>
      <c r="G298" s="23" t="e">
        <f t="shared" si="105"/>
        <v>#DIV/0!</v>
      </c>
      <c r="H298" s="24" t="e">
        <f t="shared" si="106"/>
        <v>#DIV/0!</v>
      </c>
      <c r="I298" s="24" t="e">
        <f t="shared" si="107"/>
        <v>#DIV/0!</v>
      </c>
      <c r="J298" s="23">
        <f>SUMIF('Rake Load'!A:A,B298,'Rake Load'!BI:BI)</f>
        <v>0</v>
      </c>
      <c r="K298" s="29">
        <f t="shared" si="108"/>
        <v>0</v>
      </c>
      <c r="L298" s="29" t="e">
        <f t="shared" si="109"/>
        <v>#DIV/0!</v>
      </c>
      <c r="M298" s="36" t="e">
        <f t="shared" si="110"/>
        <v>#DIV/0!</v>
      </c>
      <c r="N298" s="36" t="e">
        <f t="shared" si="111"/>
        <v>#DIV/0!</v>
      </c>
      <c r="O298" s="122">
        <f>SUMIF(C$2:C298,C298,D$2:D298)</f>
        <v>0</v>
      </c>
      <c r="P298" s="21">
        <f>SUMIF(C$2:C298,C298,F$2:F298)</f>
        <v>0</v>
      </c>
      <c r="Q298" s="25" t="e">
        <f t="shared" si="112"/>
        <v>#DIV/0!</v>
      </c>
      <c r="R298" s="24" t="e">
        <f t="shared" si="113"/>
        <v>#DIV/0!</v>
      </c>
      <c r="S298" s="24" t="e">
        <f t="shared" si="114"/>
        <v>#DIV/0!</v>
      </c>
      <c r="T298" s="122">
        <f>SUM(D$2:D298)</f>
        <v>0</v>
      </c>
      <c r="U298" s="26">
        <f>SUMIF(C$2:C298,C298,E$2:E298)</f>
        <v>0</v>
      </c>
      <c r="V298" s="26">
        <f>SUM(E$2:E298)</f>
        <v>0</v>
      </c>
      <c r="W298" s="31">
        <f>SUM(F$2:F298)</f>
        <v>0</v>
      </c>
      <c r="X298" s="31" t="e">
        <f t="shared" si="115"/>
        <v>#DIV/0!</v>
      </c>
      <c r="Y298" s="24" t="e">
        <f t="shared" si="116"/>
        <v>#DIV/0!</v>
      </c>
      <c r="Z298" s="24" t="e">
        <f t="shared" si="117"/>
        <v>#DIV/0!</v>
      </c>
      <c r="AA298" s="26">
        <f>SUMIF('Rake Load'!A:A,Summary!B298,'Rake Load'!AO:AO)</f>
        <v>0</v>
      </c>
      <c r="AB298" s="26">
        <f>SUMIF(C$2:C298,C298,AA$2:AA298)</f>
        <v>0</v>
      </c>
      <c r="AC298" s="26">
        <f>SUM(AA$2:AA298)</f>
        <v>0</v>
      </c>
      <c r="AD298" s="31" t="e">
        <f t="shared" si="118"/>
        <v>#DIV/0!</v>
      </c>
      <c r="AE298" s="31" t="e">
        <f t="shared" si="119"/>
        <v>#DIV/0!</v>
      </c>
      <c r="AF298" s="31" t="e">
        <f t="shared" si="120"/>
        <v>#DIV/0!</v>
      </c>
      <c r="AG298" s="26">
        <f>SUMIF(Unloader!B:B,Summary!B298,Unloader!M:M)</f>
        <v>0</v>
      </c>
      <c r="AH298" s="26">
        <f>SUMIF(C$2:C298,C298,AG$2:AG298)</f>
        <v>0</v>
      </c>
      <c r="AI298" s="26">
        <f>SUM(AG$2:AG298)</f>
        <v>0</v>
      </c>
      <c r="AJ298" s="28">
        <f>SUMIF(Unloader!B:B,Summary!B298,Unloader!X:X)</f>
        <v>0</v>
      </c>
      <c r="AK298" s="28">
        <f>SUMIF(Unloader!B:B,Summary!B298,Unloader!AE:AE)+SUMIF(Unloader!B:B,Summary!B298,Unloader!BS:BS)+SUMIF(Unloader!B:B,Summary!B298,Unloader!BO:BO)</f>
        <v>0</v>
      </c>
      <c r="AL298" s="28">
        <f>SUMIF(C$2:C298,C298,AJ$2:AJ298)</f>
        <v>0</v>
      </c>
      <c r="AM298" s="28">
        <f>SUMIF(C$2:C298,C298,AK$2:AK298)</f>
        <v>0</v>
      </c>
      <c r="AN298" s="18" t="e">
        <f t="shared" si="121"/>
        <v>#DIV/0!</v>
      </c>
      <c r="AO298" s="18">
        <f>SUM(AJ$2:AJ298)</f>
        <v>0</v>
      </c>
      <c r="AP298" s="18">
        <f>SUM(AK$2:AK298)</f>
        <v>0</v>
      </c>
      <c r="AQ298" s="18" t="e">
        <f t="shared" si="122"/>
        <v>#DIV/0!</v>
      </c>
    </row>
    <row r="299" spans="1:43" x14ac:dyDescent="0.25">
      <c r="A299" s="49">
        <f t="shared" si="126"/>
        <v>298</v>
      </c>
      <c r="B299" s="120">
        <f t="shared" si="126"/>
        <v>40931</v>
      </c>
      <c r="C299" s="21">
        <f t="shared" si="104"/>
        <v>1</v>
      </c>
      <c r="D299" s="51">
        <f>COUNTIF('Rake Load'!A:A,Summary!B299)</f>
        <v>0</v>
      </c>
      <c r="E299" s="51">
        <f>SUMIF('Rake Load'!A:A,B299,'Rake Load'!F:F)</f>
        <v>0</v>
      </c>
      <c r="F299" s="23">
        <f>SUMIF('Rake Load'!A:A,B299,'Rake Load'!AB:AB)</f>
        <v>0</v>
      </c>
      <c r="G299" s="23" t="e">
        <f t="shared" si="105"/>
        <v>#DIV/0!</v>
      </c>
      <c r="H299" s="24" t="e">
        <f t="shared" si="106"/>
        <v>#DIV/0!</v>
      </c>
      <c r="I299" s="24" t="e">
        <f t="shared" si="107"/>
        <v>#DIV/0!</v>
      </c>
      <c r="J299" s="23">
        <f>SUMIF('Rake Load'!A:A,B299,'Rake Load'!BI:BI)</f>
        <v>0</v>
      </c>
      <c r="K299" s="29">
        <f t="shared" si="108"/>
        <v>0</v>
      </c>
      <c r="L299" s="29" t="e">
        <f t="shared" si="109"/>
        <v>#DIV/0!</v>
      </c>
      <c r="M299" s="36" t="e">
        <f t="shared" si="110"/>
        <v>#DIV/0!</v>
      </c>
      <c r="N299" s="36" t="e">
        <f t="shared" si="111"/>
        <v>#DIV/0!</v>
      </c>
      <c r="O299" s="122">
        <f>SUMIF(C$2:C299,C299,D$2:D299)</f>
        <v>0</v>
      </c>
      <c r="P299" s="21">
        <f>SUMIF(C$2:C299,C299,F$2:F299)</f>
        <v>0</v>
      </c>
      <c r="Q299" s="25" t="e">
        <f t="shared" si="112"/>
        <v>#DIV/0!</v>
      </c>
      <c r="R299" s="24" t="e">
        <f t="shared" si="113"/>
        <v>#DIV/0!</v>
      </c>
      <c r="S299" s="24" t="e">
        <f t="shared" si="114"/>
        <v>#DIV/0!</v>
      </c>
      <c r="T299" s="122">
        <f>SUM(D$2:D299)</f>
        <v>0</v>
      </c>
      <c r="U299" s="26">
        <f>SUMIF(C$2:C299,C299,E$2:E299)</f>
        <v>0</v>
      </c>
      <c r="V299" s="26">
        <f>SUM(E$2:E299)</f>
        <v>0</v>
      </c>
      <c r="W299" s="31">
        <f>SUM(F$2:F299)</f>
        <v>0</v>
      </c>
      <c r="X299" s="31" t="e">
        <f t="shared" si="115"/>
        <v>#DIV/0!</v>
      </c>
      <c r="Y299" s="24" t="e">
        <f t="shared" si="116"/>
        <v>#DIV/0!</v>
      </c>
      <c r="Z299" s="24" t="e">
        <f t="shared" si="117"/>
        <v>#DIV/0!</v>
      </c>
      <c r="AA299" s="26">
        <f>SUMIF('Rake Load'!A:A,Summary!B299,'Rake Load'!AO:AO)</f>
        <v>0</v>
      </c>
      <c r="AB299" s="26">
        <f>SUMIF(C$2:C299,C299,AA$2:AA299)</f>
        <v>0</v>
      </c>
      <c r="AC299" s="26">
        <f>SUM(AA$2:AA299)</f>
        <v>0</v>
      </c>
      <c r="AD299" s="31" t="e">
        <f t="shared" si="118"/>
        <v>#DIV/0!</v>
      </c>
      <c r="AE299" s="31" t="e">
        <f t="shared" si="119"/>
        <v>#DIV/0!</v>
      </c>
      <c r="AF299" s="31" t="e">
        <f t="shared" si="120"/>
        <v>#DIV/0!</v>
      </c>
      <c r="AG299" s="26">
        <f>SUMIF(Unloader!B:B,Summary!B299,Unloader!M:M)</f>
        <v>0</v>
      </c>
      <c r="AH299" s="26">
        <f>SUMIF(C$2:C299,C299,AG$2:AG299)</f>
        <v>0</v>
      </c>
      <c r="AI299" s="26">
        <f>SUM(AG$2:AG299)</f>
        <v>0</v>
      </c>
      <c r="AJ299" s="28">
        <f>SUMIF(Unloader!B:B,Summary!B299,Unloader!X:X)</f>
        <v>0</v>
      </c>
      <c r="AK299" s="28">
        <f>SUMIF(Unloader!B:B,Summary!B299,Unloader!AE:AE)+SUMIF(Unloader!B:B,Summary!B299,Unloader!BS:BS)+SUMIF(Unloader!B:B,Summary!B299,Unloader!BO:BO)</f>
        <v>0</v>
      </c>
      <c r="AL299" s="28">
        <f>SUMIF(C$2:C299,C299,AJ$2:AJ299)</f>
        <v>0</v>
      </c>
      <c r="AM299" s="28">
        <f>SUMIF(C$2:C299,C299,AK$2:AK299)</f>
        <v>0</v>
      </c>
      <c r="AN299" s="18" t="e">
        <f t="shared" si="121"/>
        <v>#DIV/0!</v>
      </c>
      <c r="AO299" s="18">
        <f>SUM(AJ$2:AJ299)</f>
        <v>0</v>
      </c>
      <c r="AP299" s="18">
        <f>SUM(AK$2:AK299)</f>
        <v>0</v>
      </c>
      <c r="AQ299" s="18" t="e">
        <f t="shared" si="122"/>
        <v>#DIV/0!</v>
      </c>
    </row>
    <row r="300" spans="1:43" x14ac:dyDescent="0.25">
      <c r="A300" s="49">
        <f t="shared" si="126"/>
        <v>299</v>
      </c>
      <c r="B300" s="120">
        <f t="shared" si="126"/>
        <v>40932</v>
      </c>
      <c r="C300" s="21">
        <f t="shared" si="104"/>
        <v>1</v>
      </c>
      <c r="D300" s="51">
        <f>COUNTIF('Rake Load'!A:A,Summary!B300)</f>
        <v>0</v>
      </c>
      <c r="E300" s="51">
        <f>SUMIF('Rake Load'!A:A,B300,'Rake Load'!F:F)</f>
        <v>0</v>
      </c>
      <c r="F300" s="23">
        <f>SUMIF('Rake Load'!A:A,B300,'Rake Load'!AB:AB)</f>
        <v>0</v>
      </c>
      <c r="G300" s="23" t="e">
        <f t="shared" si="105"/>
        <v>#DIV/0!</v>
      </c>
      <c r="H300" s="24" t="e">
        <f t="shared" si="106"/>
        <v>#DIV/0!</v>
      </c>
      <c r="I300" s="24" t="e">
        <f t="shared" si="107"/>
        <v>#DIV/0!</v>
      </c>
      <c r="J300" s="23">
        <f>SUMIF('Rake Load'!A:A,B300,'Rake Load'!BI:BI)</f>
        <v>0</v>
      </c>
      <c r="K300" s="29">
        <f t="shared" si="108"/>
        <v>0</v>
      </c>
      <c r="L300" s="29" t="e">
        <f t="shared" si="109"/>
        <v>#DIV/0!</v>
      </c>
      <c r="M300" s="36" t="e">
        <f t="shared" si="110"/>
        <v>#DIV/0!</v>
      </c>
      <c r="N300" s="36" t="e">
        <f t="shared" si="111"/>
        <v>#DIV/0!</v>
      </c>
      <c r="O300" s="122">
        <f>SUMIF(C$2:C300,C300,D$2:D300)</f>
        <v>0</v>
      </c>
      <c r="P300" s="21">
        <f>SUMIF(C$2:C300,C300,F$2:F300)</f>
        <v>0</v>
      </c>
      <c r="Q300" s="25" t="e">
        <f t="shared" si="112"/>
        <v>#DIV/0!</v>
      </c>
      <c r="R300" s="24" t="e">
        <f t="shared" si="113"/>
        <v>#DIV/0!</v>
      </c>
      <c r="S300" s="24" t="e">
        <f t="shared" si="114"/>
        <v>#DIV/0!</v>
      </c>
      <c r="T300" s="122">
        <f>SUM(D$2:D300)</f>
        <v>0</v>
      </c>
      <c r="U300" s="26">
        <f>SUMIF(C$2:C300,C300,E$2:E300)</f>
        <v>0</v>
      </c>
      <c r="V300" s="26">
        <f>SUM(E$2:E300)</f>
        <v>0</v>
      </c>
      <c r="W300" s="31">
        <f>SUM(F$2:F300)</f>
        <v>0</v>
      </c>
      <c r="X300" s="31" t="e">
        <f t="shared" si="115"/>
        <v>#DIV/0!</v>
      </c>
      <c r="Y300" s="24" t="e">
        <f t="shared" si="116"/>
        <v>#DIV/0!</v>
      </c>
      <c r="Z300" s="24" t="e">
        <f t="shared" si="117"/>
        <v>#DIV/0!</v>
      </c>
      <c r="AA300" s="26">
        <f>SUMIF('Rake Load'!A:A,Summary!B300,'Rake Load'!AO:AO)</f>
        <v>0</v>
      </c>
      <c r="AB300" s="26">
        <f>SUMIF(C$2:C300,C300,AA$2:AA300)</f>
        <v>0</v>
      </c>
      <c r="AC300" s="26">
        <f>SUM(AA$2:AA300)</f>
        <v>0</v>
      </c>
      <c r="AD300" s="31" t="e">
        <f t="shared" si="118"/>
        <v>#DIV/0!</v>
      </c>
      <c r="AE300" s="31" t="e">
        <f t="shared" si="119"/>
        <v>#DIV/0!</v>
      </c>
      <c r="AF300" s="31" t="e">
        <f t="shared" si="120"/>
        <v>#DIV/0!</v>
      </c>
      <c r="AG300" s="26">
        <f>SUMIF(Unloader!B:B,Summary!B300,Unloader!M:M)</f>
        <v>0</v>
      </c>
      <c r="AH300" s="26">
        <f>SUMIF(C$2:C300,C300,AG$2:AG300)</f>
        <v>0</v>
      </c>
      <c r="AI300" s="26">
        <f>SUM(AG$2:AG300)</f>
        <v>0</v>
      </c>
      <c r="AJ300" s="28">
        <f>SUMIF(Unloader!B:B,Summary!B300,Unloader!X:X)</f>
        <v>0</v>
      </c>
      <c r="AK300" s="28">
        <f>SUMIF(Unloader!B:B,Summary!B300,Unloader!AE:AE)+SUMIF(Unloader!B:B,Summary!B300,Unloader!BS:BS)+SUMIF(Unloader!B:B,Summary!B300,Unloader!BO:BO)</f>
        <v>0</v>
      </c>
      <c r="AL300" s="28">
        <f>SUMIF(C$2:C300,C300,AJ$2:AJ300)</f>
        <v>0</v>
      </c>
      <c r="AM300" s="28">
        <f>SUMIF(C$2:C300,C300,AK$2:AK300)</f>
        <v>0</v>
      </c>
      <c r="AN300" s="18" t="e">
        <f t="shared" si="121"/>
        <v>#DIV/0!</v>
      </c>
      <c r="AO300" s="18">
        <f>SUM(AJ$2:AJ300)</f>
        <v>0</v>
      </c>
      <c r="AP300" s="18">
        <f>SUM(AK$2:AK300)</f>
        <v>0</v>
      </c>
      <c r="AQ300" s="18" t="e">
        <f t="shared" si="122"/>
        <v>#DIV/0!</v>
      </c>
    </row>
    <row r="301" spans="1:43" x14ac:dyDescent="0.25">
      <c r="A301" s="49">
        <f t="shared" si="126"/>
        <v>300</v>
      </c>
      <c r="B301" s="120">
        <f t="shared" si="126"/>
        <v>40933</v>
      </c>
      <c r="C301" s="21">
        <f t="shared" si="104"/>
        <v>1</v>
      </c>
      <c r="D301" s="51">
        <f>COUNTIF('Rake Load'!A:A,Summary!B301)</f>
        <v>0</v>
      </c>
      <c r="E301" s="51">
        <f>SUMIF('Rake Load'!A:A,B301,'Rake Load'!F:F)</f>
        <v>0</v>
      </c>
      <c r="F301" s="23">
        <f>SUMIF('Rake Load'!A:A,B301,'Rake Load'!AB:AB)</f>
        <v>0</v>
      </c>
      <c r="G301" s="23" t="e">
        <f t="shared" si="105"/>
        <v>#DIV/0!</v>
      </c>
      <c r="H301" s="24" t="e">
        <f t="shared" si="106"/>
        <v>#DIV/0!</v>
      </c>
      <c r="I301" s="24" t="e">
        <f t="shared" si="107"/>
        <v>#DIV/0!</v>
      </c>
      <c r="J301" s="23">
        <f>SUMIF('Rake Load'!A:A,B301,'Rake Load'!BI:BI)</f>
        <v>0</v>
      </c>
      <c r="K301" s="29">
        <f t="shared" si="108"/>
        <v>0</v>
      </c>
      <c r="L301" s="29" t="e">
        <f t="shared" si="109"/>
        <v>#DIV/0!</v>
      </c>
      <c r="M301" s="36" t="e">
        <f t="shared" si="110"/>
        <v>#DIV/0!</v>
      </c>
      <c r="N301" s="36" t="e">
        <f t="shared" si="111"/>
        <v>#DIV/0!</v>
      </c>
      <c r="O301" s="122">
        <f>SUMIF(C$2:C301,C301,D$2:D301)</f>
        <v>0</v>
      </c>
      <c r="P301" s="21">
        <f>SUMIF(C$2:C301,C301,F$2:F301)</f>
        <v>0</v>
      </c>
      <c r="Q301" s="25" t="e">
        <f t="shared" si="112"/>
        <v>#DIV/0!</v>
      </c>
      <c r="R301" s="24" t="e">
        <f t="shared" si="113"/>
        <v>#DIV/0!</v>
      </c>
      <c r="S301" s="24" t="e">
        <f t="shared" si="114"/>
        <v>#DIV/0!</v>
      </c>
      <c r="T301" s="122">
        <f>SUM(D$2:D301)</f>
        <v>0</v>
      </c>
      <c r="U301" s="26">
        <f>SUMIF(C$2:C301,C301,E$2:E301)</f>
        <v>0</v>
      </c>
      <c r="V301" s="26">
        <f>SUM(E$2:E301)</f>
        <v>0</v>
      </c>
      <c r="W301" s="31">
        <f>SUM(F$2:F301)</f>
        <v>0</v>
      </c>
      <c r="X301" s="31" t="e">
        <f t="shared" si="115"/>
        <v>#DIV/0!</v>
      </c>
      <c r="Y301" s="24" t="e">
        <f t="shared" si="116"/>
        <v>#DIV/0!</v>
      </c>
      <c r="Z301" s="24" t="e">
        <f t="shared" si="117"/>
        <v>#DIV/0!</v>
      </c>
      <c r="AA301" s="26">
        <f>SUMIF('Rake Load'!A:A,Summary!B301,'Rake Load'!AO:AO)</f>
        <v>0</v>
      </c>
      <c r="AB301" s="26">
        <f>SUMIF(C$2:C301,C301,AA$2:AA301)</f>
        <v>0</v>
      </c>
      <c r="AC301" s="26">
        <f>SUM(AA$2:AA301)</f>
        <v>0</v>
      </c>
      <c r="AD301" s="31" t="e">
        <f t="shared" si="118"/>
        <v>#DIV/0!</v>
      </c>
      <c r="AE301" s="31" t="e">
        <f t="shared" si="119"/>
        <v>#DIV/0!</v>
      </c>
      <c r="AF301" s="31" t="e">
        <f t="shared" si="120"/>
        <v>#DIV/0!</v>
      </c>
      <c r="AG301" s="26">
        <f>SUMIF(Unloader!B:B,Summary!B301,Unloader!M:M)</f>
        <v>0</v>
      </c>
      <c r="AH301" s="26">
        <f>SUMIF(C$2:C301,C301,AG$2:AG301)</f>
        <v>0</v>
      </c>
      <c r="AI301" s="26">
        <f>SUM(AG$2:AG301)</f>
        <v>0</v>
      </c>
      <c r="AJ301" s="28">
        <f>SUMIF(Unloader!B:B,Summary!B301,Unloader!X:X)</f>
        <v>0</v>
      </c>
      <c r="AK301" s="28">
        <f>SUMIF(Unloader!B:B,Summary!B301,Unloader!AE:AE)+SUMIF(Unloader!B:B,Summary!B301,Unloader!BS:BS)+SUMIF(Unloader!B:B,Summary!B301,Unloader!BO:BO)</f>
        <v>0</v>
      </c>
      <c r="AL301" s="28">
        <f>SUMIF(C$2:C301,C301,AJ$2:AJ301)</f>
        <v>0</v>
      </c>
      <c r="AM301" s="28">
        <f>SUMIF(C$2:C301,C301,AK$2:AK301)</f>
        <v>0</v>
      </c>
      <c r="AN301" s="18" t="e">
        <f t="shared" si="121"/>
        <v>#DIV/0!</v>
      </c>
      <c r="AO301" s="18">
        <f>SUM(AJ$2:AJ301)</f>
        <v>0</v>
      </c>
      <c r="AP301" s="18">
        <f>SUM(AK$2:AK301)</f>
        <v>0</v>
      </c>
      <c r="AQ301" s="18" t="e">
        <f t="shared" si="122"/>
        <v>#DIV/0!</v>
      </c>
    </row>
    <row r="302" spans="1:43" x14ac:dyDescent="0.25">
      <c r="A302" s="49">
        <f t="shared" si="126"/>
        <v>301</v>
      </c>
      <c r="B302" s="120">
        <f t="shared" si="126"/>
        <v>40934</v>
      </c>
      <c r="C302" s="21">
        <f t="shared" si="104"/>
        <v>1</v>
      </c>
      <c r="D302" s="51">
        <f>COUNTIF('Rake Load'!A:A,Summary!B302)</f>
        <v>0</v>
      </c>
      <c r="E302" s="51">
        <f>SUMIF('Rake Load'!A:A,B302,'Rake Load'!F:F)</f>
        <v>0</v>
      </c>
      <c r="F302" s="23">
        <f>SUMIF('Rake Load'!A:A,B302,'Rake Load'!AB:AB)</f>
        <v>0</v>
      </c>
      <c r="G302" s="23" t="e">
        <f t="shared" si="105"/>
        <v>#DIV/0!</v>
      </c>
      <c r="H302" s="24" t="e">
        <f t="shared" si="106"/>
        <v>#DIV/0!</v>
      </c>
      <c r="I302" s="24" t="e">
        <f t="shared" si="107"/>
        <v>#DIV/0!</v>
      </c>
      <c r="J302" s="23">
        <f>SUMIF('Rake Load'!A:A,B302,'Rake Load'!BI:BI)</f>
        <v>0</v>
      </c>
      <c r="K302" s="29">
        <f t="shared" si="108"/>
        <v>0</v>
      </c>
      <c r="L302" s="29" t="e">
        <f t="shared" si="109"/>
        <v>#DIV/0!</v>
      </c>
      <c r="M302" s="36" t="e">
        <f t="shared" si="110"/>
        <v>#DIV/0!</v>
      </c>
      <c r="N302" s="36" t="e">
        <f t="shared" si="111"/>
        <v>#DIV/0!</v>
      </c>
      <c r="O302" s="122">
        <f>SUMIF(C$2:C302,C302,D$2:D302)</f>
        <v>0</v>
      </c>
      <c r="P302" s="21">
        <f>SUMIF(C$2:C302,C302,F$2:F302)</f>
        <v>0</v>
      </c>
      <c r="Q302" s="25" t="e">
        <f t="shared" si="112"/>
        <v>#DIV/0!</v>
      </c>
      <c r="R302" s="24" t="e">
        <f t="shared" si="113"/>
        <v>#DIV/0!</v>
      </c>
      <c r="S302" s="24" t="e">
        <f t="shared" si="114"/>
        <v>#DIV/0!</v>
      </c>
      <c r="T302" s="122">
        <f>SUM(D$2:D302)</f>
        <v>0</v>
      </c>
      <c r="U302" s="26">
        <f>SUMIF(C$2:C302,C302,E$2:E302)</f>
        <v>0</v>
      </c>
      <c r="V302" s="26">
        <f>SUM(E$2:E302)</f>
        <v>0</v>
      </c>
      <c r="W302" s="31">
        <f>SUM(F$2:F302)</f>
        <v>0</v>
      </c>
      <c r="X302" s="31" t="e">
        <f t="shared" si="115"/>
        <v>#DIV/0!</v>
      </c>
      <c r="Y302" s="24" t="e">
        <f t="shared" si="116"/>
        <v>#DIV/0!</v>
      </c>
      <c r="Z302" s="24" t="e">
        <f t="shared" si="117"/>
        <v>#DIV/0!</v>
      </c>
      <c r="AA302" s="26">
        <f>SUMIF('Rake Load'!A:A,Summary!B302,'Rake Load'!AO:AO)</f>
        <v>0</v>
      </c>
      <c r="AB302" s="26">
        <f>SUMIF(C$2:C302,C302,AA$2:AA302)</f>
        <v>0</v>
      </c>
      <c r="AC302" s="26">
        <f>SUM(AA$2:AA302)</f>
        <v>0</v>
      </c>
      <c r="AD302" s="31" t="e">
        <f t="shared" si="118"/>
        <v>#DIV/0!</v>
      </c>
      <c r="AE302" s="31" t="e">
        <f t="shared" si="119"/>
        <v>#DIV/0!</v>
      </c>
      <c r="AF302" s="31" t="e">
        <f t="shared" si="120"/>
        <v>#DIV/0!</v>
      </c>
      <c r="AG302" s="26">
        <f>SUMIF(Unloader!B:B,Summary!B302,Unloader!M:M)</f>
        <v>0</v>
      </c>
      <c r="AH302" s="26">
        <f>SUMIF(C$2:C302,C302,AG$2:AG302)</f>
        <v>0</v>
      </c>
      <c r="AI302" s="26">
        <f>SUM(AG$2:AG302)</f>
        <v>0</v>
      </c>
      <c r="AJ302" s="28">
        <f>SUMIF(Unloader!B:B,Summary!B302,Unloader!X:X)</f>
        <v>0</v>
      </c>
      <c r="AK302" s="28">
        <f>SUMIF(Unloader!B:B,Summary!B302,Unloader!AE:AE)+SUMIF(Unloader!B:B,Summary!B302,Unloader!BS:BS)+SUMIF(Unloader!B:B,Summary!B302,Unloader!BO:BO)</f>
        <v>0</v>
      </c>
      <c r="AL302" s="28">
        <f>SUMIF(C$2:C302,C302,AJ$2:AJ302)</f>
        <v>0</v>
      </c>
      <c r="AM302" s="28">
        <f>SUMIF(C$2:C302,C302,AK$2:AK302)</f>
        <v>0</v>
      </c>
      <c r="AN302" s="18" t="e">
        <f t="shared" si="121"/>
        <v>#DIV/0!</v>
      </c>
      <c r="AO302" s="18">
        <f>SUM(AJ$2:AJ302)</f>
        <v>0</v>
      </c>
      <c r="AP302" s="18">
        <f>SUM(AK$2:AK302)</f>
        <v>0</v>
      </c>
      <c r="AQ302" s="18" t="e">
        <f t="shared" si="122"/>
        <v>#DIV/0!</v>
      </c>
    </row>
    <row r="303" spans="1:43" x14ac:dyDescent="0.25">
      <c r="A303" s="49">
        <f t="shared" si="126"/>
        <v>302</v>
      </c>
      <c r="B303" s="120">
        <f t="shared" si="126"/>
        <v>40935</v>
      </c>
      <c r="C303" s="21">
        <f t="shared" si="104"/>
        <v>1</v>
      </c>
      <c r="D303" s="51">
        <f>COUNTIF('Rake Load'!A:A,Summary!B303)</f>
        <v>0</v>
      </c>
      <c r="E303" s="51">
        <f>SUMIF('Rake Load'!A:A,B303,'Rake Load'!F:F)</f>
        <v>0</v>
      </c>
      <c r="F303" s="23">
        <f>SUMIF('Rake Load'!A:A,B303,'Rake Load'!AB:AB)</f>
        <v>0</v>
      </c>
      <c r="G303" s="23" t="e">
        <f t="shared" si="105"/>
        <v>#DIV/0!</v>
      </c>
      <c r="H303" s="24" t="e">
        <f t="shared" si="106"/>
        <v>#DIV/0!</v>
      </c>
      <c r="I303" s="24" t="e">
        <f t="shared" si="107"/>
        <v>#DIV/0!</v>
      </c>
      <c r="J303" s="23">
        <f>SUMIF('Rake Load'!A:A,B303,'Rake Load'!BI:BI)</f>
        <v>0</v>
      </c>
      <c r="K303" s="29">
        <f t="shared" si="108"/>
        <v>0</v>
      </c>
      <c r="L303" s="29" t="e">
        <f t="shared" si="109"/>
        <v>#DIV/0!</v>
      </c>
      <c r="M303" s="36" t="e">
        <f t="shared" si="110"/>
        <v>#DIV/0!</v>
      </c>
      <c r="N303" s="36" t="e">
        <f t="shared" si="111"/>
        <v>#DIV/0!</v>
      </c>
      <c r="O303" s="122">
        <f>SUMIF(C$2:C303,C303,D$2:D303)</f>
        <v>0</v>
      </c>
      <c r="P303" s="21">
        <f>SUMIF(C$2:C303,C303,F$2:F303)</f>
        <v>0</v>
      </c>
      <c r="Q303" s="25" t="e">
        <f t="shared" si="112"/>
        <v>#DIV/0!</v>
      </c>
      <c r="R303" s="24" t="e">
        <f t="shared" si="113"/>
        <v>#DIV/0!</v>
      </c>
      <c r="S303" s="24" t="e">
        <f t="shared" si="114"/>
        <v>#DIV/0!</v>
      </c>
      <c r="T303" s="122">
        <f>SUM(D$2:D303)</f>
        <v>0</v>
      </c>
      <c r="U303" s="26">
        <f>SUMIF(C$2:C303,C303,E$2:E303)</f>
        <v>0</v>
      </c>
      <c r="V303" s="26">
        <f>SUM(E$2:E303)</f>
        <v>0</v>
      </c>
      <c r="W303" s="31">
        <f>SUM(F$2:F303)</f>
        <v>0</v>
      </c>
      <c r="X303" s="31" t="e">
        <f t="shared" si="115"/>
        <v>#DIV/0!</v>
      </c>
      <c r="Y303" s="24" t="e">
        <f t="shared" si="116"/>
        <v>#DIV/0!</v>
      </c>
      <c r="Z303" s="24" t="e">
        <f t="shared" si="117"/>
        <v>#DIV/0!</v>
      </c>
      <c r="AA303" s="26">
        <f>SUMIF('Rake Load'!A:A,Summary!B303,'Rake Load'!AO:AO)</f>
        <v>0</v>
      </c>
      <c r="AB303" s="26">
        <f>SUMIF(C$2:C303,C303,AA$2:AA303)</f>
        <v>0</v>
      </c>
      <c r="AC303" s="26">
        <f>SUM(AA$2:AA303)</f>
        <v>0</v>
      </c>
      <c r="AD303" s="31" t="e">
        <f t="shared" si="118"/>
        <v>#DIV/0!</v>
      </c>
      <c r="AE303" s="31" t="e">
        <f t="shared" si="119"/>
        <v>#DIV/0!</v>
      </c>
      <c r="AF303" s="31" t="e">
        <f t="shared" si="120"/>
        <v>#DIV/0!</v>
      </c>
      <c r="AG303" s="26">
        <f>SUMIF(Unloader!B:B,Summary!B303,Unloader!M:M)</f>
        <v>0</v>
      </c>
      <c r="AH303" s="26">
        <f>SUMIF(C$2:C303,C303,AG$2:AG303)</f>
        <v>0</v>
      </c>
      <c r="AI303" s="26">
        <f>SUM(AG$2:AG303)</f>
        <v>0</v>
      </c>
      <c r="AJ303" s="28">
        <f>SUMIF(Unloader!B:B,Summary!B303,Unloader!X:X)</f>
        <v>0</v>
      </c>
      <c r="AK303" s="28">
        <f>SUMIF(Unloader!B:B,Summary!B303,Unloader!AE:AE)+SUMIF(Unloader!B:B,Summary!B303,Unloader!BS:BS)+SUMIF(Unloader!B:B,Summary!B303,Unloader!BO:BO)</f>
        <v>0</v>
      </c>
      <c r="AL303" s="28">
        <f>SUMIF(C$2:C303,C303,AJ$2:AJ303)</f>
        <v>0</v>
      </c>
      <c r="AM303" s="28">
        <f>SUMIF(C$2:C303,C303,AK$2:AK303)</f>
        <v>0</v>
      </c>
      <c r="AN303" s="18" t="e">
        <f t="shared" si="121"/>
        <v>#DIV/0!</v>
      </c>
      <c r="AO303" s="18">
        <f>SUM(AJ$2:AJ303)</f>
        <v>0</v>
      </c>
      <c r="AP303" s="18">
        <f>SUM(AK$2:AK303)</f>
        <v>0</v>
      </c>
      <c r="AQ303" s="18" t="e">
        <f t="shared" si="122"/>
        <v>#DIV/0!</v>
      </c>
    </row>
    <row r="304" spans="1:43" x14ac:dyDescent="0.25">
      <c r="A304" s="49">
        <f t="shared" si="126"/>
        <v>303</v>
      </c>
      <c r="B304" s="120">
        <f t="shared" si="126"/>
        <v>40936</v>
      </c>
      <c r="C304" s="21">
        <f t="shared" si="104"/>
        <v>1</v>
      </c>
      <c r="D304" s="51">
        <f>COUNTIF('Rake Load'!A:A,Summary!B304)</f>
        <v>0</v>
      </c>
      <c r="E304" s="51">
        <f>SUMIF('Rake Load'!A:A,B304,'Rake Load'!F:F)</f>
        <v>0</v>
      </c>
      <c r="F304" s="23">
        <f>SUMIF('Rake Load'!A:A,B304,'Rake Load'!AB:AB)</f>
        <v>0</v>
      </c>
      <c r="G304" s="23" t="e">
        <f t="shared" si="105"/>
        <v>#DIV/0!</v>
      </c>
      <c r="H304" s="24" t="e">
        <f t="shared" si="106"/>
        <v>#DIV/0!</v>
      </c>
      <c r="I304" s="24" t="e">
        <f t="shared" si="107"/>
        <v>#DIV/0!</v>
      </c>
      <c r="J304" s="23">
        <f>SUMIF('Rake Load'!A:A,B304,'Rake Load'!BI:BI)</f>
        <v>0</v>
      </c>
      <c r="K304" s="29">
        <f t="shared" si="108"/>
        <v>0</v>
      </c>
      <c r="L304" s="29" t="e">
        <f t="shared" si="109"/>
        <v>#DIV/0!</v>
      </c>
      <c r="M304" s="36" t="e">
        <f t="shared" si="110"/>
        <v>#DIV/0!</v>
      </c>
      <c r="N304" s="36" t="e">
        <f t="shared" si="111"/>
        <v>#DIV/0!</v>
      </c>
      <c r="O304" s="122">
        <f>SUMIF(C$2:C304,C304,D$2:D304)</f>
        <v>0</v>
      </c>
      <c r="P304" s="21">
        <f>SUMIF(C$2:C304,C304,F$2:F304)</f>
        <v>0</v>
      </c>
      <c r="Q304" s="25" t="e">
        <f t="shared" si="112"/>
        <v>#DIV/0!</v>
      </c>
      <c r="R304" s="24" t="e">
        <f t="shared" si="113"/>
        <v>#DIV/0!</v>
      </c>
      <c r="S304" s="24" t="e">
        <f t="shared" si="114"/>
        <v>#DIV/0!</v>
      </c>
      <c r="T304" s="122">
        <f>SUM(D$2:D304)</f>
        <v>0</v>
      </c>
      <c r="U304" s="26">
        <f>SUMIF(C$2:C304,C304,E$2:E304)</f>
        <v>0</v>
      </c>
      <c r="V304" s="26">
        <f>SUM(E$2:E304)</f>
        <v>0</v>
      </c>
      <c r="W304" s="31">
        <f>SUM(F$2:F304)</f>
        <v>0</v>
      </c>
      <c r="X304" s="31" t="e">
        <f t="shared" si="115"/>
        <v>#DIV/0!</v>
      </c>
      <c r="Y304" s="24" t="e">
        <f t="shared" si="116"/>
        <v>#DIV/0!</v>
      </c>
      <c r="Z304" s="24" t="e">
        <f t="shared" si="117"/>
        <v>#DIV/0!</v>
      </c>
      <c r="AA304" s="26">
        <f>SUMIF('Rake Load'!A:A,Summary!B304,'Rake Load'!AO:AO)</f>
        <v>0</v>
      </c>
      <c r="AB304" s="26">
        <f>SUMIF(C$2:C304,C304,AA$2:AA304)</f>
        <v>0</v>
      </c>
      <c r="AC304" s="26">
        <f>SUM(AA$2:AA304)</f>
        <v>0</v>
      </c>
      <c r="AD304" s="31" t="e">
        <f t="shared" si="118"/>
        <v>#DIV/0!</v>
      </c>
      <c r="AE304" s="31" t="e">
        <f t="shared" si="119"/>
        <v>#DIV/0!</v>
      </c>
      <c r="AF304" s="31" t="e">
        <f t="shared" si="120"/>
        <v>#DIV/0!</v>
      </c>
      <c r="AG304" s="26">
        <f>SUMIF(Unloader!B:B,Summary!B304,Unloader!M:M)</f>
        <v>0</v>
      </c>
      <c r="AH304" s="26">
        <f>SUMIF(C$2:C304,C304,AG$2:AG304)</f>
        <v>0</v>
      </c>
      <c r="AI304" s="26">
        <f>SUM(AG$2:AG304)</f>
        <v>0</v>
      </c>
      <c r="AJ304" s="28">
        <f>SUMIF(Unloader!B:B,Summary!B304,Unloader!X:X)</f>
        <v>0</v>
      </c>
      <c r="AK304" s="28">
        <f>SUMIF(Unloader!B:B,Summary!B304,Unloader!AE:AE)+SUMIF(Unloader!B:B,Summary!B304,Unloader!BS:BS)+SUMIF(Unloader!B:B,Summary!B304,Unloader!BO:BO)</f>
        <v>0</v>
      </c>
      <c r="AL304" s="28">
        <f>SUMIF(C$2:C304,C304,AJ$2:AJ304)</f>
        <v>0</v>
      </c>
      <c r="AM304" s="28">
        <f>SUMIF(C$2:C304,C304,AK$2:AK304)</f>
        <v>0</v>
      </c>
      <c r="AN304" s="18" t="e">
        <f t="shared" si="121"/>
        <v>#DIV/0!</v>
      </c>
      <c r="AO304" s="18">
        <f>SUM(AJ$2:AJ304)</f>
        <v>0</v>
      </c>
      <c r="AP304" s="18">
        <f>SUM(AK$2:AK304)</f>
        <v>0</v>
      </c>
      <c r="AQ304" s="18" t="e">
        <f t="shared" si="122"/>
        <v>#DIV/0!</v>
      </c>
    </row>
    <row r="305" spans="1:43" x14ac:dyDescent="0.25">
      <c r="A305" s="49">
        <f t="shared" si="126"/>
        <v>304</v>
      </c>
      <c r="B305" s="120">
        <f t="shared" si="126"/>
        <v>40937</v>
      </c>
      <c r="C305" s="21">
        <f t="shared" si="104"/>
        <v>1</v>
      </c>
      <c r="D305" s="51">
        <f>COUNTIF('Rake Load'!A:A,Summary!B305)</f>
        <v>0</v>
      </c>
      <c r="E305" s="51">
        <f>SUMIF('Rake Load'!A:A,B305,'Rake Load'!F:F)</f>
        <v>0</v>
      </c>
      <c r="F305" s="23">
        <f>SUMIF('Rake Load'!A:A,B305,'Rake Load'!AB:AB)</f>
        <v>0</v>
      </c>
      <c r="G305" s="23" t="e">
        <f t="shared" si="105"/>
        <v>#DIV/0!</v>
      </c>
      <c r="H305" s="24" t="e">
        <f t="shared" si="106"/>
        <v>#DIV/0!</v>
      </c>
      <c r="I305" s="24" t="e">
        <f t="shared" si="107"/>
        <v>#DIV/0!</v>
      </c>
      <c r="J305" s="23">
        <f>SUMIF('Rake Load'!A:A,B305,'Rake Load'!BI:BI)</f>
        <v>0</v>
      </c>
      <c r="K305" s="29">
        <f t="shared" si="108"/>
        <v>0</v>
      </c>
      <c r="L305" s="29" t="e">
        <f t="shared" si="109"/>
        <v>#DIV/0!</v>
      </c>
      <c r="M305" s="36" t="e">
        <f t="shared" si="110"/>
        <v>#DIV/0!</v>
      </c>
      <c r="N305" s="36" t="e">
        <f t="shared" si="111"/>
        <v>#DIV/0!</v>
      </c>
      <c r="O305" s="122">
        <f>SUMIF(C$2:C305,C305,D$2:D305)</f>
        <v>0</v>
      </c>
      <c r="P305" s="21">
        <f>SUMIF(C$2:C305,C305,F$2:F305)</f>
        <v>0</v>
      </c>
      <c r="Q305" s="25" t="e">
        <f t="shared" si="112"/>
        <v>#DIV/0!</v>
      </c>
      <c r="R305" s="24" t="e">
        <f t="shared" si="113"/>
        <v>#DIV/0!</v>
      </c>
      <c r="S305" s="24" t="e">
        <f t="shared" si="114"/>
        <v>#DIV/0!</v>
      </c>
      <c r="T305" s="122">
        <f>SUM(D$2:D305)</f>
        <v>0</v>
      </c>
      <c r="U305" s="26">
        <f>SUMIF(C$2:C305,C305,E$2:E305)</f>
        <v>0</v>
      </c>
      <c r="V305" s="26">
        <f>SUM(E$2:E305)</f>
        <v>0</v>
      </c>
      <c r="W305" s="31">
        <f>SUM(F$2:F305)</f>
        <v>0</v>
      </c>
      <c r="X305" s="31" t="e">
        <f t="shared" si="115"/>
        <v>#DIV/0!</v>
      </c>
      <c r="Y305" s="24" t="e">
        <f t="shared" si="116"/>
        <v>#DIV/0!</v>
      </c>
      <c r="Z305" s="24" t="e">
        <f t="shared" si="117"/>
        <v>#DIV/0!</v>
      </c>
      <c r="AA305" s="26">
        <f>SUMIF('Rake Load'!A:A,Summary!B305,'Rake Load'!AO:AO)</f>
        <v>0</v>
      </c>
      <c r="AB305" s="26">
        <f>SUMIF(C$2:C305,C305,AA$2:AA305)</f>
        <v>0</v>
      </c>
      <c r="AC305" s="26">
        <f>SUM(AA$2:AA305)</f>
        <v>0</v>
      </c>
      <c r="AD305" s="31" t="e">
        <f t="shared" si="118"/>
        <v>#DIV/0!</v>
      </c>
      <c r="AE305" s="31" t="e">
        <f t="shared" si="119"/>
        <v>#DIV/0!</v>
      </c>
      <c r="AF305" s="31" t="e">
        <f t="shared" si="120"/>
        <v>#DIV/0!</v>
      </c>
      <c r="AG305" s="26">
        <f>SUMIF(Unloader!B:B,Summary!B305,Unloader!M:M)</f>
        <v>0</v>
      </c>
      <c r="AH305" s="26">
        <f>SUMIF(C$2:C305,C305,AG$2:AG305)</f>
        <v>0</v>
      </c>
      <c r="AI305" s="26">
        <f>SUM(AG$2:AG305)</f>
        <v>0</v>
      </c>
      <c r="AJ305" s="28">
        <f>SUMIF(Unloader!B:B,Summary!B305,Unloader!X:X)</f>
        <v>0</v>
      </c>
      <c r="AK305" s="28">
        <f>SUMIF(Unloader!B:B,Summary!B305,Unloader!AE:AE)+SUMIF(Unloader!B:B,Summary!B305,Unloader!BS:BS)+SUMIF(Unloader!B:B,Summary!B305,Unloader!BO:BO)</f>
        <v>0</v>
      </c>
      <c r="AL305" s="28">
        <f>SUMIF(C$2:C305,C305,AJ$2:AJ305)</f>
        <v>0</v>
      </c>
      <c r="AM305" s="28">
        <f>SUMIF(C$2:C305,C305,AK$2:AK305)</f>
        <v>0</v>
      </c>
      <c r="AN305" s="18" t="e">
        <f t="shared" si="121"/>
        <v>#DIV/0!</v>
      </c>
      <c r="AO305" s="18">
        <f>SUM(AJ$2:AJ305)</f>
        <v>0</v>
      </c>
      <c r="AP305" s="18">
        <f>SUM(AK$2:AK305)</f>
        <v>0</v>
      </c>
      <c r="AQ305" s="18" t="e">
        <f t="shared" si="122"/>
        <v>#DIV/0!</v>
      </c>
    </row>
    <row r="306" spans="1:43" x14ac:dyDescent="0.25">
      <c r="A306" s="49">
        <f t="shared" si="126"/>
        <v>305</v>
      </c>
      <c r="B306" s="120">
        <f t="shared" si="126"/>
        <v>40938</v>
      </c>
      <c r="C306" s="21">
        <f t="shared" si="104"/>
        <v>1</v>
      </c>
      <c r="D306" s="51">
        <f>COUNTIF('Rake Load'!A:A,Summary!B306)</f>
        <v>0</v>
      </c>
      <c r="E306" s="51">
        <f>SUMIF('Rake Load'!A:A,B306,'Rake Load'!F:F)</f>
        <v>0</v>
      </c>
      <c r="F306" s="23">
        <f>SUMIF('Rake Load'!A:A,B306,'Rake Load'!AB:AB)</f>
        <v>0</v>
      </c>
      <c r="G306" s="23" t="e">
        <f t="shared" si="105"/>
        <v>#DIV/0!</v>
      </c>
      <c r="H306" s="24" t="e">
        <f t="shared" si="106"/>
        <v>#DIV/0!</v>
      </c>
      <c r="I306" s="24" t="e">
        <f t="shared" si="107"/>
        <v>#DIV/0!</v>
      </c>
      <c r="J306" s="23">
        <f>SUMIF('Rake Load'!A:A,B306,'Rake Load'!BI:BI)</f>
        <v>0</v>
      </c>
      <c r="K306" s="29">
        <f t="shared" si="108"/>
        <v>0</v>
      </c>
      <c r="L306" s="29" t="e">
        <f t="shared" si="109"/>
        <v>#DIV/0!</v>
      </c>
      <c r="M306" s="36" t="e">
        <f t="shared" si="110"/>
        <v>#DIV/0!</v>
      </c>
      <c r="N306" s="36" t="e">
        <f t="shared" si="111"/>
        <v>#DIV/0!</v>
      </c>
      <c r="O306" s="122">
        <f>SUMIF(C$2:C306,C306,D$2:D306)</f>
        <v>0</v>
      </c>
      <c r="P306" s="21">
        <f>SUMIF(C$2:C306,C306,F$2:F306)</f>
        <v>0</v>
      </c>
      <c r="Q306" s="25" t="e">
        <f t="shared" si="112"/>
        <v>#DIV/0!</v>
      </c>
      <c r="R306" s="24" t="e">
        <f t="shared" si="113"/>
        <v>#DIV/0!</v>
      </c>
      <c r="S306" s="24" t="e">
        <f t="shared" si="114"/>
        <v>#DIV/0!</v>
      </c>
      <c r="T306" s="122">
        <f>SUM(D$2:D306)</f>
        <v>0</v>
      </c>
      <c r="U306" s="26">
        <f>SUMIF(C$2:C306,C306,E$2:E306)</f>
        <v>0</v>
      </c>
      <c r="V306" s="26">
        <f>SUM(E$2:E306)</f>
        <v>0</v>
      </c>
      <c r="W306" s="31">
        <f>SUM(F$2:F306)</f>
        <v>0</v>
      </c>
      <c r="X306" s="31" t="e">
        <f t="shared" si="115"/>
        <v>#DIV/0!</v>
      </c>
      <c r="Y306" s="24" t="e">
        <f t="shared" si="116"/>
        <v>#DIV/0!</v>
      </c>
      <c r="Z306" s="24" t="e">
        <f t="shared" si="117"/>
        <v>#DIV/0!</v>
      </c>
      <c r="AA306" s="26">
        <f>SUMIF('Rake Load'!A:A,Summary!B306,'Rake Load'!AO:AO)</f>
        <v>0</v>
      </c>
      <c r="AB306" s="26">
        <f>SUMIF(C$2:C306,C306,AA$2:AA306)</f>
        <v>0</v>
      </c>
      <c r="AC306" s="26">
        <f>SUM(AA$2:AA306)</f>
        <v>0</v>
      </c>
      <c r="AD306" s="31" t="e">
        <f t="shared" si="118"/>
        <v>#DIV/0!</v>
      </c>
      <c r="AE306" s="31" t="e">
        <f t="shared" si="119"/>
        <v>#DIV/0!</v>
      </c>
      <c r="AF306" s="31" t="e">
        <f t="shared" si="120"/>
        <v>#DIV/0!</v>
      </c>
      <c r="AG306" s="26">
        <f>SUMIF(Unloader!B:B,Summary!B306,Unloader!M:M)</f>
        <v>0</v>
      </c>
      <c r="AH306" s="26">
        <f>SUMIF(C$2:C306,C306,AG$2:AG306)</f>
        <v>0</v>
      </c>
      <c r="AI306" s="26">
        <f>SUM(AG$2:AG306)</f>
        <v>0</v>
      </c>
      <c r="AJ306" s="28">
        <f>SUMIF(Unloader!B:B,Summary!B306,Unloader!X:X)</f>
        <v>0</v>
      </c>
      <c r="AK306" s="28">
        <f>SUMIF(Unloader!B:B,Summary!B306,Unloader!AE:AE)+SUMIF(Unloader!B:B,Summary!B306,Unloader!BS:BS)+SUMIF(Unloader!B:B,Summary!B306,Unloader!BO:BO)</f>
        <v>0</v>
      </c>
      <c r="AL306" s="28">
        <f>SUMIF(C$2:C306,C306,AJ$2:AJ306)</f>
        <v>0</v>
      </c>
      <c r="AM306" s="28">
        <f>SUMIF(C$2:C306,C306,AK$2:AK306)</f>
        <v>0</v>
      </c>
      <c r="AN306" s="18" t="e">
        <f t="shared" si="121"/>
        <v>#DIV/0!</v>
      </c>
      <c r="AO306" s="18">
        <f>SUM(AJ$2:AJ306)</f>
        <v>0</v>
      </c>
      <c r="AP306" s="18">
        <f>SUM(AK$2:AK306)</f>
        <v>0</v>
      </c>
      <c r="AQ306" s="18" t="e">
        <f t="shared" si="122"/>
        <v>#DIV/0!</v>
      </c>
    </row>
    <row r="307" spans="1:43" x14ac:dyDescent="0.25">
      <c r="A307" s="49">
        <f t="shared" si="126"/>
        <v>306</v>
      </c>
      <c r="B307" s="120">
        <f t="shared" si="126"/>
        <v>40939</v>
      </c>
      <c r="C307" s="21">
        <f t="shared" si="104"/>
        <v>1</v>
      </c>
      <c r="D307" s="51">
        <f>COUNTIF('Rake Load'!A:A,Summary!B307)</f>
        <v>0</v>
      </c>
      <c r="E307" s="51">
        <f>SUMIF('Rake Load'!A:A,B307,'Rake Load'!F:F)</f>
        <v>0</v>
      </c>
      <c r="F307" s="23">
        <f>SUMIF('Rake Load'!A:A,B307,'Rake Load'!AB:AB)</f>
        <v>0</v>
      </c>
      <c r="G307" s="23" t="e">
        <f t="shared" si="105"/>
        <v>#DIV/0!</v>
      </c>
      <c r="H307" s="24" t="e">
        <f t="shared" si="106"/>
        <v>#DIV/0!</v>
      </c>
      <c r="I307" s="24" t="e">
        <f t="shared" si="107"/>
        <v>#DIV/0!</v>
      </c>
      <c r="J307" s="23">
        <f>SUMIF('Rake Load'!A:A,B307,'Rake Load'!BI:BI)</f>
        <v>0</v>
      </c>
      <c r="K307" s="29">
        <f t="shared" si="108"/>
        <v>0</v>
      </c>
      <c r="L307" s="29" t="e">
        <f t="shared" si="109"/>
        <v>#DIV/0!</v>
      </c>
      <c r="M307" s="36" t="e">
        <f t="shared" si="110"/>
        <v>#DIV/0!</v>
      </c>
      <c r="N307" s="36" t="e">
        <f t="shared" si="111"/>
        <v>#DIV/0!</v>
      </c>
      <c r="O307" s="122">
        <f>SUMIF(C$2:C307,C307,D$2:D307)</f>
        <v>0</v>
      </c>
      <c r="P307" s="21">
        <f>SUMIF(C$2:C307,C307,F$2:F307)</f>
        <v>0</v>
      </c>
      <c r="Q307" s="25" t="e">
        <f t="shared" si="112"/>
        <v>#DIV/0!</v>
      </c>
      <c r="R307" s="24" t="e">
        <f t="shared" si="113"/>
        <v>#DIV/0!</v>
      </c>
      <c r="S307" s="24" t="e">
        <f t="shared" si="114"/>
        <v>#DIV/0!</v>
      </c>
      <c r="T307" s="122">
        <f>SUM(D$2:D307)</f>
        <v>0</v>
      </c>
      <c r="U307" s="26">
        <f>SUMIF(C$2:C307,C307,E$2:E307)</f>
        <v>0</v>
      </c>
      <c r="V307" s="26">
        <f>SUM(E$2:E307)</f>
        <v>0</v>
      </c>
      <c r="W307" s="31">
        <f>SUM(F$2:F307)</f>
        <v>0</v>
      </c>
      <c r="X307" s="31" t="e">
        <f t="shared" si="115"/>
        <v>#DIV/0!</v>
      </c>
      <c r="Y307" s="24" t="e">
        <f t="shared" si="116"/>
        <v>#DIV/0!</v>
      </c>
      <c r="Z307" s="24" t="e">
        <f t="shared" si="117"/>
        <v>#DIV/0!</v>
      </c>
      <c r="AA307" s="26">
        <f>SUMIF('Rake Load'!A:A,Summary!B307,'Rake Load'!AO:AO)</f>
        <v>0</v>
      </c>
      <c r="AB307" s="26">
        <f>SUMIF(C$2:C307,C307,AA$2:AA307)</f>
        <v>0</v>
      </c>
      <c r="AC307" s="26">
        <f>SUM(AA$2:AA307)</f>
        <v>0</v>
      </c>
      <c r="AD307" s="31" t="e">
        <f t="shared" si="118"/>
        <v>#DIV/0!</v>
      </c>
      <c r="AE307" s="31" t="e">
        <f t="shared" si="119"/>
        <v>#DIV/0!</v>
      </c>
      <c r="AF307" s="31" t="e">
        <f t="shared" si="120"/>
        <v>#DIV/0!</v>
      </c>
      <c r="AG307" s="26">
        <f>SUMIF(Unloader!B:B,Summary!B307,Unloader!M:M)</f>
        <v>0</v>
      </c>
      <c r="AH307" s="26">
        <f>SUMIF(C$2:C307,C307,AG$2:AG307)</f>
        <v>0</v>
      </c>
      <c r="AI307" s="26">
        <f>SUM(AG$2:AG307)</f>
        <v>0</v>
      </c>
      <c r="AJ307" s="28">
        <f>SUMIF(Unloader!B:B,Summary!B307,Unloader!X:X)</f>
        <v>0</v>
      </c>
      <c r="AK307" s="28">
        <f>SUMIF(Unloader!B:B,Summary!B307,Unloader!AE:AE)+SUMIF(Unloader!B:B,Summary!B307,Unloader!BS:BS)+SUMIF(Unloader!B:B,Summary!B307,Unloader!BO:BO)</f>
        <v>0</v>
      </c>
      <c r="AL307" s="28">
        <f>SUMIF(C$2:C307,C307,AJ$2:AJ307)</f>
        <v>0</v>
      </c>
      <c r="AM307" s="28">
        <f>SUMIF(C$2:C307,C307,AK$2:AK307)</f>
        <v>0</v>
      </c>
      <c r="AN307" s="18" t="e">
        <f t="shared" si="121"/>
        <v>#DIV/0!</v>
      </c>
      <c r="AO307" s="18">
        <f>SUM(AJ$2:AJ307)</f>
        <v>0</v>
      </c>
      <c r="AP307" s="18">
        <f>SUM(AK$2:AK307)</f>
        <v>0</v>
      </c>
      <c r="AQ307" s="18" t="e">
        <f t="shared" si="122"/>
        <v>#DIV/0!</v>
      </c>
    </row>
    <row r="308" spans="1:43" x14ac:dyDescent="0.25">
      <c r="A308" s="49">
        <f t="shared" si="126"/>
        <v>307</v>
      </c>
      <c r="B308" s="120">
        <f t="shared" si="126"/>
        <v>40940</v>
      </c>
      <c r="C308" s="21">
        <f t="shared" si="104"/>
        <v>2</v>
      </c>
      <c r="D308" s="51">
        <f>COUNTIF('Rake Load'!A:A,Summary!B308)</f>
        <v>0</v>
      </c>
      <c r="E308" s="51">
        <f>SUMIF('Rake Load'!A:A,B308,'Rake Load'!F:F)</f>
        <v>0</v>
      </c>
      <c r="F308" s="23">
        <f>SUMIF('Rake Load'!A:A,B308,'Rake Load'!AB:AB)</f>
        <v>0</v>
      </c>
      <c r="G308" s="23" t="e">
        <f t="shared" si="105"/>
        <v>#DIV/0!</v>
      </c>
      <c r="H308" s="24" t="e">
        <f t="shared" si="106"/>
        <v>#DIV/0!</v>
      </c>
      <c r="I308" s="24" t="e">
        <f t="shared" si="107"/>
        <v>#DIV/0!</v>
      </c>
      <c r="J308" s="23">
        <f>SUMIF('Rake Load'!A:A,B308,'Rake Load'!BI:BI)</f>
        <v>0</v>
      </c>
      <c r="K308" s="29">
        <f t="shared" si="108"/>
        <v>0</v>
      </c>
      <c r="L308" s="29" t="e">
        <f t="shared" si="109"/>
        <v>#DIV/0!</v>
      </c>
      <c r="M308" s="36" t="e">
        <f t="shared" si="110"/>
        <v>#DIV/0!</v>
      </c>
      <c r="N308" s="36" t="e">
        <f t="shared" si="111"/>
        <v>#DIV/0!</v>
      </c>
      <c r="O308" s="122">
        <f>SUMIF(C$2:C308,C308,D$2:D308)</f>
        <v>0</v>
      </c>
      <c r="P308" s="21">
        <f>SUMIF(C$2:C308,C308,F$2:F308)</f>
        <v>0</v>
      </c>
      <c r="Q308" s="25" t="e">
        <f t="shared" si="112"/>
        <v>#DIV/0!</v>
      </c>
      <c r="R308" s="24" t="e">
        <f t="shared" si="113"/>
        <v>#DIV/0!</v>
      </c>
      <c r="S308" s="24" t="e">
        <f t="shared" si="114"/>
        <v>#DIV/0!</v>
      </c>
      <c r="T308" s="122">
        <f>SUM(D$2:D308)</f>
        <v>0</v>
      </c>
      <c r="U308" s="26">
        <f>SUMIF(C$2:C308,C308,E$2:E308)</f>
        <v>0</v>
      </c>
      <c r="V308" s="26">
        <f>SUM(E$2:E308)</f>
        <v>0</v>
      </c>
      <c r="W308" s="31">
        <f>SUM(F$2:F308)</f>
        <v>0</v>
      </c>
      <c r="X308" s="31" t="e">
        <f t="shared" si="115"/>
        <v>#DIV/0!</v>
      </c>
      <c r="Y308" s="24" t="e">
        <f t="shared" si="116"/>
        <v>#DIV/0!</v>
      </c>
      <c r="Z308" s="24" t="e">
        <f t="shared" si="117"/>
        <v>#DIV/0!</v>
      </c>
      <c r="AA308" s="26">
        <f>SUMIF('Rake Load'!A:A,Summary!B308,'Rake Load'!AO:AO)</f>
        <v>0</v>
      </c>
      <c r="AB308" s="26">
        <f>SUMIF(C$2:C308,C308,AA$2:AA308)</f>
        <v>0</v>
      </c>
      <c r="AC308" s="26">
        <f>SUM(AA$2:AA308)</f>
        <v>0</v>
      </c>
      <c r="AD308" s="31" t="e">
        <f t="shared" si="118"/>
        <v>#DIV/0!</v>
      </c>
      <c r="AE308" s="31" t="e">
        <f t="shared" si="119"/>
        <v>#DIV/0!</v>
      </c>
      <c r="AF308" s="31" t="e">
        <f t="shared" si="120"/>
        <v>#DIV/0!</v>
      </c>
      <c r="AG308" s="26">
        <f>SUMIF(Unloader!B:B,Summary!B308,Unloader!M:M)</f>
        <v>0</v>
      </c>
      <c r="AH308" s="26">
        <f>SUMIF(C$2:C308,C308,AG$2:AG308)</f>
        <v>0</v>
      </c>
      <c r="AI308" s="26">
        <f>SUM(AG$2:AG308)</f>
        <v>0</v>
      </c>
      <c r="AJ308" s="28">
        <f>SUMIF(Unloader!B:B,Summary!B308,Unloader!X:X)</f>
        <v>0</v>
      </c>
      <c r="AK308" s="28">
        <f>SUMIF(Unloader!B:B,Summary!B308,Unloader!AE:AE)+SUMIF(Unloader!B:B,Summary!B308,Unloader!BS:BS)+SUMIF(Unloader!B:B,Summary!B308,Unloader!BO:BO)</f>
        <v>0</v>
      </c>
      <c r="AL308" s="28">
        <f>SUMIF(C$2:C308,C308,AJ$2:AJ308)</f>
        <v>0</v>
      </c>
      <c r="AM308" s="28">
        <f>SUMIF(C$2:C308,C308,AK$2:AK308)</f>
        <v>0</v>
      </c>
      <c r="AN308" s="18" t="e">
        <f t="shared" si="121"/>
        <v>#DIV/0!</v>
      </c>
      <c r="AO308" s="18">
        <f>SUM(AJ$2:AJ308)</f>
        <v>0</v>
      </c>
      <c r="AP308" s="18">
        <f>SUM(AK$2:AK308)</f>
        <v>0</v>
      </c>
      <c r="AQ308" s="18" t="e">
        <f t="shared" si="122"/>
        <v>#DIV/0!</v>
      </c>
    </row>
    <row r="309" spans="1:43" x14ac:dyDescent="0.25">
      <c r="A309" s="49">
        <f t="shared" si="126"/>
        <v>308</v>
      </c>
      <c r="B309" s="120">
        <f t="shared" si="126"/>
        <v>40941</v>
      </c>
      <c r="C309" s="21">
        <f t="shared" si="104"/>
        <v>2</v>
      </c>
      <c r="D309" s="51">
        <f>COUNTIF('Rake Load'!A:A,Summary!B309)</f>
        <v>0</v>
      </c>
      <c r="E309" s="51">
        <f>SUMIF('Rake Load'!A:A,B309,'Rake Load'!F:F)</f>
        <v>0</v>
      </c>
      <c r="F309" s="23">
        <f>SUMIF('Rake Load'!A:A,B309,'Rake Load'!AB:AB)</f>
        <v>0</v>
      </c>
      <c r="G309" s="23" t="e">
        <f t="shared" si="105"/>
        <v>#DIV/0!</v>
      </c>
      <c r="H309" s="24" t="e">
        <f t="shared" si="106"/>
        <v>#DIV/0!</v>
      </c>
      <c r="I309" s="24" t="e">
        <f t="shared" si="107"/>
        <v>#DIV/0!</v>
      </c>
      <c r="J309" s="23">
        <f>SUMIF('Rake Load'!A:A,B309,'Rake Load'!BI:BI)</f>
        <v>0</v>
      </c>
      <c r="K309" s="29">
        <f t="shared" si="108"/>
        <v>0</v>
      </c>
      <c r="L309" s="29" t="e">
        <f t="shared" si="109"/>
        <v>#DIV/0!</v>
      </c>
      <c r="M309" s="36" t="e">
        <f t="shared" si="110"/>
        <v>#DIV/0!</v>
      </c>
      <c r="N309" s="36" t="e">
        <f t="shared" si="111"/>
        <v>#DIV/0!</v>
      </c>
      <c r="O309" s="122">
        <f>SUMIF(C$2:C309,C309,D$2:D309)</f>
        <v>0</v>
      </c>
      <c r="P309" s="21">
        <f>SUMIF(C$2:C309,C309,F$2:F309)</f>
        <v>0</v>
      </c>
      <c r="Q309" s="25" t="e">
        <f t="shared" si="112"/>
        <v>#DIV/0!</v>
      </c>
      <c r="R309" s="24" t="e">
        <f t="shared" si="113"/>
        <v>#DIV/0!</v>
      </c>
      <c r="S309" s="24" t="e">
        <f t="shared" si="114"/>
        <v>#DIV/0!</v>
      </c>
      <c r="T309" s="122">
        <f>SUM(D$2:D309)</f>
        <v>0</v>
      </c>
      <c r="U309" s="26">
        <f>SUMIF(C$2:C309,C309,E$2:E309)</f>
        <v>0</v>
      </c>
      <c r="V309" s="26">
        <f>SUM(E$2:E309)</f>
        <v>0</v>
      </c>
      <c r="W309" s="31">
        <f>SUM(F$2:F309)</f>
        <v>0</v>
      </c>
      <c r="X309" s="31" t="e">
        <f t="shared" si="115"/>
        <v>#DIV/0!</v>
      </c>
      <c r="Y309" s="24" t="e">
        <f t="shared" si="116"/>
        <v>#DIV/0!</v>
      </c>
      <c r="Z309" s="24" t="e">
        <f t="shared" si="117"/>
        <v>#DIV/0!</v>
      </c>
      <c r="AA309" s="26">
        <f>SUMIF('Rake Load'!A:A,Summary!B309,'Rake Load'!AO:AO)</f>
        <v>0</v>
      </c>
      <c r="AB309" s="26">
        <f>SUMIF(C$2:C309,C309,AA$2:AA309)</f>
        <v>0</v>
      </c>
      <c r="AC309" s="26">
        <f>SUM(AA$2:AA309)</f>
        <v>0</v>
      </c>
      <c r="AD309" s="31" t="e">
        <f t="shared" si="118"/>
        <v>#DIV/0!</v>
      </c>
      <c r="AE309" s="31" t="e">
        <f t="shared" si="119"/>
        <v>#DIV/0!</v>
      </c>
      <c r="AF309" s="31" t="e">
        <f t="shared" si="120"/>
        <v>#DIV/0!</v>
      </c>
      <c r="AG309" s="26">
        <f>SUMIF(Unloader!B:B,Summary!B309,Unloader!M:M)</f>
        <v>0</v>
      </c>
      <c r="AH309" s="26">
        <f>SUMIF(C$2:C309,C309,AG$2:AG309)</f>
        <v>0</v>
      </c>
      <c r="AI309" s="26">
        <f>SUM(AG$2:AG309)</f>
        <v>0</v>
      </c>
      <c r="AJ309" s="28">
        <f>SUMIF(Unloader!B:B,Summary!B309,Unloader!X:X)</f>
        <v>0</v>
      </c>
      <c r="AK309" s="28">
        <f>SUMIF(Unloader!B:B,Summary!B309,Unloader!AE:AE)+SUMIF(Unloader!B:B,Summary!B309,Unloader!BS:BS)+SUMIF(Unloader!B:B,Summary!B309,Unloader!BO:BO)</f>
        <v>0</v>
      </c>
      <c r="AL309" s="28">
        <f>SUMIF(C$2:C309,C309,AJ$2:AJ309)</f>
        <v>0</v>
      </c>
      <c r="AM309" s="28">
        <f>SUMIF(C$2:C309,C309,AK$2:AK309)</f>
        <v>0</v>
      </c>
      <c r="AN309" s="18" t="e">
        <f t="shared" si="121"/>
        <v>#DIV/0!</v>
      </c>
      <c r="AO309" s="18">
        <f>SUM(AJ$2:AJ309)</f>
        <v>0</v>
      </c>
      <c r="AP309" s="18">
        <f>SUM(AK$2:AK309)</f>
        <v>0</v>
      </c>
      <c r="AQ309" s="18" t="e">
        <f t="shared" si="122"/>
        <v>#DIV/0!</v>
      </c>
    </row>
    <row r="310" spans="1:43" x14ac:dyDescent="0.25">
      <c r="A310" s="49">
        <f t="shared" si="126"/>
        <v>309</v>
      </c>
      <c r="B310" s="120">
        <f t="shared" si="126"/>
        <v>40942</v>
      </c>
      <c r="C310" s="21">
        <f t="shared" si="104"/>
        <v>2</v>
      </c>
      <c r="D310" s="51">
        <f>COUNTIF('Rake Load'!A:A,Summary!B310)</f>
        <v>0</v>
      </c>
      <c r="E310" s="51">
        <f>SUMIF('Rake Load'!A:A,B310,'Rake Load'!F:F)</f>
        <v>0</v>
      </c>
      <c r="F310" s="23">
        <f>SUMIF('Rake Load'!A:A,B310,'Rake Load'!AB:AB)</f>
        <v>0</v>
      </c>
      <c r="G310" s="23" t="e">
        <f t="shared" si="105"/>
        <v>#DIV/0!</v>
      </c>
      <c r="H310" s="24" t="e">
        <f t="shared" si="106"/>
        <v>#DIV/0!</v>
      </c>
      <c r="I310" s="24" t="e">
        <f t="shared" si="107"/>
        <v>#DIV/0!</v>
      </c>
      <c r="J310" s="23">
        <f>SUMIF('Rake Load'!A:A,B310,'Rake Load'!BI:BI)</f>
        <v>0</v>
      </c>
      <c r="K310" s="29">
        <f t="shared" si="108"/>
        <v>0</v>
      </c>
      <c r="L310" s="29" t="e">
        <f t="shared" si="109"/>
        <v>#DIV/0!</v>
      </c>
      <c r="M310" s="36" t="e">
        <f t="shared" si="110"/>
        <v>#DIV/0!</v>
      </c>
      <c r="N310" s="36" t="e">
        <f t="shared" si="111"/>
        <v>#DIV/0!</v>
      </c>
      <c r="O310" s="122">
        <f>SUMIF(C$2:C310,C310,D$2:D310)</f>
        <v>0</v>
      </c>
      <c r="P310" s="21">
        <f>SUMIF(C$2:C310,C310,F$2:F310)</f>
        <v>0</v>
      </c>
      <c r="Q310" s="25" t="e">
        <f t="shared" si="112"/>
        <v>#DIV/0!</v>
      </c>
      <c r="R310" s="24" t="e">
        <f t="shared" si="113"/>
        <v>#DIV/0!</v>
      </c>
      <c r="S310" s="24" t="e">
        <f t="shared" si="114"/>
        <v>#DIV/0!</v>
      </c>
      <c r="T310" s="122">
        <f>SUM(D$2:D310)</f>
        <v>0</v>
      </c>
      <c r="U310" s="26">
        <f>SUMIF(C$2:C310,C310,E$2:E310)</f>
        <v>0</v>
      </c>
      <c r="V310" s="26">
        <f>SUM(E$2:E310)</f>
        <v>0</v>
      </c>
      <c r="W310" s="31">
        <f>SUM(F$2:F310)</f>
        <v>0</v>
      </c>
      <c r="X310" s="31" t="e">
        <f t="shared" si="115"/>
        <v>#DIV/0!</v>
      </c>
      <c r="Y310" s="24" t="e">
        <f t="shared" si="116"/>
        <v>#DIV/0!</v>
      </c>
      <c r="Z310" s="24" t="e">
        <f t="shared" si="117"/>
        <v>#DIV/0!</v>
      </c>
      <c r="AA310" s="26">
        <f>SUMIF('Rake Load'!A:A,Summary!B310,'Rake Load'!AO:AO)</f>
        <v>0</v>
      </c>
      <c r="AB310" s="26">
        <f>SUMIF(C$2:C310,C310,AA$2:AA310)</f>
        <v>0</v>
      </c>
      <c r="AC310" s="26">
        <f>SUM(AA$2:AA310)</f>
        <v>0</v>
      </c>
      <c r="AD310" s="31" t="e">
        <f t="shared" si="118"/>
        <v>#DIV/0!</v>
      </c>
      <c r="AE310" s="31" t="e">
        <f t="shared" si="119"/>
        <v>#DIV/0!</v>
      </c>
      <c r="AF310" s="31" t="e">
        <f t="shared" si="120"/>
        <v>#DIV/0!</v>
      </c>
      <c r="AG310" s="26">
        <f>SUMIF(Unloader!B:B,Summary!B310,Unloader!M:M)</f>
        <v>0</v>
      </c>
      <c r="AH310" s="26">
        <f>SUMIF(C$2:C310,C310,AG$2:AG310)</f>
        <v>0</v>
      </c>
      <c r="AI310" s="26">
        <f>SUM(AG$2:AG310)</f>
        <v>0</v>
      </c>
      <c r="AJ310" s="28">
        <f>SUMIF(Unloader!B:B,Summary!B310,Unloader!X:X)</f>
        <v>0</v>
      </c>
      <c r="AK310" s="28">
        <f>SUMIF(Unloader!B:B,Summary!B310,Unloader!AE:AE)+SUMIF(Unloader!B:B,Summary!B310,Unloader!BS:BS)+SUMIF(Unloader!B:B,Summary!B310,Unloader!BO:BO)</f>
        <v>0</v>
      </c>
      <c r="AL310" s="28">
        <f>SUMIF(C$2:C310,C310,AJ$2:AJ310)</f>
        <v>0</v>
      </c>
      <c r="AM310" s="28">
        <f>SUMIF(C$2:C310,C310,AK$2:AK310)</f>
        <v>0</v>
      </c>
      <c r="AN310" s="18" t="e">
        <f t="shared" si="121"/>
        <v>#DIV/0!</v>
      </c>
      <c r="AO310" s="18">
        <f>SUM(AJ$2:AJ310)</f>
        <v>0</v>
      </c>
      <c r="AP310" s="18">
        <f>SUM(AK$2:AK310)</f>
        <v>0</v>
      </c>
      <c r="AQ310" s="18" t="e">
        <f t="shared" si="122"/>
        <v>#DIV/0!</v>
      </c>
    </row>
    <row r="311" spans="1:43" x14ac:dyDescent="0.25">
      <c r="A311" s="49">
        <f t="shared" si="126"/>
        <v>310</v>
      </c>
      <c r="B311" s="120">
        <f t="shared" si="126"/>
        <v>40943</v>
      </c>
      <c r="C311" s="21">
        <f t="shared" ref="C311:C374" si="127">MONTH(B311)</f>
        <v>2</v>
      </c>
      <c r="D311" s="51">
        <f>COUNTIF('Rake Load'!A:A,Summary!B311)</f>
        <v>0</v>
      </c>
      <c r="E311" s="51">
        <f>SUMIF('Rake Load'!A:A,B311,'Rake Load'!F:F)</f>
        <v>0</v>
      </c>
      <c r="F311" s="23">
        <f>SUMIF('Rake Load'!A:A,B311,'Rake Load'!AB:AB)</f>
        <v>0</v>
      </c>
      <c r="G311" s="23" t="e">
        <f t="shared" ref="G311:G374" si="128">F311/D311</f>
        <v>#DIV/0!</v>
      </c>
      <c r="H311" s="24" t="e">
        <f t="shared" ref="H311:H374" si="129">HOUR(G311)</f>
        <v>#DIV/0!</v>
      </c>
      <c r="I311" s="24" t="e">
        <f t="shared" ref="I311:I374" si="130">MINUTE(G311)</f>
        <v>#DIV/0!</v>
      </c>
      <c r="J311" s="23">
        <f>SUMIF('Rake Load'!A:A,B311,'Rake Load'!BI:BI)</f>
        <v>0</v>
      </c>
      <c r="K311" s="29">
        <f t="shared" ref="K311:K374" si="131">F311-J311</f>
        <v>0</v>
      </c>
      <c r="L311" s="29" t="e">
        <f t="shared" ref="L311:L374" si="132">K311/D311</f>
        <v>#DIV/0!</v>
      </c>
      <c r="M311" s="36" t="e">
        <f t="shared" ref="M311:M374" si="133">HOUR(L311)</f>
        <v>#DIV/0!</v>
      </c>
      <c r="N311" s="36" t="e">
        <f t="shared" ref="N311:N374" si="134">MINUTE(L311)</f>
        <v>#DIV/0!</v>
      </c>
      <c r="O311" s="122">
        <f>SUMIF(C$2:C311,C311,D$2:D311)</f>
        <v>0</v>
      </c>
      <c r="P311" s="21">
        <f>SUMIF(C$2:C311,C311,F$2:F311)</f>
        <v>0</v>
      </c>
      <c r="Q311" s="25" t="e">
        <f t="shared" ref="Q311:Q374" si="135">P311/O311</f>
        <v>#DIV/0!</v>
      </c>
      <c r="R311" s="24" t="e">
        <f t="shared" ref="R311:R374" si="136">HOUR(Q311)</f>
        <v>#DIV/0!</v>
      </c>
      <c r="S311" s="24" t="e">
        <f t="shared" ref="S311:S374" si="137">MINUTE(Q311)</f>
        <v>#DIV/0!</v>
      </c>
      <c r="T311" s="122">
        <f>SUM(D$2:D311)</f>
        <v>0</v>
      </c>
      <c r="U311" s="26">
        <f>SUMIF(C$2:C311,C311,E$2:E311)</f>
        <v>0</v>
      </c>
      <c r="V311" s="26">
        <f>SUM(E$2:E311)</f>
        <v>0</v>
      </c>
      <c r="W311" s="31">
        <f>SUM(F$2:F311)</f>
        <v>0</v>
      </c>
      <c r="X311" s="31" t="e">
        <f t="shared" ref="X311:X374" si="138">W311/T311</f>
        <v>#DIV/0!</v>
      </c>
      <c r="Y311" s="24" t="e">
        <f t="shared" ref="Y311:Y374" si="139">HOUR(X311)</f>
        <v>#DIV/0!</v>
      </c>
      <c r="Z311" s="24" t="e">
        <f t="shared" ref="Z311:Z374" si="140">MINUTE(X311)</f>
        <v>#DIV/0!</v>
      </c>
      <c r="AA311" s="26">
        <f>SUMIF('Rake Load'!A:A,Summary!B311,'Rake Load'!AO:AO)</f>
        <v>0</v>
      </c>
      <c r="AB311" s="26">
        <f>SUMIF(C$2:C311,C311,AA$2:AA311)</f>
        <v>0</v>
      </c>
      <c r="AC311" s="26">
        <f>SUM(AA$2:AA311)</f>
        <v>0</v>
      </c>
      <c r="AD311" s="31" t="e">
        <f t="shared" ref="AD311:AD374" si="141">AA311/D311</f>
        <v>#DIV/0!</v>
      </c>
      <c r="AE311" s="31" t="e">
        <f t="shared" ref="AE311:AE374" si="142">AB311/O311</f>
        <v>#DIV/0!</v>
      </c>
      <c r="AF311" s="31" t="e">
        <f t="shared" ref="AF311:AF374" si="143">AC311/T311</f>
        <v>#DIV/0!</v>
      </c>
      <c r="AG311" s="26">
        <f>SUMIF(Unloader!B:B,Summary!B311,Unloader!M:M)</f>
        <v>0</v>
      </c>
      <c r="AH311" s="26">
        <f>SUMIF(C$2:C311,C311,AG$2:AG311)</f>
        <v>0</v>
      </c>
      <c r="AI311" s="26">
        <f>SUM(AG$2:AG311)</f>
        <v>0</v>
      </c>
      <c r="AJ311" s="28">
        <f>SUMIF(Unloader!B:B,Summary!B311,Unloader!X:X)</f>
        <v>0</v>
      </c>
      <c r="AK311" s="28">
        <f>SUMIF(Unloader!B:B,Summary!B311,Unloader!AE:AE)+SUMIF(Unloader!B:B,Summary!B311,Unloader!BS:BS)+SUMIF(Unloader!B:B,Summary!B311,Unloader!BO:BO)</f>
        <v>0</v>
      </c>
      <c r="AL311" s="28">
        <f>SUMIF(C$2:C311,C311,AJ$2:AJ311)</f>
        <v>0</v>
      </c>
      <c r="AM311" s="28">
        <f>SUMIF(C$2:C311,C311,AK$2:AK311)</f>
        <v>0</v>
      </c>
      <c r="AN311" s="18" t="e">
        <f t="shared" ref="AN311:AN374" si="144">AH311/(AL311-AM311)/24</f>
        <v>#DIV/0!</v>
      </c>
      <c r="AO311" s="18">
        <f>SUM(AJ$2:AJ311)</f>
        <v>0</v>
      </c>
      <c r="AP311" s="18">
        <f>SUM(AK$2:AK311)</f>
        <v>0</v>
      </c>
      <c r="AQ311" s="18" t="e">
        <f t="shared" ref="AQ311:AQ374" si="145">AI311/(AO311-AP311)/24</f>
        <v>#DIV/0!</v>
      </c>
    </row>
    <row r="312" spans="1:43" x14ac:dyDescent="0.25">
      <c r="A312" s="49">
        <f t="shared" ref="A312:B327" si="146">A311+1</f>
        <v>311</v>
      </c>
      <c r="B312" s="120">
        <f t="shared" si="146"/>
        <v>40944</v>
      </c>
      <c r="C312" s="21">
        <f t="shared" si="127"/>
        <v>2</v>
      </c>
      <c r="D312" s="51">
        <f>COUNTIF('Rake Load'!A:A,Summary!B312)</f>
        <v>0</v>
      </c>
      <c r="E312" s="51">
        <f>SUMIF('Rake Load'!A:A,B312,'Rake Load'!F:F)</f>
        <v>0</v>
      </c>
      <c r="F312" s="23">
        <f>SUMIF('Rake Load'!A:A,B312,'Rake Load'!AB:AB)</f>
        <v>0</v>
      </c>
      <c r="G312" s="23" t="e">
        <f t="shared" si="128"/>
        <v>#DIV/0!</v>
      </c>
      <c r="H312" s="24" t="e">
        <f t="shared" si="129"/>
        <v>#DIV/0!</v>
      </c>
      <c r="I312" s="24" t="e">
        <f t="shared" si="130"/>
        <v>#DIV/0!</v>
      </c>
      <c r="J312" s="23">
        <f>SUMIF('Rake Load'!A:A,B312,'Rake Load'!BI:BI)</f>
        <v>0</v>
      </c>
      <c r="K312" s="29">
        <f t="shared" si="131"/>
        <v>0</v>
      </c>
      <c r="L312" s="29" t="e">
        <f t="shared" si="132"/>
        <v>#DIV/0!</v>
      </c>
      <c r="M312" s="36" t="e">
        <f t="shared" si="133"/>
        <v>#DIV/0!</v>
      </c>
      <c r="N312" s="36" t="e">
        <f t="shared" si="134"/>
        <v>#DIV/0!</v>
      </c>
      <c r="O312" s="122">
        <f>SUMIF(C$2:C312,C312,D$2:D312)</f>
        <v>0</v>
      </c>
      <c r="P312" s="21">
        <f>SUMIF(C$2:C312,C312,F$2:F312)</f>
        <v>0</v>
      </c>
      <c r="Q312" s="25" t="e">
        <f t="shared" si="135"/>
        <v>#DIV/0!</v>
      </c>
      <c r="R312" s="24" t="e">
        <f t="shared" si="136"/>
        <v>#DIV/0!</v>
      </c>
      <c r="S312" s="24" t="e">
        <f t="shared" si="137"/>
        <v>#DIV/0!</v>
      </c>
      <c r="T312" s="122">
        <f>SUM(D$2:D312)</f>
        <v>0</v>
      </c>
      <c r="U312" s="26">
        <f>SUMIF(C$2:C312,C312,E$2:E312)</f>
        <v>0</v>
      </c>
      <c r="V312" s="26">
        <f>SUM(E$2:E312)</f>
        <v>0</v>
      </c>
      <c r="W312" s="31">
        <f>SUM(F$2:F312)</f>
        <v>0</v>
      </c>
      <c r="X312" s="31" t="e">
        <f t="shared" si="138"/>
        <v>#DIV/0!</v>
      </c>
      <c r="Y312" s="24" t="e">
        <f t="shared" si="139"/>
        <v>#DIV/0!</v>
      </c>
      <c r="Z312" s="24" t="e">
        <f t="shared" si="140"/>
        <v>#DIV/0!</v>
      </c>
      <c r="AA312" s="26">
        <f>SUMIF('Rake Load'!A:A,Summary!B312,'Rake Load'!AO:AO)</f>
        <v>0</v>
      </c>
      <c r="AB312" s="26">
        <f>SUMIF(C$2:C312,C312,AA$2:AA312)</f>
        <v>0</v>
      </c>
      <c r="AC312" s="26">
        <f>SUM(AA$2:AA312)</f>
        <v>0</v>
      </c>
      <c r="AD312" s="31" t="e">
        <f t="shared" si="141"/>
        <v>#DIV/0!</v>
      </c>
      <c r="AE312" s="31" t="e">
        <f t="shared" si="142"/>
        <v>#DIV/0!</v>
      </c>
      <c r="AF312" s="31" t="e">
        <f t="shared" si="143"/>
        <v>#DIV/0!</v>
      </c>
      <c r="AG312" s="26">
        <f>SUMIF(Unloader!B:B,Summary!B312,Unloader!M:M)</f>
        <v>0</v>
      </c>
      <c r="AH312" s="26">
        <f>SUMIF(C$2:C312,C312,AG$2:AG312)</f>
        <v>0</v>
      </c>
      <c r="AI312" s="26">
        <f>SUM(AG$2:AG312)</f>
        <v>0</v>
      </c>
      <c r="AJ312" s="28">
        <f>SUMIF(Unloader!B:B,Summary!B312,Unloader!X:X)</f>
        <v>0</v>
      </c>
      <c r="AK312" s="28">
        <f>SUMIF(Unloader!B:B,Summary!B312,Unloader!AE:AE)+SUMIF(Unloader!B:B,Summary!B312,Unloader!BS:BS)+SUMIF(Unloader!B:B,Summary!B312,Unloader!BO:BO)</f>
        <v>0</v>
      </c>
      <c r="AL312" s="28">
        <f>SUMIF(C$2:C312,C312,AJ$2:AJ312)</f>
        <v>0</v>
      </c>
      <c r="AM312" s="28">
        <f>SUMIF(C$2:C312,C312,AK$2:AK312)</f>
        <v>0</v>
      </c>
      <c r="AN312" s="18" t="e">
        <f t="shared" si="144"/>
        <v>#DIV/0!</v>
      </c>
      <c r="AO312" s="18">
        <f>SUM(AJ$2:AJ312)</f>
        <v>0</v>
      </c>
      <c r="AP312" s="18">
        <f>SUM(AK$2:AK312)</f>
        <v>0</v>
      </c>
      <c r="AQ312" s="18" t="e">
        <f t="shared" si="145"/>
        <v>#DIV/0!</v>
      </c>
    </row>
    <row r="313" spans="1:43" x14ac:dyDescent="0.25">
      <c r="A313" s="49">
        <f t="shared" si="146"/>
        <v>312</v>
      </c>
      <c r="B313" s="120">
        <f t="shared" si="146"/>
        <v>40945</v>
      </c>
      <c r="C313" s="21">
        <f t="shared" si="127"/>
        <v>2</v>
      </c>
      <c r="D313" s="51">
        <f>COUNTIF('Rake Load'!A:A,Summary!B313)</f>
        <v>0</v>
      </c>
      <c r="E313" s="51">
        <f>SUMIF('Rake Load'!A:A,B313,'Rake Load'!F:F)</f>
        <v>0</v>
      </c>
      <c r="F313" s="23">
        <f>SUMIF('Rake Load'!A:A,B313,'Rake Load'!AB:AB)</f>
        <v>0</v>
      </c>
      <c r="G313" s="23" t="e">
        <f t="shared" si="128"/>
        <v>#DIV/0!</v>
      </c>
      <c r="H313" s="24" t="e">
        <f t="shared" si="129"/>
        <v>#DIV/0!</v>
      </c>
      <c r="I313" s="24" t="e">
        <f t="shared" si="130"/>
        <v>#DIV/0!</v>
      </c>
      <c r="J313" s="23">
        <f>SUMIF('Rake Load'!A:A,B313,'Rake Load'!BI:BI)</f>
        <v>0</v>
      </c>
      <c r="K313" s="29">
        <f t="shared" si="131"/>
        <v>0</v>
      </c>
      <c r="L313" s="29" t="e">
        <f t="shared" si="132"/>
        <v>#DIV/0!</v>
      </c>
      <c r="M313" s="36" t="e">
        <f t="shared" si="133"/>
        <v>#DIV/0!</v>
      </c>
      <c r="N313" s="36" t="e">
        <f t="shared" si="134"/>
        <v>#DIV/0!</v>
      </c>
      <c r="O313" s="122">
        <f>SUMIF(C$2:C313,C313,D$2:D313)</f>
        <v>0</v>
      </c>
      <c r="P313" s="21">
        <f>SUMIF(C$2:C313,C313,F$2:F313)</f>
        <v>0</v>
      </c>
      <c r="Q313" s="25" t="e">
        <f t="shared" si="135"/>
        <v>#DIV/0!</v>
      </c>
      <c r="R313" s="24" t="e">
        <f t="shared" si="136"/>
        <v>#DIV/0!</v>
      </c>
      <c r="S313" s="24" t="e">
        <f t="shared" si="137"/>
        <v>#DIV/0!</v>
      </c>
      <c r="T313" s="122">
        <f>SUM(D$2:D313)</f>
        <v>0</v>
      </c>
      <c r="U313" s="26">
        <f>SUMIF(C$2:C313,C313,E$2:E313)</f>
        <v>0</v>
      </c>
      <c r="V313" s="26">
        <f>SUM(E$2:E313)</f>
        <v>0</v>
      </c>
      <c r="W313" s="31">
        <f>SUM(F$2:F313)</f>
        <v>0</v>
      </c>
      <c r="X313" s="31" t="e">
        <f t="shared" si="138"/>
        <v>#DIV/0!</v>
      </c>
      <c r="Y313" s="24" t="e">
        <f t="shared" si="139"/>
        <v>#DIV/0!</v>
      </c>
      <c r="Z313" s="24" t="e">
        <f t="shared" si="140"/>
        <v>#DIV/0!</v>
      </c>
      <c r="AA313" s="26">
        <f>SUMIF('Rake Load'!A:A,Summary!B313,'Rake Load'!AO:AO)</f>
        <v>0</v>
      </c>
      <c r="AB313" s="26">
        <f>SUMIF(C$2:C313,C313,AA$2:AA313)</f>
        <v>0</v>
      </c>
      <c r="AC313" s="26">
        <f>SUM(AA$2:AA313)</f>
        <v>0</v>
      </c>
      <c r="AD313" s="31" t="e">
        <f t="shared" si="141"/>
        <v>#DIV/0!</v>
      </c>
      <c r="AE313" s="31" t="e">
        <f t="shared" si="142"/>
        <v>#DIV/0!</v>
      </c>
      <c r="AF313" s="31" t="e">
        <f t="shared" si="143"/>
        <v>#DIV/0!</v>
      </c>
      <c r="AG313" s="26">
        <f>SUMIF(Unloader!B:B,Summary!B313,Unloader!M:M)</f>
        <v>0</v>
      </c>
      <c r="AH313" s="26">
        <f>SUMIF(C$2:C313,C313,AG$2:AG313)</f>
        <v>0</v>
      </c>
      <c r="AI313" s="26">
        <f>SUM(AG$2:AG313)</f>
        <v>0</v>
      </c>
      <c r="AJ313" s="28">
        <f>SUMIF(Unloader!B:B,Summary!B313,Unloader!X:X)</f>
        <v>0</v>
      </c>
      <c r="AK313" s="28">
        <f>SUMIF(Unloader!B:B,Summary!B313,Unloader!AE:AE)+SUMIF(Unloader!B:B,Summary!B313,Unloader!BS:BS)+SUMIF(Unloader!B:B,Summary!B313,Unloader!BO:BO)</f>
        <v>0</v>
      </c>
      <c r="AL313" s="28">
        <f>SUMIF(C$2:C313,C313,AJ$2:AJ313)</f>
        <v>0</v>
      </c>
      <c r="AM313" s="28">
        <f>SUMIF(C$2:C313,C313,AK$2:AK313)</f>
        <v>0</v>
      </c>
      <c r="AN313" s="18" t="e">
        <f t="shared" si="144"/>
        <v>#DIV/0!</v>
      </c>
      <c r="AO313" s="18">
        <f>SUM(AJ$2:AJ313)</f>
        <v>0</v>
      </c>
      <c r="AP313" s="18">
        <f>SUM(AK$2:AK313)</f>
        <v>0</v>
      </c>
      <c r="AQ313" s="18" t="e">
        <f t="shared" si="145"/>
        <v>#DIV/0!</v>
      </c>
    </row>
    <row r="314" spans="1:43" x14ac:dyDescent="0.25">
      <c r="A314" s="49">
        <f t="shared" si="146"/>
        <v>313</v>
      </c>
      <c r="B314" s="120">
        <f t="shared" si="146"/>
        <v>40946</v>
      </c>
      <c r="C314" s="21">
        <f t="shared" si="127"/>
        <v>2</v>
      </c>
      <c r="D314" s="51">
        <f>COUNTIF('Rake Load'!A:A,Summary!B314)</f>
        <v>0</v>
      </c>
      <c r="E314" s="51">
        <f>SUMIF('Rake Load'!A:A,B314,'Rake Load'!F:F)</f>
        <v>0</v>
      </c>
      <c r="F314" s="23">
        <f>SUMIF('Rake Load'!A:A,B314,'Rake Load'!AB:AB)</f>
        <v>0</v>
      </c>
      <c r="G314" s="23" t="e">
        <f t="shared" si="128"/>
        <v>#DIV/0!</v>
      </c>
      <c r="H314" s="24" t="e">
        <f t="shared" si="129"/>
        <v>#DIV/0!</v>
      </c>
      <c r="I314" s="24" t="e">
        <f t="shared" si="130"/>
        <v>#DIV/0!</v>
      </c>
      <c r="J314" s="23">
        <f>SUMIF('Rake Load'!A:A,B314,'Rake Load'!BI:BI)</f>
        <v>0</v>
      </c>
      <c r="K314" s="29">
        <f t="shared" si="131"/>
        <v>0</v>
      </c>
      <c r="L314" s="29" t="e">
        <f t="shared" si="132"/>
        <v>#DIV/0!</v>
      </c>
      <c r="M314" s="36" t="e">
        <f t="shared" si="133"/>
        <v>#DIV/0!</v>
      </c>
      <c r="N314" s="36" t="e">
        <f t="shared" si="134"/>
        <v>#DIV/0!</v>
      </c>
      <c r="O314" s="122">
        <f>SUMIF(C$2:C314,C314,D$2:D314)</f>
        <v>0</v>
      </c>
      <c r="P314" s="21">
        <f>SUMIF(C$2:C314,C314,F$2:F314)</f>
        <v>0</v>
      </c>
      <c r="Q314" s="25" t="e">
        <f t="shared" si="135"/>
        <v>#DIV/0!</v>
      </c>
      <c r="R314" s="24" t="e">
        <f t="shared" si="136"/>
        <v>#DIV/0!</v>
      </c>
      <c r="S314" s="24" t="e">
        <f t="shared" si="137"/>
        <v>#DIV/0!</v>
      </c>
      <c r="T314" s="122">
        <f>SUM(D$2:D314)</f>
        <v>0</v>
      </c>
      <c r="U314" s="26">
        <f>SUMIF(C$2:C314,C314,E$2:E314)</f>
        <v>0</v>
      </c>
      <c r="V314" s="26">
        <f>SUM(E$2:E314)</f>
        <v>0</v>
      </c>
      <c r="W314" s="31">
        <f>SUM(F$2:F314)</f>
        <v>0</v>
      </c>
      <c r="X314" s="31" t="e">
        <f t="shared" si="138"/>
        <v>#DIV/0!</v>
      </c>
      <c r="Y314" s="24" t="e">
        <f t="shared" si="139"/>
        <v>#DIV/0!</v>
      </c>
      <c r="Z314" s="24" t="e">
        <f t="shared" si="140"/>
        <v>#DIV/0!</v>
      </c>
      <c r="AA314" s="26">
        <f>SUMIF('Rake Load'!A:A,Summary!B314,'Rake Load'!AO:AO)</f>
        <v>0</v>
      </c>
      <c r="AB314" s="26">
        <f>SUMIF(C$2:C314,C314,AA$2:AA314)</f>
        <v>0</v>
      </c>
      <c r="AC314" s="26">
        <f>SUM(AA$2:AA314)</f>
        <v>0</v>
      </c>
      <c r="AD314" s="31" t="e">
        <f t="shared" si="141"/>
        <v>#DIV/0!</v>
      </c>
      <c r="AE314" s="31" t="e">
        <f t="shared" si="142"/>
        <v>#DIV/0!</v>
      </c>
      <c r="AF314" s="31" t="e">
        <f t="shared" si="143"/>
        <v>#DIV/0!</v>
      </c>
      <c r="AG314" s="26">
        <f>SUMIF(Unloader!B:B,Summary!B314,Unloader!M:M)</f>
        <v>0</v>
      </c>
      <c r="AH314" s="26">
        <f>SUMIF(C$2:C314,C314,AG$2:AG314)</f>
        <v>0</v>
      </c>
      <c r="AI314" s="26">
        <f>SUM(AG$2:AG314)</f>
        <v>0</v>
      </c>
      <c r="AJ314" s="28">
        <f>SUMIF(Unloader!B:B,Summary!B314,Unloader!X:X)</f>
        <v>0</v>
      </c>
      <c r="AK314" s="28">
        <f>SUMIF(Unloader!B:B,Summary!B314,Unloader!AE:AE)+SUMIF(Unloader!B:B,Summary!B314,Unloader!BS:BS)+SUMIF(Unloader!B:B,Summary!B314,Unloader!BO:BO)</f>
        <v>0</v>
      </c>
      <c r="AL314" s="28">
        <f>SUMIF(C$2:C314,C314,AJ$2:AJ314)</f>
        <v>0</v>
      </c>
      <c r="AM314" s="28">
        <f>SUMIF(C$2:C314,C314,AK$2:AK314)</f>
        <v>0</v>
      </c>
      <c r="AN314" s="18" t="e">
        <f t="shared" si="144"/>
        <v>#DIV/0!</v>
      </c>
      <c r="AO314" s="18">
        <f>SUM(AJ$2:AJ314)</f>
        <v>0</v>
      </c>
      <c r="AP314" s="18">
        <f>SUM(AK$2:AK314)</f>
        <v>0</v>
      </c>
      <c r="AQ314" s="18" t="e">
        <f t="shared" si="145"/>
        <v>#DIV/0!</v>
      </c>
    </row>
    <row r="315" spans="1:43" x14ac:dyDescent="0.25">
      <c r="A315" s="49">
        <f t="shared" si="146"/>
        <v>314</v>
      </c>
      <c r="B315" s="120">
        <f t="shared" si="146"/>
        <v>40947</v>
      </c>
      <c r="C315" s="21">
        <f t="shared" si="127"/>
        <v>2</v>
      </c>
      <c r="D315" s="51">
        <f>COUNTIF('Rake Load'!A:A,Summary!B315)</f>
        <v>0</v>
      </c>
      <c r="E315" s="51">
        <f>SUMIF('Rake Load'!A:A,B315,'Rake Load'!F:F)</f>
        <v>0</v>
      </c>
      <c r="F315" s="23">
        <f>SUMIF('Rake Load'!A:A,B315,'Rake Load'!AB:AB)</f>
        <v>0</v>
      </c>
      <c r="G315" s="23" t="e">
        <f t="shared" si="128"/>
        <v>#DIV/0!</v>
      </c>
      <c r="H315" s="24" t="e">
        <f t="shared" si="129"/>
        <v>#DIV/0!</v>
      </c>
      <c r="I315" s="24" t="e">
        <f t="shared" si="130"/>
        <v>#DIV/0!</v>
      </c>
      <c r="J315" s="23">
        <f>SUMIF('Rake Load'!A:A,B315,'Rake Load'!BI:BI)</f>
        <v>0</v>
      </c>
      <c r="K315" s="29">
        <f t="shared" si="131"/>
        <v>0</v>
      </c>
      <c r="L315" s="29" t="e">
        <f t="shared" si="132"/>
        <v>#DIV/0!</v>
      </c>
      <c r="M315" s="36" t="e">
        <f t="shared" si="133"/>
        <v>#DIV/0!</v>
      </c>
      <c r="N315" s="36" t="e">
        <f t="shared" si="134"/>
        <v>#DIV/0!</v>
      </c>
      <c r="O315" s="122">
        <f>SUMIF(C$2:C315,C315,D$2:D315)</f>
        <v>0</v>
      </c>
      <c r="P315" s="21">
        <f>SUMIF(C$2:C315,C315,F$2:F315)</f>
        <v>0</v>
      </c>
      <c r="Q315" s="25" t="e">
        <f t="shared" si="135"/>
        <v>#DIV/0!</v>
      </c>
      <c r="R315" s="24" t="e">
        <f t="shared" si="136"/>
        <v>#DIV/0!</v>
      </c>
      <c r="S315" s="24" t="e">
        <f t="shared" si="137"/>
        <v>#DIV/0!</v>
      </c>
      <c r="T315" s="122">
        <f>SUM(D$2:D315)</f>
        <v>0</v>
      </c>
      <c r="U315" s="26">
        <f>SUMIF(C$2:C315,C315,E$2:E315)</f>
        <v>0</v>
      </c>
      <c r="V315" s="26">
        <f>SUM(E$2:E315)</f>
        <v>0</v>
      </c>
      <c r="W315" s="31">
        <f>SUM(F$2:F315)</f>
        <v>0</v>
      </c>
      <c r="X315" s="31" t="e">
        <f t="shared" si="138"/>
        <v>#DIV/0!</v>
      </c>
      <c r="Y315" s="24" t="e">
        <f t="shared" si="139"/>
        <v>#DIV/0!</v>
      </c>
      <c r="Z315" s="24" t="e">
        <f t="shared" si="140"/>
        <v>#DIV/0!</v>
      </c>
      <c r="AA315" s="26">
        <f>SUMIF('Rake Load'!A:A,Summary!B315,'Rake Load'!AO:AO)</f>
        <v>0</v>
      </c>
      <c r="AB315" s="26">
        <f>SUMIF(C$2:C315,C315,AA$2:AA315)</f>
        <v>0</v>
      </c>
      <c r="AC315" s="26">
        <f>SUM(AA$2:AA315)</f>
        <v>0</v>
      </c>
      <c r="AD315" s="31" t="e">
        <f t="shared" si="141"/>
        <v>#DIV/0!</v>
      </c>
      <c r="AE315" s="31" t="e">
        <f t="shared" si="142"/>
        <v>#DIV/0!</v>
      </c>
      <c r="AF315" s="31" t="e">
        <f t="shared" si="143"/>
        <v>#DIV/0!</v>
      </c>
      <c r="AG315" s="26">
        <f>SUMIF(Unloader!B:B,Summary!B315,Unloader!M:M)</f>
        <v>0</v>
      </c>
      <c r="AH315" s="26">
        <f>SUMIF(C$2:C315,C315,AG$2:AG315)</f>
        <v>0</v>
      </c>
      <c r="AI315" s="26">
        <f>SUM(AG$2:AG315)</f>
        <v>0</v>
      </c>
      <c r="AJ315" s="28">
        <f>SUMIF(Unloader!B:B,Summary!B315,Unloader!X:X)</f>
        <v>0</v>
      </c>
      <c r="AK315" s="28">
        <f>SUMIF(Unloader!B:B,Summary!B315,Unloader!AE:AE)+SUMIF(Unloader!B:B,Summary!B315,Unloader!BS:BS)+SUMIF(Unloader!B:B,Summary!B315,Unloader!BO:BO)</f>
        <v>0</v>
      </c>
      <c r="AL315" s="28">
        <f>SUMIF(C$2:C315,C315,AJ$2:AJ315)</f>
        <v>0</v>
      </c>
      <c r="AM315" s="28">
        <f>SUMIF(C$2:C315,C315,AK$2:AK315)</f>
        <v>0</v>
      </c>
      <c r="AN315" s="18" t="e">
        <f t="shared" si="144"/>
        <v>#DIV/0!</v>
      </c>
      <c r="AO315" s="18">
        <f>SUM(AJ$2:AJ315)</f>
        <v>0</v>
      </c>
      <c r="AP315" s="18">
        <f>SUM(AK$2:AK315)</f>
        <v>0</v>
      </c>
      <c r="AQ315" s="18" t="e">
        <f t="shared" si="145"/>
        <v>#DIV/0!</v>
      </c>
    </row>
    <row r="316" spans="1:43" x14ac:dyDescent="0.25">
      <c r="A316" s="49">
        <f t="shared" si="146"/>
        <v>315</v>
      </c>
      <c r="B316" s="120">
        <f t="shared" si="146"/>
        <v>40948</v>
      </c>
      <c r="C316" s="21">
        <f t="shared" si="127"/>
        <v>2</v>
      </c>
      <c r="D316" s="51">
        <f>COUNTIF('Rake Load'!A:A,Summary!B316)</f>
        <v>0</v>
      </c>
      <c r="E316" s="51">
        <f>SUMIF('Rake Load'!A:A,B316,'Rake Load'!F:F)</f>
        <v>0</v>
      </c>
      <c r="F316" s="23">
        <f>SUMIF('Rake Load'!A:A,B316,'Rake Load'!AB:AB)</f>
        <v>0</v>
      </c>
      <c r="G316" s="23" t="e">
        <f t="shared" si="128"/>
        <v>#DIV/0!</v>
      </c>
      <c r="H316" s="24" t="e">
        <f t="shared" si="129"/>
        <v>#DIV/0!</v>
      </c>
      <c r="I316" s="24" t="e">
        <f t="shared" si="130"/>
        <v>#DIV/0!</v>
      </c>
      <c r="J316" s="23">
        <f>SUMIF('Rake Load'!A:A,B316,'Rake Load'!BI:BI)</f>
        <v>0</v>
      </c>
      <c r="K316" s="29">
        <f t="shared" si="131"/>
        <v>0</v>
      </c>
      <c r="L316" s="29" t="e">
        <f t="shared" si="132"/>
        <v>#DIV/0!</v>
      </c>
      <c r="M316" s="36" t="e">
        <f t="shared" si="133"/>
        <v>#DIV/0!</v>
      </c>
      <c r="N316" s="36" t="e">
        <f t="shared" si="134"/>
        <v>#DIV/0!</v>
      </c>
      <c r="O316" s="122">
        <f>SUMIF(C$2:C316,C316,D$2:D316)</f>
        <v>0</v>
      </c>
      <c r="P316" s="21">
        <f>SUMIF(C$2:C316,C316,F$2:F316)</f>
        <v>0</v>
      </c>
      <c r="Q316" s="25" t="e">
        <f t="shared" si="135"/>
        <v>#DIV/0!</v>
      </c>
      <c r="R316" s="24" t="e">
        <f t="shared" si="136"/>
        <v>#DIV/0!</v>
      </c>
      <c r="S316" s="24" t="e">
        <f t="shared" si="137"/>
        <v>#DIV/0!</v>
      </c>
      <c r="T316" s="122">
        <f>SUM(D$2:D316)</f>
        <v>0</v>
      </c>
      <c r="U316" s="26">
        <f>SUMIF(C$2:C316,C316,E$2:E316)</f>
        <v>0</v>
      </c>
      <c r="V316" s="26">
        <f>SUM(E$2:E316)</f>
        <v>0</v>
      </c>
      <c r="W316" s="31">
        <f>SUM(F$2:F316)</f>
        <v>0</v>
      </c>
      <c r="X316" s="31" t="e">
        <f t="shared" si="138"/>
        <v>#DIV/0!</v>
      </c>
      <c r="Y316" s="24" t="e">
        <f t="shared" si="139"/>
        <v>#DIV/0!</v>
      </c>
      <c r="Z316" s="24" t="e">
        <f t="shared" si="140"/>
        <v>#DIV/0!</v>
      </c>
      <c r="AA316" s="26">
        <f>SUMIF('Rake Load'!A:A,Summary!B316,'Rake Load'!AO:AO)</f>
        <v>0</v>
      </c>
      <c r="AB316" s="26">
        <f>SUMIF(C$2:C316,C316,AA$2:AA316)</f>
        <v>0</v>
      </c>
      <c r="AC316" s="26">
        <f>SUM(AA$2:AA316)</f>
        <v>0</v>
      </c>
      <c r="AD316" s="31" t="e">
        <f t="shared" si="141"/>
        <v>#DIV/0!</v>
      </c>
      <c r="AE316" s="31" t="e">
        <f t="shared" si="142"/>
        <v>#DIV/0!</v>
      </c>
      <c r="AF316" s="31" t="e">
        <f t="shared" si="143"/>
        <v>#DIV/0!</v>
      </c>
      <c r="AG316" s="26">
        <f>SUMIF(Unloader!B:B,Summary!B316,Unloader!M:M)</f>
        <v>0</v>
      </c>
      <c r="AH316" s="26">
        <f>SUMIF(C$2:C316,C316,AG$2:AG316)</f>
        <v>0</v>
      </c>
      <c r="AI316" s="26">
        <f>SUM(AG$2:AG316)</f>
        <v>0</v>
      </c>
      <c r="AJ316" s="28">
        <f>SUMIF(Unloader!B:B,Summary!B316,Unloader!X:X)</f>
        <v>0</v>
      </c>
      <c r="AK316" s="28">
        <f>SUMIF(Unloader!B:B,Summary!B316,Unloader!AE:AE)+SUMIF(Unloader!B:B,Summary!B316,Unloader!BS:BS)+SUMIF(Unloader!B:B,Summary!B316,Unloader!BO:BO)</f>
        <v>0</v>
      </c>
      <c r="AL316" s="28">
        <f>SUMIF(C$2:C316,C316,AJ$2:AJ316)</f>
        <v>0</v>
      </c>
      <c r="AM316" s="28">
        <f>SUMIF(C$2:C316,C316,AK$2:AK316)</f>
        <v>0</v>
      </c>
      <c r="AN316" s="18" t="e">
        <f t="shared" si="144"/>
        <v>#DIV/0!</v>
      </c>
      <c r="AO316" s="18">
        <f>SUM(AJ$2:AJ316)</f>
        <v>0</v>
      </c>
      <c r="AP316" s="18">
        <f>SUM(AK$2:AK316)</f>
        <v>0</v>
      </c>
      <c r="AQ316" s="18" t="e">
        <f t="shared" si="145"/>
        <v>#DIV/0!</v>
      </c>
    </row>
    <row r="317" spans="1:43" x14ac:dyDescent="0.25">
      <c r="A317" s="49">
        <f t="shared" si="146"/>
        <v>316</v>
      </c>
      <c r="B317" s="120">
        <f t="shared" si="146"/>
        <v>40949</v>
      </c>
      <c r="C317" s="21">
        <f t="shared" si="127"/>
        <v>2</v>
      </c>
      <c r="D317" s="51">
        <f>COUNTIF('Rake Load'!A:A,Summary!B317)</f>
        <v>0</v>
      </c>
      <c r="E317" s="51">
        <f>SUMIF('Rake Load'!A:A,B317,'Rake Load'!F:F)</f>
        <v>0</v>
      </c>
      <c r="F317" s="23">
        <f>SUMIF('Rake Load'!A:A,B317,'Rake Load'!AB:AB)</f>
        <v>0</v>
      </c>
      <c r="G317" s="23" t="e">
        <f t="shared" si="128"/>
        <v>#DIV/0!</v>
      </c>
      <c r="H317" s="24" t="e">
        <f t="shared" si="129"/>
        <v>#DIV/0!</v>
      </c>
      <c r="I317" s="24" t="e">
        <f t="shared" si="130"/>
        <v>#DIV/0!</v>
      </c>
      <c r="J317" s="23">
        <f>SUMIF('Rake Load'!A:A,B317,'Rake Load'!BI:BI)</f>
        <v>0</v>
      </c>
      <c r="K317" s="29">
        <f t="shared" si="131"/>
        <v>0</v>
      </c>
      <c r="L317" s="29" t="e">
        <f t="shared" si="132"/>
        <v>#DIV/0!</v>
      </c>
      <c r="M317" s="36" t="e">
        <f t="shared" si="133"/>
        <v>#DIV/0!</v>
      </c>
      <c r="N317" s="36" t="e">
        <f t="shared" si="134"/>
        <v>#DIV/0!</v>
      </c>
      <c r="O317" s="122">
        <f>SUMIF(C$2:C317,C317,D$2:D317)</f>
        <v>0</v>
      </c>
      <c r="P317" s="21">
        <f>SUMIF(C$2:C317,C317,F$2:F317)</f>
        <v>0</v>
      </c>
      <c r="Q317" s="25" t="e">
        <f t="shared" si="135"/>
        <v>#DIV/0!</v>
      </c>
      <c r="R317" s="24" t="e">
        <f t="shared" si="136"/>
        <v>#DIV/0!</v>
      </c>
      <c r="S317" s="24" t="e">
        <f t="shared" si="137"/>
        <v>#DIV/0!</v>
      </c>
      <c r="T317" s="122">
        <f>SUM(D$2:D317)</f>
        <v>0</v>
      </c>
      <c r="U317" s="26">
        <f>SUMIF(C$2:C317,C317,E$2:E317)</f>
        <v>0</v>
      </c>
      <c r="V317" s="26">
        <f>SUM(E$2:E317)</f>
        <v>0</v>
      </c>
      <c r="W317" s="31">
        <f>SUM(F$2:F317)</f>
        <v>0</v>
      </c>
      <c r="X317" s="31" t="e">
        <f t="shared" si="138"/>
        <v>#DIV/0!</v>
      </c>
      <c r="Y317" s="24" t="e">
        <f t="shared" si="139"/>
        <v>#DIV/0!</v>
      </c>
      <c r="Z317" s="24" t="e">
        <f t="shared" si="140"/>
        <v>#DIV/0!</v>
      </c>
      <c r="AA317" s="26">
        <f>SUMIF('Rake Load'!A:A,Summary!B317,'Rake Load'!AO:AO)</f>
        <v>0</v>
      </c>
      <c r="AB317" s="26">
        <f>SUMIF(C$2:C317,C317,AA$2:AA317)</f>
        <v>0</v>
      </c>
      <c r="AC317" s="26">
        <f>SUM(AA$2:AA317)</f>
        <v>0</v>
      </c>
      <c r="AD317" s="31" t="e">
        <f t="shared" si="141"/>
        <v>#DIV/0!</v>
      </c>
      <c r="AE317" s="31" t="e">
        <f t="shared" si="142"/>
        <v>#DIV/0!</v>
      </c>
      <c r="AF317" s="31" t="e">
        <f t="shared" si="143"/>
        <v>#DIV/0!</v>
      </c>
      <c r="AG317" s="26">
        <f>SUMIF(Unloader!B:B,Summary!B317,Unloader!M:M)</f>
        <v>0</v>
      </c>
      <c r="AH317" s="26">
        <f>SUMIF(C$2:C317,C317,AG$2:AG317)</f>
        <v>0</v>
      </c>
      <c r="AI317" s="26">
        <f>SUM(AG$2:AG317)</f>
        <v>0</v>
      </c>
      <c r="AJ317" s="28">
        <f>SUMIF(Unloader!B:B,Summary!B317,Unloader!X:X)</f>
        <v>0</v>
      </c>
      <c r="AK317" s="28">
        <f>SUMIF(Unloader!B:B,Summary!B317,Unloader!AE:AE)+SUMIF(Unloader!B:B,Summary!B317,Unloader!BS:BS)+SUMIF(Unloader!B:B,Summary!B317,Unloader!BO:BO)</f>
        <v>0</v>
      </c>
      <c r="AL317" s="28">
        <f>SUMIF(C$2:C317,C317,AJ$2:AJ317)</f>
        <v>0</v>
      </c>
      <c r="AM317" s="28">
        <f>SUMIF(C$2:C317,C317,AK$2:AK317)</f>
        <v>0</v>
      </c>
      <c r="AN317" s="18" t="e">
        <f t="shared" si="144"/>
        <v>#DIV/0!</v>
      </c>
      <c r="AO317" s="18">
        <f>SUM(AJ$2:AJ317)</f>
        <v>0</v>
      </c>
      <c r="AP317" s="18">
        <f>SUM(AK$2:AK317)</f>
        <v>0</v>
      </c>
      <c r="AQ317" s="18" t="e">
        <f t="shared" si="145"/>
        <v>#DIV/0!</v>
      </c>
    </row>
    <row r="318" spans="1:43" x14ac:dyDescent="0.25">
      <c r="A318" s="49">
        <f t="shared" si="146"/>
        <v>317</v>
      </c>
      <c r="B318" s="120">
        <f t="shared" si="146"/>
        <v>40950</v>
      </c>
      <c r="C318" s="21">
        <f t="shared" si="127"/>
        <v>2</v>
      </c>
      <c r="D318" s="51">
        <f>COUNTIF('Rake Load'!A:A,Summary!B318)</f>
        <v>0</v>
      </c>
      <c r="E318" s="51">
        <f>SUMIF('Rake Load'!A:A,B318,'Rake Load'!F:F)</f>
        <v>0</v>
      </c>
      <c r="F318" s="23">
        <f>SUMIF('Rake Load'!A:A,B318,'Rake Load'!AB:AB)</f>
        <v>0</v>
      </c>
      <c r="G318" s="23" t="e">
        <f t="shared" si="128"/>
        <v>#DIV/0!</v>
      </c>
      <c r="H318" s="24" t="e">
        <f t="shared" si="129"/>
        <v>#DIV/0!</v>
      </c>
      <c r="I318" s="24" t="e">
        <f t="shared" si="130"/>
        <v>#DIV/0!</v>
      </c>
      <c r="J318" s="23">
        <f>SUMIF('Rake Load'!A:A,B318,'Rake Load'!BI:BI)</f>
        <v>0</v>
      </c>
      <c r="K318" s="29">
        <f t="shared" si="131"/>
        <v>0</v>
      </c>
      <c r="L318" s="29" t="e">
        <f t="shared" si="132"/>
        <v>#DIV/0!</v>
      </c>
      <c r="M318" s="36" t="e">
        <f t="shared" si="133"/>
        <v>#DIV/0!</v>
      </c>
      <c r="N318" s="36" t="e">
        <f t="shared" si="134"/>
        <v>#DIV/0!</v>
      </c>
      <c r="O318" s="122">
        <f>SUMIF(C$2:C318,C318,D$2:D318)</f>
        <v>0</v>
      </c>
      <c r="P318" s="21">
        <f>SUMIF(C$2:C318,C318,F$2:F318)</f>
        <v>0</v>
      </c>
      <c r="Q318" s="25" t="e">
        <f t="shared" si="135"/>
        <v>#DIV/0!</v>
      </c>
      <c r="R318" s="24" t="e">
        <f t="shared" si="136"/>
        <v>#DIV/0!</v>
      </c>
      <c r="S318" s="24" t="e">
        <f t="shared" si="137"/>
        <v>#DIV/0!</v>
      </c>
      <c r="T318" s="122">
        <f>SUM(D$2:D318)</f>
        <v>0</v>
      </c>
      <c r="U318" s="26">
        <f>SUMIF(C$2:C318,C318,E$2:E318)</f>
        <v>0</v>
      </c>
      <c r="V318" s="26">
        <f>SUM(E$2:E318)</f>
        <v>0</v>
      </c>
      <c r="W318" s="31">
        <f>SUM(F$2:F318)</f>
        <v>0</v>
      </c>
      <c r="X318" s="31" t="e">
        <f t="shared" si="138"/>
        <v>#DIV/0!</v>
      </c>
      <c r="Y318" s="24" t="e">
        <f t="shared" si="139"/>
        <v>#DIV/0!</v>
      </c>
      <c r="Z318" s="24" t="e">
        <f t="shared" si="140"/>
        <v>#DIV/0!</v>
      </c>
      <c r="AA318" s="26">
        <f>SUMIF('Rake Load'!A:A,Summary!B318,'Rake Load'!AO:AO)</f>
        <v>0</v>
      </c>
      <c r="AB318" s="26">
        <f>SUMIF(C$2:C318,C318,AA$2:AA318)</f>
        <v>0</v>
      </c>
      <c r="AC318" s="26">
        <f>SUM(AA$2:AA318)</f>
        <v>0</v>
      </c>
      <c r="AD318" s="31" t="e">
        <f t="shared" si="141"/>
        <v>#DIV/0!</v>
      </c>
      <c r="AE318" s="31" t="e">
        <f t="shared" si="142"/>
        <v>#DIV/0!</v>
      </c>
      <c r="AF318" s="31" t="e">
        <f t="shared" si="143"/>
        <v>#DIV/0!</v>
      </c>
      <c r="AG318" s="26">
        <f>SUMIF(Unloader!B:B,Summary!B318,Unloader!M:M)</f>
        <v>0</v>
      </c>
      <c r="AH318" s="26">
        <f>SUMIF(C$2:C318,C318,AG$2:AG318)</f>
        <v>0</v>
      </c>
      <c r="AI318" s="26">
        <f>SUM(AG$2:AG318)</f>
        <v>0</v>
      </c>
      <c r="AJ318" s="28">
        <f>SUMIF(Unloader!B:B,Summary!B318,Unloader!X:X)</f>
        <v>0</v>
      </c>
      <c r="AK318" s="28">
        <f>SUMIF(Unloader!B:B,Summary!B318,Unloader!AE:AE)+SUMIF(Unloader!B:B,Summary!B318,Unloader!BS:BS)+SUMIF(Unloader!B:B,Summary!B318,Unloader!BO:BO)</f>
        <v>0</v>
      </c>
      <c r="AL318" s="28">
        <f>SUMIF(C$2:C318,C318,AJ$2:AJ318)</f>
        <v>0</v>
      </c>
      <c r="AM318" s="28">
        <f>SUMIF(C$2:C318,C318,AK$2:AK318)</f>
        <v>0</v>
      </c>
      <c r="AN318" s="18" t="e">
        <f t="shared" si="144"/>
        <v>#DIV/0!</v>
      </c>
      <c r="AO318" s="18">
        <f>SUM(AJ$2:AJ318)</f>
        <v>0</v>
      </c>
      <c r="AP318" s="18">
        <f>SUM(AK$2:AK318)</f>
        <v>0</v>
      </c>
      <c r="AQ318" s="18" t="e">
        <f t="shared" si="145"/>
        <v>#DIV/0!</v>
      </c>
    </row>
    <row r="319" spans="1:43" x14ac:dyDescent="0.25">
      <c r="A319" s="49">
        <f t="shared" si="146"/>
        <v>318</v>
      </c>
      <c r="B319" s="120">
        <f t="shared" si="146"/>
        <v>40951</v>
      </c>
      <c r="C319" s="21">
        <f t="shared" si="127"/>
        <v>2</v>
      </c>
      <c r="D319" s="51">
        <f>COUNTIF('Rake Load'!A:A,Summary!B319)</f>
        <v>0</v>
      </c>
      <c r="E319" s="51">
        <f>SUMIF('Rake Load'!A:A,B319,'Rake Load'!F:F)</f>
        <v>0</v>
      </c>
      <c r="F319" s="23">
        <f>SUMIF('Rake Load'!A:A,B319,'Rake Load'!AB:AB)</f>
        <v>0</v>
      </c>
      <c r="G319" s="23" t="e">
        <f t="shared" si="128"/>
        <v>#DIV/0!</v>
      </c>
      <c r="H319" s="24" t="e">
        <f t="shared" si="129"/>
        <v>#DIV/0!</v>
      </c>
      <c r="I319" s="24" t="e">
        <f t="shared" si="130"/>
        <v>#DIV/0!</v>
      </c>
      <c r="J319" s="23">
        <f>SUMIF('Rake Load'!A:A,B319,'Rake Load'!BI:BI)</f>
        <v>0</v>
      </c>
      <c r="K319" s="29">
        <f t="shared" si="131"/>
        <v>0</v>
      </c>
      <c r="L319" s="29" t="e">
        <f t="shared" si="132"/>
        <v>#DIV/0!</v>
      </c>
      <c r="M319" s="36" t="e">
        <f t="shared" si="133"/>
        <v>#DIV/0!</v>
      </c>
      <c r="N319" s="36" t="e">
        <f t="shared" si="134"/>
        <v>#DIV/0!</v>
      </c>
      <c r="O319" s="122">
        <f>SUMIF(C$2:C319,C319,D$2:D319)</f>
        <v>0</v>
      </c>
      <c r="P319" s="21">
        <f>SUMIF(C$2:C319,C319,F$2:F319)</f>
        <v>0</v>
      </c>
      <c r="Q319" s="25" t="e">
        <f t="shared" si="135"/>
        <v>#DIV/0!</v>
      </c>
      <c r="R319" s="24" t="e">
        <f t="shared" si="136"/>
        <v>#DIV/0!</v>
      </c>
      <c r="S319" s="24" t="e">
        <f t="shared" si="137"/>
        <v>#DIV/0!</v>
      </c>
      <c r="T319" s="122">
        <f>SUM(D$2:D319)</f>
        <v>0</v>
      </c>
      <c r="U319" s="26">
        <f>SUMIF(C$2:C319,C319,E$2:E319)</f>
        <v>0</v>
      </c>
      <c r="V319" s="26">
        <f>SUM(E$2:E319)</f>
        <v>0</v>
      </c>
      <c r="W319" s="31">
        <f>SUM(F$2:F319)</f>
        <v>0</v>
      </c>
      <c r="X319" s="31" t="e">
        <f t="shared" si="138"/>
        <v>#DIV/0!</v>
      </c>
      <c r="Y319" s="24" t="e">
        <f t="shared" si="139"/>
        <v>#DIV/0!</v>
      </c>
      <c r="Z319" s="24" t="e">
        <f t="shared" si="140"/>
        <v>#DIV/0!</v>
      </c>
      <c r="AA319" s="26">
        <f>SUMIF('Rake Load'!A:A,Summary!B319,'Rake Load'!AO:AO)</f>
        <v>0</v>
      </c>
      <c r="AB319" s="26">
        <f>SUMIF(C$2:C319,C319,AA$2:AA319)</f>
        <v>0</v>
      </c>
      <c r="AC319" s="26">
        <f>SUM(AA$2:AA319)</f>
        <v>0</v>
      </c>
      <c r="AD319" s="31" t="e">
        <f t="shared" si="141"/>
        <v>#DIV/0!</v>
      </c>
      <c r="AE319" s="31" t="e">
        <f t="shared" si="142"/>
        <v>#DIV/0!</v>
      </c>
      <c r="AF319" s="31" t="e">
        <f t="shared" si="143"/>
        <v>#DIV/0!</v>
      </c>
      <c r="AG319" s="26">
        <f>SUMIF(Unloader!B:B,Summary!B319,Unloader!M:M)</f>
        <v>0</v>
      </c>
      <c r="AH319" s="26">
        <f>SUMIF(C$2:C319,C319,AG$2:AG319)</f>
        <v>0</v>
      </c>
      <c r="AI319" s="26">
        <f>SUM(AG$2:AG319)</f>
        <v>0</v>
      </c>
      <c r="AJ319" s="28">
        <f>SUMIF(Unloader!B:B,Summary!B319,Unloader!X:X)</f>
        <v>0</v>
      </c>
      <c r="AK319" s="28">
        <f>SUMIF(Unloader!B:B,Summary!B319,Unloader!AE:AE)+SUMIF(Unloader!B:B,Summary!B319,Unloader!BS:BS)+SUMIF(Unloader!B:B,Summary!B319,Unloader!BO:BO)</f>
        <v>0</v>
      </c>
      <c r="AL319" s="28">
        <f>SUMIF(C$2:C319,C319,AJ$2:AJ319)</f>
        <v>0</v>
      </c>
      <c r="AM319" s="28">
        <f>SUMIF(C$2:C319,C319,AK$2:AK319)</f>
        <v>0</v>
      </c>
      <c r="AN319" s="18" t="e">
        <f t="shared" si="144"/>
        <v>#DIV/0!</v>
      </c>
      <c r="AO319" s="18">
        <f>SUM(AJ$2:AJ319)</f>
        <v>0</v>
      </c>
      <c r="AP319" s="18">
        <f>SUM(AK$2:AK319)</f>
        <v>0</v>
      </c>
      <c r="AQ319" s="18" t="e">
        <f t="shared" si="145"/>
        <v>#DIV/0!</v>
      </c>
    </row>
    <row r="320" spans="1:43" x14ac:dyDescent="0.25">
      <c r="A320" s="49">
        <f t="shared" si="146"/>
        <v>319</v>
      </c>
      <c r="B320" s="120">
        <f t="shared" si="146"/>
        <v>40952</v>
      </c>
      <c r="C320" s="21">
        <f t="shared" si="127"/>
        <v>2</v>
      </c>
      <c r="D320" s="51">
        <f>COUNTIF('Rake Load'!A:A,Summary!B320)</f>
        <v>0</v>
      </c>
      <c r="E320" s="51">
        <f>SUMIF('Rake Load'!A:A,B320,'Rake Load'!F:F)</f>
        <v>0</v>
      </c>
      <c r="F320" s="23">
        <f>SUMIF('Rake Load'!A:A,B320,'Rake Load'!AB:AB)</f>
        <v>0</v>
      </c>
      <c r="G320" s="23" t="e">
        <f t="shared" si="128"/>
        <v>#DIV/0!</v>
      </c>
      <c r="H320" s="24" t="e">
        <f t="shared" si="129"/>
        <v>#DIV/0!</v>
      </c>
      <c r="I320" s="24" t="e">
        <f t="shared" si="130"/>
        <v>#DIV/0!</v>
      </c>
      <c r="J320" s="23">
        <f>SUMIF('Rake Load'!A:A,B320,'Rake Load'!BI:BI)</f>
        <v>0</v>
      </c>
      <c r="K320" s="29">
        <f t="shared" si="131"/>
        <v>0</v>
      </c>
      <c r="L320" s="29" t="e">
        <f t="shared" si="132"/>
        <v>#DIV/0!</v>
      </c>
      <c r="M320" s="36" t="e">
        <f t="shared" si="133"/>
        <v>#DIV/0!</v>
      </c>
      <c r="N320" s="36" t="e">
        <f t="shared" si="134"/>
        <v>#DIV/0!</v>
      </c>
      <c r="O320" s="122">
        <f>SUMIF(C$2:C320,C320,D$2:D320)</f>
        <v>0</v>
      </c>
      <c r="P320" s="21">
        <f>SUMIF(C$2:C320,C320,F$2:F320)</f>
        <v>0</v>
      </c>
      <c r="Q320" s="25" t="e">
        <f t="shared" si="135"/>
        <v>#DIV/0!</v>
      </c>
      <c r="R320" s="24" t="e">
        <f t="shared" si="136"/>
        <v>#DIV/0!</v>
      </c>
      <c r="S320" s="24" t="e">
        <f t="shared" si="137"/>
        <v>#DIV/0!</v>
      </c>
      <c r="T320" s="122">
        <f>SUM(D$2:D320)</f>
        <v>0</v>
      </c>
      <c r="U320" s="26">
        <f>SUMIF(C$2:C320,C320,E$2:E320)</f>
        <v>0</v>
      </c>
      <c r="V320" s="26">
        <f>SUM(E$2:E320)</f>
        <v>0</v>
      </c>
      <c r="W320" s="31">
        <f>SUM(F$2:F320)</f>
        <v>0</v>
      </c>
      <c r="X320" s="31" t="e">
        <f t="shared" si="138"/>
        <v>#DIV/0!</v>
      </c>
      <c r="Y320" s="24" t="e">
        <f t="shared" si="139"/>
        <v>#DIV/0!</v>
      </c>
      <c r="Z320" s="24" t="e">
        <f t="shared" si="140"/>
        <v>#DIV/0!</v>
      </c>
      <c r="AA320" s="26">
        <f>SUMIF('Rake Load'!A:A,Summary!B320,'Rake Load'!AO:AO)</f>
        <v>0</v>
      </c>
      <c r="AB320" s="26">
        <f>SUMIF(C$2:C320,C320,AA$2:AA320)</f>
        <v>0</v>
      </c>
      <c r="AC320" s="26">
        <f>SUM(AA$2:AA320)</f>
        <v>0</v>
      </c>
      <c r="AD320" s="31" t="e">
        <f t="shared" si="141"/>
        <v>#DIV/0!</v>
      </c>
      <c r="AE320" s="31" t="e">
        <f t="shared" si="142"/>
        <v>#DIV/0!</v>
      </c>
      <c r="AF320" s="31" t="e">
        <f t="shared" si="143"/>
        <v>#DIV/0!</v>
      </c>
      <c r="AG320" s="26">
        <f>SUMIF(Unloader!B:B,Summary!B320,Unloader!M:M)</f>
        <v>0</v>
      </c>
      <c r="AH320" s="26">
        <f>SUMIF(C$2:C320,C320,AG$2:AG320)</f>
        <v>0</v>
      </c>
      <c r="AI320" s="26">
        <f>SUM(AG$2:AG320)</f>
        <v>0</v>
      </c>
      <c r="AJ320" s="28">
        <f>SUMIF(Unloader!B:B,Summary!B320,Unloader!X:X)</f>
        <v>0</v>
      </c>
      <c r="AK320" s="28">
        <f>SUMIF(Unloader!B:B,Summary!B320,Unloader!AE:AE)+SUMIF(Unloader!B:B,Summary!B320,Unloader!BS:BS)+SUMIF(Unloader!B:B,Summary!B320,Unloader!BO:BO)</f>
        <v>0</v>
      </c>
      <c r="AL320" s="28">
        <f>SUMIF(C$2:C320,C320,AJ$2:AJ320)</f>
        <v>0</v>
      </c>
      <c r="AM320" s="28">
        <f>SUMIF(C$2:C320,C320,AK$2:AK320)</f>
        <v>0</v>
      </c>
      <c r="AN320" s="18" t="e">
        <f t="shared" si="144"/>
        <v>#DIV/0!</v>
      </c>
      <c r="AO320" s="18">
        <f>SUM(AJ$2:AJ320)</f>
        <v>0</v>
      </c>
      <c r="AP320" s="18">
        <f>SUM(AK$2:AK320)</f>
        <v>0</v>
      </c>
      <c r="AQ320" s="18" t="e">
        <f t="shared" si="145"/>
        <v>#DIV/0!</v>
      </c>
    </row>
    <row r="321" spans="1:43" x14ac:dyDescent="0.25">
      <c r="A321" s="49">
        <f t="shared" si="146"/>
        <v>320</v>
      </c>
      <c r="B321" s="120">
        <f t="shared" si="146"/>
        <v>40953</v>
      </c>
      <c r="C321" s="21">
        <f t="shared" si="127"/>
        <v>2</v>
      </c>
      <c r="D321" s="51">
        <f>COUNTIF('Rake Load'!A:A,Summary!B321)</f>
        <v>0</v>
      </c>
      <c r="E321" s="51">
        <f>SUMIF('Rake Load'!A:A,B321,'Rake Load'!F:F)</f>
        <v>0</v>
      </c>
      <c r="F321" s="23">
        <f>SUMIF('Rake Load'!A:A,B321,'Rake Load'!AB:AB)</f>
        <v>0</v>
      </c>
      <c r="G321" s="23" t="e">
        <f t="shared" si="128"/>
        <v>#DIV/0!</v>
      </c>
      <c r="H321" s="24" t="e">
        <f t="shared" si="129"/>
        <v>#DIV/0!</v>
      </c>
      <c r="I321" s="24" t="e">
        <f t="shared" si="130"/>
        <v>#DIV/0!</v>
      </c>
      <c r="J321" s="23">
        <f>SUMIF('Rake Load'!A:A,B321,'Rake Load'!BI:BI)</f>
        <v>0</v>
      </c>
      <c r="K321" s="29">
        <f t="shared" si="131"/>
        <v>0</v>
      </c>
      <c r="L321" s="29" t="e">
        <f t="shared" si="132"/>
        <v>#DIV/0!</v>
      </c>
      <c r="M321" s="36" t="e">
        <f t="shared" si="133"/>
        <v>#DIV/0!</v>
      </c>
      <c r="N321" s="36" t="e">
        <f t="shared" si="134"/>
        <v>#DIV/0!</v>
      </c>
      <c r="O321" s="122">
        <f>SUMIF(C$2:C321,C321,D$2:D321)</f>
        <v>0</v>
      </c>
      <c r="P321" s="21">
        <f>SUMIF(C$2:C321,C321,F$2:F321)</f>
        <v>0</v>
      </c>
      <c r="Q321" s="25" t="e">
        <f t="shared" si="135"/>
        <v>#DIV/0!</v>
      </c>
      <c r="R321" s="24" t="e">
        <f t="shared" si="136"/>
        <v>#DIV/0!</v>
      </c>
      <c r="S321" s="24" t="e">
        <f t="shared" si="137"/>
        <v>#DIV/0!</v>
      </c>
      <c r="T321" s="122">
        <f>SUM(D$2:D321)</f>
        <v>0</v>
      </c>
      <c r="U321" s="26">
        <f>SUMIF(C$2:C321,C321,E$2:E321)</f>
        <v>0</v>
      </c>
      <c r="V321" s="26">
        <f>SUM(E$2:E321)</f>
        <v>0</v>
      </c>
      <c r="W321" s="31">
        <f>SUM(F$2:F321)</f>
        <v>0</v>
      </c>
      <c r="X321" s="31" t="e">
        <f t="shared" si="138"/>
        <v>#DIV/0!</v>
      </c>
      <c r="Y321" s="24" t="e">
        <f t="shared" si="139"/>
        <v>#DIV/0!</v>
      </c>
      <c r="Z321" s="24" t="e">
        <f t="shared" si="140"/>
        <v>#DIV/0!</v>
      </c>
      <c r="AA321" s="26">
        <f>SUMIF('Rake Load'!A:A,Summary!B321,'Rake Load'!AO:AO)</f>
        <v>0</v>
      </c>
      <c r="AB321" s="26">
        <f>SUMIF(C$2:C321,C321,AA$2:AA321)</f>
        <v>0</v>
      </c>
      <c r="AC321" s="26">
        <f>SUM(AA$2:AA321)</f>
        <v>0</v>
      </c>
      <c r="AD321" s="31" t="e">
        <f t="shared" si="141"/>
        <v>#DIV/0!</v>
      </c>
      <c r="AE321" s="31" t="e">
        <f t="shared" si="142"/>
        <v>#DIV/0!</v>
      </c>
      <c r="AF321" s="31" t="e">
        <f t="shared" si="143"/>
        <v>#DIV/0!</v>
      </c>
      <c r="AG321" s="26">
        <f>SUMIF(Unloader!B:B,Summary!B321,Unloader!M:M)</f>
        <v>0</v>
      </c>
      <c r="AH321" s="26">
        <f>SUMIF(C$2:C321,C321,AG$2:AG321)</f>
        <v>0</v>
      </c>
      <c r="AI321" s="26">
        <f>SUM(AG$2:AG321)</f>
        <v>0</v>
      </c>
      <c r="AJ321" s="28">
        <f>SUMIF(Unloader!B:B,Summary!B321,Unloader!X:X)</f>
        <v>0</v>
      </c>
      <c r="AK321" s="28">
        <f>SUMIF(Unloader!B:B,Summary!B321,Unloader!AE:AE)+SUMIF(Unloader!B:B,Summary!B321,Unloader!BS:BS)+SUMIF(Unloader!B:B,Summary!B321,Unloader!BO:BO)</f>
        <v>0</v>
      </c>
      <c r="AL321" s="28">
        <f>SUMIF(C$2:C321,C321,AJ$2:AJ321)</f>
        <v>0</v>
      </c>
      <c r="AM321" s="28">
        <f>SUMIF(C$2:C321,C321,AK$2:AK321)</f>
        <v>0</v>
      </c>
      <c r="AN321" s="18" t="e">
        <f t="shared" si="144"/>
        <v>#DIV/0!</v>
      </c>
      <c r="AO321" s="18">
        <f>SUM(AJ$2:AJ321)</f>
        <v>0</v>
      </c>
      <c r="AP321" s="18">
        <f>SUM(AK$2:AK321)</f>
        <v>0</v>
      </c>
      <c r="AQ321" s="18" t="e">
        <f t="shared" si="145"/>
        <v>#DIV/0!</v>
      </c>
    </row>
    <row r="322" spans="1:43" x14ac:dyDescent="0.25">
      <c r="A322" s="49">
        <f t="shared" si="146"/>
        <v>321</v>
      </c>
      <c r="B322" s="120">
        <f t="shared" si="146"/>
        <v>40954</v>
      </c>
      <c r="C322" s="21">
        <f t="shared" si="127"/>
        <v>2</v>
      </c>
      <c r="D322" s="51">
        <f>COUNTIF('Rake Load'!A:A,Summary!B322)</f>
        <v>0</v>
      </c>
      <c r="E322" s="51">
        <f>SUMIF('Rake Load'!A:A,B322,'Rake Load'!F:F)</f>
        <v>0</v>
      </c>
      <c r="F322" s="23">
        <f>SUMIF('Rake Load'!A:A,B322,'Rake Load'!AB:AB)</f>
        <v>0</v>
      </c>
      <c r="G322" s="23" t="e">
        <f t="shared" si="128"/>
        <v>#DIV/0!</v>
      </c>
      <c r="H322" s="24" t="e">
        <f t="shared" si="129"/>
        <v>#DIV/0!</v>
      </c>
      <c r="I322" s="24" t="e">
        <f t="shared" si="130"/>
        <v>#DIV/0!</v>
      </c>
      <c r="J322" s="23">
        <f>SUMIF('Rake Load'!A:A,B322,'Rake Load'!BI:BI)</f>
        <v>0</v>
      </c>
      <c r="K322" s="29">
        <f t="shared" si="131"/>
        <v>0</v>
      </c>
      <c r="L322" s="29" t="e">
        <f t="shared" si="132"/>
        <v>#DIV/0!</v>
      </c>
      <c r="M322" s="36" t="e">
        <f t="shared" si="133"/>
        <v>#DIV/0!</v>
      </c>
      <c r="N322" s="36" t="e">
        <f t="shared" si="134"/>
        <v>#DIV/0!</v>
      </c>
      <c r="O322" s="122">
        <f>SUMIF(C$2:C322,C322,D$2:D322)</f>
        <v>0</v>
      </c>
      <c r="P322" s="21">
        <f>SUMIF(C$2:C322,C322,F$2:F322)</f>
        <v>0</v>
      </c>
      <c r="Q322" s="25" t="e">
        <f t="shared" si="135"/>
        <v>#DIV/0!</v>
      </c>
      <c r="R322" s="24" t="e">
        <f t="shared" si="136"/>
        <v>#DIV/0!</v>
      </c>
      <c r="S322" s="24" t="e">
        <f t="shared" si="137"/>
        <v>#DIV/0!</v>
      </c>
      <c r="T322" s="122">
        <f>SUM(D$2:D322)</f>
        <v>0</v>
      </c>
      <c r="U322" s="26">
        <f>SUMIF(C$2:C322,C322,E$2:E322)</f>
        <v>0</v>
      </c>
      <c r="V322" s="26">
        <f>SUM(E$2:E322)</f>
        <v>0</v>
      </c>
      <c r="W322" s="31">
        <f>SUM(F$2:F322)</f>
        <v>0</v>
      </c>
      <c r="X322" s="31" t="e">
        <f t="shared" si="138"/>
        <v>#DIV/0!</v>
      </c>
      <c r="Y322" s="24" t="e">
        <f t="shared" si="139"/>
        <v>#DIV/0!</v>
      </c>
      <c r="Z322" s="24" t="e">
        <f t="shared" si="140"/>
        <v>#DIV/0!</v>
      </c>
      <c r="AA322" s="26">
        <f>SUMIF('Rake Load'!A:A,Summary!B322,'Rake Load'!AO:AO)</f>
        <v>0</v>
      </c>
      <c r="AB322" s="26">
        <f>SUMIF(C$2:C322,C322,AA$2:AA322)</f>
        <v>0</v>
      </c>
      <c r="AC322" s="26">
        <f>SUM(AA$2:AA322)</f>
        <v>0</v>
      </c>
      <c r="AD322" s="31" t="e">
        <f t="shared" si="141"/>
        <v>#DIV/0!</v>
      </c>
      <c r="AE322" s="31" t="e">
        <f t="shared" si="142"/>
        <v>#DIV/0!</v>
      </c>
      <c r="AF322" s="31" t="e">
        <f t="shared" si="143"/>
        <v>#DIV/0!</v>
      </c>
      <c r="AG322" s="26">
        <f>SUMIF(Unloader!B:B,Summary!B322,Unloader!M:M)</f>
        <v>0</v>
      </c>
      <c r="AH322" s="26">
        <f>SUMIF(C$2:C322,C322,AG$2:AG322)</f>
        <v>0</v>
      </c>
      <c r="AI322" s="26">
        <f>SUM(AG$2:AG322)</f>
        <v>0</v>
      </c>
      <c r="AJ322" s="28">
        <f>SUMIF(Unloader!B:B,Summary!B322,Unloader!X:X)</f>
        <v>0</v>
      </c>
      <c r="AK322" s="28">
        <f>SUMIF(Unloader!B:B,Summary!B322,Unloader!AE:AE)+SUMIF(Unloader!B:B,Summary!B322,Unloader!BS:BS)+SUMIF(Unloader!B:B,Summary!B322,Unloader!BO:BO)</f>
        <v>0</v>
      </c>
      <c r="AL322" s="28">
        <f>SUMIF(C$2:C322,C322,AJ$2:AJ322)</f>
        <v>0</v>
      </c>
      <c r="AM322" s="28">
        <f>SUMIF(C$2:C322,C322,AK$2:AK322)</f>
        <v>0</v>
      </c>
      <c r="AN322" s="18" t="e">
        <f t="shared" si="144"/>
        <v>#DIV/0!</v>
      </c>
      <c r="AO322" s="18">
        <f>SUM(AJ$2:AJ322)</f>
        <v>0</v>
      </c>
      <c r="AP322" s="18">
        <f>SUM(AK$2:AK322)</f>
        <v>0</v>
      </c>
      <c r="AQ322" s="18" t="e">
        <f t="shared" si="145"/>
        <v>#DIV/0!</v>
      </c>
    </row>
    <row r="323" spans="1:43" x14ac:dyDescent="0.25">
      <c r="A323" s="49">
        <f t="shared" si="146"/>
        <v>322</v>
      </c>
      <c r="B323" s="120">
        <f t="shared" si="146"/>
        <v>40955</v>
      </c>
      <c r="C323" s="21">
        <f t="shared" si="127"/>
        <v>2</v>
      </c>
      <c r="D323" s="51">
        <f>COUNTIF('Rake Load'!A:A,Summary!B323)</f>
        <v>0</v>
      </c>
      <c r="E323" s="51">
        <f>SUMIF('Rake Load'!A:A,B323,'Rake Load'!F:F)</f>
        <v>0</v>
      </c>
      <c r="F323" s="23">
        <f>SUMIF('Rake Load'!A:A,B323,'Rake Load'!AB:AB)</f>
        <v>0</v>
      </c>
      <c r="G323" s="23" t="e">
        <f t="shared" si="128"/>
        <v>#DIV/0!</v>
      </c>
      <c r="H323" s="24" t="e">
        <f t="shared" si="129"/>
        <v>#DIV/0!</v>
      </c>
      <c r="I323" s="24" t="e">
        <f t="shared" si="130"/>
        <v>#DIV/0!</v>
      </c>
      <c r="J323" s="23">
        <f>SUMIF('Rake Load'!A:A,B323,'Rake Load'!BI:BI)</f>
        <v>0</v>
      </c>
      <c r="K323" s="29">
        <f t="shared" si="131"/>
        <v>0</v>
      </c>
      <c r="L323" s="29" t="e">
        <f t="shared" si="132"/>
        <v>#DIV/0!</v>
      </c>
      <c r="M323" s="36" t="e">
        <f t="shared" si="133"/>
        <v>#DIV/0!</v>
      </c>
      <c r="N323" s="36" t="e">
        <f t="shared" si="134"/>
        <v>#DIV/0!</v>
      </c>
      <c r="O323" s="122">
        <f>SUMIF(C$2:C323,C323,D$2:D323)</f>
        <v>0</v>
      </c>
      <c r="P323" s="21">
        <f>SUMIF(C$2:C323,C323,F$2:F323)</f>
        <v>0</v>
      </c>
      <c r="Q323" s="25" t="e">
        <f t="shared" si="135"/>
        <v>#DIV/0!</v>
      </c>
      <c r="R323" s="24" t="e">
        <f t="shared" si="136"/>
        <v>#DIV/0!</v>
      </c>
      <c r="S323" s="24" t="e">
        <f t="shared" si="137"/>
        <v>#DIV/0!</v>
      </c>
      <c r="T323" s="122">
        <f>SUM(D$2:D323)</f>
        <v>0</v>
      </c>
      <c r="U323" s="26">
        <f>SUMIF(C$2:C323,C323,E$2:E323)</f>
        <v>0</v>
      </c>
      <c r="V323" s="26">
        <f>SUM(E$2:E323)</f>
        <v>0</v>
      </c>
      <c r="W323" s="31">
        <f>SUM(F$2:F323)</f>
        <v>0</v>
      </c>
      <c r="X323" s="31" t="e">
        <f t="shared" si="138"/>
        <v>#DIV/0!</v>
      </c>
      <c r="Y323" s="24" t="e">
        <f t="shared" si="139"/>
        <v>#DIV/0!</v>
      </c>
      <c r="Z323" s="24" t="e">
        <f t="shared" si="140"/>
        <v>#DIV/0!</v>
      </c>
      <c r="AA323" s="26">
        <f>SUMIF('Rake Load'!A:A,Summary!B323,'Rake Load'!AO:AO)</f>
        <v>0</v>
      </c>
      <c r="AB323" s="26">
        <f>SUMIF(C$2:C323,C323,AA$2:AA323)</f>
        <v>0</v>
      </c>
      <c r="AC323" s="26">
        <f>SUM(AA$2:AA323)</f>
        <v>0</v>
      </c>
      <c r="AD323" s="31" t="e">
        <f t="shared" si="141"/>
        <v>#DIV/0!</v>
      </c>
      <c r="AE323" s="31" t="e">
        <f t="shared" si="142"/>
        <v>#DIV/0!</v>
      </c>
      <c r="AF323" s="31" t="e">
        <f t="shared" si="143"/>
        <v>#DIV/0!</v>
      </c>
      <c r="AG323" s="26">
        <f>SUMIF(Unloader!B:B,Summary!B323,Unloader!M:M)</f>
        <v>0</v>
      </c>
      <c r="AH323" s="26">
        <f>SUMIF(C$2:C323,C323,AG$2:AG323)</f>
        <v>0</v>
      </c>
      <c r="AI323" s="26">
        <f>SUM(AG$2:AG323)</f>
        <v>0</v>
      </c>
      <c r="AJ323" s="28">
        <f>SUMIF(Unloader!B:B,Summary!B323,Unloader!X:X)</f>
        <v>0</v>
      </c>
      <c r="AK323" s="28">
        <f>SUMIF(Unloader!B:B,Summary!B323,Unloader!AE:AE)+SUMIF(Unloader!B:B,Summary!B323,Unloader!BS:BS)+SUMIF(Unloader!B:B,Summary!B323,Unloader!BO:BO)</f>
        <v>0</v>
      </c>
      <c r="AL323" s="28">
        <f>SUMIF(C$2:C323,C323,AJ$2:AJ323)</f>
        <v>0</v>
      </c>
      <c r="AM323" s="28">
        <f>SUMIF(C$2:C323,C323,AK$2:AK323)</f>
        <v>0</v>
      </c>
      <c r="AN323" s="18" t="e">
        <f t="shared" si="144"/>
        <v>#DIV/0!</v>
      </c>
      <c r="AO323" s="18">
        <f>SUM(AJ$2:AJ323)</f>
        <v>0</v>
      </c>
      <c r="AP323" s="18">
        <f>SUM(AK$2:AK323)</f>
        <v>0</v>
      </c>
      <c r="AQ323" s="18" t="e">
        <f t="shared" si="145"/>
        <v>#DIV/0!</v>
      </c>
    </row>
    <row r="324" spans="1:43" x14ac:dyDescent="0.25">
      <c r="A324" s="49">
        <f t="shared" si="146"/>
        <v>323</v>
      </c>
      <c r="B324" s="120">
        <f t="shared" si="146"/>
        <v>40956</v>
      </c>
      <c r="C324" s="21">
        <f t="shared" si="127"/>
        <v>2</v>
      </c>
      <c r="D324" s="51">
        <f>COUNTIF('Rake Load'!A:A,Summary!B324)</f>
        <v>0</v>
      </c>
      <c r="E324" s="51">
        <f>SUMIF('Rake Load'!A:A,B324,'Rake Load'!F:F)</f>
        <v>0</v>
      </c>
      <c r="F324" s="23">
        <f>SUMIF('Rake Load'!A:A,B324,'Rake Load'!AB:AB)</f>
        <v>0</v>
      </c>
      <c r="G324" s="23" t="e">
        <f t="shared" si="128"/>
        <v>#DIV/0!</v>
      </c>
      <c r="H324" s="24" t="e">
        <f t="shared" si="129"/>
        <v>#DIV/0!</v>
      </c>
      <c r="I324" s="24" t="e">
        <f t="shared" si="130"/>
        <v>#DIV/0!</v>
      </c>
      <c r="J324" s="23">
        <f>SUMIF('Rake Load'!A:A,B324,'Rake Load'!BI:BI)</f>
        <v>0</v>
      </c>
      <c r="K324" s="29">
        <f t="shared" si="131"/>
        <v>0</v>
      </c>
      <c r="L324" s="29" t="e">
        <f t="shared" si="132"/>
        <v>#DIV/0!</v>
      </c>
      <c r="M324" s="36" t="e">
        <f t="shared" si="133"/>
        <v>#DIV/0!</v>
      </c>
      <c r="N324" s="36" t="e">
        <f t="shared" si="134"/>
        <v>#DIV/0!</v>
      </c>
      <c r="O324" s="122">
        <f>SUMIF(C$2:C324,C324,D$2:D324)</f>
        <v>0</v>
      </c>
      <c r="P324" s="21">
        <f>SUMIF(C$2:C324,C324,F$2:F324)</f>
        <v>0</v>
      </c>
      <c r="Q324" s="25" t="e">
        <f t="shared" si="135"/>
        <v>#DIV/0!</v>
      </c>
      <c r="R324" s="24" t="e">
        <f t="shared" si="136"/>
        <v>#DIV/0!</v>
      </c>
      <c r="S324" s="24" t="e">
        <f t="shared" si="137"/>
        <v>#DIV/0!</v>
      </c>
      <c r="T324" s="122">
        <f>SUM(D$2:D324)</f>
        <v>0</v>
      </c>
      <c r="U324" s="26">
        <f>SUMIF(C$2:C324,C324,E$2:E324)</f>
        <v>0</v>
      </c>
      <c r="V324" s="26">
        <f>SUM(E$2:E324)</f>
        <v>0</v>
      </c>
      <c r="W324" s="31">
        <f>SUM(F$2:F324)</f>
        <v>0</v>
      </c>
      <c r="X324" s="31" t="e">
        <f t="shared" si="138"/>
        <v>#DIV/0!</v>
      </c>
      <c r="Y324" s="24" t="e">
        <f t="shared" si="139"/>
        <v>#DIV/0!</v>
      </c>
      <c r="Z324" s="24" t="e">
        <f t="shared" si="140"/>
        <v>#DIV/0!</v>
      </c>
      <c r="AA324" s="26">
        <f>SUMIF('Rake Load'!A:A,Summary!B324,'Rake Load'!AO:AO)</f>
        <v>0</v>
      </c>
      <c r="AB324" s="26">
        <f>SUMIF(C$2:C324,C324,AA$2:AA324)</f>
        <v>0</v>
      </c>
      <c r="AC324" s="26">
        <f>SUM(AA$2:AA324)</f>
        <v>0</v>
      </c>
      <c r="AD324" s="31" t="e">
        <f t="shared" si="141"/>
        <v>#DIV/0!</v>
      </c>
      <c r="AE324" s="31" t="e">
        <f t="shared" si="142"/>
        <v>#DIV/0!</v>
      </c>
      <c r="AF324" s="31" t="e">
        <f t="shared" si="143"/>
        <v>#DIV/0!</v>
      </c>
      <c r="AG324" s="26">
        <f>SUMIF(Unloader!B:B,Summary!B324,Unloader!M:M)</f>
        <v>0</v>
      </c>
      <c r="AH324" s="26">
        <f>SUMIF(C$2:C324,C324,AG$2:AG324)</f>
        <v>0</v>
      </c>
      <c r="AI324" s="26">
        <f>SUM(AG$2:AG324)</f>
        <v>0</v>
      </c>
      <c r="AJ324" s="28">
        <f>SUMIF(Unloader!B:B,Summary!B324,Unloader!X:X)</f>
        <v>0</v>
      </c>
      <c r="AK324" s="28">
        <f>SUMIF(Unloader!B:B,Summary!B324,Unloader!AE:AE)+SUMIF(Unloader!B:B,Summary!B324,Unloader!BS:BS)+SUMIF(Unloader!B:B,Summary!B324,Unloader!BO:BO)</f>
        <v>0</v>
      </c>
      <c r="AL324" s="28">
        <f>SUMIF(C$2:C324,C324,AJ$2:AJ324)</f>
        <v>0</v>
      </c>
      <c r="AM324" s="28">
        <f>SUMIF(C$2:C324,C324,AK$2:AK324)</f>
        <v>0</v>
      </c>
      <c r="AN324" s="18" t="e">
        <f t="shared" si="144"/>
        <v>#DIV/0!</v>
      </c>
      <c r="AO324" s="18">
        <f>SUM(AJ$2:AJ324)</f>
        <v>0</v>
      </c>
      <c r="AP324" s="18">
        <f>SUM(AK$2:AK324)</f>
        <v>0</v>
      </c>
      <c r="AQ324" s="18" t="e">
        <f t="shared" si="145"/>
        <v>#DIV/0!</v>
      </c>
    </row>
    <row r="325" spans="1:43" x14ac:dyDescent="0.25">
      <c r="A325" s="49">
        <f t="shared" si="146"/>
        <v>324</v>
      </c>
      <c r="B325" s="120">
        <f t="shared" si="146"/>
        <v>40957</v>
      </c>
      <c r="C325" s="21">
        <f t="shared" si="127"/>
        <v>2</v>
      </c>
      <c r="D325" s="51">
        <f>COUNTIF('Rake Load'!A:A,Summary!B325)</f>
        <v>0</v>
      </c>
      <c r="E325" s="51">
        <f>SUMIF('Rake Load'!A:A,B325,'Rake Load'!F:F)</f>
        <v>0</v>
      </c>
      <c r="F325" s="23">
        <f>SUMIF('Rake Load'!A:A,B325,'Rake Load'!AB:AB)</f>
        <v>0</v>
      </c>
      <c r="G325" s="23" t="e">
        <f t="shared" si="128"/>
        <v>#DIV/0!</v>
      </c>
      <c r="H325" s="24" t="e">
        <f t="shared" si="129"/>
        <v>#DIV/0!</v>
      </c>
      <c r="I325" s="24" t="e">
        <f t="shared" si="130"/>
        <v>#DIV/0!</v>
      </c>
      <c r="J325" s="23">
        <f>SUMIF('Rake Load'!A:A,B325,'Rake Load'!BI:BI)</f>
        <v>0</v>
      </c>
      <c r="K325" s="29">
        <f t="shared" si="131"/>
        <v>0</v>
      </c>
      <c r="L325" s="29" t="e">
        <f t="shared" si="132"/>
        <v>#DIV/0!</v>
      </c>
      <c r="M325" s="36" t="e">
        <f t="shared" si="133"/>
        <v>#DIV/0!</v>
      </c>
      <c r="N325" s="36" t="e">
        <f t="shared" si="134"/>
        <v>#DIV/0!</v>
      </c>
      <c r="O325" s="122">
        <f>SUMIF(C$2:C325,C325,D$2:D325)</f>
        <v>0</v>
      </c>
      <c r="P325" s="21">
        <f>SUMIF(C$2:C325,C325,F$2:F325)</f>
        <v>0</v>
      </c>
      <c r="Q325" s="25" t="e">
        <f t="shared" si="135"/>
        <v>#DIV/0!</v>
      </c>
      <c r="R325" s="24" t="e">
        <f t="shared" si="136"/>
        <v>#DIV/0!</v>
      </c>
      <c r="S325" s="24" t="e">
        <f t="shared" si="137"/>
        <v>#DIV/0!</v>
      </c>
      <c r="T325" s="122">
        <f>SUM(D$2:D325)</f>
        <v>0</v>
      </c>
      <c r="U325" s="26">
        <f>SUMIF(C$2:C325,C325,E$2:E325)</f>
        <v>0</v>
      </c>
      <c r="V325" s="26">
        <f>SUM(E$2:E325)</f>
        <v>0</v>
      </c>
      <c r="W325" s="31">
        <f>SUM(F$2:F325)</f>
        <v>0</v>
      </c>
      <c r="X325" s="31" t="e">
        <f t="shared" si="138"/>
        <v>#DIV/0!</v>
      </c>
      <c r="Y325" s="24" t="e">
        <f t="shared" si="139"/>
        <v>#DIV/0!</v>
      </c>
      <c r="Z325" s="24" t="e">
        <f t="shared" si="140"/>
        <v>#DIV/0!</v>
      </c>
      <c r="AA325" s="26">
        <f>SUMIF('Rake Load'!A:A,Summary!B325,'Rake Load'!AO:AO)</f>
        <v>0</v>
      </c>
      <c r="AB325" s="26">
        <f>SUMIF(C$2:C325,C325,AA$2:AA325)</f>
        <v>0</v>
      </c>
      <c r="AC325" s="26">
        <f>SUM(AA$2:AA325)</f>
        <v>0</v>
      </c>
      <c r="AD325" s="31" t="e">
        <f t="shared" si="141"/>
        <v>#DIV/0!</v>
      </c>
      <c r="AE325" s="31" t="e">
        <f t="shared" si="142"/>
        <v>#DIV/0!</v>
      </c>
      <c r="AF325" s="31" t="e">
        <f t="shared" si="143"/>
        <v>#DIV/0!</v>
      </c>
      <c r="AG325" s="26">
        <f>SUMIF(Unloader!B:B,Summary!B325,Unloader!M:M)</f>
        <v>0</v>
      </c>
      <c r="AH325" s="26">
        <f>SUMIF(C$2:C325,C325,AG$2:AG325)</f>
        <v>0</v>
      </c>
      <c r="AI325" s="26">
        <f>SUM(AG$2:AG325)</f>
        <v>0</v>
      </c>
      <c r="AJ325" s="28">
        <f>SUMIF(Unloader!B:B,Summary!B325,Unloader!X:X)</f>
        <v>0</v>
      </c>
      <c r="AK325" s="28">
        <f>SUMIF(Unloader!B:B,Summary!B325,Unloader!AE:AE)+SUMIF(Unloader!B:B,Summary!B325,Unloader!BS:BS)+SUMIF(Unloader!B:B,Summary!B325,Unloader!BO:BO)</f>
        <v>0</v>
      </c>
      <c r="AL325" s="28">
        <f>SUMIF(C$2:C325,C325,AJ$2:AJ325)</f>
        <v>0</v>
      </c>
      <c r="AM325" s="28">
        <f>SUMIF(C$2:C325,C325,AK$2:AK325)</f>
        <v>0</v>
      </c>
      <c r="AN325" s="18" t="e">
        <f t="shared" si="144"/>
        <v>#DIV/0!</v>
      </c>
      <c r="AO325" s="18">
        <f>SUM(AJ$2:AJ325)</f>
        <v>0</v>
      </c>
      <c r="AP325" s="18">
        <f>SUM(AK$2:AK325)</f>
        <v>0</v>
      </c>
      <c r="AQ325" s="18" t="e">
        <f t="shared" si="145"/>
        <v>#DIV/0!</v>
      </c>
    </row>
    <row r="326" spans="1:43" x14ac:dyDescent="0.25">
      <c r="A326" s="49">
        <f t="shared" si="146"/>
        <v>325</v>
      </c>
      <c r="B326" s="120">
        <f t="shared" si="146"/>
        <v>40958</v>
      </c>
      <c r="C326" s="21">
        <f t="shared" si="127"/>
        <v>2</v>
      </c>
      <c r="D326" s="51">
        <f>COUNTIF('Rake Load'!A:A,Summary!B326)</f>
        <v>0</v>
      </c>
      <c r="E326" s="51">
        <f>SUMIF('Rake Load'!A:A,B326,'Rake Load'!F:F)</f>
        <v>0</v>
      </c>
      <c r="F326" s="23">
        <f>SUMIF('Rake Load'!A:A,B326,'Rake Load'!AB:AB)</f>
        <v>0</v>
      </c>
      <c r="G326" s="23" t="e">
        <f t="shared" si="128"/>
        <v>#DIV/0!</v>
      </c>
      <c r="H326" s="24" t="e">
        <f t="shared" si="129"/>
        <v>#DIV/0!</v>
      </c>
      <c r="I326" s="24" t="e">
        <f t="shared" si="130"/>
        <v>#DIV/0!</v>
      </c>
      <c r="J326" s="23">
        <f>SUMIF('Rake Load'!A:A,B326,'Rake Load'!BI:BI)</f>
        <v>0</v>
      </c>
      <c r="K326" s="29">
        <f t="shared" si="131"/>
        <v>0</v>
      </c>
      <c r="L326" s="29" t="e">
        <f t="shared" si="132"/>
        <v>#DIV/0!</v>
      </c>
      <c r="M326" s="36" t="e">
        <f t="shared" si="133"/>
        <v>#DIV/0!</v>
      </c>
      <c r="N326" s="36" t="e">
        <f t="shared" si="134"/>
        <v>#DIV/0!</v>
      </c>
      <c r="O326" s="122">
        <f>SUMIF(C$2:C326,C326,D$2:D326)</f>
        <v>0</v>
      </c>
      <c r="P326" s="21">
        <f>SUMIF(C$2:C326,C326,F$2:F326)</f>
        <v>0</v>
      </c>
      <c r="Q326" s="25" t="e">
        <f t="shared" si="135"/>
        <v>#DIV/0!</v>
      </c>
      <c r="R326" s="24" t="e">
        <f t="shared" si="136"/>
        <v>#DIV/0!</v>
      </c>
      <c r="S326" s="24" t="e">
        <f t="shared" si="137"/>
        <v>#DIV/0!</v>
      </c>
      <c r="T326" s="122">
        <f>SUM(D$2:D326)</f>
        <v>0</v>
      </c>
      <c r="U326" s="26">
        <f>SUMIF(C$2:C326,C326,E$2:E326)</f>
        <v>0</v>
      </c>
      <c r="V326" s="26">
        <f>SUM(E$2:E326)</f>
        <v>0</v>
      </c>
      <c r="W326" s="31">
        <f>SUM(F$2:F326)</f>
        <v>0</v>
      </c>
      <c r="X326" s="31" t="e">
        <f t="shared" si="138"/>
        <v>#DIV/0!</v>
      </c>
      <c r="Y326" s="24" t="e">
        <f t="shared" si="139"/>
        <v>#DIV/0!</v>
      </c>
      <c r="Z326" s="24" t="e">
        <f t="shared" si="140"/>
        <v>#DIV/0!</v>
      </c>
      <c r="AA326" s="26">
        <f>SUMIF('Rake Load'!A:A,Summary!B326,'Rake Load'!AO:AO)</f>
        <v>0</v>
      </c>
      <c r="AB326" s="26">
        <f>SUMIF(C$2:C326,C326,AA$2:AA326)</f>
        <v>0</v>
      </c>
      <c r="AC326" s="26">
        <f>SUM(AA$2:AA326)</f>
        <v>0</v>
      </c>
      <c r="AD326" s="31" t="e">
        <f t="shared" si="141"/>
        <v>#DIV/0!</v>
      </c>
      <c r="AE326" s="31" t="e">
        <f t="shared" si="142"/>
        <v>#DIV/0!</v>
      </c>
      <c r="AF326" s="31" t="e">
        <f t="shared" si="143"/>
        <v>#DIV/0!</v>
      </c>
      <c r="AG326" s="26">
        <f>SUMIF(Unloader!B:B,Summary!B326,Unloader!M:M)</f>
        <v>0</v>
      </c>
      <c r="AH326" s="26">
        <f>SUMIF(C$2:C326,C326,AG$2:AG326)</f>
        <v>0</v>
      </c>
      <c r="AI326" s="26">
        <f>SUM(AG$2:AG326)</f>
        <v>0</v>
      </c>
      <c r="AJ326" s="28">
        <f>SUMIF(Unloader!B:B,Summary!B326,Unloader!X:X)</f>
        <v>0</v>
      </c>
      <c r="AK326" s="28">
        <f>SUMIF(Unloader!B:B,Summary!B326,Unloader!AE:AE)+SUMIF(Unloader!B:B,Summary!B326,Unloader!BS:BS)+SUMIF(Unloader!B:B,Summary!B326,Unloader!BO:BO)</f>
        <v>0</v>
      </c>
      <c r="AL326" s="28">
        <f>SUMIF(C$2:C326,C326,AJ$2:AJ326)</f>
        <v>0</v>
      </c>
      <c r="AM326" s="28">
        <f>SUMIF(C$2:C326,C326,AK$2:AK326)</f>
        <v>0</v>
      </c>
      <c r="AN326" s="18" t="e">
        <f t="shared" si="144"/>
        <v>#DIV/0!</v>
      </c>
      <c r="AO326" s="18">
        <f>SUM(AJ$2:AJ326)</f>
        <v>0</v>
      </c>
      <c r="AP326" s="18">
        <f>SUM(AK$2:AK326)</f>
        <v>0</v>
      </c>
      <c r="AQ326" s="18" t="e">
        <f t="shared" si="145"/>
        <v>#DIV/0!</v>
      </c>
    </row>
    <row r="327" spans="1:43" x14ac:dyDescent="0.25">
      <c r="A327" s="49">
        <f t="shared" si="146"/>
        <v>326</v>
      </c>
      <c r="B327" s="120">
        <f t="shared" si="146"/>
        <v>40959</v>
      </c>
      <c r="C327" s="21">
        <f t="shared" si="127"/>
        <v>2</v>
      </c>
      <c r="D327" s="51">
        <v>6</v>
      </c>
      <c r="E327" s="51">
        <v>13896.57</v>
      </c>
      <c r="F327" s="23">
        <f>SUMIF('Rake Load'!A:A,B327,'Rake Load'!AB:AB)</f>
        <v>0</v>
      </c>
      <c r="G327" s="23">
        <f>F327/D327</f>
        <v>0</v>
      </c>
      <c r="H327" s="24">
        <f t="shared" si="129"/>
        <v>0</v>
      </c>
      <c r="I327" s="24">
        <f t="shared" si="130"/>
        <v>0</v>
      </c>
      <c r="J327" s="23">
        <f>SUMIF('Rake Load'!A:A,B327,'Rake Load'!BI:BI)</f>
        <v>0</v>
      </c>
      <c r="K327" s="29">
        <f>F327-J327</f>
        <v>0</v>
      </c>
      <c r="L327" s="29">
        <f t="shared" si="132"/>
        <v>0</v>
      </c>
      <c r="M327" s="36">
        <f t="shared" si="133"/>
        <v>0</v>
      </c>
      <c r="N327" s="36">
        <f t="shared" si="134"/>
        <v>0</v>
      </c>
      <c r="O327" s="122">
        <f>SUMIF(C$2:C327,C327,D$2:D327)</f>
        <v>6</v>
      </c>
      <c r="P327" s="21">
        <f>SUMIF(C$2:C327,C327,F$2:F327)</f>
        <v>0</v>
      </c>
      <c r="Q327" s="25">
        <f t="shared" si="135"/>
        <v>0</v>
      </c>
      <c r="R327" s="24">
        <f t="shared" si="136"/>
        <v>0</v>
      </c>
      <c r="S327" s="24">
        <f t="shared" si="137"/>
        <v>0</v>
      </c>
      <c r="T327" s="122">
        <f>SUM(D$2:D327)</f>
        <v>6</v>
      </c>
      <c r="U327" s="26">
        <f>SUMIF(C$2:C327,C327,E$2:E327)</f>
        <v>13896.57</v>
      </c>
      <c r="V327" s="26">
        <f>SUM(E$2:E327)</f>
        <v>13896.57</v>
      </c>
      <c r="W327" s="31">
        <f>SUM(F$2:F327)</f>
        <v>0</v>
      </c>
      <c r="X327" s="31">
        <f t="shared" si="138"/>
        <v>0</v>
      </c>
      <c r="Y327" s="24">
        <f t="shared" si="139"/>
        <v>0</v>
      </c>
      <c r="Z327" s="24">
        <f t="shared" si="140"/>
        <v>0</v>
      </c>
      <c r="AA327" s="26">
        <f>SUMIF('Rake Load'!A:A,Summary!B327,'Rake Load'!AO:AO)</f>
        <v>0</v>
      </c>
      <c r="AB327" s="26">
        <f>SUMIF(C$2:C327,C327,AA$2:AA327)</f>
        <v>0</v>
      </c>
      <c r="AC327" s="26">
        <f>SUM(AA$2:AA327)</f>
        <v>0</v>
      </c>
      <c r="AD327" s="31">
        <f t="shared" si="141"/>
        <v>0</v>
      </c>
      <c r="AE327" s="31">
        <f t="shared" si="142"/>
        <v>0</v>
      </c>
      <c r="AF327" s="31">
        <f t="shared" si="143"/>
        <v>0</v>
      </c>
      <c r="AG327" s="26">
        <f>SUMIF(Unloader!B:B,Summary!B327,Unloader!M:M)</f>
        <v>0</v>
      </c>
      <c r="AH327" s="26">
        <f>SUMIF(C$2:C327,C327,AG$2:AG327)</f>
        <v>0</v>
      </c>
      <c r="AI327" s="26">
        <f>SUM(AG$2:AG327)</f>
        <v>0</v>
      </c>
      <c r="AJ327" s="28">
        <f>SUMIF(Unloader!B:B,Summary!B327,Unloader!X:X)</f>
        <v>0</v>
      </c>
      <c r="AK327" s="28">
        <f>SUMIF(Unloader!B:B,Summary!B327,Unloader!AE:AE)+SUMIF(Unloader!B:B,Summary!B327,Unloader!BS:BS)+SUMIF(Unloader!B:B,Summary!B327,Unloader!BO:BO)</f>
        <v>0</v>
      </c>
      <c r="AL327" s="28">
        <f>SUMIF(C$2:C327,C327,AJ$2:AJ327)</f>
        <v>0</v>
      </c>
      <c r="AM327" s="28">
        <f>SUMIF(C$2:C327,C327,AK$2:AK327)</f>
        <v>0</v>
      </c>
      <c r="AN327" s="18" t="e">
        <f t="shared" si="144"/>
        <v>#DIV/0!</v>
      </c>
      <c r="AO327" s="18">
        <f>SUM(AJ$2:AJ327)</f>
        <v>0</v>
      </c>
      <c r="AP327" s="18">
        <f>SUM(AK$2:AK327)</f>
        <v>0</v>
      </c>
      <c r="AQ327" s="18" t="e">
        <f t="shared" si="145"/>
        <v>#DIV/0!</v>
      </c>
    </row>
    <row r="328" spans="1:43" x14ac:dyDescent="0.25">
      <c r="A328" s="49">
        <f t="shared" ref="A328:B343" si="147">A327+1</f>
        <v>327</v>
      </c>
      <c r="B328" s="120">
        <f t="shared" si="147"/>
        <v>40960</v>
      </c>
      <c r="C328" s="21">
        <f t="shared" si="127"/>
        <v>2</v>
      </c>
      <c r="D328" s="51">
        <f>COUNTIF('Rake Load'!A:A,Summary!B328)</f>
        <v>0</v>
      </c>
      <c r="E328" s="51">
        <f>SUMIF('Rake Load'!A:A,B328,'Rake Load'!F:F)</f>
        <v>0</v>
      </c>
      <c r="F328" s="23">
        <f>SUMIF('Rake Load'!A:A,B328,'Rake Load'!AB:AB)</f>
        <v>0</v>
      </c>
      <c r="G328" s="23" t="e">
        <f t="shared" si="128"/>
        <v>#DIV/0!</v>
      </c>
      <c r="H328" s="24" t="e">
        <f t="shared" si="129"/>
        <v>#DIV/0!</v>
      </c>
      <c r="I328" s="24" t="e">
        <f t="shared" si="130"/>
        <v>#DIV/0!</v>
      </c>
      <c r="J328" s="23">
        <f>SUMIF('Rake Load'!A:A,B328,'Rake Load'!BI:BI)</f>
        <v>0</v>
      </c>
      <c r="K328" s="29">
        <f t="shared" si="131"/>
        <v>0</v>
      </c>
      <c r="L328" s="29" t="e">
        <f t="shared" si="132"/>
        <v>#DIV/0!</v>
      </c>
      <c r="M328" s="36" t="e">
        <f t="shared" si="133"/>
        <v>#DIV/0!</v>
      </c>
      <c r="N328" s="36" t="e">
        <f t="shared" si="134"/>
        <v>#DIV/0!</v>
      </c>
      <c r="O328" s="122">
        <f>SUMIF(C$2:C328,C328,D$2:D328)</f>
        <v>6</v>
      </c>
      <c r="P328" s="21">
        <f>SUMIF(C$2:C328,C328,F$2:F328)</f>
        <v>0</v>
      </c>
      <c r="Q328" s="25">
        <f t="shared" si="135"/>
        <v>0</v>
      </c>
      <c r="R328" s="24">
        <f t="shared" si="136"/>
        <v>0</v>
      </c>
      <c r="S328" s="24">
        <f t="shared" si="137"/>
        <v>0</v>
      </c>
      <c r="T328" s="122">
        <f>SUM(D$2:D328)</f>
        <v>6</v>
      </c>
      <c r="U328" s="26">
        <f>SUMIF(C$2:C328,C328,E$2:E328)</f>
        <v>13896.57</v>
      </c>
      <c r="V328" s="26">
        <f>SUM(E$2:E328)</f>
        <v>13896.57</v>
      </c>
      <c r="W328" s="31">
        <f>SUM(F$2:F328)</f>
        <v>0</v>
      </c>
      <c r="X328" s="31">
        <f t="shared" si="138"/>
        <v>0</v>
      </c>
      <c r="Y328" s="24">
        <f t="shared" si="139"/>
        <v>0</v>
      </c>
      <c r="Z328" s="24">
        <f t="shared" si="140"/>
        <v>0</v>
      </c>
      <c r="AA328" s="26">
        <f>SUMIF('Rake Load'!A:A,Summary!B328,'Rake Load'!AO:AO)</f>
        <v>0</v>
      </c>
      <c r="AB328" s="26">
        <f>SUMIF(C$2:C328,C328,AA$2:AA328)</f>
        <v>0</v>
      </c>
      <c r="AC328" s="26">
        <f>SUM(AA$2:AA328)</f>
        <v>0</v>
      </c>
      <c r="AD328" s="31" t="e">
        <f t="shared" si="141"/>
        <v>#DIV/0!</v>
      </c>
      <c r="AE328" s="31">
        <f t="shared" si="142"/>
        <v>0</v>
      </c>
      <c r="AF328" s="31">
        <f t="shared" si="143"/>
        <v>0</v>
      </c>
      <c r="AG328" s="26">
        <f>SUMIF(Unloader!B:B,Summary!B328,Unloader!M:M)</f>
        <v>0</v>
      </c>
      <c r="AH328" s="26">
        <f>SUMIF(C$2:C328,C328,AG$2:AG328)</f>
        <v>0</v>
      </c>
      <c r="AI328" s="26">
        <f>SUM(AG$2:AG328)</f>
        <v>0</v>
      </c>
      <c r="AJ328" s="28">
        <f>SUMIF(Unloader!B:B,Summary!B328,Unloader!X:X)</f>
        <v>0</v>
      </c>
      <c r="AK328" s="28">
        <f>SUMIF(Unloader!B:B,Summary!B328,Unloader!AE:AE)+SUMIF(Unloader!B:B,Summary!B328,Unloader!BS:BS)+SUMIF(Unloader!B:B,Summary!B328,Unloader!BO:BO)</f>
        <v>0</v>
      </c>
      <c r="AL328" s="28">
        <f>SUMIF(C$2:C328,C328,AJ$2:AJ328)</f>
        <v>0</v>
      </c>
      <c r="AM328" s="28">
        <f>SUMIF(C$2:C328,C328,AK$2:AK328)</f>
        <v>0</v>
      </c>
      <c r="AN328" s="18" t="e">
        <f t="shared" si="144"/>
        <v>#DIV/0!</v>
      </c>
      <c r="AO328" s="18">
        <f>SUM(AJ$2:AJ328)</f>
        <v>0</v>
      </c>
      <c r="AP328" s="18">
        <f>SUM(AK$2:AK328)</f>
        <v>0</v>
      </c>
      <c r="AQ328" s="18" t="e">
        <f t="shared" si="145"/>
        <v>#DIV/0!</v>
      </c>
    </row>
    <row r="329" spans="1:43" x14ac:dyDescent="0.25">
      <c r="A329" s="49">
        <f t="shared" si="147"/>
        <v>328</v>
      </c>
      <c r="B329" s="120">
        <f t="shared" si="147"/>
        <v>40961</v>
      </c>
      <c r="C329" s="21">
        <f t="shared" si="127"/>
        <v>2</v>
      </c>
      <c r="D329" s="51">
        <f>COUNTIF('Rake Load'!A:A,Summary!B329)</f>
        <v>0</v>
      </c>
      <c r="E329" s="51">
        <f>SUMIF('Rake Load'!A:A,B329,'Rake Load'!F:F)</f>
        <v>0</v>
      </c>
      <c r="F329" s="23">
        <f>SUMIF('Rake Load'!A:A,B329,'Rake Load'!AB:AB)</f>
        <v>0</v>
      </c>
      <c r="G329" s="23" t="e">
        <f t="shared" si="128"/>
        <v>#DIV/0!</v>
      </c>
      <c r="H329" s="24" t="e">
        <f t="shared" si="129"/>
        <v>#DIV/0!</v>
      </c>
      <c r="I329" s="24" t="e">
        <f t="shared" si="130"/>
        <v>#DIV/0!</v>
      </c>
      <c r="J329" s="23">
        <f>SUMIF('Rake Load'!A:A,B329,'Rake Load'!BI:BI)</f>
        <v>0</v>
      </c>
      <c r="K329" s="29">
        <f t="shared" si="131"/>
        <v>0</v>
      </c>
      <c r="L329" s="29" t="e">
        <f t="shared" si="132"/>
        <v>#DIV/0!</v>
      </c>
      <c r="M329" s="36" t="e">
        <f t="shared" si="133"/>
        <v>#DIV/0!</v>
      </c>
      <c r="N329" s="36" t="e">
        <f t="shared" si="134"/>
        <v>#DIV/0!</v>
      </c>
      <c r="O329" s="122">
        <f>SUMIF(C$2:C329,C329,D$2:D329)</f>
        <v>6</v>
      </c>
      <c r="P329" s="21">
        <f>SUMIF(C$2:C329,C329,F$2:F329)</f>
        <v>0</v>
      </c>
      <c r="Q329" s="25">
        <f t="shared" si="135"/>
        <v>0</v>
      </c>
      <c r="R329" s="24">
        <f t="shared" si="136"/>
        <v>0</v>
      </c>
      <c r="S329" s="24">
        <f t="shared" si="137"/>
        <v>0</v>
      </c>
      <c r="T329" s="122">
        <f>SUM(D$2:D329)</f>
        <v>6</v>
      </c>
      <c r="U329" s="26">
        <f>SUMIF(C$2:C329,C329,E$2:E329)</f>
        <v>13896.57</v>
      </c>
      <c r="V329" s="26">
        <f>SUM(E$2:E329)</f>
        <v>13896.57</v>
      </c>
      <c r="W329" s="31">
        <f>SUM(F$2:F329)</f>
        <v>0</v>
      </c>
      <c r="X329" s="31">
        <f t="shared" si="138"/>
        <v>0</v>
      </c>
      <c r="Y329" s="24">
        <f t="shared" si="139"/>
        <v>0</v>
      </c>
      <c r="Z329" s="24">
        <f t="shared" si="140"/>
        <v>0</v>
      </c>
      <c r="AA329" s="26">
        <f>SUMIF('Rake Load'!A:A,Summary!B329,'Rake Load'!AO:AO)</f>
        <v>0</v>
      </c>
      <c r="AB329" s="26">
        <f>SUMIF(C$2:C329,C329,AA$2:AA329)</f>
        <v>0</v>
      </c>
      <c r="AC329" s="26">
        <f>SUM(AA$2:AA329)</f>
        <v>0</v>
      </c>
      <c r="AD329" s="31" t="e">
        <f t="shared" si="141"/>
        <v>#DIV/0!</v>
      </c>
      <c r="AE329" s="31">
        <f t="shared" si="142"/>
        <v>0</v>
      </c>
      <c r="AF329" s="31">
        <f t="shared" si="143"/>
        <v>0</v>
      </c>
      <c r="AG329" s="26">
        <f>SUMIF(Unloader!B:B,Summary!B329,Unloader!M:M)</f>
        <v>0</v>
      </c>
      <c r="AH329" s="26">
        <f>SUMIF(C$2:C329,C329,AG$2:AG329)</f>
        <v>0</v>
      </c>
      <c r="AI329" s="26">
        <f>SUM(AG$2:AG329)</f>
        <v>0</v>
      </c>
      <c r="AJ329" s="28">
        <f>SUMIF(Unloader!B:B,Summary!B329,Unloader!X:X)</f>
        <v>0</v>
      </c>
      <c r="AK329" s="28">
        <f>SUMIF(Unloader!B:B,Summary!B329,Unloader!AE:AE)+SUMIF(Unloader!B:B,Summary!B329,Unloader!BS:BS)+SUMIF(Unloader!B:B,Summary!B329,Unloader!BO:BO)</f>
        <v>0</v>
      </c>
      <c r="AL329" s="28">
        <f>SUMIF(C$2:C329,C329,AJ$2:AJ329)</f>
        <v>0</v>
      </c>
      <c r="AM329" s="28">
        <f>SUMIF(C$2:C329,C329,AK$2:AK329)</f>
        <v>0</v>
      </c>
      <c r="AN329" s="18" t="e">
        <f t="shared" si="144"/>
        <v>#DIV/0!</v>
      </c>
      <c r="AO329" s="18">
        <f>SUM(AJ$2:AJ329)</f>
        <v>0</v>
      </c>
      <c r="AP329" s="18">
        <f>SUM(AK$2:AK329)</f>
        <v>0</v>
      </c>
      <c r="AQ329" s="18" t="e">
        <f t="shared" si="145"/>
        <v>#DIV/0!</v>
      </c>
    </row>
    <row r="330" spans="1:43" x14ac:dyDescent="0.25">
      <c r="A330" s="49">
        <f t="shared" si="147"/>
        <v>329</v>
      </c>
      <c r="B330" s="120">
        <f t="shared" si="147"/>
        <v>40962</v>
      </c>
      <c r="C330" s="21">
        <f t="shared" si="127"/>
        <v>2</v>
      </c>
      <c r="D330" s="51">
        <f>COUNTIF('Rake Load'!A:A,Summary!B330)</f>
        <v>0</v>
      </c>
      <c r="E330" s="51">
        <f>SUMIF('Rake Load'!A:A,B330,'Rake Load'!F:F)</f>
        <v>0</v>
      </c>
      <c r="F330" s="23">
        <f>SUMIF('Rake Load'!A:A,B330,'Rake Load'!AB:AB)</f>
        <v>0</v>
      </c>
      <c r="G330" s="23" t="e">
        <f t="shared" si="128"/>
        <v>#DIV/0!</v>
      </c>
      <c r="H330" s="24" t="e">
        <f t="shared" si="129"/>
        <v>#DIV/0!</v>
      </c>
      <c r="I330" s="24" t="e">
        <f t="shared" si="130"/>
        <v>#DIV/0!</v>
      </c>
      <c r="J330" s="23">
        <f>SUMIF('Rake Load'!A:A,B330,'Rake Load'!BI:BI)</f>
        <v>0</v>
      </c>
      <c r="K330" s="29">
        <f t="shared" si="131"/>
        <v>0</v>
      </c>
      <c r="L330" s="29" t="e">
        <f t="shared" si="132"/>
        <v>#DIV/0!</v>
      </c>
      <c r="M330" s="36" t="e">
        <f t="shared" si="133"/>
        <v>#DIV/0!</v>
      </c>
      <c r="N330" s="36" t="e">
        <f t="shared" si="134"/>
        <v>#DIV/0!</v>
      </c>
      <c r="O330" s="122">
        <f>SUMIF(C$2:C330,C330,D$2:D330)</f>
        <v>6</v>
      </c>
      <c r="P330" s="21">
        <f>SUMIF(C$2:C330,C330,F$2:F330)</f>
        <v>0</v>
      </c>
      <c r="Q330" s="25">
        <f t="shared" si="135"/>
        <v>0</v>
      </c>
      <c r="R330" s="24">
        <f t="shared" si="136"/>
        <v>0</v>
      </c>
      <c r="S330" s="24">
        <f t="shared" si="137"/>
        <v>0</v>
      </c>
      <c r="T330" s="122">
        <f>SUM(D$2:D330)</f>
        <v>6</v>
      </c>
      <c r="U330" s="26">
        <f>SUMIF(C$2:C330,C330,E$2:E330)</f>
        <v>13896.57</v>
      </c>
      <c r="V330" s="26">
        <f>SUM(E$2:E330)</f>
        <v>13896.57</v>
      </c>
      <c r="W330" s="31">
        <f>SUM(F$2:F330)</f>
        <v>0</v>
      </c>
      <c r="X330" s="31">
        <f t="shared" si="138"/>
        <v>0</v>
      </c>
      <c r="Y330" s="24">
        <f t="shared" si="139"/>
        <v>0</v>
      </c>
      <c r="Z330" s="24">
        <f t="shared" si="140"/>
        <v>0</v>
      </c>
      <c r="AA330" s="26">
        <f>SUMIF('Rake Load'!A:A,Summary!B330,'Rake Load'!AO:AO)</f>
        <v>0</v>
      </c>
      <c r="AB330" s="26">
        <f>SUMIF(C$2:C330,C330,AA$2:AA330)</f>
        <v>0</v>
      </c>
      <c r="AC330" s="26">
        <f>SUM(AA$2:AA330)</f>
        <v>0</v>
      </c>
      <c r="AD330" s="31" t="e">
        <f t="shared" si="141"/>
        <v>#DIV/0!</v>
      </c>
      <c r="AE330" s="31">
        <f t="shared" si="142"/>
        <v>0</v>
      </c>
      <c r="AF330" s="31">
        <f t="shared" si="143"/>
        <v>0</v>
      </c>
      <c r="AG330" s="26">
        <f>SUMIF(Unloader!B:B,Summary!B330,Unloader!M:M)</f>
        <v>0</v>
      </c>
      <c r="AH330" s="26">
        <f>SUMIF(C$2:C330,C330,AG$2:AG330)</f>
        <v>0</v>
      </c>
      <c r="AI330" s="26">
        <f>SUM(AG$2:AG330)</f>
        <v>0</v>
      </c>
      <c r="AJ330" s="28">
        <f>SUMIF(Unloader!B:B,Summary!B330,Unloader!X:X)</f>
        <v>0</v>
      </c>
      <c r="AK330" s="28">
        <f>SUMIF(Unloader!B:B,Summary!B330,Unloader!AE:AE)+SUMIF(Unloader!B:B,Summary!B330,Unloader!BS:BS)+SUMIF(Unloader!B:B,Summary!B330,Unloader!BO:BO)</f>
        <v>0</v>
      </c>
      <c r="AL330" s="28">
        <f>SUMIF(C$2:C330,C330,AJ$2:AJ330)</f>
        <v>0</v>
      </c>
      <c r="AM330" s="28">
        <f>SUMIF(C$2:C330,C330,AK$2:AK330)</f>
        <v>0</v>
      </c>
      <c r="AN330" s="18" t="e">
        <f t="shared" si="144"/>
        <v>#DIV/0!</v>
      </c>
      <c r="AO330" s="18">
        <f>SUM(AJ$2:AJ330)</f>
        <v>0</v>
      </c>
      <c r="AP330" s="18">
        <f>SUM(AK$2:AK330)</f>
        <v>0</v>
      </c>
      <c r="AQ330" s="18" t="e">
        <f t="shared" si="145"/>
        <v>#DIV/0!</v>
      </c>
    </row>
    <row r="331" spans="1:43" x14ac:dyDescent="0.25">
      <c r="A331" s="49">
        <f t="shared" si="147"/>
        <v>330</v>
      </c>
      <c r="B331" s="120">
        <f t="shared" si="147"/>
        <v>40963</v>
      </c>
      <c r="C331" s="21">
        <f t="shared" si="127"/>
        <v>2</v>
      </c>
      <c r="D331" s="51">
        <f>COUNTIF('Rake Load'!A:A,Summary!B331)</f>
        <v>0</v>
      </c>
      <c r="E331" s="51">
        <f>SUMIF('Rake Load'!A:A,B331,'Rake Load'!F:F)</f>
        <v>0</v>
      </c>
      <c r="F331" s="23">
        <f>SUMIF('Rake Load'!A:A,B331,'Rake Load'!AB:AB)</f>
        <v>0</v>
      </c>
      <c r="G331" s="23" t="e">
        <f t="shared" si="128"/>
        <v>#DIV/0!</v>
      </c>
      <c r="H331" s="24" t="e">
        <f t="shared" si="129"/>
        <v>#DIV/0!</v>
      </c>
      <c r="I331" s="24" t="e">
        <f t="shared" si="130"/>
        <v>#DIV/0!</v>
      </c>
      <c r="J331" s="23">
        <f>SUMIF('Rake Load'!A:A,B331,'Rake Load'!BI:BI)</f>
        <v>0</v>
      </c>
      <c r="K331" s="29">
        <f t="shared" si="131"/>
        <v>0</v>
      </c>
      <c r="L331" s="29" t="e">
        <f t="shared" si="132"/>
        <v>#DIV/0!</v>
      </c>
      <c r="M331" s="36" t="e">
        <f t="shared" si="133"/>
        <v>#DIV/0!</v>
      </c>
      <c r="N331" s="36" t="e">
        <f t="shared" si="134"/>
        <v>#DIV/0!</v>
      </c>
      <c r="O331" s="122">
        <f>SUMIF(C$2:C331,C331,D$2:D331)</f>
        <v>6</v>
      </c>
      <c r="P331" s="21">
        <f>SUMIF(C$2:C331,C331,F$2:F331)</f>
        <v>0</v>
      </c>
      <c r="Q331" s="25">
        <f t="shared" si="135"/>
        <v>0</v>
      </c>
      <c r="R331" s="24">
        <f t="shared" si="136"/>
        <v>0</v>
      </c>
      <c r="S331" s="24">
        <f t="shared" si="137"/>
        <v>0</v>
      </c>
      <c r="T331" s="122">
        <f>SUM(D$2:D331)</f>
        <v>6</v>
      </c>
      <c r="U331" s="26">
        <f>SUMIF(C$2:C331,C331,E$2:E331)</f>
        <v>13896.57</v>
      </c>
      <c r="V331" s="26">
        <f>SUM(E$2:E331)</f>
        <v>13896.57</v>
      </c>
      <c r="W331" s="31">
        <f>SUM(F$2:F331)</f>
        <v>0</v>
      </c>
      <c r="X331" s="31">
        <f t="shared" si="138"/>
        <v>0</v>
      </c>
      <c r="Y331" s="24">
        <f t="shared" si="139"/>
        <v>0</v>
      </c>
      <c r="Z331" s="24">
        <f t="shared" si="140"/>
        <v>0</v>
      </c>
      <c r="AA331" s="26">
        <f>SUMIF('Rake Load'!A:A,Summary!B331,'Rake Load'!AO:AO)</f>
        <v>0</v>
      </c>
      <c r="AB331" s="26">
        <f>SUMIF(C$2:C331,C331,AA$2:AA331)</f>
        <v>0</v>
      </c>
      <c r="AC331" s="26">
        <f>SUM(AA$2:AA331)</f>
        <v>0</v>
      </c>
      <c r="AD331" s="31" t="e">
        <f t="shared" si="141"/>
        <v>#DIV/0!</v>
      </c>
      <c r="AE331" s="31">
        <f t="shared" si="142"/>
        <v>0</v>
      </c>
      <c r="AF331" s="31">
        <f t="shared" si="143"/>
        <v>0</v>
      </c>
      <c r="AG331" s="26">
        <f>SUMIF(Unloader!B:B,Summary!B331,Unloader!M:M)</f>
        <v>0</v>
      </c>
      <c r="AH331" s="26">
        <f>SUMIF(C$2:C331,C331,AG$2:AG331)</f>
        <v>0</v>
      </c>
      <c r="AI331" s="26">
        <f>SUM(AG$2:AG331)</f>
        <v>0</v>
      </c>
      <c r="AJ331" s="28">
        <f>SUMIF(Unloader!B:B,Summary!B331,Unloader!X:X)</f>
        <v>0</v>
      </c>
      <c r="AK331" s="28">
        <f>SUMIF(Unloader!B:B,Summary!B331,Unloader!AE:AE)+SUMIF(Unloader!B:B,Summary!B331,Unloader!BS:BS)+SUMIF(Unloader!B:B,Summary!B331,Unloader!BO:BO)</f>
        <v>0</v>
      </c>
      <c r="AL331" s="28">
        <f>SUMIF(C$2:C331,C331,AJ$2:AJ331)</f>
        <v>0</v>
      </c>
      <c r="AM331" s="28">
        <f>SUMIF(C$2:C331,C331,AK$2:AK331)</f>
        <v>0</v>
      </c>
      <c r="AN331" s="18" t="e">
        <f t="shared" si="144"/>
        <v>#DIV/0!</v>
      </c>
      <c r="AO331" s="18">
        <f>SUM(AJ$2:AJ331)</f>
        <v>0</v>
      </c>
      <c r="AP331" s="18">
        <f>SUM(AK$2:AK331)</f>
        <v>0</v>
      </c>
      <c r="AQ331" s="18" t="e">
        <f t="shared" si="145"/>
        <v>#DIV/0!</v>
      </c>
    </row>
    <row r="332" spans="1:43" x14ac:dyDescent="0.25">
      <c r="A332" s="49">
        <f t="shared" si="147"/>
        <v>331</v>
      </c>
      <c r="B332" s="120">
        <f t="shared" si="147"/>
        <v>40964</v>
      </c>
      <c r="C332" s="21">
        <f t="shared" si="127"/>
        <v>2</v>
      </c>
      <c r="D332" s="51">
        <f>COUNTIF('Rake Load'!A:A,Summary!B332)</f>
        <v>0</v>
      </c>
      <c r="E332" s="51">
        <f>SUMIF('Rake Load'!A:A,B332,'Rake Load'!F:F)</f>
        <v>0</v>
      </c>
      <c r="F332" s="23">
        <f>SUMIF('Rake Load'!A:A,B332,'Rake Load'!AB:AB)</f>
        <v>0</v>
      </c>
      <c r="G332" s="23" t="e">
        <f t="shared" si="128"/>
        <v>#DIV/0!</v>
      </c>
      <c r="H332" s="24" t="e">
        <f t="shared" si="129"/>
        <v>#DIV/0!</v>
      </c>
      <c r="I332" s="24" t="e">
        <f t="shared" si="130"/>
        <v>#DIV/0!</v>
      </c>
      <c r="J332" s="23">
        <f>SUMIF('Rake Load'!A:A,B332,'Rake Load'!BI:BI)</f>
        <v>0</v>
      </c>
      <c r="K332" s="29">
        <f t="shared" si="131"/>
        <v>0</v>
      </c>
      <c r="L332" s="29" t="e">
        <f t="shared" si="132"/>
        <v>#DIV/0!</v>
      </c>
      <c r="M332" s="36" t="e">
        <f t="shared" si="133"/>
        <v>#DIV/0!</v>
      </c>
      <c r="N332" s="36" t="e">
        <f t="shared" si="134"/>
        <v>#DIV/0!</v>
      </c>
      <c r="O332" s="122">
        <f>SUMIF(C$2:C332,C332,D$2:D332)</f>
        <v>6</v>
      </c>
      <c r="P332" s="21">
        <f>SUMIF(C$2:C332,C332,F$2:F332)</f>
        <v>0</v>
      </c>
      <c r="Q332" s="25">
        <f t="shared" si="135"/>
        <v>0</v>
      </c>
      <c r="R332" s="24">
        <f t="shared" si="136"/>
        <v>0</v>
      </c>
      <c r="S332" s="24">
        <f t="shared" si="137"/>
        <v>0</v>
      </c>
      <c r="T332" s="122">
        <f>SUM(D$2:D332)</f>
        <v>6</v>
      </c>
      <c r="U332" s="26">
        <f>SUMIF(C$2:C332,C332,E$2:E332)</f>
        <v>13896.57</v>
      </c>
      <c r="V332" s="26">
        <f>SUM(E$2:E332)</f>
        <v>13896.57</v>
      </c>
      <c r="W332" s="31">
        <f>SUM(F$2:F332)</f>
        <v>0</v>
      </c>
      <c r="X332" s="31">
        <f t="shared" si="138"/>
        <v>0</v>
      </c>
      <c r="Y332" s="24">
        <f t="shared" si="139"/>
        <v>0</v>
      </c>
      <c r="Z332" s="24">
        <f t="shared" si="140"/>
        <v>0</v>
      </c>
      <c r="AA332" s="26">
        <f>SUMIF('Rake Load'!A:A,Summary!B332,'Rake Load'!AO:AO)</f>
        <v>0</v>
      </c>
      <c r="AB332" s="26">
        <f>SUMIF(C$2:C332,C332,AA$2:AA332)</f>
        <v>0</v>
      </c>
      <c r="AC332" s="26">
        <f>SUM(AA$2:AA332)</f>
        <v>0</v>
      </c>
      <c r="AD332" s="31" t="e">
        <f t="shared" si="141"/>
        <v>#DIV/0!</v>
      </c>
      <c r="AE332" s="31">
        <f t="shared" si="142"/>
        <v>0</v>
      </c>
      <c r="AF332" s="31">
        <f t="shared" si="143"/>
        <v>0</v>
      </c>
      <c r="AG332" s="26">
        <f>SUMIF(Unloader!B:B,Summary!B332,Unloader!M:M)</f>
        <v>0</v>
      </c>
      <c r="AH332" s="26">
        <f>SUMIF(C$2:C332,C332,AG$2:AG332)</f>
        <v>0</v>
      </c>
      <c r="AI332" s="26">
        <f>SUM(AG$2:AG332)</f>
        <v>0</v>
      </c>
      <c r="AJ332" s="28">
        <f>SUMIF(Unloader!B:B,Summary!B332,Unloader!X:X)</f>
        <v>0</v>
      </c>
      <c r="AK332" s="28">
        <f>SUMIF(Unloader!B:B,Summary!B332,Unloader!AE:AE)+SUMIF(Unloader!B:B,Summary!B332,Unloader!BS:BS)+SUMIF(Unloader!B:B,Summary!B332,Unloader!BO:BO)</f>
        <v>0</v>
      </c>
      <c r="AL332" s="28">
        <f>SUMIF(C$2:C332,C332,AJ$2:AJ332)</f>
        <v>0</v>
      </c>
      <c r="AM332" s="28">
        <f>SUMIF(C$2:C332,C332,AK$2:AK332)</f>
        <v>0</v>
      </c>
      <c r="AN332" s="18" t="e">
        <f t="shared" si="144"/>
        <v>#DIV/0!</v>
      </c>
      <c r="AO332" s="18">
        <f>SUM(AJ$2:AJ332)</f>
        <v>0</v>
      </c>
      <c r="AP332" s="18">
        <f>SUM(AK$2:AK332)</f>
        <v>0</v>
      </c>
      <c r="AQ332" s="18" t="e">
        <f t="shared" si="145"/>
        <v>#DIV/0!</v>
      </c>
    </row>
    <row r="333" spans="1:43" x14ac:dyDescent="0.25">
      <c r="A333" s="49">
        <f t="shared" si="147"/>
        <v>332</v>
      </c>
      <c r="B333" s="120">
        <f t="shared" si="147"/>
        <v>40965</v>
      </c>
      <c r="C333" s="21">
        <f t="shared" si="127"/>
        <v>2</v>
      </c>
      <c r="D333" s="51">
        <f>COUNTIF('Rake Load'!A:A,Summary!B333)</f>
        <v>0</v>
      </c>
      <c r="E333" s="51">
        <f>SUMIF('Rake Load'!A:A,B333,'Rake Load'!F:F)</f>
        <v>0</v>
      </c>
      <c r="F333" s="23">
        <f>SUMIF('Rake Load'!A:A,B333,'Rake Load'!AB:AB)</f>
        <v>0</v>
      </c>
      <c r="G333" s="23" t="e">
        <f t="shared" si="128"/>
        <v>#DIV/0!</v>
      </c>
      <c r="H333" s="24" t="e">
        <f t="shared" si="129"/>
        <v>#DIV/0!</v>
      </c>
      <c r="I333" s="24" t="e">
        <f t="shared" si="130"/>
        <v>#DIV/0!</v>
      </c>
      <c r="J333" s="23">
        <f>SUMIF('Rake Load'!A:A,B333,'Rake Load'!BI:BI)</f>
        <v>0</v>
      </c>
      <c r="K333" s="29">
        <f t="shared" si="131"/>
        <v>0</v>
      </c>
      <c r="L333" s="29" t="e">
        <f t="shared" si="132"/>
        <v>#DIV/0!</v>
      </c>
      <c r="M333" s="36" t="e">
        <f t="shared" si="133"/>
        <v>#DIV/0!</v>
      </c>
      <c r="N333" s="36" t="e">
        <f t="shared" si="134"/>
        <v>#DIV/0!</v>
      </c>
      <c r="O333" s="122">
        <f>SUMIF(C$2:C333,C333,D$2:D333)</f>
        <v>6</v>
      </c>
      <c r="P333" s="21">
        <f>SUMIF(C$2:C333,C333,F$2:F333)</f>
        <v>0</v>
      </c>
      <c r="Q333" s="25">
        <f t="shared" si="135"/>
        <v>0</v>
      </c>
      <c r="R333" s="24">
        <f t="shared" si="136"/>
        <v>0</v>
      </c>
      <c r="S333" s="24">
        <f t="shared" si="137"/>
        <v>0</v>
      </c>
      <c r="T333" s="122">
        <f>SUM(D$2:D333)</f>
        <v>6</v>
      </c>
      <c r="U333" s="26">
        <f>SUMIF(C$2:C333,C333,E$2:E333)</f>
        <v>13896.57</v>
      </c>
      <c r="V333" s="26">
        <f>SUM(E$2:E333)</f>
        <v>13896.57</v>
      </c>
      <c r="W333" s="31">
        <f>SUM(F$2:F333)</f>
        <v>0</v>
      </c>
      <c r="X333" s="31">
        <f t="shared" si="138"/>
        <v>0</v>
      </c>
      <c r="Y333" s="24">
        <f t="shared" si="139"/>
        <v>0</v>
      </c>
      <c r="Z333" s="24">
        <f t="shared" si="140"/>
        <v>0</v>
      </c>
      <c r="AA333" s="26">
        <f>SUMIF('Rake Load'!A:A,Summary!B333,'Rake Load'!AO:AO)</f>
        <v>0</v>
      </c>
      <c r="AB333" s="26">
        <f>SUMIF(C$2:C333,C333,AA$2:AA333)</f>
        <v>0</v>
      </c>
      <c r="AC333" s="26">
        <f>SUM(AA$2:AA333)</f>
        <v>0</v>
      </c>
      <c r="AD333" s="31" t="e">
        <f t="shared" si="141"/>
        <v>#DIV/0!</v>
      </c>
      <c r="AE333" s="31">
        <f t="shared" si="142"/>
        <v>0</v>
      </c>
      <c r="AF333" s="31">
        <f t="shared" si="143"/>
        <v>0</v>
      </c>
      <c r="AG333" s="26">
        <f>SUMIF(Unloader!B:B,Summary!B333,Unloader!M:M)</f>
        <v>0</v>
      </c>
      <c r="AH333" s="26">
        <f>SUMIF(C$2:C333,C333,AG$2:AG333)</f>
        <v>0</v>
      </c>
      <c r="AI333" s="26">
        <f>SUM(AG$2:AG333)</f>
        <v>0</v>
      </c>
      <c r="AJ333" s="28">
        <f>SUMIF(Unloader!B:B,Summary!B333,Unloader!X:X)</f>
        <v>0</v>
      </c>
      <c r="AK333" s="28">
        <f>SUMIF(Unloader!B:B,Summary!B333,Unloader!AE:AE)+SUMIF(Unloader!B:B,Summary!B333,Unloader!BS:BS)+SUMIF(Unloader!B:B,Summary!B333,Unloader!BO:BO)</f>
        <v>0</v>
      </c>
      <c r="AL333" s="28">
        <f>SUMIF(C$2:C333,C333,AJ$2:AJ333)</f>
        <v>0</v>
      </c>
      <c r="AM333" s="28">
        <f>SUMIF(C$2:C333,C333,AK$2:AK333)</f>
        <v>0</v>
      </c>
      <c r="AN333" s="18" t="e">
        <f t="shared" si="144"/>
        <v>#DIV/0!</v>
      </c>
      <c r="AO333" s="18">
        <f>SUM(AJ$2:AJ333)</f>
        <v>0</v>
      </c>
      <c r="AP333" s="18">
        <f>SUM(AK$2:AK333)</f>
        <v>0</v>
      </c>
      <c r="AQ333" s="18" t="e">
        <f t="shared" si="145"/>
        <v>#DIV/0!</v>
      </c>
    </row>
    <row r="334" spans="1:43" x14ac:dyDescent="0.25">
      <c r="A334" s="49">
        <f t="shared" si="147"/>
        <v>333</v>
      </c>
      <c r="B334" s="120">
        <f t="shared" si="147"/>
        <v>40966</v>
      </c>
      <c r="C334" s="21">
        <f t="shared" si="127"/>
        <v>2</v>
      </c>
      <c r="D334" s="51">
        <f>COUNTIF('Rake Load'!A:A,Summary!B334)</f>
        <v>0</v>
      </c>
      <c r="E334" s="51">
        <f>SUMIF('Rake Load'!A:A,B334,'Rake Load'!F:F)</f>
        <v>0</v>
      </c>
      <c r="F334" s="23">
        <f>SUMIF('Rake Load'!A:A,B334,'Rake Load'!AB:AB)</f>
        <v>0</v>
      </c>
      <c r="G334" s="23" t="e">
        <f t="shared" si="128"/>
        <v>#DIV/0!</v>
      </c>
      <c r="H334" s="24" t="e">
        <f t="shared" si="129"/>
        <v>#DIV/0!</v>
      </c>
      <c r="I334" s="24" t="e">
        <f t="shared" si="130"/>
        <v>#DIV/0!</v>
      </c>
      <c r="J334" s="23">
        <f>SUMIF('Rake Load'!A:A,B334,'Rake Load'!BI:BI)</f>
        <v>0</v>
      </c>
      <c r="K334" s="29">
        <f t="shared" si="131"/>
        <v>0</v>
      </c>
      <c r="L334" s="29" t="e">
        <f t="shared" si="132"/>
        <v>#DIV/0!</v>
      </c>
      <c r="M334" s="36" t="e">
        <f t="shared" si="133"/>
        <v>#DIV/0!</v>
      </c>
      <c r="N334" s="36" t="e">
        <f t="shared" si="134"/>
        <v>#DIV/0!</v>
      </c>
      <c r="O334" s="122">
        <f>SUMIF(C$2:C334,C334,D$2:D334)</f>
        <v>6</v>
      </c>
      <c r="P334" s="21">
        <f>SUMIF(C$2:C334,C334,F$2:F334)</f>
        <v>0</v>
      </c>
      <c r="Q334" s="25">
        <f t="shared" si="135"/>
        <v>0</v>
      </c>
      <c r="R334" s="24">
        <f t="shared" si="136"/>
        <v>0</v>
      </c>
      <c r="S334" s="24">
        <f t="shared" si="137"/>
        <v>0</v>
      </c>
      <c r="T334" s="122">
        <f>SUM(D$2:D334)</f>
        <v>6</v>
      </c>
      <c r="U334" s="26">
        <f>SUMIF(C$2:C334,C334,E$2:E334)</f>
        <v>13896.57</v>
      </c>
      <c r="V334" s="26">
        <f>SUM(E$2:E334)</f>
        <v>13896.57</v>
      </c>
      <c r="W334" s="31">
        <f>SUM(F$2:F334)</f>
        <v>0</v>
      </c>
      <c r="X334" s="31">
        <f t="shared" si="138"/>
        <v>0</v>
      </c>
      <c r="Y334" s="24">
        <f t="shared" si="139"/>
        <v>0</v>
      </c>
      <c r="Z334" s="24">
        <f t="shared" si="140"/>
        <v>0</v>
      </c>
      <c r="AA334" s="26">
        <f>SUMIF('Rake Load'!A:A,Summary!B334,'Rake Load'!AO:AO)</f>
        <v>0</v>
      </c>
      <c r="AB334" s="26">
        <f>SUMIF(C$2:C334,C334,AA$2:AA334)</f>
        <v>0</v>
      </c>
      <c r="AC334" s="26">
        <f>SUM(AA$2:AA334)</f>
        <v>0</v>
      </c>
      <c r="AD334" s="31" t="e">
        <f t="shared" si="141"/>
        <v>#DIV/0!</v>
      </c>
      <c r="AE334" s="31">
        <f t="shared" si="142"/>
        <v>0</v>
      </c>
      <c r="AF334" s="31">
        <f t="shared" si="143"/>
        <v>0</v>
      </c>
      <c r="AG334" s="26">
        <f>SUMIF(Unloader!B:B,Summary!B334,Unloader!M:M)</f>
        <v>0</v>
      </c>
      <c r="AH334" s="26">
        <f>SUMIF(C$2:C334,C334,AG$2:AG334)</f>
        <v>0</v>
      </c>
      <c r="AI334" s="26">
        <f>SUM(AG$2:AG334)</f>
        <v>0</v>
      </c>
      <c r="AJ334" s="28">
        <f>SUMIF(Unloader!B:B,Summary!B334,Unloader!X:X)</f>
        <v>0</v>
      </c>
      <c r="AK334" s="28">
        <f>SUMIF(Unloader!B:B,Summary!B334,Unloader!AE:AE)+SUMIF(Unloader!B:B,Summary!B334,Unloader!BS:BS)+SUMIF(Unloader!B:B,Summary!B334,Unloader!BO:BO)</f>
        <v>0</v>
      </c>
      <c r="AL334" s="28">
        <f>SUMIF(C$2:C334,C334,AJ$2:AJ334)</f>
        <v>0</v>
      </c>
      <c r="AM334" s="28">
        <f>SUMIF(C$2:C334,C334,AK$2:AK334)</f>
        <v>0</v>
      </c>
      <c r="AN334" s="18" t="e">
        <f t="shared" si="144"/>
        <v>#DIV/0!</v>
      </c>
      <c r="AO334" s="18">
        <f>SUM(AJ$2:AJ334)</f>
        <v>0</v>
      </c>
      <c r="AP334" s="18">
        <f>SUM(AK$2:AK334)</f>
        <v>0</v>
      </c>
      <c r="AQ334" s="18" t="e">
        <f t="shared" si="145"/>
        <v>#DIV/0!</v>
      </c>
    </row>
    <row r="335" spans="1:43" x14ac:dyDescent="0.25">
      <c r="A335" s="49">
        <f t="shared" si="147"/>
        <v>334</v>
      </c>
      <c r="B335" s="120">
        <f t="shared" si="147"/>
        <v>40967</v>
      </c>
      <c r="C335" s="21">
        <f t="shared" si="127"/>
        <v>2</v>
      </c>
      <c r="D335" s="51">
        <f>COUNTIF('Rake Load'!A:A,Summary!B335)</f>
        <v>0</v>
      </c>
      <c r="E335" s="51">
        <f>SUMIF('Rake Load'!A:A,B335,'Rake Load'!F:F)</f>
        <v>0</v>
      </c>
      <c r="F335" s="23">
        <f>SUMIF('Rake Load'!A:A,B335,'Rake Load'!AB:AB)</f>
        <v>0</v>
      </c>
      <c r="G335" s="23" t="e">
        <f t="shared" si="128"/>
        <v>#DIV/0!</v>
      </c>
      <c r="H335" s="24" t="e">
        <f t="shared" si="129"/>
        <v>#DIV/0!</v>
      </c>
      <c r="I335" s="24" t="e">
        <f t="shared" si="130"/>
        <v>#DIV/0!</v>
      </c>
      <c r="J335" s="23">
        <f>SUMIF('Rake Load'!A:A,B335,'Rake Load'!BI:BI)</f>
        <v>0</v>
      </c>
      <c r="K335" s="29">
        <f t="shared" si="131"/>
        <v>0</v>
      </c>
      <c r="L335" s="29" t="e">
        <f t="shared" si="132"/>
        <v>#DIV/0!</v>
      </c>
      <c r="M335" s="36" t="e">
        <f t="shared" si="133"/>
        <v>#DIV/0!</v>
      </c>
      <c r="N335" s="36" t="e">
        <f t="shared" si="134"/>
        <v>#DIV/0!</v>
      </c>
      <c r="O335" s="122">
        <f>SUMIF(C$2:C335,C335,D$2:D335)</f>
        <v>6</v>
      </c>
      <c r="P335" s="21">
        <f>SUMIF(C$2:C335,C335,F$2:F335)</f>
        <v>0</v>
      </c>
      <c r="Q335" s="25">
        <f t="shared" si="135"/>
        <v>0</v>
      </c>
      <c r="R335" s="24">
        <f t="shared" si="136"/>
        <v>0</v>
      </c>
      <c r="S335" s="24">
        <f t="shared" si="137"/>
        <v>0</v>
      </c>
      <c r="T335" s="122">
        <f>SUM(D$2:D335)</f>
        <v>6</v>
      </c>
      <c r="U335" s="26">
        <f>SUMIF(C$2:C335,C335,E$2:E335)</f>
        <v>13896.57</v>
      </c>
      <c r="V335" s="26">
        <f>SUM(E$2:E335)</f>
        <v>13896.57</v>
      </c>
      <c r="W335" s="31">
        <f>SUM(F$2:F335)</f>
        <v>0</v>
      </c>
      <c r="X335" s="31">
        <f t="shared" si="138"/>
        <v>0</v>
      </c>
      <c r="Y335" s="24">
        <f t="shared" si="139"/>
        <v>0</v>
      </c>
      <c r="Z335" s="24">
        <f t="shared" si="140"/>
        <v>0</v>
      </c>
      <c r="AA335" s="26">
        <f>SUMIF('Rake Load'!A:A,Summary!B335,'Rake Load'!AO:AO)</f>
        <v>0</v>
      </c>
      <c r="AB335" s="26">
        <f>SUMIF(C$2:C335,C335,AA$2:AA335)</f>
        <v>0</v>
      </c>
      <c r="AC335" s="26">
        <f>SUM(AA$2:AA335)</f>
        <v>0</v>
      </c>
      <c r="AD335" s="31" t="e">
        <f t="shared" si="141"/>
        <v>#DIV/0!</v>
      </c>
      <c r="AE335" s="31">
        <f t="shared" si="142"/>
        <v>0</v>
      </c>
      <c r="AF335" s="31">
        <f t="shared" si="143"/>
        <v>0</v>
      </c>
      <c r="AG335" s="26">
        <f>SUMIF(Unloader!B:B,Summary!B335,Unloader!M:M)</f>
        <v>0</v>
      </c>
      <c r="AH335" s="26">
        <f>SUMIF(C$2:C335,C335,AG$2:AG335)</f>
        <v>0</v>
      </c>
      <c r="AI335" s="26">
        <f>SUM(AG$2:AG335)</f>
        <v>0</v>
      </c>
      <c r="AJ335" s="28">
        <f>SUMIF(Unloader!B:B,Summary!B335,Unloader!X:X)</f>
        <v>0</v>
      </c>
      <c r="AK335" s="28">
        <f>SUMIF(Unloader!B:B,Summary!B335,Unloader!AE:AE)+SUMIF(Unloader!B:B,Summary!B335,Unloader!BS:BS)+SUMIF(Unloader!B:B,Summary!B335,Unloader!BO:BO)</f>
        <v>0</v>
      </c>
      <c r="AL335" s="28">
        <f>SUMIF(C$2:C335,C335,AJ$2:AJ335)</f>
        <v>0</v>
      </c>
      <c r="AM335" s="28">
        <f>SUMIF(C$2:C335,C335,AK$2:AK335)</f>
        <v>0</v>
      </c>
      <c r="AN335" s="18" t="e">
        <f t="shared" si="144"/>
        <v>#DIV/0!</v>
      </c>
      <c r="AO335" s="18">
        <f>SUM(AJ$2:AJ335)</f>
        <v>0</v>
      </c>
      <c r="AP335" s="18">
        <f>SUM(AK$2:AK335)</f>
        <v>0</v>
      </c>
      <c r="AQ335" s="18" t="e">
        <f t="shared" si="145"/>
        <v>#DIV/0!</v>
      </c>
    </row>
    <row r="336" spans="1:43" x14ac:dyDescent="0.25">
      <c r="A336" s="49">
        <f t="shared" si="147"/>
        <v>335</v>
      </c>
      <c r="B336" s="120">
        <f t="shared" si="147"/>
        <v>40968</v>
      </c>
      <c r="C336" s="21">
        <f t="shared" si="127"/>
        <v>2</v>
      </c>
      <c r="D336" s="51">
        <f>COUNTIF('Rake Load'!A:A,Summary!B336)</f>
        <v>0</v>
      </c>
      <c r="E336" s="51">
        <f>SUMIF('Rake Load'!A:A,B336,'Rake Load'!F:F)</f>
        <v>0</v>
      </c>
      <c r="F336" s="23">
        <f>SUMIF('Rake Load'!A:A,B336,'Rake Load'!AB:AB)</f>
        <v>0</v>
      </c>
      <c r="G336" s="23" t="e">
        <f t="shared" si="128"/>
        <v>#DIV/0!</v>
      </c>
      <c r="H336" s="24" t="e">
        <f t="shared" si="129"/>
        <v>#DIV/0!</v>
      </c>
      <c r="I336" s="24" t="e">
        <f t="shared" si="130"/>
        <v>#DIV/0!</v>
      </c>
      <c r="J336" s="23">
        <f>SUMIF('Rake Load'!A:A,B336,'Rake Load'!BI:BI)</f>
        <v>0</v>
      </c>
      <c r="K336" s="29">
        <f t="shared" si="131"/>
        <v>0</v>
      </c>
      <c r="L336" s="29" t="e">
        <f t="shared" si="132"/>
        <v>#DIV/0!</v>
      </c>
      <c r="M336" s="36" t="e">
        <f t="shared" si="133"/>
        <v>#DIV/0!</v>
      </c>
      <c r="N336" s="36" t="e">
        <f t="shared" si="134"/>
        <v>#DIV/0!</v>
      </c>
      <c r="O336" s="122">
        <f>SUMIF(C$2:C336,C336,D$2:D336)</f>
        <v>6</v>
      </c>
      <c r="P336" s="21">
        <f>SUMIF(C$2:C336,C336,F$2:F336)</f>
        <v>0</v>
      </c>
      <c r="Q336" s="25">
        <f t="shared" si="135"/>
        <v>0</v>
      </c>
      <c r="R336" s="24">
        <f t="shared" si="136"/>
        <v>0</v>
      </c>
      <c r="S336" s="24">
        <f t="shared" si="137"/>
        <v>0</v>
      </c>
      <c r="T336" s="122">
        <f>SUM(D$2:D336)</f>
        <v>6</v>
      </c>
      <c r="U336" s="26">
        <f>SUMIF(C$2:C336,C336,E$2:E336)</f>
        <v>13896.57</v>
      </c>
      <c r="V336" s="26">
        <f>SUM(E$2:E336)</f>
        <v>13896.57</v>
      </c>
      <c r="W336" s="31">
        <f>SUM(F$2:F336)</f>
        <v>0</v>
      </c>
      <c r="X336" s="31">
        <f t="shared" si="138"/>
        <v>0</v>
      </c>
      <c r="Y336" s="24">
        <f t="shared" si="139"/>
        <v>0</v>
      </c>
      <c r="Z336" s="24">
        <f t="shared" si="140"/>
        <v>0</v>
      </c>
      <c r="AA336" s="26">
        <f>SUMIF('Rake Load'!A:A,Summary!B336,'Rake Load'!AO:AO)</f>
        <v>0</v>
      </c>
      <c r="AB336" s="26">
        <f>SUMIF(C$2:C336,C336,AA$2:AA336)</f>
        <v>0</v>
      </c>
      <c r="AC336" s="26">
        <f>SUM(AA$2:AA336)</f>
        <v>0</v>
      </c>
      <c r="AD336" s="31" t="e">
        <f t="shared" si="141"/>
        <v>#DIV/0!</v>
      </c>
      <c r="AE336" s="31">
        <f t="shared" si="142"/>
        <v>0</v>
      </c>
      <c r="AF336" s="31">
        <f t="shared" si="143"/>
        <v>0</v>
      </c>
      <c r="AG336" s="26">
        <f>SUMIF(Unloader!B:B,Summary!B336,Unloader!M:M)</f>
        <v>0</v>
      </c>
      <c r="AH336" s="26">
        <f>SUMIF(C$2:C336,C336,AG$2:AG336)</f>
        <v>0</v>
      </c>
      <c r="AI336" s="26">
        <f>SUM(AG$2:AG336)</f>
        <v>0</v>
      </c>
      <c r="AJ336" s="28">
        <f>SUMIF(Unloader!B:B,Summary!B336,Unloader!X:X)</f>
        <v>0</v>
      </c>
      <c r="AK336" s="28">
        <f>SUMIF(Unloader!B:B,Summary!B336,Unloader!AE:AE)+SUMIF(Unloader!B:B,Summary!B336,Unloader!BS:BS)+SUMIF(Unloader!B:B,Summary!B336,Unloader!BO:BO)</f>
        <v>0</v>
      </c>
      <c r="AL336" s="28">
        <f>SUMIF(C$2:C336,C336,AJ$2:AJ336)</f>
        <v>0</v>
      </c>
      <c r="AM336" s="28">
        <f>SUMIF(C$2:C336,C336,AK$2:AK336)</f>
        <v>0</v>
      </c>
      <c r="AN336" s="18" t="e">
        <f t="shared" si="144"/>
        <v>#DIV/0!</v>
      </c>
      <c r="AO336" s="18">
        <f>SUM(AJ$2:AJ336)</f>
        <v>0</v>
      </c>
      <c r="AP336" s="18">
        <f>SUM(AK$2:AK336)</f>
        <v>0</v>
      </c>
      <c r="AQ336" s="18" t="e">
        <f t="shared" si="145"/>
        <v>#DIV/0!</v>
      </c>
    </row>
    <row r="337" spans="1:43" x14ac:dyDescent="0.25">
      <c r="A337" s="49">
        <f t="shared" si="147"/>
        <v>336</v>
      </c>
      <c r="B337" s="120">
        <f t="shared" si="147"/>
        <v>40969</v>
      </c>
      <c r="C337" s="21">
        <f t="shared" si="127"/>
        <v>3</v>
      </c>
      <c r="D337" s="51">
        <f>COUNTIF('Rake Load'!A:A,Summary!B337)</f>
        <v>0</v>
      </c>
      <c r="E337" s="51">
        <f>SUMIF('Rake Load'!A:A,B337,'Rake Load'!F:F)</f>
        <v>0</v>
      </c>
      <c r="F337" s="23">
        <f>SUMIF('Rake Load'!A:A,B337,'Rake Load'!AB:AB)</f>
        <v>0</v>
      </c>
      <c r="G337" s="23" t="e">
        <f t="shared" si="128"/>
        <v>#DIV/0!</v>
      </c>
      <c r="H337" s="24" t="e">
        <f t="shared" si="129"/>
        <v>#DIV/0!</v>
      </c>
      <c r="I337" s="24" t="e">
        <f t="shared" si="130"/>
        <v>#DIV/0!</v>
      </c>
      <c r="J337" s="23">
        <f>SUMIF('Rake Load'!A:A,B337,'Rake Load'!BI:BI)</f>
        <v>0</v>
      </c>
      <c r="K337" s="29">
        <f t="shared" si="131"/>
        <v>0</v>
      </c>
      <c r="L337" s="29" t="e">
        <f t="shared" si="132"/>
        <v>#DIV/0!</v>
      </c>
      <c r="M337" s="36" t="e">
        <f t="shared" si="133"/>
        <v>#DIV/0!</v>
      </c>
      <c r="N337" s="36" t="e">
        <f t="shared" si="134"/>
        <v>#DIV/0!</v>
      </c>
      <c r="O337" s="122">
        <f>SUMIF(C$2:C337,C337,D$2:D337)</f>
        <v>0</v>
      </c>
      <c r="P337" s="21">
        <f>SUMIF(C$2:C337,C337,F$2:F337)</f>
        <v>0</v>
      </c>
      <c r="Q337" s="25" t="e">
        <f t="shared" si="135"/>
        <v>#DIV/0!</v>
      </c>
      <c r="R337" s="24" t="e">
        <f t="shared" si="136"/>
        <v>#DIV/0!</v>
      </c>
      <c r="S337" s="24" t="e">
        <f t="shared" si="137"/>
        <v>#DIV/0!</v>
      </c>
      <c r="T337" s="122">
        <f>SUM(D$2:D337)</f>
        <v>6</v>
      </c>
      <c r="U337" s="26">
        <f>SUMIF(C$2:C337,C337,E$2:E337)</f>
        <v>0</v>
      </c>
      <c r="V337" s="26">
        <f>SUM(E$2:E337)</f>
        <v>13896.57</v>
      </c>
      <c r="W337" s="31">
        <f>SUM(F$2:F337)</f>
        <v>0</v>
      </c>
      <c r="X337" s="31">
        <f t="shared" si="138"/>
        <v>0</v>
      </c>
      <c r="Y337" s="24">
        <f t="shared" si="139"/>
        <v>0</v>
      </c>
      <c r="Z337" s="24">
        <f t="shared" si="140"/>
        <v>0</v>
      </c>
      <c r="AA337" s="26">
        <f>SUMIF('Rake Load'!A:A,Summary!B337,'Rake Load'!AO:AO)</f>
        <v>0</v>
      </c>
      <c r="AB337" s="26">
        <f>SUMIF(C$2:C337,C337,AA$2:AA337)</f>
        <v>0</v>
      </c>
      <c r="AC337" s="26">
        <f>SUM(AA$2:AA337)</f>
        <v>0</v>
      </c>
      <c r="AD337" s="31" t="e">
        <f t="shared" si="141"/>
        <v>#DIV/0!</v>
      </c>
      <c r="AE337" s="31" t="e">
        <f t="shared" si="142"/>
        <v>#DIV/0!</v>
      </c>
      <c r="AF337" s="31">
        <f t="shared" si="143"/>
        <v>0</v>
      </c>
      <c r="AG337" s="26">
        <f>SUMIF(Unloader!B:B,Summary!B337,Unloader!M:M)</f>
        <v>0</v>
      </c>
      <c r="AH337" s="26">
        <f>SUMIF(C$2:C337,C337,AG$2:AG337)</f>
        <v>0</v>
      </c>
      <c r="AI337" s="26">
        <f>SUM(AG$2:AG337)</f>
        <v>0</v>
      </c>
      <c r="AJ337" s="28">
        <f>SUMIF(Unloader!B:B,Summary!B337,Unloader!X:X)</f>
        <v>0</v>
      </c>
      <c r="AK337" s="28">
        <f>SUMIF(Unloader!B:B,Summary!B337,Unloader!AE:AE)+SUMIF(Unloader!B:B,Summary!B337,Unloader!BS:BS)+SUMIF(Unloader!B:B,Summary!B337,Unloader!BO:BO)</f>
        <v>0</v>
      </c>
      <c r="AL337" s="28">
        <f>SUMIF(C$2:C337,C337,AJ$2:AJ337)</f>
        <v>0</v>
      </c>
      <c r="AM337" s="28">
        <f>SUMIF(C$2:C337,C337,AK$2:AK337)</f>
        <v>0</v>
      </c>
      <c r="AN337" s="18" t="e">
        <f t="shared" si="144"/>
        <v>#DIV/0!</v>
      </c>
      <c r="AO337" s="18">
        <f>SUM(AJ$2:AJ337)</f>
        <v>0</v>
      </c>
      <c r="AP337" s="18">
        <f>SUM(AK$2:AK337)</f>
        <v>0</v>
      </c>
      <c r="AQ337" s="18" t="e">
        <f t="shared" si="145"/>
        <v>#DIV/0!</v>
      </c>
    </row>
    <row r="338" spans="1:43" x14ac:dyDescent="0.25">
      <c r="A338" s="49">
        <f t="shared" si="147"/>
        <v>337</v>
      </c>
      <c r="B338" s="120">
        <f t="shared" si="147"/>
        <v>40970</v>
      </c>
      <c r="C338" s="21">
        <f t="shared" si="127"/>
        <v>3</v>
      </c>
      <c r="D338" s="51">
        <f>COUNTIF('Rake Load'!A:A,Summary!B338)</f>
        <v>0</v>
      </c>
      <c r="E338" s="51">
        <f>SUMIF('Rake Load'!A:A,B338,'Rake Load'!F:F)</f>
        <v>0</v>
      </c>
      <c r="F338" s="23">
        <f>SUMIF('Rake Load'!A:A,B338,'Rake Load'!AB:AB)</f>
        <v>0</v>
      </c>
      <c r="G338" s="23" t="e">
        <f t="shared" si="128"/>
        <v>#DIV/0!</v>
      </c>
      <c r="H338" s="24" t="e">
        <f t="shared" si="129"/>
        <v>#DIV/0!</v>
      </c>
      <c r="I338" s="24" t="e">
        <f t="shared" si="130"/>
        <v>#DIV/0!</v>
      </c>
      <c r="J338" s="23">
        <f>SUMIF('Rake Load'!A:A,B338,'Rake Load'!BI:BI)</f>
        <v>0</v>
      </c>
      <c r="K338" s="29">
        <f t="shared" si="131"/>
        <v>0</v>
      </c>
      <c r="L338" s="29" t="e">
        <f t="shared" si="132"/>
        <v>#DIV/0!</v>
      </c>
      <c r="M338" s="36" t="e">
        <f t="shared" si="133"/>
        <v>#DIV/0!</v>
      </c>
      <c r="N338" s="36" t="e">
        <f t="shared" si="134"/>
        <v>#DIV/0!</v>
      </c>
      <c r="O338" s="122">
        <f>SUMIF(C$2:C338,C338,D$2:D338)</f>
        <v>0</v>
      </c>
      <c r="P338" s="21">
        <f>SUMIF(C$2:C338,C338,F$2:F338)</f>
        <v>0</v>
      </c>
      <c r="Q338" s="25" t="e">
        <f t="shared" si="135"/>
        <v>#DIV/0!</v>
      </c>
      <c r="R338" s="24" t="e">
        <f t="shared" si="136"/>
        <v>#DIV/0!</v>
      </c>
      <c r="S338" s="24" t="e">
        <f t="shared" si="137"/>
        <v>#DIV/0!</v>
      </c>
      <c r="T338" s="122">
        <f>SUM(D$2:D338)</f>
        <v>6</v>
      </c>
      <c r="U338" s="26">
        <f>SUMIF(C$2:C338,C338,E$2:E338)</f>
        <v>0</v>
      </c>
      <c r="V338" s="26">
        <f>SUM(E$2:E338)</f>
        <v>13896.57</v>
      </c>
      <c r="W338" s="31">
        <f>SUM(F$2:F338)</f>
        <v>0</v>
      </c>
      <c r="X338" s="31">
        <f t="shared" si="138"/>
        <v>0</v>
      </c>
      <c r="Y338" s="24">
        <f t="shared" si="139"/>
        <v>0</v>
      </c>
      <c r="Z338" s="24">
        <f t="shared" si="140"/>
        <v>0</v>
      </c>
      <c r="AA338" s="26">
        <f>SUMIF('Rake Load'!A:A,Summary!B338,'Rake Load'!AO:AO)</f>
        <v>0</v>
      </c>
      <c r="AB338" s="26">
        <f>SUMIF(C$2:C338,C338,AA$2:AA338)</f>
        <v>0</v>
      </c>
      <c r="AC338" s="26">
        <f>SUM(AA$2:AA338)</f>
        <v>0</v>
      </c>
      <c r="AD338" s="31" t="e">
        <f t="shared" si="141"/>
        <v>#DIV/0!</v>
      </c>
      <c r="AE338" s="31" t="e">
        <f t="shared" si="142"/>
        <v>#DIV/0!</v>
      </c>
      <c r="AF338" s="31">
        <f t="shared" si="143"/>
        <v>0</v>
      </c>
      <c r="AG338" s="26">
        <f>SUMIF(Unloader!B:B,Summary!B338,Unloader!M:M)</f>
        <v>0</v>
      </c>
      <c r="AH338" s="26">
        <f>SUMIF(C$2:C338,C338,AG$2:AG338)</f>
        <v>0</v>
      </c>
      <c r="AI338" s="26">
        <f>SUM(AG$2:AG338)</f>
        <v>0</v>
      </c>
      <c r="AJ338" s="28">
        <f>SUMIF(Unloader!B:B,Summary!B338,Unloader!X:X)</f>
        <v>0</v>
      </c>
      <c r="AK338" s="28">
        <f>SUMIF(Unloader!B:B,Summary!B338,Unloader!AE:AE)+SUMIF(Unloader!B:B,Summary!B338,Unloader!BS:BS)+SUMIF(Unloader!B:B,Summary!B338,Unloader!BO:BO)</f>
        <v>0</v>
      </c>
      <c r="AL338" s="28">
        <f>SUMIF(C$2:C338,C338,AJ$2:AJ338)</f>
        <v>0</v>
      </c>
      <c r="AM338" s="28">
        <f>SUMIF(C$2:C338,C338,AK$2:AK338)</f>
        <v>0</v>
      </c>
      <c r="AN338" s="18" t="e">
        <f t="shared" si="144"/>
        <v>#DIV/0!</v>
      </c>
      <c r="AO338" s="18">
        <f>SUM(AJ$2:AJ338)</f>
        <v>0</v>
      </c>
      <c r="AP338" s="18">
        <f>SUM(AK$2:AK338)</f>
        <v>0</v>
      </c>
      <c r="AQ338" s="18" t="e">
        <f t="shared" si="145"/>
        <v>#DIV/0!</v>
      </c>
    </row>
    <row r="339" spans="1:43" x14ac:dyDescent="0.25">
      <c r="A339" s="49">
        <f t="shared" si="147"/>
        <v>338</v>
      </c>
      <c r="B339" s="120">
        <f t="shared" si="147"/>
        <v>40971</v>
      </c>
      <c r="C339" s="21">
        <f t="shared" si="127"/>
        <v>3</v>
      </c>
      <c r="D339" s="51">
        <f>COUNTIF('Rake Load'!A:A,Summary!B339)</f>
        <v>0</v>
      </c>
      <c r="E339" s="51">
        <f>SUMIF('Rake Load'!A:A,B339,'Rake Load'!F:F)</f>
        <v>0</v>
      </c>
      <c r="F339" s="23">
        <f>SUMIF('Rake Load'!A:A,B339,'Rake Load'!AB:AB)</f>
        <v>0</v>
      </c>
      <c r="G339" s="23" t="e">
        <f t="shared" si="128"/>
        <v>#DIV/0!</v>
      </c>
      <c r="H339" s="24" t="e">
        <f t="shared" si="129"/>
        <v>#DIV/0!</v>
      </c>
      <c r="I339" s="24" t="e">
        <f t="shared" si="130"/>
        <v>#DIV/0!</v>
      </c>
      <c r="J339" s="23">
        <f>SUMIF('Rake Load'!A:A,B339,'Rake Load'!BI:BI)</f>
        <v>0</v>
      </c>
      <c r="K339" s="29">
        <f t="shared" si="131"/>
        <v>0</v>
      </c>
      <c r="L339" s="29" t="e">
        <f t="shared" si="132"/>
        <v>#DIV/0!</v>
      </c>
      <c r="M339" s="36" t="e">
        <f t="shared" si="133"/>
        <v>#DIV/0!</v>
      </c>
      <c r="N339" s="36" t="e">
        <f t="shared" si="134"/>
        <v>#DIV/0!</v>
      </c>
      <c r="O339" s="122">
        <f>SUMIF(C$2:C339,C339,D$2:D339)</f>
        <v>0</v>
      </c>
      <c r="P339" s="21">
        <f>SUMIF(C$2:C339,C339,F$2:F339)</f>
        <v>0</v>
      </c>
      <c r="Q339" s="25" t="e">
        <f t="shared" si="135"/>
        <v>#DIV/0!</v>
      </c>
      <c r="R339" s="24" t="e">
        <f t="shared" si="136"/>
        <v>#DIV/0!</v>
      </c>
      <c r="S339" s="24" t="e">
        <f t="shared" si="137"/>
        <v>#DIV/0!</v>
      </c>
      <c r="T339" s="122">
        <f>SUM(D$2:D339)</f>
        <v>6</v>
      </c>
      <c r="U339" s="26">
        <f>SUMIF(C$2:C339,C339,E$2:E339)</f>
        <v>0</v>
      </c>
      <c r="V339" s="26">
        <f>SUM(E$2:E339)</f>
        <v>13896.57</v>
      </c>
      <c r="W339" s="31">
        <f>SUM(F$2:F339)</f>
        <v>0</v>
      </c>
      <c r="X339" s="31">
        <f t="shared" si="138"/>
        <v>0</v>
      </c>
      <c r="Y339" s="24">
        <f t="shared" si="139"/>
        <v>0</v>
      </c>
      <c r="Z339" s="24">
        <f t="shared" si="140"/>
        <v>0</v>
      </c>
      <c r="AA339" s="26">
        <f>SUMIF('Rake Load'!A:A,Summary!B339,'Rake Load'!AO:AO)</f>
        <v>0</v>
      </c>
      <c r="AB339" s="26">
        <f>SUMIF(C$2:C339,C339,AA$2:AA339)</f>
        <v>0</v>
      </c>
      <c r="AC339" s="26">
        <f>SUM(AA$2:AA339)</f>
        <v>0</v>
      </c>
      <c r="AD339" s="31" t="e">
        <f t="shared" si="141"/>
        <v>#DIV/0!</v>
      </c>
      <c r="AE339" s="31" t="e">
        <f t="shared" si="142"/>
        <v>#DIV/0!</v>
      </c>
      <c r="AF339" s="31">
        <f t="shared" si="143"/>
        <v>0</v>
      </c>
      <c r="AG339" s="26">
        <f>SUMIF(Unloader!B:B,Summary!B339,Unloader!M:M)</f>
        <v>0</v>
      </c>
      <c r="AH339" s="26">
        <f>SUMIF(C$2:C339,C339,AG$2:AG339)</f>
        <v>0</v>
      </c>
      <c r="AI339" s="26">
        <f>SUM(AG$2:AG339)</f>
        <v>0</v>
      </c>
      <c r="AJ339" s="28">
        <f>SUMIF(Unloader!B:B,Summary!B339,Unloader!X:X)</f>
        <v>0</v>
      </c>
      <c r="AK339" s="28">
        <f>SUMIF(Unloader!B:B,Summary!B339,Unloader!AE:AE)+SUMIF(Unloader!B:B,Summary!B339,Unloader!BS:BS)+SUMIF(Unloader!B:B,Summary!B339,Unloader!BO:BO)</f>
        <v>0</v>
      </c>
      <c r="AL339" s="28">
        <f>SUMIF(C$2:C339,C339,AJ$2:AJ339)</f>
        <v>0</v>
      </c>
      <c r="AM339" s="28">
        <f>SUMIF(C$2:C339,C339,AK$2:AK339)</f>
        <v>0</v>
      </c>
      <c r="AN339" s="18" t="e">
        <f t="shared" si="144"/>
        <v>#DIV/0!</v>
      </c>
      <c r="AO339" s="18">
        <f>SUM(AJ$2:AJ339)</f>
        <v>0</v>
      </c>
      <c r="AP339" s="18">
        <f>SUM(AK$2:AK339)</f>
        <v>0</v>
      </c>
      <c r="AQ339" s="18" t="e">
        <f t="shared" si="145"/>
        <v>#DIV/0!</v>
      </c>
    </row>
    <row r="340" spans="1:43" x14ac:dyDescent="0.25">
      <c r="A340" s="49">
        <f t="shared" si="147"/>
        <v>339</v>
      </c>
      <c r="B340" s="120">
        <f t="shared" si="147"/>
        <v>40972</v>
      </c>
      <c r="C340" s="21">
        <f t="shared" si="127"/>
        <v>3</v>
      </c>
      <c r="D340" s="51">
        <f>COUNTIF('Rake Load'!A:A,Summary!B340)</f>
        <v>0</v>
      </c>
      <c r="E340" s="51">
        <f>SUMIF('Rake Load'!A:A,B340,'Rake Load'!F:F)</f>
        <v>0</v>
      </c>
      <c r="F340" s="23">
        <f>SUMIF('Rake Load'!A:A,B340,'Rake Load'!AB:AB)</f>
        <v>0</v>
      </c>
      <c r="G340" s="23" t="e">
        <f t="shared" si="128"/>
        <v>#DIV/0!</v>
      </c>
      <c r="H340" s="24" t="e">
        <f t="shared" si="129"/>
        <v>#DIV/0!</v>
      </c>
      <c r="I340" s="24" t="e">
        <f t="shared" si="130"/>
        <v>#DIV/0!</v>
      </c>
      <c r="J340" s="23">
        <f>SUMIF('Rake Load'!A:A,B340,'Rake Load'!BI:BI)</f>
        <v>0</v>
      </c>
      <c r="K340" s="29">
        <f t="shared" si="131"/>
        <v>0</v>
      </c>
      <c r="L340" s="29" t="e">
        <f t="shared" si="132"/>
        <v>#DIV/0!</v>
      </c>
      <c r="M340" s="36" t="e">
        <f t="shared" si="133"/>
        <v>#DIV/0!</v>
      </c>
      <c r="N340" s="36" t="e">
        <f t="shared" si="134"/>
        <v>#DIV/0!</v>
      </c>
      <c r="O340" s="122">
        <f>SUMIF(C$2:C340,C340,D$2:D340)</f>
        <v>0</v>
      </c>
      <c r="P340" s="21">
        <f>SUMIF(C$2:C340,C340,F$2:F340)</f>
        <v>0</v>
      </c>
      <c r="Q340" s="25" t="e">
        <f t="shared" si="135"/>
        <v>#DIV/0!</v>
      </c>
      <c r="R340" s="24" t="e">
        <f t="shared" si="136"/>
        <v>#DIV/0!</v>
      </c>
      <c r="S340" s="24" t="e">
        <f t="shared" si="137"/>
        <v>#DIV/0!</v>
      </c>
      <c r="T340" s="122">
        <f>SUM(D$2:D340)</f>
        <v>6</v>
      </c>
      <c r="U340" s="26">
        <f>SUMIF(C$2:C340,C340,E$2:E340)</f>
        <v>0</v>
      </c>
      <c r="V340" s="26">
        <f>SUM(E$2:E340)</f>
        <v>13896.57</v>
      </c>
      <c r="W340" s="31">
        <f>SUM(F$2:F340)</f>
        <v>0</v>
      </c>
      <c r="X340" s="31">
        <f t="shared" si="138"/>
        <v>0</v>
      </c>
      <c r="Y340" s="24">
        <f t="shared" si="139"/>
        <v>0</v>
      </c>
      <c r="Z340" s="24">
        <f t="shared" si="140"/>
        <v>0</v>
      </c>
      <c r="AA340" s="26">
        <f>SUMIF('Rake Load'!A:A,Summary!B340,'Rake Load'!AO:AO)</f>
        <v>0</v>
      </c>
      <c r="AB340" s="26">
        <f>SUMIF(C$2:C340,C340,AA$2:AA340)</f>
        <v>0</v>
      </c>
      <c r="AC340" s="26">
        <f>SUM(AA$2:AA340)</f>
        <v>0</v>
      </c>
      <c r="AD340" s="31" t="e">
        <f t="shared" si="141"/>
        <v>#DIV/0!</v>
      </c>
      <c r="AE340" s="31" t="e">
        <f t="shared" si="142"/>
        <v>#DIV/0!</v>
      </c>
      <c r="AF340" s="31">
        <f t="shared" si="143"/>
        <v>0</v>
      </c>
      <c r="AG340" s="26">
        <f>SUMIF(Unloader!B:B,Summary!B340,Unloader!M:M)</f>
        <v>0</v>
      </c>
      <c r="AH340" s="26">
        <f>SUMIF(C$2:C340,C340,AG$2:AG340)</f>
        <v>0</v>
      </c>
      <c r="AI340" s="26">
        <f>SUM(AG$2:AG340)</f>
        <v>0</v>
      </c>
      <c r="AJ340" s="28">
        <f>SUMIF(Unloader!B:B,Summary!B340,Unloader!X:X)</f>
        <v>0</v>
      </c>
      <c r="AK340" s="28">
        <f>SUMIF(Unloader!B:B,Summary!B340,Unloader!AE:AE)+SUMIF(Unloader!B:B,Summary!B340,Unloader!BS:BS)+SUMIF(Unloader!B:B,Summary!B340,Unloader!BO:BO)</f>
        <v>0</v>
      </c>
      <c r="AL340" s="28">
        <f>SUMIF(C$2:C340,C340,AJ$2:AJ340)</f>
        <v>0</v>
      </c>
      <c r="AM340" s="28">
        <f>SUMIF(C$2:C340,C340,AK$2:AK340)</f>
        <v>0</v>
      </c>
      <c r="AN340" s="18" t="e">
        <f t="shared" si="144"/>
        <v>#DIV/0!</v>
      </c>
      <c r="AO340" s="18">
        <f>SUM(AJ$2:AJ340)</f>
        <v>0</v>
      </c>
      <c r="AP340" s="18">
        <f>SUM(AK$2:AK340)</f>
        <v>0</v>
      </c>
      <c r="AQ340" s="18" t="e">
        <f t="shared" si="145"/>
        <v>#DIV/0!</v>
      </c>
    </row>
    <row r="341" spans="1:43" x14ac:dyDescent="0.25">
      <c r="A341" s="49">
        <f t="shared" si="147"/>
        <v>340</v>
      </c>
      <c r="B341" s="120">
        <f t="shared" si="147"/>
        <v>40973</v>
      </c>
      <c r="C341" s="21">
        <f t="shared" si="127"/>
        <v>3</v>
      </c>
      <c r="D341" s="51">
        <f>COUNTIF('Rake Load'!A:A,Summary!B341)</f>
        <v>0</v>
      </c>
      <c r="E341" s="51">
        <f>SUMIF('Rake Load'!A:A,B341,'Rake Load'!F:F)</f>
        <v>0</v>
      </c>
      <c r="F341" s="23">
        <f>SUMIF('Rake Load'!A:A,B341,'Rake Load'!AB:AB)</f>
        <v>0</v>
      </c>
      <c r="G341" s="23" t="e">
        <f t="shared" si="128"/>
        <v>#DIV/0!</v>
      </c>
      <c r="H341" s="24" t="e">
        <f t="shared" si="129"/>
        <v>#DIV/0!</v>
      </c>
      <c r="I341" s="24" t="e">
        <f t="shared" si="130"/>
        <v>#DIV/0!</v>
      </c>
      <c r="J341" s="23">
        <f>SUMIF('Rake Load'!A:A,B341,'Rake Load'!BI:BI)</f>
        <v>0</v>
      </c>
      <c r="K341" s="29">
        <f t="shared" si="131"/>
        <v>0</v>
      </c>
      <c r="L341" s="29" t="e">
        <f t="shared" si="132"/>
        <v>#DIV/0!</v>
      </c>
      <c r="M341" s="36" t="e">
        <f t="shared" si="133"/>
        <v>#DIV/0!</v>
      </c>
      <c r="N341" s="36" t="e">
        <f t="shared" si="134"/>
        <v>#DIV/0!</v>
      </c>
      <c r="O341" s="122">
        <f>SUMIF(C$2:C341,C341,D$2:D341)</f>
        <v>0</v>
      </c>
      <c r="P341" s="21">
        <f>SUMIF(C$2:C341,C341,F$2:F341)</f>
        <v>0</v>
      </c>
      <c r="Q341" s="25" t="e">
        <f t="shared" si="135"/>
        <v>#DIV/0!</v>
      </c>
      <c r="R341" s="24" t="e">
        <f t="shared" si="136"/>
        <v>#DIV/0!</v>
      </c>
      <c r="S341" s="24" t="e">
        <f t="shared" si="137"/>
        <v>#DIV/0!</v>
      </c>
      <c r="T341" s="122">
        <f>SUM(D$2:D341)</f>
        <v>6</v>
      </c>
      <c r="U341" s="26">
        <f>SUMIF(C$2:C341,C341,E$2:E341)</f>
        <v>0</v>
      </c>
      <c r="V341" s="26">
        <f>SUM(E$2:E341)</f>
        <v>13896.57</v>
      </c>
      <c r="W341" s="31">
        <f>SUM(F$2:F341)</f>
        <v>0</v>
      </c>
      <c r="X341" s="31">
        <f t="shared" si="138"/>
        <v>0</v>
      </c>
      <c r="Y341" s="24">
        <f t="shared" si="139"/>
        <v>0</v>
      </c>
      <c r="Z341" s="24">
        <f t="shared" si="140"/>
        <v>0</v>
      </c>
      <c r="AA341" s="26">
        <f>SUMIF('Rake Load'!A:A,Summary!B341,'Rake Load'!AO:AO)</f>
        <v>0</v>
      </c>
      <c r="AB341" s="26">
        <f>SUMIF(C$2:C341,C341,AA$2:AA341)</f>
        <v>0</v>
      </c>
      <c r="AC341" s="26">
        <f>SUM(AA$2:AA341)</f>
        <v>0</v>
      </c>
      <c r="AD341" s="31" t="e">
        <f t="shared" si="141"/>
        <v>#DIV/0!</v>
      </c>
      <c r="AE341" s="31" t="e">
        <f t="shared" si="142"/>
        <v>#DIV/0!</v>
      </c>
      <c r="AF341" s="31">
        <f t="shared" si="143"/>
        <v>0</v>
      </c>
      <c r="AG341" s="26">
        <f>SUMIF(Unloader!B:B,Summary!B341,Unloader!M:M)</f>
        <v>0</v>
      </c>
      <c r="AH341" s="26">
        <f>SUMIF(C$2:C341,C341,AG$2:AG341)</f>
        <v>0</v>
      </c>
      <c r="AI341" s="26">
        <f>SUM(AG$2:AG341)</f>
        <v>0</v>
      </c>
      <c r="AJ341" s="28">
        <f>SUMIF(Unloader!B:B,Summary!B341,Unloader!X:X)</f>
        <v>0</v>
      </c>
      <c r="AK341" s="28">
        <f>SUMIF(Unloader!B:B,Summary!B341,Unloader!AE:AE)+SUMIF(Unloader!B:B,Summary!B341,Unloader!BS:BS)+SUMIF(Unloader!B:B,Summary!B341,Unloader!BO:BO)</f>
        <v>0</v>
      </c>
      <c r="AL341" s="28">
        <f>SUMIF(C$2:C341,C341,AJ$2:AJ341)</f>
        <v>0</v>
      </c>
      <c r="AM341" s="28">
        <f>SUMIF(C$2:C341,C341,AK$2:AK341)</f>
        <v>0</v>
      </c>
      <c r="AN341" s="18" t="e">
        <f t="shared" si="144"/>
        <v>#DIV/0!</v>
      </c>
      <c r="AO341" s="18">
        <f>SUM(AJ$2:AJ341)</f>
        <v>0</v>
      </c>
      <c r="AP341" s="18">
        <f>SUM(AK$2:AK341)</f>
        <v>0</v>
      </c>
      <c r="AQ341" s="18" t="e">
        <f t="shared" si="145"/>
        <v>#DIV/0!</v>
      </c>
    </row>
    <row r="342" spans="1:43" x14ac:dyDescent="0.25">
      <c r="A342" s="49">
        <f t="shared" si="147"/>
        <v>341</v>
      </c>
      <c r="B342" s="120">
        <f t="shared" si="147"/>
        <v>40974</v>
      </c>
      <c r="C342" s="21">
        <f t="shared" si="127"/>
        <v>3</v>
      </c>
      <c r="D342" s="51">
        <f>COUNTIF('Rake Load'!A:A,Summary!B342)</f>
        <v>0</v>
      </c>
      <c r="E342" s="51">
        <f>SUMIF('Rake Load'!A:A,B342,'Rake Load'!F:F)</f>
        <v>0</v>
      </c>
      <c r="F342" s="23">
        <f>SUMIF('Rake Load'!A:A,B342,'Rake Load'!AB:AB)</f>
        <v>0</v>
      </c>
      <c r="G342" s="23" t="e">
        <f t="shared" si="128"/>
        <v>#DIV/0!</v>
      </c>
      <c r="H342" s="24" t="e">
        <f t="shared" si="129"/>
        <v>#DIV/0!</v>
      </c>
      <c r="I342" s="24" t="e">
        <f t="shared" si="130"/>
        <v>#DIV/0!</v>
      </c>
      <c r="J342" s="23">
        <f>SUMIF('Rake Load'!A:A,B342,'Rake Load'!BI:BI)</f>
        <v>0</v>
      </c>
      <c r="K342" s="29">
        <f t="shared" si="131"/>
        <v>0</v>
      </c>
      <c r="L342" s="29" t="e">
        <f t="shared" si="132"/>
        <v>#DIV/0!</v>
      </c>
      <c r="M342" s="36" t="e">
        <f t="shared" si="133"/>
        <v>#DIV/0!</v>
      </c>
      <c r="N342" s="36" t="e">
        <f t="shared" si="134"/>
        <v>#DIV/0!</v>
      </c>
      <c r="O342" s="122">
        <f>SUMIF(C$2:C342,C342,D$2:D342)</f>
        <v>0</v>
      </c>
      <c r="P342" s="21">
        <f>SUMIF(C$2:C342,C342,F$2:F342)</f>
        <v>0</v>
      </c>
      <c r="Q342" s="25" t="e">
        <f t="shared" si="135"/>
        <v>#DIV/0!</v>
      </c>
      <c r="R342" s="24" t="e">
        <f t="shared" si="136"/>
        <v>#DIV/0!</v>
      </c>
      <c r="S342" s="24" t="e">
        <f t="shared" si="137"/>
        <v>#DIV/0!</v>
      </c>
      <c r="T342" s="122">
        <f>SUM(D$2:D342)</f>
        <v>6</v>
      </c>
      <c r="U342" s="26">
        <f>SUMIF(C$2:C342,C342,E$2:E342)</f>
        <v>0</v>
      </c>
      <c r="V342" s="26">
        <f>SUM(E$2:E342)</f>
        <v>13896.57</v>
      </c>
      <c r="W342" s="31">
        <f>SUM(F$2:F342)</f>
        <v>0</v>
      </c>
      <c r="X342" s="31">
        <f t="shared" si="138"/>
        <v>0</v>
      </c>
      <c r="Y342" s="24">
        <f t="shared" si="139"/>
        <v>0</v>
      </c>
      <c r="Z342" s="24">
        <f t="shared" si="140"/>
        <v>0</v>
      </c>
      <c r="AA342" s="26">
        <f>SUMIF('Rake Load'!A:A,Summary!B342,'Rake Load'!AO:AO)</f>
        <v>0</v>
      </c>
      <c r="AB342" s="26">
        <f>SUMIF(C$2:C342,C342,AA$2:AA342)</f>
        <v>0</v>
      </c>
      <c r="AC342" s="26">
        <f>SUM(AA$2:AA342)</f>
        <v>0</v>
      </c>
      <c r="AD342" s="31" t="e">
        <f t="shared" si="141"/>
        <v>#DIV/0!</v>
      </c>
      <c r="AE342" s="31" t="e">
        <f t="shared" si="142"/>
        <v>#DIV/0!</v>
      </c>
      <c r="AF342" s="31">
        <f t="shared" si="143"/>
        <v>0</v>
      </c>
      <c r="AG342" s="26">
        <f>SUMIF(Unloader!B:B,Summary!B342,Unloader!M:M)</f>
        <v>0</v>
      </c>
      <c r="AH342" s="26">
        <f>SUMIF(C$2:C342,C342,AG$2:AG342)</f>
        <v>0</v>
      </c>
      <c r="AI342" s="26">
        <f>SUM(AG$2:AG342)</f>
        <v>0</v>
      </c>
      <c r="AJ342" s="28">
        <f>SUMIF(Unloader!B:B,Summary!B342,Unloader!X:X)</f>
        <v>0</v>
      </c>
      <c r="AK342" s="28">
        <f>SUMIF(Unloader!B:B,Summary!B342,Unloader!AE:AE)+SUMIF(Unloader!B:B,Summary!B342,Unloader!BS:BS)+SUMIF(Unloader!B:B,Summary!B342,Unloader!BO:BO)</f>
        <v>0</v>
      </c>
      <c r="AL342" s="28">
        <f>SUMIF(C$2:C342,C342,AJ$2:AJ342)</f>
        <v>0</v>
      </c>
      <c r="AM342" s="28">
        <f>SUMIF(C$2:C342,C342,AK$2:AK342)</f>
        <v>0</v>
      </c>
      <c r="AN342" s="18" t="e">
        <f t="shared" si="144"/>
        <v>#DIV/0!</v>
      </c>
      <c r="AO342" s="18">
        <f>SUM(AJ$2:AJ342)</f>
        <v>0</v>
      </c>
      <c r="AP342" s="18">
        <f>SUM(AK$2:AK342)</f>
        <v>0</v>
      </c>
      <c r="AQ342" s="18" t="e">
        <f t="shared" si="145"/>
        <v>#DIV/0!</v>
      </c>
    </row>
    <row r="343" spans="1:43" x14ac:dyDescent="0.25">
      <c r="A343" s="49">
        <f t="shared" si="147"/>
        <v>342</v>
      </c>
      <c r="B343" s="120">
        <f t="shared" si="147"/>
        <v>40975</v>
      </c>
      <c r="C343" s="21">
        <f t="shared" si="127"/>
        <v>3</v>
      </c>
      <c r="D343" s="51">
        <f>COUNTIF('Rake Load'!A:A,Summary!B343)</f>
        <v>0</v>
      </c>
      <c r="E343" s="51">
        <f>SUMIF('Rake Load'!A:A,B343,'Rake Load'!F:F)</f>
        <v>0</v>
      </c>
      <c r="F343" s="23">
        <f>SUMIF('Rake Load'!A:A,B343,'Rake Load'!AB:AB)</f>
        <v>0</v>
      </c>
      <c r="G343" s="23" t="e">
        <f t="shared" si="128"/>
        <v>#DIV/0!</v>
      </c>
      <c r="H343" s="24" t="e">
        <f t="shared" si="129"/>
        <v>#DIV/0!</v>
      </c>
      <c r="I343" s="24" t="e">
        <f t="shared" si="130"/>
        <v>#DIV/0!</v>
      </c>
      <c r="J343" s="23">
        <f>SUMIF('Rake Load'!A:A,B343,'Rake Load'!BI:BI)</f>
        <v>0</v>
      </c>
      <c r="K343" s="29">
        <f t="shared" si="131"/>
        <v>0</v>
      </c>
      <c r="L343" s="29" t="e">
        <f t="shared" si="132"/>
        <v>#DIV/0!</v>
      </c>
      <c r="M343" s="36" t="e">
        <f t="shared" si="133"/>
        <v>#DIV/0!</v>
      </c>
      <c r="N343" s="36" t="e">
        <f t="shared" si="134"/>
        <v>#DIV/0!</v>
      </c>
      <c r="O343" s="122">
        <f>SUMIF(C$2:C343,C343,D$2:D343)</f>
        <v>0</v>
      </c>
      <c r="P343" s="21">
        <f>SUMIF(C$2:C343,C343,F$2:F343)</f>
        <v>0</v>
      </c>
      <c r="Q343" s="25" t="e">
        <f t="shared" si="135"/>
        <v>#DIV/0!</v>
      </c>
      <c r="R343" s="24" t="e">
        <f t="shared" si="136"/>
        <v>#DIV/0!</v>
      </c>
      <c r="S343" s="24" t="e">
        <f t="shared" si="137"/>
        <v>#DIV/0!</v>
      </c>
      <c r="T343" s="122">
        <f>SUM(D$2:D343)</f>
        <v>6</v>
      </c>
      <c r="U343" s="26">
        <f>SUMIF(C$2:C343,C343,E$2:E343)</f>
        <v>0</v>
      </c>
      <c r="V343" s="26">
        <f>SUM(E$2:E343)</f>
        <v>13896.57</v>
      </c>
      <c r="W343" s="31">
        <f>SUM(F$2:F343)</f>
        <v>0</v>
      </c>
      <c r="X343" s="31">
        <f t="shared" si="138"/>
        <v>0</v>
      </c>
      <c r="Y343" s="24">
        <f t="shared" si="139"/>
        <v>0</v>
      </c>
      <c r="Z343" s="24">
        <f t="shared" si="140"/>
        <v>0</v>
      </c>
      <c r="AA343" s="26">
        <f>SUMIF('Rake Load'!A:A,Summary!B343,'Rake Load'!AO:AO)</f>
        <v>0</v>
      </c>
      <c r="AB343" s="26">
        <f>SUMIF(C$2:C343,C343,AA$2:AA343)</f>
        <v>0</v>
      </c>
      <c r="AC343" s="26">
        <f>SUM(AA$2:AA343)</f>
        <v>0</v>
      </c>
      <c r="AD343" s="31" t="e">
        <f t="shared" si="141"/>
        <v>#DIV/0!</v>
      </c>
      <c r="AE343" s="31" t="e">
        <f t="shared" si="142"/>
        <v>#DIV/0!</v>
      </c>
      <c r="AF343" s="31">
        <f t="shared" si="143"/>
        <v>0</v>
      </c>
      <c r="AG343" s="26">
        <f>SUMIF(Unloader!B:B,Summary!B343,Unloader!M:M)</f>
        <v>0</v>
      </c>
      <c r="AH343" s="26">
        <f>SUMIF(C$2:C343,C343,AG$2:AG343)</f>
        <v>0</v>
      </c>
      <c r="AI343" s="26">
        <f>SUM(AG$2:AG343)</f>
        <v>0</v>
      </c>
      <c r="AJ343" s="28">
        <f>SUMIF(Unloader!B:B,Summary!B343,Unloader!X:X)</f>
        <v>0</v>
      </c>
      <c r="AK343" s="28">
        <f>SUMIF(Unloader!B:B,Summary!B343,Unloader!AE:AE)+SUMIF(Unloader!B:B,Summary!B343,Unloader!BS:BS)+SUMIF(Unloader!B:B,Summary!B343,Unloader!BO:BO)</f>
        <v>0</v>
      </c>
      <c r="AL343" s="28">
        <f>SUMIF(C$2:C343,C343,AJ$2:AJ343)</f>
        <v>0</v>
      </c>
      <c r="AM343" s="28">
        <f>SUMIF(C$2:C343,C343,AK$2:AK343)</f>
        <v>0</v>
      </c>
      <c r="AN343" s="18" t="e">
        <f t="shared" si="144"/>
        <v>#DIV/0!</v>
      </c>
      <c r="AO343" s="18">
        <f>SUM(AJ$2:AJ343)</f>
        <v>0</v>
      </c>
      <c r="AP343" s="18">
        <f>SUM(AK$2:AK343)</f>
        <v>0</v>
      </c>
      <c r="AQ343" s="18" t="e">
        <f t="shared" si="145"/>
        <v>#DIV/0!</v>
      </c>
    </row>
    <row r="344" spans="1:43" x14ac:dyDescent="0.25">
      <c r="A344" s="49">
        <f t="shared" ref="A344:B359" si="148">A343+1</f>
        <v>343</v>
      </c>
      <c r="B344" s="120">
        <f t="shared" si="148"/>
        <v>40976</v>
      </c>
      <c r="C344" s="21">
        <f t="shared" si="127"/>
        <v>3</v>
      </c>
      <c r="D344" s="51">
        <f>COUNTIF('Rake Load'!A:A,Summary!B344)</f>
        <v>0</v>
      </c>
      <c r="E344" s="51">
        <f>SUMIF('Rake Load'!A:A,B344,'Rake Load'!F:F)</f>
        <v>0</v>
      </c>
      <c r="F344" s="23">
        <f>SUMIF('Rake Load'!A:A,B344,'Rake Load'!AB:AB)</f>
        <v>0</v>
      </c>
      <c r="G344" s="23" t="e">
        <f t="shared" si="128"/>
        <v>#DIV/0!</v>
      </c>
      <c r="H344" s="24" t="e">
        <f t="shared" si="129"/>
        <v>#DIV/0!</v>
      </c>
      <c r="I344" s="24" t="e">
        <f t="shared" si="130"/>
        <v>#DIV/0!</v>
      </c>
      <c r="J344" s="23">
        <f>SUMIF('Rake Load'!A:A,B344,'Rake Load'!BI:BI)</f>
        <v>0</v>
      </c>
      <c r="K344" s="29">
        <f t="shared" si="131"/>
        <v>0</v>
      </c>
      <c r="L344" s="29" t="e">
        <f t="shared" si="132"/>
        <v>#DIV/0!</v>
      </c>
      <c r="M344" s="36" t="e">
        <f t="shared" si="133"/>
        <v>#DIV/0!</v>
      </c>
      <c r="N344" s="36" t="e">
        <f t="shared" si="134"/>
        <v>#DIV/0!</v>
      </c>
      <c r="O344" s="122">
        <f>SUMIF(C$2:C344,C344,D$2:D344)</f>
        <v>0</v>
      </c>
      <c r="P344" s="21">
        <f>SUMIF(C$2:C344,C344,F$2:F344)</f>
        <v>0</v>
      </c>
      <c r="Q344" s="25" t="e">
        <f t="shared" si="135"/>
        <v>#DIV/0!</v>
      </c>
      <c r="R344" s="24" t="e">
        <f t="shared" si="136"/>
        <v>#DIV/0!</v>
      </c>
      <c r="S344" s="24" t="e">
        <f t="shared" si="137"/>
        <v>#DIV/0!</v>
      </c>
      <c r="T344" s="122">
        <f>SUM(D$2:D344)</f>
        <v>6</v>
      </c>
      <c r="U344" s="26">
        <f>SUMIF(C$2:C344,C344,E$2:E344)</f>
        <v>0</v>
      </c>
      <c r="V344" s="26">
        <f>SUM(E$2:E344)</f>
        <v>13896.57</v>
      </c>
      <c r="W344" s="31">
        <f>SUM(F$2:F344)</f>
        <v>0</v>
      </c>
      <c r="X344" s="31">
        <f t="shared" si="138"/>
        <v>0</v>
      </c>
      <c r="Y344" s="24">
        <f t="shared" si="139"/>
        <v>0</v>
      </c>
      <c r="Z344" s="24">
        <f t="shared" si="140"/>
        <v>0</v>
      </c>
      <c r="AA344" s="26">
        <f>SUMIF('Rake Load'!A:A,Summary!B344,'Rake Load'!AO:AO)</f>
        <v>0</v>
      </c>
      <c r="AB344" s="26">
        <f>SUMIF(C$2:C344,C344,AA$2:AA344)</f>
        <v>0</v>
      </c>
      <c r="AC344" s="26">
        <f>SUM(AA$2:AA344)</f>
        <v>0</v>
      </c>
      <c r="AD344" s="31" t="e">
        <f t="shared" si="141"/>
        <v>#DIV/0!</v>
      </c>
      <c r="AE344" s="31" t="e">
        <f t="shared" si="142"/>
        <v>#DIV/0!</v>
      </c>
      <c r="AF344" s="31">
        <f t="shared" si="143"/>
        <v>0</v>
      </c>
      <c r="AG344" s="26">
        <f>SUMIF(Unloader!B:B,Summary!B344,Unloader!M:M)</f>
        <v>0</v>
      </c>
      <c r="AH344" s="26">
        <f>SUMIF(C$2:C344,C344,AG$2:AG344)</f>
        <v>0</v>
      </c>
      <c r="AI344" s="26">
        <f>SUM(AG$2:AG344)</f>
        <v>0</v>
      </c>
      <c r="AJ344" s="28">
        <f>SUMIF(Unloader!B:B,Summary!B344,Unloader!X:X)</f>
        <v>0</v>
      </c>
      <c r="AK344" s="28">
        <f>SUMIF(Unloader!B:B,Summary!B344,Unloader!AE:AE)+SUMIF(Unloader!B:B,Summary!B344,Unloader!BS:BS)+SUMIF(Unloader!B:B,Summary!B344,Unloader!BO:BO)</f>
        <v>0</v>
      </c>
      <c r="AL344" s="28">
        <f>SUMIF(C$2:C344,C344,AJ$2:AJ344)</f>
        <v>0</v>
      </c>
      <c r="AM344" s="28">
        <f>SUMIF(C$2:C344,C344,AK$2:AK344)</f>
        <v>0</v>
      </c>
      <c r="AN344" s="18" t="e">
        <f t="shared" si="144"/>
        <v>#DIV/0!</v>
      </c>
      <c r="AO344" s="18">
        <f>SUM(AJ$2:AJ344)</f>
        <v>0</v>
      </c>
      <c r="AP344" s="18">
        <f>SUM(AK$2:AK344)</f>
        <v>0</v>
      </c>
      <c r="AQ344" s="18" t="e">
        <f t="shared" si="145"/>
        <v>#DIV/0!</v>
      </c>
    </row>
    <row r="345" spans="1:43" x14ac:dyDescent="0.25">
      <c r="A345" s="49">
        <f t="shared" si="148"/>
        <v>344</v>
      </c>
      <c r="B345" s="120">
        <f t="shared" si="148"/>
        <v>40977</v>
      </c>
      <c r="C345" s="21">
        <f t="shared" si="127"/>
        <v>3</v>
      </c>
      <c r="D345" s="51">
        <f>COUNTIF('Rake Load'!A:A,Summary!B345)</f>
        <v>0</v>
      </c>
      <c r="E345" s="51">
        <f>SUMIF('Rake Load'!A:A,B345,'Rake Load'!F:F)</f>
        <v>0</v>
      </c>
      <c r="F345" s="23">
        <f>SUMIF('Rake Load'!A:A,B345,'Rake Load'!AB:AB)</f>
        <v>0</v>
      </c>
      <c r="G345" s="23" t="e">
        <f t="shared" si="128"/>
        <v>#DIV/0!</v>
      </c>
      <c r="H345" s="24" t="e">
        <f t="shared" si="129"/>
        <v>#DIV/0!</v>
      </c>
      <c r="I345" s="24" t="e">
        <f t="shared" si="130"/>
        <v>#DIV/0!</v>
      </c>
      <c r="J345" s="23">
        <f>SUMIF('Rake Load'!A:A,B345,'Rake Load'!BI:BI)</f>
        <v>0</v>
      </c>
      <c r="K345" s="29">
        <f t="shared" si="131"/>
        <v>0</v>
      </c>
      <c r="L345" s="29" t="e">
        <f t="shared" si="132"/>
        <v>#DIV/0!</v>
      </c>
      <c r="M345" s="36" t="e">
        <f t="shared" si="133"/>
        <v>#DIV/0!</v>
      </c>
      <c r="N345" s="36" t="e">
        <f t="shared" si="134"/>
        <v>#DIV/0!</v>
      </c>
      <c r="O345" s="122">
        <f>SUMIF(C$2:C345,C345,D$2:D345)</f>
        <v>0</v>
      </c>
      <c r="P345" s="21">
        <f>SUMIF(C$2:C345,C345,F$2:F345)</f>
        <v>0</v>
      </c>
      <c r="Q345" s="25" t="e">
        <f t="shared" si="135"/>
        <v>#DIV/0!</v>
      </c>
      <c r="R345" s="24" t="e">
        <f t="shared" si="136"/>
        <v>#DIV/0!</v>
      </c>
      <c r="S345" s="24" t="e">
        <f t="shared" si="137"/>
        <v>#DIV/0!</v>
      </c>
      <c r="T345" s="122">
        <f>SUM(D$2:D345)</f>
        <v>6</v>
      </c>
      <c r="U345" s="26">
        <f>SUMIF(C$2:C345,C345,E$2:E345)</f>
        <v>0</v>
      </c>
      <c r="V345" s="26">
        <f>SUM(E$2:E345)</f>
        <v>13896.57</v>
      </c>
      <c r="W345" s="31">
        <f>SUM(F$2:F345)</f>
        <v>0</v>
      </c>
      <c r="X345" s="31">
        <f t="shared" si="138"/>
        <v>0</v>
      </c>
      <c r="Y345" s="24">
        <f t="shared" si="139"/>
        <v>0</v>
      </c>
      <c r="Z345" s="24">
        <f t="shared" si="140"/>
        <v>0</v>
      </c>
      <c r="AA345" s="26">
        <f>SUMIF('Rake Load'!A:A,Summary!B345,'Rake Load'!AO:AO)</f>
        <v>0</v>
      </c>
      <c r="AB345" s="26">
        <f>SUMIF(C$2:C345,C345,AA$2:AA345)</f>
        <v>0</v>
      </c>
      <c r="AC345" s="26">
        <f>SUM(AA$2:AA345)</f>
        <v>0</v>
      </c>
      <c r="AD345" s="31" t="e">
        <f t="shared" si="141"/>
        <v>#DIV/0!</v>
      </c>
      <c r="AE345" s="31" t="e">
        <f t="shared" si="142"/>
        <v>#DIV/0!</v>
      </c>
      <c r="AF345" s="31">
        <f t="shared" si="143"/>
        <v>0</v>
      </c>
      <c r="AG345" s="26">
        <f>SUMIF(Unloader!B:B,Summary!B345,Unloader!M:M)</f>
        <v>0</v>
      </c>
      <c r="AH345" s="26">
        <f>SUMIF(C$2:C345,C345,AG$2:AG345)</f>
        <v>0</v>
      </c>
      <c r="AI345" s="26">
        <f>SUM(AG$2:AG345)</f>
        <v>0</v>
      </c>
      <c r="AJ345" s="28">
        <f>SUMIF(Unloader!B:B,Summary!B345,Unloader!X:X)</f>
        <v>0</v>
      </c>
      <c r="AK345" s="28">
        <f>SUMIF(Unloader!B:B,Summary!B345,Unloader!AE:AE)+SUMIF(Unloader!B:B,Summary!B345,Unloader!BS:BS)+SUMIF(Unloader!B:B,Summary!B345,Unloader!BO:BO)</f>
        <v>0</v>
      </c>
      <c r="AL345" s="28">
        <f>SUMIF(C$2:C345,C345,AJ$2:AJ345)</f>
        <v>0</v>
      </c>
      <c r="AM345" s="28">
        <f>SUMIF(C$2:C345,C345,AK$2:AK345)</f>
        <v>0</v>
      </c>
      <c r="AN345" s="18" t="e">
        <f t="shared" si="144"/>
        <v>#DIV/0!</v>
      </c>
      <c r="AO345" s="18">
        <f>SUM(AJ$2:AJ345)</f>
        <v>0</v>
      </c>
      <c r="AP345" s="18">
        <f>SUM(AK$2:AK345)</f>
        <v>0</v>
      </c>
      <c r="AQ345" s="18" t="e">
        <f t="shared" si="145"/>
        <v>#DIV/0!</v>
      </c>
    </row>
    <row r="346" spans="1:43" x14ac:dyDescent="0.25">
      <c r="A346" s="49">
        <f t="shared" si="148"/>
        <v>345</v>
      </c>
      <c r="B346" s="120">
        <f t="shared" si="148"/>
        <v>40978</v>
      </c>
      <c r="C346" s="21">
        <f t="shared" si="127"/>
        <v>3</v>
      </c>
      <c r="D346" s="51">
        <f>COUNTIF('Rake Load'!A:A,Summary!B346)</f>
        <v>0</v>
      </c>
      <c r="E346" s="51">
        <f>SUMIF('Rake Load'!A:A,B346,'Rake Load'!F:F)</f>
        <v>0</v>
      </c>
      <c r="F346" s="23">
        <f>SUMIF('Rake Load'!A:A,B346,'Rake Load'!AB:AB)</f>
        <v>0</v>
      </c>
      <c r="G346" s="23" t="e">
        <f t="shared" si="128"/>
        <v>#DIV/0!</v>
      </c>
      <c r="H346" s="24" t="e">
        <f t="shared" si="129"/>
        <v>#DIV/0!</v>
      </c>
      <c r="I346" s="24" t="e">
        <f t="shared" si="130"/>
        <v>#DIV/0!</v>
      </c>
      <c r="J346" s="23">
        <f>SUMIF('Rake Load'!A:A,B346,'Rake Load'!BI:BI)</f>
        <v>0</v>
      </c>
      <c r="K346" s="29">
        <f t="shared" si="131"/>
        <v>0</v>
      </c>
      <c r="L346" s="29" t="e">
        <f t="shared" si="132"/>
        <v>#DIV/0!</v>
      </c>
      <c r="M346" s="36" t="e">
        <f t="shared" si="133"/>
        <v>#DIV/0!</v>
      </c>
      <c r="N346" s="36" t="e">
        <f t="shared" si="134"/>
        <v>#DIV/0!</v>
      </c>
      <c r="O346" s="122">
        <f>SUMIF(C$2:C346,C346,D$2:D346)</f>
        <v>0</v>
      </c>
      <c r="P346" s="21">
        <f>SUMIF(C$2:C346,C346,F$2:F346)</f>
        <v>0</v>
      </c>
      <c r="Q346" s="25" t="e">
        <f t="shared" si="135"/>
        <v>#DIV/0!</v>
      </c>
      <c r="R346" s="24" t="e">
        <f t="shared" si="136"/>
        <v>#DIV/0!</v>
      </c>
      <c r="S346" s="24" t="e">
        <f t="shared" si="137"/>
        <v>#DIV/0!</v>
      </c>
      <c r="T346" s="122">
        <f>SUM(D$2:D346)</f>
        <v>6</v>
      </c>
      <c r="U346" s="26">
        <f>SUMIF(C$2:C346,C346,E$2:E346)</f>
        <v>0</v>
      </c>
      <c r="V346" s="26">
        <f>SUM(E$2:E346)</f>
        <v>13896.57</v>
      </c>
      <c r="W346" s="31">
        <f>SUM(F$2:F346)</f>
        <v>0</v>
      </c>
      <c r="X346" s="31">
        <f t="shared" si="138"/>
        <v>0</v>
      </c>
      <c r="Y346" s="24">
        <f t="shared" si="139"/>
        <v>0</v>
      </c>
      <c r="Z346" s="24">
        <f t="shared" si="140"/>
        <v>0</v>
      </c>
      <c r="AA346" s="26">
        <f>SUMIF('Rake Load'!A:A,Summary!B346,'Rake Load'!AO:AO)</f>
        <v>0</v>
      </c>
      <c r="AB346" s="26">
        <f>SUMIF(C$2:C346,C346,AA$2:AA346)</f>
        <v>0</v>
      </c>
      <c r="AC346" s="26">
        <f>SUM(AA$2:AA346)</f>
        <v>0</v>
      </c>
      <c r="AD346" s="31" t="e">
        <f t="shared" si="141"/>
        <v>#DIV/0!</v>
      </c>
      <c r="AE346" s="31" t="e">
        <f t="shared" si="142"/>
        <v>#DIV/0!</v>
      </c>
      <c r="AF346" s="31">
        <f t="shared" si="143"/>
        <v>0</v>
      </c>
      <c r="AG346" s="26">
        <f>SUMIF(Unloader!B:B,Summary!B346,Unloader!M:M)</f>
        <v>0</v>
      </c>
      <c r="AH346" s="26">
        <f>SUMIF(C$2:C346,C346,AG$2:AG346)</f>
        <v>0</v>
      </c>
      <c r="AI346" s="26">
        <f>SUM(AG$2:AG346)</f>
        <v>0</v>
      </c>
      <c r="AJ346" s="28">
        <f>SUMIF(Unloader!B:B,Summary!B346,Unloader!X:X)</f>
        <v>0</v>
      </c>
      <c r="AK346" s="28">
        <f>SUMIF(Unloader!B:B,Summary!B346,Unloader!AE:AE)+SUMIF(Unloader!B:B,Summary!B346,Unloader!BS:BS)+SUMIF(Unloader!B:B,Summary!B346,Unloader!BO:BO)</f>
        <v>0</v>
      </c>
      <c r="AL346" s="28">
        <f>SUMIF(C$2:C346,C346,AJ$2:AJ346)</f>
        <v>0</v>
      </c>
      <c r="AM346" s="28">
        <f>SUMIF(C$2:C346,C346,AK$2:AK346)</f>
        <v>0</v>
      </c>
      <c r="AN346" s="18" t="e">
        <f t="shared" si="144"/>
        <v>#DIV/0!</v>
      </c>
      <c r="AO346" s="18">
        <f>SUM(AJ$2:AJ346)</f>
        <v>0</v>
      </c>
      <c r="AP346" s="18">
        <f>SUM(AK$2:AK346)</f>
        <v>0</v>
      </c>
      <c r="AQ346" s="18" t="e">
        <f t="shared" si="145"/>
        <v>#DIV/0!</v>
      </c>
    </row>
    <row r="347" spans="1:43" x14ac:dyDescent="0.25">
      <c r="A347" s="49">
        <f t="shared" si="148"/>
        <v>346</v>
      </c>
      <c r="B347" s="120">
        <f t="shared" si="148"/>
        <v>40979</v>
      </c>
      <c r="C347" s="21">
        <f t="shared" si="127"/>
        <v>3</v>
      </c>
      <c r="D347" s="51">
        <f>COUNTIF('Rake Load'!A:A,Summary!B347)</f>
        <v>0</v>
      </c>
      <c r="E347" s="51">
        <f>SUMIF('Rake Load'!A:A,B347,'Rake Load'!F:F)</f>
        <v>0</v>
      </c>
      <c r="F347" s="23">
        <f>SUMIF('Rake Load'!A:A,B347,'Rake Load'!AB:AB)</f>
        <v>0</v>
      </c>
      <c r="G347" s="23" t="e">
        <f t="shared" si="128"/>
        <v>#DIV/0!</v>
      </c>
      <c r="H347" s="24" t="e">
        <f t="shared" si="129"/>
        <v>#DIV/0!</v>
      </c>
      <c r="I347" s="24" t="e">
        <f t="shared" si="130"/>
        <v>#DIV/0!</v>
      </c>
      <c r="J347" s="23">
        <f>SUMIF('Rake Load'!A:A,B347,'Rake Load'!BI:BI)</f>
        <v>0</v>
      </c>
      <c r="K347" s="29">
        <f t="shared" si="131"/>
        <v>0</v>
      </c>
      <c r="L347" s="29" t="e">
        <f t="shared" si="132"/>
        <v>#DIV/0!</v>
      </c>
      <c r="M347" s="36" t="e">
        <f t="shared" si="133"/>
        <v>#DIV/0!</v>
      </c>
      <c r="N347" s="36" t="e">
        <f t="shared" si="134"/>
        <v>#DIV/0!</v>
      </c>
      <c r="O347" s="122">
        <f>SUMIF(C$2:C347,C347,D$2:D347)</f>
        <v>0</v>
      </c>
      <c r="P347" s="21">
        <f>SUMIF(C$2:C347,C347,F$2:F347)</f>
        <v>0</v>
      </c>
      <c r="Q347" s="25" t="e">
        <f t="shared" si="135"/>
        <v>#DIV/0!</v>
      </c>
      <c r="R347" s="24" t="e">
        <f t="shared" si="136"/>
        <v>#DIV/0!</v>
      </c>
      <c r="S347" s="24" t="e">
        <f t="shared" si="137"/>
        <v>#DIV/0!</v>
      </c>
      <c r="T347" s="122">
        <f>SUM(D$2:D347)</f>
        <v>6</v>
      </c>
      <c r="U347" s="26">
        <f>SUMIF(C$2:C347,C347,E$2:E347)</f>
        <v>0</v>
      </c>
      <c r="V347" s="26">
        <f>SUM(E$2:E347)</f>
        <v>13896.57</v>
      </c>
      <c r="W347" s="31">
        <f>SUM(F$2:F347)</f>
        <v>0</v>
      </c>
      <c r="X347" s="31">
        <f t="shared" si="138"/>
        <v>0</v>
      </c>
      <c r="Y347" s="24">
        <f t="shared" si="139"/>
        <v>0</v>
      </c>
      <c r="Z347" s="24">
        <f t="shared" si="140"/>
        <v>0</v>
      </c>
      <c r="AA347" s="26">
        <f>SUMIF('Rake Load'!A:A,Summary!B347,'Rake Load'!AO:AO)</f>
        <v>0</v>
      </c>
      <c r="AB347" s="26">
        <f>SUMIF(C$2:C347,C347,AA$2:AA347)</f>
        <v>0</v>
      </c>
      <c r="AC347" s="26">
        <f>SUM(AA$2:AA347)</f>
        <v>0</v>
      </c>
      <c r="AD347" s="31" t="e">
        <f t="shared" si="141"/>
        <v>#DIV/0!</v>
      </c>
      <c r="AE347" s="31" t="e">
        <f t="shared" si="142"/>
        <v>#DIV/0!</v>
      </c>
      <c r="AF347" s="31">
        <f t="shared" si="143"/>
        <v>0</v>
      </c>
      <c r="AG347" s="26">
        <f>SUMIF(Unloader!B:B,Summary!B347,Unloader!M:M)</f>
        <v>0</v>
      </c>
      <c r="AH347" s="26">
        <f>SUMIF(C$2:C347,C347,AG$2:AG347)</f>
        <v>0</v>
      </c>
      <c r="AI347" s="26">
        <f>SUM(AG$2:AG347)</f>
        <v>0</v>
      </c>
      <c r="AJ347" s="28">
        <f>SUMIF(Unloader!B:B,Summary!B347,Unloader!X:X)</f>
        <v>0</v>
      </c>
      <c r="AK347" s="28">
        <f>SUMIF(Unloader!B:B,Summary!B347,Unloader!AE:AE)+SUMIF(Unloader!B:B,Summary!B347,Unloader!BS:BS)+SUMIF(Unloader!B:B,Summary!B347,Unloader!BO:BO)</f>
        <v>0</v>
      </c>
      <c r="AL347" s="28">
        <f>SUMIF(C$2:C347,C347,AJ$2:AJ347)</f>
        <v>0</v>
      </c>
      <c r="AM347" s="28">
        <f>SUMIF(C$2:C347,C347,AK$2:AK347)</f>
        <v>0</v>
      </c>
      <c r="AN347" s="18" t="e">
        <f t="shared" si="144"/>
        <v>#DIV/0!</v>
      </c>
      <c r="AO347" s="18">
        <f>SUM(AJ$2:AJ347)</f>
        <v>0</v>
      </c>
      <c r="AP347" s="18">
        <f>SUM(AK$2:AK347)</f>
        <v>0</v>
      </c>
      <c r="AQ347" s="18" t="e">
        <f t="shared" si="145"/>
        <v>#DIV/0!</v>
      </c>
    </row>
    <row r="348" spans="1:43" x14ac:dyDescent="0.25">
      <c r="A348" s="49">
        <f t="shared" si="148"/>
        <v>347</v>
      </c>
      <c r="B348" s="120">
        <f t="shared" si="148"/>
        <v>40980</v>
      </c>
      <c r="C348" s="21">
        <f t="shared" si="127"/>
        <v>3</v>
      </c>
      <c r="D348" s="51">
        <f>COUNTIF('Rake Load'!A:A,Summary!B348)</f>
        <v>0</v>
      </c>
      <c r="E348" s="51">
        <f>SUMIF('Rake Load'!A:A,B348,'Rake Load'!F:F)</f>
        <v>0</v>
      </c>
      <c r="F348" s="23">
        <f>SUMIF('Rake Load'!A:A,B348,'Rake Load'!AB:AB)</f>
        <v>0</v>
      </c>
      <c r="G348" s="23" t="e">
        <f t="shared" si="128"/>
        <v>#DIV/0!</v>
      </c>
      <c r="H348" s="24" t="e">
        <f t="shared" si="129"/>
        <v>#DIV/0!</v>
      </c>
      <c r="I348" s="24" t="e">
        <f t="shared" si="130"/>
        <v>#DIV/0!</v>
      </c>
      <c r="J348" s="23">
        <f>SUMIF('Rake Load'!A:A,B348,'Rake Load'!BI:BI)</f>
        <v>0</v>
      </c>
      <c r="K348" s="29">
        <f t="shared" si="131"/>
        <v>0</v>
      </c>
      <c r="L348" s="29" t="e">
        <f t="shared" si="132"/>
        <v>#DIV/0!</v>
      </c>
      <c r="M348" s="36" t="e">
        <f t="shared" si="133"/>
        <v>#DIV/0!</v>
      </c>
      <c r="N348" s="36" t="e">
        <f t="shared" si="134"/>
        <v>#DIV/0!</v>
      </c>
      <c r="O348" s="122">
        <f>SUMIF(C$2:C348,C348,D$2:D348)</f>
        <v>0</v>
      </c>
      <c r="P348" s="21">
        <f>SUMIF(C$2:C348,C348,F$2:F348)</f>
        <v>0</v>
      </c>
      <c r="Q348" s="25" t="e">
        <f t="shared" si="135"/>
        <v>#DIV/0!</v>
      </c>
      <c r="R348" s="24" t="e">
        <f t="shared" si="136"/>
        <v>#DIV/0!</v>
      </c>
      <c r="S348" s="24" t="e">
        <f t="shared" si="137"/>
        <v>#DIV/0!</v>
      </c>
      <c r="T348" s="122">
        <f>SUM(D$2:D348)</f>
        <v>6</v>
      </c>
      <c r="U348" s="26">
        <f>SUMIF(C$2:C348,C348,E$2:E348)</f>
        <v>0</v>
      </c>
      <c r="V348" s="26">
        <f>SUM(E$2:E348)</f>
        <v>13896.57</v>
      </c>
      <c r="W348" s="31">
        <f>SUM(F$2:F348)</f>
        <v>0</v>
      </c>
      <c r="X348" s="31">
        <f t="shared" si="138"/>
        <v>0</v>
      </c>
      <c r="Y348" s="24">
        <f t="shared" si="139"/>
        <v>0</v>
      </c>
      <c r="Z348" s="24">
        <f t="shared" si="140"/>
        <v>0</v>
      </c>
      <c r="AA348" s="26">
        <f>SUMIF('Rake Load'!A:A,Summary!B348,'Rake Load'!AO:AO)</f>
        <v>0</v>
      </c>
      <c r="AB348" s="26">
        <f>SUMIF(C$2:C348,C348,AA$2:AA348)</f>
        <v>0</v>
      </c>
      <c r="AC348" s="26">
        <f>SUM(AA$2:AA348)</f>
        <v>0</v>
      </c>
      <c r="AD348" s="31" t="e">
        <f t="shared" si="141"/>
        <v>#DIV/0!</v>
      </c>
      <c r="AE348" s="31" t="e">
        <f t="shared" si="142"/>
        <v>#DIV/0!</v>
      </c>
      <c r="AF348" s="31">
        <f t="shared" si="143"/>
        <v>0</v>
      </c>
      <c r="AG348" s="26">
        <f>SUMIF(Unloader!B:B,Summary!B348,Unloader!M:M)</f>
        <v>0</v>
      </c>
      <c r="AH348" s="26">
        <f>SUMIF(C$2:C348,C348,AG$2:AG348)</f>
        <v>0</v>
      </c>
      <c r="AI348" s="26">
        <f>SUM(AG$2:AG348)</f>
        <v>0</v>
      </c>
      <c r="AJ348" s="28">
        <f>SUMIF(Unloader!B:B,Summary!B348,Unloader!X:X)</f>
        <v>0</v>
      </c>
      <c r="AK348" s="28">
        <f>SUMIF(Unloader!B:B,Summary!B348,Unloader!AE:AE)+SUMIF(Unloader!B:B,Summary!B348,Unloader!BS:BS)+SUMIF(Unloader!B:B,Summary!B348,Unloader!BO:BO)</f>
        <v>0</v>
      </c>
      <c r="AL348" s="28">
        <f>SUMIF(C$2:C348,C348,AJ$2:AJ348)</f>
        <v>0</v>
      </c>
      <c r="AM348" s="28">
        <f>SUMIF(C$2:C348,C348,AK$2:AK348)</f>
        <v>0</v>
      </c>
      <c r="AN348" s="18" t="e">
        <f t="shared" si="144"/>
        <v>#DIV/0!</v>
      </c>
      <c r="AO348" s="18">
        <f>SUM(AJ$2:AJ348)</f>
        <v>0</v>
      </c>
      <c r="AP348" s="18">
        <f>SUM(AK$2:AK348)</f>
        <v>0</v>
      </c>
      <c r="AQ348" s="18" t="e">
        <f t="shared" si="145"/>
        <v>#DIV/0!</v>
      </c>
    </row>
    <row r="349" spans="1:43" x14ac:dyDescent="0.25">
      <c r="A349" s="49">
        <f t="shared" si="148"/>
        <v>348</v>
      </c>
      <c r="B349" s="120">
        <f t="shared" si="148"/>
        <v>40981</v>
      </c>
      <c r="C349" s="21">
        <f t="shared" si="127"/>
        <v>3</v>
      </c>
      <c r="D349" s="51">
        <f>COUNTIF('Rake Load'!A:A,Summary!B349)</f>
        <v>0</v>
      </c>
      <c r="E349" s="51">
        <f>SUMIF('Rake Load'!A:A,B349,'Rake Load'!F:F)</f>
        <v>0</v>
      </c>
      <c r="F349" s="23">
        <f>SUMIF('Rake Load'!A:A,B349,'Rake Load'!AB:AB)</f>
        <v>0</v>
      </c>
      <c r="G349" s="23" t="e">
        <f t="shared" si="128"/>
        <v>#DIV/0!</v>
      </c>
      <c r="H349" s="24" t="e">
        <f t="shared" si="129"/>
        <v>#DIV/0!</v>
      </c>
      <c r="I349" s="24" t="e">
        <f t="shared" si="130"/>
        <v>#DIV/0!</v>
      </c>
      <c r="J349" s="23">
        <f>SUMIF('Rake Load'!A:A,B349,'Rake Load'!BI:BI)</f>
        <v>0</v>
      </c>
      <c r="K349" s="29">
        <f t="shared" si="131"/>
        <v>0</v>
      </c>
      <c r="L349" s="29" t="e">
        <f t="shared" si="132"/>
        <v>#DIV/0!</v>
      </c>
      <c r="M349" s="36" t="e">
        <f t="shared" si="133"/>
        <v>#DIV/0!</v>
      </c>
      <c r="N349" s="36" t="e">
        <f t="shared" si="134"/>
        <v>#DIV/0!</v>
      </c>
      <c r="O349" s="122">
        <f>SUMIF(C$2:C349,C349,D$2:D349)</f>
        <v>0</v>
      </c>
      <c r="P349" s="21">
        <f>SUMIF(C$2:C349,C349,F$2:F349)</f>
        <v>0</v>
      </c>
      <c r="Q349" s="25" t="e">
        <f t="shared" si="135"/>
        <v>#DIV/0!</v>
      </c>
      <c r="R349" s="24" t="e">
        <f t="shared" si="136"/>
        <v>#DIV/0!</v>
      </c>
      <c r="S349" s="24" t="e">
        <f t="shared" si="137"/>
        <v>#DIV/0!</v>
      </c>
      <c r="T349" s="122">
        <f>SUM(D$2:D349)</f>
        <v>6</v>
      </c>
      <c r="U349" s="26">
        <f>SUMIF(C$2:C349,C349,E$2:E349)</f>
        <v>0</v>
      </c>
      <c r="V349" s="26">
        <f>SUM(E$2:E349)</f>
        <v>13896.57</v>
      </c>
      <c r="W349" s="31">
        <f>SUM(F$2:F349)</f>
        <v>0</v>
      </c>
      <c r="X349" s="31">
        <f t="shared" si="138"/>
        <v>0</v>
      </c>
      <c r="Y349" s="24">
        <f t="shared" si="139"/>
        <v>0</v>
      </c>
      <c r="Z349" s="24">
        <f t="shared" si="140"/>
        <v>0</v>
      </c>
      <c r="AA349" s="26">
        <f>SUMIF('Rake Load'!A:A,Summary!B349,'Rake Load'!AO:AO)</f>
        <v>0</v>
      </c>
      <c r="AB349" s="26">
        <f>SUMIF(C$2:C349,C349,AA$2:AA349)</f>
        <v>0</v>
      </c>
      <c r="AC349" s="26">
        <f>SUM(AA$2:AA349)</f>
        <v>0</v>
      </c>
      <c r="AD349" s="31" t="e">
        <f t="shared" si="141"/>
        <v>#DIV/0!</v>
      </c>
      <c r="AE349" s="31" t="e">
        <f t="shared" si="142"/>
        <v>#DIV/0!</v>
      </c>
      <c r="AF349" s="31">
        <f t="shared" si="143"/>
        <v>0</v>
      </c>
      <c r="AG349" s="26">
        <f>SUMIF(Unloader!B:B,Summary!B349,Unloader!M:M)</f>
        <v>0</v>
      </c>
      <c r="AH349" s="26">
        <f>SUMIF(C$2:C349,C349,AG$2:AG349)</f>
        <v>0</v>
      </c>
      <c r="AI349" s="26">
        <f>SUM(AG$2:AG349)</f>
        <v>0</v>
      </c>
      <c r="AJ349" s="28">
        <f>SUMIF(Unloader!B:B,Summary!B349,Unloader!X:X)</f>
        <v>0</v>
      </c>
      <c r="AK349" s="28">
        <f>SUMIF(Unloader!B:B,Summary!B349,Unloader!AE:AE)+SUMIF(Unloader!B:B,Summary!B349,Unloader!BS:BS)+SUMIF(Unloader!B:B,Summary!B349,Unloader!BO:BO)</f>
        <v>0</v>
      </c>
      <c r="AL349" s="28">
        <f>SUMIF(C$2:C349,C349,AJ$2:AJ349)</f>
        <v>0</v>
      </c>
      <c r="AM349" s="28">
        <f>SUMIF(C$2:C349,C349,AK$2:AK349)</f>
        <v>0</v>
      </c>
      <c r="AN349" s="18" t="e">
        <f t="shared" si="144"/>
        <v>#DIV/0!</v>
      </c>
      <c r="AO349" s="18">
        <f>SUM(AJ$2:AJ349)</f>
        <v>0</v>
      </c>
      <c r="AP349" s="18">
        <f>SUM(AK$2:AK349)</f>
        <v>0</v>
      </c>
      <c r="AQ349" s="18" t="e">
        <f t="shared" si="145"/>
        <v>#DIV/0!</v>
      </c>
    </row>
    <row r="350" spans="1:43" x14ac:dyDescent="0.25">
      <c r="A350" s="49">
        <f t="shared" si="148"/>
        <v>349</v>
      </c>
      <c r="B350" s="120">
        <f t="shared" si="148"/>
        <v>40982</v>
      </c>
      <c r="C350" s="21">
        <f t="shared" si="127"/>
        <v>3</v>
      </c>
      <c r="D350" s="51">
        <f>COUNTIF('Rake Load'!A:A,Summary!B350)</f>
        <v>0</v>
      </c>
      <c r="E350" s="51">
        <f>SUMIF('Rake Load'!A:A,B350,'Rake Load'!F:F)</f>
        <v>0</v>
      </c>
      <c r="F350" s="23">
        <f>SUMIF('Rake Load'!A:A,B350,'Rake Load'!AB:AB)</f>
        <v>0</v>
      </c>
      <c r="G350" s="23" t="e">
        <f t="shared" si="128"/>
        <v>#DIV/0!</v>
      </c>
      <c r="H350" s="24" t="e">
        <f t="shared" si="129"/>
        <v>#DIV/0!</v>
      </c>
      <c r="I350" s="24" t="e">
        <f t="shared" si="130"/>
        <v>#DIV/0!</v>
      </c>
      <c r="J350" s="23">
        <f>SUMIF('Rake Load'!A:A,B350,'Rake Load'!BI:BI)</f>
        <v>0</v>
      </c>
      <c r="K350" s="29">
        <f t="shared" si="131"/>
        <v>0</v>
      </c>
      <c r="L350" s="29" t="e">
        <f t="shared" si="132"/>
        <v>#DIV/0!</v>
      </c>
      <c r="M350" s="36" t="e">
        <f t="shared" si="133"/>
        <v>#DIV/0!</v>
      </c>
      <c r="N350" s="36" t="e">
        <f t="shared" si="134"/>
        <v>#DIV/0!</v>
      </c>
      <c r="O350" s="122">
        <f>SUMIF(C$2:C350,C350,D$2:D350)</f>
        <v>0</v>
      </c>
      <c r="P350" s="21">
        <f>SUMIF(C$2:C350,C350,F$2:F350)</f>
        <v>0</v>
      </c>
      <c r="Q350" s="25" t="e">
        <f t="shared" si="135"/>
        <v>#DIV/0!</v>
      </c>
      <c r="R350" s="24" t="e">
        <f t="shared" si="136"/>
        <v>#DIV/0!</v>
      </c>
      <c r="S350" s="24" t="e">
        <f t="shared" si="137"/>
        <v>#DIV/0!</v>
      </c>
      <c r="T350" s="122">
        <f>SUM(D$2:D350)</f>
        <v>6</v>
      </c>
      <c r="U350" s="26">
        <f>SUMIF(C$2:C350,C350,E$2:E350)</f>
        <v>0</v>
      </c>
      <c r="V350" s="26">
        <f>SUM(E$2:E350)</f>
        <v>13896.57</v>
      </c>
      <c r="W350" s="31">
        <f>SUM(F$2:F350)</f>
        <v>0</v>
      </c>
      <c r="X350" s="31">
        <f t="shared" si="138"/>
        <v>0</v>
      </c>
      <c r="Y350" s="24">
        <f t="shared" si="139"/>
        <v>0</v>
      </c>
      <c r="Z350" s="24">
        <f t="shared" si="140"/>
        <v>0</v>
      </c>
      <c r="AA350" s="26">
        <f>SUMIF('Rake Load'!A:A,Summary!B350,'Rake Load'!AO:AO)</f>
        <v>0</v>
      </c>
      <c r="AB350" s="26">
        <f>SUMIF(C$2:C350,C350,AA$2:AA350)</f>
        <v>0</v>
      </c>
      <c r="AC350" s="26">
        <f>SUM(AA$2:AA350)</f>
        <v>0</v>
      </c>
      <c r="AD350" s="31" t="e">
        <f t="shared" si="141"/>
        <v>#DIV/0!</v>
      </c>
      <c r="AE350" s="31" t="e">
        <f t="shared" si="142"/>
        <v>#DIV/0!</v>
      </c>
      <c r="AF350" s="31">
        <f t="shared" si="143"/>
        <v>0</v>
      </c>
      <c r="AG350" s="26">
        <f>SUMIF(Unloader!B:B,Summary!B350,Unloader!M:M)</f>
        <v>0</v>
      </c>
      <c r="AH350" s="26">
        <f>SUMIF(C$2:C350,C350,AG$2:AG350)</f>
        <v>0</v>
      </c>
      <c r="AI350" s="26">
        <f>SUM(AG$2:AG350)</f>
        <v>0</v>
      </c>
      <c r="AJ350" s="28">
        <f>SUMIF(Unloader!B:B,Summary!B350,Unloader!X:X)</f>
        <v>0</v>
      </c>
      <c r="AK350" s="28">
        <f>SUMIF(Unloader!B:B,Summary!B350,Unloader!AE:AE)+SUMIF(Unloader!B:B,Summary!B350,Unloader!BS:BS)+SUMIF(Unloader!B:B,Summary!B350,Unloader!BO:BO)</f>
        <v>0</v>
      </c>
      <c r="AL350" s="28">
        <f>SUMIF(C$2:C350,C350,AJ$2:AJ350)</f>
        <v>0</v>
      </c>
      <c r="AM350" s="28">
        <f>SUMIF(C$2:C350,C350,AK$2:AK350)</f>
        <v>0</v>
      </c>
      <c r="AN350" s="18" t="e">
        <f t="shared" si="144"/>
        <v>#DIV/0!</v>
      </c>
      <c r="AO350" s="18">
        <f>SUM(AJ$2:AJ350)</f>
        <v>0</v>
      </c>
      <c r="AP350" s="18">
        <f>SUM(AK$2:AK350)</f>
        <v>0</v>
      </c>
      <c r="AQ350" s="18" t="e">
        <f t="shared" si="145"/>
        <v>#DIV/0!</v>
      </c>
    </row>
    <row r="351" spans="1:43" x14ac:dyDescent="0.25">
      <c r="A351" s="49">
        <f t="shared" si="148"/>
        <v>350</v>
      </c>
      <c r="B351" s="120">
        <f t="shared" si="148"/>
        <v>40983</v>
      </c>
      <c r="C351" s="21">
        <f t="shared" si="127"/>
        <v>3</v>
      </c>
      <c r="D351" s="51">
        <f>COUNTIF('Rake Load'!A:A,Summary!B351)</f>
        <v>0</v>
      </c>
      <c r="E351" s="51">
        <f>SUMIF('Rake Load'!A:A,B351,'Rake Load'!F:F)</f>
        <v>0</v>
      </c>
      <c r="F351" s="23">
        <f>SUMIF('Rake Load'!A:A,B351,'Rake Load'!AB:AB)</f>
        <v>0</v>
      </c>
      <c r="G351" s="23" t="e">
        <f t="shared" si="128"/>
        <v>#DIV/0!</v>
      </c>
      <c r="H351" s="24" t="e">
        <f t="shared" si="129"/>
        <v>#DIV/0!</v>
      </c>
      <c r="I351" s="24" t="e">
        <f t="shared" si="130"/>
        <v>#DIV/0!</v>
      </c>
      <c r="J351" s="23">
        <f>SUMIF('Rake Load'!A:A,B351,'Rake Load'!BI:BI)</f>
        <v>0</v>
      </c>
      <c r="K351" s="29">
        <f t="shared" si="131"/>
        <v>0</v>
      </c>
      <c r="L351" s="29" t="e">
        <f t="shared" si="132"/>
        <v>#DIV/0!</v>
      </c>
      <c r="M351" s="36" t="e">
        <f t="shared" si="133"/>
        <v>#DIV/0!</v>
      </c>
      <c r="N351" s="36" t="e">
        <f t="shared" si="134"/>
        <v>#DIV/0!</v>
      </c>
      <c r="O351" s="122">
        <f>SUMIF(C$2:C351,C351,D$2:D351)</f>
        <v>0</v>
      </c>
      <c r="P351" s="21">
        <f>SUMIF(C$2:C351,C351,F$2:F351)</f>
        <v>0</v>
      </c>
      <c r="Q351" s="25" t="e">
        <f t="shared" si="135"/>
        <v>#DIV/0!</v>
      </c>
      <c r="R351" s="24" t="e">
        <f t="shared" si="136"/>
        <v>#DIV/0!</v>
      </c>
      <c r="S351" s="24" t="e">
        <f t="shared" si="137"/>
        <v>#DIV/0!</v>
      </c>
      <c r="T351" s="122">
        <f>SUM(D$2:D351)</f>
        <v>6</v>
      </c>
      <c r="U351" s="26">
        <f>SUMIF(C$2:C351,C351,E$2:E351)</f>
        <v>0</v>
      </c>
      <c r="V351" s="26">
        <f>SUM(E$2:E351)</f>
        <v>13896.57</v>
      </c>
      <c r="W351" s="31">
        <f>SUM(F$2:F351)</f>
        <v>0</v>
      </c>
      <c r="X351" s="31">
        <f t="shared" si="138"/>
        <v>0</v>
      </c>
      <c r="Y351" s="24">
        <f t="shared" si="139"/>
        <v>0</v>
      </c>
      <c r="Z351" s="24">
        <f t="shared" si="140"/>
        <v>0</v>
      </c>
      <c r="AA351" s="26">
        <f>SUMIF('Rake Load'!A:A,Summary!B351,'Rake Load'!AO:AO)</f>
        <v>0</v>
      </c>
      <c r="AB351" s="26">
        <f>SUMIF(C$2:C351,C351,AA$2:AA351)</f>
        <v>0</v>
      </c>
      <c r="AC351" s="26">
        <f>SUM(AA$2:AA351)</f>
        <v>0</v>
      </c>
      <c r="AD351" s="31" t="e">
        <f t="shared" si="141"/>
        <v>#DIV/0!</v>
      </c>
      <c r="AE351" s="31" t="e">
        <f t="shared" si="142"/>
        <v>#DIV/0!</v>
      </c>
      <c r="AF351" s="31">
        <f t="shared" si="143"/>
        <v>0</v>
      </c>
      <c r="AG351" s="26">
        <f>SUMIF(Unloader!B:B,Summary!B351,Unloader!M:M)</f>
        <v>0</v>
      </c>
      <c r="AH351" s="26">
        <f>SUMIF(C$2:C351,C351,AG$2:AG351)</f>
        <v>0</v>
      </c>
      <c r="AI351" s="26">
        <f>SUM(AG$2:AG351)</f>
        <v>0</v>
      </c>
      <c r="AJ351" s="28">
        <f>SUMIF(Unloader!B:B,Summary!B351,Unloader!X:X)</f>
        <v>0</v>
      </c>
      <c r="AK351" s="28">
        <f>SUMIF(Unloader!B:B,Summary!B351,Unloader!AE:AE)+SUMIF(Unloader!B:B,Summary!B351,Unloader!BS:BS)+SUMIF(Unloader!B:B,Summary!B351,Unloader!BO:BO)</f>
        <v>0</v>
      </c>
      <c r="AL351" s="28">
        <f>SUMIF(C$2:C351,C351,AJ$2:AJ351)</f>
        <v>0</v>
      </c>
      <c r="AM351" s="28">
        <f>SUMIF(C$2:C351,C351,AK$2:AK351)</f>
        <v>0</v>
      </c>
      <c r="AN351" s="18" t="e">
        <f t="shared" si="144"/>
        <v>#DIV/0!</v>
      </c>
      <c r="AO351" s="18">
        <f>SUM(AJ$2:AJ351)</f>
        <v>0</v>
      </c>
      <c r="AP351" s="18">
        <f>SUM(AK$2:AK351)</f>
        <v>0</v>
      </c>
      <c r="AQ351" s="18" t="e">
        <f t="shared" si="145"/>
        <v>#DIV/0!</v>
      </c>
    </row>
    <row r="352" spans="1:43" x14ac:dyDescent="0.25">
      <c r="A352" s="49">
        <f t="shared" si="148"/>
        <v>351</v>
      </c>
      <c r="B352" s="120">
        <f t="shared" si="148"/>
        <v>40984</v>
      </c>
      <c r="C352" s="21">
        <f t="shared" si="127"/>
        <v>3</v>
      </c>
      <c r="D352" s="51">
        <f>COUNTIF('Rake Load'!A:A,Summary!B352)</f>
        <v>0</v>
      </c>
      <c r="E352" s="51">
        <f>SUMIF('Rake Load'!A:A,B352,'Rake Load'!F:F)</f>
        <v>0</v>
      </c>
      <c r="F352" s="23">
        <f>SUMIF('Rake Load'!A:A,B352,'Rake Load'!AB:AB)</f>
        <v>0</v>
      </c>
      <c r="G352" s="23" t="e">
        <f t="shared" si="128"/>
        <v>#DIV/0!</v>
      </c>
      <c r="H352" s="24" t="e">
        <f t="shared" si="129"/>
        <v>#DIV/0!</v>
      </c>
      <c r="I352" s="24" t="e">
        <f t="shared" si="130"/>
        <v>#DIV/0!</v>
      </c>
      <c r="J352" s="23">
        <f>SUMIF('Rake Load'!A:A,B352,'Rake Load'!BI:BI)</f>
        <v>0</v>
      </c>
      <c r="K352" s="29">
        <f t="shared" si="131"/>
        <v>0</v>
      </c>
      <c r="L352" s="29" t="e">
        <f t="shared" si="132"/>
        <v>#DIV/0!</v>
      </c>
      <c r="M352" s="36" t="e">
        <f t="shared" si="133"/>
        <v>#DIV/0!</v>
      </c>
      <c r="N352" s="36" t="e">
        <f t="shared" si="134"/>
        <v>#DIV/0!</v>
      </c>
      <c r="O352" s="122">
        <f>SUMIF(C$2:C352,C352,D$2:D352)</f>
        <v>0</v>
      </c>
      <c r="P352" s="21">
        <f>SUMIF(C$2:C352,C352,F$2:F352)</f>
        <v>0</v>
      </c>
      <c r="Q352" s="25" t="e">
        <f t="shared" si="135"/>
        <v>#DIV/0!</v>
      </c>
      <c r="R352" s="24" t="e">
        <f t="shared" si="136"/>
        <v>#DIV/0!</v>
      </c>
      <c r="S352" s="24" t="e">
        <f t="shared" si="137"/>
        <v>#DIV/0!</v>
      </c>
      <c r="T352" s="122">
        <f>SUM(D$2:D352)</f>
        <v>6</v>
      </c>
      <c r="U352" s="26">
        <f>SUMIF(C$2:C352,C352,E$2:E352)</f>
        <v>0</v>
      </c>
      <c r="V352" s="26">
        <f>SUM(E$2:E352)</f>
        <v>13896.57</v>
      </c>
      <c r="W352" s="31">
        <f>SUM(F$2:F352)</f>
        <v>0</v>
      </c>
      <c r="X352" s="31">
        <f t="shared" si="138"/>
        <v>0</v>
      </c>
      <c r="Y352" s="24">
        <f t="shared" si="139"/>
        <v>0</v>
      </c>
      <c r="Z352" s="24">
        <f t="shared" si="140"/>
        <v>0</v>
      </c>
      <c r="AA352" s="26">
        <f>SUMIF('Rake Load'!A:A,Summary!B352,'Rake Load'!AO:AO)</f>
        <v>0</v>
      </c>
      <c r="AB352" s="26">
        <f>SUMIF(C$2:C352,C352,AA$2:AA352)</f>
        <v>0</v>
      </c>
      <c r="AC352" s="26">
        <f>SUM(AA$2:AA352)</f>
        <v>0</v>
      </c>
      <c r="AD352" s="31" t="e">
        <f t="shared" si="141"/>
        <v>#DIV/0!</v>
      </c>
      <c r="AE352" s="31" t="e">
        <f t="shared" si="142"/>
        <v>#DIV/0!</v>
      </c>
      <c r="AF352" s="31">
        <f t="shared" si="143"/>
        <v>0</v>
      </c>
      <c r="AG352" s="26">
        <f>SUMIF(Unloader!B:B,Summary!B352,Unloader!M:M)</f>
        <v>0</v>
      </c>
      <c r="AH352" s="26">
        <f>SUMIF(C$2:C352,C352,AG$2:AG352)</f>
        <v>0</v>
      </c>
      <c r="AI352" s="26">
        <f>SUM(AG$2:AG352)</f>
        <v>0</v>
      </c>
      <c r="AJ352" s="28">
        <f>SUMIF(Unloader!B:B,Summary!B352,Unloader!X:X)</f>
        <v>0</v>
      </c>
      <c r="AK352" s="28">
        <f>SUMIF(Unloader!B:B,Summary!B352,Unloader!AE:AE)+SUMIF(Unloader!B:B,Summary!B352,Unloader!BS:BS)+SUMIF(Unloader!B:B,Summary!B352,Unloader!BO:BO)</f>
        <v>0</v>
      </c>
      <c r="AL352" s="28">
        <f>SUMIF(C$2:C352,C352,AJ$2:AJ352)</f>
        <v>0</v>
      </c>
      <c r="AM352" s="28">
        <f>SUMIF(C$2:C352,C352,AK$2:AK352)</f>
        <v>0</v>
      </c>
      <c r="AN352" s="18" t="e">
        <f t="shared" si="144"/>
        <v>#DIV/0!</v>
      </c>
      <c r="AO352" s="18">
        <f>SUM(AJ$2:AJ352)</f>
        <v>0</v>
      </c>
      <c r="AP352" s="18">
        <f>SUM(AK$2:AK352)</f>
        <v>0</v>
      </c>
      <c r="AQ352" s="18" t="e">
        <f t="shared" si="145"/>
        <v>#DIV/0!</v>
      </c>
    </row>
    <row r="353" spans="1:43" x14ac:dyDescent="0.25">
      <c r="A353" s="49">
        <f t="shared" si="148"/>
        <v>352</v>
      </c>
      <c r="B353" s="120">
        <f t="shared" si="148"/>
        <v>40985</v>
      </c>
      <c r="C353" s="21">
        <f t="shared" si="127"/>
        <v>3</v>
      </c>
      <c r="D353" s="51">
        <f>COUNTIF('Rake Load'!A:A,Summary!B353)</f>
        <v>0</v>
      </c>
      <c r="E353" s="51">
        <f>SUMIF('Rake Load'!A:A,B353,'Rake Load'!F:F)</f>
        <v>0</v>
      </c>
      <c r="F353" s="23">
        <f>SUMIF('Rake Load'!A:A,B353,'Rake Load'!AB:AB)</f>
        <v>0</v>
      </c>
      <c r="G353" s="23" t="e">
        <f t="shared" si="128"/>
        <v>#DIV/0!</v>
      </c>
      <c r="H353" s="24" t="e">
        <f t="shared" si="129"/>
        <v>#DIV/0!</v>
      </c>
      <c r="I353" s="24" t="e">
        <f t="shared" si="130"/>
        <v>#DIV/0!</v>
      </c>
      <c r="J353" s="23">
        <f>SUMIF('Rake Load'!A:A,B353,'Rake Load'!BI:BI)</f>
        <v>0</v>
      </c>
      <c r="K353" s="29">
        <f t="shared" si="131"/>
        <v>0</v>
      </c>
      <c r="L353" s="29" t="e">
        <f t="shared" si="132"/>
        <v>#DIV/0!</v>
      </c>
      <c r="M353" s="36" t="e">
        <f t="shared" si="133"/>
        <v>#DIV/0!</v>
      </c>
      <c r="N353" s="36" t="e">
        <f t="shared" si="134"/>
        <v>#DIV/0!</v>
      </c>
      <c r="O353" s="122">
        <f>SUMIF(C$2:C353,C353,D$2:D353)</f>
        <v>0</v>
      </c>
      <c r="P353" s="21">
        <f>SUMIF(C$2:C353,C353,F$2:F353)</f>
        <v>0</v>
      </c>
      <c r="Q353" s="25" t="e">
        <f t="shared" si="135"/>
        <v>#DIV/0!</v>
      </c>
      <c r="R353" s="24" t="e">
        <f t="shared" si="136"/>
        <v>#DIV/0!</v>
      </c>
      <c r="S353" s="24" t="e">
        <f t="shared" si="137"/>
        <v>#DIV/0!</v>
      </c>
      <c r="T353" s="122">
        <f>SUM(D$2:D353)</f>
        <v>6</v>
      </c>
      <c r="U353" s="26">
        <f>SUMIF(C$2:C353,C353,E$2:E353)</f>
        <v>0</v>
      </c>
      <c r="V353" s="26">
        <f>SUM(E$2:E353)</f>
        <v>13896.57</v>
      </c>
      <c r="W353" s="31">
        <f>SUM(F$2:F353)</f>
        <v>0</v>
      </c>
      <c r="X353" s="31">
        <f t="shared" si="138"/>
        <v>0</v>
      </c>
      <c r="Y353" s="24">
        <f t="shared" si="139"/>
        <v>0</v>
      </c>
      <c r="Z353" s="24">
        <f t="shared" si="140"/>
        <v>0</v>
      </c>
      <c r="AA353" s="26">
        <f>SUMIF('Rake Load'!A:A,Summary!B353,'Rake Load'!AO:AO)</f>
        <v>0</v>
      </c>
      <c r="AB353" s="26">
        <f>SUMIF(C$2:C353,C353,AA$2:AA353)</f>
        <v>0</v>
      </c>
      <c r="AC353" s="26">
        <f>SUM(AA$2:AA353)</f>
        <v>0</v>
      </c>
      <c r="AD353" s="31" t="e">
        <f t="shared" si="141"/>
        <v>#DIV/0!</v>
      </c>
      <c r="AE353" s="31" t="e">
        <f t="shared" si="142"/>
        <v>#DIV/0!</v>
      </c>
      <c r="AF353" s="31">
        <f t="shared" si="143"/>
        <v>0</v>
      </c>
      <c r="AG353" s="26">
        <f>SUMIF(Unloader!B:B,Summary!B353,Unloader!M:M)</f>
        <v>0</v>
      </c>
      <c r="AH353" s="26">
        <f>SUMIF(C$2:C353,C353,AG$2:AG353)</f>
        <v>0</v>
      </c>
      <c r="AI353" s="26">
        <f>SUM(AG$2:AG353)</f>
        <v>0</v>
      </c>
      <c r="AJ353" s="28">
        <f>SUMIF(Unloader!B:B,Summary!B353,Unloader!X:X)</f>
        <v>0</v>
      </c>
      <c r="AK353" s="28">
        <f>SUMIF(Unloader!B:B,Summary!B353,Unloader!AE:AE)+SUMIF(Unloader!B:B,Summary!B353,Unloader!BS:BS)+SUMIF(Unloader!B:B,Summary!B353,Unloader!BO:BO)</f>
        <v>0</v>
      </c>
      <c r="AL353" s="28">
        <f>SUMIF(C$2:C353,C353,AJ$2:AJ353)</f>
        <v>0</v>
      </c>
      <c r="AM353" s="28">
        <f>SUMIF(C$2:C353,C353,AK$2:AK353)</f>
        <v>0</v>
      </c>
      <c r="AN353" s="18" t="e">
        <f t="shared" si="144"/>
        <v>#DIV/0!</v>
      </c>
      <c r="AO353" s="18">
        <f>SUM(AJ$2:AJ353)</f>
        <v>0</v>
      </c>
      <c r="AP353" s="18">
        <f>SUM(AK$2:AK353)</f>
        <v>0</v>
      </c>
      <c r="AQ353" s="18" t="e">
        <f t="shared" si="145"/>
        <v>#DIV/0!</v>
      </c>
    </row>
    <row r="354" spans="1:43" x14ac:dyDescent="0.25">
      <c r="A354" s="49">
        <f t="shared" si="148"/>
        <v>353</v>
      </c>
      <c r="B354" s="120">
        <f t="shared" si="148"/>
        <v>40986</v>
      </c>
      <c r="C354" s="21">
        <f t="shared" si="127"/>
        <v>3</v>
      </c>
      <c r="D354" s="51">
        <f>COUNTIF('Rake Load'!A:A,Summary!B354)</f>
        <v>0</v>
      </c>
      <c r="E354" s="51">
        <f>SUMIF('Rake Load'!A:A,B354,'Rake Load'!F:F)</f>
        <v>0</v>
      </c>
      <c r="F354" s="23">
        <f>SUMIF('Rake Load'!A:A,B354,'Rake Load'!AB:AB)</f>
        <v>0</v>
      </c>
      <c r="G354" s="23" t="e">
        <f t="shared" si="128"/>
        <v>#DIV/0!</v>
      </c>
      <c r="H354" s="24" t="e">
        <f t="shared" si="129"/>
        <v>#DIV/0!</v>
      </c>
      <c r="I354" s="24" t="e">
        <f t="shared" si="130"/>
        <v>#DIV/0!</v>
      </c>
      <c r="J354" s="23">
        <f>SUMIF('Rake Load'!A:A,B354,'Rake Load'!BI:BI)</f>
        <v>0</v>
      </c>
      <c r="K354" s="29">
        <f t="shared" si="131"/>
        <v>0</v>
      </c>
      <c r="L354" s="29" t="e">
        <f t="shared" si="132"/>
        <v>#DIV/0!</v>
      </c>
      <c r="M354" s="36" t="e">
        <f t="shared" si="133"/>
        <v>#DIV/0!</v>
      </c>
      <c r="N354" s="36" t="e">
        <f t="shared" si="134"/>
        <v>#DIV/0!</v>
      </c>
      <c r="O354" s="122">
        <f>SUMIF(C$2:C354,C354,D$2:D354)</f>
        <v>0</v>
      </c>
      <c r="P354" s="21">
        <f>SUMIF(C$2:C354,C354,F$2:F354)</f>
        <v>0</v>
      </c>
      <c r="Q354" s="25" t="e">
        <f t="shared" si="135"/>
        <v>#DIV/0!</v>
      </c>
      <c r="R354" s="24" t="e">
        <f t="shared" si="136"/>
        <v>#DIV/0!</v>
      </c>
      <c r="S354" s="24" t="e">
        <f t="shared" si="137"/>
        <v>#DIV/0!</v>
      </c>
      <c r="T354" s="122">
        <f>SUM(D$2:D354)</f>
        <v>6</v>
      </c>
      <c r="U354" s="26">
        <f>SUMIF(C$2:C354,C354,E$2:E354)</f>
        <v>0</v>
      </c>
      <c r="V354" s="26">
        <f>SUM(E$2:E354)</f>
        <v>13896.57</v>
      </c>
      <c r="W354" s="31">
        <f>SUM(F$2:F354)</f>
        <v>0</v>
      </c>
      <c r="X354" s="31">
        <f t="shared" si="138"/>
        <v>0</v>
      </c>
      <c r="Y354" s="24">
        <f t="shared" si="139"/>
        <v>0</v>
      </c>
      <c r="Z354" s="24">
        <f t="shared" si="140"/>
        <v>0</v>
      </c>
      <c r="AA354" s="26">
        <f>SUMIF('Rake Load'!A:A,Summary!B354,'Rake Load'!AO:AO)</f>
        <v>0</v>
      </c>
      <c r="AB354" s="26">
        <f>SUMIF(C$2:C354,C354,AA$2:AA354)</f>
        <v>0</v>
      </c>
      <c r="AC354" s="26">
        <f>SUM(AA$2:AA354)</f>
        <v>0</v>
      </c>
      <c r="AD354" s="31" t="e">
        <f t="shared" si="141"/>
        <v>#DIV/0!</v>
      </c>
      <c r="AE354" s="31" t="e">
        <f t="shared" si="142"/>
        <v>#DIV/0!</v>
      </c>
      <c r="AF354" s="31">
        <f t="shared" si="143"/>
        <v>0</v>
      </c>
      <c r="AG354" s="26">
        <f>SUMIF(Unloader!B:B,Summary!B354,Unloader!M:M)</f>
        <v>0</v>
      </c>
      <c r="AH354" s="26">
        <f>SUMIF(C$2:C354,C354,AG$2:AG354)</f>
        <v>0</v>
      </c>
      <c r="AI354" s="26">
        <f>SUM(AG$2:AG354)</f>
        <v>0</v>
      </c>
      <c r="AJ354" s="28">
        <f>SUMIF(Unloader!B:B,Summary!B354,Unloader!X:X)</f>
        <v>0</v>
      </c>
      <c r="AK354" s="28">
        <f>SUMIF(Unloader!B:B,Summary!B354,Unloader!AE:AE)+SUMIF(Unloader!B:B,Summary!B354,Unloader!BS:BS)+SUMIF(Unloader!B:B,Summary!B354,Unloader!BO:BO)</f>
        <v>0</v>
      </c>
      <c r="AL354" s="28">
        <f>SUMIF(C$2:C354,C354,AJ$2:AJ354)</f>
        <v>0</v>
      </c>
      <c r="AM354" s="28">
        <f>SUMIF(C$2:C354,C354,AK$2:AK354)</f>
        <v>0</v>
      </c>
      <c r="AN354" s="18" t="e">
        <f t="shared" si="144"/>
        <v>#DIV/0!</v>
      </c>
      <c r="AO354" s="18">
        <f>SUM(AJ$2:AJ354)</f>
        <v>0</v>
      </c>
      <c r="AP354" s="18">
        <f>SUM(AK$2:AK354)</f>
        <v>0</v>
      </c>
      <c r="AQ354" s="18" t="e">
        <f t="shared" si="145"/>
        <v>#DIV/0!</v>
      </c>
    </row>
    <row r="355" spans="1:43" x14ac:dyDescent="0.25">
      <c r="A355" s="49">
        <f t="shared" si="148"/>
        <v>354</v>
      </c>
      <c r="B355" s="120">
        <f t="shared" si="148"/>
        <v>40987</v>
      </c>
      <c r="C355" s="21">
        <f t="shared" si="127"/>
        <v>3</v>
      </c>
      <c r="D355" s="51">
        <f>COUNTIF('Rake Load'!A:A,Summary!B355)</f>
        <v>0</v>
      </c>
      <c r="E355" s="51">
        <f>SUMIF('Rake Load'!A:A,B355,'Rake Load'!F:F)</f>
        <v>0</v>
      </c>
      <c r="F355" s="23">
        <f>SUMIF('Rake Load'!A:A,B355,'Rake Load'!AB:AB)</f>
        <v>0</v>
      </c>
      <c r="G355" s="23" t="e">
        <f t="shared" si="128"/>
        <v>#DIV/0!</v>
      </c>
      <c r="H355" s="24" t="e">
        <f t="shared" si="129"/>
        <v>#DIV/0!</v>
      </c>
      <c r="I355" s="24" t="e">
        <f t="shared" si="130"/>
        <v>#DIV/0!</v>
      </c>
      <c r="J355" s="23">
        <f>SUMIF('Rake Load'!A:A,B355,'Rake Load'!BI:BI)</f>
        <v>0</v>
      </c>
      <c r="K355" s="29">
        <f t="shared" si="131"/>
        <v>0</v>
      </c>
      <c r="L355" s="29" t="e">
        <f t="shared" si="132"/>
        <v>#DIV/0!</v>
      </c>
      <c r="M355" s="36" t="e">
        <f t="shared" si="133"/>
        <v>#DIV/0!</v>
      </c>
      <c r="N355" s="36" t="e">
        <f t="shared" si="134"/>
        <v>#DIV/0!</v>
      </c>
      <c r="O355" s="122">
        <f>SUMIF(C$2:C355,C355,D$2:D355)</f>
        <v>0</v>
      </c>
      <c r="P355" s="21">
        <f>SUMIF(C$2:C355,C355,F$2:F355)</f>
        <v>0</v>
      </c>
      <c r="Q355" s="25" t="e">
        <f t="shared" si="135"/>
        <v>#DIV/0!</v>
      </c>
      <c r="R355" s="24" t="e">
        <f t="shared" si="136"/>
        <v>#DIV/0!</v>
      </c>
      <c r="S355" s="24" t="e">
        <f t="shared" si="137"/>
        <v>#DIV/0!</v>
      </c>
      <c r="T355" s="122">
        <f>SUM(D$2:D355)</f>
        <v>6</v>
      </c>
      <c r="U355" s="26">
        <f>SUMIF(C$2:C355,C355,E$2:E355)</f>
        <v>0</v>
      </c>
      <c r="V355" s="26">
        <f>SUM(E$2:E355)</f>
        <v>13896.57</v>
      </c>
      <c r="W355" s="31">
        <f>SUM(F$2:F355)</f>
        <v>0</v>
      </c>
      <c r="X355" s="31">
        <f t="shared" si="138"/>
        <v>0</v>
      </c>
      <c r="Y355" s="24">
        <f t="shared" si="139"/>
        <v>0</v>
      </c>
      <c r="Z355" s="24">
        <f t="shared" si="140"/>
        <v>0</v>
      </c>
      <c r="AA355" s="26">
        <f>SUMIF('Rake Load'!A:A,Summary!B355,'Rake Load'!AO:AO)</f>
        <v>0</v>
      </c>
      <c r="AB355" s="26">
        <f>SUMIF(C$2:C355,C355,AA$2:AA355)</f>
        <v>0</v>
      </c>
      <c r="AC355" s="26">
        <f>SUM(AA$2:AA355)</f>
        <v>0</v>
      </c>
      <c r="AD355" s="31" t="e">
        <f t="shared" si="141"/>
        <v>#DIV/0!</v>
      </c>
      <c r="AE355" s="31" t="e">
        <f t="shared" si="142"/>
        <v>#DIV/0!</v>
      </c>
      <c r="AF355" s="31">
        <f t="shared" si="143"/>
        <v>0</v>
      </c>
      <c r="AG355" s="26">
        <f>SUMIF(Unloader!B:B,Summary!B355,Unloader!M:M)</f>
        <v>0</v>
      </c>
      <c r="AH355" s="26">
        <f>SUMIF(C$2:C355,C355,AG$2:AG355)</f>
        <v>0</v>
      </c>
      <c r="AI355" s="26">
        <f>SUM(AG$2:AG355)</f>
        <v>0</v>
      </c>
      <c r="AJ355" s="28">
        <f>SUMIF(Unloader!B:B,Summary!B355,Unloader!X:X)</f>
        <v>0</v>
      </c>
      <c r="AK355" s="28">
        <f>SUMIF(Unloader!B:B,Summary!B355,Unloader!AE:AE)+SUMIF(Unloader!B:B,Summary!B355,Unloader!BS:BS)+SUMIF(Unloader!B:B,Summary!B355,Unloader!BO:BO)</f>
        <v>0</v>
      </c>
      <c r="AL355" s="28">
        <f>SUMIF(C$2:C355,C355,AJ$2:AJ355)</f>
        <v>0</v>
      </c>
      <c r="AM355" s="28">
        <f>SUMIF(C$2:C355,C355,AK$2:AK355)</f>
        <v>0</v>
      </c>
      <c r="AN355" s="18" t="e">
        <f t="shared" si="144"/>
        <v>#DIV/0!</v>
      </c>
      <c r="AO355" s="18">
        <f>SUM(AJ$2:AJ355)</f>
        <v>0</v>
      </c>
      <c r="AP355" s="18">
        <f>SUM(AK$2:AK355)</f>
        <v>0</v>
      </c>
      <c r="AQ355" s="18" t="e">
        <f t="shared" si="145"/>
        <v>#DIV/0!</v>
      </c>
    </row>
    <row r="356" spans="1:43" x14ac:dyDescent="0.25">
      <c r="A356" s="49">
        <f t="shared" si="148"/>
        <v>355</v>
      </c>
      <c r="B356" s="120">
        <f t="shared" si="148"/>
        <v>40988</v>
      </c>
      <c r="C356" s="21">
        <f t="shared" si="127"/>
        <v>3</v>
      </c>
      <c r="D356" s="51">
        <f>COUNTIF('Rake Load'!A:A,Summary!B356)</f>
        <v>0</v>
      </c>
      <c r="E356" s="51">
        <f>SUMIF('Rake Load'!A:A,B356,'Rake Load'!F:F)</f>
        <v>0</v>
      </c>
      <c r="F356" s="23">
        <f>SUMIF('Rake Load'!A:A,B356,'Rake Load'!AB:AB)</f>
        <v>0</v>
      </c>
      <c r="G356" s="23" t="e">
        <f t="shared" si="128"/>
        <v>#DIV/0!</v>
      </c>
      <c r="H356" s="24" t="e">
        <f t="shared" si="129"/>
        <v>#DIV/0!</v>
      </c>
      <c r="I356" s="24" t="e">
        <f t="shared" si="130"/>
        <v>#DIV/0!</v>
      </c>
      <c r="J356" s="23">
        <f>SUMIF('Rake Load'!A:A,B356,'Rake Load'!BI:BI)</f>
        <v>0</v>
      </c>
      <c r="K356" s="29">
        <f t="shared" si="131"/>
        <v>0</v>
      </c>
      <c r="L356" s="29" t="e">
        <f t="shared" si="132"/>
        <v>#DIV/0!</v>
      </c>
      <c r="M356" s="36" t="e">
        <f t="shared" si="133"/>
        <v>#DIV/0!</v>
      </c>
      <c r="N356" s="36" t="e">
        <f t="shared" si="134"/>
        <v>#DIV/0!</v>
      </c>
      <c r="O356" s="122">
        <f>SUMIF(C$2:C356,C356,D$2:D356)</f>
        <v>0</v>
      </c>
      <c r="P356" s="21">
        <f>SUMIF(C$2:C356,C356,F$2:F356)</f>
        <v>0</v>
      </c>
      <c r="Q356" s="25" t="e">
        <f t="shared" si="135"/>
        <v>#DIV/0!</v>
      </c>
      <c r="R356" s="24" t="e">
        <f t="shared" si="136"/>
        <v>#DIV/0!</v>
      </c>
      <c r="S356" s="24" t="e">
        <f t="shared" si="137"/>
        <v>#DIV/0!</v>
      </c>
      <c r="T356" s="122">
        <f>SUM(D$2:D356)</f>
        <v>6</v>
      </c>
      <c r="U356" s="26">
        <f>SUMIF(C$2:C356,C356,E$2:E356)</f>
        <v>0</v>
      </c>
      <c r="V356" s="26">
        <f>SUM(E$2:E356)</f>
        <v>13896.57</v>
      </c>
      <c r="W356" s="31">
        <f>SUM(F$2:F356)</f>
        <v>0</v>
      </c>
      <c r="X356" s="31">
        <f t="shared" si="138"/>
        <v>0</v>
      </c>
      <c r="Y356" s="24">
        <f t="shared" si="139"/>
        <v>0</v>
      </c>
      <c r="Z356" s="24">
        <f t="shared" si="140"/>
        <v>0</v>
      </c>
      <c r="AA356" s="26">
        <f>SUMIF('Rake Load'!A:A,Summary!B356,'Rake Load'!AO:AO)</f>
        <v>0</v>
      </c>
      <c r="AB356" s="26">
        <f>SUMIF(C$2:C356,C356,AA$2:AA356)</f>
        <v>0</v>
      </c>
      <c r="AC356" s="26">
        <f>SUM(AA$2:AA356)</f>
        <v>0</v>
      </c>
      <c r="AD356" s="31" t="e">
        <f t="shared" si="141"/>
        <v>#DIV/0!</v>
      </c>
      <c r="AE356" s="31" t="e">
        <f t="shared" si="142"/>
        <v>#DIV/0!</v>
      </c>
      <c r="AF356" s="31">
        <f t="shared" si="143"/>
        <v>0</v>
      </c>
      <c r="AG356" s="26">
        <f>SUMIF(Unloader!B:B,Summary!B356,Unloader!M:M)</f>
        <v>0</v>
      </c>
      <c r="AH356" s="26">
        <f>SUMIF(C$2:C356,C356,AG$2:AG356)</f>
        <v>0</v>
      </c>
      <c r="AI356" s="26">
        <f>SUM(AG$2:AG356)</f>
        <v>0</v>
      </c>
      <c r="AJ356" s="28">
        <f>SUMIF(Unloader!B:B,Summary!B356,Unloader!X:X)</f>
        <v>0</v>
      </c>
      <c r="AK356" s="28">
        <f>SUMIF(Unloader!B:B,Summary!B356,Unloader!AE:AE)+SUMIF(Unloader!B:B,Summary!B356,Unloader!BS:BS)+SUMIF(Unloader!B:B,Summary!B356,Unloader!BO:BO)</f>
        <v>0</v>
      </c>
      <c r="AL356" s="28">
        <f>SUMIF(C$2:C356,C356,AJ$2:AJ356)</f>
        <v>0</v>
      </c>
      <c r="AM356" s="28">
        <f>SUMIF(C$2:C356,C356,AK$2:AK356)</f>
        <v>0</v>
      </c>
      <c r="AN356" s="18" t="e">
        <f t="shared" si="144"/>
        <v>#DIV/0!</v>
      </c>
      <c r="AO356" s="18">
        <f>SUM(AJ$2:AJ356)</f>
        <v>0</v>
      </c>
      <c r="AP356" s="18">
        <f>SUM(AK$2:AK356)</f>
        <v>0</v>
      </c>
      <c r="AQ356" s="18" t="e">
        <f t="shared" si="145"/>
        <v>#DIV/0!</v>
      </c>
    </row>
    <row r="357" spans="1:43" x14ac:dyDescent="0.25">
      <c r="A357" s="49">
        <f t="shared" si="148"/>
        <v>356</v>
      </c>
      <c r="B357" s="120">
        <f t="shared" si="148"/>
        <v>40989</v>
      </c>
      <c r="C357" s="21">
        <f t="shared" si="127"/>
        <v>3</v>
      </c>
      <c r="D357" s="51">
        <f>COUNTIF('Rake Load'!A:A,Summary!B357)</f>
        <v>0</v>
      </c>
      <c r="E357" s="51">
        <f>SUMIF('Rake Load'!A:A,B357,'Rake Load'!F:F)</f>
        <v>0</v>
      </c>
      <c r="F357" s="23">
        <f>SUMIF('Rake Load'!A:A,B357,'Rake Load'!AB:AB)</f>
        <v>0</v>
      </c>
      <c r="G357" s="23" t="e">
        <f t="shared" si="128"/>
        <v>#DIV/0!</v>
      </c>
      <c r="H357" s="24" t="e">
        <f t="shared" si="129"/>
        <v>#DIV/0!</v>
      </c>
      <c r="I357" s="24" t="e">
        <f t="shared" si="130"/>
        <v>#DIV/0!</v>
      </c>
      <c r="J357" s="23">
        <f>SUMIF('Rake Load'!A:A,B357,'Rake Load'!BI:BI)</f>
        <v>0</v>
      </c>
      <c r="K357" s="29">
        <f t="shared" si="131"/>
        <v>0</v>
      </c>
      <c r="L357" s="29" t="e">
        <f t="shared" si="132"/>
        <v>#DIV/0!</v>
      </c>
      <c r="M357" s="36" t="e">
        <f t="shared" si="133"/>
        <v>#DIV/0!</v>
      </c>
      <c r="N357" s="36" t="e">
        <f t="shared" si="134"/>
        <v>#DIV/0!</v>
      </c>
      <c r="O357" s="122">
        <f>SUMIF(C$2:C357,C357,D$2:D357)</f>
        <v>0</v>
      </c>
      <c r="P357" s="21">
        <f>SUMIF(C$2:C357,C357,F$2:F357)</f>
        <v>0</v>
      </c>
      <c r="Q357" s="25" t="e">
        <f t="shared" si="135"/>
        <v>#DIV/0!</v>
      </c>
      <c r="R357" s="24" t="e">
        <f t="shared" si="136"/>
        <v>#DIV/0!</v>
      </c>
      <c r="S357" s="24" t="e">
        <f t="shared" si="137"/>
        <v>#DIV/0!</v>
      </c>
      <c r="T357" s="122">
        <f>SUM(D$2:D357)</f>
        <v>6</v>
      </c>
      <c r="U357" s="26">
        <f>SUMIF(C$2:C357,C357,E$2:E357)</f>
        <v>0</v>
      </c>
      <c r="V357" s="26">
        <f>SUM(E$2:E357)</f>
        <v>13896.57</v>
      </c>
      <c r="W357" s="31">
        <f>SUM(F$2:F357)</f>
        <v>0</v>
      </c>
      <c r="X357" s="31">
        <f t="shared" si="138"/>
        <v>0</v>
      </c>
      <c r="Y357" s="24">
        <f t="shared" si="139"/>
        <v>0</v>
      </c>
      <c r="Z357" s="24">
        <f t="shared" si="140"/>
        <v>0</v>
      </c>
      <c r="AA357" s="26">
        <f>SUMIF('Rake Load'!A:A,Summary!B357,'Rake Load'!AO:AO)</f>
        <v>0</v>
      </c>
      <c r="AB357" s="26">
        <f>SUMIF(C$2:C357,C357,AA$2:AA357)</f>
        <v>0</v>
      </c>
      <c r="AC357" s="26">
        <f>SUM(AA$2:AA357)</f>
        <v>0</v>
      </c>
      <c r="AD357" s="31" t="e">
        <f t="shared" si="141"/>
        <v>#DIV/0!</v>
      </c>
      <c r="AE357" s="31" t="e">
        <f t="shared" si="142"/>
        <v>#DIV/0!</v>
      </c>
      <c r="AF357" s="31">
        <f t="shared" si="143"/>
        <v>0</v>
      </c>
      <c r="AG357" s="26">
        <f>SUMIF(Unloader!B:B,Summary!B357,Unloader!M:M)</f>
        <v>0</v>
      </c>
      <c r="AH357" s="26">
        <f>SUMIF(C$2:C357,C357,AG$2:AG357)</f>
        <v>0</v>
      </c>
      <c r="AI357" s="26">
        <f>SUM(AG$2:AG357)</f>
        <v>0</v>
      </c>
      <c r="AJ357" s="28">
        <f>SUMIF(Unloader!B:B,Summary!B357,Unloader!X:X)</f>
        <v>0</v>
      </c>
      <c r="AK357" s="28">
        <f>SUMIF(Unloader!B:B,Summary!B357,Unloader!AE:AE)+SUMIF(Unloader!B:B,Summary!B357,Unloader!BS:BS)+SUMIF(Unloader!B:B,Summary!B357,Unloader!BO:BO)</f>
        <v>0</v>
      </c>
      <c r="AL357" s="28">
        <f>SUMIF(C$2:C357,C357,AJ$2:AJ357)</f>
        <v>0</v>
      </c>
      <c r="AM357" s="28">
        <f>SUMIF(C$2:C357,C357,AK$2:AK357)</f>
        <v>0</v>
      </c>
      <c r="AN357" s="18" t="e">
        <f t="shared" si="144"/>
        <v>#DIV/0!</v>
      </c>
      <c r="AO357" s="18">
        <f>SUM(AJ$2:AJ357)</f>
        <v>0</v>
      </c>
      <c r="AP357" s="18">
        <f>SUM(AK$2:AK357)</f>
        <v>0</v>
      </c>
      <c r="AQ357" s="18" t="e">
        <f t="shared" si="145"/>
        <v>#DIV/0!</v>
      </c>
    </row>
    <row r="358" spans="1:43" x14ac:dyDescent="0.25">
      <c r="A358" s="49">
        <f t="shared" si="148"/>
        <v>357</v>
      </c>
      <c r="B358" s="120">
        <f t="shared" si="148"/>
        <v>40990</v>
      </c>
      <c r="C358" s="21">
        <f t="shared" si="127"/>
        <v>3</v>
      </c>
      <c r="D358" s="51">
        <f>COUNTIF('Rake Load'!A:A,Summary!B358)</f>
        <v>0</v>
      </c>
      <c r="E358" s="51">
        <f>SUMIF('Rake Load'!A:A,B358,'Rake Load'!F:F)</f>
        <v>0</v>
      </c>
      <c r="F358" s="23">
        <f>SUMIF('Rake Load'!A:A,B358,'Rake Load'!AB:AB)</f>
        <v>0</v>
      </c>
      <c r="G358" s="23" t="e">
        <f t="shared" si="128"/>
        <v>#DIV/0!</v>
      </c>
      <c r="H358" s="24" t="e">
        <f t="shared" si="129"/>
        <v>#DIV/0!</v>
      </c>
      <c r="I358" s="24" t="e">
        <f t="shared" si="130"/>
        <v>#DIV/0!</v>
      </c>
      <c r="J358" s="23">
        <f>SUMIF('Rake Load'!A:A,B358,'Rake Load'!BI:BI)</f>
        <v>0</v>
      </c>
      <c r="K358" s="29">
        <f t="shared" si="131"/>
        <v>0</v>
      </c>
      <c r="L358" s="29" t="e">
        <f t="shared" si="132"/>
        <v>#DIV/0!</v>
      </c>
      <c r="M358" s="36" t="e">
        <f t="shared" si="133"/>
        <v>#DIV/0!</v>
      </c>
      <c r="N358" s="36" t="e">
        <f t="shared" si="134"/>
        <v>#DIV/0!</v>
      </c>
      <c r="O358" s="122">
        <f>SUMIF(C$2:C358,C358,D$2:D358)</f>
        <v>0</v>
      </c>
      <c r="P358" s="21">
        <f>SUMIF(C$2:C358,C358,F$2:F358)</f>
        <v>0</v>
      </c>
      <c r="Q358" s="25" t="e">
        <f t="shared" si="135"/>
        <v>#DIV/0!</v>
      </c>
      <c r="R358" s="24" t="e">
        <f t="shared" si="136"/>
        <v>#DIV/0!</v>
      </c>
      <c r="S358" s="24" t="e">
        <f t="shared" si="137"/>
        <v>#DIV/0!</v>
      </c>
      <c r="T358" s="122">
        <f>SUM(D$2:D358)</f>
        <v>6</v>
      </c>
      <c r="U358" s="26">
        <f>SUMIF(C$2:C358,C358,E$2:E358)</f>
        <v>0</v>
      </c>
      <c r="V358" s="26">
        <f>SUM(E$2:E358)</f>
        <v>13896.57</v>
      </c>
      <c r="W358" s="31">
        <f>SUM(F$2:F358)</f>
        <v>0</v>
      </c>
      <c r="X358" s="31">
        <f t="shared" si="138"/>
        <v>0</v>
      </c>
      <c r="Y358" s="24">
        <f t="shared" si="139"/>
        <v>0</v>
      </c>
      <c r="Z358" s="24">
        <f t="shared" si="140"/>
        <v>0</v>
      </c>
      <c r="AA358" s="26">
        <f>SUMIF('Rake Load'!A:A,Summary!B358,'Rake Load'!AO:AO)</f>
        <v>0</v>
      </c>
      <c r="AB358" s="26">
        <f>SUMIF(C$2:C358,C358,AA$2:AA358)</f>
        <v>0</v>
      </c>
      <c r="AC358" s="26">
        <f>SUM(AA$2:AA358)</f>
        <v>0</v>
      </c>
      <c r="AD358" s="31" t="e">
        <f t="shared" si="141"/>
        <v>#DIV/0!</v>
      </c>
      <c r="AE358" s="31" t="e">
        <f t="shared" si="142"/>
        <v>#DIV/0!</v>
      </c>
      <c r="AF358" s="31">
        <f t="shared" si="143"/>
        <v>0</v>
      </c>
      <c r="AG358" s="26">
        <f>SUMIF(Unloader!B:B,Summary!B358,Unloader!M:M)</f>
        <v>0</v>
      </c>
      <c r="AH358" s="26">
        <f>SUMIF(C$2:C358,C358,AG$2:AG358)</f>
        <v>0</v>
      </c>
      <c r="AI358" s="26">
        <f>SUM(AG$2:AG358)</f>
        <v>0</v>
      </c>
      <c r="AJ358" s="28">
        <f>SUMIF(Unloader!B:B,Summary!B358,Unloader!X:X)</f>
        <v>0</v>
      </c>
      <c r="AK358" s="28">
        <f>SUMIF(Unloader!B:B,Summary!B358,Unloader!AE:AE)+SUMIF(Unloader!B:B,Summary!B358,Unloader!BS:BS)+SUMIF(Unloader!B:B,Summary!B358,Unloader!BO:BO)</f>
        <v>0</v>
      </c>
      <c r="AL358" s="28">
        <f>SUMIF(C$2:C358,C358,AJ$2:AJ358)</f>
        <v>0</v>
      </c>
      <c r="AM358" s="28">
        <f>SUMIF(C$2:C358,C358,AK$2:AK358)</f>
        <v>0</v>
      </c>
      <c r="AN358" s="18" t="e">
        <f t="shared" si="144"/>
        <v>#DIV/0!</v>
      </c>
      <c r="AO358" s="18">
        <f>SUM(AJ$2:AJ358)</f>
        <v>0</v>
      </c>
      <c r="AP358" s="18">
        <f>SUM(AK$2:AK358)</f>
        <v>0</v>
      </c>
      <c r="AQ358" s="18" t="e">
        <f t="shared" si="145"/>
        <v>#DIV/0!</v>
      </c>
    </row>
    <row r="359" spans="1:43" x14ac:dyDescent="0.25">
      <c r="A359" s="49">
        <f t="shared" si="148"/>
        <v>358</v>
      </c>
      <c r="B359" s="120">
        <f t="shared" si="148"/>
        <v>40991</v>
      </c>
      <c r="C359" s="21">
        <f t="shared" si="127"/>
        <v>3</v>
      </c>
      <c r="D359" s="51">
        <f>COUNTIF('Rake Load'!A:A,Summary!B359)</f>
        <v>0</v>
      </c>
      <c r="E359" s="51">
        <f>SUMIF('Rake Load'!A:A,B359,'Rake Load'!F:F)</f>
        <v>0</v>
      </c>
      <c r="F359" s="23">
        <f>SUMIF('Rake Load'!A:A,B359,'Rake Load'!AB:AB)</f>
        <v>0</v>
      </c>
      <c r="G359" s="23" t="e">
        <f t="shared" si="128"/>
        <v>#DIV/0!</v>
      </c>
      <c r="H359" s="24" t="e">
        <f t="shared" si="129"/>
        <v>#DIV/0!</v>
      </c>
      <c r="I359" s="24" t="e">
        <f t="shared" si="130"/>
        <v>#DIV/0!</v>
      </c>
      <c r="J359" s="23">
        <f>SUMIF('Rake Load'!A:A,B359,'Rake Load'!BI:BI)</f>
        <v>0</v>
      </c>
      <c r="K359" s="29">
        <f t="shared" si="131"/>
        <v>0</v>
      </c>
      <c r="L359" s="29" t="e">
        <f t="shared" si="132"/>
        <v>#DIV/0!</v>
      </c>
      <c r="M359" s="36" t="e">
        <f t="shared" si="133"/>
        <v>#DIV/0!</v>
      </c>
      <c r="N359" s="36" t="e">
        <f t="shared" si="134"/>
        <v>#DIV/0!</v>
      </c>
      <c r="O359" s="122">
        <f>SUMIF(C$2:C359,C359,D$2:D359)</f>
        <v>0</v>
      </c>
      <c r="P359" s="21">
        <f>SUMIF(C$2:C359,C359,F$2:F359)</f>
        <v>0</v>
      </c>
      <c r="Q359" s="25" t="e">
        <f t="shared" si="135"/>
        <v>#DIV/0!</v>
      </c>
      <c r="R359" s="24" t="e">
        <f t="shared" si="136"/>
        <v>#DIV/0!</v>
      </c>
      <c r="S359" s="24" t="e">
        <f t="shared" si="137"/>
        <v>#DIV/0!</v>
      </c>
      <c r="T359" s="122">
        <f>SUM(D$2:D359)</f>
        <v>6</v>
      </c>
      <c r="U359" s="26">
        <f>SUMIF(C$2:C359,C359,E$2:E359)</f>
        <v>0</v>
      </c>
      <c r="V359" s="26">
        <f>SUM(E$2:E359)</f>
        <v>13896.57</v>
      </c>
      <c r="W359" s="31">
        <f>SUM(F$2:F359)</f>
        <v>0</v>
      </c>
      <c r="X359" s="31">
        <f t="shared" si="138"/>
        <v>0</v>
      </c>
      <c r="Y359" s="24">
        <f t="shared" si="139"/>
        <v>0</v>
      </c>
      <c r="Z359" s="24">
        <f t="shared" si="140"/>
        <v>0</v>
      </c>
      <c r="AA359" s="26">
        <f>SUMIF('Rake Load'!A:A,Summary!B359,'Rake Load'!AO:AO)</f>
        <v>0</v>
      </c>
      <c r="AB359" s="26">
        <f>SUMIF(C$2:C359,C359,AA$2:AA359)</f>
        <v>0</v>
      </c>
      <c r="AC359" s="26">
        <f>SUM(AA$2:AA359)</f>
        <v>0</v>
      </c>
      <c r="AD359" s="31" t="e">
        <f t="shared" si="141"/>
        <v>#DIV/0!</v>
      </c>
      <c r="AE359" s="31" t="e">
        <f t="shared" si="142"/>
        <v>#DIV/0!</v>
      </c>
      <c r="AF359" s="31">
        <f t="shared" si="143"/>
        <v>0</v>
      </c>
      <c r="AG359" s="26">
        <f>SUMIF(Unloader!B:B,Summary!B359,Unloader!M:M)</f>
        <v>0</v>
      </c>
      <c r="AH359" s="26">
        <f>SUMIF(C$2:C359,C359,AG$2:AG359)</f>
        <v>0</v>
      </c>
      <c r="AI359" s="26">
        <f>SUM(AG$2:AG359)</f>
        <v>0</v>
      </c>
      <c r="AJ359" s="28">
        <f>SUMIF(Unloader!B:B,Summary!B359,Unloader!X:X)</f>
        <v>0</v>
      </c>
      <c r="AK359" s="28">
        <f>SUMIF(Unloader!B:B,Summary!B359,Unloader!AE:AE)+SUMIF(Unloader!B:B,Summary!B359,Unloader!BS:BS)+SUMIF(Unloader!B:B,Summary!B359,Unloader!BO:BO)</f>
        <v>0</v>
      </c>
      <c r="AL359" s="28">
        <f>SUMIF(C$2:C359,C359,AJ$2:AJ359)</f>
        <v>0</v>
      </c>
      <c r="AM359" s="28">
        <f>SUMIF(C$2:C359,C359,AK$2:AK359)</f>
        <v>0</v>
      </c>
      <c r="AN359" s="18" t="e">
        <f t="shared" si="144"/>
        <v>#DIV/0!</v>
      </c>
      <c r="AO359" s="18">
        <f>SUM(AJ$2:AJ359)</f>
        <v>0</v>
      </c>
      <c r="AP359" s="18">
        <f>SUM(AK$2:AK359)</f>
        <v>0</v>
      </c>
      <c r="AQ359" s="18" t="e">
        <f t="shared" si="145"/>
        <v>#DIV/0!</v>
      </c>
    </row>
    <row r="360" spans="1:43" x14ac:dyDescent="0.25">
      <c r="A360" s="49">
        <f t="shared" ref="A360:B375" si="149">A359+1</f>
        <v>359</v>
      </c>
      <c r="B360" s="120">
        <f t="shared" si="149"/>
        <v>40992</v>
      </c>
      <c r="C360" s="21">
        <f t="shared" si="127"/>
        <v>3</v>
      </c>
      <c r="D360" s="51">
        <f>COUNTIF('Rake Load'!A:A,Summary!B360)</f>
        <v>0</v>
      </c>
      <c r="E360" s="51">
        <f>SUMIF('Rake Load'!A:A,B360,'Rake Load'!F:F)</f>
        <v>0</v>
      </c>
      <c r="F360" s="23">
        <f>SUMIF('Rake Load'!A:A,B360,'Rake Load'!AB:AB)</f>
        <v>0</v>
      </c>
      <c r="G360" s="23" t="e">
        <f t="shared" si="128"/>
        <v>#DIV/0!</v>
      </c>
      <c r="H360" s="24" t="e">
        <f t="shared" si="129"/>
        <v>#DIV/0!</v>
      </c>
      <c r="I360" s="24" t="e">
        <f t="shared" si="130"/>
        <v>#DIV/0!</v>
      </c>
      <c r="J360" s="23">
        <f>SUMIF('Rake Load'!A:A,B360,'Rake Load'!BI:BI)</f>
        <v>0</v>
      </c>
      <c r="K360" s="29">
        <f t="shared" si="131"/>
        <v>0</v>
      </c>
      <c r="L360" s="29" t="e">
        <f t="shared" si="132"/>
        <v>#DIV/0!</v>
      </c>
      <c r="M360" s="36" t="e">
        <f t="shared" si="133"/>
        <v>#DIV/0!</v>
      </c>
      <c r="N360" s="36" t="e">
        <f t="shared" si="134"/>
        <v>#DIV/0!</v>
      </c>
      <c r="O360" s="122">
        <f>SUMIF(C$2:C360,C360,D$2:D360)</f>
        <v>0</v>
      </c>
      <c r="P360" s="21">
        <f>SUMIF(C$2:C360,C360,F$2:F360)</f>
        <v>0</v>
      </c>
      <c r="Q360" s="25" t="e">
        <f t="shared" si="135"/>
        <v>#DIV/0!</v>
      </c>
      <c r="R360" s="24" t="e">
        <f t="shared" si="136"/>
        <v>#DIV/0!</v>
      </c>
      <c r="S360" s="24" t="e">
        <f t="shared" si="137"/>
        <v>#DIV/0!</v>
      </c>
      <c r="T360" s="122">
        <f>SUM(D$2:D360)</f>
        <v>6</v>
      </c>
      <c r="U360" s="26">
        <f>SUMIF(C$2:C360,C360,E$2:E360)</f>
        <v>0</v>
      </c>
      <c r="V360" s="26">
        <f>SUM(E$2:E360)</f>
        <v>13896.57</v>
      </c>
      <c r="W360" s="31">
        <f>SUM(F$2:F360)</f>
        <v>0</v>
      </c>
      <c r="X360" s="31">
        <f t="shared" si="138"/>
        <v>0</v>
      </c>
      <c r="Y360" s="24">
        <f t="shared" si="139"/>
        <v>0</v>
      </c>
      <c r="Z360" s="24">
        <f t="shared" si="140"/>
        <v>0</v>
      </c>
      <c r="AA360" s="26">
        <f>SUMIF('Rake Load'!A:A,Summary!B360,'Rake Load'!AO:AO)</f>
        <v>0</v>
      </c>
      <c r="AB360" s="26">
        <f>SUMIF(C$2:C360,C360,AA$2:AA360)</f>
        <v>0</v>
      </c>
      <c r="AC360" s="26">
        <f>SUM(AA$2:AA360)</f>
        <v>0</v>
      </c>
      <c r="AD360" s="31" t="e">
        <f t="shared" si="141"/>
        <v>#DIV/0!</v>
      </c>
      <c r="AE360" s="31" t="e">
        <f t="shared" si="142"/>
        <v>#DIV/0!</v>
      </c>
      <c r="AF360" s="31">
        <f t="shared" si="143"/>
        <v>0</v>
      </c>
      <c r="AG360" s="26">
        <f>SUMIF(Unloader!B:B,Summary!B360,Unloader!M:M)</f>
        <v>0</v>
      </c>
      <c r="AH360" s="26">
        <f>SUMIF(C$2:C360,C360,AG$2:AG360)</f>
        <v>0</v>
      </c>
      <c r="AI360" s="26">
        <f>SUM(AG$2:AG360)</f>
        <v>0</v>
      </c>
      <c r="AJ360" s="28">
        <f>SUMIF(Unloader!B:B,Summary!B360,Unloader!X:X)</f>
        <v>0</v>
      </c>
      <c r="AK360" s="28">
        <f>SUMIF(Unloader!B:B,Summary!B360,Unloader!AE:AE)+SUMIF(Unloader!B:B,Summary!B360,Unloader!BS:BS)+SUMIF(Unloader!B:B,Summary!B360,Unloader!BO:BO)</f>
        <v>0</v>
      </c>
      <c r="AL360" s="28">
        <f>SUMIF(C$2:C360,C360,AJ$2:AJ360)</f>
        <v>0</v>
      </c>
      <c r="AM360" s="28">
        <f>SUMIF(C$2:C360,C360,AK$2:AK360)</f>
        <v>0</v>
      </c>
      <c r="AN360" s="18" t="e">
        <f t="shared" si="144"/>
        <v>#DIV/0!</v>
      </c>
      <c r="AO360" s="18">
        <f>SUM(AJ$2:AJ360)</f>
        <v>0</v>
      </c>
      <c r="AP360" s="18">
        <f>SUM(AK$2:AK360)</f>
        <v>0</v>
      </c>
      <c r="AQ360" s="18" t="e">
        <f t="shared" si="145"/>
        <v>#DIV/0!</v>
      </c>
    </row>
    <row r="361" spans="1:43" x14ac:dyDescent="0.25">
      <c r="A361" s="49">
        <f t="shared" si="149"/>
        <v>360</v>
      </c>
      <c r="B361" s="120">
        <f t="shared" si="149"/>
        <v>40993</v>
      </c>
      <c r="C361" s="21">
        <f t="shared" si="127"/>
        <v>3</v>
      </c>
      <c r="D361" s="51">
        <f>COUNTIF('Rake Load'!A:A,Summary!B361)</f>
        <v>0</v>
      </c>
      <c r="E361" s="51">
        <f>SUMIF('Rake Load'!A:A,B361,'Rake Load'!F:F)</f>
        <v>0</v>
      </c>
      <c r="F361" s="23">
        <f>SUMIF('Rake Load'!A:A,B361,'Rake Load'!AB:AB)</f>
        <v>0</v>
      </c>
      <c r="G361" s="23" t="e">
        <f t="shared" si="128"/>
        <v>#DIV/0!</v>
      </c>
      <c r="H361" s="24" t="e">
        <f t="shared" si="129"/>
        <v>#DIV/0!</v>
      </c>
      <c r="I361" s="24" t="e">
        <f t="shared" si="130"/>
        <v>#DIV/0!</v>
      </c>
      <c r="J361" s="23">
        <f>SUMIF('Rake Load'!A:A,B361,'Rake Load'!BI:BI)</f>
        <v>0</v>
      </c>
      <c r="K361" s="29">
        <f t="shared" si="131"/>
        <v>0</v>
      </c>
      <c r="L361" s="29" t="e">
        <f t="shared" si="132"/>
        <v>#DIV/0!</v>
      </c>
      <c r="M361" s="36" t="e">
        <f t="shared" si="133"/>
        <v>#DIV/0!</v>
      </c>
      <c r="N361" s="36" t="e">
        <f t="shared" si="134"/>
        <v>#DIV/0!</v>
      </c>
      <c r="O361" s="122">
        <f>SUMIF(C$2:C361,C361,D$2:D361)</f>
        <v>0</v>
      </c>
      <c r="P361" s="21">
        <f>SUMIF(C$2:C361,C361,F$2:F361)</f>
        <v>0</v>
      </c>
      <c r="Q361" s="25" t="e">
        <f t="shared" si="135"/>
        <v>#DIV/0!</v>
      </c>
      <c r="R361" s="24" t="e">
        <f t="shared" si="136"/>
        <v>#DIV/0!</v>
      </c>
      <c r="S361" s="24" t="e">
        <f t="shared" si="137"/>
        <v>#DIV/0!</v>
      </c>
      <c r="T361" s="122">
        <f>SUM(D$2:D361)</f>
        <v>6</v>
      </c>
      <c r="U361" s="26">
        <f>SUMIF(C$2:C361,C361,E$2:E361)</f>
        <v>0</v>
      </c>
      <c r="V361" s="26">
        <f>SUM(E$2:E361)</f>
        <v>13896.57</v>
      </c>
      <c r="W361" s="31">
        <f>SUM(F$2:F361)</f>
        <v>0</v>
      </c>
      <c r="X361" s="31">
        <f t="shared" si="138"/>
        <v>0</v>
      </c>
      <c r="Y361" s="24">
        <f t="shared" si="139"/>
        <v>0</v>
      </c>
      <c r="Z361" s="24">
        <f t="shared" si="140"/>
        <v>0</v>
      </c>
      <c r="AA361" s="26">
        <f>SUMIF('Rake Load'!A:A,Summary!B361,'Rake Load'!AO:AO)</f>
        <v>0</v>
      </c>
      <c r="AB361" s="26">
        <f>SUMIF(C$2:C361,C361,AA$2:AA361)</f>
        <v>0</v>
      </c>
      <c r="AC361" s="26">
        <f>SUM(AA$2:AA361)</f>
        <v>0</v>
      </c>
      <c r="AD361" s="31" t="e">
        <f t="shared" si="141"/>
        <v>#DIV/0!</v>
      </c>
      <c r="AE361" s="31" t="e">
        <f t="shared" si="142"/>
        <v>#DIV/0!</v>
      </c>
      <c r="AF361" s="31">
        <f t="shared" si="143"/>
        <v>0</v>
      </c>
      <c r="AG361" s="26">
        <f>SUMIF(Unloader!B:B,Summary!B361,Unloader!M:M)</f>
        <v>0</v>
      </c>
      <c r="AH361" s="26">
        <f>SUMIF(C$2:C361,C361,AG$2:AG361)</f>
        <v>0</v>
      </c>
      <c r="AI361" s="26">
        <f>SUM(AG$2:AG361)</f>
        <v>0</v>
      </c>
      <c r="AJ361" s="28">
        <f>SUMIF(Unloader!B:B,Summary!B361,Unloader!X:X)</f>
        <v>0</v>
      </c>
      <c r="AK361" s="28">
        <f>SUMIF(Unloader!B:B,Summary!B361,Unloader!AE:AE)+SUMIF(Unloader!B:B,Summary!B361,Unloader!BS:BS)+SUMIF(Unloader!B:B,Summary!B361,Unloader!BO:BO)</f>
        <v>0</v>
      </c>
      <c r="AL361" s="28">
        <f>SUMIF(C$2:C361,C361,AJ$2:AJ361)</f>
        <v>0</v>
      </c>
      <c r="AM361" s="28">
        <f>SUMIF(C$2:C361,C361,AK$2:AK361)</f>
        <v>0</v>
      </c>
      <c r="AN361" s="18" t="e">
        <f t="shared" si="144"/>
        <v>#DIV/0!</v>
      </c>
      <c r="AO361" s="18">
        <f>SUM(AJ$2:AJ361)</f>
        <v>0</v>
      </c>
      <c r="AP361" s="18">
        <f>SUM(AK$2:AK361)</f>
        <v>0</v>
      </c>
      <c r="AQ361" s="18" t="e">
        <f t="shared" si="145"/>
        <v>#DIV/0!</v>
      </c>
    </row>
    <row r="362" spans="1:43" x14ac:dyDescent="0.25">
      <c r="A362" s="49">
        <f t="shared" si="149"/>
        <v>361</v>
      </c>
      <c r="B362" s="120">
        <f t="shared" si="149"/>
        <v>40994</v>
      </c>
      <c r="C362" s="21">
        <f t="shared" si="127"/>
        <v>3</v>
      </c>
      <c r="D362" s="51">
        <f>COUNTIF('Rake Load'!A:A,Summary!B362)</f>
        <v>0</v>
      </c>
      <c r="E362" s="51">
        <f>SUMIF('Rake Load'!A:A,B362,'Rake Load'!F:F)</f>
        <v>0</v>
      </c>
      <c r="F362" s="23">
        <f>SUMIF('Rake Load'!A:A,B362,'Rake Load'!AB:AB)</f>
        <v>0</v>
      </c>
      <c r="G362" s="23" t="e">
        <f t="shared" si="128"/>
        <v>#DIV/0!</v>
      </c>
      <c r="H362" s="24" t="e">
        <f t="shared" si="129"/>
        <v>#DIV/0!</v>
      </c>
      <c r="I362" s="24" t="e">
        <f t="shared" si="130"/>
        <v>#DIV/0!</v>
      </c>
      <c r="J362" s="23">
        <f>SUMIF('Rake Load'!A:A,B362,'Rake Load'!BI:BI)</f>
        <v>0</v>
      </c>
      <c r="K362" s="29">
        <f t="shared" si="131"/>
        <v>0</v>
      </c>
      <c r="L362" s="29" t="e">
        <f t="shared" si="132"/>
        <v>#DIV/0!</v>
      </c>
      <c r="M362" s="36" t="e">
        <f t="shared" si="133"/>
        <v>#DIV/0!</v>
      </c>
      <c r="N362" s="36" t="e">
        <f t="shared" si="134"/>
        <v>#DIV/0!</v>
      </c>
      <c r="O362" s="122">
        <f>SUMIF(C$2:C362,C362,D$2:D362)</f>
        <v>0</v>
      </c>
      <c r="P362" s="21">
        <f>SUMIF(C$2:C362,C362,F$2:F362)</f>
        <v>0</v>
      </c>
      <c r="Q362" s="25" t="e">
        <f t="shared" si="135"/>
        <v>#DIV/0!</v>
      </c>
      <c r="R362" s="24" t="e">
        <f t="shared" si="136"/>
        <v>#DIV/0!</v>
      </c>
      <c r="S362" s="24" t="e">
        <f t="shared" si="137"/>
        <v>#DIV/0!</v>
      </c>
      <c r="T362" s="122">
        <f>SUM(D$2:D362)</f>
        <v>6</v>
      </c>
      <c r="U362" s="26">
        <f>SUMIF(C$2:C362,C362,E$2:E362)</f>
        <v>0</v>
      </c>
      <c r="V362" s="26">
        <f>SUM(E$2:E362)</f>
        <v>13896.57</v>
      </c>
      <c r="W362" s="31">
        <f>SUM(F$2:F362)</f>
        <v>0</v>
      </c>
      <c r="X362" s="31">
        <f t="shared" si="138"/>
        <v>0</v>
      </c>
      <c r="Y362" s="24">
        <f t="shared" si="139"/>
        <v>0</v>
      </c>
      <c r="Z362" s="24">
        <f t="shared" si="140"/>
        <v>0</v>
      </c>
      <c r="AA362" s="26">
        <f>SUMIF('Rake Load'!A:A,Summary!B362,'Rake Load'!AO:AO)</f>
        <v>0</v>
      </c>
      <c r="AB362" s="26">
        <f>SUMIF(C$2:C362,C362,AA$2:AA362)</f>
        <v>0</v>
      </c>
      <c r="AC362" s="26">
        <f>SUM(AA$2:AA362)</f>
        <v>0</v>
      </c>
      <c r="AD362" s="31" t="e">
        <f t="shared" si="141"/>
        <v>#DIV/0!</v>
      </c>
      <c r="AE362" s="31" t="e">
        <f t="shared" si="142"/>
        <v>#DIV/0!</v>
      </c>
      <c r="AF362" s="31">
        <f t="shared" si="143"/>
        <v>0</v>
      </c>
      <c r="AG362" s="26">
        <f>SUMIF(Unloader!B:B,Summary!B362,Unloader!M:M)</f>
        <v>0</v>
      </c>
      <c r="AH362" s="26">
        <f>SUMIF(C$2:C362,C362,AG$2:AG362)</f>
        <v>0</v>
      </c>
      <c r="AI362" s="26">
        <f>SUM(AG$2:AG362)</f>
        <v>0</v>
      </c>
      <c r="AJ362" s="28">
        <f>SUMIF(Unloader!B:B,Summary!B362,Unloader!X:X)</f>
        <v>0</v>
      </c>
      <c r="AK362" s="28">
        <f>SUMIF(Unloader!B:B,Summary!B362,Unloader!AE:AE)+SUMIF(Unloader!B:B,Summary!B362,Unloader!BS:BS)+SUMIF(Unloader!B:B,Summary!B362,Unloader!BO:BO)</f>
        <v>0</v>
      </c>
      <c r="AL362" s="28">
        <f>SUMIF(C$2:C362,C362,AJ$2:AJ362)</f>
        <v>0</v>
      </c>
      <c r="AM362" s="28">
        <f>SUMIF(C$2:C362,C362,AK$2:AK362)</f>
        <v>0</v>
      </c>
      <c r="AN362" s="18" t="e">
        <f t="shared" si="144"/>
        <v>#DIV/0!</v>
      </c>
      <c r="AO362" s="18">
        <f>SUM(AJ$2:AJ362)</f>
        <v>0</v>
      </c>
      <c r="AP362" s="18">
        <f>SUM(AK$2:AK362)</f>
        <v>0</v>
      </c>
      <c r="AQ362" s="18" t="e">
        <f t="shared" si="145"/>
        <v>#DIV/0!</v>
      </c>
    </row>
    <row r="363" spans="1:43" x14ac:dyDescent="0.25">
      <c r="A363" s="49">
        <f t="shared" si="149"/>
        <v>362</v>
      </c>
      <c r="B363" s="120">
        <f t="shared" si="149"/>
        <v>40995</v>
      </c>
      <c r="C363" s="21">
        <f t="shared" si="127"/>
        <v>3</v>
      </c>
      <c r="D363" s="51">
        <f>COUNTIF('Rake Load'!A:A,Summary!B363)</f>
        <v>0</v>
      </c>
      <c r="E363" s="51">
        <f>SUMIF('Rake Load'!A:A,B363,'Rake Load'!F:F)</f>
        <v>0</v>
      </c>
      <c r="F363" s="23">
        <f>SUMIF('Rake Load'!A:A,B363,'Rake Load'!AB:AB)</f>
        <v>0</v>
      </c>
      <c r="G363" s="23" t="e">
        <f t="shared" si="128"/>
        <v>#DIV/0!</v>
      </c>
      <c r="H363" s="24" t="e">
        <f t="shared" si="129"/>
        <v>#DIV/0!</v>
      </c>
      <c r="I363" s="24" t="e">
        <f t="shared" si="130"/>
        <v>#DIV/0!</v>
      </c>
      <c r="J363" s="23">
        <f>SUMIF('Rake Load'!A:A,B363,'Rake Load'!BI:BI)</f>
        <v>0</v>
      </c>
      <c r="K363" s="29">
        <f t="shared" si="131"/>
        <v>0</v>
      </c>
      <c r="L363" s="29" t="e">
        <f t="shared" si="132"/>
        <v>#DIV/0!</v>
      </c>
      <c r="M363" s="36" t="e">
        <f t="shared" si="133"/>
        <v>#DIV/0!</v>
      </c>
      <c r="N363" s="36" t="e">
        <f t="shared" si="134"/>
        <v>#DIV/0!</v>
      </c>
      <c r="O363" s="122">
        <f>SUMIF(C$2:C363,C363,D$2:D363)</f>
        <v>0</v>
      </c>
      <c r="P363" s="21">
        <f>SUMIF(C$2:C363,C363,F$2:F363)</f>
        <v>0</v>
      </c>
      <c r="Q363" s="25" t="e">
        <f t="shared" si="135"/>
        <v>#DIV/0!</v>
      </c>
      <c r="R363" s="24" t="e">
        <f t="shared" si="136"/>
        <v>#DIV/0!</v>
      </c>
      <c r="S363" s="24" t="e">
        <f t="shared" si="137"/>
        <v>#DIV/0!</v>
      </c>
      <c r="T363" s="122">
        <f>SUM(D$2:D363)</f>
        <v>6</v>
      </c>
      <c r="U363" s="26">
        <f>SUMIF(C$2:C363,C363,E$2:E363)</f>
        <v>0</v>
      </c>
      <c r="V363" s="26">
        <f>SUM(E$2:E363)</f>
        <v>13896.57</v>
      </c>
      <c r="W363" s="31">
        <f>SUM(F$2:F363)</f>
        <v>0</v>
      </c>
      <c r="X363" s="31">
        <f t="shared" si="138"/>
        <v>0</v>
      </c>
      <c r="Y363" s="24">
        <f t="shared" si="139"/>
        <v>0</v>
      </c>
      <c r="Z363" s="24">
        <f t="shared" si="140"/>
        <v>0</v>
      </c>
      <c r="AA363" s="26">
        <f>SUMIF('Rake Load'!A:A,Summary!B363,'Rake Load'!AO:AO)</f>
        <v>0</v>
      </c>
      <c r="AB363" s="26">
        <f>SUMIF(C$2:C363,C363,AA$2:AA363)</f>
        <v>0</v>
      </c>
      <c r="AC363" s="26">
        <f>SUM(AA$2:AA363)</f>
        <v>0</v>
      </c>
      <c r="AD363" s="31" t="e">
        <f t="shared" si="141"/>
        <v>#DIV/0!</v>
      </c>
      <c r="AE363" s="31" t="e">
        <f t="shared" si="142"/>
        <v>#DIV/0!</v>
      </c>
      <c r="AF363" s="31">
        <f t="shared" si="143"/>
        <v>0</v>
      </c>
      <c r="AG363" s="26">
        <f>SUMIF(Unloader!B:B,Summary!B363,Unloader!M:M)</f>
        <v>0</v>
      </c>
      <c r="AH363" s="26">
        <f>SUMIF(C$2:C363,C363,AG$2:AG363)</f>
        <v>0</v>
      </c>
      <c r="AI363" s="26">
        <f>SUM(AG$2:AG363)</f>
        <v>0</v>
      </c>
      <c r="AJ363" s="28">
        <f>SUMIF(Unloader!B:B,Summary!B363,Unloader!X:X)</f>
        <v>0</v>
      </c>
      <c r="AK363" s="28">
        <f>SUMIF(Unloader!B:B,Summary!B363,Unloader!AE:AE)+SUMIF(Unloader!B:B,Summary!B363,Unloader!BS:BS)+SUMIF(Unloader!B:B,Summary!B363,Unloader!BO:BO)</f>
        <v>0</v>
      </c>
      <c r="AL363" s="28">
        <f>SUMIF(C$2:C363,C363,AJ$2:AJ363)</f>
        <v>0</v>
      </c>
      <c r="AM363" s="28">
        <f>SUMIF(C$2:C363,C363,AK$2:AK363)</f>
        <v>0</v>
      </c>
      <c r="AN363" s="18" t="e">
        <f t="shared" si="144"/>
        <v>#DIV/0!</v>
      </c>
      <c r="AO363" s="18">
        <f>SUM(AJ$2:AJ363)</f>
        <v>0</v>
      </c>
      <c r="AP363" s="18">
        <f>SUM(AK$2:AK363)</f>
        <v>0</v>
      </c>
      <c r="AQ363" s="18" t="e">
        <f t="shared" si="145"/>
        <v>#DIV/0!</v>
      </c>
    </row>
    <row r="364" spans="1:43" x14ac:dyDescent="0.25">
      <c r="A364" s="49">
        <f t="shared" si="149"/>
        <v>363</v>
      </c>
      <c r="B364" s="120">
        <f t="shared" si="149"/>
        <v>40996</v>
      </c>
      <c r="C364" s="21">
        <f t="shared" si="127"/>
        <v>3</v>
      </c>
      <c r="D364" s="51">
        <f>COUNTIF('Rake Load'!A:A,Summary!B364)</f>
        <v>0</v>
      </c>
      <c r="E364" s="51">
        <f>SUMIF('Rake Load'!A:A,B364,'Rake Load'!F:F)</f>
        <v>0</v>
      </c>
      <c r="F364" s="23">
        <f>SUMIF('Rake Load'!A:A,B364,'Rake Load'!AB:AB)</f>
        <v>0</v>
      </c>
      <c r="G364" s="23" t="e">
        <f t="shared" si="128"/>
        <v>#DIV/0!</v>
      </c>
      <c r="H364" s="24" t="e">
        <f t="shared" si="129"/>
        <v>#DIV/0!</v>
      </c>
      <c r="I364" s="24" t="e">
        <f t="shared" si="130"/>
        <v>#DIV/0!</v>
      </c>
      <c r="J364" s="23">
        <f>SUMIF('Rake Load'!A:A,B364,'Rake Load'!BI:BI)</f>
        <v>0</v>
      </c>
      <c r="K364" s="29">
        <f t="shared" si="131"/>
        <v>0</v>
      </c>
      <c r="L364" s="29" t="e">
        <f t="shared" si="132"/>
        <v>#DIV/0!</v>
      </c>
      <c r="M364" s="36" t="e">
        <f t="shared" si="133"/>
        <v>#DIV/0!</v>
      </c>
      <c r="N364" s="36" t="e">
        <f t="shared" si="134"/>
        <v>#DIV/0!</v>
      </c>
      <c r="O364" s="122">
        <f>SUMIF(C$2:C364,C364,D$2:D364)</f>
        <v>0</v>
      </c>
      <c r="P364" s="21">
        <f>SUMIF(C$2:C364,C364,F$2:F364)</f>
        <v>0</v>
      </c>
      <c r="Q364" s="25" t="e">
        <f t="shared" si="135"/>
        <v>#DIV/0!</v>
      </c>
      <c r="R364" s="24" t="e">
        <f t="shared" si="136"/>
        <v>#DIV/0!</v>
      </c>
      <c r="S364" s="24" t="e">
        <f t="shared" si="137"/>
        <v>#DIV/0!</v>
      </c>
      <c r="T364" s="122">
        <f>SUM(D$2:D364)</f>
        <v>6</v>
      </c>
      <c r="U364" s="26">
        <f>SUMIF(C$2:C364,C364,E$2:E364)</f>
        <v>0</v>
      </c>
      <c r="V364" s="26">
        <f>SUM(E$2:E364)</f>
        <v>13896.57</v>
      </c>
      <c r="W364" s="31">
        <f>SUM(F$2:F364)</f>
        <v>0</v>
      </c>
      <c r="X364" s="31">
        <f t="shared" si="138"/>
        <v>0</v>
      </c>
      <c r="Y364" s="24">
        <f t="shared" si="139"/>
        <v>0</v>
      </c>
      <c r="Z364" s="24">
        <f t="shared" si="140"/>
        <v>0</v>
      </c>
      <c r="AA364" s="26">
        <f>SUMIF('Rake Load'!A:A,Summary!B364,'Rake Load'!AO:AO)</f>
        <v>0</v>
      </c>
      <c r="AB364" s="26">
        <f>SUMIF(C$2:C364,C364,AA$2:AA364)</f>
        <v>0</v>
      </c>
      <c r="AC364" s="26">
        <f>SUM(AA$2:AA364)</f>
        <v>0</v>
      </c>
      <c r="AD364" s="31" t="e">
        <f t="shared" si="141"/>
        <v>#DIV/0!</v>
      </c>
      <c r="AE364" s="31" t="e">
        <f t="shared" si="142"/>
        <v>#DIV/0!</v>
      </c>
      <c r="AF364" s="31">
        <f t="shared" si="143"/>
        <v>0</v>
      </c>
      <c r="AG364" s="26">
        <f>SUMIF(Unloader!B:B,Summary!B364,Unloader!M:M)</f>
        <v>0</v>
      </c>
      <c r="AH364" s="26">
        <f>SUMIF(C$2:C364,C364,AG$2:AG364)</f>
        <v>0</v>
      </c>
      <c r="AI364" s="26">
        <f>SUM(AG$2:AG364)</f>
        <v>0</v>
      </c>
      <c r="AJ364" s="28">
        <f>SUMIF(Unloader!B:B,Summary!B364,Unloader!X:X)</f>
        <v>0</v>
      </c>
      <c r="AK364" s="28">
        <f>SUMIF(Unloader!B:B,Summary!B364,Unloader!AE:AE)+SUMIF(Unloader!B:B,Summary!B364,Unloader!BS:BS)+SUMIF(Unloader!B:B,Summary!B364,Unloader!BO:BO)</f>
        <v>0</v>
      </c>
      <c r="AL364" s="28">
        <f>SUMIF(C$2:C364,C364,AJ$2:AJ364)</f>
        <v>0</v>
      </c>
      <c r="AM364" s="28">
        <f>SUMIF(C$2:C364,C364,AK$2:AK364)</f>
        <v>0</v>
      </c>
      <c r="AN364" s="18" t="e">
        <f t="shared" si="144"/>
        <v>#DIV/0!</v>
      </c>
      <c r="AO364" s="18">
        <f>SUM(AJ$2:AJ364)</f>
        <v>0</v>
      </c>
      <c r="AP364" s="18">
        <f>SUM(AK$2:AK364)</f>
        <v>0</v>
      </c>
      <c r="AQ364" s="18" t="e">
        <f t="shared" si="145"/>
        <v>#DIV/0!</v>
      </c>
    </row>
    <row r="365" spans="1:43" x14ac:dyDescent="0.25">
      <c r="A365" s="49">
        <f t="shared" si="149"/>
        <v>364</v>
      </c>
      <c r="B365" s="120">
        <f t="shared" si="149"/>
        <v>40997</v>
      </c>
      <c r="C365" s="21">
        <f t="shared" si="127"/>
        <v>3</v>
      </c>
      <c r="D365" s="51">
        <f>COUNTIF('Rake Load'!A:A,Summary!B365)</f>
        <v>0</v>
      </c>
      <c r="E365" s="51">
        <f>SUMIF('Rake Load'!A:A,B365,'Rake Load'!F:F)</f>
        <v>0</v>
      </c>
      <c r="F365" s="23">
        <f>SUMIF('Rake Load'!A:A,B365,'Rake Load'!AB:AB)</f>
        <v>0</v>
      </c>
      <c r="G365" s="23" t="e">
        <f t="shared" si="128"/>
        <v>#DIV/0!</v>
      </c>
      <c r="H365" s="24" t="e">
        <f t="shared" si="129"/>
        <v>#DIV/0!</v>
      </c>
      <c r="I365" s="24" t="e">
        <f t="shared" si="130"/>
        <v>#DIV/0!</v>
      </c>
      <c r="J365" s="23">
        <f>SUMIF('Rake Load'!A:A,B365,'Rake Load'!BI:BI)</f>
        <v>0</v>
      </c>
      <c r="K365" s="29">
        <f t="shared" si="131"/>
        <v>0</v>
      </c>
      <c r="L365" s="29" t="e">
        <f t="shared" si="132"/>
        <v>#DIV/0!</v>
      </c>
      <c r="M365" s="36" t="e">
        <f t="shared" si="133"/>
        <v>#DIV/0!</v>
      </c>
      <c r="N365" s="36" t="e">
        <f t="shared" si="134"/>
        <v>#DIV/0!</v>
      </c>
      <c r="O365" s="122">
        <f>SUMIF(C$2:C365,C365,D$2:D365)</f>
        <v>0</v>
      </c>
      <c r="P365" s="21">
        <f>SUMIF(C$2:C365,C365,F$2:F365)</f>
        <v>0</v>
      </c>
      <c r="Q365" s="25" t="e">
        <f t="shared" si="135"/>
        <v>#DIV/0!</v>
      </c>
      <c r="R365" s="24" t="e">
        <f t="shared" si="136"/>
        <v>#DIV/0!</v>
      </c>
      <c r="S365" s="24" t="e">
        <f t="shared" si="137"/>
        <v>#DIV/0!</v>
      </c>
      <c r="T365" s="122">
        <f>SUM(D$2:D365)</f>
        <v>6</v>
      </c>
      <c r="U365" s="26">
        <f>SUMIF(C$2:C365,C365,E$2:E365)</f>
        <v>0</v>
      </c>
      <c r="V365" s="26">
        <f>SUM(E$2:E365)</f>
        <v>13896.57</v>
      </c>
      <c r="W365" s="31">
        <f>SUM(F$2:F365)</f>
        <v>0</v>
      </c>
      <c r="X365" s="31">
        <f t="shared" si="138"/>
        <v>0</v>
      </c>
      <c r="Y365" s="24">
        <f t="shared" si="139"/>
        <v>0</v>
      </c>
      <c r="Z365" s="24">
        <f t="shared" si="140"/>
        <v>0</v>
      </c>
      <c r="AA365" s="26">
        <f>SUMIF('Rake Load'!A:A,Summary!B365,'Rake Load'!AO:AO)</f>
        <v>0</v>
      </c>
      <c r="AB365" s="26">
        <f>SUMIF(C$2:C365,C365,AA$2:AA365)</f>
        <v>0</v>
      </c>
      <c r="AC365" s="26">
        <f>SUM(AA$2:AA365)</f>
        <v>0</v>
      </c>
      <c r="AD365" s="31" t="e">
        <f t="shared" si="141"/>
        <v>#DIV/0!</v>
      </c>
      <c r="AE365" s="31" t="e">
        <f t="shared" si="142"/>
        <v>#DIV/0!</v>
      </c>
      <c r="AF365" s="31">
        <f t="shared" si="143"/>
        <v>0</v>
      </c>
      <c r="AG365" s="26">
        <f>SUMIF(Unloader!B:B,Summary!B365,Unloader!M:M)</f>
        <v>0</v>
      </c>
      <c r="AH365" s="26">
        <f>SUMIF(C$2:C365,C365,AG$2:AG365)</f>
        <v>0</v>
      </c>
      <c r="AI365" s="26">
        <f>SUM(AG$2:AG365)</f>
        <v>0</v>
      </c>
      <c r="AJ365" s="28">
        <f>SUMIF(Unloader!B:B,Summary!B365,Unloader!X:X)</f>
        <v>0</v>
      </c>
      <c r="AK365" s="28">
        <f>SUMIF(Unloader!B:B,Summary!B365,Unloader!AE:AE)+SUMIF(Unloader!B:B,Summary!B365,Unloader!BS:BS)+SUMIF(Unloader!B:B,Summary!B365,Unloader!BO:BO)</f>
        <v>0</v>
      </c>
      <c r="AL365" s="28">
        <f>SUMIF(C$2:C365,C365,AJ$2:AJ365)</f>
        <v>0</v>
      </c>
      <c r="AM365" s="28">
        <f>SUMIF(C$2:C365,C365,AK$2:AK365)</f>
        <v>0</v>
      </c>
      <c r="AN365" s="18" t="e">
        <f t="shared" si="144"/>
        <v>#DIV/0!</v>
      </c>
      <c r="AO365" s="18">
        <f>SUM(AJ$2:AJ365)</f>
        <v>0</v>
      </c>
      <c r="AP365" s="18">
        <f>SUM(AK$2:AK365)</f>
        <v>0</v>
      </c>
      <c r="AQ365" s="18" t="e">
        <f t="shared" si="145"/>
        <v>#DIV/0!</v>
      </c>
    </row>
    <row r="366" spans="1:43" x14ac:dyDescent="0.25">
      <c r="A366" s="49">
        <f t="shared" si="149"/>
        <v>365</v>
      </c>
      <c r="B366" s="120">
        <f t="shared" si="149"/>
        <v>40998</v>
      </c>
      <c r="C366" s="21">
        <f t="shared" si="127"/>
        <v>3</v>
      </c>
      <c r="D366" s="51">
        <f>COUNTIF('Rake Load'!A:A,Summary!B366)</f>
        <v>0</v>
      </c>
      <c r="E366" s="51">
        <f>SUMIF('Rake Load'!A:A,B366,'Rake Load'!F:F)</f>
        <v>0</v>
      </c>
      <c r="F366" s="23">
        <f>SUMIF('Rake Load'!A:A,B366,'Rake Load'!AB:AB)</f>
        <v>0</v>
      </c>
      <c r="G366" s="23" t="e">
        <f t="shared" si="128"/>
        <v>#DIV/0!</v>
      </c>
      <c r="H366" s="24" t="e">
        <f t="shared" si="129"/>
        <v>#DIV/0!</v>
      </c>
      <c r="I366" s="24" t="e">
        <f t="shared" si="130"/>
        <v>#DIV/0!</v>
      </c>
      <c r="J366" s="23">
        <f>SUMIF('Rake Load'!A:A,B366,'Rake Load'!BI:BI)</f>
        <v>0</v>
      </c>
      <c r="K366" s="29">
        <f t="shared" si="131"/>
        <v>0</v>
      </c>
      <c r="L366" s="29" t="e">
        <f t="shared" si="132"/>
        <v>#DIV/0!</v>
      </c>
      <c r="M366" s="36" t="e">
        <f t="shared" si="133"/>
        <v>#DIV/0!</v>
      </c>
      <c r="N366" s="36" t="e">
        <f t="shared" si="134"/>
        <v>#DIV/0!</v>
      </c>
      <c r="O366" s="122">
        <f>SUMIF(C$2:C366,C366,D$2:D366)</f>
        <v>0</v>
      </c>
      <c r="P366" s="21">
        <f>SUMIF(C$2:C366,C366,F$2:F366)</f>
        <v>0</v>
      </c>
      <c r="Q366" s="25" t="e">
        <f t="shared" si="135"/>
        <v>#DIV/0!</v>
      </c>
      <c r="R366" s="24" t="e">
        <f t="shared" si="136"/>
        <v>#DIV/0!</v>
      </c>
      <c r="S366" s="24" t="e">
        <f t="shared" si="137"/>
        <v>#DIV/0!</v>
      </c>
      <c r="T366" s="122">
        <f>SUM(D$2:D366)</f>
        <v>6</v>
      </c>
      <c r="U366" s="26">
        <f>SUMIF(C$2:C366,C366,E$2:E366)</f>
        <v>0</v>
      </c>
      <c r="V366" s="26">
        <f>SUM(E$2:E366)</f>
        <v>13896.57</v>
      </c>
      <c r="W366" s="31">
        <f>SUM(F$2:F366)</f>
        <v>0</v>
      </c>
      <c r="X366" s="31">
        <f t="shared" si="138"/>
        <v>0</v>
      </c>
      <c r="Y366" s="24">
        <f t="shared" si="139"/>
        <v>0</v>
      </c>
      <c r="Z366" s="24">
        <f t="shared" si="140"/>
        <v>0</v>
      </c>
      <c r="AA366" s="26">
        <f>SUMIF('Rake Load'!A:A,Summary!B366,'Rake Load'!AO:AO)</f>
        <v>0</v>
      </c>
      <c r="AB366" s="26">
        <f>SUMIF(C$2:C366,C366,AA$2:AA366)</f>
        <v>0</v>
      </c>
      <c r="AC366" s="26">
        <f>SUM(AA$2:AA366)</f>
        <v>0</v>
      </c>
      <c r="AD366" s="31" t="e">
        <f t="shared" si="141"/>
        <v>#DIV/0!</v>
      </c>
      <c r="AE366" s="31" t="e">
        <f t="shared" si="142"/>
        <v>#DIV/0!</v>
      </c>
      <c r="AF366" s="31">
        <f t="shared" si="143"/>
        <v>0</v>
      </c>
      <c r="AG366" s="26">
        <f>SUMIF(Unloader!B:B,Summary!B366,Unloader!M:M)</f>
        <v>0</v>
      </c>
      <c r="AH366" s="26">
        <f>SUMIF(C$2:C366,C366,AG$2:AG366)</f>
        <v>0</v>
      </c>
      <c r="AI366" s="26">
        <f>SUM(AG$2:AG366)</f>
        <v>0</v>
      </c>
      <c r="AJ366" s="28">
        <f>SUMIF(Unloader!B:B,Summary!B366,Unloader!X:X)</f>
        <v>0</v>
      </c>
      <c r="AK366" s="28">
        <f>SUMIF(Unloader!B:B,Summary!B366,Unloader!AE:AE)+SUMIF(Unloader!B:B,Summary!B366,Unloader!BS:BS)+SUMIF(Unloader!B:B,Summary!B366,Unloader!BO:BO)</f>
        <v>0</v>
      </c>
      <c r="AL366" s="28">
        <f>SUMIF(C$2:C366,C366,AJ$2:AJ366)</f>
        <v>0</v>
      </c>
      <c r="AM366" s="28">
        <f>SUMIF(C$2:C366,C366,AK$2:AK366)</f>
        <v>0</v>
      </c>
      <c r="AN366" s="18" t="e">
        <f t="shared" si="144"/>
        <v>#DIV/0!</v>
      </c>
      <c r="AO366" s="18">
        <f>SUM(AJ$2:AJ366)</f>
        <v>0</v>
      </c>
      <c r="AP366" s="18">
        <f>SUM(AK$2:AK366)</f>
        <v>0</v>
      </c>
      <c r="AQ366" s="18" t="e">
        <f t="shared" si="145"/>
        <v>#DIV/0!</v>
      </c>
    </row>
    <row r="367" spans="1:43" x14ac:dyDescent="0.25">
      <c r="A367" s="49">
        <f t="shared" si="149"/>
        <v>366</v>
      </c>
      <c r="B367" s="120">
        <f t="shared" si="149"/>
        <v>40999</v>
      </c>
      <c r="C367" s="21">
        <f t="shared" si="127"/>
        <v>3</v>
      </c>
      <c r="D367" s="51">
        <f>COUNTIF('Rake Load'!A:A,Summary!B367)</f>
        <v>0</v>
      </c>
      <c r="E367" s="51">
        <f>SUMIF('Rake Load'!A:A,B367,'Rake Load'!F:F)</f>
        <v>0</v>
      </c>
      <c r="F367" s="23">
        <f>SUMIF('Rake Load'!A:A,B367,'Rake Load'!AB:AB)</f>
        <v>0</v>
      </c>
      <c r="G367" s="23" t="e">
        <f t="shared" si="128"/>
        <v>#DIV/0!</v>
      </c>
      <c r="H367" s="24" t="e">
        <f t="shared" si="129"/>
        <v>#DIV/0!</v>
      </c>
      <c r="I367" s="24" t="e">
        <f t="shared" si="130"/>
        <v>#DIV/0!</v>
      </c>
      <c r="J367" s="23">
        <f>SUMIF('Rake Load'!A:A,B367,'Rake Load'!BI:BI)</f>
        <v>0</v>
      </c>
      <c r="K367" s="29">
        <f t="shared" si="131"/>
        <v>0</v>
      </c>
      <c r="L367" s="29" t="e">
        <f t="shared" si="132"/>
        <v>#DIV/0!</v>
      </c>
      <c r="M367" s="36" t="e">
        <f t="shared" si="133"/>
        <v>#DIV/0!</v>
      </c>
      <c r="N367" s="36" t="e">
        <f t="shared" si="134"/>
        <v>#DIV/0!</v>
      </c>
      <c r="O367" s="122">
        <f>SUMIF(C$2:C367,C367,D$2:D367)</f>
        <v>0</v>
      </c>
      <c r="P367" s="21">
        <f>SUMIF(C$2:C367,C367,F$2:F367)</f>
        <v>0</v>
      </c>
      <c r="Q367" s="25" t="e">
        <f t="shared" si="135"/>
        <v>#DIV/0!</v>
      </c>
      <c r="R367" s="24" t="e">
        <f t="shared" si="136"/>
        <v>#DIV/0!</v>
      </c>
      <c r="S367" s="24" t="e">
        <f t="shared" si="137"/>
        <v>#DIV/0!</v>
      </c>
      <c r="T367" s="122">
        <f>SUM(D$2:D367)</f>
        <v>6</v>
      </c>
      <c r="U367" s="26">
        <f>SUMIF(C$2:C367,C367,E$2:E367)</f>
        <v>0</v>
      </c>
      <c r="V367" s="26">
        <f>SUM(E$2:E367)</f>
        <v>13896.57</v>
      </c>
      <c r="W367" s="31">
        <f>SUM(F$2:F367)</f>
        <v>0</v>
      </c>
      <c r="X367" s="31">
        <f t="shared" si="138"/>
        <v>0</v>
      </c>
      <c r="Y367" s="24">
        <f t="shared" si="139"/>
        <v>0</v>
      </c>
      <c r="Z367" s="24">
        <f t="shared" si="140"/>
        <v>0</v>
      </c>
      <c r="AA367" s="26">
        <f>SUMIF('Rake Load'!A:A,Summary!B367,'Rake Load'!AO:AO)</f>
        <v>0</v>
      </c>
      <c r="AB367" s="26">
        <f>SUMIF(C$2:C367,C367,AA$2:AA367)</f>
        <v>0</v>
      </c>
      <c r="AC367" s="26">
        <f>SUM(AA$2:AA367)</f>
        <v>0</v>
      </c>
      <c r="AD367" s="31" t="e">
        <f t="shared" si="141"/>
        <v>#DIV/0!</v>
      </c>
      <c r="AE367" s="31" t="e">
        <f t="shared" si="142"/>
        <v>#DIV/0!</v>
      </c>
      <c r="AF367" s="31">
        <f t="shared" si="143"/>
        <v>0</v>
      </c>
      <c r="AG367" s="26">
        <f>SUMIF(Unloader!B:B,Summary!B367,Unloader!M:M)</f>
        <v>0</v>
      </c>
      <c r="AH367" s="26">
        <f>SUMIF(C$2:C367,C367,AG$2:AG367)</f>
        <v>0</v>
      </c>
      <c r="AI367" s="26">
        <f>SUM(AG$2:AG367)</f>
        <v>0</v>
      </c>
      <c r="AJ367" s="28">
        <f>SUMIF(Unloader!B:B,Summary!B367,Unloader!X:X)</f>
        <v>0</v>
      </c>
      <c r="AK367" s="28">
        <f>SUMIF(Unloader!B:B,Summary!B367,Unloader!AE:AE)+SUMIF(Unloader!B:B,Summary!B367,Unloader!BS:BS)+SUMIF(Unloader!B:B,Summary!B367,Unloader!BO:BO)</f>
        <v>0</v>
      </c>
      <c r="AL367" s="28">
        <f>SUMIF(C$2:C367,C367,AJ$2:AJ367)</f>
        <v>0</v>
      </c>
      <c r="AM367" s="28">
        <f>SUMIF(C$2:C367,C367,AK$2:AK367)</f>
        <v>0</v>
      </c>
      <c r="AN367" s="18" t="e">
        <f t="shared" si="144"/>
        <v>#DIV/0!</v>
      </c>
      <c r="AO367" s="18">
        <f>SUM(AJ$2:AJ367)</f>
        <v>0</v>
      </c>
      <c r="AP367" s="18">
        <f>SUM(AK$2:AK367)</f>
        <v>0</v>
      </c>
      <c r="AQ367" s="18" t="e">
        <f t="shared" si="145"/>
        <v>#DIV/0!</v>
      </c>
    </row>
    <row r="368" spans="1:43" x14ac:dyDescent="0.25">
      <c r="A368" s="49">
        <f t="shared" si="149"/>
        <v>367</v>
      </c>
      <c r="B368" s="120">
        <f t="shared" si="149"/>
        <v>41000</v>
      </c>
      <c r="C368" s="21">
        <f t="shared" si="127"/>
        <v>4</v>
      </c>
      <c r="D368" s="51">
        <f>COUNTIF('Rake Load'!A:A,Summary!B368)</f>
        <v>2</v>
      </c>
      <c r="E368" s="51">
        <f>SUMIF('Rake Load'!A:A,B368,'Rake Load'!F:F)</f>
        <v>6872.04</v>
      </c>
      <c r="F368" s="23">
        <f>SUMIF('Rake Load'!A:A,B368,'Rake Load'!AB:AB)</f>
        <v>0.15833333333333333</v>
      </c>
      <c r="G368" s="23">
        <f t="shared" si="128"/>
        <v>7.9166666666666663E-2</v>
      </c>
      <c r="H368" s="24">
        <f t="shared" si="129"/>
        <v>1</v>
      </c>
      <c r="I368" s="24">
        <f t="shared" si="130"/>
        <v>54</v>
      </c>
      <c r="J368" s="23">
        <f>SUMIF('Rake Load'!A:A,B368,'Rake Load'!BI:BI)</f>
        <v>0</v>
      </c>
      <c r="K368" s="29">
        <f t="shared" si="131"/>
        <v>0.15833333333333333</v>
      </c>
      <c r="L368" s="29">
        <f t="shared" si="132"/>
        <v>7.9166666666666663E-2</v>
      </c>
      <c r="M368" s="36">
        <f t="shared" si="133"/>
        <v>1</v>
      </c>
      <c r="N368" s="36">
        <f t="shared" si="134"/>
        <v>54</v>
      </c>
      <c r="O368" s="122">
        <f>SUMIF(C$2:C368,C368,D$2:D368)</f>
        <v>2</v>
      </c>
      <c r="P368" s="21">
        <f>SUMIF(C$2:C368,C368,F$2:F368)</f>
        <v>0.15833333333333333</v>
      </c>
      <c r="Q368" s="25">
        <f t="shared" si="135"/>
        <v>7.9166666666666663E-2</v>
      </c>
      <c r="R368" s="24">
        <f t="shared" si="136"/>
        <v>1</v>
      </c>
      <c r="S368" s="24">
        <f t="shared" si="137"/>
        <v>54</v>
      </c>
      <c r="T368" s="122">
        <f>SUM(D$2:D368)</f>
        <v>8</v>
      </c>
      <c r="U368" s="26">
        <f>SUMIF(C$2:C368,C368,E$2:E368)</f>
        <v>6872.04</v>
      </c>
      <c r="V368" s="26">
        <f>SUM(E$2:E368)</f>
        <v>20768.61</v>
      </c>
      <c r="W368" s="31">
        <f>SUM(F$2:F368)</f>
        <v>0.15833333333333333</v>
      </c>
      <c r="X368" s="31">
        <f t="shared" si="138"/>
        <v>1.9791666666666666E-2</v>
      </c>
      <c r="Y368" s="24">
        <f t="shared" si="139"/>
        <v>0</v>
      </c>
      <c r="Z368" s="24">
        <f t="shared" si="140"/>
        <v>28</v>
      </c>
      <c r="AA368" s="26">
        <f>SUMIF('Rake Load'!A:A,Summary!B368,'Rake Load'!AO:AO)</f>
        <v>0.32291666666666663</v>
      </c>
      <c r="AB368" s="26">
        <f>SUMIF(C$2:C368,C368,AA$2:AA368)</f>
        <v>0.32291666666666663</v>
      </c>
      <c r="AC368" s="26">
        <f>SUM(AA$2:AA368)</f>
        <v>0.32291666666666663</v>
      </c>
      <c r="AD368" s="31">
        <f t="shared" si="141"/>
        <v>0.16145833333333331</v>
      </c>
      <c r="AE368" s="31">
        <f t="shared" si="142"/>
        <v>0.16145833333333331</v>
      </c>
      <c r="AF368" s="31">
        <f t="shared" si="143"/>
        <v>4.0364583333333329E-2</v>
      </c>
      <c r="AG368" s="26">
        <f>SUMIF(Unloader!B:B,Summary!B368,Unloader!M:M)</f>
        <v>0</v>
      </c>
      <c r="AH368" s="26">
        <f>SUMIF(C$2:C368,C368,AG$2:AG368)</f>
        <v>0</v>
      </c>
      <c r="AI368" s="26">
        <f>SUM(AG$2:AG368)</f>
        <v>0</v>
      </c>
      <c r="AJ368" s="28">
        <f>SUMIF(Unloader!B:B,Summary!B368,Unloader!X:X)</f>
        <v>0</v>
      </c>
      <c r="AK368" s="28">
        <f>SUMIF(Unloader!B:B,Summary!B368,Unloader!AE:AE)+SUMIF(Unloader!B:B,Summary!B368,Unloader!BS:BS)+SUMIF(Unloader!B:B,Summary!B368,Unloader!BO:BO)</f>
        <v>0</v>
      </c>
      <c r="AL368" s="28">
        <f>SUMIF(C$2:C368,C368,AJ$2:AJ368)</f>
        <v>0</v>
      </c>
      <c r="AM368" s="28">
        <f>SUMIF(C$2:C368,C368,AK$2:AK368)</f>
        <v>0</v>
      </c>
      <c r="AN368" s="18" t="e">
        <f t="shared" si="144"/>
        <v>#DIV/0!</v>
      </c>
      <c r="AO368" s="18">
        <f>SUM(AJ$2:AJ368)</f>
        <v>0</v>
      </c>
      <c r="AP368" s="18">
        <f>SUM(AK$2:AK368)</f>
        <v>0</v>
      </c>
      <c r="AQ368" s="18" t="e">
        <f t="shared" si="145"/>
        <v>#DIV/0!</v>
      </c>
    </row>
    <row r="369" spans="1:43" x14ac:dyDescent="0.25">
      <c r="A369" s="49">
        <f t="shared" si="149"/>
        <v>368</v>
      </c>
      <c r="B369" s="120">
        <f t="shared" si="149"/>
        <v>41001</v>
      </c>
      <c r="C369" s="21">
        <f t="shared" si="127"/>
        <v>4</v>
      </c>
      <c r="D369" s="51">
        <f>COUNTIF('Rake Load'!A:A,Summary!B369)</f>
        <v>5</v>
      </c>
      <c r="E369" s="51">
        <f>SUMIF('Rake Load'!A:A,B369,'Rake Load'!F:F)</f>
        <v>17518.45</v>
      </c>
      <c r="F369" s="23">
        <f>SUMIF('Rake Load'!A:A,B369,'Rake Load'!AB:AB)</f>
        <v>0.71527777777777779</v>
      </c>
      <c r="G369" s="23">
        <f t="shared" si="128"/>
        <v>0.14305555555555555</v>
      </c>
      <c r="H369" s="24">
        <f t="shared" si="129"/>
        <v>3</v>
      </c>
      <c r="I369" s="24">
        <f t="shared" si="130"/>
        <v>26</v>
      </c>
      <c r="J369" s="23">
        <f>SUMIF('Rake Load'!A:A,B369,'Rake Load'!BI:BI)</f>
        <v>0.1361111111111111</v>
      </c>
      <c r="K369" s="29">
        <f t="shared" si="131"/>
        <v>0.57916666666666672</v>
      </c>
      <c r="L369" s="29">
        <f t="shared" si="132"/>
        <v>0.11583333333333334</v>
      </c>
      <c r="M369" s="36">
        <f t="shared" si="133"/>
        <v>2</v>
      </c>
      <c r="N369" s="36">
        <f t="shared" si="134"/>
        <v>46</v>
      </c>
      <c r="O369" s="122">
        <f>SUMIF(C$2:C369,C369,D$2:D369)</f>
        <v>7</v>
      </c>
      <c r="P369" s="21">
        <f>SUMIF(C$2:C369,C369,F$2:F369)</f>
        <v>0.87361111111111112</v>
      </c>
      <c r="Q369" s="25">
        <f t="shared" si="135"/>
        <v>0.1248015873015873</v>
      </c>
      <c r="R369" s="24">
        <f t="shared" si="136"/>
        <v>2</v>
      </c>
      <c r="S369" s="24">
        <f t="shared" si="137"/>
        <v>59</v>
      </c>
      <c r="T369" s="122">
        <f>SUM(D$2:D369)</f>
        <v>13</v>
      </c>
      <c r="U369" s="26">
        <f>SUMIF(C$2:C369,C369,E$2:E369)</f>
        <v>24390.49</v>
      </c>
      <c r="V369" s="26">
        <f>SUM(E$2:E369)</f>
        <v>38287.06</v>
      </c>
      <c r="W369" s="31">
        <f>SUM(F$2:F369)</f>
        <v>0.87361111111111112</v>
      </c>
      <c r="X369" s="31">
        <f t="shared" si="138"/>
        <v>6.7200854700854698E-2</v>
      </c>
      <c r="Y369" s="24">
        <f t="shared" si="139"/>
        <v>1</v>
      </c>
      <c r="Z369" s="24">
        <f t="shared" si="140"/>
        <v>36</v>
      </c>
      <c r="AA369" s="26">
        <f>SUMIF('Rake Load'!A:A,Summary!B369,'Rake Load'!AO:AO)</f>
        <v>1.7152777777777781</v>
      </c>
      <c r="AB369" s="26">
        <f>SUMIF(C$2:C369,C369,AA$2:AA369)</f>
        <v>2.0381944444444446</v>
      </c>
      <c r="AC369" s="26">
        <f>SUM(AA$2:AA369)</f>
        <v>2.0381944444444446</v>
      </c>
      <c r="AD369" s="31">
        <f t="shared" si="141"/>
        <v>0.34305555555555561</v>
      </c>
      <c r="AE369" s="31">
        <f t="shared" si="142"/>
        <v>0.29117063492063494</v>
      </c>
      <c r="AF369" s="31">
        <f t="shared" si="143"/>
        <v>0.15678418803418806</v>
      </c>
      <c r="AG369" s="26">
        <f>SUMIF(Unloader!B:B,Summary!B369,Unloader!M:M)</f>
        <v>0</v>
      </c>
      <c r="AH369" s="26">
        <f>SUMIF(C$2:C369,C369,AG$2:AG369)</f>
        <v>0</v>
      </c>
      <c r="AI369" s="26">
        <f>SUM(AG$2:AG369)</f>
        <v>0</v>
      </c>
      <c r="AJ369" s="28">
        <f>SUMIF(Unloader!B:B,Summary!B369,Unloader!X:X)</f>
        <v>0</v>
      </c>
      <c r="AK369" s="28">
        <f>SUMIF(Unloader!B:B,Summary!B369,Unloader!AE:AE)+SUMIF(Unloader!B:B,Summary!B369,Unloader!BS:BS)+SUMIF(Unloader!B:B,Summary!B369,Unloader!BO:BO)</f>
        <v>0</v>
      </c>
      <c r="AL369" s="28">
        <f>SUMIF(C$2:C369,C369,AJ$2:AJ369)</f>
        <v>0</v>
      </c>
      <c r="AM369" s="28">
        <f>SUMIF(C$2:C369,C369,AK$2:AK369)</f>
        <v>0</v>
      </c>
      <c r="AN369" s="18" t="e">
        <f t="shared" si="144"/>
        <v>#DIV/0!</v>
      </c>
      <c r="AO369" s="18">
        <f>SUM(AJ$2:AJ369)</f>
        <v>0</v>
      </c>
      <c r="AP369" s="18">
        <f>SUM(AK$2:AK369)</f>
        <v>0</v>
      </c>
      <c r="AQ369" s="18" t="e">
        <f t="shared" si="145"/>
        <v>#DIV/0!</v>
      </c>
    </row>
    <row r="370" spans="1:43" x14ac:dyDescent="0.25">
      <c r="A370" s="49">
        <f t="shared" si="149"/>
        <v>369</v>
      </c>
      <c r="B370" s="120">
        <f t="shared" si="149"/>
        <v>41002</v>
      </c>
      <c r="C370" s="21">
        <f t="shared" si="127"/>
        <v>4</v>
      </c>
      <c r="D370" s="51">
        <f>COUNTIF('Rake Load'!A:A,Summary!B370)</f>
        <v>9</v>
      </c>
      <c r="E370" s="51">
        <f>SUMIF('Rake Load'!A:A,B370,'Rake Load'!F:F)</f>
        <v>32941.86</v>
      </c>
      <c r="F370" s="23">
        <f>SUMIF('Rake Load'!A:A,B370,'Rake Load'!AB:AB)</f>
        <v>1.0944444444444446</v>
      </c>
      <c r="G370" s="23">
        <f t="shared" si="128"/>
        <v>0.12160493827160496</v>
      </c>
      <c r="H370" s="24">
        <f t="shared" si="129"/>
        <v>2</v>
      </c>
      <c r="I370" s="24">
        <f t="shared" si="130"/>
        <v>55</v>
      </c>
      <c r="J370" s="23">
        <f>SUMIF('Rake Load'!A:A,B370,'Rake Load'!BI:BI)</f>
        <v>7.6388888888888895E-2</v>
      </c>
      <c r="K370" s="29">
        <f t="shared" si="131"/>
        <v>1.0180555555555557</v>
      </c>
      <c r="L370" s="29">
        <f t="shared" si="132"/>
        <v>0.11311728395061731</v>
      </c>
      <c r="M370" s="36">
        <f t="shared" si="133"/>
        <v>2</v>
      </c>
      <c r="N370" s="36">
        <f t="shared" si="134"/>
        <v>42</v>
      </c>
      <c r="O370" s="122">
        <f>SUMIF(C$2:C370,C370,D$2:D370)</f>
        <v>16</v>
      </c>
      <c r="P370" s="21">
        <f>SUMIF(C$2:C370,C370,F$2:F370)</f>
        <v>1.9680555555555557</v>
      </c>
      <c r="Q370" s="25">
        <f t="shared" si="135"/>
        <v>0.12300347222222223</v>
      </c>
      <c r="R370" s="24">
        <f t="shared" si="136"/>
        <v>2</v>
      </c>
      <c r="S370" s="24">
        <f t="shared" si="137"/>
        <v>57</v>
      </c>
      <c r="T370" s="122">
        <f>SUM(D$2:D370)</f>
        <v>22</v>
      </c>
      <c r="U370" s="26">
        <f>SUMIF(C$2:C370,C370,E$2:E370)</f>
        <v>57332.350000000006</v>
      </c>
      <c r="V370" s="26">
        <f>SUM(E$2:E370)</f>
        <v>71228.92</v>
      </c>
      <c r="W370" s="31">
        <f>SUM(F$2:F370)</f>
        <v>1.9680555555555557</v>
      </c>
      <c r="X370" s="31">
        <f t="shared" si="138"/>
        <v>8.9457070707070707E-2</v>
      </c>
      <c r="Y370" s="24">
        <f t="shared" si="139"/>
        <v>2</v>
      </c>
      <c r="Z370" s="24">
        <f t="shared" si="140"/>
        <v>8</v>
      </c>
      <c r="AA370" s="26">
        <f>SUMIF('Rake Load'!A:A,Summary!B370,'Rake Load'!AO:AO)</f>
        <v>3.4861111111111107</v>
      </c>
      <c r="AB370" s="26">
        <f>SUMIF(C$2:C370,C370,AA$2:AA370)</f>
        <v>5.5243055555555554</v>
      </c>
      <c r="AC370" s="26">
        <f>SUM(AA$2:AA370)</f>
        <v>5.5243055555555554</v>
      </c>
      <c r="AD370" s="31">
        <f t="shared" si="141"/>
        <v>0.38734567901234562</v>
      </c>
      <c r="AE370" s="31">
        <f t="shared" si="142"/>
        <v>0.34526909722222221</v>
      </c>
      <c r="AF370" s="31">
        <f t="shared" si="143"/>
        <v>0.25110479797979796</v>
      </c>
      <c r="AG370" s="26">
        <f>SUMIF(Unloader!B:B,Summary!B370,Unloader!M:M)</f>
        <v>49679</v>
      </c>
      <c r="AH370" s="26">
        <f>SUMIF(C$2:C370,C370,AG$2:AG370)</f>
        <v>49679</v>
      </c>
      <c r="AI370" s="26">
        <f>SUM(AG$2:AG370)</f>
        <v>49679</v>
      </c>
      <c r="AJ370" s="28">
        <f>SUMIF(Unloader!B:B,Summary!B370,Unloader!X:X)</f>
        <v>0.79166666666666663</v>
      </c>
      <c r="AK370" s="28">
        <f>SUMIF(Unloader!B:B,Summary!B370,Unloader!AE:AE)+SUMIF(Unloader!B:B,Summary!B370,Unloader!BS:BS)+SUMIF(Unloader!B:B,Summary!B370,Unloader!BO:BO)</f>
        <v>0.19236111111111112</v>
      </c>
      <c r="AL370" s="28">
        <f>SUMIF(C$2:C370,C370,AJ$2:AJ370)</f>
        <v>0.79166666666666663</v>
      </c>
      <c r="AM370" s="28">
        <f>SUMIF(C$2:C370,C370,AK$2:AK370)</f>
        <v>0.19236111111111112</v>
      </c>
      <c r="AN370" s="18">
        <f t="shared" si="144"/>
        <v>3453.9281575898035</v>
      </c>
      <c r="AO370" s="18">
        <f>SUM(AJ$2:AJ370)</f>
        <v>0.79166666666666663</v>
      </c>
      <c r="AP370" s="18">
        <f>SUM(AK$2:AK370)</f>
        <v>0.19236111111111112</v>
      </c>
      <c r="AQ370" s="18">
        <f t="shared" si="145"/>
        <v>3453.9281575898035</v>
      </c>
    </row>
    <row r="371" spans="1:43" x14ac:dyDescent="0.25">
      <c r="A371" s="49">
        <f t="shared" si="149"/>
        <v>370</v>
      </c>
      <c r="B371" s="120">
        <f t="shared" si="149"/>
        <v>41003</v>
      </c>
      <c r="C371" s="21">
        <f t="shared" si="127"/>
        <v>4</v>
      </c>
      <c r="D371" s="51">
        <f>COUNTIF('Rake Load'!A:A,Summary!B371)</f>
        <v>7</v>
      </c>
      <c r="E371" s="51">
        <f>SUMIF('Rake Load'!A:A,B371,'Rake Load'!F:F)</f>
        <v>25586.76</v>
      </c>
      <c r="F371" s="23">
        <f>SUMIF('Rake Load'!A:A,B371,'Rake Load'!AB:AB)</f>
        <v>1.2152777777777775</v>
      </c>
      <c r="G371" s="23">
        <f t="shared" si="128"/>
        <v>0.17361111111111108</v>
      </c>
      <c r="H371" s="24">
        <f t="shared" si="129"/>
        <v>4</v>
      </c>
      <c r="I371" s="24">
        <f t="shared" si="130"/>
        <v>10</v>
      </c>
      <c r="J371" s="23">
        <f>SUMIF('Rake Load'!A:A,B371,'Rake Load'!BI:BI)</f>
        <v>6.25E-2</v>
      </c>
      <c r="K371" s="29">
        <f t="shared" si="131"/>
        <v>1.1527777777777775</v>
      </c>
      <c r="L371" s="29">
        <f t="shared" si="132"/>
        <v>0.16468253968253962</v>
      </c>
      <c r="M371" s="36">
        <f t="shared" si="133"/>
        <v>3</v>
      </c>
      <c r="N371" s="36">
        <f t="shared" si="134"/>
        <v>57</v>
      </c>
      <c r="O371" s="122">
        <f>SUMIF(C$2:C371,C371,D$2:D371)</f>
        <v>23</v>
      </c>
      <c r="P371" s="21">
        <f>SUMIF(C$2:C371,C371,F$2:F371)</f>
        <v>3.1833333333333331</v>
      </c>
      <c r="Q371" s="25">
        <f t="shared" si="135"/>
        <v>0.13840579710144926</v>
      </c>
      <c r="R371" s="24">
        <f t="shared" si="136"/>
        <v>3</v>
      </c>
      <c r="S371" s="24">
        <f t="shared" si="137"/>
        <v>19</v>
      </c>
      <c r="T371" s="122">
        <f>SUM(D$2:D371)</f>
        <v>29</v>
      </c>
      <c r="U371" s="26">
        <f>SUMIF(C$2:C371,C371,E$2:E371)</f>
        <v>82919.11</v>
      </c>
      <c r="V371" s="26">
        <f>SUM(E$2:E371)</f>
        <v>96815.679999999993</v>
      </c>
      <c r="W371" s="31">
        <f>SUM(F$2:F371)</f>
        <v>3.1833333333333331</v>
      </c>
      <c r="X371" s="31">
        <f t="shared" si="138"/>
        <v>0.10977011494252872</v>
      </c>
      <c r="Y371" s="24">
        <f t="shared" si="139"/>
        <v>2</v>
      </c>
      <c r="Z371" s="24">
        <f t="shared" si="140"/>
        <v>38</v>
      </c>
      <c r="AA371" s="26">
        <f>SUMIF('Rake Load'!A:A,Summary!B371,'Rake Load'!AO:AO)</f>
        <v>3.6666666666666661</v>
      </c>
      <c r="AB371" s="26">
        <f>SUMIF(C$2:C371,C371,AA$2:AA371)</f>
        <v>9.1909722222222214</v>
      </c>
      <c r="AC371" s="26">
        <f>SUM(AA$2:AA371)</f>
        <v>9.1909722222222214</v>
      </c>
      <c r="AD371" s="31">
        <f t="shared" si="141"/>
        <v>0.52380952380952372</v>
      </c>
      <c r="AE371" s="31">
        <f t="shared" si="142"/>
        <v>0.39960748792270528</v>
      </c>
      <c r="AF371" s="31">
        <f t="shared" si="143"/>
        <v>0.31693007662835249</v>
      </c>
      <c r="AG371" s="26">
        <f>SUMIF(Unloader!B:B,Summary!B371,Unloader!M:M)</f>
        <v>23989</v>
      </c>
      <c r="AH371" s="26">
        <f>SUMIF(C$2:C371,C371,AG$2:AG371)</f>
        <v>73668</v>
      </c>
      <c r="AI371" s="26">
        <f>SUM(AG$2:AG371)</f>
        <v>73668</v>
      </c>
      <c r="AJ371" s="28">
        <f>SUMIF(Unloader!B:B,Summary!B371,Unloader!X:X)</f>
        <v>1</v>
      </c>
      <c r="AK371" s="28">
        <f>SUMIF(Unloader!B:B,Summary!B371,Unloader!AE:AE)+SUMIF(Unloader!B:B,Summary!B371,Unloader!BS:BS)+SUMIF(Unloader!B:B,Summary!B371,Unloader!BO:BO)</f>
        <v>0.64930555555555558</v>
      </c>
      <c r="AL371" s="28">
        <f>SUMIF(C$2:C371,C371,AJ$2:AJ371)</f>
        <v>1.7916666666666665</v>
      </c>
      <c r="AM371" s="28">
        <f>SUMIF(C$2:C371,C371,AK$2:AK371)</f>
        <v>0.84166666666666667</v>
      </c>
      <c r="AN371" s="18">
        <f t="shared" si="144"/>
        <v>3231.052631578948</v>
      </c>
      <c r="AO371" s="18">
        <f>SUM(AJ$2:AJ371)</f>
        <v>1.7916666666666665</v>
      </c>
      <c r="AP371" s="18">
        <f>SUM(AK$2:AK371)</f>
        <v>0.84166666666666667</v>
      </c>
      <c r="AQ371" s="18">
        <f t="shared" si="145"/>
        <v>3231.052631578948</v>
      </c>
    </row>
    <row r="372" spans="1:43" x14ac:dyDescent="0.25">
      <c r="A372" s="49">
        <f t="shared" si="149"/>
        <v>371</v>
      </c>
      <c r="B372" s="120">
        <f t="shared" si="149"/>
        <v>41004</v>
      </c>
      <c r="C372" s="21">
        <f t="shared" si="127"/>
        <v>4</v>
      </c>
      <c r="D372" s="51">
        <f>COUNTIF('Rake Load'!A:A,Summary!B372)</f>
        <v>7</v>
      </c>
      <c r="E372" s="51">
        <f>SUMIF('Rake Load'!A:A,B372,'Rake Load'!F:F)</f>
        <v>24210.5</v>
      </c>
      <c r="F372" s="23">
        <f>SUMIF('Rake Load'!A:A,B372,'Rake Load'!AB:AB)</f>
        <v>1.1541666666666666</v>
      </c>
      <c r="G372" s="23">
        <f t="shared" si="128"/>
        <v>0.16488095238095238</v>
      </c>
      <c r="H372" s="24">
        <f t="shared" si="129"/>
        <v>3</v>
      </c>
      <c r="I372" s="24">
        <f t="shared" si="130"/>
        <v>57</v>
      </c>
      <c r="J372" s="23">
        <f>SUMIF('Rake Load'!A:A,B372,'Rake Load'!BI:BI)</f>
        <v>1.5277777777777777E-2</v>
      </c>
      <c r="K372" s="29">
        <f t="shared" si="131"/>
        <v>1.1388888888888888</v>
      </c>
      <c r="L372" s="29">
        <f t="shared" si="132"/>
        <v>0.1626984126984127</v>
      </c>
      <c r="M372" s="36">
        <f t="shared" si="133"/>
        <v>3</v>
      </c>
      <c r="N372" s="36">
        <f t="shared" si="134"/>
        <v>54</v>
      </c>
      <c r="O372" s="122">
        <f>SUMIF(C$2:C372,C372,D$2:D372)</f>
        <v>30</v>
      </c>
      <c r="P372" s="21">
        <f>SUMIF(C$2:C372,C372,F$2:F372)</f>
        <v>4.3374999999999995</v>
      </c>
      <c r="Q372" s="25">
        <f t="shared" si="135"/>
        <v>0.14458333333333331</v>
      </c>
      <c r="R372" s="24">
        <f t="shared" si="136"/>
        <v>3</v>
      </c>
      <c r="S372" s="24">
        <f t="shared" si="137"/>
        <v>28</v>
      </c>
      <c r="T372" s="122">
        <f>SUM(D$2:D372)</f>
        <v>36</v>
      </c>
      <c r="U372" s="26">
        <f>SUMIF(C$2:C372,C372,E$2:E372)</f>
        <v>107129.61</v>
      </c>
      <c r="V372" s="26">
        <f>SUM(E$2:E372)</f>
        <v>121026.18</v>
      </c>
      <c r="W372" s="31">
        <f>SUM(F$2:F372)</f>
        <v>4.3374999999999995</v>
      </c>
      <c r="X372" s="31">
        <f t="shared" si="138"/>
        <v>0.1204861111111111</v>
      </c>
      <c r="Y372" s="24">
        <f t="shared" si="139"/>
        <v>2</v>
      </c>
      <c r="Z372" s="24">
        <f t="shared" si="140"/>
        <v>53</v>
      </c>
      <c r="AA372" s="26">
        <f>SUMIF('Rake Load'!A:A,Summary!B372,'Rake Load'!AO:AO)</f>
        <v>2.9131944444444442</v>
      </c>
      <c r="AB372" s="26">
        <f>SUMIF(C$2:C372,C372,AA$2:AA372)</f>
        <v>12.104166666666666</v>
      </c>
      <c r="AC372" s="26">
        <f>SUM(AA$2:AA372)</f>
        <v>12.104166666666666</v>
      </c>
      <c r="AD372" s="31">
        <f t="shared" si="141"/>
        <v>0.41617063492063489</v>
      </c>
      <c r="AE372" s="31">
        <f t="shared" si="142"/>
        <v>0.40347222222222218</v>
      </c>
      <c r="AF372" s="31">
        <f t="shared" si="143"/>
        <v>0.33622685185185186</v>
      </c>
      <c r="AG372" s="26">
        <f>SUMIF(Unloader!B:B,Summary!B372,Unloader!M:M)</f>
        <v>34878</v>
      </c>
      <c r="AH372" s="26">
        <f>SUMIF(C$2:C372,C372,AG$2:AG372)</f>
        <v>108546</v>
      </c>
      <c r="AI372" s="26">
        <f>SUM(AG$2:AG372)</f>
        <v>108546</v>
      </c>
      <c r="AJ372" s="28">
        <f>SUMIF(Unloader!B:B,Summary!B372,Unloader!X:X)</f>
        <v>1</v>
      </c>
      <c r="AK372" s="28">
        <f>SUMIF(Unloader!B:B,Summary!B372,Unloader!AE:AE)+SUMIF(Unloader!B:B,Summary!B372,Unloader!BS:BS)+SUMIF(Unloader!B:B,Summary!B372,Unloader!BO:BO)</f>
        <v>0.32430555555555557</v>
      </c>
      <c r="AL372" s="28">
        <f>SUMIF(C$2:C372,C372,AJ$2:AJ372)</f>
        <v>2.7916666666666665</v>
      </c>
      <c r="AM372" s="28">
        <f>SUMIF(C$2:C372,C372,AK$2:AK372)</f>
        <v>1.1659722222222222</v>
      </c>
      <c r="AN372" s="18">
        <f t="shared" si="144"/>
        <v>2782.0418624519439</v>
      </c>
      <c r="AO372" s="18">
        <f>SUM(AJ$2:AJ372)</f>
        <v>2.7916666666666665</v>
      </c>
      <c r="AP372" s="18">
        <f>SUM(AK$2:AK372)</f>
        <v>1.1659722222222222</v>
      </c>
      <c r="AQ372" s="18">
        <f t="shared" si="145"/>
        <v>2782.0418624519439</v>
      </c>
    </row>
    <row r="373" spans="1:43" x14ac:dyDescent="0.25">
      <c r="A373" s="49">
        <f t="shared" si="149"/>
        <v>372</v>
      </c>
      <c r="B373" s="120">
        <f t="shared" si="149"/>
        <v>41005</v>
      </c>
      <c r="C373" s="21">
        <f t="shared" si="127"/>
        <v>4</v>
      </c>
      <c r="D373" s="51">
        <f>COUNTIF('Rake Load'!A:A,Summary!B373)</f>
        <v>9</v>
      </c>
      <c r="E373" s="51">
        <f>SUMIF('Rake Load'!A:A,B373,'Rake Load'!F:F)</f>
        <v>31972.18</v>
      </c>
      <c r="F373" s="23">
        <f>SUMIF('Rake Load'!A:A,B373,'Rake Load'!AB:AB)</f>
        <v>1.5347222222222223</v>
      </c>
      <c r="G373" s="23">
        <f t="shared" si="128"/>
        <v>0.1705246913580247</v>
      </c>
      <c r="H373" s="24">
        <f t="shared" si="129"/>
        <v>4</v>
      </c>
      <c r="I373" s="24">
        <f t="shared" si="130"/>
        <v>5</v>
      </c>
      <c r="J373" s="23">
        <f>SUMIF('Rake Load'!A:A,B373,'Rake Load'!BI:BI)</f>
        <v>0</v>
      </c>
      <c r="K373" s="29">
        <f t="shared" si="131"/>
        <v>1.5347222222222223</v>
      </c>
      <c r="L373" s="29">
        <f t="shared" si="132"/>
        <v>0.1705246913580247</v>
      </c>
      <c r="M373" s="36">
        <f t="shared" si="133"/>
        <v>4</v>
      </c>
      <c r="N373" s="36">
        <f t="shared" si="134"/>
        <v>5</v>
      </c>
      <c r="O373" s="122">
        <f>SUMIF(C$2:C373,C373,D$2:D373)</f>
        <v>39</v>
      </c>
      <c r="P373" s="21">
        <f>SUMIF(C$2:C373,C373,F$2:F373)</f>
        <v>5.8722222222222218</v>
      </c>
      <c r="Q373" s="25">
        <f t="shared" si="135"/>
        <v>0.15056980056980057</v>
      </c>
      <c r="R373" s="24">
        <f t="shared" si="136"/>
        <v>3</v>
      </c>
      <c r="S373" s="24">
        <f t="shared" si="137"/>
        <v>36</v>
      </c>
      <c r="T373" s="122">
        <f>SUM(D$2:D373)</f>
        <v>45</v>
      </c>
      <c r="U373" s="26">
        <f>SUMIF(C$2:C373,C373,E$2:E373)</f>
        <v>139101.79</v>
      </c>
      <c r="V373" s="26">
        <f>SUM(E$2:E373)</f>
        <v>152998.35999999999</v>
      </c>
      <c r="W373" s="31">
        <f>SUM(F$2:F373)</f>
        <v>5.8722222222222218</v>
      </c>
      <c r="X373" s="31">
        <f t="shared" si="138"/>
        <v>0.13049382716049382</v>
      </c>
      <c r="Y373" s="24">
        <f t="shared" si="139"/>
        <v>3</v>
      </c>
      <c r="Z373" s="24">
        <f t="shared" si="140"/>
        <v>7</v>
      </c>
      <c r="AA373" s="26">
        <f>SUMIF('Rake Load'!A:A,Summary!B373,'Rake Load'!AO:AO)</f>
        <v>3.8020833333333335</v>
      </c>
      <c r="AB373" s="26">
        <f>SUMIF(C$2:C373,C373,AA$2:AA373)</f>
        <v>15.90625</v>
      </c>
      <c r="AC373" s="26">
        <f>SUM(AA$2:AA373)</f>
        <v>15.90625</v>
      </c>
      <c r="AD373" s="31">
        <f t="shared" si="141"/>
        <v>0.42245370370370372</v>
      </c>
      <c r="AE373" s="31">
        <f t="shared" si="142"/>
        <v>0.4078525641025641</v>
      </c>
      <c r="AF373" s="31">
        <f t="shared" si="143"/>
        <v>0.35347222222222224</v>
      </c>
      <c r="AG373" s="26">
        <f>SUMIF(Unloader!B:B,Summary!B373,Unloader!M:M)</f>
        <v>15921</v>
      </c>
      <c r="AH373" s="26">
        <f>SUMIF(C$2:C373,C373,AG$2:AG373)</f>
        <v>124467</v>
      </c>
      <c r="AI373" s="26">
        <f>SUM(AG$2:AG373)</f>
        <v>124467</v>
      </c>
      <c r="AJ373" s="28">
        <f>SUMIF(Unloader!B:B,Summary!B373,Unloader!X:X)</f>
        <v>1</v>
      </c>
      <c r="AK373" s="28">
        <f>SUMIF(Unloader!B:B,Summary!B373,Unloader!AE:AE)+SUMIF(Unloader!B:B,Summary!B373,Unloader!BS:BS)+SUMIF(Unloader!B:B,Summary!B373,Unloader!BO:BO)</f>
        <v>0.44375000000000003</v>
      </c>
      <c r="AL373" s="28">
        <f>SUMIF(C$2:C373,C373,AJ$2:AJ373)</f>
        <v>3.7916666666666665</v>
      </c>
      <c r="AM373" s="28">
        <f>SUMIF(C$2:C373,C373,AK$2:AK373)</f>
        <v>1.6097222222222223</v>
      </c>
      <c r="AN373" s="18">
        <f t="shared" si="144"/>
        <v>2376.8364099299811</v>
      </c>
      <c r="AO373" s="18">
        <f>SUM(AJ$2:AJ373)</f>
        <v>3.7916666666666665</v>
      </c>
      <c r="AP373" s="18">
        <f>SUM(AK$2:AK373)</f>
        <v>1.6097222222222223</v>
      </c>
      <c r="AQ373" s="18">
        <f t="shared" si="145"/>
        <v>2376.8364099299811</v>
      </c>
    </row>
    <row r="374" spans="1:43" x14ac:dyDescent="0.25">
      <c r="A374" s="49">
        <f t="shared" si="149"/>
        <v>373</v>
      </c>
      <c r="B374" s="120">
        <f t="shared" si="149"/>
        <v>41006</v>
      </c>
      <c r="C374" s="21">
        <f t="shared" si="127"/>
        <v>4</v>
      </c>
      <c r="D374" s="51">
        <f>COUNTIF('Rake Load'!A:A,Summary!B374)</f>
        <v>8</v>
      </c>
      <c r="E374" s="51">
        <f>SUMIF('Rake Load'!A:A,B374,'Rake Load'!F:F)</f>
        <v>27719.49</v>
      </c>
      <c r="F374" s="23">
        <f>SUMIF('Rake Load'!A:A,B374,'Rake Load'!AB:AB)</f>
        <v>0.77847222222222245</v>
      </c>
      <c r="G374" s="23">
        <f t="shared" si="128"/>
        <v>9.7309027777777807E-2</v>
      </c>
      <c r="H374" s="24">
        <f t="shared" si="129"/>
        <v>2</v>
      </c>
      <c r="I374" s="24">
        <f t="shared" si="130"/>
        <v>20</v>
      </c>
      <c r="J374" s="23">
        <f>SUMIF('Rake Load'!A:A,B374,'Rake Load'!BI:BI)</f>
        <v>5.6944444444444443E-2</v>
      </c>
      <c r="K374" s="29">
        <f t="shared" si="131"/>
        <v>0.72152777777777799</v>
      </c>
      <c r="L374" s="29">
        <f t="shared" si="132"/>
        <v>9.0190972222222249E-2</v>
      </c>
      <c r="M374" s="36">
        <f t="shared" si="133"/>
        <v>2</v>
      </c>
      <c r="N374" s="36">
        <f t="shared" si="134"/>
        <v>9</v>
      </c>
      <c r="O374" s="122">
        <f>SUMIF(C$2:C374,C374,D$2:D374)</f>
        <v>47</v>
      </c>
      <c r="P374" s="21">
        <f>SUMIF(C$2:C374,C374,F$2:F374)</f>
        <v>6.6506944444444445</v>
      </c>
      <c r="Q374" s="25">
        <f t="shared" si="135"/>
        <v>0.14150413711583926</v>
      </c>
      <c r="R374" s="24">
        <f t="shared" si="136"/>
        <v>3</v>
      </c>
      <c r="S374" s="24">
        <f t="shared" si="137"/>
        <v>23</v>
      </c>
      <c r="T374" s="122">
        <f>SUM(D$2:D374)</f>
        <v>53</v>
      </c>
      <c r="U374" s="26">
        <f>SUMIF(C$2:C374,C374,E$2:E374)</f>
        <v>166821.28</v>
      </c>
      <c r="V374" s="26">
        <f>SUM(E$2:E374)</f>
        <v>180717.84999999998</v>
      </c>
      <c r="W374" s="31">
        <f>SUM(F$2:F374)</f>
        <v>6.6506944444444445</v>
      </c>
      <c r="X374" s="31">
        <f t="shared" si="138"/>
        <v>0.12548480083857441</v>
      </c>
      <c r="Y374" s="24">
        <f t="shared" si="139"/>
        <v>3</v>
      </c>
      <c r="Z374" s="24">
        <f t="shared" si="140"/>
        <v>0</v>
      </c>
      <c r="AA374" s="26">
        <f>SUMIF('Rake Load'!A:A,Summary!B374,'Rake Load'!AO:AO)</f>
        <v>2.5381944444444446</v>
      </c>
      <c r="AB374" s="26">
        <f>SUMIF(C$2:C374,C374,AA$2:AA374)</f>
        <v>18.444444444444443</v>
      </c>
      <c r="AC374" s="26">
        <f>SUM(AA$2:AA374)</f>
        <v>18.444444444444443</v>
      </c>
      <c r="AD374" s="31">
        <f t="shared" si="141"/>
        <v>0.31727430555555558</v>
      </c>
      <c r="AE374" s="31">
        <f t="shared" si="142"/>
        <v>0.39243498817966899</v>
      </c>
      <c r="AF374" s="31">
        <f t="shared" si="143"/>
        <v>0.34800838574423476</v>
      </c>
      <c r="AG374" s="26">
        <f>SUMIF(Unloader!B:B,Summary!B374,Unloader!M:M)</f>
        <v>20876</v>
      </c>
      <c r="AH374" s="26">
        <f>SUMIF(C$2:C374,C374,AG$2:AG374)</f>
        <v>145343</v>
      </c>
      <c r="AI374" s="26">
        <f>SUM(AG$2:AG374)</f>
        <v>145343</v>
      </c>
      <c r="AJ374" s="28">
        <f>SUMIF(Unloader!B:B,Summary!B374,Unloader!X:X)</f>
        <v>1</v>
      </c>
      <c r="AK374" s="28">
        <f>SUMIF(Unloader!B:B,Summary!B374,Unloader!AE:AE)+SUMIF(Unloader!B:B,Summary!B374,Unloader!BS:BS)+SUMIF(Unloader!B:B,Summary!B374,Unloader!BO:BO)</f>
        <v>0.5805555555555556</v>
      </c>
      <c r="AL374" s="28">
        <f>SUMIF(C$2:C374,C374,AJ$2:AJ374)</f>
        <v>4.7916666666666661</v>
      </c>
      <c r="AM374" s="28">
        <f>SUMIF(C$2:C374,C374,AK$2:AK374)</f>
        <v>2.1902777777777778</v>
      </c>
      <c r="AN374" s="18">
        <f t="shared" si="144"/>
        <v>2327.9711692471974</v>
      </c>
      <c r="AO374" s="18">
        <f>SUM(AJ$2:AJ374)</f>
        <v>4.7916666666666661</v>
      </c>
      <c r="AP374" s="18">
        <f>SUM(AK$2:AK374)</f>
        <v>2.1902777777777778</v>
      </c>
      <c r="AQ374" s="18">
        <f t="shared" si="145"/>
        <v>2327.9711692471974</v>
      </c>
    </row>
    <row r="375" spans="1:43" x14ac:dyDescent="0.25">
      <c r="A375" s="49">
        <f t="shared" si="149"/>
        <v>374</v>
      </c>
      <c r="B375" s="120">
        <f t="shared" si="149"/>
        <v>41007</v>
      </c>
      <c r="C375" s="21">
        <f t="shared" ref="C375:C438" si="150">MONTH(B375)</f>
        <v>4</v>
      </c>
      <c r="D375" s="51">
        <f>COUNTIF('Rake Load'!A:A,Summary!B375)</f>
        <v>7</v>
      </c>
      <c r="E375" s="51">
        <f>SUMIF('Rake Load'!A:A,B375,'Rake Load'!F:F)</f>
        <v>25667.460000000003</v>
      </c>
      <c r="F375" s="23">
        <f>SUMIF('Rake Load'!A:A,B375,'Rake Load'!AB:AB)</f>
        <v>0.87430555555555556</v>
      </c>
      <c r="G375" s="23">
        <f t="shared" ref="G375:G438" si="151">F375/D375</f>
        <v>0.12490079365079365</v>
      </c>
      <c r="H375" s="24">
        <f t="shared" ref="H375:H438" si="152">HOUR(G375)</f>
        <v>2</v>
      </c>
      <c r="I375" s="24">
        <f t="shared" ref="I375:I438" si="153">MINUTE(G375)</f>
        <v>59</v>
      </c>
      <c r="J375" s="23">
        <f>SUMIF('Rake Load'!A:A,B375,'Rake Load'!BI:BI)</f>
        <v>0</v>
      </c>
      <c r="K375" s="29">
        <f t="shared" ref="K375:K438" si="154">F375-J375</f>
        <v>0.87430555555555556</v>
      </c>
      <c r="L375" s="29">
        <f t="shared" ref="L375:L438" si="155">K375/D375</f>
        <v>0.12490079365079365</v>
      </c>
      <c r="M375" s="36">
        <f t="shared" ref="M375:M438" si="156">HOUR(L375)</f>
        <v>2</v>
      </c>
      <c r="N375" s="36">
        <f t="shared" ref="N375:N438" si="157">MINUTE(L375)</f>
        <v>59</v>
      </c>
      <c r="O375" s="122">
        <f>SUMIF(C$2:C375,C375,D$2:D375)</f>
        <v>54</v>
      </c>
      <c r="P375" s="21">
        <f>SUMIF(C$2:C375,C375,F$2:F375)</f>
        <v>7.5250000000000004</v>
      </c>
      <c r="Q375" s="25">
        <f t="shared" ref="Q375:Q438" si="158">P375/O375</f>
        <v>0.13935185185185187</v>
      </c>
      <c r="R375" s="24">
        <f t="shared" ref="R375:R438" si="159">HOUR(Q375)</f>
        <v>3</v>
      </c>
      <c r="S375" s="24">
        <f t="shared" ref="S375:S438" si="160">MINUTE(Q375)</f>
        <v>20</v>
      </c>
      <c r="T375" s="122">
        <f>SUM(D$2:D375)</f>
        <v>60</v>
      </c>
      <c r="U375" s="26">
        <f>SUMIF(C$2:C375,C375,E$2:E375)</f>
        <v>192488.74</v>
      </c>
      <c r="V375" s="26">
        <f>SUM(E$2:E375)</f>
        <v>206385.30999999997</v>
      </c>
      <c r="W375" s="31">
        <f>SUM(F$2:F375)</f>
        <v>7.5250000000000004</v>
      </c>
      <c r="X375" s="31">
        <f t="shared" ref="X375:X438" si="161">W375/T375</f>
        <v>0.12541666666666668</v>
      </c>
      <c r="Y375" s="24">
        <f t="shared" ref="Y375:Y438" si="162">HOUR(X375)</f>
        <v>3</v>
      </c>
      <c r="Z375" s="24">
        <f t="shared" ref="Z375:Z438" si="163">MINUTE(X375)</f>
        <v>0</v>
      </c>
      <c r="AA375" s="26">
        <f>SUMIF('Rake Load'!A:A,Summary!B375,'Rake Load'!AO:AO)</f>
        <v>2.2986111111111112</v>
      </c>
      <c r="AB375" s="26">
        <f>SUMIF(C$2:C375,C375,AA$2:AA375)</f>
        <v>20.743055555555554</v>
      </c>
      <c r="AC375" s="26">
        <f>SUM(AA$2:AA375)</f>
        <v>20.743055555555554</v>
      </c>
      <c r="AD375" s="31">
        <f t="shared" ref="AD375:AD438" si="164">AA375/D375</f>
        <v>0.32837301587301587</v>
      </c>
      <c r="AE375" s="31">
        <f t="shared" ref="AE375:AE438" si="165">AB375/O375</f>
        <v>0.38413065843621397</v>
      </c>
      <c r="AF375" s="31">
        <f t="shared" ref="AF375:AF438" si="166">AC375/T375</f>
        <v>0.34571759259259255</v>
      </c>
      <c r="AG375" s="26">
        <f>SUMIF(Unloader!B:B,Summary!B375,Unloader!M:M)</f>
        <v>23676</v>
      </c>
      <c r="AH375" s="26">
        <f>SUMIF(C$2:C375,C375,AG$2:AG375)</f>
        <v>169019</v>
      </c>
      <c r="AI375" s="26">
        <f>SUM(AG$2:AG375)</f>
        <v>169019</v>
      </c>
      <c r="AJ375" s="28">
        <f>SUMIF(Unloader!B:B,Summary!B375,Unloader!X:X)</f>
        <v>0.91666666666666663</v>
      </c>
      <c r="AK375" s="28">
        <f>SUMIF(Unloader!B:B,Summary!B375,Unloader!AE:AE)+SUMIF(Unloader!B:B,Summary!B375,Unloader!BS:BS)+SUMIF(Unloader!B:B,Summary!B375,Unloader!BO:BO)</f>
        <v>0.125</v>
      </c>
      <c r="AL375" s="28">
        <f>SUMIF(C$2:C375,C375,AJ$2:AJ375)</f>
        <v>5.708333333333333</v>
      </c>
      <c r="AM375" s="28">
        <f>SUMIF(C$2:C375,C375,AK$2:AK375)</f>
        <v>2.3152777777777778</v>
      </c>
      <c r="AN375" s="18">
        <f t="shared" ref="AN375:AN438" si="167">AH375/(AL375-AM375)/24</f>
        <v>2075.5505525992635</v>
      </c>
      <c r="AO375" s="18">
        <f>SUM(AJ$2:AJ375)</f>
        <v>5.708333333333333</v>
      </c>
      <c r="AP375" s="18">
        <f>SUM(AK$2:AK375)</f>
        <v>2.3152777777777778</v>
      </c>
      <c r="AQ375" s="18">
        <f t="shared" ref="AQ375:AQ438" si="168">AI375/(AO375-AP375)/24</f>
        <v>2075.5505525992635</v>
      </c>
    </row>
    <row r="376" spans="1:43" x14ac:dyDescent="0.25">
      <c r="A376" s="49">
        <f t="shared" ref="A376:B391" si="169">A375+1</f>
        <v>375</v>
      </c>
      <c r="B376" s="120">
        <f t="shared" si="169"/>
        <v>41008</v>
      </c>
      <c r="C376" s="21">
        <f t="shared" si="150"/>
        <v>4</v>
      </c>
      <c r="D376" s="51">
        <f>COUNTIF('Rake Load'!A:A,Summary!B376)</f>
        <v>7</v>
      </c>
      <c r="E376" s="51">
        <f>SUMIF('Rake Load'!A:A,B376,'Rake Load'!F:F)</f>
        <v>25093.91</v>
      </c>
      <c r="F376" s="23">
        <f>SUMIF('Rake Load'!A:A,B376,'Rake Load'!AB:AB)</f>
        <v>0.88402777777777752</v>
      </c>
      <c r="G376" s="23">
        <f t="shared" si="151"/>
        <v>0.12628968253968251</v>
      </c>
      <c r="H376" s="24">
        <f t="shared" si="152"/>
        <v>3</v>
      </c>
      <c r="I376" s="24">
        <f t="shared" si="153"/>
        <v>1</v>
      </c>
      <c r="J376" s="23">
        <f>SUMIF('Rake Load'!A:A,B376,'Rake Load'!BI:BI)</f>
        <v>1.3888888888888888E-2</v>
      </c>
      <c r="K376" s="29">
        <f t="shared" si="154"/>
        <v>0.87013888888888868</v>
      </c>
      <c r="L376" s="29">
        <f t="shared" si="155"/>
        <v>0.12430555555555553</v>
      </c>
      <c r="M376" s="36">
        <f t="shared" si="156"/>
        <v>2</v>
      </c>
      <c r="N376" s="36">
        <f t="shared" si="157"/>
        <v>59</v>
      </c>
      <c r="O376" s="122">
        <f>SUMIF(C$2:C376,C376,D$2:D376)</f>
        <v>61</v>
      </c>
      <c r="P376" s="21">
        <f>SUMIF(C$2:C376,C376,F$2:F376)</f>
        <v>8.4090277777777782</v>
      </c>
      <c r="Q376" s="25">
        <f t="shared" si="158"/>
        <v>0.13785291438979963</v>
      </c>
      <c r="R376" s="24">
        <f t="shared" si="159"/>
        <v>3</v>
      </c>
      <c r="S376" s="24">
        <f t="shared" si="160"/>
        <v>18</v>
      </c>
      <c r="T376" s="122">
        <f>SUM(D$2:D376)</f>
        <v>67</v>
      </c>
      <c r="U376" s="26">
        <f>SUMIF(C$2:C376,C376,E$2:E376)</f>
        <v>217582.65</v>
      </c>
      <c r="V376" s="26">
        <f>SUM(E$2:E376)</f>
        <v>231479.21999999997</v>
      </c>
      <c r="W376" s="31">
        <f>SUM(F$2:F376)</f>
        <v>8.4090277777777782</v>
      </c>
      <c r="X376" s="31">
        <f t="shared" si="161"/>
        <v>0.12550787728026536</v>
      </c>
      <c r="Y376" s="24">
        <f t="shared" si="162"/>
        <v>3</v>
      </c>
      <c r="Z376" s="24">
        <f t="shared" si="163"/>
        <v>0</v>
      </c>
      <c r="AA376" s="26">
        <f>SUMIF('Rake Load'!A:A,Summary!B376,'Rake Load'!AO:AO)</f>
        <v>2.8229166666666665</v>
      </c>
      <c r="AB376" s="26">
        <f>SUMIF(C$2:C376,C376,AA$2:AA376)</f>
        <v>23.565972222222221</v>
      </c>
      <c r="AC376" s="26">
        <f>SUM(AA$2:AA376)</f>
        <v>23.565972222222221</v>
      </c>
      <c r="AD376" s="31">
        <f t="shared" si="164"/>
        <v>0.40327380952380948</v>
      </c>
      <c r="AE376" s="31">
        <f t="shared" si="165"/>
        <v>0.38632741347905281</v>
      </c>
      <c r="AF376" s="31">
        <f t="shared" si="166"/>
        <v>0.35173092868988393</v>
      </c>
      <c r="AG376" s="26">
        <f>SUMIF(Unloader!B:B,Summary!B376,Unloader!M:M)</f>
        <v>21980</v>
      </c>
      <c r="AH376" s="26">
        <f>SUMIF(C$2:C376,C376,AG$2:AG376)</f>
        <v>190999</v>
      </c>
      <c r="AI376" s="26">
        <f>SUM(AG$2:AG376)</f>
        <v>190999</v>
      </c>
      <c r="AJ376" s="28">
        <f>SUMIF(Unloader!B:B,Summary!B376,Unloader!X:X)</f>
        <v>0.94791666666666663</v>
      </c>
      <c r="AK376" s="28">
        <f>SUMIF(Unloader!B:B,Summary!B376,Unloader!AE:AE)+SUMIF(Unloader!B:B,Summary!B376,Unloader!BS:BS)+SUMIF(Unloader!B:B,Summary!B376,Unloader!BO:BO)</f>
        <v>3.6111111111111108E-2</v>
      </c>
      <c r="AL376" s="28">
        <f>SUMIF(C$2:C376,C376,AJ$2:AJ376)</f>
        <v>6.65625</v>
      </c>
      <c r="AM376" s="28">
        <f>SUMIF(C$2:C376,C376,AK$2:AK376)</f>
        <v>2.3513888888888888</v>
      </c>
      <c r="AN376" s="18">
        <f t="shared" si="167"/>
        <v>1848.6755928375544</v>
      </c>
      <c r="AO376" s="18">
        <f>SUM(AJ$2:AJ376)</f>
        <v>6.65625</v>
      </c>
      <c r="AP376" s="18">
        <f>SUM(AK$2:AK376)</f>
        <v>2.3513888888888888</v>
      </c>
      <c r="AQ376" s="18">
        <f t="shared" si="168"/>
        <v>1848.6755928375544</v>
      </c>
    </row>
    <row r="377" spans="1:43" x14ac:dyDescent="0.25">
      <c r="A377" s="49">
        <f t="shared" si="169"/>
        <v>376</v>
      </c>
      <c r="B377" s="120">
        <f t="shared" si="169"/>
        <v>41009</v>
      </c>
      <c r="C377" s="21">
        <f t="shared" si="150"/>
        <v>4</v>
      </c>
      <c r="D377" s="51">
        <f>COUNTIF('Rake Load'!A:A,Summary!B377)</f>
        <v>9</v>
      </c>
      <c r="E377" s="51">
        <f>SUMIF('Rake Load'!A:A,B377,'Rake Load'!F:F)</f>
        <v>32329.89</v>
      </c>
      <c r="F377" s="23">
        <f>SUMIF('Rake Load'!A:A,B377,'Rake Load'!AB:AB)</f>
        <v>1.0958333333333337</v>
      </c>
      <c r="G377" s="23">
        <f t="shared" si="151"/>
        <v>0.12175925925925929</v>
      </c>
      <c r="H377" s="24">
        <f t="shared" si="152"/>
        <v>2</v>
      </c>
      <c r="I377" s="24">
        <f t="shared" si="153"/>
        <v>55</v>
      </c>
      <c r="J377" s="23">
        <f>SUMIF('Rake Load'!A:A,B377,'Rake Load'!BI:BI)</f>
        <v>0</v>
      </c>
      <c r="K377" s="29">
        <f t="shared" si="154"/>
        <v>1.0958333333333337</v>
      </c>
      <c r="L377" s="29">
        <f t="shared" si="155"/>
        <v>0.12175925925925929</v>
      </c>
      <c r="M377" s="36">
        <f t="shared" si="156"/>
        <v>2</v>
      </c>
      <c r="N377" s="36">
        <f t="shared" si="157"/>
        <v>55</v>
      </c>
      <c r="O377" s="122">
        <f>SUMIF(C$2:C377,C377,D$2:D377)</f>
        <v>70</v>
      </c>
      <c r="P377" s="21">
        <f>SUMIF(C$2:C377,C377,F$2:F377)</f>
        <v>9.5048611111111114</v>
      </c>
      <c r="Q377" s="25">
        <f t="shared" si="158"/>
        <v>0.13578373015873016</v>
      </c>
      <c r="R377" s="24">
        <f t="shared" si="159"/>
        <v>3</v>
      </c>
      <c r="S377" s="24">
        <f t="shared" si="160"/>
        <v>15</v>
      </c>
      <c r="T377" s="122">
        <f>SUM(D$2:D377)</f>
        <v>76</v>
      </c>
      <c r="U377" s="26">
        <f>SUMIF(C$2:C377,C377,E$2:E377)</f>
        <v>249912.53999999998</v>
      </c>
      <c r="V377" s="26">
        <f>SUM(E$2:E377)</f>
        <v>263809.11</v>
      </c>
      <c r="W377" s="31">
        <f>SUM(F$2:F377)</f>
        <v>9.5048611111111114</v>
      </c>
      <c r="X377" s="31">
        <f t="shared" si="161"/>
        <v>0.12506396198830411</v>
      </c>
      <c r="Y377" s="24">
        <f t="shared" si="162"/>
        <v>3</v>
      </c>
      <c r="Z377" s="24">
        <f t="shared" si="163"/>
        <v>0</v>
      </c>
      <c r="AA377" s="26">
        <f>SUMIF('Rake Load'!A:A,Summary!B377,'Rake Load'!AO:AO)</f>
        <v>3.3715277777777781</v>
      </c>
      <c r="AB377" s="26">
        <f>SUMIF(C$2:C377,C377,AA$2:AA377)</f>
        <v>26.9375</v>
      </c>
      <c r="AC377" s="26">
        <f>SUM(AA$2:AA377)</f>
        <v>26.9375</v>
      </c>
      <c r="AD377" s="31">
        <f t="shared" si="164"/>
        <v>0.37461419753086422</v>
      </c>
      <c r="AE377" s="31">
        <f t="shared" si="165"/>
        <v>0.38482142857142859</v>
      </c>
      <c r="AF377" s="31">
        <f t="shared" si="166"/>
        <v>0.35444078947368424</v>
      </c>
      <c r="AG377" s="26">
        <f>SUMIF(Unloader!B:B,Summary!B377,Unloader!M:M)</f>
        <v>26846</v>
      </c>
      <c r="AH377" s="26">
        <f>SUMIF(C$2:C377,C377,AG$2:AG377)</f>
        <v>217845</v>
      </c>
      <c r="AI377" s="26">
        <f>SUM(AG$2:AG377)</f>
        <v>217845</v>
      </c>
      <c r="AJ377" s="28">
        <f>SUMIF(Unloader!B:B,Summary!B377,Unloader!X:X)</f>
        <v>1</v>
      </c>
      <c r="AK377" s="28">
        <f>SUMIF(Unloader!B:B,Summary!B377,Unloader!AE:AE)+SUMIF(Unloader!B:B,Summary!B377,Unloader!BS:BS)+SUMIF(Unloader!B:B,Summary!B377,Unloader!BO:BO)</f>
        <v>0.18194444444444446</v>
      </c>
      <c r="AL377" s="28">
        <f>SUMIF(C$2:C377,C377,AJ$2:AJ377)</f>
        <v>7.65625</v>
      </c>
      <c r="AM377" s="28">
        <f>SUMIF(C$2:C377,C377,AK$2:AK377)</f>
        <v>2.5333333333333332</v>
      </c>
      <c r="AN377" s="18">
        <f t="shared" si="167"/>
        <v>1771.8178121187475</v>
      </c>
      <c r="AO377" s="18">
        <f>SUM(AJ$2:AJ377)</f>
        <v>7.65625</v>
      </c>
      <c r="AP377" s="18">
        <f>SUM(AK$2:AK377)</f>
        <v>2.5333333333333332</v>
      </c>
      <c r="AQ377" s="18">
        <f t="shared" si="168"/>
        <v>1771.8178121187475</v>
      </c>
    </row>
    <row r="378" spans="1:43" x14ac:dyDescent="0.25">
      <c r="A378" s="49">
        <f t="shared" si="169"/>
        <v>377</v>
      </c>
      <c r="B378" s="120">
        <f t="shared" si="169"/>
        <v>41010</v>
      </c>
      <c r="C378" s="21">
        <f t="shared" si="150"/>
        <v>4</v>
      </c>
      <c r="D378" s="51">
        <f>COUNTIF('Rake Load'!A:A,Summary!B378)</f>
        <v>7</v>
      </c>
      <c r="E378" s="51">
        <f>SUMIF('Rake Load'!A:A,B378,'Rake Load'!F:F)</f>
        <v>24596</v>
      </c>
      <c r="F378" s="23">
        <f>SUMIF('Rake Load'!A:A,B378,'Rake Load'!AB:AB)</f>
        <v>1.0249999999999999</v>
      </c>
      <c r="G378" s="23">
        <f t="shared" si="151"/>
        <v>0.14642857142857141</v>
      </c>
      <c r="H378" s="24">
        <f t="shared" si="152"/>
        <v>3</v>
      </c>
      <c r="I378" s="24">
        <f t="shared" si="153"/>
        <v>30</v>
      </c>
      <c r="J378" s="23">
        <f>SUMIF('Rake Load'!A:A,B378,'Rake Load'!BI:BI)</f>
        <v>0.13263888888888889</v>
      </c>
      <c r="K378" s="29">
        <f t="shared" si="154"/>
        <v>0.89236111111111105</v>
      </c>
      <c r="L378" s="29">
        <f t="shared" si="155"/>
        <v>0.12748015873015872</v>
      </c>
      <c r="M378" s="36">
        <f t="shared" si="156"/>
        <v>3</v>
      </c>
      <c r="N378" s="36">
        <f t="shared" si="157"/>
        <v>3</v>
      </c>
      <c r="O378" s="122">
        <f>SUMIF(C$2:C378,C378,D$2:D378)</f>
        <v>77</v>
      </c>
      <c r="P378" s="21">
        <f>SUMIF(C$2:C378,C378,F$2:F378)</f>
        <v>10.529861111111112</v>
      </c>
      <c r="Q378" s="25">
        <f t="shared" si="158"/>
        <v>0.13675144300144301</v>
      </c>
      <c r="R378" s="24">
        <f t="shared" si="159"/>
        <v>3</v>
      </c>
      <c r="S378" s="24">
        <f t="shared" si="160"/>
        <v>16</v>
      </c>
      <c r="T378" s="122">
        <f>SUM(D$2:D378)</f>
        <v>83</v>
      </c>
      <c r="U378" s="26">
        <f>SUMIF(C$2:C378,C378,E$2:E378)</f>
        <v>274508.53999999998</v>
      </c>
      <c r="V378" s="26">
        <f>SUM(E$2:E378)</f>
        <v>288405.11</v>
      </c>
      <c r="W378" s="31">
        <f>SUM(F$2:F378)</f>
        <v>10.529861111111112</v>
      </c>
      <c r="X378" s="31">
        <f t="shared" si="161"/>
        <v>0.12686579651941099</v>
      </c>
      <c r="Y378" s="24">
        <f t="shared" si="162"/>
        <v>3</v>
      </c>
      <c r="Z378" s="24">
        <f t="shared" si="163"/>
        <v>2</v>
      </c>
      <c r="AA378" s="26">
        <f>SUMIF('Rake Load'!A:A,Summary!B378,'Rake Load'!AO:AO)</f>
        <v>2.739583333333333</v>
      </c>
      <c r="AB378" s="26">
        <f>SUMIF(C$2:C378,C378,AA$2:AA378)</f>
        <v>29.677083333333332</v>
      </c>
      <c r="AC378" s="26">
        <f>SUM(AA$2:AA378)</f>
        <v>29.677083333333332</v>
      </c>
      <c r="AD378" s="31">
        <f t="shared" si="164"/>
        <v>0.39136904761904756</v>
      </c>
      <c r="AE378" s="31">
        <f t="shared" si="165"/>
        <v>0.38541666666666663</v>
      </c>
      <c r="AF378" s="31">
        <f t="shared" si="166"/>
        <v>0.35755522088353414</v>
      </c>
      <c r="AG378" s="26">
        <f>SUMIF(Unloader!B:B,Summary!B378,Unloader!M:M)</f>
        <v>40791</v>
      </c>
      <c r="AH378" s="26">
        <f>SUMIF(C$2:C378,C378,AG$2:AG378)</f>
        <v>258636</v>
      </c>
      <c r="AI378" s="26">
        <f>SUM(AG$2:AG378)</f>
        <v>258636</v>
      </c>
      <c r="AJ378" s="28">
        <f>SUMIF(Unloader!B:B,Summary!B378,Unloader!X:X)</f>
        <v>0.95833333333333337</v>
      </c>
      <c r="AK378" s="28">
        <f>SUMIF(Unloader!B:B,Summary!B378,Unloader!AE:AE)+SUMIF(Unloader!B:B,Summary!B378,Unloader!BS:BS)+SUMIF(Unloader!B:B,Summary!B378,Unloader!BO:BO)</f>
        <v>0.1013888888888889</v>
      </c>
      <c r="AL378" s="28">
        <f>SUMIF(C$2:C378,C378,AJ$2:AJ378)</f>
        <v>8.6145833333333339</v>
      </c>
      <c r="AM378" s="28">
        <f>SUMIF(C$2:C378,C378,AK$2:AK378)</f>
        <v>2.634722222222222</v>
      </c>
      <c r="AN378" s="18">
        <f t="shared" si="167"/>
        <v>1802.132156543955</v>
      </c>
      <c r="AO378" s="18">
        <f>SUM(AJ$2:AJ378)</f>
        <v>8.6145833333333339</v>
      </c>
      <c r="AP378" s="18">
        <f>SUM(AK$2:AK378)</f>
        <v>2.634722222222222</v>
      </c>
      <c r="AQ378" s="18">
        <f t="shared" si="168"/>
        <v>1802.132156543955</v>
      </c>
    </row>
    <row r="379" spans="1:43" x14ac:dyDescent="0.25">
      <c r="A379" s="49">
        <f t="shared" si="169"/>
        <v>378</v>
      </c>
      <c r="B379" s="120">
        <f t="shared" si="169"/>
        <v>41011</v>
      </c>
      <c r="C379" s="21">
        <f t="shared" si="150"/>
        <v>4</v>
      </c>
      <c r="D379" s="51">
        <f>COUNTIF('Rake Load'!A:A,Summary!B379)</f>
        <v>10</v>
      </c>
      <c r="E379" s="51">
        <f>SUMIF('Rake Load'!A:A,B379,'Rake Load'!F:F)</f>
        <v>35347.979999999996</v>
      </c>
      <c r="F379" s="23">
        <f>SUMIF('Rake Load'!A:A,B379,'Rake Load'!AB:AB)</f>
        <v>1.6604166666666667</v>
      </c>
      <c r="G379" s="23">
        <f t="shared" si="151"/>
        <v>0.16604166666666667</v>
      </c>
      <c r="H379" s="24">
        <f t="shared" si="152"/>
        <v>3</v>
      </c>
      <c r="I379" s="24">
        <f t="shared" si="153"/>
        <v>59</v>
      </c>
      <c r="J379" s="23">
        <f>SUMIF('Rake Load'!A:A,B379,'Rake Load'!BI:BI)</f>
        <v>7.6388888888888895E-2</v>
      </c>
      <c r="K379" s="29">
        <f t="shared" si="154"/>
        <v>1.5840277777777778</v>
      </c>
      <c r="L379" s="29">
        <f t="shared" si="155"/>
        <v>0.15840277777777778</v>
      </c>
      <c r="M379" s="36">
        <f t="shared" si="156"/>
        <v>3</v>
      </c>
      <c r="N379" s="36">
        <f t="shared" si="157"/>
        <v>48</v>
      </c>
      <c r="O379" s="122">
        <f>SUMIF(C$2:C379,C379,D$2:D379)</f>
        <v>87</v>
      </c>
      <c r="P379" s="21">
        <f>SUMIF(C$2:C379,C379,F$2:F379)</f>
        <v>12.190277777777778</v>
      </c>
      <c r="Q379" s="25">
        <f t="shared" si="158"/>
        <v>0.14011813537675608</v>
      </c>
      <c r="R379" s="24">
        <f t="shared" si="159"/>
        <v>3</v>
      </c>
      <c r="S379" s="24">
        <f t="shared" si="160"/>
        <v>21</v>
      </c>
      <c r="T379" s="122">
        <f>SUM(D$2:D379)</f>
        <v>93</v>
      </c>
      <c r="U379" s="26">
        <f>SUMIF(C$2:C379,C379,E$2:E379)</f>
        <v>309856.51999999996</v>
      </c>
      <c r="V379" s="26">
        <f>SUM(E$2:E379)</f>
        <v>323753.08999999997</v>
      </c>
      <c r="W379" s="31">
        <f>SUM(F$2:F379)</f>
        <v>12.190277777777778</v>
      </c>
      <c r="X379" s="31">
        <f t="shared" si="161"/>
        <v>0.13107825567502987</v>
      </c>
      <c r="Y379" s="24">
        <f t="shared" si="162"/>
        <v>3</v>
      </c>
      <c r="Z379" s="24">
        <f t="shared" si="163"/>
        <v>8</v>
      </c>
      <c r="AA379" s="26">
        <f>SUMIF('Rake Load'!A:A,Summary!B379,'Rake Load'!AO:AO)</f>
        <v>3.7361111111111116</v>
      </c>
      <c r="AB379" s="26">
        <f>SUMIF(C$2:C379,C379,AA$2:AA379)</f>
        <v>33.413194444444443</v>
      </c>
      <c r="AC379" s="26">
        <f>SUM(AA$2:AA379)</f>
        <v>33.413194444444443</v>
      </c>
      <c r="AD379" s="31">
        <f t="shared" si="164"/>
        <v>0.37361111111111117</v>
      </c>
      <c r="AE379" s="31">
        <f t="shared" si="165"/>
        <v>0.38405970625798208</v>
      </c>
      <c r="AF379" s="31">
        <f t="shared" si="166"/>
        <v>0.35928166069295098</v>
      </c>
      <c r="AG379" s="26">
        <f>SUMIF(Unloader!B:B,Summary!B379,Unloader!M:M)</f>
        <v>23692</v>
      </c>
      <c r="AH379" s="26">
        <f>SUMIF(C$2:C379,C379,AG$2:AG379)</f>
        <v>282328</v>
      </c>
      <c r="AI379" s="26">
        <f>SUM(AG$2:AG379)</f>
        <v>282328</v>
      </c>
      <c r="AJ379" s="28">
        <f>SUMIF(Unloader!B:B,Summary!B379,Unloader!X:X)</f>
        <v>1</v>
      </c>
      <c r="AK379" s="28">
        <f>SUMIF(Unloader!B:B,Summary!B379,Unloader!AE:AE)+SUMIF(Unloader!B:B,Summary!B379,Unloader!BS:BS)+SUMIF(Unloader!B:B,Summary!B379,Unloader!BO:BO)</f>
        <v>0.18888888888888888</v>
      </c>
      <c r="AL379" s="28">
        <f>SUMIF(C$2:C379,C379,AJ$2:AJ379)</f>
        <v>9.6145833333333339</v>
      </c>
      <c r="AM379" s="28">
        <f>SUMIF(C$2:C379,C379,AK$2:AK379)</f>
        <v>2.8236111111111111</v>
      </c>
      <c r="AN379" s="18">
        <f t="shared" si="167"/>
        <v>1732.2507413845995</v>
      </c>
      <c r="AO379" s="18">
        <f>SUM(AJ$2:AJ379)</f>
        <v>9.6145833333333339</v>
      </c>
      <c r="AP379" s="18">
        <f>SUM(AK$2:AK379)</f>
        <v>2.8236111111111111</v>
      </c>
      <c r="AQ379" s="18">
        <f t="shared" si="168"/>
        <v>1732.2507413845995</v>
      </c>
    </row>
    <row r="380" spans="1:43" x14ac:dyDescent="0.25">
      <c r="A380" s="49">
        <f t="shared" si="169"/>
        <v>379</v>
      </c>
      <c r="B380" s="120">
        <f t="shared" si="169"/>
        <v>41012</v>
      </c>
      <c r="C380" s="21">
        <f t="shared" si="150"/>
        <v>4</v>
      </c>
      <c r="D380" s="51">
        <f>COUNTIF('Rake Load'!A:A,Summary!B380)</f>
        <v>5</v>
      </c>
      <c r="E380" s="51">
        <f>SUMIF('Rake Load'!A:A,B380,'Rake Load'!F:F)</f>
        <v>17296.760000000002</v>
      </c>
      <c r="F380" s="23">
        <f>SUMIF('Rake Load'!A:A,B380,'Rake Load'!AB:AB)</f>
        <v>0.7909722222222223</v>
      </c>
      <c r="G380" s="23">
        <f t="shared" si="151"/>
        <v>0.15819444444444447</v>
      </c>
      <c r="H380" s="24">
        <f t="shared" si="152"/>
        <v>3</v>
      </c>
      <c r="I380" s="24">
        <f t="shared" si="153"/>
        <v>47</v>
      </c>
      <c r="J380" s="23">
        <f>SUMIF('Rake Load'!A:A,B380,'Rake Load'!BI:BI)</f>
        <v>0</v>
      </c>
      <c r="K380" s="29">
        <f t="shared" si="154"/>
        <v>0.7909722222222223</v>
      </c>
      <c r="L380" s="29">
        <f t="shared" si="155"/>
        <v>0.15819444444444447</v>
      </c>
      <c r="M380" s="36">
        <f t="shared" si="156"/>
        <v>3</v>
      </c>
      <c r="N380" s="36">
        <f t="shared" si="157"/>
        <v>47</v>
      </c>
      <c r="O380" s="122">
        <f>SUMIF(C$2:C380,C380,D$2:D380)</f>
        <v>92</v>
      </c>
      <c r="P380" s="21">
        <f>SUMIF(C$2:C380,C380,F$2:F380)</f>
        <v>12.981250000000001</v>
      </c>
      <c r="Q380" s="25">
        <f t="shared" si="158"/>
        <v>0.14110054347826087</v>
      </c>
      <c r="R380" s="24">
        <f t="shared" si="159"/>
        <v>3</v>
      </c>
      <c r="S380" s="24">
        <f t="shared" si="160"/>
        <v>23</v>
      </c>
      <c r="T380" s="122">
        <f>SUM(D$2:D380)</f>
        <v>98</v>
      </c>
      <c r="U380" s="26">
        <f>SUMIF(C$2:C380,C380,E$2:E380)</f>
        <v>327153.27999999997</v>
      </c>
      <c r="V380" s="26">
        <f>SUM(E$2:E380)</f>
        <v>341049.85</v>
      </c>
      <c r="W380" s="31">
        <f>SUM(F$2:F380)</f>
        <v>12.981250000000001</v>
      </c>
      <c r="X380" s="31">
        <f t="shared" si="161"/>
        <v>0.13246173469387756</v>
      </c>
      <c r="Y380" s="24">
        <f t="shared" si="162"/>
        <v>3</v>
      </c>
      <c r="Z380" s="24">
        <f t="shared" si="163"/>
        <v>10</v>
      </c>
      <c r="AA380" s="26">
        <f>SUMIF('Rake Load'!A:A,Summary!B380,'Rake Load'!AO:AO)</f>
        <v>1.6354166666666665</v>
      </c>
      <c r="AB380" s="26">
        <f>SUMIF(C$2:C380,C380,AA$2:AA380)</f>
        <v>35.048611111111107</v>
      </c>
      <c r="AC380" s="26">
        <f>SUM(AA$2:AA380)</f>
        <v>35.048611111111107</v>
      </c>
      <c r="AD380" s="31">
        <f t="shared" si="164"/>
        <v>0.32708333333333328</v>
      </c>
      <c r="AE380" s="31">
        <f t="shared" si="165"/>
        <v>0.38096316425120769</v>
      </c>
      <c r="AF380" s="31">
        <f t="shared" si="166"/>
        <v>0.35763888888888884</v>
      </c>
      <c r="AG380" s="26">
        <f>SUMIF(Unloader!B:B,Summary!B380,Unloader!M:M)</f>
        <v>38079</v>
      </c>
      <c r="AH380" s="26">
        <f>SUMIF(C$2:C380,C380,AG$2:AG380)</f>
        <v>320407</v>
      </c>
      <c r="AI380" s="26">
        <f>SUM(AG$2:AG380)</f>
        <v>320407</v>
      </c>
      <c r="AJ380" s="28">
        <f>SUMIF(Unloader!B:B,Summary!B380,Unloader!X:X)</f>
        <v>0.89236111111111116</v>
      </c>
      <c r="AK380" s="28">
        <f>SUMIF(Unloader!B:B,Summary!B380,Unloader!AE:AE)+SUMIF(Unloader!B:B,Summary!B380,Unloader!BS:BS)+SUMIF(Unloader!B:B,Summary!B380,Unloader!BO:BO)</f>
        <v>0.22430555555555554</v>
      </c>
      <c r="AL380" s="28">
        <f>SUMIF(C$2:C380,C380,AJ$2:AJ380)</f>
        <v>10.506944444444445</v>
      </c>
      <c r="AM380" s="28">
        <f>SUMIF(C$2:C380,C380,AK$2:AK380)</f>
        <v>3.0479166666666666</v>
      </c>
      <c r="AN380" s="18">
        <f t="shared" si="167"/>
        <v>1789.8165906340191</v>
      </c>
      <c r="AO380" s="18">
        <f>SUM(AJ$2:AJ380)</f>
        <v>10.506944444444445</v>
      </c>
      <c r="AP380" s="18">
        <f>SUM(AK$2:AK380)</f>
        <v>3.0479166666666666</v>
      </c>
      <c r="AQ380" s="18">
        <f t="shared" si="168"/>
        <v>1789.8165906340191</v>
      </c>
    </row>
    <row r="381" spans="1:43" x14ac:dyDescent="0.25">
      <c r="A381" s="49">
        <f t="shared" si="169"/>
        <v>380</v>
      </c>
      <c r="B381" s="120">
        <f t="shared" si="169"/>
        <v>41013</v>
      </c>
      <c r="C381" s="21">
        <f t="shared" si="150"/>
        <v>4</v>
      </c>
      <c r="D381" s="51">
        <f>COUNTIF('Rake Load'!A:A,Summary!B381)</f>
        <v>7</v>
      </c>
      <c r="E381" s="51">
        <f>SUMIF('Rake Load'!A:A,B381,'Rake Load'!F:F)</f>
        <v>26058.98</v>
      </c>
      <c r="F381" s="23">
        <f>SUMIF('Rake Load'!A:A,B381,'Rake Load'!AB:AB)</f>
        <v>0.67499999999999982</v>
      </c>
      <c r="G381" s="23">
        <f t="shared" si="151"/>
        <v>9.6428571428571405E-2</v>
      </c>
      <c r="H381" s="24">
        <f t="shared" si="152"/>
        <v>2</v>
      </c>
      <c r="I381" s="24">
        <f t="shared" si="153"/>
        <v>18</v>
      </c>
      <c r="J381" s="23">
        <f>SUMIF('Rake Load'!A:A,B381,'Rake Load'!BI:BI)</f>
        <v>0</v>
      </c>
      <c r="K381" s="29">
        <f t="shared" si="154"/>
        <v>0.67499999999999982</v>
      </c>
      <c r="L381" s="29">
        <f t="shared" si="155"/>
        <v>9.6428571428571405E-2</v>
      </c>
      <c r="M381" s="36">
        <f t="shared" si="156"/>
        <v>2</v>
      </c>
      <c r="N381" s="36">
        <f t="shared" si="157"/>
        <v>18</v>
      </c>
      <c r="O381" s="122">
        <f>SUMIF(C$2:C381,C381,D$2:D381)</f>
        <v>99</v>
      </c>
      <c r="P381" s="21">
        <f>SUMIF(C$2:C381,C381,F$2:F381)</f>
        <v>13.65625</v>
      </c>
      <c r="Q381" s="25">
        <f t="shared" si="158"/>
        <v>0.1379419191919192</v>
      </c>
      <c r="R381" s="24">
        <f t="shared" si="159"/>
        <v>3</v>
      </c>
      <c r="S381" s="24">
        <f t="shared" si="160"/>
        <v>18</v>
      </c>
      <c r="T381" s="122">
        <f>SUM(D$2:D381)</f>
        <v>105</v>
      </c>
      <c r="U381" s="26">
        <f>SUMIF(C$2:C381,C381,E$2:E381)</f>
        <v>353212.25999999995</v>
      </c>
      <c r="V381" s="26">
        <f>SUM(E$2:E381)</f>
        <v>367108.82999999996</v>
      </c>
      <c r="W381" s="31">
        <f>SUM(F$2:F381)</f>
        <v>13.65625</v>
      </c>
      <c r="X381" s="31">
        <f t="shared" si="161"/>
        <v>0.13005952380952382</v>
      </c>
      <c r="Y381" s="24">
        <f t="shared" si="162"/>
        <v>3</v>
      </c>
      <c r="Z381" s="24">
        <f t="shared" si="163"/>
        <v>7</v>
      </c>
      <c r="AA381" s="26">
        <f>SUMIF('Rake Load'!A:A,Summary!B381,'Rake Load'!AO:AO)</f>
        <v>1.802083333333333</v>
      </c>
      <c r="AB381" s="26">
        <f>SUMIF(C$2:C381,C381,AA$2:AA381)</f>
        <v>36.850694444444443</v>
      </c>
      <c r="AC381" s="26">
        <f>SUM(AA$2:AA381)</f>
        <v>36.850694444444443</v>
      </c>
      <c r="AD381" s="31">
        <f t="shared" si="164"/>
        <v>0.25744047619047616</v>
      </c>
      <c r="AE381" s="31">
        <f t="shared" si="165"/>
        <v>0.37222923681257014</v>
      </c>
      <c r="AF381" s="31">
        <f t="shared" si="166"/>
        <v>0.35095899470899472</v>
      </c>
      <c r="AG381" s="26">
        <f>SUMIF(Unloader!B:B,Summary!B381,Unloader!M:M)</f>
        <v>32783</v>
      </c>
      <c r="AH381" s="26">
        <f>SUMIF(C$2:C381,C381,AG$2:AG381)</f>
        <v>353190</v>
      </c>
      <c r="AI381" s="26">
        <f>SUM(AG$2:AG381)</f>
        <v>353190</v>
      </c>
      <c r="AJ381" s="28">
        <f>SUMIF(Unloader!B:B,Summary!B381,Unloader!X:X)</f>
        <v>1</v>
      </c>
      <c r="AK381" s="28">
        <f>SUMIF(Unloader!B:B,Summary!B381,Unloader!AE:AE)+SUMIF(Unloader!B:B,Summary!B381,Unloader!BS:BS)+SUMIF(Unloader!B:B,Summary!B381,Unloader!BO:BO)</f>
        <v>7.6388888888888886E-3</v>
      </c>
      <c r="AL381" s="28">
        <f>SUMIF(C$2:C381,C381,AJ$2:AJ381)</f>
        <v>11.506944444444445</v>
      </c>
      <c r="AM381" s="28">
        <f>SUMIF(C$2:C381,C381,AK$2:AK381)</f>
        <v>3.0555555555555554</v>
      </c>
      <c r="AN381" s="18">
        <f t="shared" si="167"/>
        <v>1741.2818405916187</v>
      </c>
      <c r="AO381" s="18">
        <f>SUM(AJ$2:AJ381)</f>
        <v>11.506944444444445</v>
      </c>
      <c r="AP381" s="18">
        <f>SUM(AK$2:AK381)</f>
        <v>3.0555555555555554</v>
      </c>
      <c r="AQ381" s="18">
        <f t="shared" si="168"/>
        <v>1741.2818405916187</v>
      </c>
    </row>
    <row r="382" spans="1:43" x14ac:dyDescent="0.25">
      <c r="A382" s="49">
        <f t="shared" si="169"/>
        <v>381</v>
      </c>
      <c r="B382" s="120">
        <f t="shared" si="169"/>
        <v>41014</v>
      </c>
      <c r="C382" s="21">
        <f t="shared" si="150"/>
        <v>4</v>
      </c>
      <c r="D382" s="51">
        <f>COUNTIF('Rake Load'!A:A,Summary!B382)</f>
        <v>1</v>
      </c>
      <c r="E382" s="51">
        <f>SUMIF('Rake Load'!A:A,B382,'Rake Load'!F:F)</f>
        <v>3335.41</v>
      </c>
      <c r="F382" s="23">
        <f>SUMIF('Rake Load'!A:A,B382,'Rake Load'!AB:AB)</f>
        <v>0.20833333333333337</v>
      </c>
      <c r="G382" s="23">
        <f t="shared" si="151"/>
        <v>0.20833333333333337</v>
      </c>
      <c r="H382" s="24">
        <f t="shared" si="152"/>
        <v>5</v>
      </c>
      <c r="I382" s="24">
        <f t="shared" si="153"/>
        <v>0</v>
      </c>
      <c r="J382" s="23">
        <f>SUMIF('Rake Load'!A:A,B382,'Rake Load'!BI:BI)</f>
        <v>0</v>
      </c>
      <c r="K382" s="29">
        <f t="shared" si="154"/>
        <v>0.20833333333333337</v>
      </c>
      <c r="L382" s="29">
        <f t="shared" si="155"/>
        <v>0.20833333333333337</v>
      </c>
      <c r="M382" s="36">
        <f t="shared" si="156"/>
        <v>5</v>
      </c>
      <c r="N382" s="36">
        <f t="shared" si="157"/>
        <v>0</v>
      </c>
      <c r="O382" s="122">
        <f>SUMIF(C$2:C382,C382,D$2:D382)</f>
        <v>100</v>
      </c>
      <c r="P382" s="21">
        <f>SUMIF(C$2:C382,C382,F$2:F382)</f>
        <v>13.864583333333334</v>
      </c>
      <c r="Q382" s="25">
        <f t="shared" si="158"/>
        <v>0.13864583333333333</v>
      </c>
      <c r="R382" s="24">
        <f t="shared" si="159"/>
        <v>3</v>
      </c>
      <c r="S382" s="24">
        <f t="shared" si="160"/>
        <v>19</v>
      </c>
      <c r="T382" s="122">
        <f>SUM(D$2:D382)</f>
        <v>106</v>
      </c>
      <c r="U382" s="26">
        <f>SUMIF(C$2:C382,C382,E$2:E382)</f>
        <v>356547.66999999993</v>
      </c>
      <c r="V382" s="26">
        <f>SUM(E$2:E382)</f>
        <v>370444.23999999993</v>
      </c>
      <c r="W382" s="31">
        <f>SUM(F$2:F382)</f>
        <v>13.864583333333334</v>
      </c>
      <c r="X382" s="31">
        <f t="shared" si="161"/>
        <v>0.13079795597484278</v>
      </c>
      <c r="Y382" s="24">
        <f t="shared" si="162"/>
        <v>3</v>
      </c>
      <c r="Z382" s="24">
        <f t="shared" si="163"/>
        <v>8</v>
      </c>
      <c r="AA382" s="26">
        <f>SUMIF('Rake Load'!A:A,Summary!B382,'Rake Load'!AO:AO)</f>
        <v>0.24652777777777779</v>
      </c>
      <c r="AB382" s="26">
        <f>SUMIF(C$2:C382,C382,AA$2:AA382)</f>
        <v>37.097222222222221</v>
      </c>
      <c r="AC382" s="26">
        <f>SUM(AA$2:AA382)</f>
        <v>37.097222222222221</v>
      </c>
      <c r="AD382" s="31">
        <f t="shared" si="164"/>
        <v>0.24652777777777779</v>
      </c>
      <c r="AE382" s="31">
        <f t="shared" si="165"/>
        <v>0.3709722222222222</v>
      </c>
      <c r="AF382" s="31">
        <f t="shared" si="166"/>
        <v>0.34997379454926625</v>
      </c>
      <c r="AG382" s="26">
        <f>SUMIF(Unloader!B:B,Summary!B382,Unloader!M:M)</f>
        <v>26300</v>
      </c>
      <c r="AH382" s="26">
        <f>SUMIF(C$2:C382,C382,AG$2:AG382)</f>
        <v>379490</v>
      </c>
      <c r="AI382" s="26">
        <f>SUM(AG$2:AG382)</f>
        <v>379490</v>
      </c>
      <c r="AJ382" s="28">
        <f>SUMIF(Unloader!B:B,Summary!B382,Unloader!X:X)</f>
        <v>1</v>
      </c>
      <c r="AK382" s="28">
        <f>SUMIF(Unloader!B:B,Summary!B382,Unloader!AE:AE)+SUMIF(Unloader!B:B,Summary!B382,Unloader!BS:BS)+SUMIF(Unloader!B:B,Summary!B382,Unloader!BO:BO)</f>
        <v>0.54999999999999993</v>
      </c>
      <c r="AL382" s="28">
        <f>SUMIF(C$2:C382,C382,AJ$2:AJ382)</f>
        <v>12.506944444444445</v>
      </c>
      <c r="AM382" s="28">
        <f>SUMIF(C$2:C382,C382,AK$2:AK382)</f>
        <v>3.6055555555555552</v>
      </c>
      <c r="AN382" s="18">
        <f t="shared" si="167"/>
        <v>1776.3613668278983</v>
      </c>
      <c r="AO382" s="18">
        <f>SUM(AJ$2:AJ382)</f>
        <v>12.506944444444445</v>
      </c>
      <c r="AP382" s="18">
        <f>SUM(AK$2:AK382)</f>
        <v>3.6055555555555552</v>
      </c>
      <c r="AQ382" s="18">
        <f t="shared" si="168"/>
        <v>1776.3613668278983</v>
      </c>
    </row>
    <row r="383" spans="1:43" x14ac:dyDescent="0.25">
      <c r="A383" s="49">
        <f t="shared" si="169"/>
        <v>382</v>
      </c>
      <c r="B383" s="120">
        <f t="shared" si="169"/>
        <v>41015</v>
      </c>
      <c r="C383" s="21">
        <f t="shared" si="150"/>
        <v>4</v>
      </c>
      <c r="D383" s="51">
        <f>COUNTIF('Rake Load'!A:A,Summary!B383)</f>
        <v>6</v>
      </c>
      <c r="E383" s="51">
        <f>SUMIF('Rake Load'!A:A,B383,'Rake Load'!F:F)</f>
        <v>21995.739999999998</v>
      </c>
      <c r="F383" s="23">
        <f>SUMIF('Rake Load'!A:A,B383,'Rake Load'!AB:AB)</f>
        <v>0.76458333333333306</v>
      </c>
      <c r="G383" s="23">
        <f t="shared" si="151"/>
        <v>0.12743055555555552</v>
      </c>
      <c r="H383" s="24">
        <f t="shared" si="152"/>
        <v>3</v>
      </c>
      <c r="I383" s="24">
        <f t="shared" si="153"/>
        <v>3</v>
      </c>
      <c r="J383" s="23">
        <f>SUMIF('Rake Load'!A:A,B383,'Rake Load'!BI:BI)</f>
        <v>4.5138888888888888E-2</v>
      </c>
      <c r="K383" s="29">
        <f t="shared" si="154"/>
        <v>0.71944444444444422</v>
      </c>
      <c r="L383" s="29">
        <f t="shared" si="155"/>
        <v>0.11990740740740737</v>
      </c>
      <c r="M383" s="36">
        <f t="shared" si="156"/>
        <v>2</v>
      </c>
      <c r="N383" s="36">
        <f t="shared" si="157"/>
        <v>52</v>
      </c>
      <c r="O383" s="122">
        <f>SUMIF(C$2:C383,C383,D$2:D383)</f>
        <v>106</v>
      </c>
      <c r="P383" s="21">
        <f>SUMIF(C$2:C383,C383,F$2:F383)</f>
        <v>14.629166666666666</v>
      </c>
      <c r="Q383" s="25">
        <f t="shared" si="158"/>
        <v>0.13801100628930818</v>
      </c>
      <c r="R383" s="24">
        <f t="shared" si="159"/>
        <v>3</v>
      </c>
      <c r="S383" s="24">
        <f t="shared" si="160"/>
        <v>18</v>
      </c>
      <c r="T383" s="122">
        <f>SUM(D$2:D383)</f>
        <v>112</v>
      </c>
      <c r="U383" s="26">
        <f>SUMIF(C$2:C383,C383,E$2:E383)</f>
        <v>378543.40999999992</v>
      </c>
      <c r="V383" s="26">
        <f>SUM(E$2:E383)</f>
        <v>392439.97999999992</v>
      </c>
      <c r="W383" s="31">
        <f>SUM(F$2:F383)</f>
        <v>14.629166666666666</v>
      </c>
      <c r="X383" s="31">
        <f t="shared" si="161"/>
        <v>0.13061755952380952</v>
      </c>
      <c r="Y383" s="24">
        <f t="shared" si="162"/>
        <v>3</v>
      </c>
      <c r="Z383" s="24">
        <f t="shared" si="163"/>
        <v>8</v>
      </c>
      <c r="AA383" s="26">
        <f>SUMIF('Rake Load'!A:A,Summary!B383,'Rake Load'!AO:AO)</f>
        <v>1.7777777777777777</v>
      </c>
      <c r="AB383" s="26">
        <f>SUMIF(C$2:C383,C383,AA$2:AA383)</f>
        <v>38.875</v>
      </c>
      <c r="AC383" s="26">
        <f>SUM(AA$2:AA383)</f>
        <v>38.875</v>
      </c>
      <c r="AD383" s="31">
        <f t="shared" si="164"/>
        <v>0.29629629629629628</v>
      </c>
      <c r="AE383" s="31">
        <f t="shared" si="165"/>
        <v>0.36674528301886794</v>
      </c>
      <c r="AF383" s="31">
        <f t="shared" si="166"/>
        <v>0.3470982142857143</v>
      </c>
      <c r="AG383" s="26">
        <f>SUMIF(Unloader!B:B,Summary!B383,Unloader!M:M)</f>
        <v>13264</v>
      </c>
      <c r="AH383" s="26">
        <f>SUMIF(C$2:C383,C383,AG$2:AG383)</f>
        <v>392754</v>
      </c>
      <c r="AI383" s="26">
        <f>SUM(AG$2:AG383)</f>
        <v>392754</v>
      </c>
      <c r="AJ383" s="28">
        <f>SUMIF(Unloader!B:B,Summary!B383,Unloader!X:X)</f>
        <v>1</v>
      </c>
      <c r="AK383" s="28">
        <f>SUMIF(Unloader!B:B,Summary!B383,Unloader!AE:AE)+SUMIF(Unloader!B:B,Summary!B383,Unloader!BS:BS)+SUMIF(Unloader!B:B,Summary!B383,Unloader!BO:BO)</f>
        <v>0.76041666666666663</v>
      </c>
      <c r="AL383" s="28">
        <f>SUMIF(C$2:C383,C383,AJ$2:AJ383)</f>
        <v>13.506944444444445</v>
      </c>
      <c r="AM383" s="28">
        <f>SUMIF(C$2:C383,C383,AK$2:AK383)</f>
        <v>4.3659722222222221</v>
      </c>
      <c r="AN383" s="18">
        <f t="shared" si="167"/>
        <v>1790.2636177163261</v>
      </c>
      <c r="AO383" s="18">
        <f>SUM(AJ$2:AJ383)</f>
        <v>13.506944444444445</v>
      </c>
      <c r="AP383" s="18">
        <f>SUM(AK$2:AK383)</f>
        <v>4.3659722222222221</v>
      </c>
      <c r="AQ383" s="18">
        <f t="shared" si="168"/>
        <v>1790.2636177163261</v>
      </c>
    </row>
    <row r="384" spans="1:43" x14ac:dyDescent="0.25">
      <c r="A384" s="49">
        <f t="shared" si="169"/>
        <v>383</v>
      </c>
      <c r="B384" s="120">
        <f t="shared" si="169"/>
        <v>41016</v>
      </c>
      <c r="C384" s="21">
        <f t="shared" si="150"/>
        <v>4</v>
      </c>
      <c r="D384" s="51">
        <f>COUNTIF('Rake Load'!A:A,Summary!B384)</f>
        <v>6</v>
      </c>
      <c r="E384" s="51">
        <f>SUMIF('Rake Load'!A:A,B384,'Rake Load'!F:F)</f>
        <v>21727.690000000002</v>
      </c>
      <c r="F384" s="23">
        <f>SUMIF('Rake Load'!A:A,B384,'Rake Load'!AB:AB)</f>
        <v>0.45069444444444423</v>
      </c>
      <c r="G384" s="23">
        <f t="shared" si="151"/>
        <v>7.5115740740740705E-2</v>
      </c>
      <c r="H384" s="24">
        <f t="shared" si="152"/>
        <v>1</v>
      </c>
      <c r="I384" s="24">
        <f t="shared" si="153"/>
        <v>48</v>
      </c>
      <c r="J384" s="23">
        <f>SUMIF('Rake Load'!A:A,B384,'Rake Load'!BI:BI)</f>
        <v>0</v>
      </c>
      <c r="K384" s="29">
        <f t="shared" si="154"/>
        <v>0.45069444444444423</v>
      </c>
      <c r="L384" s="29">
        <f t="shared" si="155"/>
        <v>7.5115740740740705E-2</v>
      </c>
      <c r="M384" s="36">
        <f t="shared" si="156"/>
        <v>1</v>
      </c>
      <c r="N384" s="36">
        <f t="shared" si="157"/>
        <v>48</v>
      </c>
      <c r="O384" s="122">
        <f>SUMIF(C$2:C384,C384,D$2:D384)</f>
        <v>112</v>
      </c>
      <c r="P384" s="21">
        <f>SUMIF(C$2:C384,C384,F$2:F384)</f>
        <v>15.079861111111111</v>
      </c>
      <c r="Q384" s="25">
        <f t="shared" si="158"/>
        <v>0.13464161706349206</v>
      </c>
      <c r="R384" s="24">
        <f t="shared" si="159"/>
        <v>3</v>
      </c>
      <c r="S384" s="24">
        <f t="shared" si="160"/>
        <v>13</v>
      </c>
      <c r="T384" s="122">
        <f>SUM(D$2:D384)</f>
        <v>118</v>
      </c>
      <c r="U384" s="26">
        <f>SUMIF(C$2:C384,C384,E$2:E384)</f>
        <v>400271.09999999992</v>
      </c>
      <c r="V384" s="26">
        <f>SUM(E$2:E384)</f>
        <v>414167.66999999993</v>
      </c>
      <c r="W384" s="31">
        <f>SUM(F$2:F384)</f>
        <v>15.079861111111111</v>
      </c>
      <c r="X384" s="31">
        <f t="shared" si="161"/>
        <v>0.12779543314500941</v>
      </c>
      <c r="Y384" s="24">
        <f t="shared" si="162"/>
        <v>3</v>
      </c>
      <c r="Z384" s="24">
        <f t="shared" si="163"/>
        <v>4</v>
      </c>
      <c r="AA384" s="26">
        <f>SUMIF('Rake Load'!A:A,Summary!B384,'Rake Load'!AO:AO)</f>
        <v>1.28125</v>
      </c>
      <c r="AB384" s="26">
        <f>SUMIF(C$2:C384,C384,AA$2:AA384)</f>
        <v>40.15625</v>
      </c>
      <c r="AC384" s="26">
        <f>SUM(AA$2:AA384)</f>
        <v>40.15625</v>
      </c>
      <c r="AD384" s="31">
        <f t="shared" si="164"/>
        <v>0.21354166666666666</v>
      </c>
      <c r="AE384" s="31">
        <f t="shared" si="165"/>
        <v>0.35853794642857145</v>
      </c>
      <c r="AF384" s="31">
        <f t="shared" si="166"/>
        <v>0.3403072033898305</v>
      </c>
      <c r="AG384" s="26">
        <f>SUMIF(Unloader!B:B,Summary!B384,Unloader!M:M)</f>
        <v>29115</v>
      </c>
      <c r="AH384" s="26">
        <f>SUMIF(C$2:C384,C384,AG$2:AG384)</f>
        <v>421869</v>
      </c>
      <c r="AI384" s="26">
        <f>SUM(AG$2:AG384)</f>
        <v>421869</v>
      </c>
      <c r="AJ384" s="28">
        <f>SUMIF(Unloader!B:B,Summary!B384,Unloader!X:X)</f>
        <v>0.94166666666666665</v>
      </c>
      <c r="AK384" s="28">
        <f>SUMIF(Unloader!B:B,Summary!B384,Unloader!AE:AE)+SUMIF(Unloader!B:B,Summary!B384,Unloader!BS:BS)+SUMIF(Unloader!B:B,Summary!B384,Unloader!BO:BO)</f>
        <v>0.13472222222222222</v>
      </c>
      <c r="AL384" s="28">
        <f>SUMIF(C$2:C384,C384,AJ$2:AJ384)</f>
        <v>14.448611111111111</v>
      </c>
      <c r="AM384" s="28">
        <f>SUMIF(C$2:C384,C384,AK$2:AK384)</f>
        <v>4.5006944444444441</v>
      </c>
      <c r="AN384" s="18">
        <f t="shared" si="167"/>
        <v>1766.9905759162302</v>
      </c>
      <c r="AO384" s="18">
        <f>SUM(AJ$2:AJ384)</f>
        <v>14.448611111111111</v>
      </c>
      <c r="AP384" s="18">
        <f>SUM(AK$2:AK384)</f>
        <v>4.5006944444444441</v>
      </c>
      <c r="AQ384" s="18">
        <f t="shared" si="168"/>
        <v>1766.9905759162302</v>
      </c>
    </row>
    <row r="385" spans="1:43" x14ac:dyDescent="0.25">
      <c r="A385" s="49">
        <f t="shared" si="169"/>
        <v>384</v>
      </c>
      <c r="B385" s="120">
        <f t="shared" si="169"/>
        <v>41017</v>
      </c>
      <c r="C385" s="21">
        <f t="shared" si="150"/>
        <v>4</v>
      </c>
      <c r="D385" s="51">
        <f>COUNTIF('Rake Load'!A:A,Summary!B385)</f>
        <v>3</v>
      </c>
      <c r="E385" s="51">
        <f>SUMIF('Rake Load'!A:A,B385,'Rake Load'!F:F)</f>
        <v>10842.02</v>
      </c>
      <c r="F385" s="23">
        <f>SUMIF('Rake Load'!A:A,B385,'Rake Load'!AB:AB)</f>
        <v>0.31319444444444433</v>
      </c>
      <c r="G385" s="23">
        <f t="shared" si="151"/>
        <v>0.10439814814814811</v>
      </c>
      <c r="H385" s="24">
        <f t="shared" si="152"/>
        <v>2</v>
      </c>
      <c r="I385" s="24">
        <f t="shared" si="153"/>
        <v>30</v>
      </c>
      <c r="J385" s="23">
        <f>SUMIF('Rake Load'!A:A,B385,'Rake Load'!BI:BI)</f>
        <v>0</v>
      </c>
      <c r="K385" s="29">
        <f t="shared" si="154"/>
        <v>0.31319444444444433</v>
      </c>
      <c r="L385" s="29">
        <f t="shared" si="155"/>
        <v>0.10439814814814811</v>
      </c>
      <c r="M385" s="36">
        <f t="shared" si="156"/>
        <v>2</v>
      </c>
      <c r="N385" s="36">
        <f t="shared" si="157"/>
        <v>30</v>
      </c>
      <c r="O385" s="122">
        <f>SUMIF(C$2:C385,C385,D$2:D385)</f>
        <v>115</v>
      </c>
      <c r="P385" s="21">
        <f>SUMIF(C$2:C385,C385,F$2:F385)</f>
        <v>15.393055555555556</v>
      </c>
      <c r="Q385" s="25">
        <f t="shared" si="158"/>
        <v>0.13385265700483093</v>
      </c>
      <c r="R385" s="24">
        <f t="shared" si="159"/>
        <v>3</v>
      </c>
      <c r="S385" s="24">
        <f t="shared" si="160"/>
        <v>12</v>
      </c>
      <c r="T385" s="122">
        <f>SUM(D$2:D385)</f>
        <v>121</v>
      </c>
      <c r="U385" s="26">
        <f>SUMIF(C$2:C385,C385,E$2:E385)</f>
        <v>411113.11999999994</v>
      </c>
      <c r="V385" s="26">
        <f>SUM(E$2:E385)</f>
        <v>425009.68999999994</v>
      </c>
      <c r="W385" s="31">
        <f>SUM(F$2:F385)</f>
        <v>15.393055555555556</v>
      </c>
      <c r="X385" s="31">
        <f t="shared" si="161"/>
        <v>0.12721533516988062</v>
      </c>
      <c r="Y385" s="24">
        <f t="shared" si="162"/>
        <v>3</v>
      </c>
      <c r="Z385" s="24">
        <f t="shared" si="163"/>
        <v>3</v>
      </c>
      <c r="AA385" s="26">
        <f>SUMIF('Rake Load'!A:A,Summary!B385,'Rake Load'!AO:AO)</f>
        <v>0.83680555555555536</v>
      </c>
      <c r="AB385" s="26">
        <f>SUMIF(C$2:C385,C385,AA$2:AA385)</f>
        <v>40.993055555555557</v>
      </c>
      <c r="AC385" s="26">
        <f>SUM(AA$2:AA385)</f>
        <v>40.993055555555557</v>
      </c>
      <c r="AD385" s="31">
        <f t="shared" si="164"/>
        <v>0.27893518518518512</v>
      </c>
      <c r="AE385" s="31">
        <f t="shared" si="165"/>
        <v>0.35646135265700485</v>
      </c>
      <c r="AF385" s="31">
        <f t="shared" si="166"/>
        <v>0.33878558310376494</v>
      </c>
      <c r="AG385" s="26">
        <f>SUMIF(Unloader!B:B,Summary!B385,Unloader!M:M)</f>
        <v>36462</v>
      </c>
      <c r="AH385" s="26">
        <f>SUMIF(C$2:C385,C385,AG$2:AG385)</f>
        <v>458331</v>
      </c>
      <c r="AI385" s="26">
        <f>SUM(AG$2:AG385)</f>
        <v>458331</v>
      </c>
      <c r="AJ385" s="28">
        <f>SUMIF(Unloader!B:B,Summary!B385,Unloader!X:X)</f>
        <v>0.85694444444444451</v>
      </c>
      <c r="AK385" s="28">
        <f>SUMIF(Unloader!B:B,Summary!B385,Unloader!AE:AE)+SUMIF(Unloader!B:B,Summary!B385,Unloader!BS:BS)+SUMIF(Unloader!B:B,Summary!B385,Unloader!BO:BO)</f>
        <v>0.12569444444444444</v>
      </c>
      <c r="AL385" s="28">
        <f>SUMIF(C$2:C385,C385,AJ$2:AJ385)</f>
        <v>15.305555555555555</v>
      </c>
      <c r="AM385" s="28">
        <f>SUMIF(C$2:C385,C385,AK$2:AK385)</f>
        <v>4.6263888888888882</v>
      </c>
      <c r="AN385" s="18">
        <f t="shared" si="167"/>
        <v>1788.2598517362464</v>
      </c>
      <c r="AO385" s="18">
        <f>SUM(AJ$2:AJ385)</f>
        <v>15.305555555555555</v>
      </c>
      <c r="AP385" s="18">
        <f>SUM(AK$2:AK385)</f>
        <v>4.6263888888888882</v>
      </c>
      <c r="AQ385" s="18">
        <f t="shared" si="168"/>
        <v>1788.2598517362464</v>
      </c>
    </row>
    <row r="386" spans="1:43" x14ac:dyDescent="0.25">
      <c r="A386" s="49">
        <f t="shared" si="169"/>
        <v>385</v>
      </c>
      <c r="B386" s="120">
        <f t="shared" si="169"/>
        <v>41018</v>
      </c>
      <c r="C386" s="21">
        <f t="shared" si="150"/>
        <v>4</v>
      </c>
      <c r="D386" s="51">
        <f>COUNTIF('Rake Load'!A:A,Summary!B386)</f>
        <v>6</v>
      </c>
      <c r="E386" s="51">
        <f>SUMIF('Rake Load'!A:A,B386,'Rake Load'!F:F)</f>
        <v>21666.410000000003</v>
      </c>
      <c r="F386" s="23">
        <f>SUMIF('Rake Load'!A:A,B386,'Rake Load'!AB:AB)</f>
        <v>0.83333333333333359</v>
      </c>
      <c r="G386" s="23">
        <f t="shared" si="151"/>
        <v>0.13888888888888892</v>
      </c>
      <c r="H386" s="24">
        <f t="shared" si="152"/>
        <v>3</v>
      </c>
      <c r="I386" s="24">
        <f t="shared" si="153"/>
        <v>20</v>
      </c>
      <c r="J386" s="23">
        <f>SUMIF('Rake Load'!A:A,B386,'Rake Load'!BI:BI)</f>
        <v>0</v>
      </c>
      <c r="K386" s="29">
        <f t="shared" si="154"/>
        <v>0.83333333333333359</v>
      </c>
      <c r="L386" s="29">
        <f t="shared" si="155"/>
        <v>0.13888888888888892</v>
      </c>
      <c r="M386" s="36">
        <f t="shared" si="156"/>
        <v>3</v>
      </c>
      <c r="N386" s="36">
        <f t="shared" si="157"/>
        <v>20</v>
      </c>
      <c r="O386" s="122">
        <f>SUMIF(C$2:C386,C386,D$2:D386)</f>
        <v>121</v>
      </c>
      <c r="P386" s="21">
        <f>SUMIF(C$2:C386,C386,F$2:F386)</f>
        <v>16.226388888888888</v>
      </c>
      <c r="Q386" s="25">
        <f t="shared" si="158"/>
        <v>0.1341023875114784</v>
      </c>
      <c r="R386" s="24">
        <f t="shared" si="159"/>
        <v>3</v>
      </c>
      <c r="S386" s="24">
        <f t="shared" si="160"/>
        <v>13</v>
      </c>
      <c r="T386" s="122">
        <f>SUM(D$2:D386)</f>
        <v>127</v>
      </c>
      <c r="U386" s="26">
        <f>SUMIF(C$2:C386,C386,E$2:E386)</f>
        <v>432779.52999999991</v>
      </c>
      <c r="V386" s="26">
        <f>SUM(E$2:E386)</f>
        <v>446676.1</v>
      </c>
      <c r="W386" s="31">
        <f>SUM(F$2:F386)</f>
        <v>16.226388888888888</v>
      </c>
      <c r="X386" s="31">
        <f t="shared" si="161"/>
        <v>0.1277668416447944</v>
      </c>
      <c r="Y386" s="24">
        <f t="shared" si="162"/>
        <v>3</v>
      </c>
      <c r="Z386" s="24">
        <f t="shared" si="163"/>
        <v>3</v>
      </c>
      <c r="AA386" s="26">
        <f>SUMIF('Rake Load'!A:A,Summary!B386,'Rake Load'!AO:AO)</f>
        <v>1.9791666666666665</v>
      </c>
      <c r="AB386" s="26">
        <f>SUMIF(C$2:C386,C386,AA$2:AA386)</f>
        <v>42.972222222222221</v>
      </c>
      <c r="AC386" s="26">
        <f>SUM(AA$2:AA386)</f>
        <v>42.972222222222221</v>
      </c>
      <c r="AD386" s="31">
        <f t="shared" si="164"/>
        <v>0.3298611111111111</v>
      </c>
      <c r="AE386" s="31">
        <f t="shared" si="165"/>
        <v>0.35514233241505966</v>
      </c>
      <c r="AF386" s="31">
        <f t="shared" si="166"/>
        <v>0.33836395450568679</v>
      </c>
      <c r="AG386" s="26">
        <f>SUMIF(Unloader!B:B,Summary!B386,Unloader!M:M)</f>
        <v>25051</v>
      </c>
      <c r="AH386" s="26">
        <f>SUMIF(C$2:C386,C386,AG$2:AG386)</f>
        <v>483382</v>
      </c>
      <c r="AI386" s="26">
        <f>SUM(AG$2:AG386)</f>
        <v>483382</v>
      </c>
      <c r="AJ386" s="28">
        <f>SUMIF(Unloader!B:B,Summary!B386,Unloader!X:X)</f>
        <v>0.91666666666666663</v>
      </c>
      <c r="AK386" s="28">
        <f>SUMIF(Unloader!B:B,Summary!B386,Unloader!AE:AE)+SUMIF(Unloader!B:B,Summary!B386,Unloader!BS:BS)+SUMIF(Unloader!B:B,Summary!B386,Unloader!BO:BO)</f>
        <v>4.1666666666666664E-2</v>
      </c>
      <c r="AL386" s="28">
        <f>SUMIF(C$2:C386,C386,AJ$2:AJ386)</f>
        <v>16.222222222222221</v>
      </c>
      <c r="AM386" s="28">
        <f>SUMIF(C$2:C386,C386,AK$2:AK386)</f>
        <v>4.6680555555555552</v>
      </c>
      <c r="AN386" s="18">
        <f t="shared" si="167"/>
        <v>1743.1734583483592</v>
      </c>
      <c r="AO386" s="18">
        <f>SUM(AJ$2:AJ386)</f>
        <v>16.222222222222221</v>
      </c>
      <c r="AP386" s="18">
        <f>SUM(AK$2:AK386)</f>
        <v>4.6680555555555552</v>
      </c>
      <c r="AQ386" s="18">
        <f t="shared" si="168"/>
        <v>1743.1734583483592</v>
      </c>
    </row>
    <row r="387" spans="1:43" x14ac:dyDescent="0.25">
      <c r="A387" s="49">
        <f t="shared" si="169"/>
        <v>386</v>
      </c>
      <c r="B387" s="120">
        <f t="shared" si="169"/>
        <v>41019</v>
      </c>
      <c r="C387" s="21">
        <f t="shared" si="150"/>
        <v>4</v>
      </c>
      <c r="D387" s="51">
        <f>COUNTIF('Rake Load'!A:A,Summary!B387)</f>
        <v>5</v>
      </c>
      <c r="E387" s="51">
        <f>SUMIF('Rake Load'!A:A,B387,'Rake Load'!F:F)</f>
        <v>17953.010000000002</v>
      </c>
      <c r="F387" s="23">
        <f>SUMIF('Rake Load'!A:A,B387,'Rake Load'!AB:AB)</f>
        <v>0.52569444444444435</v>
      </c>
      <c r="G387" s="23">
        <f t="shared" si="151"/>
        <v>0.10513888888888887</v>
      </c>
      <c r="H387" s="24">
        <f t="shared" si="152"/>
        <v>2</v>
      </c>
      <c r="I387" s="24">
        <f t="shared" si="153"/>
        <v>31</v>
      </c>
      <c r="J387" s="23">
        <f>SUMIF('Rake Load'!A:A,B387,'Rake Load'!BI:BI)</f>
        <v>0</v>
      </c>
      <c r="K387" s="29">
        <f t="shared" si="154"/>
        <v>0.52569444444444435</v>
      </c>
      <c r="L387" s="29">
        <f t="shared" si="155"/>
        <v>0.10513888888888887</v>
      </c>
      <c r="M387" s="36">
        <f t="shared" si="156"/>
        <v>2</v>
      </c>
      <c r="N387" s="36">
        <f t="shared" si="157"/>
        <v>31</v>
      </c>
      <c r="O387" s="122">
        <f>SUMIF(C$2:C387,C387,D$2:D387)</f>
        <v>126</v>
      </c>
      <c r="P387" s="21">
        <f>SUMIF(C$2:C387,C387,F$2:F387)</f>
        <v>16.752083333333331</v>
      </c>
      <c r="Q387" s="25">
        <f t="shared" si="158"/>
        <v>0.13295304232804231</v>
      </c>
      <c r="R387" s="24">
        <f t="shared" si="159"/>
        <v>3</v>
      </c>
      <c r="S387" s="24">
        <f t="shared" si="160"/>
        <v>11</v>
      </c>
      <c r="T387" s="122">
        <f>SUM(D$2:D387)</f>
        <v>132</v>
      </c>
      <c r="U387" s="26">
        <f>SUMIF(C$2:C387,C387,E$2:E387)</f>
        <v>450732.53999999992</v>
      </c>
      <c r="V387" s="26">
        <f>SUM(E$2:E387)</f>
        <v>464629.11</v>
      </c>
      <c r="W387" s="31">
        <f>SUM(F$2:F387)</f>
        <v>16.752083333333331</v>
      </c>
      <c r="X387" s="31">
        <f t="shared" si="161"/>
        <v>0.12690972222222222</v>
      </c>
      <c r="Y387" s="24">
        <f t="shared" si="162"/>
        <v>3</v>
      </c>
      <c r="Z387" s="24">
        <f t="shared" si="163"/>
        <v>2</v>
      </c>
      <c r="AA387" s="26">
        <f>SUMIF('Rake Load'!A:A,Summary!B387,'Rake Load'!AO:AO)</f>
        <v>1.2083333333333335</v>
      </c>
      <c r="AB387" s="26">
        <f>SUMIF(C$2:C387,C387,AA$2:AA387)</f>
        <v>44.180555555555557</v>
      </c>
      <c r="AC387" s="26">
        <f>SUM(AA$2:AA387)</f>
        <v>44.180555555555557</v>
      </c>
      <c r="AD387" s="31">
        <f t="shared" si="164"/>
        <v>0.2416666666666667</v>
      </c>
      <c r="AE387" s="31">
        <f t="shared" si="165"/>
        <v>0.35063932980599649</v>
      </c>
      <c r="AF387" s="31">
        <f t="shared" si="166"/>
        <v>0.33470117845117847</v>
      </c>
      <c r="AG387" s="26">
        <f>SUMIF(Unloader!B:B,Summary!B387,Unloader!M:M)</f>
        <v>59247</v>
      </c>
      <c r="AH387" s="26">
        <f>SUMIF(C$2:C387,C387,AG$2:AG387)</f>
        <v>542629</v>
      </c>
      <c r="AI387" s="26">
        <f>SUM(AG$2:AG387)</f>
        <v>542629</v>
      </c>
      <c r="AJ387" s="28">
        <f>SUMIF(Unloader!B:B,Summary!B387,Unloader!X:X)</f>
        <v>1</v>
      </c>
      <c r="AK387" s="28">
        <f>SUMIF(Unloader!B:B,Summary!B387,Unloader!AE:AE)+SUMIF(Unloader!B:B,Summary!B387,Unloader!BS:BS)+SUMIF(Unloader!B:B,Summary!B387,Unloader!BO:BO)</f>
        <v>0.11666666666666665</v>
      </c>
      <c r="AL387" s="28">
        <f>SUMIF(C$2:C387,C387,AJ$2:AJ387)</f>
        <v>17.222222222222221</v>
      </c>
      <c r="AM387" s="28">
        <f>SUMIF(C$2:C387,C387,AK$2:AK387)</f>
        <v>4.7847222222222214</v>
      </c>
      <c r="AN387" s="18">
        <f t="shared" si="167"/>
        <v>1817.8525963149079</v>
      </c>
      <c r="AO387" s="18">
        <f>SUM(AJ$2:AJ387)</f>
        <v>17.222222222222221</v>
      </c>
      <c r="AP387" s="18">
        <f>SUM(AK$2:AK387)</f>
        <v>4.7847222222222214</v>
      </c>
      <c r="AQ387" s="18">
        <f t="shared" si="168"/>
        <v>1817.8525963149079</v>
      </c>
    </row>
    <row r="388" spans="1:43" x14ac:dyDescent="0.25">
      <c r="A388" s="49">
        <f t="shared" si="169"/>
        <v>387</v>
      </c>
      <c r="B388" s="120">
        <f t="shared" si="169"/>
        <v>41020</v>
      </c>
      <c r="C388" s="21">
        <f t="shared" si="150"/>
        <v>4</v>
      </c>
      <c r="D388" s="51">
        <f>COUNTIF('Rake Load'!A:A,Summary!B388)</f>
        <v>5</v>
      </c>
      <c r="E388" s="51">
        <f>SUMIF('Rake Load'!A:A,B388,'Rake Load'!F:F)</f>
        <v>17408.38</v>
      </c>
      <c r="F388" s="23">
        <f>SUMIF('Rake Load'!A:A,B388,'Rake Load'!AB:AB)</f>
        <v>0.39305555555555544</v>
      </c>
      <c r="G388" s="23">
        <f t="shared" si="151"/>
        <v>7.861111111111109E-2</v>
      </c>
      <c r="H388" s="24">
        <f t="shared" si="152"/>
        <v>1</v>
      </c>
      <c r="I388" s="24">
        <f t="shared" si="153"/>
        <v>53</v>
      </c>
      <c r="J388" s="23">
        <f>SUMIF('Rake Load'!A:A,B388,'Rake Load'!BI:BI)</f>
        <v>0</v>
      </c>
      <c r="K388" s="29">
        <f t="shared" si="154"/>
        <v>0.39305555555555544</v>
      </c>
      <c r="L388" s="29">
        <f t="shared" si="155"/>
        <v>7.861111111111109E-2</v>
      </c>
      <c r="M388" s="36">
        <f t="shared" si="156"/>
        <v>1</v>
      </c>
      <c r="N388" s="36">
        <f t="shared" si="157"/>
        <v>53</v>
      </c>
      <c r="O388" s="122">
        <f>SUMIF(C$2:C388,C388,D$2:D388)</f>
        <v>131</v>
      </c>
      <c r="P388" s="21">
        <f>SUMIF(C$2:C388,C388,F$2:F388)</f>
        <v>17.145138888888887</v>
      </c>
      <c r="Q388" s="25">
        <f t="shared" si="158"/>
        <v>0.13087892281594571</v>
      </c>
      <c r="R388" s="24">
        <f t="shared" si="159"/>
        <v>3</v>
      </c>
      <c r="S388" s="24">
        <f t="shared" si="160"/>
        <v>8</v>
      </c>
      <c r="T388" s="122">
        <f>SUM(D$2:D388)</f>
        <v>137</v>
      </c>
      <c r="U388" s="26">
        <f>SUMIF(C$2:C388,C388,E$2:E388)</f>
        <v>468140.91999999993</v>
      </c>
      <c r="V388" s="26">
        <f>SUM(E$2:E388)</f>
        <v>482037.49</v>
      </c>
      <c r="W388" s="31">
        <f>SUM(F$2:F388)</f>
        <v>17.145138888888887</v>
      </c>
      <c r="X388" s="31">
        <f t="shared" si="161"/>
        <v>0.12514699918896999</v>
      </c>
      <c r="Y388" s="24">
        <f t="shared" si="162"/>
        <v>3</v>
      </c>
      <c r="Z388" s="24">
        <f t="shared" si="163"/>
        <v>0</v>
      </c>
      <c r="AA388" s="26">
        <f>SUMIF('Rake Load'!A:A,Summary!B388,'Rake Load'!AO:AO)</f>
        <v>1.2777777777777777</v>
      </c>
      <c r="AB388" s="26">
        <f>SUMIF(C$2:C388,C388,AA$2:AA388)</f>
        <v>45.458333333333336</v>
      </c>
      <c r="AC388" s="26">
        <f>SUM(AA$2:AA388)</f>
        <v>45.458333333333336</v>
      </c>
      <c r="AD388" s="31">
        <f t="shared" si="164"/>
        <v>0.25555555555555554</v>
      </c>
      <c r="AE388" s="31">
        <f t="shared" si="165"/>
        <v>0.34701017811704837</v>
      </c>
      <c r="AF388" s="31">
        <f t="shared" si="166"/>
        <v>0.33181265206812655</v>
      </c>
      <c r="AG388" s="26">
        <f>SUMIF(Unloader!B:B,Summary!B388,Unloader!M:M)</f>
        <v>39958</v>
      </c>
      <c r="AH388" s="26">
        <f>SUMIF(C$2:C388,C388,AG$2:AG388)</f>
        <v>582587</v>
      </c>
      <c r="AI388" s="26">
        <f>SUM(AG$2:AG388)</f>
        <v>582587</v>
      </c>
      <c r="AJ388" s="28">
        <f>SUMIF(Unloader!B:B,Summary!B388,Unloader!X:X)</f>
        <v>1</v>
      </c>
      <c r="AK388" s="28">
        <f>SUMIF(Unloader!B:B,Summary!B388,Unloader!AE:AE)+SUMIF(Unloader!B:B,Summary!B388,Unloader!BS:BS)+SUMIF(Unloader!B:B,Summary!B388,Unloader!BO:BO)</f>
        <v>1.1805555555555555E-2</v>
      </c>
      <c r="AL388" s="28">
        <f>SUMIF(C$2:C388,C388,AJ$2:AJ388)</f>
        <v>18.222222222222221</v>
      </c>
      <c r="AM388" s="28">
        <f>SUMIF(C$2:C388,C388,AK$2:AK388)</f>
        <v>4.7965277777777766</v>
      </c>
      <c r="AN388" s="18">
        <f t="shared" si="167"/>
        <v>1808.0597941343815</v>
      </c>
      <c r="AO388" s="18">
        <f>SUM(AJ$2:AJ388)</f>
        <v>18.222222222222221</v>
      </c>
      <c r="AP388" s="18">
        <f>SUM(AK$2:AK388)</f>
        <v>4.7965277777777766</v>
      </c>
      <c r="AQ388" s="18">
        <f t="shared" si="168"/>
        <v>1808.0597941343815</v>
      </c>
    </row>
    <row r="389" spans="1:43" x14ac:dyDescent="0.25">
      <c r="A389" s="49">
        <f t="shared" si="169"/>
        <v>388</v>
      </c>
      <c r="B389" s="120">
        <f t="shared" si="169"/>
        <v>41021</v>
      </c>
      <c r="C389" s="21">
        <f t="shared" si="150"/>
        <v>4</v>
      </c>
      <c r="D389" s="51">
        <f>COUNTIF('Rake Load'!A:A,Summary!B389)</f>
        <v>5</v>
      </c>
      <c r="E389" s="51">
        <f>SUMIF('Rake Load'!A:A,B389,'Rake Load'!F:F)</f>
        <v>17587.39</v>
      </c>
      <c r="F389" s="23">
        <f>SUMIF('Rake Load'!A:A,B389,'Rake Load'!AB:AB)</f>
        <v>0.54583333333333317</v>
      </c>
      <c r="G389" s="23">
        <f t="shared" si="151"/>
        <v>0.10916666666666663</v>
      </c>
      <c r="H389" s="24">
        <f t="shared" si="152"/>
        <v>2</v>
      </c>
      <c r="I389" s="24">
        <f t="shared" si="153"/>
        <v>37</v>
      </c>
      <c r="J389" s="23">
        <f>SUMIF('Rake Load'!A:A,B389,'Rake Load'!BI:BI)</f>
        <v>0</v>
      </c>
      <c r="K389" s="29">
        <f t="shared" si="154"/>
        <v>0.54583333333333317</v>
      </c>
      <c r="L389" s="29">
        <f t="shared" si="155"/>
        <v>0.10916666666666663</v>
      </c>
      <c r="M389" s="36">
        <f t="shared" si="156"/>
        <v>2</v>
      </c>
      <c r="N389" s="36">
        <f t="shared" si="157"/>
        <v>37</v>
      </c>
      <c r="O389" s="122">
        <f>SUMIF(C$2:C389,C389,D$2:D389)</f>
        <v>136</v>
      </c>
      <c r="P389" s="21">
        <f>SUMIF(C$2:C389,C389,F$2:F389)</f>
        <v>17.690972222222221</v>
      </c>
      <c r="Q389" s="25">
        <f t="shared" si="158"/>
        <v>0.13008067810457516</v>
      </c>
      <c r="R389" s="24">
        <f t="shared" si="159"/>
        <v>3</v>
      </c>
      <c r="S389" s="24">
        <f t="shared" si="160"/>
        <v>7</v>
      </c>
      <c r="T389" s="122">
        <f>SUM(D$2:D389)</f>
        <v>142</v>
      </c>
      <c r="U389" s="26">
        <f>SUMIF(C$2:C389,C389,E$2:E389)</f>
        <v>485728.30999999994</v>
      </c>
      <c r="V389" s="26">
        <f>SUM(E$2:E389)</f>
        <v>499624.88</v>
      </c>
      <c r="W389" s="31">
        <f>SUM(F$2:F389)</f>
        <v>17.690972222222221</v>
      </c>
      <c r="X389" s="31">
        <f t="shared" si="161"/>
        <v>0.12458431142410015</v>
      </c>
      <c r="Y389" s="24">
        <f t="shared" si="162"/>
        <v>2</v>
      </c>
      <c r="Z389" s="24">
        <f t="shared" si="163"/>
        <v>59</v>
      </c>
      <c r="AA389" s="26">
        <f>SUMIF('Rake Load'!A:A,Summary!B389,'Rake Load'!AO:AO)</f>
        <v>1.3333333333333335</v>
      </c>
      <c r="AB389" s="26">
        <f>SUMIF(C$2:C389,C389,AA$2:AA389)</f>
        <v>46.791666666666671</v>
      </c>
      <c r="AC389" s="26">
        <f>SUM(AA$2:AA389)</f>
        <v>46.791666666666671</v>
      </c>
      <c r="AD389" s="31">
        <f t="shared" si="164"/>
        <v>0.26666666666666672</v>
      </c>
      <c r="AE389" s="31">
        <f t="shared" si="165"/>
        <v>0.34405637254901966</v>
      </c>
      <c r="AF389" s="31">
        <f t="shared" si="166"/>
        <v>0.32951877934272306</v>
      </c>
      <c r="AG389" s="26">
        <f>SUMIF(Unloader!B:B,Summary!B389,Unloader!M:M)</f>
        <v>25958</v>
      </c>
      <c r="AH389" s="26">
        <f>SUMIF(C$2:C389,C389,AG$2:AG389)</f>
        <v>608545</v>
      </c>
      <c r="AI389" s="26">
        <f>SUM(AG$2:AG389)</f>
        <v>608545</v>
      </c>
      <c r="AJ389" s="28">
        <f>SUMIF(Unloader!B:B,Summary!B389,Unloader!X:X)</f>
        <v>1</v>
      </c>
      <c r="AK389" s="28">
        <f>SUMIF(Unloader!B:B,Summary!B389,Unloader!AE:AE)+SUMIF(Unloader!B:B,Summary!B389,Unloader!BS:BS)+SUMIF(Unloader!B:B,Summary!B389,Unloader!BO:BO)</f>
        <v>4.2361111111111106E-2</v>
      </c>
      <c r="AL389" s="28">
        <f>SUMIF(C$2:C389,C389,AJ$2:AJ389)</f>
        <v>19.222222222222221</v>
      </c>
      <c r="AM389" s="28">
        <f>SUMIF(C$2:C389,C389,AK$2:AK389)</f>
        <v>4.8388888888888877</v>
      </c>
      <c r="AN389" s="18">
        <f t="shared" si="167"/>
        <v>1762.8765932792585</v>
      </c>
      <c r="AO389" s="18">
        <f>SUM(AJ$2:AJ389)</f>
        <v>19.222222222222221</v>
      </c>
      <c r="AP389" s="18">
        <f>SUM(AK$2:AK389)</f>
        <v>4.8388888888888877</v>
      </c>
      <c r="AQ389" s="18">
        <f t="shared" si="168"/>
        <v>1762.8765932792585</v>
      </c>
    </row>
    <row r="390" spans="1:43" x14ac:dyDescent="0.25">
      <c r="A390" s="49">
        <f t="shared" si="169"/>
        <v>389</v>
      </c>
      <c r="B390" s="120">
        <f t="shared" si="169"/>
        <v>41022</v>
      </c>
      <c r="C390" s="21">
        <f t="shared" si="150"/>
        <v>4</v>
      </c>
      <c r="D390" s="51">
        <f>COUNTIF('Rake Load'!A:A,Summary!B390)</f>
        <v>4</v>
      </c>
      <c r="E390" s="51">
        <f>SUMIF('Rake Load'!A:A,B390,'Rake Load'!F:F)</f>
        <v>13012.89</v>
      </c>
      <c r="F390" s="23">
        <f>SUMIF('Rake Load'!A:A,B390,'Rake Load'!AB:AB)</f>
        <v>0.44999999999999984</v>
      </c>
      <c r="G390" s="23">
        <f t="shared" si="151"/>
        <v>0.11249999999999996</v>
      </c>
      <c r="H390" s="24">
        <f t="shared" si="152"/>
        <v>2</v>
      </c>
      <c r="I390" s="24">
        <f t="shared" si="153"/>
        <v>42</v>
      </c>
      <c r="J390" s="23">
        <f>SUMIF('Rake Load'!A:A,B390,'Rake Load'!BI:BI)</f>
        <v>0</v>
      </c>
      <c r="K390" s="29">
        <f t="shared" si="154"/>
        <v>0.44999999999999984</v>
      </c>
      <c r="L390" s="29">
        <f t="shared" si="155"/>
        <v>0.11249999999999996</v>
      </c>
      <c r="M390" s="36">
        <f t="shared" si="156"/>
        <v>2</v>
      </c>
      <c r="N390" s="36">
        <f t="shared" si="157"/>
        <v>42</v>
      </c>
      <c r="O390" s="122">
        <f>SUMIF(C$2:C390,C390,D$2:D390)</f>
        <v>140</v>
      </c>
      <c r="P390" s="21">
        <f>SUMIF(C$2:C390,C390,F$2:F390)</f>
        <v>18.140972222222221</v>
      </c>
      <c r="Q390" s="25">
        <f t="shared" si="158"/>
        <v>0.12957837301587299</v>
      </c>
      <c r="R390" s="24">
        <f t="shared" si="159"/>
        <v>3</v>
      </c>
      <c r="S390" s="24">
        <f t="shared" si="160"/>
        <v>6</v>
      </c>
      <c r="T390" s="122">
        <f>SUM(D$2:D390)</f>
        <v>146</v>
      </c>
      <c r="U390" s="26">
        <f>SUMIF(C$2:C390,C390,E$2:E390)</f>
        <v>498741.19999999995</v>
      </c>
      <c r="V390" s="26">
        <f>SUM(E$2:E390)</f>
        <v>512637.77</v>
      </c>
      <c r="W390" s="31">
        <f>SUM(F$2:F390)</f>
        <v>18.140972222222221</v>
      </c>
      <c r="X390" s="31">
        <f t="shared" si="161"/>
        <v>0.12425323439878233</v>
      </c>
      <c r="Y390" s="24">
        <f t="shared" si="162"/>
        <v>2</v>
      </c>
      <c r="Z390" s="24">
        <f t="shared" si="163"/>
        <v>58</v>
      </c>
      <c r="AA390" s="26">
        <f>SUMIF('Rake Load'!A:A,Summary!B390,'Rake Load'!AO:AO)</f>
        <v>1.4826388888888886</v>
      </c>
      <c r="AB390" s="26">
        <f>SUMIF(C$2:C390,C390,AA$2:AA390)</f>
        <v>48.274305555555557</v>
      </c>
      <c r="AC390" s="26">
        <f>SUM(AA$2:AA390)</f>
        <v>48.274305555555557</v>
      </c>
      <c r="AD390" s="31">
        <f t="shared" si="164"/>
        <v>0.37065972222222215</v>
      </c>
      <c r="AE390" s="31">
        <f t="shared" si="165"/>
        <v>0.34481646825396828</v>
      </c>
      <c r="AF390" s="31">
        <f t="shared" si="166"/>
        <v>0.33064592846270929</v>
      </c>
      <c r="AG390" s="26">
        <f>SUMIF(Unloader!B:B,Summary!B390,Unloader!M:M)</f>
        <v>22721</v>
      </c>
      <c r="AH390" s="26">
        <f>SUMIF(C$2:C390,C390,AG$2:AG390)</f>
        <v>631266</v>
      </c>
      <c r="AI390" s="26">
        <f>SUM(AG$2:AG390)</f>
        <v>631266</v>
      </c>
      <c r="AJ390" s="28">
        <f>SUMIF(Unloader!B:B,Summary!B390,Unloader!X:X)</f>
        <v>0.82291666666666674</v>
      </c>
      <c r="AK390" s="28">
        <f>SUMIF(Unloader!B:B,Summary!B390,Unloader!AE:AE)+SUMIF(Unloader!B:B,Summary!B390,Unloader!BS:BS)+SUMIF(Unloader!B:B,Summary!B390,Unloader!BO:BO)</f>
        <v>0.11319444444444444</v>
      </c>
      <c r="AL390" s="28">
        <f>SUMIF(C$2:C390,C390,AJ$2:AJ390)</f>
        <v>20.045138888888889</v>
      </c>
      <c r="AM390" s="28">
        <f>SUMIF(C$2:C390,C390,AK$2:AK390)</f>
        <v>4.9520833333333325</v>
      </c>
      <c r="AN390" s="18">
        <f t="shared" si="167"/>
        <v>1742.7054384834819</v>
      </c>
      <c r="AO390" s="18">
        <f>SUM(AJ$2:AJ390)</f>
        <v>20.045138888888889</v>
      </c>
      <c r="AP390" s="18">
        <f>SUM(AK$2:AK390)</f>
        <v>4.9520833333333325</v>
      </c>
      <c r="AQ390" s="18">
        <f t="shared" si="168"/>
        <v>1742.7054384834819</v>
      </c>
    </row>
    <row r="391" spans="1:43" x14ac:dyDescent="0.25">
      <c r="A391" s="49">
        <f t="shared" si="169"/>
        <v>390</v>
      </c>
      <c r="B391" s="120">
        <f t="shared" si="169"/>
        <v>41023</v>
      </c>
      <c r="C391" s="21">
        <f t="shared" si="150"/>
        <v>4</v>
      </c>
      <c r="D391" s="51">
        <f>COUNTIF('Rake Load'!A:A,Summary!B391)</f>
        <v>8</v>
      </c>
      <c r="E391" s="51">
        <f>SUMIF('Rake Load'!A:A,B391,'Rake Load'!F:F)</f>
        <v>28657.420000000002</v>
      </c>
      <c r="F391" s="23">
        <f>SUMIF('Rake Load'!A:A,B391,'Rake Load'!AB:AB)</f>
        <v>1.3416666666666666</v>
      </c>
      <c r="G391" s="23">
        <f t="shared" si="151"/>
        <v>0.16770833333333332</v>
      </c>
      <c r="H391" s="24">
        <f t="shared" si="152"/>
        <v>4</v>
      </c>
      <c r="I391" s="24">
        <f t="shared" si="153"/>
        <v>1</v>
      </c>
      <c r="J391" s="23">
        <f>SUMIF('Rake Load'!A:A,B391,'Rake Load'!BI:BI)</f>
        <v>0</v>
      </c>
      <c r="K391" s="29">
        <f t="shared" si="154"/>
        <v>1.3416666666666666</v>
      </c>
      <c r="L391" s="29">
        <f t="shared" si="155"/>
        <v>0.16770833333333332</v>
      </c>
      <c r="M391" s="36">
        <f t="shared" si="156"/>
        <v>4</v>
      </c>
      <c r="N391" s="36">
        <f t="shared" si="157"/>
        <v>1</v>
      </c>
      <c r="O391" s="122">
        <f>SUMIF(C$2:C391,C391,D$2:D391)</f>
        <v>148</v>
      </c>
      <c r="P391" s="21">
        <f>SUMIF(C$2:C391,C391,F$2:F391)</f>
        <v>19.482638888888886</v>
      </c>
      <c r="Q391" s="25">
        <f t="shared" si="158"/>
        <v>0.13163945195195192</v>
      </c>
      <c r="R391" s="24">
        <f t="shared" si="159"/>
        <v>3</v>
      </c>
      <c r="S391" s="24">
        <f t="shared" si="160"/>
        <v>9</v>
      </c>
      <c r="T391" s="122">
        <f>SUM(D$2:D391)</f>
        <v>154</v>
      </c>
      <c r="U391" s="26">
        <f>SUMIF(C$2:C391,C391,E$2:E391)</f>
        <v>527398.62</v>
      </c>
      <c r="V391" s="26">
        <f>SUM(E$2:E391)</f>
        <v>541295.19000000006</v>
      </c>
      <c r="W391" s="31">
        <f>SUM(F$2:F391)</f>
        <v>19.482638888888886</v>
      </c>
      <c r="X391" s="31">
        <f t="shared" si="161"/>
        <v>0.12651064213564212</v>
      </c>
      <c r="Y391" s="24">
        <f t="shared" si="162"/>
        <v>3</v>
      </c>
      <c r="Z391" s="24">
        <f t="shared" si="163"/>
        <v>2</v>
      </c>
      <c r="AA391" s="26">
        <f>SUMIF('Rake Load'!A:A,Summary!B391,'Rake Load'!AO:AO)</f>
        <v>3.2430555555555554</v>
      </c>
      <c r="AB391" s="26">
        <f>SUMIF(C$2:C391,C391,AA$2:AA391)</f>
        <v>51.517361111111114</v>
      </c>
      <c r="AC391" s="26">
        <f>SUM(AA$2:AA391)</f>
        <v>51.517361111111114</v>
      </c>
      <c r="AD391" s="31">
        <f t="shared" si="164"/>
        <v>0.40538194444444442</v>
      </c>
      <c r="AE391" s="31">
        <f t="shared" si="165"/>
        <v>0.34809027777777779</v>
      </c>
      <c r="AF391" s="31">
        <f t="shared" si="166"/>
        <v>0.33452831890331891</v>
      </c>
      <c r="AG391" s="26">
        <f>SUMIF(Unloader!B:B,Summary!B391,Unloader!M:M)</f>
        <v>33418</v>
      </c>
      <c r="AH391" s="26">
        <f>SUMIF(C$2:C391,C391,AG$2:AG391)</f>
        <v>664684</v>
      </c>
      <c r="AI391" s="26">
        <f>SUM(AG$2:AG391)</f>
        <v>664684</v>
      </c>
      <c r="AJ391" s="28">
        <f>SUMIF(Unloader!B:B,Summary!B391,Unloader!X:X)</f>
        <v>1</v>
      </c>
      <c r="AK391" s="28">
        <f>SUMIF(Unloader!B:B,Summary!B391,Unloader!AE:AE)+SUMIF(Unloader!B:B,Summary!B391,Unloader!BS:BS)+SUMIF(Unloader!B:B,Summary!B391,Unloader!BO:BO)</f>
        <v>0.1451388888888889</v>
      </c>
      <c r="AL391" s="28">
        <f>SUMIF(C$2:C391,C391,AJ$2:AJ391)</f>
        <v>21.045138888888889</v>
      </c>
      <c r="AM391" s="28">
        <f>SUMIF(C$2:C391,C391,AK$2:AK391)</f>
        <v>5.0972222222222214</v>
      </c>
      <c r="AN391" s="18">
        <f t="shared" si="167"/>
        <v>1736.6009144350098</v>
      </c>
      <c r="AO391" s="18">
        <f>SUM(AJ$2:AJ391)</f>
        <v>21.045138888888889</v>
      </c>
      <c r="AP391" s="18">
        <f>SUM(AK$2:AK391)</f>
        <v>5.0972222222222214</v>
      </c>
      <c r="AQ391" s="18">
        <f t="shared" si="168"/>
        <v>1736.6009144350098</v>
      </c>
    </row>
    <row r="392" spans="1:43" x14ac:dyDescent="0.25">
      <c r="A392" s="49">
        <f t="shared" ref="A392:B407" si="170">A391+1</f>
        <v>391</v>
      </c>
      <c r="B392" s="120">
        <f t="shared" si="170"/>
        <v>41024</v>
      </c>
      <c r="C392" s="21">
        <f t="shared" si="150"/>
        <v>4</v>
      </c>
      <c r="D392" s="51">
        <f>COUNTIF('Rake Load'!A:A,Summary!B392)</f>
        <v>5</v>
      </c>
      <c r="E392" s="51">
        <f>SUMIF('Rake Load'!A:A,B392,'Rake Load'!F:F)</f>
        <v>17957.059999999998</v>
      </c>
      <c r="F392" s="23">
        <f>SUMIF('Rake Load'!A:A,B392,'Rake Load'!AB:AB)</f>
        <v>0.98472222222222228</v>
      </c>
      <c r="G392" s="23">
        <f t="shared" si="151"/>
        <v>0.19694444444444445</v>
      </c>
      <c r="H392" s="24">
        <f t="shared" si="152"/>
        <v>4</v>
      </c>
      <c r="I392" s="24">
        <f t="shared" si="153"/>
        <v>43</v>
      </c>
      <c r="J392" s="23">
        <f>SUMIF('Rake Load'!A:A,B392,'Rake Load'!BI:BI)</f>
        <v>0</v>
      </c>
      <c r="K392" s="29">
        <f t="shared" si="154"/>
        <v>0.98472222222222228</v>
      </c>
      <c r="L392" s="29">
        <f t="shared" si="155"/>
        <v>0.19694444444444445</v>
      </c>
      <c r="M392" s="36">
        <f t="shared" si="156"/>
        <v>4</v>
      </c>
      <c r="N392" s="36">
        <f t="shared" si="157"/>
        <v>43</v>
      </c>
      <c r="O392" s="122">
        <f>SUMIF(C$2:C392,C392,D$2:D392)</f>
        <v>153</v>
      </c>
      <c r="P392" s="21">
        <f>SUMIF(C$2:C392,C392,F$2:F392)</f>
        <v>20.467361111111106</v>
      </c>
      <c r="Q392" s="25">
        <f t="shared" si="158"/>
        <v>0.13377360203340594</v>
      </c>
      <c r="R392" s="24">
        <f t="shared" si="159"/>
        <v>3</v>
      </c>
      <c r="S392" s="24">
        <f t="shared" si="160"/>
        <v>12</v>
      </c>
      <c r="T392" s="122">
        <f>SUM(D$2:D392)</f>
        <v>159</v>
      </c>
      <c r="U392" s="26">
        <f>SUMIF(C$2:C392,C392,E$2:E392)</f>
        <v>545355.67999999993</v>
      </c>
      <c r="V392" s="26">
        <f>SUM(E$2:E392)</f>
        <v>559252.25</v>
      </c>
      <c r="W392" s="31">
        <f>SUM(F$2:F392)</f>
        <v>20.467361111111106</v>
      </c>
      <c r="X392" s="31">
        <f t="shared" si="161"/>
        <v>0.12872554157931512</v>
      </c>
      <c r="Y392" s="24">
        <f t="shared" si="162"/>
        <v>3</v>
      </c>
      <c r="Z392" s="24">
        <f t="shared" si="163"/>
        <v>5</v>
      </c>
      <c r="AA392" s="26">
        <f>SUMIF('Rake Load'!A:A,Summary!B392,'Rake Load'!AO:AO)</f>
        <v>1.4409722222222221</v>
      </c>
      <c r="AB392" s="26">
        <f>SUMIF(C$2:C392,C392,AA$2:AA392)</f>
        <v>52.958333333333336</v>
      </c>
      <c r="AC392" s="26">
        <f>SUM(AA$2:AA392)</f>
        <v>52.958333333333336</v>
      </c>
      <c r="AD392" s="31">
        <f t="shared" si="164"/>
        <v>0.28819444444444442</v>
      </c>
      <c r="AE392" s="31">
        <f t="shared" si="165"/>
        <v>0.34613289760348587</v>
      </c>
      <c r="AF392" s="31">
        <f t="shared" si="166"/>
        <v>0.3330712788259958</v>
      </c>
      <c r="AG392" s="26">
        <f>SUMIF(Unloader!B:B,Summary!B392,Unloader!M:M)</f>
        <v>17910</v>
      </c>
      <c r="AH392" s="26">
        <f>SUMIF(C$2:C392,C392,AG$2:AG392)</f>
        <v>682594</v>
      </c>
      <c r="AI392" s="26">
        <f>SUM(AG$2:AG392)</f>
        <v>682594</v>
      </c>
      <c r="AJ392" s="28">
        <f>SUMIF(Unloader!B:B,Summary!B392,Unloader!X:X)</f>
        <v>1</v>
      </c>
      <c r="AK392" s="28">
        <f>SUMIF(Unloader!B:B,Summary!B392,Unloader!AE:AE)+SUMIF(Unloader!B:B,Summary!B392,Unloader!BS:BS)+SUMIF(Unloader!B:B,Summary!B392,Unloader!BO:BO)</f>
        <v>6.8749999999999992E-2</v>
      </c>
      <c r="AL392" s="28">
        <f>SUMIF(C$2:C392,C392,AJ$2:AJ392)</f>
        <v>22.045138888888889</v>
      </c>
      <c r="AM392" s="28">
        <f>SUMIF(C$2:C392,C392,AK$2:AK392)</f>
        <v>5.1659722222222211</v>
      </c>
      <c r="AN392" s="18">
        <f t="shared" si="167"/>
        <v>1685.0012342631446</v>
      </c>
      <c r="AO392" s="18">
        <f>SUM(AJ$2:AJ392)</f>
        <v>22.045138888888889</v>
      </c>
      <c r="AP392" s="18">
        <f>SUM(AK$2:AK392)</f>
        <v>5.1659722222222211</v>
      </c>
      <c r="AQ392" s="18">
        <f t="shared" si="168"/>
        <v>1685.0012342631446</v>
      </c>
    </row>
    <row r="393" spans="1:43" x14ac:dyDescent="0.25">
      <c r="A393" s="49">
        <f t="shared" si="170"/>
        <v>392</v>
      </c>
      <c r="B393" s="120">
        <f t="shared" si="170"/>
        <v>41025</v>
      </c>
      <c r="C393" s="21">
        <f t="shared" si="150"/>
        <v>4</v>
      </c>
      <c r="D393" s="51">
        <f>COUNTIF('Rake Load'!A:A,Summary!B393)</f>
        <v>5</v>
      </c>
      <c r="E393" s="51">
        <f>SUMIF('Rake Load'!A:A,B393,'Rake Load'!F:F)</f>
        <v>17256.5</v>
      </c>
      <c r="F393" s="23">
        <f>SUMIF('Rake Load'!A:A,B393,'Rake Load'!AB:AB)</f>
        <v>0.66319444444444475</v>
      </c>
      <c r="G393" s="23">
        <f t="shared" si="151"/>
        <v>0.13263888888888895</v>
      </c>
      <c r="H393" s="24">
        <f t="shared" si="152"/>
        <v>3</v>
      </c>
      <c r="I393" s="24">
        <f t="shared" si="153"/>
        <v>11</v>
      </c>
      <c r="J393" s="23">
        <f>SUMIF('Rake Load'!A:A,B393,'Rake Load'!BI:BI)</f>
        <v>0</v>
      </c>
      <c r="K393" s="29">
        <f t="shared" si="154"/>
        <v>0.66319444444444475</v>
      </c>
      <c r="L393" s="29">
        <f t="shared" si="155"/>
        <v>0.13263888888888895</v>
      </c>
      <c r="M393" s="36">
        <f t="shared" si="156"/>
        <v>3</v>
      </c>
      <c r="N393" s="36">
        <f t="shared" si="157"/>
        <v>11</v>
      </c>
      <c r="O393" s="122">
        <f>SUMIF(C$2:C393,C393,D$2:D393)</f>
        <v>158</v>
      </c>
      <c r="P393" s="21">
        <f>SUMIF(C$2:C393,C393,F$2:F393)</f>
        <v>21.130555555555553</v>
      </c>
      <c r="Q393" s="25">
        <f t="shared" si="158"/>
        <v>0.1337376933895921</v>
      </c>
      <c r="R393" s="24">
        <f t="shared" si="159"/>
        <v>3</v>
      </c>
      <c r="S393" s="24">
        <f t="shared" si="160"/>
        <v>12</v>
      </c>
      <c r="T393" s="122">
        <f>SUM(D$2:D393)</f>
        <v>164</v>
      </c>
      <c r="U393" s="26">
        <f>SUMIF(C$2:C393,C393,E$2:E393)</f>
        <v>562612.17999999993</v>
      </c>
      <c r="V393" s="26">
        <f>SUM(E$2:E393)</f>
        <v>576508.75</v>
      </c>
      <c r="W393" s="31">
        <f>SUM(F$2:F393)</f>
        <v>21.130555555555553</v>
      </c>
      <c r="X393" s="31">
        <f t="shared" si="161"/>
        <v>0.12884485094850948</v>
      </c>
      <c r="Y393" s="24">
        <f t="shared" si="162"/>
        <v>3</v>
      </c>
      <c r="Z393" s="24">
        <f t="shared" si="163"/>
        <v>5</v>
      </c>
      <c r="AA393" s="26">
        <f>SUMIF('Rake Load'!A:A,Summary!B393,'Rake Load'!AO:AO)</f>
        <v>1.1944444444444444</v>
      </c>
      <c r="AB393" s="26">
        <f>SUMIF(C$2:C393,C393,AA$2:AA393)</f>
        <v>54.152777777777779</v>
      </c>
      <c r="AC393" s="26">
        <f>SUM(AA$2:AA393)</f>
        <v>54.152777777777779</v>
      </c>
      <c r="AD393" s="31">
        <f t="shared" si="164"/>
        <v>0.23888888888888887</v>
      </c>
      <c r="AE393" s="31">
        <f t="shared" si="165"/>
        <v>0.34273909985935302</v>
      </c>
      <c r="AF393" s="31">
        <f t="shared" si="166"/>
        <v>0.33019986449864497</v>
      </c>
      <c r="AG393" s="26">
        <f>SUMIF(Unloader!B:B,Summary!B393,Unloader!M:M)</f>
        <v>0</v>
      </c>
      <c r="AH393" s="26">
        <f>SUMIF(C$2:C393,C393,AG$2:AG393)</f>
        <v>682594</v>
      </c>
      <c r="AI393" s="26">
        <f>SUM(AG$2:AG393)</f>
        <v>682594</v>
      </c>
      <c r="AJ393" s="28">
        <f>SUMIF(Unloader!B:B,Summary!B393,Unloader!X:X)</f>
        <v>1</v>
      </c>
      <c r="AK393" s="28">
        <f>SUMIF(Unloader!B:B,Summary!B393,Unloader!AE:AE)+SUMIF(Unloader!B:B,Summary!B393,Unloader!BS:BS)+SUMIF(Unloader!B:B,Summary!B393,Unloader!BO:BO)</f>
        <v>0</v>
      </c>
      <c r="AL393" s="28">
        <f>SUMIF(C$2:C393,C393,AJ$2:AJ393)</f>
        <v>23.045138888888889</v>
      </c>
      <c r="AM393" s="28">
        <f>SUMIF(C$2:C393,C393,AK$2:AK393)</f>
        <v>5.1659722222222211</v>
      </c>
      <c r="AN393" s="18">
        <f t="shared" si="167"/>
        <v>1590.7573992076434</v>
      </c>
      <c r="AO393" s="18">
        <f>SUM(AJ$2:AJ393)</f>
        <v>23.045138888888889</v>
      </c>
      <c r="AP393" s="18">
        <f>SUM(AK$2:AK393)</f>
        <v>5.1659722222222211</v>
      </c>
      <c r="AQ393" s="18">
        <f t="shared" si="168"/>
        <v>1590.7573992076434</v>
      </c>
    </row>
    <row r="394" spans="1:43" x14ac:dyDescent="0.25">
      <c r="A394" s="49">
        <f t="shared" si="170"/>
        <v>393</v>
      </c>
      <c r="B394" s="120">
        <f t="shared" si="170"/>
        <v>41026</v>
      </c>
      <c r="C394" s="21">
        <f t="shared" si="150"/>
        <v>4</v>
      </c>
      <c r="D394" s="51">
        <f>COUNTIF('Rake Load'!A:A,Summary!B394)</f>
        <v>2</v>
      </c>
      <c r="E394" s="51">
        <f>SUMIF('Rake Load'!A:A,B394,'Rake Load'!F:F)</f>
        <v>7305.41</v>
      </c>
      <c r="F394" s="23">
        <f>SUMIF('Rake Load'!A:A,B394,'Rake Load'!AB:AB)</f>
        <v>0.33194444444444449</v>
      </c>
      <c r="G394" s="23">
        <f t="shared" si="151"/>
        <v>0.16597222222222224</v>
      </c>
      <c r="H394" s="24">
        <f t="shared" si="152"/>
        <v>3</v>
      </c>
      <c r="I394" s="24">
        <f t="shared" si="153"/>
        <v>59</v>
      </c>
      <c r="J394" s="23">
        <f>SUMIF('Rake Load'!A:A,B394,'Rake Load'!BI:BI)</f>
        <v>0</v>
      </c>
      <c r="K394" s="29">
        <f t="shared" si="154"/>
        <v>0.33194444444444449</v>
      </c>
      <c r="L394" s="29">
        <f t="shared" si="155"/>
        <v>0.16597222222222224</v>
      </c>
      <c r="M394" s="36">
        <f t="shared" si="156"/>
        <v>3</v>
      </c>
      <c r="N394" s="36">
        <f t="shared" si="157"/>
        <v>59</v>
      </c>
      <c r="O394" s="122">
        <f>SUMIF(C$2:C394,C394,D$2:D394)</f>
        <v>160</v>
      </c>
      <c r="P394" s="21">
        <f>SUMIF(C$2:C394,C394,F$2:F394)</f>
        <v>21.462499999999999</v>
      </c>
      <c r="Q394" s="25">
        <f t="shared" si="158"/>
        <v>0.13414062499999999</v>
      </c>
      <c r="R394" s="24">
        <f t="shared" si="159"/>
        <v>3</v>
      </c>
      <c r="S394" s="24">
        <f t="shared" si="160"/>
        <v>13</v>
      </c>
      <c r="T394" s="122">
        <f>SUM(D$2:D394)</f>
        <v>166</v>
      </c>
      <c r="U394" s="26">
        <f>SUMIF(C$2:C394,C394,E$2:E394)</f>
        <v>569917.59</v>
      </c>
      <c r="V394" s="26">
        <f>SUM(E$2:E394)</f>
        <v>583814.16</v>
      </c>
      <c r="W394" s="31">
        <f>SUM(F$2:F394)</f>
        <v>21.462499999999999</v>
      </c>
      <c r="X394" s="31">
        <f t="shared" si="161"/>
        <v>0.12929216867469878</v>
      </c>
      <c r="Y394" s="24">
        <f t="shared" si="162"/>
        <v>3</v>
      </c>
      <c r="Z394" s="24">
        <f t="shared" si="163"/>
        <v>6</v>
      </c>
      <c r="AA394" s="26">
        <f>SUMIF('Rake Load'!A:A,Summary!B394,'Rake Load'!AO:AO)</f>
        <v>0.625</v>
      </c>
      <c r="AB394" s="26">
        <f>SUMIF(C$2:C394,C394,AA$2:AA394)</f>
        <v>54.777777777777779</v>
      </c>
      <c r="AC394" s="26">
        <f>SUM(AA$2:AA394)</f>
        <v>54.777777777777779</v>
      </c>
      <c r="AD394" s="31">
        <f t="shared" si="164"/>
        <v>0.3125</v>
      </c>
      <c r="AE394" s="31">
        <f t="shared" si="165"/>
        <v>0.34236111111111112</v>
      </c>
      <c r="AF394" s="31">
        <f t="shared" si="166"/>
        <v>0.32998661311914324</v>
      </c>
      <c r="AG394" s="26">
        <f>SUMIF(Unloader!B:B,Summary!B394,Unloader!M:M)</f>
        <v>29041</v>
      </c>
      <c r="AH394" s="26">
        <f>SUMIF(C$2:C394,C394,AG$2:AG394)</f>
        <v>711635</v>
      </c>
      <c r="AI394" s="26">
        <f>SUM(AG$2:AG394)</f>
        <v>711635</v>
      </c>
      <c r="AJ394" s="28">
        <f>SUMIF(Unloader!B:B,Summary!B394,Unloader!X:X)</f>
        <v>1</v>
      </c>
      <c r="AK394" s="28">
        <f>SUMIF(Unloader!B:B,Summary!B394,Unloader!AE:AE)+SUMIF(Unloader!B:B,Summary!B394,Unloader!BS:BS)+SUMIF(Unloader!B:B,Summary!B394,Unloader!BO:BO)</f>
        <v>0.15833333333333333</v>
      </c>
      <c r="AL394" s="28">
        <f>SUMIF(C$2:C394,C394,AJ$2:AJ394)</f>
        <v>24.045138888888889</v>
      </c>
      <c r="AM394" s="28">
        <f>SUMIF(C$2:C394,C394,AK$2:AK394)</f>
        <v>5.3243055555555543</v>
      </c>
      <c r="AN394" s="18">
        <f t="shared" si="167"/>
        <v>1583.8749165368351</v>
      </c>
      <c r="AO394" s="18">
        <f>SUM(AJ$2:AJ394)</f>
        <v>24.045138888888889</v>
      </c>
      <c r="AP394" s="18">
        <f>SUM(AK$2:AK394)</f>
        <v>5.3243055555555543</v>
      </c>
      <c r="AQ394" s="18">
        <f t="shared" si="168"/>
        <v>1583.8749165368351</v>
      </c>
    </row>
    <row r="395" spans="1:43" x14ac:dyDescent="0.25">
      <c r="A395" s="49">
        <f t="shared" si="170"/>
        <v>394</v>
      </c>
      <c r="B395" s="120">
        <f t="shared" si="170"/>
        <v>41027</v>
      </c>
      <c r="C395" s="21">
        <f t="shared" si="150"/>
        <v>4</v>
      </c>
      <c r="D395" s="51">
        <f>COUNTIF('Rake Load'!A:A,Summary!B395)</f>
        <v>4</v>
      </c>
      <c r="E395" s="51">
        <f>SUMIF('Rake Load'!A:A,B395,'Rake Load'!F:F)</f>
        <v>13166.969999999998</v>
      </c>
      <c r="F395" s="23">
        <f>SUMIF('Rake Load'!A:A,B395,'Rake Load'!AB:AB)</f>
        <v>0.59375000000000022</v>
      </c>
      <c r="G395" s="23">
        <f t="shared" si="151"/>
        <v>0.14843750000000006</v>
      </c>
      <c r="H395" s="24">
        <f t="shared" si="152"/>
        <v>3</v>
      </c>
      <c r="I395" s="24">
        <f t="shared" si="153"/>
        <v>33</v>
      </c>
      <c r="J395" s="23">
        <f>SUMIF('Rake Load'!A:A,B395,'Rake Load'!BI:BI)</f>
        <v>1.0416666666666666E-2</v>
      </c>
      <c r="K395" s="29">
        <f t="shared" si="154"/>
        <v>0.58333333333333359</v>
      </c>
      <c r="L395" s="29">
        <f t="shared" si="155"/>
        <v>0.1458333333333334</v>
      </c>
      <c r="M395" s="36">
        <f t="shared" si="156"/>
        <v>3</v>
      </c>
      <c r="N395" s="36">
        <f t="shared" si="157"/>
        <v>30</v>
      </c>
      <c r="O395" s="122">
        <f>SUMIF(C$2:C395,C395,D$2:D395)</f>
        <v>164</v>
      </c>
      <c r="P395" s="21">
        <f>SUMIF(C$2:C395,C395,F$2:F395)</f>
        <v>22.056249999999999</v>
      </c>
      <c r="Q395" s="25">
        <f t="shared" si="158"/>
        <v>0.13448932926829268</v>
      </c>
      <c r="R395" s="24">
        <f t="shared" si="159"/>
        <v>3</v>
      </c>
      <c r="S395" s="24">
        <f t="shared" si="160"/>
        <v>13</v>
      </c>
      <c r="T395" s="122">
        <f>SUM(D$2:D395)</f>
        <v>170</v>
      </c>
      <c r="U395" s="26">
        <f>SUMIF(C$2:C395,C395,E$2:E395)</f>
        <v>583084.55999999994</v>
      </c>
      <c r="V395" s="26">
        <f>SUM(E$2:E395)</f>
        <v>596981.13</v>
      </c>
      <c r="W395" s="31">
        <f>SUM(F$2:F395)</f>
        <v>22.056249999999999</v>
      </c>
      <c r="X395" s="31">
        <f t="shared" si="161"/>
        <v>0.12974264705882352</v>
      </c>
      <c r="Y395" s="24">
        <f t="shared" si="162"/>
        <v>3</v>
      </c>
      <c r="Z395" s="24">
        <f t="shared" si="163"/>
        <v>6</v>
      </c>
      <c r="AA395" s="26">
        <f>SUMIF('Rake Load'!A:A,Summary!B395,'Rake Load'!AO:AO)</f>
        <v>0.9965277777777779</v>
      </c>
      <c r="AB395" s="26">
        <f>SUMIF(C$2:C395,C395,AA$2:AA395)</f>
        <v>55.774305555555557</v>
      </c>
      <c r="AC395" s="26">
        <f>SUM(AA$2:AA395)</f>
        <v>55.774305555555557</v>
      </c>
      <c r="AD395" s="31">
        <f t="shared" si="164"/>
        <v>0.24913194444444448</v>
      </c>
      <c r="AE395" s="31">
        <f t="shared" si="165"/>
        <v>0.34008722899728999</v>
      </c>
      <c r="AF395" s="31">
        <f t="shared" si="166"/>
        <v>0.32808415032679739</v>
      </c>
      <c r="AG395" s="26">
        <f>SUMIF(Unloader!B:B,Summary!B395,Unloader!M:M)</f>
        <v>23469</v>
      </c>
      <c r="AH395" s="26">
        <f>SUMIF(C$2:C395,C395,AG$2:AG395)</f>
        <v>735104</v>
      </c>
      <c r="AI395" s="26">
        <f>SUM(AG$2:AG395)</f>
        <v>735104</v>
      </c>
      <c r="AJ395" s="28">
        <f>SUMIF(Unloader!B:B,Summary!B395,Unloader!X:X)</f>
        <v>1</v>
      </c>
      <c r="AK395" s="28">
        <f>SUMIF(Unloader!B:B,Summary!B395,Unloader!AE:AE)+SUMIF(Unloader!B:B,Summary!B395,Unloader!BS:BS)+SUMIF(Unloader!B:B,Summary!B395,Unloader!BO:BO)</f>
        <v>0.29305555555555557</v>
      </c>
      <c r="AL395" s="28">
        <f>SUMIF(C$2:C395,C395,AJ$2:AJ395)</f>
        <v>25.045138888888889</v>
      </c>
      <c r="AM395" s="28">
        <f>SUMIF(C$2:C395,C395,AK$2:AK395)</f>
        <v>5.6173611111111095</v>
      </c>
      <c r="AN395" s="18">
        <f t="shared" si="167"/>
        <v>1576.574206462682</v>
      </c>
      <c r="AO395" s="18">
        <f>SUM(AJ$2:AJ395)</f>
        <v>25.045138888888889</v>
      </c>
      <c r="AP395" s="18">
        <f>SUM(AK$2:AK395)</f>
        <v>5.6173611111111095</v>
      </c>
      <c r="AQ395" s="18">
        <f t="shared" si="168"/>
        <v>1576.574206462682</v>
      </c>
    </row>
    <row r="396" spans="1:43" x14ac:dyDescent="0.25">
      <c r="A396" s="49">
        <f t="shared" si="170"/>
        <v>395</v>
      </c>
      <c r="B396" s="120">
        <f t="shared" si="170"/>
        <v>41028</v>
      </c>
      <c r="C396" s="21">
        <f t="shared" si="150"/>
        <v>4</v>
      </c>
      <c r="D396" s="51">
        <f>COUNTIF('Rake Load'!A:A,Summary!B396)</f>
        <v>6</v>
      </c>
      <c r="E396" s="51">
        <f>SUMIF('Rake Load'!A:A,B396,'Rake Load'!F:F)</f>
        <v>20905.43</v>
      </c>
      <c r="F396" s="23">
        <f>SUMIF('Rake Load'!A:A,B396,'Rake Load'!AB:AB)</f>
        <v>0.53888888888888886</v>
      </c>
      <c r="G396" s="23">
        <f t="shared" si="151"/>
        <v>8.9814814814814806E-2</v>
      </c>
      <c r="H396" s="24">
        <f t="shared" si="152"/>
        <v>2</v>
      </c>
      <c r="I396" s="24">
        <f t="shared" si="153"/>
        <v>9</v>
      </c>
      <c r="J396" s="23">
        <f>SUMIF('Rake Load'!A:A,B396,'Rake Load'!BI:BI)</f>
        <v>2.9166666666666667E-2</v>
      </c>
      <c r="K396" s="29">
        <f t="shared" si="154"/>
        <v>0.50972222222222219</v>
      </c>
      <c r="L396" s="29">
        <f t="shared" si="155"/>
        <v>8.4953703703703698E-2</v>
      </c>
      <c r="M396" s="36">
        <f t="shared" si="156"/>
        <v>2</v>
      </c>
      <c r="N396" s="36">
        <f t="shared" si="157"/>
        <v>2</v>
      </c>
      <c r="O396" s="122">
        <f>SUMIF(C$2:C396,C396,D$2:D396)</f>
        <v>170</v>
      </c>
      <c r="P396" s="21">
        <f>SUMIF(C$2:C396,C396,F$2:F396)</f>
        <v>22.595138888888886</v>
      </c>
      <c r="Q396" s="25">
        <f t="shared" si="158"/>
        <v>0.13291258169934639</v>
      </c>
      <c r="R396" s="24">
        <f t="shared" si="159"/>
        <v>3</v>
      </c>
      <c r="S396" s="24">
        <f t="shared" si="160"/>
        <v>11</v>
      </c>
      <c r="T396" s="122">
        <f>SUM(D$2:D396)</f>
        <v>176</v>
      </c>
      <c r="U396" s="26">
        <f>SUMIF(C$2:C396,C396,E$2:E396)</f>
        <v>603989.99</v>
      </c>
      <c r="V396" s="26">
        <f>SUM(E$2:E396)</f>
        <v>617886.56000000006</v>
      </c>
      <c r="W396" s="31">
        <f>SUM(F$2:F396)</f>
        <v>22.595138888888886</v>
      </c>
      <c r="X396" s="31">
        <f t="shared" si="161"/>
        <v>0.12838147095959596</v>
      </c>
      <c r="Y396" s="24">
        <f t="shared" si="162"/>
        <v>3</v>
      </c>
      <c r="Z396" s="24">
        <f t="shared" si="163"/>
        <v>4</v>
      </c>
      <c r="AA396" s="26">
        <f>SUMIF('Rake Load'!A:A,Summary!B396,'Rake Load'!AO:AO)</f>
        <v>1.4930555555555554</v>
      </c>
      <c r="AB396" s="26">
        <f>SUMIF(C$2:C396,C396,AA$2:AA396)</f>
        <v>57.267361111111114</v>
      </c>
      <c r="AC396" s="26">
        <f>SUM(AA$2:AA396)</f>
        <v>57.267361111111114</v>
      </c>
      <c r="AD396" s="31">
        <f t="shared" si="164"/>
        <v>0.24884259259259256</v>
      </c>
      <c r="AE396" s="31">
        <f t="shared" si="165"/>
        <v>0.3368668300653595</v>
      </c>
      <c r="AF396" s="31">
        <f t="shared" si="166"/>
        <v>0.32538273358585862</v>
      </c>
      <c r="AG396" s="26">
        <f>SUMIF(Unloader!B:B,Summary!B396,Unloader!M:M)</f>
        <v>9540</v>
      </c>
      <c r="AH396" s="26">
        <f>SUMIF(C$2:C396,C396,AG$2:AG396)</f>
        <v>744644</v>
      </c>
      <c r="AI396" s="26">
        <f>SUM(AG$2:AG396)</f>
        <v>744644</v>
      </c>
      <c r="AJ396" s="28">
        <f>SUMIF(Unloader!B:B,Summary!B396,Unloader!X:X)</f>
        <v>0.48958333333333331</v>
      </c>
      <c r="AK396" s="28">
        <f>SUMIF(Unloader!B:B,Summary!B396,Unloader!AE:AE)+SUMIF(Unloader!B:B,Summary!B396,Unloader!BS:BS)+SUMIF(Unloader!B:B,Summary!B396,Unloader!BO:BO)</f>
        <v>0</v>
      </c>
      <c r="AL396" s="28">
        <f>SUMIF(C$2:C396,C396,AJ$2:AJ396)</f>
        <v>25.534722222222221</v>
      </c>
      <c r="AM396" s="28">
        <f>SUMIF(C$2:C396,C396,AK$2:AK396)</f>
        <v>5.6173611111111095</v>
      </c>
      <c r="AN396" s="18">
        <f t="shared" si="167"/>
        <v>1557.7783201422544</v>
      </c>
      <c r="AO396" s="18">
        <f>SUM(AJ$2:AJ396)</f>
        <v>25.534722222222221</v>
      </c>
      <c r="AP396" s="18">
        <f>SUM(AK$2:AK396)</f>
        <v>5.6173611111111095</v>
      </c>
      <c r="AQ396" s="18">
        <f t="shared" si="168"/>
        <v>1557.7783201422544</v>
      </c>
    </row>
    <row r="397" spans="1:43" x14ac:dyDescent="0.25">
      <c r="A397" s="49">
        <f t="shared" si="170"/>
        <v>396</v>
      </c>
      <c r="B397" s="120">
        <f t="shared" si="170"/>
        <v>41029</v>
      </c>
      <c r="C397" s="21">
        <f t="shared" si="150"/>
        <v>4</v>
      </c>
      <c r="D397" s="51">
        <f>COUNTIF('Rake Load'!A:A,Summary!B397)</f>
        <v>8</v>
      </c>
      <c r="E397" s="51">
        <f>SUMIF('Rake Load'!A:A,B397,'Rake Load'!F:F)</f>
        <v>28269.910000000003</v>
      </c>
      <c r="F397" s="23">
        <f>SUMIF('Rake Load'!A:A,B397,'Rake Load'!AB:AB)</f>
        <v>1.5374999999999996</v>
      </c>
      <c r="G397" s="23">
        <f t="shared" si="151"/>
        <v>0.19218749999999996</v>
      </c>
      <c r="H397" s="24">
        <f t="shared" si="152"/>
        <v>4</v>
      </c>
      <c r="I397" s="24">
        <f t="shared" si="153"/>
        <v>36</v>
      </c>
      <c r="J397" s="23">
        <f>SUMIF('Rake Load'!A:A,B397,'Rake Load'!BI:BI)</f>
        <v>0.4868055555555556</v>
      </c>
      <c r="K397" s="29">
        <f t="shared" si="154"/>
        <v>1.0506944444444439</v>
      </c>
      <c r="L397" s="29">
        <f t="shared" si="155"/>
        <v>0.13133680555555549</v>
      </c>
      <c r="M397" s="36">
        <f t="shared" si="156"/>
        <v>3</v>
      </c>
      <c r="N397" s="36">
        <f t="shared" si="157"/>
        <v>9</v>
      </c>
      <c r="O397" s="122">
        <f>SUMIF(C$2:C397,C397,D$2:D397)</f>
        <v>178</v>
      </c>
      <c r="P397" s="21">
        <f>SUMIF(C$2:C397,C397,F$2:F397)</f>
        <v>24.132638888888884</v>
      </c>
      <c r="Q397" s="25">
        <f t="shared" si="158"/>
        <v>0.13557662297128587</v>
      </c>
      <c r="R397" s="24">
        <f t="shared" si="159"/>
        <v>3</v>
      </c>
      <c r="S397" s="24">
        <f t="shared" si="160"/>
        <v>15</v>
      </c>
      <c r="T397" s="122">
        <f>SUM(D$2:D397)</f>
        <v>184</v>
      </c>
      <c r="U397" s="26">
        <f>SUMIF(C$2:C397,C397,E$2:E397)</f>
        <v>632259.9</v>
      </c>
      <c r="V397" s="26">
        <f>SUM(E$2:E397)</f>
        <v>646156.47000000009</v>
      </c>
      <c r="W397" s="31">
        <f>SUM(F$2:F397)</f>
        <v>24.132638888888884</v>
      </c>
      <c r="X397" s="31">
        <f t="shared" si="161"/>
        <v>0.13115564613526567</v>
      </c>
      <c r="Y397" s="24">
        <f t="shared" si="162"/>
        <v>3</v>
      </c>
      <c r="Z397" s="24">
        <f t="shared" si="163"/>
        <v>8</v>
      </c>
      <c r="AA397" s="26">
        <f>SUMIF('Rake Load'!A:A,Summary!B397,'Rake Load'!AO:AO)</f>
        <v>3.114583333333333</v>
      </c>
      <c r="AB397" s="26">
        <f>SUMIF(C$2:C397,C397,AA$2:AA397)</f>
        <v>60.38194444444445</v>
      </c>
      <c r="AC397" s="26">
        <f>SUM(AA$2:AA397)</f>
        <v>60.38194444444445</v>
      </c>
      <c r="AD397" s="31">
        <f t="shared" si="164"/>
        <v>0.38932291666666663</v>
      </c>
      <c r="AE397" s="31">
        <f t="shared" si="165"/>
        <v>0.33922440699126094</v>
      </c>
      <c r="AF397" s="31">
        <f t="shared" si="166"/>
        <v>0.32816274154589375</v>
      </c>
      <c r="AG397" s="26">
        <f>SUMIF(Unloader!B:B,Summary!B397,Unloader!M:M)</f>
        <v>26828</v>
      </c>
      <c r="AH397" s="26">
        <f>SUMIF(C$2:C397,C397,AG$2:AG397)</f>
        <v>771472</v>
      </c>
      <c r="AI397" s="26">
        <f>SUM(AG$2:AG397)</f>
        <v>771472</v>
      </c>
      <c r="AJ397" s="28">
        <f>SUMIF(Unloader!B:B,Summary!B397,Unloader!X:X)</f>
        <v>1</v>
      </c>
      <c r="AK397" s="28">
        <f>SUMIF(Unloader!B:B,Summary!B397,Unloader!AE:AE)+SUMIF(Unloader!B:B,Summary!B397,Unloader!BS:BS)+SUMIF(Unloader!B:B,Summary!B397,Unloader!BO:BO)</f>
        <v>0.64236111111111105</v>
      </c>
      <c r="AL397" s="28">
        <f>SUMIF(C$2:C397,C397,AJ$2:AJ397)</f>
        <v>26.534722222222221</v>
      </c>
      <c r="AM397" s="28">
        <f>SUMIF(C$2:C397,C397,AK$2:AK397)</f>
        <v>6.2597222222222202</v>
      </c>
      <c r="AN397" s="18">
        <f t="shared" si="167"/>
        <v>1585.4336210439785</v>
      </c>
      <c r="AO397" s="18">
        <f>SUM(AJ$2:AJ397)</f>
        <v>26.534722222222221</v>
      </c>
      <c r="AP397" s="18">
        <f>SUM(AK$2:AK397)</f>
        <v>6.2597222222222202</v>
      </c>
      <c r="AQ397" s="18">
        <f t="shared" si="168"/>
        <v>1585.4336210439785</v>
      </c>
    </row>
    <row r="398" spans="1:43" x14ac:dyDescent="0.25">
      <c r="A398" s="49">
        <f t="shared" si="170"/>
        <v>397</v>
      </c>
      <c r="B398" s="120">
        <f t="shared" si="170"/>
        <v>41030</v>
      </c>
      <c r="C398" s="21">
        <f t="shared" si="150"/>
        <v>5</v>
      </c>
      <c r="D398" s="51">
        <f>COUNTIF('Rake Load'!A:A,Summary!B398)</f>
        <v>8</v>
      </c>
      <c r="E398" s="51">
        <f>SUMIF('Rake Load'!A:A,B398,'Rake Load'!F:F)</f>
        <v>28749.59</v>
      </c>
      <c r="F398" s="23">
        <f>SUMIF('Rake Load'!A:A,B398,'Rake Load'!AB:AB)</f>
        <v>1.3520833333333335</v>
      </c>
      <c r="G398" s="23">
        <f t="shared" si="151"/>
        <v>0.16901041666666669</v>
      </c>
      <c r="H398" s="24">
        <f t="shared" si="152"/>
        <v>4</v>
      </c>
      <c r="I398" s="24">
        <f t="shared" si="153"/>
        <v>3</v>
      </c>
      <c r="J398" s="23">
        <f>SUMIF('Rake Load'!A:A,B398,'Rake Load'!BI:BI)</f>
        <v>3.2638888888888891E-2</v>
      </c>
      <c r="K398" s="29">
        <f t="shared" si="154"/>
        <v>1.3194444444444446</v>
      </c>
      <c r="L398" s="29">
        <f t="shared" si="155"/>
        <v>0.16493055555555558</v>
      </c>
      <c r="M398" s="36">
        <f t="shared" si="156"/>
        <v>3</v>
      </c>
      <c r="N398" s="36">
        <f t="shared" si="157"/>
        <v>57</v>
      </c>
      <c r="O398" s="122">
        <f>SUMIF(C$2:C398,C398,D$2:D398)</f>
        <v>8</v>
      </c>
      <c r="P398" s="21">
        <f>SUMIF(C$2:C398,C398,F$2:F398)</f>
        <v>1.3520833333333335</v>
      </c>
      <c r="Q398" s="25">
        <f t="shared" si="158"/>
        <v>0.16901041666666669</v>
      </c>
      <c r="R398" s="24">
        <f t="shared" si="159"/>
        <v>4</v>
      </c>
      <c r="S398" s="24">
        <f t="shared" si="160"/>
        <v>3</v>
      </c>
      <c r="T398" s="122">
        <f>SUM(D$2:D398)</f>
        <v>192</v>
      </c>
      <c r="U398" s="26">
        <f>SUMIF(C$2:C398,C398,E$2:E398)</f>
        <v>28749.59</v>
      </c>
      <c r="V398" s="26">
        <f>SUM(E$2:E398)</f>
        <v>674906.06</v>
      </c>
      <c r="W398" s="31">
        <f>SUM(F$2:F398)</f>
        <v>25.484722222222217</v>
      </c>
      <c r="X398" s="31">
        <f t="shared" si="161"/>
        <v>0.13273292824074071</v>
      </c>
      <c r="Y398" s="24">
        <f t="shared" si="162"/>
        <v>3</v>
      </c>
      <c r="Z398" s="24">
        <f t="shared" si="163"/>
        <v>11</v>
      </c>
      <c r="AA398" s="26">
        <f>SUMIF('Rake Load'!A:A,Summary!B398,'Rake Load'!AO:AO)</f>
        <v>2.6076388888888888</v>
      </c>
      <c r="AB398" s="26">
        <f>SUMIF(C$2:C398,C398,AA$2:AA398)</f>
        <v>2.6076388888888888</v>
      </c>
      <c r="AC398" s="26">
        <f>SUM(AA$2:AA398)</f>
        <v>62.989583333333336</v>
      </c>
      <c r="AD398" s="31">
        <f t="shared" si="164"/>
        <v>0.3259548611111111</v>
      </c>
      <c r="AE398" s="31">
        <f t="shared" si="165"/>
        <v>0.3259548611111111</v>
      </c>
      <c r="AF398" s="31">
        <f t="shared" si="166"/>
        <v>0.32807074652777779</v>
      </c>
      <c r="AG398" s="26">
        <f>SUMIF(Unloader!B:B,Summary!B398,Unloader!M:M)</f>
        <v>11756</v>
      </c>
      <c r="AH398" s="26">
        <f>SUMIF(C$2:C398,C398,AG$2:AG398)</f>
        <v>11756</v>
      </c>
      <c r="AI398" s="26">
        <f>SUM(AG$2:AG398)</f>
        <v>783228</v>
      </c>
      <c r="AJ398" s="28">
        <f>SUMIF(Unloader!B:B,Summary!B398,Unloader!X:X)</f>
        <v>1</v>
      </c>
      <c r="AK398" s="28">
        <f>SUMIF(Unloader!B:B,Summary!B398,Unloader!AE:AE)+SUMIF(Unloader!B:B,Summary!B398,Unloader!BS:BS)+SUMIF(Unloader!B:B,Summary!B398,Unloader!BO:BO)</f>
        <v>0.84652777777777777</v>
      </c>
      <c r="AL398" s="28">
        <f>SUMIF(C$2:C398,C398,AJ$2:AJ398)</f>
        <v>1</v>
      </c>
      <c r="AM398" s="28">
        <f>SUMIF(C$2:C398,C398,AK$2:AK398)</f>
        <v>0.84652777777777777</v>
      </c>
      <c r="AN398" s="18">
        <f t="shared" si="167"/>
        <v>3191.674208144796</v>
      </c>
      <c r="AO398" s="18">
        <f>SUM(AJ$2:AJ398)</f>
        <v>27.534722222222221</v>
      </c>
      <c r="AP398" s="18">
        <f>SUM(AK$2:AK398)</f>
        <v>7.1062499999999975</v>
      </c>
      <c r="AQ398" s="18">
        <f t="shared" si="168"/>
        <v>1597.5007648638539</v>
      </c>
    </row>
    <row r="399" spans="1:43" x14ac:dyDescent="0.25">
      <c r="A399" s="49">
        <f t="shared" si="170"/>
        <v>398</v>
      </c>
      <c r="B399" s="120">
        <f t="shared" si="170"/>
        <v>41031</v>
      </c>
      <c r="C399" s="21">
        <f t="shared" si="150"/>
        <v>5</v>
      </c>
      <c r="D399" s="51">
        <f>COUNTIF('Rake Load'!A:A,Summary!B399)</f>
        <v>8</v>
      </c>
      <c r="E399" s="51">
        <f>SUMIF('Rake Load'!A:A,B399,'Rake Load'!F:F)</f>
        <v>29691.379999999997</v>
      </c>
      <c r="F399" s="23">
        <f>SUMIF('Rake Load'!A:A,B399,'Rake Load'!AB:AB)</f>
        <v>0.60972222222222228</v>
      </c>
      <c r="G399" s="23">
        <f t="shared" si="151"/>
        <v>7.6215277777777785E-2</v>
      </c>
      <c r="H399" s="24">
        <f t="shared" si="152"/>
        <v>1</v>
      </c>
      <c r="I399" s="24">
        <f t="shared" si="153"/>
        <v>49</v>
      </c>
      <c r="J399" s="23">
        <f>SUMIF('Rake Load'!A:A,B399,'Rake Load'!BI:BI)</f>
        <v>0</v>
      </c>
      <c r="K399" s="29">
        <f t="shared" si="154"/>
        <v>0.60972222222222228</v>
      </c>
      <c r="L399" s="29">
        <f t="shared" si="155"/>
        <v>7.6215277777777785E-2</v>
      </c>
      <c r="M399" s="36">
        <f t="shared" si="156"/>
        <v>1</v>
      </c>
      <c r="N399" s="36">
        <f t="shared" si="157"/>
        <v>49</v>
      </c>
      <c r="O399" s="122">
        <f>SUMIF(C$2:C399,C399,D$2:D399)</f>
        <v>16</v>
      </c>
      <c r="P399" s="21">
        <f>SUMIF(C$2:C399,C399,F$2:F399)</f>
        <v>1.9618055555555558</v>
      </c>
      <c r="Q399" s="25">
        <f t="shared" si="158"/>
        <v>0.12261284722222224</v>
      </c>
      <c r="R399" s="24">
        <f t="shared" si="159"/>
        <v>2</v>
      </c>
      <c r="S399" s="24">
        <f t="shared" si="160"/>
        <v>56</v>
      </c>
      <c r="T399" s="122">
        <f>SUM(D$2:D399)</f>
        <v>200</v>
      </c>
      <c r="U399" s="26">
        <f>SUMIF(C$2:C399,C399,E$2:E399)</f>
        <v>58440.97</v>
      </c>
      <c r="V399" s="26">
        <f>SUM(E$2:E399)</f>
        <v>704597.44000000006</v>
      </c>
      <c r="W399" s="31">
        <f>SUM(F$2:F399)</f>
        <v>26.094444444444438</v>
      </c>
      <c r="X399" s="31">
        <f t="shared" si="161"/>
        <v>0.13047222222222218</v>
      </c>
      <c r="Y399" s="24">
        <f t="shared" si="162"/>
        <v>3</v>
      </c>
      <c r="Z399" s="24">
        <f t="shared" si="163"/>
        <v>7</v>
      </c>
      <c r="AA399" s="26">
        <f>SUMIF('Rake Load'!A:A,Summary!B399,'Rake Load'!AO:AO)</f>
        <v>2.4826388888888893</v>
      </c>
      <c r="AB399" s="26">
        <f>SUMIF(C$2:C399,C399,AA$2:AA399)</f>
        <v>5.0902777777777786</v>
      </c>
      <c r="AC399" s="26">
        <f>SUM(AA$2:AA399)</f>
        <v>65.472222222222229</v>
      </c>
      <c r="AD399" s="31">
        <f t="shared" si="164"/>
        <v>0.31032986111111116</v>
      </c>
      <c r="AE399" s="31">
        <f t="shared" si="165"/>
        <v>0.31814236111111116</v>
      </c>
      <c r="AF399" s="31">
        <f t="shared" si="166"/>
        <v>0.32736111111111116</v>
      </c>
      <c r="AG399" s="26">
        <f>SUMIF(Unloader!B:B,Summary!B399,Unloader!M:M)</f>
        <v>15612</v>
      </c>
      <c r="AH399" s="26">
        <f>SUMIF(C$2:C399,C399,AG$2:AG399)</f>
        <v>27368</v>
      </c>
      <c r="AI399" s="26">
        <f>SUM(AG$2:AG399)</f>
        <v>798840</v>
      </c>
      <c r="AJ399" s="28">
        <f>SUMIF(Unloader!B:B,Summary!B399,Unloader!X:X)</f>
        <v>1</v>
      </c>
      <c r="AK399" s="28">
        <f>SUMIF(Unloader!B:B,Summary!B399,Unloader!AE:AE)+SUMIF(Unloader!B:B,Summary!B399,Unloader!BS:BS)+SUMIF(Unloader!B:B,Summary!B399,Unloader!BO:BO)</f>
        <v>0.77847222222222223</v>
      </c>
      <c r="AL399" s="28">
        <f>SUMIF(C$2:C399,C399,AJ$2:AJ399)</f>
        <v>2</v>
      </c>
      <c r="AM399" s="28">
        <f>SUMIF(C$2:C399,C399,AK$2:AK399)</f>
        <v>1.625</v>
      </c>
      <c r="AN399" s="18">
        <f t="shared" si="167"/>
        <v>3040.8888888888887</v>
      </c>
      <c r="AO399" s="18">
        <f>SUM(AJ$2:AJ399)</f>
        <v>28.534722222222221</v>
      </c>
      <c r="AP399" s="18">
        <f>SUM(AK$2:AK399)</f>
        <v>7.8847222222222193</v>
      </c>
      <c r="AQ399" s="18">
        <f t="shared" si="168"/>
        <v>1611.8644067796611</v>
      </c>
    </row>
    <row r="400" spans="1:43" x14ac:dyDescent="0.25">
      <c r="A400" s="49">
        <f t="shared" si="170"/>
        <v>399</v>
      </c>
      <c r="B400" s="120">
        <f t="shared" si="170"/>
        <v>41032</v>
      </c>
      <c r="C400" s="21">
        <f t="shared" si="150"/>
        <v>5</v>
      </c>
      <c r="D400" s="51">
        <f>COUNTIF('Rake Load'!A:A,Summary!B400)</f>
        <v>10</v>
      </c>
      <c r="E400" s="51">
        <f>SUMIF('Rake Load'!A:A,B400,'Rake Load'!F:F)</f>
        <v>34208.1</v>
      </c>
      <c r="F400" s="23">
        <f>SUMIF('Rake Load'!A:A,B400,'Rake Load'!AB:AB)</f>
        <v>1.5902777777777781</v>
      </c>
      <c r="G400" s="23">
        <f t="shared" si="151"/>
        <v>0.15902777777777782</v>
      </c>
      <c r="H400" s="24">
        <f t="shared" si="152"/>
        <v>3</v>
      </c>
      <c r="I400" s="24">
        <f t="shared" si="153"/>
        <v>49</v>
      </c>
      <c r="J400" s="23">
        <f>SUMIF('Rake Load'!A:A,B400,'Rake Load'!BI:BI)</f>
        <v>0</v>
      </c>
      <c r="K400" s="29">
        <f t="shared" si="154"/>
        <v>1.5902777777777781</v>
      </c>
      <c r="L400" s="29">
        <f t="shared" si="155"/>
        <v>0.15902777777777782</v>
      </c>
      <c r="M400" s="36">
        <f t="shared" si="156"/>
        <v>3</v>
      </c>
      <c r="N400" s="36">
        <f t="shared" si="157"/>
        <v>49</v>
      </c>
      <c r="O400" s="122">
        <f>SUMIF(C$2:C400,C400,D$2:D400)</f>
        <v>26</v>
      </c>
      <c r="P400" s="21">
        <f>SUMIF(C$2:C400,C400,F$2:F400)</f>
        <v>3.5520833333333339</v>
      </c>
      <c r="Q400" s="25">
        <f t="shared" si="158"/>
        <v>0.13661858974358976</v>
      </c>
      <c r="R400" s="24">
        <f t="shared" si="159"/>
        <v>3</v>
      </c>
      <c r="S400" s="24">
        <f t="shared" si="160"/>
        <v>16</v>
      </c>
      <c r="T400" s="122">
        <f>SUM(D$2:D400)</f>
        <v>210</v>
      </c>
      <c r="U400" s="26">
        <f>SUMIF(C$2:C400,C400,E$2:E400)</f>
        <v>92649.07</v>
      </c>
      <c r="V400" s="26">
        <f>SUM(E$2:E400)</f>
        <v>738805.54</v>
      </c>
      <c r="W400" s="31">
        <f>SUM(F$2:F400)</f>
        <v>27.684722222222216</v>
      </c>
      <c r="X400" s="31">
        <f t="shared" si="161"/>
        <v>0.13183201058201055</v>
      </c>
      <c r="Y400" s="24">
        <f t="shared" si="162"/>
        <v>3</v>
      </c>
      <c r="Z400" s="24">
        <f t="shared" si="163"/>
        <v>9</v>
      </c>
      <c r="AA400" s="26">
        <f>SUMIF('Rake Load'!A:A,Summary!B400,'Rake Load'!AO:AO)</f>
        <v>4.5451388888888893</v>
      </c>
      <c r="AB400" s="26">
        <f>SUMIF(C$2:C400,C400,AA$2:AA400)</f>
        <v>9.6354166666666679</v>
      </c>
      <c r="AC400" s="26">
        <f>SUM(AA$2:AA400)</f>
        <v>70.017361111111114</v>
      </c>
      <c r="AD400" s="31">
        <f t="shared" si="164"/>
        <v>0.45451388888888894</v>
      </c>
      <c r="AE400" s="31">
        <f t="shared" si="165"/>
        <v>0.37059294871794879</v>
      </c>
      <c r="AF400" s="31">
        <f t="shared" si="166"/>
        <v>0.33341600529100529</v>
      </c>
      <c r="AG400" s="26">
        <f>SUMIF(Unloader!B:B,Summary!B400,Unloader!M:M)</f>
        <v>13703</v>
      </c>
      <c r="AH400" s="26">
        <f>SUMIF(C$2:C400,C400,AG$2:AG400)</f>
        <v>41071</v>
      </c>
      <c r="AI400" s="26">
        <f>SUM(AG$2:AG400)</f>
        <v>812543</v>
      </c>
      <c r="AJ400" s="28">
        <f>SUMIF(Unloader!B:B,Summary!B400,Unloader!X:X)</f>
        <v>1</v>
      </c>
      <c r="AK400" s="28">
        <f>SUMIF(Unloader!B:B,Summary!B400,Unloader!AE:AE)+SUMIF(Unloader!B:B,Summary!B400,Unloader!BS:BS)+SUMIF(Unloader!B:B,Summary!B400,Unloader!BO:BO)</f>
        <v>0.55625000000000002</v>
      </c>
      <c r="AL400" s="28">
        <f>SUMIF(C$2:C400,C400,AJ$2:AJ400)</f>
        <v>3</v>
      </c>
      <c r="AM400" s="28">
        <f>SUMIF(C$2:C400,C400,AK$2:AK400)</f>
        <v>2.1812499999999999</v>
      </c>
      <c r="AN400" s="18">
        <f t="shared" si="167"/>
        <v>2090.1272264631039</v>
      </c>
      <c r="AO400" s="18">
        <f>SUM(AJ$2:AJ400)</f>
        <v>29.534722222222221</v>
      </c>
      <c r="AP400" s="18">
        <f>SUM(AK$2:AK400)</f>
        <v>8.4409722222222197</v>
      </c>
      <c r="AQ400" s="18">
        <f t="shared" si="168"/>
        <v>1605.0232098765434</v>
      </c>
    </row>
    <row r="401" spans="1:43" x14ac:dyDescent="0.25">
      <c r="A401" s="49">
        <f t="shared" si="170"/>
        <v>400</v>
      </c>
      <c r="B401" s="120">
        <f t="shared" si="170"/>
        <v>41033</v>
      </c>
      <c r="C401" s="21">
        <f t="shared" si="150"/>
        <v>5</v>
      </c>
      <c r="D401" s="51">
        <f>COUNTIF('Rake Load'!A:A,Summary!B401)</f>
        <v>7</v>
      </c>
      <c r="E401" s="51">
        <f>SUMIF('Rake Load'!A:A,B401,'Rake Load'!F:F)</f>
        <v>25431.61</v>
      </c>
      <c r="F401" s="23">
        <f>SUMIF('Rake Load'!A:A,B401,'Rake Load'!AB:AB)</f>
        <v>0.98263888888888906</v>
      </c>
      <c r="G401" s="23">
        <f t="shared" si="151"/>
        <v>0.14037698412698416</v>
      </c>
      <c r="H401" s="24">
        <f t="shared" si="152"/>
        <v>3</v>
      </c>
      <c r="I401" s="24">
        <f t="shared" si="153"/>
        <v>22</v>
      </c>
      <c r="J401" s="23">
        <f>SUMIF('Rake Load'!A:A,B401,'Rake Load'!BI:BI)</f>
        <v>0.11319444444444444</v>
      </c>
      <c r="K401" s="29">
        <f t="shared" si="154"/>
        <v>0.86944444444444458</v>
      </c>
      <c r="L401" s="29">
        <f t="shared" si="155"/>
        <v>0.12420634920634922</v>
      </c>
      <c r="M401" s="36">
        <f t="shared" si="156"/>
        <v>2</v>
      </c>
      <c r="N401" s="36">
        <f t="shared" si="157"/>
        <v>58</v>
      </c>
      <c r="O401" s="122">
        <f>SUMIF(C$2:C401,C401,D$2:D401)</f>
        <v>33</v>
      </c>
      <c r="P401" s="21">
        <f>SUMIF(C$2:C401,C401,F$2:F401)</f>
        <v>4.5347222222222232</v>
      </c>
      <c r="Q401" s="25">
        <f t="shared" si="158"/>
        <v>0.13741582491582494</v>
      </c>
      <c r="R401" s="24">
        <f t="shared" si="159"/>
        <v>3</v>
      </c>
      <c r="S401" s="24">
        <f t="shared" si="160"/>
        <v>17</v>
      </c>
      <c r="T401" s="122">
        <f>SUM(D$2:D401)</f>
        <v>217</v>
      </c>
      <c r="U401" s="26">
        <f>SUMIF(C$2:C401,C401,E$2:E401)</f>
        <v>118080.68000000001</v>
      </c>
      <c r="V401" s="26">
        <f>SUM(E$2:E401)</f>
        <v>764237.15</v>
      </c>
      <c r="W401" s="31">
        <f>SUM(F$2:F401)</f>
        <v>28.667361111111106</v>
      </c>
      <c r="X401" s="31">
        <f t="shared" si="161"/>
        <v>0.13210765488991294</v>
      </c>
      <c r="Y401" s="24">
        <f t="shared" si="162"/>
        <v>3</v>
      </c>
      <c r="Z401" s="24">
        <f t="shared" si="163"/>
        <v>10</v>
      </c>
      <c r="AA401" s="26">
        <f>SUMIF('Rake Load'!A:A,Summary!B401,'Rake Load'!AO:AO)</f>
        <v>2.791666666666667</v>
      </c>
      <c r="AB401" s="26">
        <f>SUMIF(C$2:C401,C401,AA$2:AA401)</f>
        <v>12.427083333333336</v>
      </c>
      <c r="AC401" s="26">
        <f>SUM(AA$2:AA401)</f>
        <v>72.809027777777786</v>
      </c>
      <c r="AD401" s="31">
        <f t="shared" si="164"/>
        <v>0.39880952380952384</v>
      </c>
      <c r="AE401" s="31">
        <f t="shared" si="165"/>
        <v>0.37657828282828287</v>
      </c>
      <c r="AF401" s="31">
        <f t="shared" si="166"/>
        <v>0.33552547363031238</v>
      </c>
      <c r="AG401" s="26">
        <f>SUMIF(Unloader!B:B,Summary!B401,Unloader!M:M)</f>
        <v>14408</v>
      </c>
      <c r="AH401" s="26">
        <f>SUMIF(C$2:C401,C401,AG$2:AG401)</f>
        <v>55479</v>
      </c>
      <c r="AI401" s="26">
        <f>SUM(AG$2:AG401)</f>
        <v>826951</v>
      </c>
      <c r="AJ401" s="28">
        <f>SUMIF(Unloader!B:B,Summary!B401,Unloader!X:X)</f>
        <v>1</v>
      </c>
      <c r="AK401" s="28">
        <f>SUMIF(Unloader!B:B,Summary!B401,Unloader!AE:AE)+SUMIF(Unloader!B:B,Summary!B401,Unloader!BS:BS)+SUMIF(Unloader!B:B,Summary!B401,Unloader!BO:BO)</f>
        <v>0.24583333333333335</v>
      </c>
      <c r="AL401" s="28">
        <f>SUMIF(C$2:C401,C401,AJ$2:AJ401)</f>
        <v>4</v>
      </c>
      <c r="AM401" s="28">
        <f>SUMIF(C$2:C401,C401,AK$2:AK401)</f>
        <v>2.427083333333333</v>
      </c>
      <c r="AN401" s="18">
        <f t="shared" si="167"/>
        <v>1469.6423841059598</v>
      </c>
      <c r="AO401" s="18">
        <f>SUM(AJ$2:AJ401)</f>
        <v>30.534722222222221</v>
      </c>
      <c r="AP401" s="18">
        <f>SUM(AK$2:AK401)</f>
        <v>8.6868055555555532</v>
      </c>
      <c r="AQ401" s="18">
        <f t="shared" si="168"/>
        <v>1577.0973586344996</v>
      </c>
    </row>
    <row r="402" spans="1:43" x14ac:dyDescent="0.25">
      <c r="A402" s="49">
        <f t="shared" si="170"/>
        <v>401</v>
      </c>
      <c r="B402" s="120">
        <f t="shared" si="170"/>
        <v>41034</v>
      </c>
      <c r="C402" s="21">
        <f t="shared" si="150"/>
        <v>5</v>
      </c>
      <c r="D402" s="51">
        <f>COUNTIF('Rake Load'!A:A,Summary!B402)</f>
        <v>6</v>
      </c>
      <c r="E402" s="51">
        <f>SUMIF('Rake Load'!A:A,B402,'Rake Load'!F:F)</f>
        <v>20290.250000000004</v>
      </c>
      <c r="F402" s="23">
        <f>SUMIF('Rake Load'!A:A,B402,'Rake Load'!AB:AB)</f>
        <v>1.0173611111111112</v>
      </c>
      <c r="G402" s="23">
        <f t="shared" si="151"/>
        <v>0.1695601851851852</v>
      </c>
      <c r="H402" s="24">
        <f t="shared" si="152"/>
        <v>4</v>
      </c>
      <c r="I402" s="24">
        <f t="shared" si="153"/>
        <v>4</v>
      </c>
      <c r="J402" s="23">
        <f>SUMIF('Rake Load'!A:A,B402,'Rake Load'!BI:BI)</f>
        <v>8.4722222222222213E-2</v>
      </c>
      <c r="K402" s="29">
        <f t="shared" si="154"/>
        <v>0.93263888888888891</v>
      </c>
      <c r="L402" s="29">
        <f t="shared" si="155"/>
        <v>0.15543981481481481</v>
      </c>
      <c r="M402" s="36">
        <f t="shared" si="156"/>
        <v>3</v>
      </c>
      <c r="N402" s="36">
        <f t="shared" si="157"/>
        <v>43</v>
      </c>
      <c r="O402" s="122">
        <f>SUMIF(C$2:C402,C402,D$2:D402)</f>
        <v>39</v>
      </c>
      <c r="P402" s="21">
        <f>SUMIF(C$2:C402,C402,F$2:F402)</f>
        <v>5.5520833333333339</v>
      </c>
      <c r="Q402" s="25">
        <f t="shared" si="158"/>
        <v>0.14236111111111113</v>
      </c>
      <c r="R402" s="24">
        <f t="shared" si="159"/>
        <v>3</v>
      </c>
      <c r="S402" s="24">
        <f t="shared" si="160"/>
        <v>25</v>
      </c>
      <c r="T402" s="122">
        <f>SUM(D$2:D402)</f>
        <v>223</v>
      </c>
      <c r="U402" s="26">
        <f>SUMIF(C$2:C402,C402,E$2:E402)</f>
        <v>138370.93000000002</v>
      </c>
      <c r="V402" s="26">
        <f>SUM(E$2:E402)</f>
        <v>784527.4</v>
      </c>
      <c r="W402" s="31">
        <f>SUM(F$2:F402)</f>
        <v>29.684722222222216</v>
      </c>
      <c r="X402" s="31">
        <f t="shared" si="161"/>
        <v>0.13311534628799201</v>
      </c>
      <c r="Y402" s="24">
        <f t="shared" si="162"/>
        <v>3</v>
      </c>
      <c r="Z402" s="24">
        <f t="shared" si="163"/>
        <v>11</v>
      </c>
      <c r="AA402" s="26">
        <f>SUMIF('Rake Load'!A:A,Summary!B402,'Rake Load'!AO:AO)</f>
        <v>1.8784722222222219</v>
      </c>
      <c r="AB402" s="26">
        <f>SUMIF(C$2:C402,C402,AA$2:AA402)</f>
        <v>14.305555555555557</v>
      </c>
      <c r="AC402" s="26">
        <f>SUM(AA$2:AA402)</f>
        <v>74.687500000000014</v>
      </c>
      <c r="AD402" s="31">
        <f t="shared" si="164"/>
        <v>0.31307870370370366</v>
      </c>
      <c r="AE402" s="31">
        <f t="shared" si="165"/>
        <v>0.36680911680911688</v>
      </c>
      <c r="AF402" s="31">
        <f t="shared" si="166"/>
        <v>0.33492152466367719</v>
      </c>
      <c r="AG402" s="26">
        <f>SUMIF(Unloader!B:B,Summary!B402,Unloader!M:M)</f>
        <v>35154</v>
      </c>
      <c r="AH402" s="26">
        <f>SUMIF(C$2:C402,C402,AG$2:AG402)</f>
        <v>90633</v>
      </c>
      <c r="AI402" s="26">
        <f>SUM(AG$2:AG402)</f>
        <v>862105</v>
      </c>
      <c r="AJ402" s="28">
        <f>SUMIF(Unloader!B:B,Summary!B402,Unloader!X:X)</f>
        <v>1</v>
      </c>
      <c r="AK402" s="28">
        <f>SUMIF(Unloader!B:B,Summary!B402,Unloader!AE:AE)+SUMIF(Unloader!B:B,Summary!B402,Unloader!BS:BS)+SUMIF(Unloader!B:B,Summary!B402,Unloader!BO:BO)</f>
        <v>6.458333333333334E-2</v>
      </c>
      <c r="AL402" s="28">
        <f>SUMIF(C$2:C402,C402,AJ$2:AJ402)</f>
        <v>5</v>
      </c>
      <c r="AM402" s="28">
        <f>SUMIF(C$2:C402,C402,AK$2:AK402)</f>
        <v>2.4916666666666663</v>
      </c>
      <c r="AN402" s="18">
        <f t="shared" si="167"/>
        <v>1505.5315614617939</v>
      </c>
      <c r="AO402" s="18">
        <f>SUM(AJ$2:AJ402)</f>
        <v>31.534722222222221</v>
      </c>
      <c r="AP402" s="18">
        <f>SUM(AK$2:AK402)</f>
        <v>8.7513888888888864</v>
      </c>
      <c r="AQ402" s="18">
        <f t="shared" si="168"/>
        <v>1576.636795903438</v>
      </c>
    </row>
    <row r="403" spans="1:43" x14ac:dyDescent="0.25">
      <c r="A403" s="49">
        <f t="shared" si="170"/>
        <v>402</v>
      </c>
      <c r="B403" s="120">
        <f t="shared" si="170"/>
        <v>41035</v>
      </c>
      <c r="C403" s="21">
        <f t="shared" si="150"/>
        <v>5</v>
      </c>
      <c r="D403" s="51">
        <f>COUNTIF('Rake Load'!A:A,Summary!B403)</f>
        <v>2</v>
      </c>
      <c r="E403" s="51">
        <f>SUMIF('Rake Load'!A:A,B403,'Rake Load'!F:F)</f>
        <v>6830.4500000000007</v>
      </c>
      <c r="F403" s="23">
        <f>SUMIF('Rake Load'!A:A,B403,'Rake Load'!AB:AB)</f>
        <v>0.26249999999999984</v>
      </c>
      <c r="G403" s="23">
        <f t="shared" si="151"/>
        <v>0.13124999999999992</v>
      </c>
      <c r="H403" s="24">
        <f t="shared" si="152"/>
        <v>3</v>
      </c>
      <c r="I403" s="24">
        <f t="shared" si="153"/>
        <v>9</v>
      </c>
      <c r="J403" s="23">
        <f>SUMIF('Rake Load'!A:A,B403,'Rake Load'!BI:BI)</f>
        <v>0</v>
      </c>
      <c r="K403" s="29">
        <f t="shared" si="154"/>
        <v>0.26249999999999984</v>
      </c>
      <c r="L403" s="29">
        <f t="shared" si="155"/>
        <v>0.13124999999999992</v>
      </c>
      <c r="M403" s="36">
        <f t="shared" si="156"/>
        <v>3</v>
      </c>
      <c r="N403" s="36">
        <f t="shared" si="157"/>
        <v>9</v>
      </c>
      <c r="O403" s="122">
        <f>SUMIF(C$2:C403,C403,D$2:D403)</f>
        <v>41</v>
      </c>
      <c r="P403" s="21">
        <f>SUMIF(C$2:C403,C403,F$2:F403)</f>
        <v>5.8145833333333341</v>
      </c>
      <c r="Q403" s="25">
        <f t="shared" si="158"/>
        <v>0.14181910569105693</v>
      </c>
      <c r="R403" s="24">
        <f t="shared" si="159"/>
        <v>3</v>
      </c>
      <c r="S403" s="24">
        <f t="shared" si="160"/>
        <v>24</v>
      </c>
      <c r="T403" s="122">
        <f>SUM(D$2:D403)</f>
        <v>225</v>
      </c>
      <c r="U403" s="26">
        <f>SUMIF(C$2:C403,C403,E$2:E403)</f>
        <v>145201.38000000003</v>
      </c>
      <c r="V403" s="26">
        <f>SUM(E$2:E403)</f>
        <v>791357.85</v>
      </c>
      <c r="W403" s="31">
        <f>SUM(F$2:F403)</f>
        <v>29.947222222222216</v>
      </c>
      <c r="X403" s="31">
        <f t="shared" si="161"/>
        <v>0.13309876543209873</v>
      </c>
      <c r="Y403" s="24">
        <f t="shared" si="162"/>
        <v>3</v>
      </c>
      <c r="Z403" s="24">
        <f t="shared" si="163"/>
        <v>11</v>
      </c>
      <c r="AA403" s="26">
        <f>SUMIF('Rake Load'!A:A,Summary!B403,'Rake Load'!AO:AO)</f>
        <v>0.47569444444444442</v>
      </c>
      <c r="AB403" s="26">
        <f>SUMIF(C$2:C403,C403,AA$2:AA403)</f>
        <v>14.781250000000002</v>
      </c>
      <c r="AC403" s="26">
        <f>SUM(AA$2:AA403)</f>
        <v>75.163194444444457</v>
      </c>
      <c r="AD403" s="31">
        <f t="shared" si="164"/>
        <v>0.23784722222222221</v>
      </c>
      <c r="AE403" s="31">
        <f t="shared" si="165"/>
        <v>0.3605182926829269</v>
      </c>
      <c r="AF403" s="31">
        <f t="shared" si="166"/>
        <v>0.33405864197530871</v>
      </c>
      <c r="AG403" s="26">
        <f>SUMIF(Unloader!B:B,Summary!B403,Unloader!M:M)</f>
        <v>29917</v>
      </c>
      <c r="AH403" s="26">
        <f>SUMIF(C$2:C403,C403,AG$2:AG403)</f>
        <v>120550</v>
      </c>
      <c r="AI403" s="26">
        <f>SUM(AG$2:AG403)</f>
        <v>892022</v>
      </c>
      <c r="AJ403" s="28">
        <f>SUMIF(Unloader!B:B,Summary!B403,Unloader!X:X)</f>
        <v>0.81944444444444453</v>
      </c>
      <c r="AK403" s="28">
        <f>SUMIF(Unloader!B:B,Summary!B403,Unloader!AE:AE)+SUMIF(Unloader!B:B,Summary!B403,Unloader!BS:BS)+SUMIF(Unloader!B:B,Summary!B403,Unloader!BO:BO)</f>
        <v>0.13680555555555554</v>
      </c>
      <c r="AL403" s="28">
        <f>SUMIF(C$2:C403,C403,AJ$2:AJ403)</f>
        <v>5.8194444444444446</v>
      </c>
      <c r="AM403" s="28">
        <f>SUMIF(C$2:C403,C403,AK$2:AK403)</f>
        <v>2.6284722222222219</v>
      </c>
      <c r="AN403" s="18">
        <f t="shared" si="167"/>
        <v>1574.1022850924917</v>
      </c>
      <c r="AO403" s="18">
        <f>SUM(AJ$2:AJ403)</f>
        <v>32.354166666666664</v>
      </c>
      <c r="AP403" s="18">
        <f>SUM(AK$2:AK403)</f>
        <v>8.8881944444444425</v>
      </c>
      <c r="AQ403" s="18">
        <f t="shared" si="168"/>
        <v>1583.8927525080644</v>
      </c>
    </row>
    <row r="404" spans="1:43" x14ac:dyDescent="0.25">
      <c r="A404" s="49">
        <f t="shared" si="170"/>
        <v>403</v>
      </c>
      <c r="B404" s="120">
        <f t="shared" si="170"/>
        <v>41036</v>
      </c>
      <c r="C404" s="21">
        <f t="shared" si="150"/>
        <v>5</v>
      </c>
      <c r="D404" s="51">
        <f>COUNTIF('Rake Load'!A:A,Summary!B404)</f>
        <v>7</v>
      </c>
      <c r="E404" s="51">
        <f>SUMIF('Rake Load'!A:A,B404,'Rake Load'!F:F)</f>
        <v>24844.39</v>
      </c>
      <c r="F404" s="23">
        <f>SUMIF('Rake Load'!A:A,B404,'Rake Load'!AB:AB)</f>
        <v>0.99861111111111112</v>
      </c>
      <c r="G404" s="23">
        <f t="shared" si="151"/>
        <v>0.14265873015873015</v>
      </c>
      <c r="H404" s="24">
        <f t="shared" si="152"/>
        <v>3</v>
      </c>
      <c r="I404" s="24">
        <f t="shared" si="153"/>
        <v>25</v>
      </c>
      <c r="J404" s="23">
        <f>SUMIF('Rake Load'!A:A,B404,'Rake Load'!BI:BI)</f>
        <v>6.3888888888888884E-2</v>
      </c>
      <c r="K404" s="29">
        <f t="shared" si="154"/>
        <v>0.93472222222222223</v>
      </c>
      <c r="L404" s="29">
        <f t="shared" si="155"/>
        <v>0.13353174603174603</v>
      </c>
      <c r="M404" s="36">
        <f t="shared" si="156"/>
        <v>3</v>
      </c>
      <c r="N404" s="36">
        <f t="shared" si="157"/>
        <v>12</v>
      </c>
      <c r="O404" s="122">
        <f>SUMIF(C$2:C404,C404,D$2:D404)</f>
        <v>48</v>
      </c>
      <c r="P404" s="21">
        <f>SUMIF(C$2:C404,C404,F$2:F404)</f>
        <v>6.813194444444445</v>
      </c>
      <c r="Q404" s="25">
        <f t="shared" si="158"/>
        <v>0.14194155092592595</v>
      </c>
      <c r="R404" s="24">
        <f t="shared" si="159"/>
        <v>3</v>
      </c>
      <c r="S404" s="24">
        <f t="shared" si="160"/>
        <v>24</v>
      </c>
      <c r="T404" s="122">
        <f>SUM(D$2:D404)</f>
        <v>232</v>
      </c>
      <c r="U404" s="26">
        <f>SUMIF(C$2:C404,C404,E$2:E404)</f>
        <v>170045.77000000002</v>
      </c>
      <c r="V404" s="26">
        <f>SUM(E$2:E404)</f>
        <v>816202.23999999999</v>
      </c>
      <c r="W404" s="31">
        <f>SUM(F$2:F404)</f>
        <v>30.945833333333326</v>
      </c>
      <c r="X404" s="31">
        <f t="shared" si="161"/>
        <v>0.13338721264367812</v>
      </c>
      <c r="Y404" s="24">
        <f t="shared" si="162"/>
        <v>3</v>
      </c>
      <c r="Z404" s="24">
        <f t="shared" si="163"/>
        <v>12</v>
      </c>
      <c r="AA404" s="26">
        <f>SUMIF('Rake Load'!A:A,Summary!B404,'Rake Load'!AO:AO)</f>
        <v>2.0381944444444442</v>
      </c>
      <c r="AB404" s="26">
        <f>SUMIF(C$2:C404,C404,AA$2:AA404)</f>
        <v>16.819444444444446</v>
      </c>
      <c r="AC404" s="26">
        <f>SUM(AA$2:AA404)</f>
        <v>77.2013888888889</v>
      </c>
      <c r="AD404" s="31">
        <f t="shared" si="164"/>
        <v>0.29117063492063489</v>
      </c>
      <c r="AE404" s="31">
        <f t="shared" si="165"/>
        <v>0.35040509259259262</v>
      </c>
      <c r="AF404" s="31">
        <f t="shared" si="166"/>
        <v>0.33276460727969354</v>
      </c>
      <c r="AG404" s="26">
        <f>SUMIF(Unloader!B:B,Summary!B404,Unloader!M:M)</f>
        <v>10448</v>
      </c>
      <c r="AH404" s="26">
        <f>SUMIF(C$2:C404,C404,AG$2:AG404)</f>
        <v>130998</v>
      </c>
      <c r="AI404" s="26">
        <f>SUM(AG$2:AG404)</f>
        <v>902470</v>
      </c>
      <c r="AJ404" s="28">
        <f>SUMIF(Unloader!B:B,Summary!B404,Unloader!X:X)</f>
        <v>0.23194444444444445</v>
      </c>
      <c r="AK404" s="28">
        <f>SUMIF(Unloader!B:B,Summary!B404,Unloader!AE:AE)+SUMIF(Unloader!B:B,Summary!B404,Unloader!BS:BS)+SUMIF(Unloader!B:B,Summary!B404,Unloader!BO:BO)</f>
        <v>4.0972222222222222E-2</v>
      </c>
      <c r="AL404" s="28">
        <f>SUMIF(C$2:C404,C404,AJ$2:AJ404)</f>
        <v>6.0513888888888889</v>
      </c>
      <c r="AM404" s="28">
        <f>SUMIF(C$2:C404,C404,AK$2:AK404)</f>
        <v>2.6694444444444443</v>
      </c>
      <c r="AN404" s="18">
        <f t="shared" si="167"/>
        <v>1613.9383983572895</v>
      </c>
      <c r="AO404" s="18">
        <f>SUM(AJ$2:AJ404)</f>
        <v>32.586111111111109</v>
      </c>
      <c r="AP404" s="18">
        <f>SUM(AK$2:AK404)</f>
        <v>8.9291666666666654</v>
      </c>
      <c r="AQ404" s="18">
        <f t="shared" si="168"/>
        <v>1589.5086009510951</v>
      </c>
    </row>
    <row r="405" spans="1:43" x14ac:dyDescent="0.25">
      <c r="A405" s="49">
        <f t="shared" si="170"/>
        <v>404</v>
      </c>
      <c r="B405" s="120">
        <f t="shared" si="170"/>
        <v>41037</v>
      </c>
      <c r="C405" s="21">
        <f t="shared" si="150"/>
        <v>5</v>
      </c>
      <c r="D405" s="51">
        <f>COUNTIF('Rake Load'!A:A,Summary!B405)</f>
        <v>5</v>
      </c>
      <c r="E405" s="51">
        <f>SUMIF('Rake Load'!A:A,B405,'Rake Load'!F:F)</f>
        <v>18257.48</v>
      </c>
      <c r="F405" s="23">
        <f>SUMIF('Rake Load'!A:A,B405,'Rake Load'!AB:AB)</f>
        <v>0.53611111111111109</v>
      </c>
      <c r="G405" s="23">
        <f t="shared" si="151"/>
        <v>0.10722222222222222</v>
      </c>
      <c r="H405" s="24">
        <f t="shared" si="152"/>
        <v>2</v>
      </c>
      <c r="I405" s="24">
        <f t="shared" si="153"/>
        <v>34</v>
      </c>
      <c r="J405" s="23">
        <f>SUMIF('Rake Load'!A:A,B405,'Rake Load'!BI:BI)</f>
        <v>0</v>
      </c>
      <c r="K405" s="29">
        <f t="shared" si="154"/>
        <v>0.53611111111111109</v>
      </c>
      <c r="L405" s="29">
        <f t="shared" si="155"/>
        <v>0.10722222222222222</v>
      </c>
      <c r="M405" s="36">
        <f t="shared" si="156"/>
        <v>2</v>
      </c>
      <c r="N405" s="36">
        <f t="shared" si="157"/>
        <v>34</v>
      </c>
      <c r="O405" s="122">
        <f>SUMIF(C$2:C405,C405,D$2:D405)</f>
        <v>53</v>
      </c>
      <c r="P405" s="21">
        <f>SUMIF(C$2:C405,C405,F$2:F405)</f>
        <v>7.3493055555555564</v>
      </c>
      <c r="Q405" s="25">
        <f t="shared" si="158"/>
        <v>0.138666142557652</v>
      </c>
      <c r="R405" s="24">
        <f t="shared" si="159"/>
        <v>3</v>
      </c>
      <c r="S405" s="24">
        <f t="shared" si="160"/>
        <v>19</v>
      </c>
      <c r="T405" s="122">
        <f>SUM(D$2:D405)</f>
        <v>237</v>
      </c>
      <c r="U405" s="26">
        <f>SUMIF(C$2:C405,C405,E$2:E405)</f>
        <v>188303.25000000003</v>
      </c>
      <c r="V405" s="26">
        <f>SUM(E$2:E405)</f>
        <v>834459.72</v>
      </c>
      <c r="W405" s="31">
        <f>SUM(F$2:F405)</f>
        <v>31.481944444444437</v>
      </c>
      <c r="X405" s="31">
        <f t="shared" si="161"/>
        <v>0.13283520862634784</v>
      </c>
      <c r="Y405" s="24">
        <f t="shared" si="162"/>
        <v>3</v>
      </c>
      <c r="Z405" s="24">
        <f t="shared" si="163"/>
        <v>11</v>
      </c>
      <c r="AA405" s="26">
        <f>SUMIF('Rake Load'!A:A,Summary!B405,'Rake Load'!AO:AO)</f>
        <v>1.8125</v>
      </c>
      <c r="AB405" s="26">
        <f>SUMIF(C$2:C405,C405,AA$2:AA405)</f>
        <v>18.631944444444446</v>
      </c>
      <c r="AC405" s="26">
        <f>SUM(AA$2:AA405)</f>
        <v>79.0138888888889</v>
      </c>
      <c r="AD405" s="31">
        <f t="shared" si="164"/>
        <v>0.36249999999999999</v>
      </c>
      <c r="AE405" s="31">
        <f t="shared" si="165"/>
        <v>0.35154612159329146</v>
      </c>
      <c r="AF405" s="31">
        <f t="shared" si="166"/>
        <v>0.33339193624003755</v>
      </c>
      <c r="AG405" s="26">
        <f>SUMIF(Unloader!B:B,Summary!B405,Unloader!M:M)</f>
        <v>35938</v>
      </c>
      <c r="AH405" s="26">
        <f>SUMIF(C$2:C405,C405,AG$2:AG405)</f>
        <v>166936</v>
      </c>
      <c r="AI405" s="26">
        <f>SUM(AG$2:AG405)</f>
        <v>938408</v>
      </c>
      <c r="AJ405" s="28">
        <f>SUMIF(Unloader!B:B,Summary!B405,Unloader!X:X)</f>
        <v>0.95694444444444449</v>
      </c>
      <c r="AK405" s="28">
        <f>SUMIF(Unloader!B:B,Summary!B405,Unloader!AE:AE)+SUMIF(Unloader!B:B,Summary!B405,Unloader!BS:BS)+SUMIF(Unloader!B:B,Summary!B405,Unloader!BO:BO)</f>
        <v>0.17638888888888887</v>
      </c>
      <c r="AL405" s="28">
        <f>SUMIF(C$2:C405,C405,AJ$2:AJ405)</f>
        <v>7.0083333333333337</v>
      </c>
      <c r="AM405" s="28">
        <f>SUMIF(C$2:C405,C405,AK$2:AK405)</f>
        <v>2.8458333333333332</v>
      </c>
      <c r="AN405" s="18">
        <f t="shared" si="167"/>
        <v>1671.0310310310308</v>
      </c>
      <c r="AO405" s="18">
        <f>SUM(AJ$2:AJ405)</f>
        <v>33.543055555555554</v>
      </c>
      <c r="AP405" s="18">
        <f>SUM(AK$2:AK405)</f>
        <v>9.1055555555555543</v>
      </c>
      <c r="AQ405" s="18">
        <f t="shared" si="168"/>
        <v>1600.0136402387043</v>
      </c>
    </row>
    <row r="406" spans="1:43" x14ac:dyDescent="0.25">
      <c r="A406" s="49">
        <f t="shared" si="170"/>
        <v>405</v>
      </c>
      <c r="B406" s="120">
        <f t="shared" si="170"/>
        <v>41038</v>
      </c>
      <c r="C406" s="21">
        <f t="shared" si="150"/>
        <v>5</v>
      </c>
      <c r="D406" s="51">
        <f>COUNTIF('Rake Load'!A:A,Summary!B406)</f>
        <v>9</v>
      </c>
      <c r="E406" s="51">
        <f>SUMIF('Rake Load'!A:A,B406,'Rake Load'!F:F)</f>
        <v>31959.13</v>
      </c>
      <c r="F406" s="23">
        <f>SUMIF('Rake Load'!A:A,B406,'Rake Load'!AB:AB)</f>
        <v>1.4326388888888888</v>
      </c>
      <c r="G406" s="23">
        <f t="shared" si="151"/>
        <v>0.1591820987654321</v>
      </c>
      <c r="H406" s="24">
        <f t="shared" si="152"/>
        <v>3</v>
      </c>
      <c r="I406" s="24">
        <f t="shared" si="153"/>
        <v>49</v>
      </c>
      <c r="J406" s="23">
        <f>SUMIF('Rake Load'!A:A,B406,'Rake Load'!BI:BI)</f>
        <v>6.3194444444444442E-2</v>
      </c>
      <c r="K406" s="29">
        <f t="shared" si="154"/>
        <v>1.3694444444444445</v>
      </c>
      <c r="L406" s="29">
        <f t="shared" si="155"/>
        <v>0.15216049382716049</v>
      </c>
      <c r="M406" s="36">
        <f t="shared" si="156"/>
        <v>3</v>
      </c>
      <c r="N406" s="36">
        <f t="shared" si="157"/>
        <v>39</v>
      </c>
      <c r="O406" s="122">
        <f>SUMIF(C$2:C406,C406,D$2:D406)</f>
        <v>62</v>
      </c>
      <c r="P406" s="21">
        <f>SUMIF(C$2:C406,C406,F$2:F406)</f>
        <v>8.781944444444445</v>
      </c>
      <c r="Q406" s="25">
        <f t="shared" si="158"/>
        <v>0.14164426523297491</v>
      </c>
      <c r="R406" s="24">
        <f t="shared" si="159"/>
        <v>3</v>
      </c>
      <c r="S406" s="24">
        <f t="shared" si="160"/>
        <v>23</v>
      </c>
      <c r="T406" s="122">
        <f>SUM(D$2:D406)</f>
        <v>246</v>
      </c>
      <c r="U406" s="26">
        <f>SUMIF(C$2:C406,C406,E$2:E406)</f>
        <v>220262.38000000003</v>
      </c>
      <c r="V406" s="26">
        <f>SUM(E$2:E406)</f>
        <v>866418.85</v>
      </c>
      <c r="W406" s="31">
        <f>SUM(F$2:F406)</f>
        <v>32.914583333333326</v>
      </c>
      <c r="X406" s="31">
        <f t="shared" si="161"/>
        <v>0.13379911924119239</v>
      </c>
      <c r="Y406" s="24">
        <f t="shared" si="162"/>
        <v>3</v>
      </c>
      <c r="Z406" s="24">
        <f t="shared" si="163"/>
        <v>12</v>
      </c>
      <c r="AA406" s="26">
        <f>SUMIF('Rake Load'!A:A,Summary!B406,'Rake Load'!AO:AO)</f>
        <v>3.6840277777777777</v>
      </c>
      <c r="AB406" s="26">
        <f>SUMIF(C$2:C406,C406,AA$2:AA406)</f>
        <v>22.315972222222225</v>
      </c>
      <c r="AC406" s="26">
        <f>SUM(AA$2:AA406)</f>
        <v>82.697916666666671</v>
      </c>
      <c r="AD406" s="31">
        <f t="shared" si="164"/>
        <v>0.40933641975308643</v>
      </c>
      <c r="AE406" s="31">
        <f t="shared" si="165"/>
        <v>0.35993503584229397</v>
      </c>
      <c r="AF406" s="31">
        <f t="shared" si="166"/>
        <v>0.33617039295392953</v>
      </c>
      <c r="AG406" s="26">
        <f>SUMIF(Unloader!B:B,Summary!B406,Unloader!M:M)</f>
        <v>29620</v>
      </c>
      <c r="AH406" s="26">
        <f>SUMIF(C$2:C406,C406,AG$2:AG406)</f>
        <v>196556</v>
      </c>
      <c r="AI406" s="26">
        <f>SUM(AG$2:AG406)</f>
        <v>968028</v>
      </c>
      <c r="AJ406" s="28">
        <f>SUMIF(Unloader!B:B,Summary!B406,Unloader!X:X)</f>
        <v>1</v>
      </c>
      <c r="AK406" s="28">
        <f>SUMIF(Unloader!B:B,Summary!B406,Unloader!AE:AE)+SUMIF(Unloader!B:B,Summary!B406,Unloader!BS:BS)+SUMIF(Unloader!B:B,Summary!B406,Unloader!BO:BO)</f>
        <v>0.33611111111111108</v>
      </c>
      <c r="AL406" s="28">
        <f>SUMIF(C$2:C406,C406,AJ$2:AJ406)</f>
        <v>8.0083333333333329</v>
      </c>
      <c r="AM406" s="28">
        <f>SUMIF(C$2:C406,C406,AK$2:AK406)</f>
        <v>3.1819444444444445</v>
      </c>
      <c r="AN406" s="18">
        <f t="shared" si="167"/>
        <v>1696.8863309352519</v>
      </c>
      <c r="AO406" s="18">
        <f>SUM(AJ$2:AJ406)</f>
        <v>34.543055555555554</v>
      </c>
      <c r="AP406" s="18">
        <f>SUM(AK$2:AK406)</f>
        <v>9.4416666666666647</v>
      </c>
      <c r="AQ406" s="18">
        <f t="shared" si="168"/>
        <v>1606.8632767111158</v>
      </c>
    </row>
    <row r="407" spans="1:43" x14ac:dyDescent="0.25">
      <c r="A407" s="49">
        <f t="shared" si="170"/>
        <v>406</v>
      </c>
      <c r="B407" s="120">
        <f t="shared" si="170"/>
        <v>41039</v>
      </c>
      <c r="C407" s="21">
        <f t="shared" si="150"/>
        <v>5</v>
      </c>
      <c r="D407" s="51">
        <f>COUNTIF('Rake Load'!A:A,Summary!B407)</f>
        <v>10</v>
      </c>
      <c r="E407" s="51">
        <f>SUMIF('Rake Load'!A:A,B407,'Rake Load'!F:F)</f>
        <v>34532.82</v>
      </c>
      <c r="F407" s="23">
        <f>SUMIF('Rake Load'!A:A,B407,'Rake Load'!AB:AB)</f>
        <v>0.89652777777777781</v>
      </c>
      <c r="G407" s="23">
        <f t="shared" si="151"/>
        <v>8.9652777777777776E-2</v>
      </c>
      <c r="H407" s="24">
        <f t="shared" si="152"/>
        <v>2</v>
      </c>
      <c r="I407" s="24">
        <f t="shared" si="153"/>
        <v>9</v>
      </c>
      <c r="J407" s="23">
        <f>SUMIF('Rake Load'!A:A,B407,'Rake Load'!BI:BI)</f>
        <v>0</v>
      </c>
      <c r="K407" s="29">
        <f t="shared" si="154"/>
        <v>0.89652777777777781</v>
      </c>
      <c r="L407" s="29">
        <f t="shared" si="155"/>
        <v>8.9652777777777776E-2</v>
      </c>
      <c r="M407" s="36">
        <f t="shared" si="156"/>
        <v>2</v>
      </c>
      <c r="N407" s="36">
        <f t="shared" si="157"/>
        <v>9</v>
      </c>
      <c r="O407" s="122">
        <f>SUMIF(C$2:C407,C407,D$2:D407)</f>
        <v>72</v>
      </c>
      <c r="P407" s="21">
        <f>SUMIF(C$2:C407,C407,F$2:F407)</f>
        <v>9.6784722222222221</v>
      </c>
      <c r="Q407" s="25">
        <f t="shared" si="158"/>
        <v>0.13442322530864198</v>
      </c>
      <c r="R407" s="24">
        <f t="shared" si="159"/>
        <v>3</v>
      </c>
      <c r="S407" s="24">
        <f t="shared" si="160"/>
        <v>13</v>
      </c>
      <c r="T407" s="122">
        <f>SUM(D$2:D407)</f>
        <v>256</v>
      </c>
      <c r="U407" s="26">
        <f>SUMIF(C$2:C407,C407,E$2:E407)</f>
        <v>254795.20000000004</v>
      </c>
      <c r="V407" s="26">
        <f>SUM(E$2:E407)</f>
        <v>900951.66999999993</v>
      </c>
      <c r="W407" s="31">
        <f>SUM(F$2:F407)</f>
        <v>33.811111111111103</v>
      </c>
      <c r="X407" s="31">
        <f t="shared" si="161"/>
        <v>0.13207465277777775</v>
      </c>
      <c r="Y407" s="24">
        <f t="shared" si="162"/>
        <v>3</v>
      </c>
      <c r="Z407" s="24">
        <f t="shared" si="163"/>
        <v>10</v>
      </c>
      <c r="AA407" s="26">
        <f>SUMIF('Rake Load'!A:A,Summary!B407,'Rake Load'!AO:AO)</f>
        <v>3.0486111111111116</v>
      </c>
      <c r="AB407" s="26">
        <f>SUMIF(C$2:C407,C407,AA$2:AA407)</f>
        <v>25.364583333333336</v>
      </c>
      <c r="AC407" s="26">
        <f>SUM(AA$2:AA407)</f>
        <v>85.746527777777786</v>
      </c>
      <c r="AD407" s="31">
        <f t="shared" si="164"/>
        <v>0.30486111111111114</v>
      </c>
      <c r="AE407" s="31">
        <f t="shared" si="165"/>
        <v>0.35228587962962965</v>
      </c>
      <c r="AF407" s="31">
        <f t="shared" si="166"/>
        <v>0.33494737413194448</v>
      </c>
      <c r="AG407" s="26">
        <f>SUMIF(Unloader!B:B,Summary!B407,Unloader!M:M)</f>
        <v>26030</v>
      </c>
      <c r="AH407" s="26">
        <f>SUMIF(C$2:C407,C407,AG$2:AG407)</f>
        <v>222586</v>
      </c>
      <c r="AI407" s="26">
        <f>SUM(AG$2:AG407)</f>
        <v>994058</v>
      </c>
      <c r="AJ407" s="28">
        <f>SUMIF(Unloader!B:B,Summary!B407,Unloader!X:X)</f>
        <v>1</v>
      </c>
      <c r="AK407" s="28">
        <f>SUMIF(Unloader!B:B,Summary!B407,Unloader!AE:AE)+SUMIF(Unloader!B:B,Summary!B407,Unloader!BS:BS)+SUMIF(Unloader!B:B,Summary!B407,Unloader!BO:BO)</f>
        <v>0.25416666666666665</v>
      </c>
      <c r="AL407" s="28">
        <f>SUMIF(C$2:C407,C407,AJ$2:AJ407)</f>
        <v>9.0083333333333329</v>
      </c>
      <c r="AM407" s="28">
        <f>SUMIF(C$2:C407,C407,AK$2:AK407)</f>
        <v>3.4361111111111109</v>
      </c>
      <c r="AN407" s="18">
        <f t="shared" si="167"/>
        <v>1664.4017946161518</v>
      </c>
      <c r="AO407" s="18">
        <f>SUM(AJ$2:AJ407)</f>
        <v>35.543055555555554</v>
      </c>
      <c r="AP407" s="18">
        <f>SUM(AK$2:AK407)</f>
        <v>9.6958333333333311</v>
      </c>
      <c r="AQ407" s="18">
        <f t="shared" si="168"/>
        <v>1602.4578183772167</v>
      </c>
    </row>
    <row r="408" spans="1:43" x14ac:dyDescent="0.25">
      <c r="A408" s="49">
        <f t="shared" ref="A408:B423" si="171">A407+1</f>
        <v>407</v>
      </c>
      <c r="B408" s="120">
        <f t="shared" si="171"/>
        <v>41040</v>
      </c>
      <c r="C408" s="21">
        <f t="shared" si="150"/>
        <v>5</v>
      </c>
      <c r="D408" s="51">
        <f>COUNTIF('Rake Load'!A:A,Summary!B408)</f>
        <v>7</v>
      </c>
      <c r="E408" s="51">
        <f>SUMIF('Rake Load'!A:A,B408,'Rake Load'!F:F)</f>
        <v>24439.129999999997</v>
      </c>
      <c r="F408" s="23">
        <f>SUMIF('Rake Load'!A:A,B408,'Rake Load'!AB:AB)</f>
        <v>1.0826388888888892</v>
      </c>
      <c r="G408" s="23">
        <f t="shared" si="151"/>
        <v>0.15466269841269845</v>
      </c>
      <c r="H408" s="24">
        <f t="shared" si="152"/>
        <v>3</v>
      </c>
      <c r="I408" s="24">
        <f t="shared" si="153"/>
        <v>42</v>
      </c>
      <c r="J408" s="23">
        <f>SUMIF('Rake Load'!A:A,B408,'Rake Load'!BI:BI)</f>
        <v>3.2638888888888891E-2</v>
      </c>
      <c r="K408" s="29">
        <f t="shared" si="154"/>
        <v>1.0500000000000003</v>
      </c>
      <c r="L408" s="29">
        <f t="shared" si="155"/>
        <v>0.15000000000000005</v>
      </c>
      <c r="M408" s="36">
        <f t="shared" si="156"/>
        <v>3</v>
      </c>
      <c r="N408" s="36">
        <f t="shared" si="157"/>
        <v>36</v>
      </c>
      <c r="O408" s="122">
        <f>SUMIF(C$2:C408,C408,D$2:D408)</f>
        <v>79</v>
      </c>
      <c r="P408" s="21">
        <f>SUMIF(C$2:C408,C408,F$2:F408)</f>
        <v>10.761111111111111</v>
      </c>
      <c r="Q408" s="25">
        <f t="shared" si="158"/>
        <v>0.13621659634317862</v>
      </c>
      <c r="R408" s="24">
        <f t="shared" si="159"/>
        <v>3</v>
      </c>
      <c r="S408" s="24">
        <f t="shared" si="160"/>
        <v>16</v>
      </c>
      <c r="T408" s="122">
        <f>SUM(D$2:D408)</f>
        <v>263</v>
      </c>
      <c r="U408" s="26">
        <f>SUMIF(C$2:C408,C408,E$2:E408)</f>
        <v>279234.33</v>
      </c>
      <c r="V408" s="26">
        <f>SUM(E$2:E408)</f>
        <v>925390.79999999993</v>
      </c>
      <c r="W408" s="31">
        <f>SUM(F$2:F408)</f>
        <v>34.89374999999999</v>
      </c>
      <c r="X408" s="31">
        <f t="shared" si="161"/>
        <v>0.13267585551330793</v>
      </c>
      <c r="Y408" s="24">
        <f t="shared" si="162"/>
        <v>3</v>
      </c>
      <c r="Z408" s="24">
        <f t="shared" si="163"/>
        <v>11</v>
      </c>
      <c r="AA408" s="26">
        <f>SUMIF('Rake Load'!A:A,Summary!B408,'Rake Load'!AO:AO)</f>
        <v>2.177083333333333</v>
      </c>
      <c r="AB408" s="26">
        <f>SUMIF(C$2:C408,C408,AA$2:AA408)</f>
        <v>27.541666666666668</v>
      </c>
      <c r="AC408" s="26">
        <f>SUM(AA$2:AA408)</f>
        <v>87.923611111111114</v>
      </c>
      <c r="AD408" s="31">
        <f t="shared" si="164"/>
        <v>0.31101190476190471</v>
      </c>
      <c r="AE408" s="31">
        <f t="shared" si="165"/>
        <v>0.34862869198312235</v>
      </c>
      <c r="AF408" s="31">
        <f t="shared" si="166"/>
        <v>0.33431030840726661</v>
      </c>
      <c r="AG408" s="26">
        <f>SUMIF(Unloader!B:B,Summary!B408,Unloader!M:M)</f>
        <v>15006</v>
      </c>
      <c r="AH408" s="26">
        <f>SUMIF(C$2:C408,C408,AG$2:AG408)</f>
        <v>237592</v>
      </c>
      <c r="AI408" s="26">
        <f>SUM(AG$2:AG408)</f>
        <v>1009064</v>
      </c>
      <c r="AJ408" s="28">
        <f>SUMIF(Unloader!B:B,Summary!B408,Unloader!X:X)</f>
        <v>0.77083333333333337</v>
      </c>
      <c r="AK408" s="28">
        <f>SUMIF(Unloader!B:B,Summary!B408,Unloader!AE:AE)+SUMIF(Unloader!B:B,Summary!B408,Unloader!BS:BS)+SUMIF(Unloader!B:B,Summary!B408,Unloader!BO:BO)</f>
        <v>8.8888888888888892E-2</v>
      </c>
      <c r="AL408" s="28">
        <f>SUMIF(C$2:C408,C408,AJ$2:AJ408)</f>
        <v>9.7791666666666668</v>
      </c>
      <c r="AM408" s="28">
        <f>SUMIF(C$2:C408,C408,AK$2:AK408)</f>
        <v>3.5249999999999999</v>
      </c>
      <c r="AN408" s="18">
        <f t="shared" si="167"/>
        <v>1582.8914057295135</v>
      </c>
      <c r="AO408" s="18">
        <f>SUM(AJ$2:AJ408)</f>
        <v>36.31388888888889</v>
      </c>
      <c r="AP408" s="18">
        <f>SUM(AK$2:AK408)</f>
        <v>9.7847222222222197</v>
      </c>
      <c r="AQ408" s="18">
        <f t="shared" si="168"/>
        <v>1584.8343018690121</v>
      </c>
    </row>
    <row r="409" spans="1:43" x14ac:dyDescent="0.25">
      <c r="A409" s="49">
        <f t="shared" si="171"/>
        <v>408</v>
      </c>
      <c r="B409" s="120">
        <f t="shared" si="171"/>
        <v>41041</v>
      </c>
      <c r="C409" s="21">
        <f t="shared" si="150"/>
        <v>5</v>
      </c>
      <c r="D409" s="51">
        <f>COUNTIF('Rake Load'!A:A,Summary!B409)</f>
        <v>6</v>
      </c>
      <c r="E409" s="51">
        <f>SUMIF('Rake Load'!A:A,B409,'Rake Load'!F:F)</f>
        <v>21663.070000000003</v>
      </c>
      <c r="F409" s="23">
        <f>SUMIF('Rake Load'!A:A,B409,'Rake Load'!AB:AB)</f>
        <v>0.61944444444444469</v>
      </c>
      <c r="G409" s="23">
        <f t="shared" si="151"/>
        <v>0.10324074074074079</v>
      </c>
      <c r="H409" s="24">
        <f t="shared" si="152"/>
        <v>2</v>
      </c>
      <c r="I409" s="24">
        <f t="shared" si="153"/>
        <v>28</v>
      </c>
      <c r="J409" s="23">
        <f>SUMIF('Rake Load'!A:A,B409,'Rake Load'!BI:BI)</f>
        <v>0</v>
      </c>
      <c r="K409" s="29">
        <f t="shared" si="154"/>
        <v>0.61944444444444469</v>
      </c>
      <c r="L409" s="29">
        <f t="shared" si="155"/>
        <v>0.10324074074074079</v>
      </c>
      <c r="M409" s="36">
        <f t="shared" si="156"/>
        <v>2</v>
      </c>
      <c r="N409" s="36">
        <f t="shared" si="157"/>
        <v>28</v>
      </c>
      <c r="O409" s="122">
        <f>SUMIF(C$2:C409,C409,D$2:D409)</f>
        <v>85</v>
      </c>
      <c r="P409" s="21">
        <f>SUMIF(C$2:C409,C409,F$2:F409)</f>
        <v>11.380555555555556</v>
      </c>
      <c r="Q409" s="25">
        <f t="shared" si="158"/>
        <v>0.13388888888888889</v>
      </c>
      <c r="R409" s="24">
        <f t="shared" si="159"/>
        <v>3</v>
      </c>
      <c r="S409" s="24">
        <f t="shared" si="160"/>
        <v>12</v>
      </c>
      <c r="T409" s="122">
        <f>SUM(D$2:D409)</f>
        <v>269</v>
      </c>
      <c r="U409" s="26">
        <f>SUMIF(C$2:C409,C409,E$2:E409)</f>
        <v>300897.40000000002</v>
      </c>
      <c r="V409" s="26">
        <f>SUM(E$2:E409)</f>
        <v>947053.86999999988</v>
      </c>
      <c r="W409" s="31">
        <f>SUM(F$2:F409)</f>
        <v>35.513194444444437</v>
      </c>
      <c r="X409" s="31">
        <f t="shared" si="161"/>
        <v>0.13201931020239568</v>
      </c>
      <c r="Y409" s="24">
        <f t="shared" si="162"/>
        <v>3</v>
      </c>
      <c r="Z409" s="24">
        <f t="shared" si="163"/>
        <v>10</v>
      </c>
      <c r="AA409" s="26">
        <f>SUMIF('Rake Load'!A:A,Summary!B409,'Rake Load'!AO:AO)</f>
        <v>2.6111111111111107</v>
      </c>
      <c r="AB409" s="26">
        <f>SUMIF(C$2:C409,C409,AA$2:AA409)</f>
        <v>30.152777777777779</v>
      </c>
      <c r="AC409" s="26">
        <f>SUM(AA$2:AA409)</f>
        <v>90.534722222222229</v>
      </c>
      <c r="AD409" s="31">
        <f t="shared" si="164"/>
        <v>0.43518518518518512</v>
      </c>
      <c r="AE409" s="31">
        <f t="shared" si="165"/>
        <v>0.35473856209150328</v>
      </c>
      <c r="AF409" s="31">
        <f t="shared" si="166"/>
        <v>0.33656030565881867</v>
      </c>
      <c r="AG409" s="26">
        <f>SUMIF(Unloader!B:B,Summary!B409,Unloader!M:M)</f>
        <v>18751</v>
      </c>
      <c r="AH409" s="26">
        <f>SUMIF(C$2:C409,C409,AG$2:AG409)</f>
        <v>256343</v>
      </c>
      <c r="AI409" s="26">
        <f>SUM(AG$2:AG409)</f>
        <v>1027815</v>
      </c>
      <c r="AJ409" s="28">
        <f>SUMIF(Unloader!B:B,Summary!B409,Unloader!X:X)</f>
        <v>0.625</v>
      </c>
      <c r="AK409" s="28">
        <f>SUMIF(Unloader!B:B,Summary!B409,Unloader!AE:AE)+SUMIF(Unloader!B:B,Summary!B409,Unloader!BS:BS)+SUMIF(Unloader!B:B,Summary!B409,Unloader!BO:BO)</f>
        <v>2.1527777777777781E-2</v>
      </c>
      <c r="AL409" s="28">
        <f>SUMIF(C$2:C409,C409,AJ$2:AJ409)</f>
        <v>10.404166666666667</v>
      </c>
      <c r="AM409" s="28">
        <f>SUMIF(C$2:C409,C409,AK$2:AK409)</f>
        <v>3.5465277777777775</v>
      </c>
      <c r="AN409" s="18">
        <f t="shared" si="167"/>
        <v>1557.5270886075948</v>
      </c>
      <c r="AO409" s="18">
        <f>SUM(AJ$2:AJ409)</f>
        <v>36.93888888888889</v>
      </c>
      <c r="AP409" s="18">
        <f>SUM(AK$2:AK409)</f>
        <v>9.8062499999999968</v>
      </c>
      <c r="AQ409" s="18">
        <f t="shared" si="168"/>
        <v>1578.3803844283482</v>
      </c>
    </row>
    <row r="410" spans="1:43" x14ac:dyDescent="0.25">
      <c r="A410" s="49">
        <f t="shared" si="171"/>
        <v>409</v>
      </c>
      <c r="B410" s="120">
        <f t="shared" si="171"/>
        <v>41042</v>
      </c>
      <c r="C410" s="21">
        <f t="shared" si="150"/>
        <v>5</v>
      </c>
      <c r="D410" s="51">
        <f>COUNTIF('Rake Load'!A:A,Summary!B410)</f>
        <v>5</v>
      </c>
      <c r="E410" s="51">
        <f>SUMIF('Rake Load'!A:A,B410,'Rake Load'!F:F)</f>
        <v>16869.87</v>
      </c>
      <c r="F410" s="23">
        <f>SUMIF('Rake Load'!A:A,B410,'Rake Load'!AB:AB)</f>
        <v>1.0312500000000004</v>
      </c>
      <c r="G410" s="23">
        <f t="shared" si="151"/>
        <v>0.2062500000000001</v>
      </c>
      <c r="H410" s="24">
        <f t="shared" si="152"/>
        <v>4</v>
      </c>
      <c r="I410" s="24">
        <f t="shared" si="153"/>
        <v>57</v>
      </c>
      <c r="J410" s="23">
        <f>SUMIF('Rake Load'!A:A,B410,'Rake Load'!BI:BI)</f>
        <v>0.2993055555555556</v>
      </c>
      <c r="K410" s="29">
        <f t="shared" si="154"/>
        <v>0.73194444444444484</v>
      </c>
      <c r="L410" s="29">
        <f t="shared" si="155"/>
        <v>0.14638888888888896</v>
      </c>
      <c r="M410" s="36">
        <f t="shared" si="156"/>
        <v>3</v>
      </c>
      <c r="N410" s="36">
        <f t="shared" si="157"/>
        <v>30</v>
      </c>
      <c r="O410" s="122">
        <f>SUMIF(C$2:C410,C410,D$2:D410)</f>
        <v>90</v>
      </c>
      <c r="P410" s="21">
        <f>SUMIF(C$2:C410,C410,F$2:F410)</f>
        <v>12.411805555555556</v>
      </c>
      <c r="Q410" s="25">
        <f t="shared" si="158"/>
        <v>0.13790895061728395</v>
      </c>
      <c r="R410" s="24">
        <f t="shared" si="159"/>
        <v>3</v>
      </c>
      <c r="S410" s="24">
        <f t="shared" si="160"/>
        <v>18</v>
      </c>
      <c r="T410" s="122">
        <f>SUM(D$2:D410)</f>
        <v>274</v>
      </c>
      <c r="U410" s="26">
        <f>SUMIF(C$2:C410,C410,E$2:E410)</f>
        <v>317767.27</v>
      </c>
      <c r="V410" s="26">
        <f>SUM(E$2:E410)</f>
        <v>963923.73999999987</v>
      </c>
      <c r="W410" s="31">
        <f>SUM(F$2:F410)</f>
        <v>36.544444444444437</v>
      </c>
      <c r="X410" s="31">
        <f t="shared" si="161"/>
        <v>0.13337388483373883</v>
      </c>
      <c r="Y410" s="24">
        <f t="shared" si="162"/>
        <v>3</v>
      </c>
      <c r="Z410" s="24">
        <f t="shared" si="163"/>
        <v>12</v>
      </c>
      <c r="AA410" s="26">
        <f>SUMIF('Rake Load'!A:A,Summary!B410,'Rake Load'!AO:AO)</f>
        <v>2.1388888888888884</v>
      </c>
      <c r="AB410" s="26">
        <f>SUMIF(C$2:C410,C410,AA$2:AA410)</f>
        <v>32.291666666666664</v>
      </c>
      <c r="AC410" s="26">
        <f>SUM(AA$2:AA410)</f>
        <v>92.673611111111114</v>
      </c>
      <c r="AD410" s="31">
        <f t="shared" si="164"/>
        <v>0.4277777777777777</v>
      </c>
      <c r="AE410" s="31">
        <f t="shared" si="165"/>
        <v>0.35879629629629628</v>
      </c>
      <c r="AF410" s="31">
        <f t="shared" si="166"/>
        <v>0.33822485806974861</v>
      </c>
      <c r="AG410" s="26">
        <f>SUMIF(Unloader!B:B,Summary!B410,Unloader!M:M)</f>
        <v>24849</v>
      </c>
      <c r="AH410" s="26">
        <f>SUMIF(C$2:C410,C410,AG$2:AG410)</f>
        <v>281192</v>
      </c>
      <c r="AI410" s="26">
        <f>SUM(AG$2:AG410)</f>
        <v>1052664</v>
      </c>
      <c r="AJ410" s="28">
        <f>SUMIF(Unloader!B:B,Summary!B410,Unloader!X:X)</f>
        <v>0.97916666666666663</v>
      </c>
      <c r="AK410" s="28">
        <f>SUMIF(Unloader!B:B,Summary!B410,Unloader!AE:AE)+SUMIF(Unloader!B:B,Summary!B410,Unloader!BS:BS)+SUMIF(Unloader!B:B,Summary!B410,Unloader!BO:BO)</f>
        <v>0.46527777777777773</v>
      </c>
      <c r="AL410" s="28">
        <f>SUMIF(C$2:C410,C410,AJ$2:AJ410)</f>
        <v>11.383333333333333</v>
      </c>
      <c r="AM410" s="28">
        <f>SUMIF(C$2:C410,C410,AK$2:AK410)</f>
        <v>4.0118055555555552</v>
      </c>
      <c r="AN410" s="18">
        <f t="shared" si="167"/>
        <v>1589.4036740461613</v>
      </c>
      <c r="AO410" s="18">
        <f>SUM(AJ$2:AJ410)</f>
        <v>37.918055555555554</v>
      </c>
      <c r="AP410" s="18">
        <f>SUM(AK$2:AK410)</f>
        <v>10.271527777777775</v>
      </c>
      <c r="AQ410" s="18">
        <f t="shared" si="168"/>
        <v>1586.4921755293763</v>
      </c>
    </row>
    <row r="411" spans="1:43" x14ac:dyDescent="0.25">
      <c r="A411" s="49">
        <f t="shared" si="171"/>
        <v>410</v>
      </c>
      <c r="B411" s="120">
        <f t="shared" si="171"/>
        <v>41043</v>
      </c>
      <c r="C411" s="21">
        <f t="shared" si="150"/>
        <v>5</v>
      </c>
      <c r="D411" s="51">
        <f>COUNTIF('Rake Load'!A:A,Summary!B411)</f>
        <v>6</v>
      </c>
      <c r="E411" s="51">
        <f>SUMIF('Rake Load'!A:A,B411,'Rake Load'!F:F)</f>
        <v>21793.11</v>
      </c>
      <c r="F411" s="23">
        <f>SUMIF('Rake Load'!A:A,B411,'Rake Load'!AB:AB)</f>
        <v>0.72638888888888897</v>
      </c>
      <c r="G411" s="23">
        <f t="shared" si="151"/>
        <v>0.12106481481481483</v>
      </c>
      <c r="H411" s="24">
        <f t="shared" si="152"/>
        <v>2</v>
      </c>
      <c r="I411" s="24">
        <f t="shared" si="153"/>
        <v>54</v>
      </c>
      <c r="J411" s="23">
        <f>SUMIF('Rake Load'!A:A,B411,'Rake Load'!BI:BI)</f>
        <v>0</v>
      </c>
      <c r="K411" s="29">
        <f t="shared" si="154"/>
        <v>0.72638888888888897</v>
      </c>
      <c r="L411" s="29">
        <f t="shared" si="155"/>
        <v>0.12106481481481483</v>
      </c>
      <c r="M411" s="36">
        <f t="shared" si="156"/>
        <v>2</v>
      </c>
      <c r="N411" s="36">
        <f t="shared" si="157"/>
        <v>54</v>
      </c>
      <c r="O411" s="122">
        <f>SUMIF(C$2:C411,C411,D$2:D411)</f>
        <v>96</v>
      </c>
      <c r="P411" s="21">
        <f>SUMIF(C$2:C411,C411,F$2:F411)</f>
        <v>13.138194444444446</v>
      </c>
      <c r="Q411" s="25">
        <f t="shared" si="158"/>
        <v>0.13685619212962966</v>
      </c>
      <c r="R411" s="24">
        <f t="shared" si="159"/>
        <v>3</v>
      </c>
      <c r="S411" s="24">
        <f t="shared" si="160"/>
        <v>17</v>
      </c>
      <c r="T411" s="122">
        <f>SUM(D$2:D411)</f>
        <v>280</v>
      </c>
      <c r="U411" s="26">
        <f>SUMIF(C$2:C411,C411,E$2:E411)</f>
        <v>339560.38</v>
      </c>
      <c r="V411" s="26">
        <f>SUM(E$2:E411)</f>
        <v>985716.84999999986</v>
      </c>
      <c r="W411" s="31">
        <f>SUM(F$2:F411)</f>
        <v>37.270833333333329</v>
      </c>
      <c r="X411" s="31">
        <f t="shared" si="161"/>
        <v>0.13311011904761902</v>
      </c>
      <c r="Y411" s="24">
        <f t="shared" si="162"/>
        <v>3</v>
      </c>
      <c r="Z411" s="24">
        <f t="shared" si="163"/>
        <v>11</v>
      </c>
      <c r="AA411" s="26">
        <f>SUMIF('Rake Load'!A:A,Summary!B411,'Rake Load'!AO:AO)</f>
        <v>1.9270833333333335</v>
      </c>
      <c r="AB411" s="26">
        <f>SUMIF(C$2:C411,C411,AA$2:AA411)</f>
        <v>34.21875</v>
      </c>
      <c r="AC411" s="26">
        <f>SUM(AA$2:AA411)</f>
        <v>94.600694444444443</v>
      </c>
      <c r="AD411" s="31">
        <f t="shared" si="164"/>
        <v>0.32118055555555558</v>
      </c>
      <c r="AE411" s="31">
        <f t="shared" si="165"/>
        <v>0.3564453125</v>
      </c>
      <c r="AF411" s="31">
        <f t="shared" si="166"/>
        <v>0.33785962301587302</v>
      </c>
      <c r="AG411" s="26">
        <f>SUMIF(Unloader!B:B,Summary!B411,Unloader!M:M)</f>
        <v>17974</v>
      </c>
      <c r="AH411" s="26">
        <f>SUMIF(C$2:C411,C411,AG$2:AG411)</f>
        <v>299166</v>
      </c>
      <c r="AI411" s="26">
        <f>SUM(AG$2:AG411)</f>
        <v>1070638</v>
      </c>
      <c r="AJ411" s="28">
        <f>SUMIF(Unloader!B:B,Summary!B411,Unloader!X:X)</f>
        <v>1</v>
      </c>
      <c r="AK411" s="28">
        <f>SUMIF(Unloader!B:B,Summary!B411,Unloader!AE:AE)+SUMIF(Unloader!B:B,Summary!B411,Unloader!BS:BS)+SUMIF(Unloader!B:B,Summary!B411,Unloader!BO:BO)</f>
        <v>0.72916666666666663</v>
      </c>
      <c r="AL411" s="28">
        <f>SUMIF(C$2:C411,C411,AJ$2:AJ411)</f>
        <v>12.383333333333333</v>
      </c>
      <c r="AM411" s="28">
        <f>SUMIF(C$2:C411,C411,AK$2:AK411)</f>
        <v>4.7409722222222221</v>
      </c>
      <c r="AN411" s="18">
        <f t="shared" si="167"/>
        <v>1631.0731485688323</v>
      </c>
      <c r="AO411" s="18">
        <f>SUM(AJ$2:AJ411)</f>
        <v>38.918055555555554</v>
      </c>
      <c r="AP411" s="18">
        <f>SUM(AK$2:AK411)</f>
        <v>11.000694444444441</v>
      </c>
      <c r="AQ411" s="18">
        <f t="shared" si="168"/>
        <v>1597.9274147409267</v>
      </c>
    </row>
    <row r="412" spans="1:43" x14ac:dyDescent="0.25">
      <c r="A412" s="49">
        <f t="shared" si="171"/>
        <v>411</v>
      </c>
      <c r="B412" s="120">
        <f t="shared" si="171"/>
        <v>41044</v>
      </c>
      <c r="C412" s="21">
        <f t="shared" si="150"/>
        <v>5</v>
      </c>
      <c r="D412" s="51">
        <f>COUNTIF('Rake Load'!A:A,Summary!B412)</f>
        <v>6</v>
      </c>
      <c r="E412" s="51">
        <f>SUMIF('Rake Load'!A:A,B412,'Rake Load'!F:F)</f>
        <v>21465.200000000001</v>
      </c>
      <c r="F412" s="23">
        <f>SUMIF('Rake Load'!A:A,B412,'Rake Load'!AB:AB)</f>
        <v>0.60138888888888864</v>
      </c>
      <c r="G412" s="23">
        <f t="shared" si="151"/>
        <v>0.10023148148148144</v>
      </c>
      <c r="H412" s="24">
        <f t="shared" si="152"/>
        <v>2</v>
      </c>
      <c r="I412" s="24">
        <f t="shared" si="153"/>
        <v>24</v>
      </c>
      <c r="J412" s="23">
        <f>SUMIF('Rake Load'!A:A,B412,'Rake Load'!BI:BI)</f>
        <v>6.7361111111111108E-2</v>
      </c>
      <c r="K412" s="29">
        <f t="shared" si="154"/>
        <v>0.53402777777777755</v>
      </c>
      <c r="L412" s="29">
        <f t="shared" si="155"/>
        <v>8.9004629629629586E-2</v>
      </c>
      <c r="M412" s="36">
        <f t="shared" si="156"/>
        <v>2</v>
      </c>
      <c r="N412" s="36">
        <f t="shared" si="157"/>
        <v>8</v>
      </c>
      <c r="O412" s="122">
        <f>SUMIF(C$2:C412,C412,D$2:D412)</f>
        <v>102</v>
      </c>
      <c r="P412" s="21">
        <f>SUMIF(C$2:C412,C412,F$2:F412)</f>
        <v>13.739583333333334</v>
      </c>
      <c r="Q412" s="25">
        <f t="shared" si="158"/>
        <v>0.13470179738562091</v>
      </c>
      <c r="R412" s="24">
        <f t="shared" si="159"/>
        <v>3</v>
      </c>
      <c r="S412" s="24">
        <f t="shared" si="160"/>
        <v>13</v>
      </c>
      <c r="T412" s="122">
        <f>SUM(D$2:D412)</f>
        <v>286</v>
      </c>
      <c r="U412" s="26">
        <f>SUMIF(C$2:C412,C412,E$2:E412)</f>
        <v>361025.58</v>
      </c>
      <c r="V412" s="26">
        <f>SUM(E$2:E412)</f>
        <v>1007182.0499999998</v>
      </c>
      <c r="W412" s="31">
        <f>SUM(F$2:F412)</f>
        <v>37.87222222222222</v>
      </c>
      <c r="X412" s="31">
        <f t="shared" si="161"/>
        <v>0.1324203574203574</v>
      </c>
      <c r="Y412" s="24">
        <f t="shared" si="162"/>
        <v>3</v>
      </c>
      <c r="Z412" s="24">
        <f t="shared" si="163"/>
        <v>10</v>
      </c>
      <c r="AA412" s="26">
        <f>SUMIF('Rake Load'!A:A,Summary!B412,'Rake Load'!AO:AO)</f>
        <v>1.5590277777777779</v>
      </c>
      <c r="AB412" s="26">
        <f>SUMIF(C$2:C412,C412,AA$2:AA412)</f>
        <v>35.777777777777779</v>
      </c>
      <c r="AC412" s="26">
        <f>SUM(AA$2:AA412)</f>
        <v>96.159722222222214</v>
      </c>
      <c r="AD412" s="31">
        <f t="shared" si="164"/>
        <v>0.25983796296296297</v>
      </c>
      <c r="AE412" s="31">
        <f t="shared" si="165"/>
        <v>0.35076252723311546</v>
      </c>
      <c r="AF412" s="31">
        <f t="shared" si="166"/>
        <v>0.33622280497280493</v>
      </c>
      <c r="AG412" s="26">
        <f>SUMIF(Unloader!B:B,Summary!B412,Unloader!M:M)</f>
        <v>23405</v>
      </c>
      <c r="AH412" s="26">
        <f>SUMIF(C$2:C412,C412,AG$2:AG412)</f>
        <v>322571</v>
      </c>
      <c r="AI412" s="26">
        <f>SUM(AG$2:AG412)</f>
        <v>1094043</v>
      </c>
      <c r="AJ412" s="28">
        <f>SUMIF(Unloader!B:B,Summary!B412,Unloader!X:X)</f>
        <v>1</v>
      </c>
      <c r="AK412" s="28">
        <f>SUMIF(Unloader!B:B,Summary!B412,Unloader!AE:AE)+SUMIF(Unloader!B:B,Summary!B412,Unloader!BS:BS)+SUMIF(Unloader!B:B,Summary!B412,Unloader!BO:BO)</f>
        <v>0.5180555555555556</v>
      </c>
      <c r="AL412" s="28">
        <f>SUMIF(C$2:C412,C412,AJ$2:AJ412)</f>
        <v>13.383333333333333</v>
      </c>
      <c r="AM412" s="28">
        <f>SUMIF(C$2:C412,C412,AK$2:AK412)</f>
        <v>5.2590277777777779</v>
      </c>
      <c r="AN412" s="18">
        <f t="shared" si="167"/>
        <v>1654.3516539875202</v>
      </c>
      <c r="AO412" s="18">
        <f>SUM(AJ$2:AJ412)</f>
        <v>39.918055555555554</v>
      </c>
      <c r="AP412" s="18">
        <f>SUM(AK$2:AK412)</f>
        <v>11.518749999999997</v>
      </c>
      <c r="AQ412" s="18">
        <f t="shared" si="168"/>
        <v>1605.1492847536374</v>
      </c>
    </row>
    <row r="413" spans="1:43" x14ac:dyDescent="0.25">
      <c r="A413" s="49">
        <f t="shared" si="171"/>
        <v>412</v>
      </c>
      <c r="B413" s="120">
        <f t="shared" si="171"/>
        <v>41045</v>
      </c>
      <c r="C413" s="21">
        <f t="shared" si="150"/>
        <v>5</v>
      </c>
      <c r="D413" s="51">
        <f>COUNTIF('Rake Load'!A:A,Summary!B413)</f>
        <v>6</v>
      </c>
      <c r="E413" s="51">
        <f>SUMIF('Rake Load'!A:A,B413,'Rake Load'!F:F)</f>
        <v>21274.959999999999</v>
      </c>
      <c r="F413" s="23">
        <f>SUMIF('Rake Load'!A:A,B413,'Rake Load'!AB:AB)</f>
        <v>0.85277777777777786</v>
      </c>
      <c r="G413" s="23">
        <f t="shared" si="151"/>
        <v>0.14212962962962963</v>
      </c>
      <c r="H413" s="24">
        <f t="shared" si="152"/>
        <v>3</v>
      </c>
      <c r="I413" s="24">
        <f t="shared" si="153"/>
        <v>24</v>
      </c>
      <c r="J413" s="23">
        <f>SUMIF('Rake Load'!A:A,B413,'Rake Load'!BI:BI)</f>
        <v>3.4722222222222224E-2</v>
      </c>
      <c r="K413" s="29">
        <f t="shared" si="154"/>
        <v>0.81805555555555565</v>
      </c>
      <c r="L413" s="29">
        <f t="shared" si="155"/>
        <v>0.1363425925925926</v>
      </c>
      <c r="M413" s="36">
        <f t="shared" si="156"/>
        <v>3</v>
      </c>
      <c r="N413" s="36">
        <f t="shared" si="157"/>
        <v>16</v>
      </c>
      <c r="O413" s="122">
        <f>SUMIF(C$2:C413,C413,D$2:D413)</f>
        <v>108</v>
      </c>
      <c r="P413" s="21">
        <f>SUMIF(C$2:C413,C413,F$2:F413)</f>
        <v>14.592361111111112</v>
      </c>
      <c r="Q413" s="25">
        <f t="shared" si="158"/>
        <v>0.1351144547325103</v>
      </c>
      <c r="R413" s="24">
        <f t="shared" si="159"/>
        <v>3</v>
      </c>
      <c r="S413" s="24">
        <f t="shared" si="160"/>
        <v>14</v>
      </c>
      <c r="T413" s="122">
        <f>SUM(D$2:D413)</f>
        <v>292</v>
      </c>
      <c r="U413" s="26">
        <f>SUMIF(C$2:C413,C413,E$2:E413)</f>
        <v>382300.54000000004</v>
      </c>
      <c r="V413" s="26">
        <f>SUM(E$2:E413)</f>
        <v>1028457.0099999998</v>
      </c>
      <c r="W413" s="31">
        <f>SUM(F$2:F413)</f>
        <v>38.724999999999994</v>
      </c>
      <c r="X413" s="31">
        <f t="shared" si="161"/>
        <v>0.1326198630136986</v>
      </c>
      <c r="Y413" s="24">
        <f t="shared" si="162"/>
        <v>3</v>
      </c>
      <c r="Z413" s="24">
        <f t="shared" si="163"/>
        <v>10</v>
      </c>
      <c r="AA413" s="26">
        <f>SUMIF('Rake Load'!A:A,Summary!B413,'Rake Load'!AO:AO)</f>
        <v>1.7812500000000004</v>
      </c>
      <c r="AB413" s="26">
        <f>SUMIF(C$2:C413,C413,AA$2:AA413)</f>
        <v>37.559027777777779</v>
      </c>
      <c r="AC413" s="26">
        <f>SUM(AA$2:AA413)</f>
        <v>97.940972222222214</v>
      </c>
      <c r="AD413" s="31">
        <f t="shared" si="164"/>
        <v>0.29687500000000006</v>
      </c>
      <c r="AE413" s="31">
        <f t="shared" si="165"/>
        <v>0.34776877572016462</v>
      </c>
      <c r="AF413" s="31">
        <f t="shared" si="166"/>
        <v>0.33541428843226784</v>
      </c>
      <c r="AG413" s="26">
        <f>SUMIF(Unloader!B:B,Summary!B413,Unloader!M:M)</f>
        <v>18707</v>
      </c>
      <c r="AH413" s="26">
        <f>SUMIF(C$2:C413,C413,AG$2:AG413)</f>
        <v>341278</v>
      </c>
      <c r="AI413" s="26">
        <f>SUM(AG$2:AG413)</f>
        <v>1112750</v>
      </c>
      <c r="AJ413" s="28">
        <f>SUMIF(Unloader!B:B,Summary!B413,Unloader!X:X)</f>
        <v>0.70138888888888884</v>
      </c>
      <c r="AK413" s="28">
        <f>SUMIF(Unloader!B:B,Summary!B413,Unloader!AE:AE)+SUMIF(Unloader!B:B,Summary!B413,Unloader!BS:BS)+SUMIF(Unloader!B:B,Summary!B413,Unloader!BO:BO)</f>
        <v>0</v>
      </c>
      <c r="AL413" s="28">
        <f>SUMIF(C$2:C413,C413,AJ$2:AJ413)</f>
        <v>14.084722222222222</v>
      </c>
      <c r="AM413" s="28">
        <f>SUMIF(C$2:C413,C413,AK$2:AK413)</f>
        <v>5.2590277777777779</v>
      </c>
      <c r="AN413" s="18">
        <f t="shared" si="167"/>
        <v>1611.1952159886696</v>
      </c>
      <c r="AO413" s="18">
        <f>SUM(AJ$2:AJ413)</f>
        <v>40.61944444444444</v>
      </c>
      <c r="AP413" s="18">
        <f>SUM(AK$2:AK413)</f>
        <v>11.518749999999997</v>
      </c>
      <c r="AQ413" s="18">
        <f t="shared" si="168"/>
        <v>1593.2466292805157</v>
      </c>
    </row>
    <row r="414" spans="1:43" x14ac:dyDescent="0.25">
      <c r="A414" s="49">
        <f t="shared" si="171"/>
        <v>413</v>
      </c>
      <c r="B414" s="120">
        <f t="shared" si="171"/>
        <v>41046</v>
      </c>
      <c r="C414" s="21">
        <f t="shared" si="150"/>
        <v>5</v>
      </c>
      <c r="D414" s="51">
        <f>COUNTIF('Rake Load'!A:A,Summary!B414)</f>
        <v>7</v>
      </c>
      <c r="E414" s="51">
        <f>SUMIF('Rake Load'!A:A,B414,'Rake Load'!F:F)</f>
        <v>24793.39</v>
      </c>
      <c r="F414" s="23">
        <f>SUMIF('Rake Load'!A:A,B414,'Rake Load'!AB:AB)</f>
        <v>1.0979166666666667</v>
      </c>
      <c r="G414" s="23">
        <f t="shared" si="151"/>
        <v>0.15684523809523809</v>
      </c>
      <c r="H414" s="24">
        <f t="shared" si="152"/>
        <v>3</v>
      </c>
      <c r="I414" s="24">
        <f t="shared" si="153"/>
        <v>45</v>
      </c>
      <c r="J414" s="23">
        <f>SUMIF('Rake Load'!A:A,B414,'Rake Load'!BI:BI)</f>
        <v>4.8611111111111112E-2</v>
      </c>
      <c r="K414" s="29">
        <f t="shared" si="154"/>
        <v>1.0493055555555555</v>
      </c>
      <c r="L414" s="29">
        <f t="shared" si="155"/>
        <v>0.14990079365079365</v>
      </c>
      <c r="M414" s="36">
        <f t="shared" si="156"/>
        <v>3</v>
      </c>
      <c r="N414" s="36">
        <f t="shared" si="157"/>
        <v>35</v>
      </c>
      <c r="O414" s="122">
        <f>SUMIF(C$2:C414,C414,D$2:D414)</f>
        <v>115</v>
      </c>
      <c r="P414" s="21">
        <f>SUMIF(C$2:C414,C414,F$2:F414)</f>
        <v>15.690277777777778</v>
      </c>
      <c r="Q414" s="25">
        <f t="shared" si="158"/>
        <v>0.13643719806763285</v>
      </c>
      <c r="R414" s="24">
        <f t="shared" si="159"/>
        <v>3</v>
      </c>
      <c r="S414" s="24">
        <f t="shared" si="160"/>
        <v>16</v>
      </c>
      <c r="T414" s="122">
        <f>SUM(D$2:D414)</f>
        <v>299</v>
      </c>
      <c r="U414" s="26">
        <f>SUMIF(C$2:C414,C414,E$2:E414)</f>
        <v>407093.93000000005</v>
      </c>
      <c r="V414" s="26">
        <f>SUM(E$2:E414)</f>
        <v>1053250.3999999997</v>
      </c>
      <c r="W414" s="31">
        <f>SUM(F$2:F414)</f>
        <v>39.822916666666664</v>
      </c>
      <c r="X414" s="31">
        <f t="shared" si="161"/>
        <v>0.1331870122630992</v>
      </c>
      <c r="Y414" s="24">
        <f t="shared" si="162"/>
        <v>3</v>
      </c>
      <c r="Z414" s="24">
        <f t="shared" si="163"/>
        <v>11</v>
      </c>
      <c r="AA414" s="26">
        <f>SUMIF('Rake Load'!A:A,Summary!B414,'Rake Load'!AO:AO)</f>
        <v>2.2673611111111112</v>
      </c>
      <c r="AB414" s="26">
        <f>SUMIF(C$2:C414,C414,AA$2:AA414)</f>
        <v>39.826388888888893</v>
      </c>
      <c r="AC414" s="26">
        <f>SUM(AA$2:AA414)</f>
        <v>100.20833333333333</v>
      </c>
      <c r="AD414" s="31">
        <f t="shared" si="164"/>
        <v>0.32390873015873017</v>
      </c>
      <c r="AE414" s="31">
        <f t="shared" si="165"/>
        <v>0.34631642512077299</v>
      </c>
      <c r="AF414" s="31">
        <f t="shared" si="166"/>
        <v>0.33514492753623187</v>
      </c>
      <c r="AG414" s="26">
        <f>SUMIF(Unloader!B:B,Summary!B414,Unloader!M:M)</f>
        <v>21251</v>
      </c>
      <c r="AH414" s="26">
        <f>SUMIF(C$2:C414,C414,AG$2:AG414)</f>
        <v>362529</v>
      </c>
      <c r="AI414" s="26">
        <f>SUM(AG$2:AG414)</f>
        <v>1134001</v>
      </c>
      <c r="AJ414" s="28">
        <f>SUMIF(Unloader!B:B,Summary!B414,Unloader!X:X)</f>
        <v>1</v>
      </c>
      <c r="AK414" s="28">
        <f>SUMIF(Unloader!B:B,Summary!B414,Unloader!AE:AE)+SUMIF(Unloader!B:B,Summary!B414,Unloader!BS:BS)+SUMIF(Unloader!B:B,Summary!B414,Unloader!BO:BO)</f>
        <v>5.7638888888888885E-2</v>
      </c>
      <c r="AL414" s="28">
        <f>SUMIF(C$2:C414,C414,AJ$2:AJ414)</f>
        <v>15.084722222222222</v>
      </c>
      <c r="AM414" s="28">
        <f>SUMIF(C$2:C414,C414,AK$2:AK414)</f>
        <v>5.3166666666666664</v>
      </c>
      <c r="AN414" s="18">
        <f t="shared" si="167"/>
        <v>1546.4055168491398</v>
      </c>
      <c r="AO414" s="18">
        <f>SUM(AJ$2:AJ414)</f>
        <v>41.61944444444444</v>
      </c>
      <c r="AP414" s="18">
        <f>SUM(AK$2:AK414)</f>
        <v>11.576388888888886</v>
      </c>
      <c r="AQ414" s="18">
        <f t="shared" si="168"/>
        <v>1572.7442096990433</v>
      </c>
    </row>
    <row r="415" spans="1:43" x14ac:dyDescent="0.25">
      <c r="A415" s="49">
        <f t="shared" si="171"/>
        <v>414</v>
      </c>
      <c r="B415" s="120">
        <f t="shared" si="171"/>
        <v>41047</v>
      </c>
      <c r="C415" s="21">
        <f t="shared" si="150"/>
        <v>5</v>
      </c>
      <c r="D415" s="51">
        <f>COUNTIF('Rake Load'!A:A,Summary!B415)</f>
        <v>6</v>
      </c>
      <c r="E415" s="51">
        <f>SUMIF('Rake Load'!A:A,B415,'Rake Load'!F:F)</f>
        <v>21522.87</v>
      </c>
      <c r="F415" s="23">
        <f>SUMIF('Rake Load'!A:A,B415,'Rake Load'!AB:AB)</f>
        <v>0.71250000000000002</v>
      </c>
      <c r="G415" s="23">
        <f t="shared" si="151"/>
        <v>0.11875000000000001</v>
      </c>
      <c r="H415" s="24">
        <f t="shared" si="152"/>
        <v>2</v>
      </c>
      <c r="I415" s="24">
        <f t="shared" si="153"/>
        <v>51</v>
      </c>
      <c r="J415" s="23">
        <f>SUMIF('Rake Load'!A:A,B415,'Rake Load'!BI:BI)</f>
        <v>3.125E-2</v>
      </c>
      <c r="K415" s="29">
        <f t="shared" si="154"/>
        <v>0.68125000000000002</v>
      </c>
      <c r="L415" s="29">
        <f t="shared" si="155"/>
        <v>0.11354166666666667</v>
      </c>
      <c r="M415" s="36">
        <f t="shared" si="156"/>
        <v>2</v>
      </c>
      <c r="N415" s="36">
        <f t="shared" si="157"/>
        <v>43</v>
      </c>
      <c r="O415" s="122">
        <f>SUMIF(C$2:C415,C415,D$2:D415)</f>
        <v>121</v>
      </c>
      <c r="P415" s="21">
        <f>SUMIF(C$2:C415,C415,F$2:F415)</f>
        <v>16.402777777777779</v>
      </c>
      <c r="Q415" s="25">
        <f t="shared" si="158"/>
        <v>0.13556014692378329</v>
      </c>
      <c r="R415" s="24">
        <f t="shared" si="159"/>
        <v>3</v>
      </c>
      <c r="S415" s="24">
        <f t="shared" si="160"/>
        <v>15</v>
      </c>
      <c r="T415" s="122">
        <f>SUM(D$2:D415)</f>
        <v>305</v>
      </c>
      <c r="U415" s="26">
        <f>SUMIF(C$2:C415,C415,E$2:E415)</f>
        <v>428616.80000000005</v>
      </c>
      <c r="V415" s="26">
        <f>SUM(E$2:E415)</f>
        <v>1074773.2699999998</v>
      </c>
      <c r="W415" s="31">
        <f>SUM(F$2:F415)</f>
        <v>40.535416666666663</v>
      </c>
      <c r="X415" s="31">
        <f t="shared" si="161"/>
        <v>0.13290300546448086</v>
      </c>
      <c r="Y415" s="24">
        <f t="shared" si="162"/>
        <v>3</v>
      </c>
      <c r="Z415" s="24">
        <f t="shared" si="163"/>
        <v>11</v>
      </c>
      <c r="AA415" s="26">
        <f>SUMIF('Rake Load'!A:A,Summary!B415,'Rake Load'!AO:AO)</f>
        <v>2.8263888888888893</v>
      </c>
      <c r="AB415" s="26">
        <f>SUMIF(C$2:C415,C415,AA$2:AA415)</f>
        <v>42.652777777777786</v>
      </c>
      <c r="AC415" s="26">
        <f>SUM(AA$2:AA415)</f>
        <v>103.03472222222221</v>
      </c>
      <c r="AD415" s="31">
        <f t="shared" si="164"/>
        <v>0.47106481481481488</v>
      </c>
      <c r="AE415" s="31">
        <f t="shared" si="165"/>
        <v>0.35250229568411395</v>
      </c>
      <c r="AF415" s="31">
        <f t="shared" si="166"/>
        <v>0.33781876138433514</v>
      </c>
      <c r="AG415" s="26">
        <f>SUMIF(Unloader!B:B,Summary!B415,Unloader!M:M)</f>
        <v>13839</v>
      </c>
      <c r="AH415" s="26">
        <f>SUMIF(C$2:C415,C415,AG$2:AG415)</f>
        <v>376368</v>
      </c>
      <c r="AI415" s="26">
        <f>SUM(AG$2:AG415)</f>
        <v>1147840</v>
      </c>
      <c r="AJ415" s="28">
        <f>SUMIF(Unloader!B:B,Summary!B415,Unloader!X:X)</f>
        <v>1</v>
      </c>
      <c r="AK415" s="28">
        <f>SUMIF(Unloader!B:B,Summary!B415,Unloader!AE:AE)+SUMIF(Unloader!B:B,Summary!B415,Unloader!BS:BS)+SUMIF(Unloader!B:B,Summary!B415,Unloader!BO:BO)</f>
        <v>9.0277777777777776E-2</v>
      </c>
      <c r="AL415" s="28">
        <f>SUMIF(C$2:C415,C415,AJ$2:AJ415)</f>
        <v>16.084722222222222</v>
      </c>
      <c r="AM415" s="28">
        <f>SUMIF(C$2:C415,C415,AK$2:AK415)</f>
        <v>5.4069444444444441</v>
      </c>
      <c r="AN415" s="18">
        <f t="shared" si="167"/>
        <v>1468.6576482830387</v>
      </c>
      <c r="AO415" s="18">
        <f>SUM(AJ$2:AJ415)</f>
        <v>42.61944444444444</v>
      </c>
      <c r="AP415" s="18">
        <f>SUM(AK$2:AK415)</f>
        <v>11.666666666666664</v>
      </c>
      <c r="AQ415" s="18">
        <f t="shared" si="168"/>
        <v>1545.1494211612671</v>
      </c>
    </row>
    <row r="416" spans="1:43" x14ac:dyDescent="0.25">
      <c r="A416" s="49">
        <f t="shared" si="171"/>
        <v>415</v>
      </c>
      <c r="B416" s="120">
        <f t="shared" si="171"/>
        <v>41048</v>
      </c>
      <c r="C416" s="21">
        <f t="shared" si="150"/>
        <v>5</v>
      </c>
      <c r="D416" s="51">
        <f>COUNTIF('Rake Load'!A:A,Summary!B416)</f>
        <v>8</v>
      </c>
      <c r="E416" s="51">
        <f>SUMIF('Rake Load'!A:A,B416,'Rake Load'!F:F)</f>
        <v>28249.38</v>
      </c>
      <c r="F416" s="23">
        <f>SUMIF('Rake Load'!A:A,B416,'Rake Load'!AB:AB)</f>
        <v>1.1166666666666667</v>
      </c>
      <c r="G416" s="23">
        <f t="shared" si="151"/>
        <v>0.13958333333333334</v>
      </c>
      <c r="H416" s="24">
        <f t="shared" si="152"/>
        <v>3</v>
      </c>
      <c r="I416" s="24">
        <f t="shared" si="153"/>
        <v>21</v>
      </c>
      <c r="J416" s="23">
        <f>SUMIF('Rake Load'!A:A,B416,'Rake Load'!BI:BI)</f>
        <v>0</v>
      </c>
      <c r="K416" s="29">
        <f t="shared" si="154"/>
        <v>1.1166666666666667</v>
      </c>
      <c r="L416" s="29">
        <f t="shared" si="155"/>
        <v>0.13958333333333334</v>
      </c>
      <c r="M416" s="36">
        <f t="shared" si="156"/>
        <v>3</v>
      </c>
      <c r="N416" s="36">
        <f t="shared" si="157"/>
        <v>21</v>
      </c>
      <c r="O416" s="122">
        <f>SUMIF(C$2:C416,C416,D$2:D416)</f>
        <v>129</v>
      </c>
      <c r="P416" s="21">
        <f>SUMIF(C$2:C416,C416,F$2:F416)</f>
        <v>17.519444444444446</v>
      </c>
      <c r="Q416" s="25">
        <f t="shared" si="158"/>
        <v>0.13580964685615848</v>
      </c>
      <c r="R416" s="24">
        <f t="shared" si="159"/>
        <v>3</v>
      </c>
      <c r="S416" s="24">
        <f t="shared" si="160"/>
        <v>15</v>
      </c>
      <c r="T416" s="122">
        <f>SUM(D$2:D416)</f>
        <v>313</v>
      </c>
      <c r="U416" s="26">
        <f>SUMIF(C$2:C416,C416,E$2:E416)</f>
        <v>456866.18000000005</v>
      </c>
      <c r="V416" s="26">
        <f>SUM(E$2:E416)</f>
        <v>1103022.6499999997</v>
      </c>
      <c r="W416" s="31">
        <f>SUM(F$2:F416)</f>
        <v>41.65208333333333</v>
      </c>
      <c r="X416" s="31">
        <f t="shared" si="161"/>
        <v>0.13307374866879659</v>
      </c>
      <c r="Y416" s="24">
        <f t="shared" si="162"/>
        <v>3</v>
      </c>
      <c r="Z416" s="24">
        <f t="shared" si="163"/>
        <v>11</v>
      </c>
      <c r="AA416" s="26">
        <f>SUMIF('Rake Load'!A:A,Summary!B416,'Rake Load'!AO:AO)</f>
        <v>2.7638888888888893</v>
      </c>
      <c r="AB416" s="26">
        <f>SUMIF(C$2:C416,C416,AA$2:AA416)</f>
        <v>45.416666666666671</v>
      </c>
      <c r="AC416" s="26">
        <f>SUM(AA$2:AA416)</f>
        <v>105.7986111111111</v>
      </c>
      <c r="AD416" s="31">
        <f t="shared" si="164"/>
        <v>0.34548611111111116</v>
      </c>
      <c r="AE416" s="31">
        <f t="shared" si="165"/>
        <v>0.35206718346253235</v>
      </c>
      <c r="AF416" s="31">
        <f t="shared" si="166"/>
        <v>0.33801473198438053</v>
      </c>
      <c r="AG416" s="26">
        <f>SUMIF(Unloader!B:B,Summary!B416,Unloader!M:M)</f>
        <v>20466</v>
      </c>
      <c r="AH416" s="26">
        <f>SUMIF(C$2:C416,C416,AG$2:AG416)</f>
        <v>396834</v>
      </c>
      <c r="AI416" s="26">
        <f>SUM(AG$2:AG416)</f>
        <v>1168306</v>
      </c>
      <c r="AJ416" s="28">
        <f>SUMIF(Unloader!B:B,Summary!B416,Unloader!X:X)</f>
        <v>1</v>
      </c>
      <c r="AK416" s="28">
        <f>SUMIF(Unloader!B:B,Summary!B416,Unloader!AE:AE)+SUMIF(Unloader!B:B,Summary!B416,Unloader!BS:BS)+SUMIF(Unloader!B:B,Summary!B416,Unloader!BO:BO)</f>
        <v>0</v>
      </c>
      <c r="AL416" s="28">
        <f>SUMIF(C$2:C416,C416,AJ$2:AJ416)</f>
        <v>17.084722222222222</v>
      </c>
      <c r="AM416" s="28">
        <f>SUMIF(C$2:C416,C416,AK$2:AK416)</f>
        <v>5.4069444444444441</v>
      </c>
      <c r="AN416" s="18">
        <f t="shared" si="167"/>
        <v>1415.9157944814463</v>
      </c>
      <c r="AO416" s="18">
        <f>SUM(AJ$2:AJ416)</f>
        <v>43.61944444444444</v>
      </c>
      <c r="AP416" s="18">
        <f>SUM(AK$2:AK416)</f>
        <v>11.666666666666664</v>
      </c>
      <c r="AQ416" s="18">
        <f t="shared" si="168"/>
        <v>1523.479961749109</v>
      </c>
    </row>
    <row r="417" spans="1:43" x14ac:dyDescent="0.25">
      <c r="A417" s="49">
        <f t="shared" si="171"/>
        <v>416</v>
      </c>
      <c r="B417" s="120">
        <f t="shared" si="171"/>
        <v>41049</v>
      </c>
      <c r="C417" s="21">
        <f t="shared" si="150"/>
        <v>5</v>
      </c>
      <c r="D417" s="51">
        <f>COUNTIF('Rake Load'!A:A,Summary!B417)</f>
        <v>5</v>
      </c>
      <c r="E417" s="51">
        <f>SUMIF('Rake Load'!A:A,B417,'Rake Load'!F:F)</f>
        <v>17759.059999999998</v>
      </c>
      <c r="F417" s="23">
        <f>SUMIF('Rake Load'!A:A,B417,'Rake Load'!AB:AB)</f>
        <v>0.80416666666666681</v>
      </c>
      <c r="G417" s="23">
        <f t="shared" si="151"/>
        <v>0.16083333333333336</v>
      </c>
      <c r="H417" s="24">
        <f t="shared" si="152"/>
        <v>3</v>
      </c>
      <c r="I417" s="24">
        <f t="shared" si="153"/>
        <v>51</v>
      </c>
      <c r="J417" s="23">
        <f>SUMIF('Rake Load'!A:A,B417,'Rake Load'!BI:BI)</f>
        <v>3.8194444444444441E-2</v>
      </c>
      <c r="K417" s="29">
        <f t="shared" si="154"/>
        <v>0.76597222222222239</v>
      </c>
      <c r="L417" s="29">
        <f t="shared" si="155"/>
        <v>0.15319444444444447</v>
      </c>
      <c r="M417" s="36">
        <f t="shared" si="156"/>
        <v>3</v>
      </c>
      <c r="N417" s="36">
        <f t="shared" si="157"/>
        <v>40</v>
      </c>
      <c r="O417" s="122">
        <f>SUMIF(C$2:C417,C417,D$2:D417)</f>
        <v>134</v>
      </c>
      <c r="P417" s="21">
        <f>SUMIF(C$2:C417,C417,F$2:F417)</f>
        <v>18.323611111111113</v>
      </c>
      <c r="Q417" s="25">
        <f t="shared" si="158"/>
        <v>0.13674336650082919</v>
      </c>
      <c r="R417" s="24">
        <f t="shared" si="159"/>
        <v>3</v>
      </c>
      <c r="S417" s="24">
        <f t="shared" si="160"/>
        <v>16</v>
      </c>
      <c r="T417" s="122">
        <f>SUM(D$2:D417)</f>
        <v>318</v>
      </c>
      <c r="U417" s="26">
        <f>SUMIF(C$2:C417,C417,E$2:E417)</f>
        <v>474625.24000000005</v>
      </c>
      <c r="V417" s="26">
        <f>SUM(E$2:E417)</f>
        <v>1120781.7099999997</v>
      </c>
      <c r="W417" s="31">
        <f>SUM(F$2:F417)</f>
        <v>42.456249999999997</v>
      </c>
      <c r="X417" s="31">
        <f t="shared" si="161"/>
        <v>0.13351022012578614</v>
      </c>
      <c r="Y417" s="24">
        <f t="shared" si="162"/>
        <v>3</v>
      </c>
      <c r="Z417" s="24">
        <f t="shared" si="163"/>
        <v>12</v>
      </c>
      <c r="AA417" s="26">
        <f>SUMIF('Rake Load'!A:A,Summary!B417,'Rake Load'!AO:AO)</f>
        <v>1.5034722222222223</v>
      </c>
      <c r="AB417" s="26">
        <f>SUMIF(C$2:C417,C417,AA$2:AA417)</f>
        <v>46.920138888888893</v>
      </c>
      <c r="AC417" s="26">
        <f>SUM(AA$2:AA417)</f>
        <v>107.30208333333333</v>
      </c>
      <c r="AD417" s="31">
        <f t="shared" si="164"/>
        <v>0.30069444444444449</v>
      </c>
      <c r="AE417" s="31">
        <f t="shared" si="165"/>
        <v>0.35015029021558874</v>
      </c>
      <c r="AF417" s="31">
        <f t="shared" si="166"/>
        <v>0.33742793501048218</v>
      </c>
      <c r="AG417" s="26">
        <f>SUMIF(Unloader!B:B,Summary!B417,Unloader!M:M)</f>
        <v>13853</v>
      </c>
      <c r="AH417" s="26">
        <f>SUMIF(C$2:C417,C417,AG$2:AG417)</f>
        <v>410687</v>
      </c>
      <c r="AI417" s="26">
        <f>SUM(AG$2:AG417)</f>
        <v>1182159</v>
      </c>
      <c r="AJ417" s="28">
        <f>SUMIF(Unloader!B:B,Summary!B417,Unloader!X:X)</f>
        <v>1</v>
      </c>
      <c r="AK417" s="28">
        <f>SUMIF(Unloader!B:B,Summary!B417,Unloader!AE:AE)+SUMIF(Unloader!B:B,Summary!B417,Unloader!BS:BS)+SUMIF(Unloader!B:B,Summary!B417,Unloader!BO:BO)</f>
        <v>0</v>
      </c>
      <c r="AL417" s="28">
        <f>SUMIF(C$2:C417,C417,AJ$2:AJ417)</f>
        <v>18.084722222222222</v>
      </c>
      <c r="AM417" s="28">
        <f>SUMIF(C$2:C417,C417,AK$2:AK417)</f>
        <v>5.4069444444444441</v>
      </c>
      <c r="AN417" s="18">
        <f t="shared" si="167"/>
        <v>1349.7600788781772</v>
      </c>
      <c r="AO417" s="18">
        <f>SUM(AJ$2:AJ417)</f>
        <v>44.61944444444444</v>
      </c>
      <c r="AP417" s="18">
        <f>SUM(AK$2:AK417)</f>
        <v>11.666666666666664</v>
      </c>
      <c r="AQ417" s="18">
        <f t="shared" si="168"/>
        <v>1494.7639720138247</v>
      </c>
    </row>
    <row r="418" spans="1:43" x14ac:dyDescent="0.25">
      <c r="A418" s="49">
        <f t="shared" si="171"/>
        <v>417</v>
      </c>
      <c r="B418" s="120">
        <f t="shared" si="171"/>
        <v>41050</v>
      </c>
      <c r="C418" s="21">
        <f t="shared" si="150"/>
        <v>5</v>
      </c>
      <c r="D418" s="51">
        <f>COUNTIF('Rake Load'!A:A,Summary!B418)</f>
        <v>5</v>
      </c>
      <c r="E418" s="51">
        <f>SUMIF('Rake Load'!A:A,B418,'Rake Load'!F:F)</f>
        <v>17938.61</v>
      </c>
      <c r="F418" s="23">
        <f>SUMIF('Rake Load'!A:A,B418,'Rake Load'!AB:AB)</f>
        <v>0.5840277777777777</v>
      </c>
      <c r="G418" s="23">
        <f t="shared" si="151"/>
        <v>0.11680555555555554</v>
      </c>
      <c r="H418" s="24">
        <f t="shared" si="152"/>
        <v>2</v>
      </c>
      <c r="I418" s="24">
        <f t="shared" si="153"/>
        <v>48</v>
      </c>
      <c r="J418" s="23">
        <f>SUMIF('Rake Load'!A:A,B418,'Rake Load'!BI:BI)</f>
        <v>2.7777777777777779E-3</v>
      </c>
      <c r="K418" s="29">
        <f t="shared" si="154"/>
        <v>0.58124999999999993</v>
      </c>
      <c r="L418" s="29">
        <f t="shared" si="155"/>
        <v>0.11624999999999999</v>
      </c>
      <c r="M418" s="36">
        <f t="shared" si="156"/>
        <v>2</v>
      </c>
      <c r="N418" s="36">
        <f t="shared" si="157"/>
        <v>47</v>
      </c>
      <c r="O418" s="122">
        <f>SUMIF(C$2:C418,C418,D$2:D418)</f>
        <v>139</v>
      </c>
      <c r="P418" s="21">
        <f>SUMIF(C$2:C418,C418,F$2:F418)</f>
        <v>18.90763888888889</v>
      </c>
      <c r="Q418" s="25">
        <f t="shared" si="158"/>
        <v>0.1360261790567546</v>
      </c>
      <c r="R418" s="24">
        <f t="shared" si="159"/>
        <v>3</v>
      </c>
      <c r="S418" s="24">
        <f t="shared" si="160"/>
        <v>15</v>
      </c>
      <c r="T418" s="122">
        <f>SUM(D$2:D418)</f>
        <v>323</v>
      </c>
      <c r="U418" s="26">
        <f>SUMIF(C$2:C418,C418,E$2:E418)</f>
        <v>492563.85000000003</v>
      </c>
      <c r="V418" s="26">
        <f>SUM(E$2:E418)</f>
        <v>1138720.3199999998</v>
      </c>
      <c r="W418" s="31">
        <f>SUM(F$2:F418)</f>
        <v>43.040277777777774</v>
      </c>
      <c r="X418" s="31">
        <f t="shared" si="161"/>
        <v>0.1332516339869281</v>
      </c>
      <c r="Y418" s="24">
        <f t="shared" si="162"/>
        <v>3</v>
      </c>
      <c r="Z418" s="24">
        <f t="shared" si="163"/>
        <v>11</v>
      </c>
      <c r="AA418" s="26">
        <f>SUMIF('Rake Load'!A:A,Summary!B418,'Rake Load'!AO:AO)</f>
        <v>1.1701388888888888</v>
      </c>
      <c r="AB418" s="26">
        <f>SUMIF(C$2:C418,C418,AA$2:AA418)</f>
        <v>48.090277777777779</v>
      </c>
      <c r="AC418" s="26">
        <f>SUM(AA$2:AA418)</f>
        <v>108.47222222222221</v>
      </c>
      <c r="AD418" s="31">
        <f t="shared" si="164"/>
        <v>0.23402777777777778</v>
      </c>
      <c r="AE418" s="31">
        <f t="shared" si="165"/>
        <v>0.34597322142286174</v>
      </c>
      <c r="AF418" s="31">
        <f t="shared" si="166"/>
        <v>0.33582731338149291</v>
      </c>
      <c r="AG418" s="26">
        <f>SUMIF(Unloader!B:B,Summary!B418,Unloader!M:M)</f>
        <v>23086</v>
      </c>
      <c r="AH418" s="26">
        <f>SUMIF(C$2:C418,C418,AG$2:AG418)</f>
        <v>433773</v>
      </c>
      <c r="AI418" s="26">
        <f>SUM(AG$2:AG418)</f>
        <v>1205245</v>
      </c>
      <c r="AJ418" s="28">
        <f>SUMIF(Unloader!B:B,Summary!B418,Unloader!X:X)</f>
        <v>1</v>
      </c>
      <c r="AK418" s="28">
        <f>SUMIF(Unloader!B:B,Summary!B418,Unloader!AE:AE)+SUMIF(Unloader!B:B,Summary!B418,Unloader!BS:BS)+SUMIF(Unloader!B:B,Summary!B418,Unloader!BO:BO)</f>
        <v>4.5138888888888888E-2</v>
      </c>
      <c r="AL418" s="28">
        <f>SUMIF(C$2:C418,C418,AJ$2:AJ418)</f>
        <v>19.084722222222222</v>
      </c>
      <c r="AM418" s="28">
        <f>SUMIF(C$2:C418,C418,AK$2:AK418)</f>
        <v>5.4520833333333334</v>
      </c>
      <c r="AN418" s="18">
        <f t="shared" si="167"/>
        <v>1325.7796342519484</v>
      </c>
      <c r="AO418" s="18">
        <f>SUM(AJ$2:AJ418)</f>
        <v>45.61944444444444</v>
      </c>
      <c r="AP418" s="18">
        <f>SUM(AK$2:AK418)</f>
        <v>11.711805555555554</v>
      </c>
      <c r="AQ418" s="18">
        <f t="shared" si="168"/>
        <v>1481.0391791426875</v>
      </c>
    </row>
    <row r="419" spans="1:43" x14ac:dyDescent="0.25">
      <c r="A419" s="49">
        <f t="shared" si="171"/>
        <v>418</v>
      </c>
      <c r="B419" s="120">
        <f t="shared" si="171"/>
        <v>41051</v>
      </c>
      <c r="C419" s="21">
        <f t="shared" si="150"/>
        <v>5</v>
      </c>
      <c r="D419" s="51">
        <f>COUNTIF('Rake Load'!A:A,Summary!B419)</f>
        <v>7</v>
      </c>
      <c r="E419" s="51">
        <f>SUMIF('Rake Load'!A:A,B419,'Rake Load'!F:F)</f>
        <v>24728.44</v>
      </c>
      <c r="F419" s="23">
        <f>SUMIF('Rake Load'!A:A,B419,'Rake Load'!AB:AB)</f>
        <v>0.81805555555555542</v>
      </c>
      <c r="G419" s="23">
        <f t="shared" si="151"/>
        <v>0.11686507936507935</v>
      </c>
      <c r="H419" s="24">
        <f t="shared" si="152"/>
        <v>2</v>
      </c>
      <c r="I419" s="24">
        <f t="shared" si="153"/>
        <v>48</v>
      </c>
      <c r="J419" s="23">
        <f>SUMIF('Rake Load'!A:A,B419,'Rake Load'!BI:BI)</f>
        <v>1.0416666666666666E-2</v>
      </c>
      <c r="K419" s="29">
        <f t="shared" si="154"/>
        <v>0.8076388888888888</v>
      </c>
      <c r="L419" s="29">
        <f t="shared" si="155"/>
        <v>0.11537698412698412</v>
      </c>
      <c r="M419" s="36">
        <f t="shared" si="156"/>
        <v>2</v>
      </c>
      <c r="N419" s="36">
        <f t="shared" si="157"/>
        <v>46</v>
      </c>
      <c r="O419" s="122">
        <f>SUMIF(C$2:C419,C419,D$2:D419)</f>
        <v>146</v>
      </c>
      <c r="P419" s="21">
        <f>SUMIF(C$2:C419,C419,F$2:F419)</f>
        <v>19.725694444444446</v>
      </c>
      <c r="Q419" s="25">
        <f t="shared" si="158"/>
        <v>0.13510749619482498</v>
      </c>
      <c r="R419" s="24">
        <f t="shared" si="159"/>
        <v>3</v>
      </c>
      <c r="S419" s="24">
        <f t="shared" si="160"/>
        <v>14</v>
      </c>
      <c r="T419" s="122">
        <f>SUM(D$2:D419)</f>
        <v>330</v>
      </c>
      <c r="U419" s="26">
        <f>SUMIF(C$2:C419,C419,E$2:E419)</f>
        <v>517292.29000000004</v>
      </c>
      <c r="V419" s="26">
        <f>SUM(E$2:E419)</f>
        <v>1163448.7599999998</v>
      </c>
      <c r="W419" s="31">
        <f>SUM(F$2:F419)</f>
        <v>43.858333333333327</v>
      </c>
      <c r="X419" s="31">
        <f t="shared" si="161"/>
        <v>0.13290404040404039</v>
      </c>
      <c r="Y419" s="24">
        <f t="shared" si="162"/>
        <v>3</v>
      </c>
      <c r="Z419" s="24">
        <f t="shared" si="163"/>
        <v>11</v>
      </c>
      <c r="AA419" s="26">
        <f>SUMIF('Rake Load'!A:A,Summary!B419,'Rake Load'!AO:AO)</f>
        <v>1.8541666666666665</v>
      </c>
      <c r="AB419" s="26">
        <f>SUMIF(C$2:C419,C419,AA$2:AA419)</f>
        <v>49.944444444444443</v>
      </c>
      <c r="AC419" s="26">
        <f>SUM(AA$2:AA419)</f>
        <v>110.32638888888889</v>
      </c>
      <c r="AD419" s="31">
        <f t="shared" si="164"/>
        <v>0.26488095238095238</v>
      </c>
      <c r="AE419" s="31">
        <f t="shared" si="165"/>
        <v>0.34208523592085233</v>
      </c>
      <c r="AF419" s="31">
        <f t="shared" si="166"/>
        <v>0.33432239057239055</v>
      </c>
      <c r="AG419" s="26">
        <f>SUMIF(Unloader!B:B,Summary!B419,Unloader!M:M)</f>
        <v>19354</v>
      </c>
      <c r="AH419" s="26">
        <f>SUMIF(C$2:C419,C419,AG$2:AG419)</f>
        <v>453127</v>
      </c>
      <c r="AI419" s="26">
        <f>SUM(AG$2:AG419)</f>
        <v>1224599</v>
      </c>
      <c r="AJ419" s="28">
        <f>SUMIF(Unloader!B:B,Summary!B419,Unloader!X:X)</f>
        <v>0.70833333333333326</v>
      </c>
      <c r="AK419" s="28">
        <f>SUMIF(Unloader!B:B,Summary!B419,Unloader!AE:AE)+SUMIF(Unloader!B:B,Summary!B419,Unloader!BS:BS)+SUMIF(Unloader!B:B,Summary!B419,Unloader!BO:BO)</f>
        <v>0.12013888888888889</v>
      </c>
      <c r="AL419" s="28">
        <f>SUMIF(C$2:C419,C419,AJ$2:AJ419)</f>
        <v>19.793055555555554</v>
      </c>
      <c r="AM419" s="28">
        <f>SUMIF(C$2:C419,C419,AK$2:AK419)</f>
        <v>5.572222222222222</v>
      </c>
      <c r="AN419" s="18">
        <f t="shared" si="167"/>
        <v>1327.6501611485498</v>
      </c>
      <c r="AO419" s="18">
        <f>SUM(AJ$2:AJ419)</f>
        <v>46.327777777777776</v>
      </c>
      <c r="AP419" s="18">
        <f>SUM(AK$2:AK419)</f>
        <v>11.831944444444442</v>
      </c>
      <c r="AQ419" s="18">
        <f t="shared" si="168"/>
        <v>1479.1629423843458</v>
      </c>
    </row>
    <row r="420" spans="1:43" x14ac:dyDescent="0.25">
      <c r="A420" s="49">
        <f t="shared" si="171"/>
        <v>419</v>
      </c>
      <c r="B420" s="120">
        <f t="shared" si="171"/>
        <v>41052</v>
      </c>
      <c r="C420" s="21">
        <f t="shared" si="150"/>
        <v>5</v>
      </c>
      <c r="D420" s="51">
        <f>COUNTIF('Rake Load'!A:A,Summary!B420)</f>
        <v>7</v>
      </c>
      <c r="E420" s="51">
        <f>SUMIF('Rake Load'!A:A,B420,'Rake Load'!F:F)</f>
        <v>24728.44</v>
      </c>
      <c r="F420" s="23">
        <f>SUMIF('Rake Load'!A:A,B420,'Rake Load'!AB:AB)</f>
        <v>0.90902777777777766</v>
      </c>
      <c r="G420" s="23">
        <f t="shared" si="151"/>
        <v>0.12986111111111109</v>
      </c>
      <c r="H420" s="24">
        <f t="shared" si="152"/>
        <v>3</v>
      </c>
      <c r="I420" s="24">
        <f t="shared" si="153"/>
        <v>7</v>
      </c>
      <c r="J420" s="23">
        <f>SUMIF('Rake Load'!A:A,B420,'Rake Load'!BI:BI)</f>
        <v>9.583333333333334E-2</v>
      </c>
      <c r="K420" s="29">
        <f t="shared" si="154"/>
        <v>0.81319444444444433</v>
      </c>
      <c r="L420" s="29">
        <f t="shared" si="155"/>
        <v>0.11617063492063491</v>
      </c>
      <c r="M420" s="36">
        <f t="shared" si="156"/>
        <v>2</v>
      </c>
      <c r="N420" s="36">
        <f t="shared" si="157"/>
        <v>47</v>
      </c>
      <c r="O420" s="122">
        <f>SUMIF(C$2:C420,C420,D$2:D420)</f>
        <v>153</v>
      </c>
      <c r="P420" s="21">
        <f>SUMIF(C$2:C420,C420,F$2:F420)</f>
        <v>20.634722222222223</v>
      </c>
      <c r="Q420" s="25">
        <f t="shared" si="158"/>
        <v>0.13486746550472042</v>
      </c>
      <c r="R420" s="24">
        <f t="shared" si="159"/>
        <v>3</v>
      </c>
      <c r="S420" s="24">
        <f t="shared" si="160"/>
        <v>14</v>
      </c>
      <c r="T420" s="122">
        <f>SUM(D$2:D420)</f>
        <v>337</v>
      </c>
      <c r="U420" s="26">
        <f>SUMIF(C$2:C420,C420,E$2:E420)</f>
        <v>542020.73</v>
      </c>
      <c r="V420" s="26">
        <f>SUM(E$2:E420)</f>
        <v>1188177.1999999997</v>
      </c>
      <c r="W420" s="31">
        <f>SUM(F$2:F420)</f>
        <v>44.767361111111107</v>
      </c>
      <c r="X420" s="31">
        <f t="shared" si="161"/>
        <v>0.13284083415759973</v>
      </c>
      <c r="Y420" s="24">
        <f t="shared" si="162"/>
        <v>3</v>
      </c>
      <c r="Z420" s="24">
        <f t="shared" si="163"/>
        <v>11</v>
      </c>
      <c r="AA420" s="26">
        <f>SUMIF('Rake Load'!A:A,Summary!B420,'Rake Load'!AO:AO)</f>
        <v>1.9131944444444442</v>
      </c>
      <c r="AB420" s="26">
        <f>SUMIF(C$2:C420,C420,AA$2:AA420)</f>
        <v>51.857638888888886</v>
      </c>
      <c r="AC420" s="26">
        <f>SUM(AA$2:AA420)</f>
        <v>112.23958333333333</v>
      </c>
      <c r="AD420" s="31">
        <f t="shared" si="164"/>
        <v>0.27331349206349204</v>
      </c>
      <c r="AE420" s="31">
        <f t="shared" si="165"/>
        <v>0.33893881626724764</v>
      </c>
      <c r="AF420" s="31">
        <f t="shared" si="166"/>
        <v>0.33305514342235409</v>
      </c>
      <c r="AG420" s="26">
        <f>SUMIF(Unloader!B:B,Summary!B420,Unloader!M:M)</f>
        <v>0</v>
      </c>
      <c r="AH420" s="26">
        <f>SUMIF(C$2:C420,C420,AG$2:AG420)</f>
        <v>453127</v>
      </c>
      <c r="AI420" s="26">
        <f>SUM(AG$2:AG420)</f>
        <v>1224599</v>
      </c>
      <c r="AJ420" s="28">
        <f>SUMIF(Unloader!B:B,Summary!B420,Unloader!X:X)</f>
        <v>1</v>
      </c>
      <c r="AK420" s="28">
        <f>SUMIF(Unloader!B:B,Summary!B420,Unloader!AE:AE)+SUMIF(Unloader!B:B,Summary!B420,Unloader!BS:BS)+SUMIF(Unloader!B:B,Summary!B420,Unloader!BO:BO)</f>
        <v>1</v>
      </c>
      <c r="AL420" s="28">
        <f>SUMIF(C$2:C420,C420,AJ$2:AJ420)</f>
        <v>20.793055555555554</v>
      </c>
      <c r="AM420" s="28">
        <f>SUMIF(C$2:C420,C420,AK$2:AK420)</f>
        <v>6.572222222222222</v>
      </c>
      <c r="AN420" s="18">
        <f t="shared" si="167"/>
        <v>1327.6501611485498</v>
      </c>
      <c r="AO420" s="18">
        <f>SUM(AJ$2:AJ420)</f>
        <v>47.327777777777776</v>
      </c>
      <c r="AP420" s="18">
        <f>SUM(AK$2:AK420)</f>
        <v>12.831944444444442</v>
      </c>
      <c r="AQ420" s="18">
        <f t="shared" si="168"/>
        <v>1479.1629423843458</v>
      </c>
    </row>
    <row r="421" spans="1:43" x14ac:dyDescent="0.25">
      <c r="A421" s="49">
        <f t="shared" si="171"/>
        <v>420</v>
      </c>
      <c r="B421" s="120">
        <f t="shared" si="171"/>
        <v>41053</v>
      </c>
      <c r="C421" s="21">
        <f t="shared" si="150"/>
        <v>5</v>
      </c>
      <c r="D421" s="51">
        <f>COUNTIF('Rake Load'!A:A,Summary!B421)</f>
        <v>6</v>
      </c>
      <c r="E421" s="51">
        <f>SUMIF('Rake Load'!A:A,B421,'Rake Load'!F:F)</f>
        <v>19875.22</v>
      </c>
      <c r="F421" s="23">
        <f>SUMIF('Rake Load'!A:A,B421,'Rake Load'!AB:AB)</f>
        <v>0.55972222222222201</v>
      </c>
      <c r="G421" s="23">
        <f t="shared" si="151"/>
        <v>9.3287037037037002E-2</v>
      </c>
      <c r="H421" s="24">
        <f t="shared" si="152"/>
        <v>2</v>
      </c>
      <c r="I421" s="24">
        <f t="shared" si="153"/>
        <v>14</v>
      </c>
      <c r="J421" s="23">
        <f>SUMIF('Rake Load'!A:A,B421,'Rake Load'!BI:BI)</f>
        <v>3.125E-2</v>
      </c>
      <c r="K421" s="29">
        <f t="shared" si="154"/>
        <v>0.52847222222222201</v>
      </c>
      <c r="L421" s="29">
        <f t="shared" si="155"/>
        <v>8.8078703703703673E-2</v>
      </c>
      <c r="M421" s="36">
        <f t="shared" si="156"/>
        <v>2</v>
      </c>
      <c r="N421" s="36">
        <f t="shared" si="157"/>
        <v>6</v>
      </c>
      <c r="O421" s="122">
        <f>SUMIF(C$2:C421,C421,D$2:D421)</f>
        <v>159</v>
      </c>
      <c r="P421" s="21">
        <f>SUMIF(C$2:C421,C421,F$2:F421)</f>
        <v>21.194444444444446</v>
      </c>
      <c r="Q421" s="25">
        <f t="shared" si="158"/>
        <v>0.133298392732355</v>
      </c>
      <c r="R421" s="24">
        <f t="shared" si="159"/>
        <v>3</v>
      </c>
      <c r="S421" s="24">
        <f t="shared" si="160"/>
        <v>11</v>
      </c>
      <c r="T421" s="122">
        <f>SUM(D$2:D421)</f>
        <v>343</v>
      </c>
      <c r="U421" s="26">
        <f>SUMIF(C$2:C421,C421,E$2:E421)</f>
        <v>561895.94999999995</v>
      </c>
      <c r="V421" s="26">
        <f>SUM(E$2:E421)</f>
        <v>1208052.4199999997</v>
      </c>
      <c r="W421" s="31">
        <f>SUM(F$2:F421)</f>
        <v>45.327083333333327</v>
      </c>
      <c r="X421" s="31">
        <f t="shared" si="161"/>
        <v>0.1321489310009718</v>
      </c>
      <c r="Y421" s="24">
        <f t="shared" si="162"/>
        <v>3</v>
      </c>
      <c r="Z421" s="24">
        <f t="shared" si="163"/>
        <v>10</v>
      </c>
      <c r="AA421" s="26">
        <f>SUMIF('Rake Load'!A:A,Summary!B421,'Rake Load'!AO:AO)</f>
        <v>1.8784722222222223</v>
      </c>
      <c r="AB421" s="26">
        <f>SUMIF(C$2:C421,C421,AA$2:AA421)</f>
        <v>53.736111111111107</v>
      </c>
      <c r="AC421" s="26">
        <f>SUM(AA$2:AA421)</f>
        <v>114.11805555555556</v>
      </c>
      <c r="AD421" s="31">
        <f t="shared" si="164"/>
        <v>0.31307870370370372</v>
      </c>
      <c r="AE421" s="31">
        <f t="shared" si="165"/>
        <v>0.33796296296296297</v>
      </c>
      <c r="AF421" s="31">
        <f t="shared" si="166"/>
        <v>0.33270570132815031</v>
      </c>
      <c r="AG421" s="26">
        <f>SUMIF(Unloader!B:B,Summary!B421,Unloader!M:M)</f>
        <v>16212</v>
      </c>
      <c r="AH421" s="26">
        <f>SUMIF(C$2:C421,C421,AG$2:AG421)</f>
        <v>469339</v>
      </c>
      <c r="AI421" s="26">
        <f>SUM(AG$2:AG421)</f>
        <v>1240811</v>
      </c>
      <c r="AJ421" s="28">
        <f>SUMIF(Unloader!B:B,Summary!B421,Unloader!X:X)</f>
        <v>1</v>
      </c>
      <c r="AK421" s="28">
        <f>SUMIF(Unloader!B:B,Summary!B421,Unloader!AE:AE)+SUMIF(Unloader!B:B,Summary!B421,Unloader!BS:BS)+SUMIF(Unloader!B:B,Summary!B421,Unloader!BO:BO)</f>
        <v>0.34583333333333338</v>
      </c>
      <c r="AL421" s="28">
        <f>SUMIF(C$2:C421,C421,AJ$2:AJ421)</f>
        <v>21.793055555555554</v>
      </c>
      <c r="AM421" s="28">
        <f>SUMIF(C$2:C421,C421,AK$2:AK421)</f>
        <v>6.9180555555555552</v>
      </c>
      <c r="AN421" s="18">
        <f t="shared" si="167"/>
        <v>1314.6750700280111</v>
      </c>
      <c r="AO421" s="18">
        <f>SUM(AJ$2:AJ421)</f>
        <v>48.327777777777776</v>
      </c>
      <c r="AP421" s="18">
        <f>SUM(AK$2:AK421)</f>
        <v>13.177777777777775</v>
      </c>
      <c r="AQ421" s="18">
        <f t="shared" si="168"/>
        <v>1470.8522996680892</v>
      </c>
    </row>
    <row r="422" spans="1:43" x14ac:dyDescent="0.25">
      <c r="A422" s="49">
        <f t="shared" si="171"/>
        <v>421</v>
      </c>
      <c r="B422" s="120">
        <f t="shared" si="171"/>
        <v>41054</v>
      </c>
      <c r="C422" s="21">
        <f t="shared" si="150"/>
        <v>5</v>
      </c>
      <c r="D422" s="51">
        <f>COUNTIF('Rake Load'!A:A,Summary!B422)</f>
        <v>6</v>
      </c>
      <c r="E422" s="51">
        <f>SUMIF('Rake Load'!A:A,B422,'Rake Load'!F:F)</f>
        <v>21245.33</v>
      </c>
      <c r="F422" s="23">
        <f>SUMIF('Rake Load'!A:A,B422,'Rake Load'!AB:AB)</f>
        <v>0.92916666666666681</v>
      </c>
      <c r="G422" s="23">
        <f t="shared" si="151"/>
        <v>0.15486111111111114</v>
      </c>
      <c r="H422" s="24">
        <f t="shared" si="152"/>
        <v>3</v>
      </c>
      <c r="I422" s="24">
        <f t="shared" si="153"/>
        <v>43</v>
      </c>
      <c r="J422" s="23">
        <f>SUMIF('Rake Load'!A:A,B422,'Rake Load'!BI:BI)</f>
        <v>8.0555555555555561E-2</v>
      </c>
      <c r="K422" s="29">
        <f t="shared" si="154"/>
        <v>0.8486111111111112</v>
      </c>
      <c r="L422" s="29">
        <f t="shared" si="155"/>
        <v>0.14143518518518519</v>
      </c>
      <c r="M422" s="36">
        <f t="shared" si="156"/>
        <v>3</v>
      </c>
      <c r="N422" s="36">
        <f t="shared" si="157"/>
        <v>23</v>
      </c>
      <c r="O422" s="122">
        <f>SUMIF(C$2:C422,C422,D$2:D422)</f>
        <v>165</v>
      </c>
      <c r="P422" s="21">
        <f>SUMIF(C$2:C422,C422,F$2:F422)</f>
        <v>22.123611111111114</v>
      </c>
      <c r="Q422" s="25">
        <f t="shared" si="158"/>
        <v>0.13408249158249161</v>
      </c>
      <c r="R422" s="24">
        <f t="shared" si="159"/>
        <v>3</v>
      </c>
      <c r="S422" s="24">
        <f t="shared" si="160"/>
        <v>13</v>
      </c>
      <c r="T422" s="122">
        <f>SUM(D$2:D422)</f>
        <v>349</v>
      </c>
      <c r="U422" s="26">
        <f>SUMIF(C$2:C422,C422,E$2:E422)</f>
        <v>583141.27999999991</v>
      </c>
      <c r="V422" s="26">
        <f>SUM(E$2:E422)</f>
        <v>1229297.7499999998</v>
      </c>
      <c r="W422" s="31">
        <f>SUM(F$2:F422)</f>
        <v>46.256249999999994</v>
      </c>
      <c r="X422" s="31">
        <f t="shared" si="161"/>
        <v>0.13253939828080227</v>
      </c>
      <c r="Y422" s="24">
        <f t="shared" si="162"/>
        <v>3</v>
      </c>
      <c r="Z422" s="24">
        <f t="shared" si="163"/>
        <v>10</v>
      </c>
      <c r="AA422" s="26">
        <f>SUMIF('Rake Load'!A:A,Summary!B422,'Rake Load'!AO:AO)</f>
        <v>1.9756944444444442</v>
      </c>
      <c r="AB422" s="26">
        <f>SUMIF(C$2:C422,C422,AA$2:AA422)</f>
        <v>55.71180555555555</v>
      </c>
      <c r="AC422" s="26">
        <f>SUM(AA$2:AA422)</f>
        <v>116.09375</v>
      </c>
      <c r="AD422" s="31">
        <f t="shared" si="164"/>
        <v>0.32928240740740738</v>
      </c>
      <c r="AE422" s="31">
        <f t="shared" si="165"/>
        <v>0.33764730639730639</v>
      </c>
      <c r="AF422" s="31">
        <f t="shared" si="166"/>
        <v>0.33264684813753581</v>
      </c>
      <c r="AG422" s="26">
        <f>SUMIF(Unloader!B:B,Summary!B422,Unloader!M:M)</f>
        <v>22744</v>
      </c>
      <c r="AH422" s="26">
        <f>SUMIF(C$2:C422,C422,AG$2:AG422)</f>
        <v>492083</v>
      </c>
      <c r="AI422" s="26">
        <f>SUM(AG$2:AG422)</f>
        <v>1263555</v>
      </c>
      <c r="AJ422" s="28">
        <f>SUMIF(Unloader!B:B,Summary!B422,Unloader!X:X)</f>
        <v>1</v>
      </c>
      <c r="AK422" s="28">
        <f>SUMIF(Unloader!B:B,Summary!B422,Unloader!AE:AE)+SUMIF(Unloader!B:B,Summary!B422,Unloader!BS:BS)+SUMIF(Unloader!B:B,Summary!B422,Unloader!BO:BO)</f>
        <v>1.2499999999999999E-2</v>
      </c>
      <c r="AL422" s="28">
        <f>SUMIF(C$2:C422,C422,AJ$2:AJ422)</f>
        <v>22.793055555555554</v>
      </c>
      <c r="AM422" s="28">
        <f>SUMIF(C$2:C422,C422,AK$2:AK422)</f>
        <v>6.9305555555555554</v>
      </c>
      <c r="AN422" s="18">
        <f t="shared" si="167"/>
        <v>1292.5742054110849</v>
      </c>
      <c r="AO422" s="18">
        <f>SUM(AJ$2:AJ422)</f>
        <v>49.327777777777776</v>
      </c>
      <c r="AP422" s="18">
        <f>SUM(AK$2:AK422)</f>
        <v>13.190277777777775</v>
      </c>
      <c r="AQ422" s="18">
        <f t="shared" si="168"/>
        <v>1456.8834313386369</v>
      </c>
    </row>
    <row r="423" spans="1:43" x14ac:dyDescent="0.25">
      <c r="A423" s="49">
        <f t="shared" si="171"/>
        <v>422</v>
      </c>
      <c r="B423" s="120">
        <f t="shared" si="171"/>
        <v>41055</v>
      </c>
      <c r="C423" s="21">
        <f t="shared" si="150"/>
        <v>5</v>
      </c>
      <c r="D423" s="51">
        <f>COUNTIF('Rake Load'!A:A,Summary!B423)</f>
        <v>7</v>
      </c>
      <c r="E423" s="51">
        <f>SUMIF('Rake Load'!A:A,B423,'Rake Load'!F:F)</f>
        <v>25337.53</v>
      </c>
      <c r="F423" s="23">
        <f>SUMIF('Rake Load'!A:A,B423,'Rake Load'!AB:AB)</f>
        <v>0.97430555555555576</v>
      </c>
      <c r="G423" s="23">
        <f t="shared" si="151"/>
        <v>0.13918650793650797</v>
      </c>
      <c r="H423" s="24">
        <f t="shared" si="152"/>
        <v>3</v>
      </c>
      <c r="I423" s="24">
        <f t="shared" si="153"/>
        <v>20</v>
      </c>
      <c r="J423" s="23">
        <f>SUMIF('Rake Load'!A:A,B423,'Rake Load'!BI:BI)</f>
        <v>2.0833333333333332E-2</v>
      </c>
      <c r="K423" s="29">
        <f t="shared" si="154"/>
        <v>0.95347222222222239</v>
      </c>
      <c r="L423" s="29">
        <f t="shared" si="155"/>
        <v>0.13621031746031748</v>
      </c>
      <c r="M423" s="36">
        <f t="shared" si="156"/>
        <v>3</v>
      </c>
      <c r="N423" s="36">
        <f t="shared" si="157"/>
        <v>16</v>
      </c>
      <c r="O423" s="122">
        <f>SUMIF(C$2:C423,C423,D$2:D423)</f>
        <v>172</v>
      </c>
      <c r="P423" s="21">
        <f>SUMIF(C$2:C423,C423,F$2:F423)</f>
        <v>23.09791666666667</v>
      </c>
      <c r="Q423" s="25">
        <f t="shared" si="158"/>
        <v>0.13429021317829459</v>
      </c>
      <c r="R423" s="24">
        <f t="shared" si="159"/>
        <v>3</v>
      </c>
      <c r="S423" s="24">
        <f t="shared" si="160"/>
        <v>13</v>
      </c>
      <c r="T423" s="122">
        <f>SUM(D$2:D423)</f>
        <v>356</v>
      </c>
      <c r="U423" s="26">
        <f>SUMIF(C$2:C423,C423,E$2:E423)</f>
        <v>608478.80999999994</v>
      </c>
      <c r="V423" s="26">
        <f>SUM(E$2:E423)</f>
        <v>1254635.2799999998</v>
      </c>
      <c r="W423" s="31">
        <f>SUM(F$2:F423)</f>
        <v>47.230555555555547</v>
      </c>
      <c r="X423" s="31">
        <f t="shared" si="161"/>
        <v>0.13267009987515604</v>
      </c>
      <c r="Y423" s="24">
        <f t="shared" si="162"/>
        <v>3</v>
      </c>
      <c r="Z423" s="24">
        <f t="shared" si="163"/>
        <v>11</v>
      </c>
      <c r="AA423" s="26">
        <f>SUMIF('Rake Load'!A:A,Summary!B423,'Rake Load'!AO:AO)</f>
        <v>2.281944444444445</v>
      </c>
      <c r="AB423" s="26">
        <f>SUMIF(C$2:C423,C423,AA$2:AA423)</f>
        <v>57.993749999999991</v>
      </c>
      <c r="AC423" s="26">
        <f>SUM(AA$2:AA423)</f>
        <v>118.37569444444445</v>
      </c>
      <c r="AD423" s="31">
        <f t="shared" si="164"/>
        <v>0.32599206349206356</v>
      </c>
      <c r="AE423" s="31">
        <f t="shared" si="165"/>
        <v>0.33717296511627903</v>
      </c>
      <c r="AF423" s="31">
        <f t="shared" si="166"/>
        <v>0.33251599563046191</v>
      </c>
      <c r="AG423" s="26">
        <f>SUMIF(Unloader!B:B,Summary!B423,Unloader!M:M)</f>
        <v>36964</v>
      </c>
      <c r="AH423" s="26">
        <f>SUMIF(C$2:C423,C423,AG$2:AG423)</f>
        <v>529047</v>
      </c>
      <c r="AI423" s="26">
        <f>SUM(AG$2:AG423)</f>
        <v>1300519</v>
      </c>
      <c r="AJ423" s="28">
        <f>SUMIF(Unloader!B:B,Summary!B423,Unloader!X:X)</f>
        <v>1</v>
      </c>
      <c r="AK423" s="28">
        <f>SUMIF(Unloader!B:B,Summary!B423,Unloader!AE:AE)+SUMIF(Unloader!B:B,Summary!B423,Unloader!BS:BS)+SUMIF(Unloader!B:B,Summary!B423,Unloader!BO:BO)</f>
        <v>0</v>
      </c>
      <c r="AL423" s="28">
        <f>SUMIF(C$2:C423,C423,AJ$2:AJ423)</f>
        <v>23.793055555555554</v>
      </c>
      <c r="AM423" s="28">
        <f>SUMIF(C$2:C423,C423,AK$2:AK423)</f>
        <v>6.9305555555555554</v>
      </c>
      <c r="AN423" s="18">
        <f t="shared" si="167"/>
        <v>1307.2572275759824</v>
      </c>
      <c r="AO423" s="18">
        <f>SUM(AJ$2:AJ423)</f>
        <v>50.327777777777776</v>
      </c>
      <c r="AP423" s="18">
        <f>SUM(AK$2:AK423)</f>
        <v>13.190277777777775</v>
      </c>
      <c r="AQ423" s="18">
        <f t="shared" si="168"/>
        <v>1459.1259957365644</v>
      </c>
    </row>
    <row r="424" spans="1:43" x14ac:dyDescent="0.25">
      <c r="A424" s="49">
        <f t="shared" ref="A424:B439" si="172">A423+1</f>
        <v>423</v>
      </c>
      <c r="B424" s="120">
        <f t="shared" si="172"/>
        <v>41056</v>
      </c>
      <c r="C424" s="21">
        <f t="shared" si="150"/>
        <v>5</v>
      </c>
      <c r="D424" s="51">
        <f>COUNTIF('Rake Load'!A:A,Summary!B424)</f>
        <v>6</v>
      </c>
      <c r="E424" s="51">
        <f>SUMIF('Rake Load'!A:A,B424,'Rake Load'!F:F)</f>
        <v>20924.370000000003</v>
      </c>
      <c r="F424" s="23">
        <f>SUMIF('Rake Load'!A:A,B424,'Rake Load'!AB:AB)</f>
        <v>0.65347222222222179</v>
      </c>
      <c r="G424" s="23">
        <f t="shared" si="151"/>
        <v>0.10891203703703696</v>
      </c>
      <c r="H424" s="24">
        <f t="shared" si="152"/>
        <v>2</v>
      </c>
      <c r="I424" s="24">
        <f t="shared" si="153"/>
        <v>36</v>
      </c>
      <c r="J424" s="23">
        <f>SUMIF('Rake Load'!A:A,B424,'Rake Load'!BI:BI)</f>
        <v>6.9444444444444448E-2</v>
      </c>
      <c r="K424" s="29">
        <f t="shared" si="154"/>
        <v>0.58402777777777737</v>
      </c>
      <c r="L424" s="29">
        <f t="shared" si="155"/>
        <v>9.733796296296289E-2</v>
      </c>
      <c r="M424" s="36">
        <f t="shared" si="156"/>
        <v>2</v>
      </c>
      <c r="N424" s="36">
        <f t="shared" si="157"/>
        <v>20</v>
      </c>
      <c r="O424" s="122">
        <f>SUMIF(C$2:C424,C424,D$2:D424)</f>
        <v>178</v>
      </c>
      <c r="P424" s="21">
        <f>SUMIF(C$2:C424,C424,F$2:F424)</f>
        <v>23.75138888888889</v>
      </c>
      <c r="Q424" s="25">
        <f t="shared" si="158"/>
        <v>0.13343476903870163</v>
      </c>
      <c r="R424" s="24">
        <f t="shared" si="159"/>
        <v>3</v>
      </c>
      <c r="S424" s="24">
        <f t="shared" si="160"/>
        <v>12</v>
      </c>
      <c r="T424" s="122">
        <f>SUM(D$2:D424)</f>
        <v>362</v>
      </c>
      <c r="U424" s="26">
        <f>SUMIF(C$2:C424,C424,E$2:E424)</f>
        <v>629403.17999999993</v>
      </c>
      <c r="V424" s="26">
        <f>SUM(E$2:E424)</f>
        <v>1275559.6499999999</v>
      </c>
      <c r="W424" s="31">
        <f>SUM(F$2:F424)</f>
        <v>47.884027777777767</v>
      </c>
      <c r="X424" s="31">
        <f t="shared" si="161"/>
        <v>0.13227631982811539</v>
      </c>
      <c r="Y424" s="24">
        <f t="shared" si="162"/>
        <v>3</v>
      </c>
      <c r="Z424" s="24">
        <f t="shared" si="163"/>
        <v>10</v>
      </c>
      <c r="AA424" s="26">
        <f>SUMIF('Rake Load'!A:A,Summary!B424,'Rake Load'!AO:AO)</f>
        <v>1.7569444444444444</v>
      </c>
      <c r="AB424" s="26">
        <f>SUMIF(C$2:C424,C424,AA$2:AA424)</f>
        <v>59.750694444444434</v>
      </c>
      <c r="AC424" s="26">
        <f>SUM(AA$2:AA424)</f>
        <v>120.13263888888889</v>
      </c>
      <c r="AD424" s="31">
        <f t="shared" si="164"/>
        <v>0.29282407407407407</v>
      </c>
      <c r="AE424" s="31">
        <f t="shared" si="165"/>
        <v>0.33567805867665412</v>
      </c>
      <c r="AF424" s="31">
        <f t="shared" si="166"/>
        <v>0.33185811847759361</v>
      </c>
      <c r="AG424" s="26">
        <f>SUMIF(Unloader!B:B,Summary!B424,Unloader!M:M)</f>
        <v>34208</v>
      </c>
      <c r="AH424" s="26">
        <f>SUMIF(C$2:C424,C424,AG$2:AG424)</f>
        <v>563255</v>
      </c>
      <c r="AI424" s="26">
        <f>SUM(AG$2:AG424)</f>
        <v>1334727</v>
      </c>
      <c r="AJ424" s="28">
        <f>SUMIF(Unloader!B:B,Summary!B424,Unloader!X:X)</f>
        <v>1</v>
      </c>
      <c r="AK424" s="28">
        <f>SUMIF(Unloader!B:B,Summary!B424,Unloader!AE:AE)+SUMIF(Unloader!B:B,Summary!B424,Unloader!BS:BS)+SUMIF(Unloader!B:B,Summary!B424,Unloader!BO:BO)</f>
        <v>2.4999999999999998E-2</v>
      </c>
      <c r="AL424" s="28">
        <f>SUMIF(C$2:C424,C424,AJ$2:AJ424)</f>
        <v>24.793055555555554</v>
      </c>
      <c r="AM424" s="28">
        <f>SUMIF(C$2:C424,C424,AK$2:AK424)</f>
        <v>6.9555555555555557</v>
      </c>
      <c r="AN424" s="18">
        <f t="shared" si="167"/>
        <v>1315.7089465078254</v>
      </c>
      <c r="AO424" s="18">
        <f>SUM(AJ$2:AJ424)</f>
        <v>51.327777777777776</v>
      </c>
      <c r="AP424" s="18">
        <f>SUM(AK$2:AK424)</f>
        <v>13.215277777777775</v>
      </c>
      <c r="AQ424" s="18">
        <f t="shared" si="168"/>
        <v>1459.1964578550344</v>
      </c>
    </row>
    <row r="425" spans="1:43" x14ac:dyDescent="0.25">
      <c r="A425" s="49">
        <f t="shared" si="172"/>
        <v>424</v>
      </c>
      <c r="B425" s="120">
        <f t="shared" si="172"/>
        <v>41057</v>
      </c>
      <c r="C425" s="21">
        <f t="shared" si="150"/>
        <v>5</v>
      </c>
      <c r="D425" s="51">
        <f>COUNTIF('Rake Load'!A:A,Summary!B425)</f>
        <v>7</v>
      </c>
      <c r="E425" s="51">
        <f>SUMIF('Rake Load'!A:A,B425,'Rake Load'!F:F)</f>
        <v>23593.4</v>
      </c>
      <c r="F425" s="23">
        <f>SUMIF('Rake Load'!A:A,B425,'Rake Load'!AB:AB)</f>
        <v>1.5944444444444446</v>
      </c>
      <c r="G425" s="23">
        <f t="shared" si="151"/>
        <v>0.2277777777777778</v>
      </c>
      <c r="H425" s="24">
        <f t="shared" si="152"/>
        <v>5</v>
      </c>
      <c r="I425" s="24">
        <f t="shared" si="153"/>
        <v>28</v>
      </c>
      <c r="J425" s="23">
        <f>SUMIF('Rake Load'!A:A,B425,'Rake Load'!BI:BI)</f>
        <v>8.0555555555555561E-2</v>
      </c>
      <c r="K425" s="29">
        <f t="shared" si="154"/>
        <v>1.5138888888888891</v>
      </c>
      <c r="L425" s="29">
        <f t="shared" si="155"/>
        <v>0.21626984126984131</v>
      </c>
      <c r="M425" s="36">
        <f t="shared" si="156"/>
        <v>5</v>
      </c>
      <c r="N425" s="36">
        <f t="shared" si="157"/>
        <v>11</v>
      </c>
      <c r="O425" s="122">
        <f>SUMIF(C$2:C425,C425,D$2:D425)</f>
        <v>185</v>
      </c>
      <c r="P425" s="21">
        <f>SUMIF(C$2:C425,C425,F$2:F425)</f>
        <v>25.345833333333335</v>
      </c>
      <c r="Q425" s="25">
        <f t="shared" si="158"/>
        <v>0.13700450450450452</v>
      </c>
      <c r="R425" s="24">
        <f t="shared" si="159"/>
        <v>3</v>
      </c>
      <c r="S425" s="24">
        <f t="shared" si="160"/>
        <v>17</v>
      </c>
      <c r="T425" s="122">
        <f>SUM(D$2:D425)</f>
        <v>369</v>
      </c>
      <c r="U425" s="26">
        <f>SUMIF(C$2:C425,C425,E$2:E425)</f>
        <v>652996.57999999996</v>
      </c>
      <c r="V425" s="26">
        <f>SUM(E$2:E425)</f>
        <v>1299153.0499999998</v>
      </c>
      <c r="W425" s="31">
        <f>SUM(F$2:F425)</f>
        <v>49.478472222222209</v>
      </c>
      <c r="X425" s="31">
        <f t="shared" si="161"/>
        <v>0.1340880006022282</v>
      </c>
      <c r="Y425" s="24">
        <f t="shared" si="162"/>
        <v>3</v>
      </c>
      <c r="Z425" s="24">
        <f t="shared" si="163"/>
        <v>13</v>
      </c>
      <c r="AA425" s="26">
        <f>SUMIF('Rake Load'!A:A,Summary!B425,'Rake Load'!AO:AO)</f>
        <v>2.9374999999999996</v>
      </c>
      <c r="AB425" s="26">
        <f>SUMIF(C$2:C425,C425,AA$2:AA425)</f>
        <v>62.688194444444434</v>
      </c>
      <c r="AC425" s="26">
        <f>SUM(AA$2:AA425)</f>
        <v>123.07013888888889</v>
      </c>
      <c r="AD425" s="31">
        <f t="shared" si="164"/>
        <v>0.4196428571428571</v>
      </c>
      <c r="AE425" s="31">
        <f t="shared" si="165"/>
        <v>0.33885510510510503</v>
      </c>
      <c r="AF425" s="31">
        <f t="shared" si="166"/>
        <v>0.33352341162300514</v>
      </c>
      <c r="AG425" s="26">
        <f>SUMIF(Unloader!B:B,Summary!B425,Unloader!M:M)</f>
        <v>30353</v>
      </c>
      <c r="AH425" s="26">
        <f>SUMIF(C$2:C425,C425,AG$2:AG425)</f>
        <v>593608</v>
      </c>
      <c r="AI425" s="26">
        <f>SUM(AG$2:AG425)</f>
        <v>1365080</v>
      </c>
      <c r="AJ425" s="28">
        <f>SUMIF(Unloader!B:B,Summary!B425,Unloader!X:X)</f>
        <v>1</v>
      </c>
      <c r="AK425" s="28">
        <f>SUMIF(Unloader!B:B,Summary!B425,Unloader!AE:AE)+SUMIF(Unloader!B:B,Summary!B425,Unloader!BS:BS)+SUMIF(Unloader!B:B,Summary!B425,Unloader!BO:BO)</f>
        <v>2.0833333333333332E-2</v>
      </c>
      <c r="AL425" s="28">
        <f>SUMIF(C$2:C425,C425,AJ$2:AJ425)</f>
        <v>25.793055555555554</v>
      </c>
      <c r="AM425" s="28">
        <f>SUMIF(C$2:C425,C425,AK$2:AK425)</f>
        <v>6.9763888888888888</v>
      </c>
      <c r="AN425" s="18">
        <f t="shared" si="167"/>
        <v>1314.4552701505756</v>
      </c>
      <c r="AO425" s="18">
        <f>SUM(AJ$2:AJ425)</f>
        <v>52.327777777777776</v>
      </c>
      <c r="AP425" s="18">
        <f>SUM(AK$2:AK425)</f>
        <v>13.236111111111109</v>
      </c>
      <c r="AQ425" s="18">
        <f t="shared" si="168"/>
        <v>1454.9989341291837</v>
      </c>
    </row>
    <row r="426" spans="1:43" x14ac:dyDescent="0.25">
      <c r="A426" s="49">
        <f t="shared" si="172"/>
        <v>425</v>
      </c>
      <c r="B426" s="120">
        <f t="shared" si="172"/>
        <v>41058</v>
      </c>
      <c r="C426" s="21">
        <f t="shared" si="150"/>
        <v>5</v>
      </c>
      <c r="D426" s="51">
        <f>COUNTIF('Rake Load'!A:A,Summary!B426)</f>
        <v>7</v>
      </c>
      <c r="E426" s="51">
        <f>SUMIF('Rake Load'!A:A,B426,'Rake Load'!F:F)</f>
        <v>25166.53</v>
      </c>
      <c r="F426" s="23">
        <f>SUMIF('Rake Load'!A:A,B426,'Rake Load'!AB:AB)</f>
        <v>0.84444444444444411</v>
      </c>
      <c r="G426" s="23">
        <f t="shared" si="151"/>
        <v>0.12063492063492058</v>
      </c>
      <c r="H426" s="24">
        <f t="shared" si="152"/>
        <v>2</v>
      </c>
      <c r="I426" s="24">
        <f t="shared" si="153"/>
        <v>53</v>
      </c>
      <c r="J426" s="23">
        <f>SUMIF('Rake Load'!A:A,B426,'Rake Load'!BI:BI)</f>
        <v>4.2361111111111113E-2</v>
      </c>
      <c r="K426" s="29">
        <f t="shared" si="154"/>
        <v>0.80208333333333304</v>
      </c>
      <c r="L426" s="29">
        <f t="shared" si="155"/>
        <v>0.11458333333333329</v>
      </c>
      <c r="M426" s="36">
        <f t="shared" si="156"/>
        <v>2</v>
      </c>
      <c r="N426" s="36">
        <f t="shared" si="157"/>
        <v>45</v>
      </c>
      <c r="O426" s="122">
        <f>SUMIF(C$2:C426,C426,D$2:D426)</f>
        <v>192</v>
      </c>
      <c r="P426" s="21">
        <f>SUMIF(C$2:C426,C426,F$2:F426)</f>
        <v>26.19027777777778</v>
      </c>
      <c r="Q426" s="25">
        <f t="shared" si="158"/>
        <v>0.13640769675925926</v>
      </c>
      <c r="R426" s="24">
        <f t="shared" si="159"/>
        <v>3</v>
      </c>
      <c r="S426" s="24">
        <f t="shared" si="160"/>
        <v>16</v>
      </c>
      <c r="T426" s="122">
        <f>SUM(D$2:D426)</f>
        <v>376</v>
      </c>
      <c r="U426" s="26">
        <f>SUMIF(C$2:C426,C426,E$2:E426)</f>
        <v>678163.11</v>
      </c>
      <c r="V426" s="26">
        <f>SUM(E$2:E426)</f>
        <v>1324319.5799999998</v>
      </c>
      <c r="W426" s="31">
        <f>SUM(F$2:F426)</f>
        <v>50.32291666666665</v>
      </c>
      <c r="X426" s="31">
        <f t="shared" si="161"/>
        <v>0.13383754432624109</v>
      </c>
      <c r="Y426" s="24">
        <f t="shared" si="162"/>
        <v>3</v>
      </c>
      <c r="Z426" s="24">
        <f t="shared" si="163"/>
        <v>12</v>
      </c>
      <c r="AA426" s="26">
        <f>SUMIF('Rake Load'!A:A,Summary!B426,'Rake Load'!AO:AO)</f>
        <v>2.5173611111111116</v>
      </c>
      <c r="AB426" s="26">
        <f>SUMIF(C$2:C426,C426,AA$2:AA426)</f>
        <v>65.205555555555549</v>
      </c>
      <c r="AC426" s="26">
        <f>SUM(AA$2:AA426)</f>
        <v>125.58750000000001</v>
      </c>
      <c r="AD426" s="31">
        <f t="shared" si="164"/>
        <v>0.35962301587301593</v>
      </c>
      <c r="AE426" s="31">
        <f t="shared" si="165"/>
        <v>0.3396122685185185</v>
      </c>
      <c r="AF426" s="31">
        <f t="shared" si="166"/>
        <v>0.33400930851063831</v>
      </c>
      <c r="AG426" s="26">
        <f>SUMIF(Unloader!B:B,Summary!B426,Unloader!M:M)</f>
        <v>16901</v>
      </c>
      <c r="AH426" s="26">
        <f>SUMIF(C$2:C426,C426,AG$2:AG426)</f>
        <v>610509</v>
      </c>
      <c r="AI426" s="26">
        <f>SUM(AG$2:AG426)</f>
        <v>1381981</v>
      </c>
      <c r="AJ426" s="28">
        <f>SUMIF(Unloader!B:B,Summary!B426,Unloader!X:X)</f>
        <v>0.66666666666666663</v>
      </c>
      <c r="AK426" s="28">
        <f>SUMIF(Unloader!B:B,Summary!B426,Unloader!AE:AE)+SUMIF(Unloader!B:B,Summary!B426,Unloader!BS:BS)+SUMIF(Unloader!B:B,Summary!B426,Unloader!BO:BO)</f>
        <v>1.4583333333333332E-2</v>
      </c>
      <c r="AL426" s="28">
        <f>SUMIF(C$2:C426,C426,AJ$2:AJ426)</f>
        <v>26.459722222222222</v>
      </c>
      <c r="AM426" s="28">
        <f>SUMIF(C$2:C426,C426,AK$2:AK426)</f>
        <v>6.9909722222222221</v>
      </c>
      <c r="AN426" s="18">
        <f t="shared" si="167"/>
        <v>1306.6003210272872</v>
      </c>
      <c r="AO426" s="18">
        <f>SUM(AJ$2:AJ426)</f>
        <v>52.99444444444444</v>
      </c>
      <c r="AP426" s="18">
        <f>SUM(AK$2:AK426)</f>
        <v>13.250694444444441</v>
      </c>
      <c r="AQ426" s="18">
        <f t="shared" si="168"/>
        <v>1448.8452062693295</v>
      </c>
    </row>
    <row r="427" spans="1:43" x14ac:dyDescent="0.25">
      <c r="A427" s="49">
        <f t="shared" si="172"/>
        <v>426</v>
      </c>
      <c r="B427" s="120">
        <f t="shared" si="172"/>
        <v>41059</v>
      </c>
      <c r="C427" s="21">
        <f t="shared" si="150"/>
        <v>5</v>
      </c>
      <c r="D427" s="51">
        <f>COUNTIF('Rake Load'!A:A,Summary!B427)</f>
        <v>0</v>
      </c>
      <c r="E427" s="51">
        <f>SUMIF('Rake Load'!A:A,B427,'Rake Load'!F:F)</f>
        <v>0</v>
      </c>
      <c r="F427" s="23">
        <f>SUMIF('Rake Load'!A:A,B427,'Rake Load'!AB:AB)</f>
        <v>0</v>
      </c>
      <c r="G427" s="23" t="e">
        <f t="shared" si="151"/>
        <v>#DIV/0!</v>
      </c>
      <c r="H427" s="24" t="e">
        <f t="shared" si="152"/>
        <v>#DIV/0!</v>
      </c>
      <c r="I427" s="24" t="e">
        <f t="shared" si="153"/>
        <v>#DIV/0!</v>
      </c>
      <c r="J427" s="23">
        <f>SUMIF('Rake Load'!A:A,B427,'Rake Load'!BI:BI)</f>
        <v>0</v>
      </c>
      <c r="K427" s="29">
        <f t="shared" si="154"/>
        <v>0</v>
      </c>
      <c r="L427" s="29" t="e">
        <f t="shared" si="155"/>
        <v>#DIV/0!</v>
      </c>
      <c r="M427" s="36" t="e">
        <f t="shared" si="156"/>
        <v>#DIV/0!</v>
      </c>
      <c r="N427" s="36" t="e">
        <f t="shared" si="157"/>
        <v>#DIV/0!</v>
      </c>
      <c r="O427" s="122">
        <f>SUMIF(C$2:C427,C427,D$2:D427)</f>
        <v>192</v>
      </c>
      <c r="P427" s="21">
        <f>SUMIF(C$2:C427,C427,F$2:F427)</f>
        <v>26.19027777777778</v>
      </c>
      <c r="Q427" s="25">
        <f t="shared" si="158"/>
        <v>0.13640769675925926</v>
      </c>
      <c r="R427" s="24">
        <f t="shared" si="159"/>
        <v>3</v>
      </c>
      <c r="S427" s="24">
        <f t="shared" si="160"/>
        <v>16</v>
      </c>
      <c r="T427" s="122">
        <f>SUM(D$2:D427)</f>
        <v>376</v>
      </c>
      <c r="U427" s="26">
        <f>SUMIF(C$2:C427,C427,E$2:E427)</f>
        <v>678163.11</v>
      </c>
      <c r="V427" s="26">
        <f>SUM(E$2:E427)</f>
        <v>1324319.5799999998</v>
      </c>
      <c r="W427" s="31">
        <f>SUM(F$2:F427)</f>
        <v>50.32291666666665</v>
      </c>
      <c r="X427" s="31">
        <f t="shared" si="161"/>
        <v>0.13383754432624109</v>
      </c>
      <c r="Y427" s="24">
        <f t="shared" si="162"/>
        <v>3</v>
      </c>
      <c r="Z427" s="24">
        <f t="shared" si="163"/>
        <v>12</v>
      </c>
      <c r="AA427" s="26">
        <f>SUMIF('Rake Load'!A:A,Summary!B427,'Rake Load'!AO:AO)</f>
        <v>0</v>
      </c>
      <c r="AB427" s="26">
        <f>SUMIF(C$2:C427,C427,AA$2:AA427)</f>
        <v>65.205555555555549</v>
      </c>
      <c r="AC427" s="26">
        <f>SUM(AA$2:AA427)</f>
        <v>125.58750000000001</v>
      </c>
      <c r="AD427" s="31" t="e">
        <f t="shared" si="164"/>
        <v>#DIV/0!</v>
      </c>
      <c r="AE427" s="31">
        <f t="shared" si="165"/>
        <v>0.3396122685185185</v>
      </c>
      <c r="AF427" s="31">
        <f t="shared" si="166"/>
        <v>0.33400930851063831</v>
      </c>
      <c r="AG427" s="26">
        <f>SUMIF(Unloader!B:B,Summary!B427,Unloader!M:M)</f>
        <v>0</v>
      </c>
      <c r="AH427" s="26">
        <f>SUMIF(C$2:C427,C427,AG$2:AG427)</f>
        <v>610509</v>
      </c>
      <c r="AI427" s="26">
        <f>SUM(AG$2:AG427)</f>
        <v>1381981</v>
      </c>
      <c r="AJ427" s="28">
        <f>SUMIF(Unloader!B:B,Summary!B427,Unloader!X:X)</f>
        <v>0</v>
      </c>
      <c r="AK427" s="28">
        <f>SUMIF(Unloader!B:B,Summary!B427,Unloader!AE:AE)+SUMIF(Unloader!B:B,Summary!B427,Unloader!BS:BS)+SUMIF(Unloader!B:B,Summary!B427,Unloader!BO:BO)</f>
        <v>0</v>
      </c>
      <c r="AL427" s="28">
        <f>SUMIF(C$2:C427,C427,AJ$2:AJ427)</f>
        <v>26.459722222222222</v>
      </c>
      <c r="AM427" s="28">
        <f>SUMIF(C$2:C427,C427,AK$2:AK427)</f>
        <v>6.9909722222222221</v>
      </c>
      <c r="AN427" s="18">
        <f t="shared" si="167"/>
        <v>1306.6003210272872</v>
      </c>
      <c r="AO427" s="18">
        <f>SUM(AJ$2:AJ427)</f>
        <v>52.99444444444444</v>
      </c>
      <c r="AP427" s="18">
        <f>SUM(AK$2:AK427)</f>
        <v>13.250694444444441</v>
      </c>
      <c r="AQ427" s="18">
        <f t="shared" si="168"/>
        <v>1448.8452062693295</v>
      </c>
    </row>
    <row r="428" spans="1:43" x14ac:dyDescent="0.25">
      <c r="A428" s="49">
        <f t="shared" si="172"/>
        <v>427</v>
      </c>
      <c r="B428" s="120">
        <f t="shared" si="172"/>
        <v>41060</v>
      </c>
      <c r="C428" s="21">
        <f t="shared" si="150"/>
        <v>5</v>
      </c>
      <c r="D428" s="51">
        <f>COUNTIF('Rake Load'!A:A,Summary!B428)</f>
        <v>0</v>
      </c>
      <c r="E428" s="51">
        <f>SUMIF('Rake Load'!A:A,B428,'Rake Load'!F:F)</f>
        <v>0</v>
      </c>
      <c r="F428" s="23">
        <f>SUMIF('Rake Load'!A:A,B428,'Rake Load'!AB:AB)</f>
        <v>0</v>
      </c>
      <c r="G428" s="23" t="e">
        <f t="shared" si="151"/>
        <v>#DIV/0!</v>
      </c>
      <c r="H428" s="24" t="e">
        <f t="shared" si="152"/>
        <v>#DIV/0!</v>
      </c>
      <c r="I428" s="24" t="e">
        <f t="shared" si="153"/>
        <v>#DIV/0!</v>
      </c>
      <c r="J428" s="23">
        <f>SUMIF('Rake Load'!A:A,B428,'Rake Load'!BI:BI)</f>
        <v>0</v>
      </c>
      <c r="K428" s="29">
        <f t="shared" si="154"/>
        <v>0</v>
      </c>
      <c r="L428" s="29" t="e">
        <f t="shared" si="155"/>
        <v>#DIV/0!</v>
      </c>
      <c r="M428" s="36" t="e">
        <f t="shared" si="156"/>
        <v>#DIV/0!</v>
      </c>
      <c r="N428" s="36" t="e">
        <f t="shared" si="157"/>
        <v>#DIV/0!</v>
      </c>
      <c r="O428" s="122">
        <f>SUMIF(C$2:C428,C428,D$2:D428)</f>
        <v>192</v>
      </c>
      <c r="P428" s="21">
        <f>SUMIF(C$2:C428,C428,F$2:F428)</f>
        <v>26.19027777777778</v>
      </c>
      <c r="Q428" s="25">
        <f t="shared" si="158"/>
        <v>0.13640769675925926</v>
      </c>
      <c r="R428" s="24">
        <f t="shared" si="159"/>
        <v>3</v>
      </c>
      <c r="S428" s="24">
        <f t="shared" si="160"/>
        <v>16</v>
      </c>
      <c r="T428" s="122">
        <f>SUM(D$2:D428)</f>
        <v>376</v>
      </c>
      <c r="U428" s="26">
        <f>SUMIF(C$2:C428,C428,E$2:E428)</f>
        <v>678163.11</v>
      </c>
      <c r="V428" s="26">
        <f>SUM(E$2:E428)</f>
        <v>1324319.5799999998</v>
      </c>
      <c r="W428" s="31">
        <f>SUM(F$2:F428)</f>
        <v>50.32291666666665</v>
      </c>
      <c r="X428" s="31">
        <f t="shared" si="161"/>
        <v>0.13383754432624109</v>
      </c>
      <c r="Y428" s="24">
        <f t="shared" si="162"/>
        <v>3</v>
      </c>
      <c r="Z428" s="24">
        <f t="shared" si="163"/>
        <v>12</v>
      </c>
      <c r="AA428" s="26">
        <f>SUMIF('Rake Load'!A:A,Summary!B428,'Rake Load'!AO:AO)</f>
        <v>0</v>
      </c>
      <c r="AB428" s="26">
        <f>SUMIF(C$2:C428,C428,AA$2:AA428)</f>
        <v>65.205555555555549</v>
      </c>
      <c r="AC428" s="26">
        <f>SUM(AA$2:AA428)</f>
        <v>125.58750000000001</v>
      </c>
      <c r="AD428" s="31" t="e">
        <f t="shared" si="164"/>
        <v>#DIV/0!</v>
      </c>
      <c r="AE428" s="31">
        <f t="shared" si="165"/>
        <v>0.3396122685185185</v>
      </c>
      <c r="AF428" s="31">
        <f t="shared" si="166"/>
        <v>0.33400930851063831</v>
      </c>
      <c r="AG428" s="26">
        <f>SUMIF(Unloader!B:B,Summary!B428,Unloader!M:M)</f>
        <v>0</v>
      </c>
      <c r="AH428" s="26">
        <f>SUMIF(C$2:C428,C428,AG$2:AG428)</f>
        <v>610509</v>
      </c>
      <c r="AI428" s="26">
        <f>SUM(AG$2:AG428)</f>
        <v>1381981</v>
      </c>
      <c r="AJ428" s="28">
        <f>SUMIF(Unloader!B:B,Summary!B428,Unloader!X:X)</f>
        <v>0</v>
      </c>
      <c r="AK428" s="28">
        <f>SUMIF(Unloader!B:B,Summary!B428,Unloader!AE:AE)+SUMIF(Unloader!B:B,Summary!B428,Unloader!BS:BS)+SUMIF(Unloader!B:B,Summary!B428,Unloader!BO:BO)</f>
        <v>0</v>
      </c>
      <c r="AL428" s="28">
        <f>SUMIF(C$2:C428,C428,AJ$2:AJ428)</f>
        <v>26.459722222222222</v>
      </c>
      <c r="AM428" s="28">
        <f>SUMIF(C$2:C428,C428,AK$2:AK428)</f>
        <v>6.9909722222222221</v>
      </c>
      <c r="AN428" s="18">
        <f t="shared" si="167"/>
        <v>1306.6003210272872</v>
      </c>
      <c r="AO428" s="18">
        <f>SUM(AJ$2:AJ428)</f>
        <v>52.99444444444444</v>
      </c>
      <c r="AP428" s="18">
        <f>SUM(AK$2:AK428)</f>
        <v>13.250694444444441</v>
      </c>
      <c r="AQ428" s="18">
        <f t="shared" si="168"/>
        <v>1448.8452062693295</v>
      </c>
    </row>
    <row r="429" spans="1:43" x14ac:dyDescent="0.25">
      <c r="A429" s="49">
        <f t="shared" si="172"/>
        <v>428</v>
      </c>
      <c r="B429" s="120">
        <f t="shared" si="172"/>
        <v>41061</v>
      </c>
      <c r="C429" s="21">
        <f t="shared" si="150"/>
        <v>6</v>
      </c>
      <c r="D429" s="51">
        <f>COUNTIF('Rake Load'!A:A,Summary!B429)</f>
        <v>0</v>
      </c>
      <c r="E429" s="51">
        <f>SUMIF('Rake Load'!A:A,B429,'Rake Load'!F:F)</f>
        <v>0</v>
      </c>
      <c r="F429" s="23">
        <f>SUMIF('Rake Load'!A:A,B429,'Rake Load'!AB:AB)</f>
        <v>0</v>
      </c>
      <c r="G429" s="23" t="e">
        <f t="shared" si="151"/>
        <v>#DIV/0!</v>
      </c>
      <c r="H429" s="24" t="e">
        <f t="shared" si="152"/>
        <v>#DIV/0!</v>
      </c>
      <c r="I429" s="24" t="e">
        <f t="shared" si="153"/>
        <v>#DIV/0!</v>
      </c>
      <c r="J429" s="23">
        <f>SUMIF('Rake Load'!A:A,B429,'Rake Load'!BI:BI)</f>
        <v>0</v>
      </c>
      <c r="K429" s="29">
        <f t="shared" si="154"/>
        <v>0</v>
      </c>
      <c r="L429" s="29" t="e">
        <f t="shared" si="155"/>
        <v>#DIV/0!</v>
      </c>
      <c r="M429" s="36" t="e">
        <f t="shared" si="156"/>
        <v>#DIV/0!</v>
      </c>
      <c r="N429" s="36" t="e">
        <f t="shared" si="157"/>
        <v>#DIV/0!</v>
      </c>
      <c r="O429" s="122">
        <f>SUMIF(C$2:C429,C429,D$2:D429)</f>
        <v>0</v>
      </c>
      <c r="P429" s="21">
        <f>SUMIF(C$2:C429,C429,F$2:F429)</f>
        <v>0</v>
      </c>
      <c r="Q429" s="25" t="e">
        <f t="shared" si="158"/>
        <v>#DIV/0!</v>
      </c>
      <c r="R429" s="24" t="e">
        <f t="shared" si="159"/>
        <v>#DIV/0!</v>
      </c>
      <c r="S429" s="24" t="e">
        <f t="shared" si="160"/>
        <v>#DIV/0!</v>
      </c>
      <c r="T429" s="122">
        <f>SUM(D$2:D429)</f>
        <v>376</v>
      </c>
      <c r="U429" s="26">
        <f>SUMIF(C$2:C429,C429,E$2:E429)</f>
        <v>0</v>
      </c>
      <c r="V429" s="26">
        <f>SUM(E$2:E429)</f>
        <v>1324319.5799999998</v>
      </c>
      <c r="W429" s="31">
        <f>SUM(F$2:F429)</f>
        <v>50.32291666666665</v>
      </c>
      <c r="X429" s="31">
        <f t="shared" si="161"/>
        <v>0.13383754432624109</v>
      </c>
      <c r="Y429" s="24">
        <f t="shared" si="162"/>
        <v>3</v>
      </c>
      <c r="Z429" s="24">
        <f t="shared" si="163"/>
        <v>12</v>
      </c>
      <c r="AA429" s="26">
        <f>SUMIF('Rake Load'!A:A,Summary!B429,'Rake Load'!AO:AO)</f>
        <v>0</v>
      </c>
      <c r="AB429" s="26">
        <f>SUMIF(C$2:C429,C429,AA$2:AA429)</f>
        <v>0</v>
      </c>
      <c r="AC429" s="26">
        <f>SUM(AA$2:AA429)</f>
        <v>125.58750000000001</v>
      </c>
      <c r="AD429" s="31" t="e">
        <f t="shared" si="164"/>
        <v>#DIV/0!</v>
      </c>
      <c r="AE429" s="31" t="e">
        <f t="shared" si="165"/>
        <v>#DIV/0!</v>
      </c>
      <c r="AF429" s="31">
        <f t="shared" si="166"/>
        <v>0.33400930851063831</v>
      </c>
      <c r="AG429" s="26">
        <f>SUMIF(Unloader!B:B,Summary!B429,Unloader!M:M)</f>
        <v>0</v>
      </c>
      <c r="AH429" s="26">
        <f>SUMIF(C$2:C429,C429,AG$2:AG429)</f>
        <v>0</v>
      </c>
      <c r="AI429" s="26">
        <f>SUM(AG$2:AG429)</f>
        <v>1381981</v>
      </c>
      <c r="AJ429" s="28">
        <f>SUMIF(Unloader!B:B,Summary!B429,Unloader!X:X)</f>
        <v>0</v>
      </c>
      <c r="AK429" s="28">
        <f>SUMIF(Unloader!B:B,Summary!B429,Unloader!AE:AE)+SUMIF(Unloader!B:B,Summary!B429,Unloader!BS:BS)+SUMIF(Unloader!B:B,Summary!B429,Unloader!BO:BO)</f>
        <v>0</v>
      </c>
      <c r="AL429" s="28">
        <f>SUMIF(C$2:C429,C429,AJ$2:AJ429)</f>
        <v>0</v>
      </c>
      <c r="AM429" s="28">
        <f>SUMIF(C$2:C429,C429,AK$2:AK429)</f>
        <v>0</v>
      </c>
      <c r="AN429" s="18" t="e">
        <f t="shared" si="167"/>
        <v>#DIV/0!</v>
      </c>
      <c r="AO429" s="18">
        <f>SUM(AJ$2:AJ429)</f>
        <v>52.99444444444444</v>
      </c>
      <c r="AP429" s="18">
        <f>SUM(AK$2:AK429)</f>
        <v>13.250694444444441</v>
      </c>
      <c r="AQ429" s="18">
        <f t="shared" si="168"/>
        <v>1448.8452062693295</v>
      </c>
    </row>
    <row r="430" spans="1:43" x14ac:dyDescent="0.25">
      <c r="A430" s="49">
        <f t="shared" si="172"/>
        <v>429</v>
      </c>
      <c r="B430" s="120">
        <f t="shared" si="172"/>
        <v>41062</v>
      </c>
      <c r="C430" s="21">
        <f t="shared" si="150"/>
        <v>6</v>
      </c>
      <c r="D430" s="51">
        <f>COUNTIF('Rake Load'!A:A,Summary!B430)</f>
        <v>0</v>
      </c>
      <c r="E430" s="51">
        <f>SUMIF('Rake Load'!A:A,B430,'Rake Load'!F:F)</f>
        <v>0</v>
      </c>
      <c r="F430" s="23">
        <f>SUMIF('Rake Load'!A:A,B430,'Rake Load'!AB:AB)</f>
        <v>0</v>
      </c>
      <c r="G430" s="23" t="e">
        <f t="shared" si="151"/>
        <v>#DIV/0!</v>
      </c>
      <c r="H430" s="24" t="e">
        <f t="shared" si="152"/>
        <v>#DIV/0!</v>
      </c>
      <c r="I430" s="24" t="e">
        <f t="shared" si="153"/>
        <v>#DIV/0!</v>
      </c>
      <c r="J430" s="23">
        <f>SUMIF('Rake Load'!A:A,B430,'Rake Load'!BI:BI)</f>
        <v>0</v>
      </c>
      <c r="K430" s="29">
        <f t="shared" si="154"/>
        <v>0</v>
      </c>
      <c r="L430" s="29" t="e">
        <f t="shared" si="155"/>
        <v>#DIV/0!</v>
      </c>
      <c r="M430" s="36" t="e">
        <f t="shared" si="156"/>
        <v>#DIV/0!</v>
      </c>
      <c r="N430" s="36" t="e">
        <f t="shared" si="157"/>
        <v>#DIV/0!</v>
      </c>
      <c r="O430" s="122">
        <f>SUMIF(C$2:C430,C430,D$2:D430)</f>
        <v>0</v>
      </c>
      <c r="P430" s="21">
        <f>SUMIF(C$2:C430,C430,F$2:F430)</f>
        <v>0</v>
      </c>
      <c r="Q430" s="25" t="e">
        <f t="shared" si="158"/>
        <v>#DIV/0!</v>
      </c>
      <c r="R430" s="24" t="e">
        <f t="shared" si="159"/>
        <v>#DIV/0!</v>
      </c>
      <c r="S430" s="24" t="e">
        <f t="shared" si="160"/>
        <v>#DIV/0!</v>
      </c>
      <c r="T430" s="122">
        <f>SUM(D$2:D430)</f>
        <v>376</v>
      </c>
      <c r="U430" s="26">
        <f>SUMIF(C$2:C430,C430,E$2:E430)</f>
        <v>0</v>
      </c>
      <c r="V430" s="26">
        <f>SUM(E$2:E430)</f>
        <v>1324319.5799999998</v>
      </c>
      <c r="W430" s="31">
        <f>SUM(F$2:F430)</f>
        <v>50.32291666666665</v>
      </c>
      <c r="X430" s="31">
        <f t="shared" si="161"/>
        <v>0.13383754432624109</v>
      </c>
      <c r="Y430" s="24">
        <f t="shared" si="162"/>
        <v>3</v>
      </c>
      <c r="Z430" s="24">
        <f t="shared" si="163"/>
        <v>12</v>
      </c>
      <c r="AA430" s="26">
        <f>SUMIF('Rake Load'!A:A,Summary!B430,'Rake Load'!AO:AO)</f>
        <v>0</v>
      </c>
      <c r="AB430" s="26">
        <f>SUMIF(C$2:C430,C430,AA$2:AA430)</f>
        <v>0</v>
      </c>
      <c r="AC430" s="26">
        <f>SUM(AA$2:AA430)</f>
        <v>125.58750000000001</v>
      </c>
      <c r="AD430" s="31" t="e">
        <f t="shared" si="164"/>
        <v>#DIV/0!</v>
      </c>
      <c r="AE430" s="31" t="e">
        <f t="shared" si="165"/>
        <v>#DIV/0!</v>
      </c>
      <c r="AF430" s="31">
        <f t="shared" si="166"/>
        <v>0.33400930851063831</v>
      </c>
      <c r="AG430" s="26">
        <f>SUMIF(Unloader!B:B,Summary!B430,Unloader!M:M)</f>
        <v>0</v>
      </c>
      <c r="AH430" s="26">
        <f>SUMIF(C$2:C430,C430,AG$2:AG430)</f>
        <v>0</v>
      </c>
      <c r="AI430" s="26">
        <f>SUM(AG$2:AG430)</f>
        <v>1381981</v>
      </c>
      <c r="AJ430" s="28">
        <f>SUMIF(Unloader!B:B,Summary!B430,Unloader!X:X)</f>
        <v>0</v>
      </c>
      <c r="AK430" s="28">
        <f>SUMIF(Unloader!B:B,Summary!B430,Unloader!AE:AE)+SUMIF(Unloader!B:B,Summary!B430,Unloader!BS:BS)+SUMIF(Unloader!B:B,Summary!B430,Unloader!BO:BO)</f>
        <v>0</v>
      </c>
      <c r="AL430" s="28">
        <f>SUMIF(C$2:C430,C430,AJ$2:AJ430)</f>
        <v>0</v>
      </c>
      <c r="AM430" s="28">
        <f>SUMIF(C$2:C430,C430,AK$2:AK430)</f>
        <v>0</v>
      </c>
      <c r="AN430" s="18" t="e">
        <f t="shared" si="167"/>
        <v>#DIV/0!</v>
      </c>
      <c r="AO430" s="18">
        <f>SUM(AJ$2:AJ430)</f>
        <v>52.99444444444444</v>
      </c>
      <c r="AP430" s="18">
        <f>SUM(AK$2:AK430)</f>
        <v>13.250694444444441</v>
      </c>
      <c r="AQ430" s="18">
        <f t="shared" si="168"/>
        <v>1448.8452062693295</v>
      </c>
    </row>
    <row r="431" spans="1:43" x14ac:dyDescent="0.25">
      <c r="A431" s="49">
        <f t="shared" si="172"/>
        <v>430</v>
      </c>
      <c r="B431" s="120">
        <f t="shared" si="172"/>
        <v>41063</v>
      </c>
      <c r="C431" s="21">
        <f t="shared" si="150"/>
        <v>6</v>
      </c>
      <c r="D431" s="51">
        <f>COUNTIF('Rake Load'!A:A,Summary!B431)</f>
        <v>0</v>
      </c>
      <c r="E431" s="51">
        <f>SUMIF('Rake Load'!A:A,B431,'Rake Load'!F:F)</f>
        <v>0</v>
      </c>
      <c r="F431" s="23">
        <f>SUMIF('Rake Load'!A:A,B431,'Rake Load'!AB:AB)</f>
        <v>0</v>
      </c>
      <c r="G431" s="23" t="e">
        <f t="shared" si="151"/>
        <v>#DIV/0!</v>
      </c>
      <c r="H431" s="24" t="e">
        <f t="shared" si="152"/>
        <v>#DIV/0!</v>
      </c>
      <c r="I431" s="24" t="e">
        <f t="shared" si="153"/>
        <v>#DIV/0!</v>
      </c>
      <c r="J431" s="23">
        <f>SUMIF('Rake Load'!A:A,B431,'Rake Load'!BI:BI)</f>
        <v>0</v>
      </c>
      <c r="K431" s="29">
        <f t="shared" si="154"/>
        <v>0</v>
      </c>
      <c r="L431" s="29" t="e">
        <f t="shared" si="155"/>
        <v>#DIV/0!</v>
      </c>
      <c r="M431" s="36" t="e">
        <f t="shared" si="156"/>
        <v>#DIV/0!</v>
      </c>
      <c r="N431" s="36" t="e">
        <f t="shared" si="157"/>
        <v>#DIV/0!</v>
      </c>
      <c r="O431" s="122">
        <f>SUMIF(C$2:C431,C431,D$2:D431)</f>
        <v>0</v>
      </c>
      <c r="P431" s="21">
        <f>SUMIF(C$2:C431,C431,F$2:F431)</f>
        <v>0</v>
      </c>
      <c r="Q431" s="25" t="e">
        <f t="shared" si="158"/>
        <v>#DIV/0!</v>
      </c>
      <c r="R431" s="24" t="e">
        <f t="shared" si="159"/>
        <v>#DIV/0!</v>
      </c>
      <c r="S431" s="24" t="e">
        <f t="shared" si="160"/>
        <v>#DIV/0!</v>
      </c>
      <c r="T431" s="122">
        <f>SUM(D$2:D431)</f>
        <v>376</v>
      </c>
      <c r="U431" s="26">
        <f>SUMIF(C$2:C431,C431,E$2:E431)</f>
        <v>0</v>
      </c>
      <c r="V431" s="26">
        <f>SUM(E$2:E431)</f>
        <v>1324319.5799999998</v>
      </c>
      <c r="W431" s="31">
        <f>SUM(F$2:F431)</f>
        <v>50.32291666666665</v>
      </c>
      <c r="X431" s="31">
        <f t="shared" si="161"/>
        <v>0.13383754432624109</v>
      </c>
      <c r="Y431" s="24">
        <f t="shared" si="162"/>
        <v>3</v>
      </c>
      <c r="Z431" s="24">
        <f t="shared" si="163"/>
        <v>12</v>
      </c>
      <c r="AA431" s="26">
        <f>SUMIF('Rake Load'!A:A,Summary!B431,'Rake Load'!AO:AO)</f>
        <v>0</v>
      </c>
      <c r="AB431" s="26">
        <f>SUMIF(C$2:C431,C431,AA$2:AA431)</f>
        <v>0</v>
      </c>
      <c r="AC431" s="26">
        <f>SUM(AA$2:AA431)</f>
        <v>125.58750000000001</v>
      </c>
      <c r="AD431" s="31" t="e">
        <f t="shared" si="164"/>
        <v>#DIV/0!</v>
      </c>
      <c r="AE431" s="31" t="e">
        <f t="shared" si="165"/>
        <v>#DIV/0!</v>
      </c>
      <c r="AF431" s="31">
        <f t="shared" si="166"/>
        <v>0.33400930851063831</v>
      </c>
      <c r="AG431" s="26">
        <f>SUMIF(Unloader!B:B,Summary!B431,Unloader!M:M)</f>
        <v>0</v>
      </c>
      <c r="AH431" s="26">
        <f>SUMIF(C$2:C431,C431,AG$2:AG431)</f>
        <v>0</v>
      </c>
      <c r="AI431" s="26">
        <f>SUM(AG$2:AG431)</f>
        <v>1381981</v>
      </c>
      <c r="AJ431" s="28">
        <f>SUMIF(Unloader!B:B,Summary!B431,Unloader!X:X)</f>
        <v>0</v>
      </c>
      <c r="AK431" s="28">
        <f>SUMIF(Unloader!B:B,Summary!B431,Unloader!AE:AE)+SUMIF(Unloader!B:B,Summary!B431,Unloader!BS:BS)+SUMIF(Unloader!B:B,Summary!B431,Unloader!BO:BO)</f>
        <v>0</v>
      </c>
      <c r="AL431" s="28">
        <f>SUMIF(C$2:C431,C431,AJ$2:AJ431)</f>
        <v>0</v>
      </c>
      <c r="AM431" s="28">
        <f>SUMIF(C$2:C431,C431,AK$2:AK431)</f>
        <v>0</v>
      </c>
      <c r="AN431" s="18" t="e">
        <f t="shared" si="167"/>
        <v>#DIV/0!</v>
      </c>
      <c r="AO431" s="18">
        <f>SUM(AJ$2:AJ431)</f>
        <v>52.99444444444444</v>
      </c>
      <c r="AP431" s="18">
        <f>SUM(AK$2:AK431)</f>
        <v>13.250694444444441</v>
      </c>
      <c r="AQ431" s="18">
        <f t="shared" si="168"/>
        <v>1448.8452062693295</v>
      </c>
    </row>
    <row r="432" spans="1:43" x14ac:dyDescent="0.25">
      <c r="A432" s="49">
        <f t="shared" si="172"/>
        <v>431</v>
      </c>
      <c r="B432" s="120">
        <f t="shared" si="172"/>
        <v>41064</v>
      </c>
      <c r="C432" s="21">
        <f t="shared" si="150"/>
        <v>6</v>
      </c>
      <c r="D432" s="51">
        <f>COUNTIF('Rake Load'!A:A,Summary!B432)</f>
        <v>0</v>
      </c>
      <c r="E432" s="51">
        <f>SUMIF('Rake Load'!A:A,B432,'Rake Load'!F:F)</f>
        <v>0</v>
      </c>
      <c r="F432" s="23">
        <f>SUMIF('Rake Load'!A:A,B432,'Rake Load'!AB:AB)</f>
        <v>0</v>
      </c>
      <c r="G432" s="23" t="e">
        <f t="shared" si="151"/>
        <v>#DIV/0!</v>
      </c>
      <c r="H432" s="24" t="e">
        <f t="shared" si="152"/>
        <v>#DIV/0!</v>
      </c>
      <c r="I432" s="24" t="e">
        <f t="shared" si="153"/>
        <v>#DIV/0!</v>
      </c>
      <c r="J432" s="23">
        <f>SUMIF('Rake Load'!A:A,B432,'Rake Load'!BI:BI)</f>
        <v>0</v>
      </c>
      <c r="K432" s="29">
        <f t="shared" si="154"/>
        <v>0</v>
      </c>
      <c r="L432" s="29" t="e">
        <f t="shared" si="155"/>
        <v>#DIV/0!</v>
      </c>
      <c r="M432" s="36" t="e">
        <f t="shared" si="156"/>
        <v>#DIV/0!</v>
      </c>
      <c r="N432" s="36" t="e">
        <f t="shared" si="157"/>
        <v>#DIV/0!</v>
      </c>
      <c r="O432" s="122">
        <f>SUMIF(C$2:C432,C432,D$2:D432)</f>
        <v>0</v>
      </c>
      <c r="P432" s="21">
        <f>SUMIF(C$2:C432,C432,F$2:F432)</f>
        <v>0</v>
      </c>
      <c r="Q432" s="25" t="e">
        <f t="shared" si="158"/>
        <v>#DIV/0!</v>
      </c>
      <c r="R432" s="24" t="e">
        <f t="shared" si="159"/>
        <v>#DIV/0!</v>
      </c>
      <c r="S432" s="24" t="e">
        <f t="shared" si="160"/>
        <v>#DIV/0!</v>
      </c>
      <c r="T432" s="122">
        <f>SUM(D$2:D432)</f>
        <v>376</v>
      </c>
      <c r="U432" s="26">
        <f>SUMIF(C$2:C432,C432,E$2:E432)</f>
        <v>0</v>
      </c>
      <c r="V432" s="26">
        <f>SUM(E$2:E432)</f>
        <v>1324319.5799999998</v>
      </c>
      <c r="W432" s="31">
        <f>SUM(F$2:F432)</f>
        <v>50.32291666666665</v>
      </c>
      <c r="X432" s="31">
        <f t="shared" si="161"/>
        <v>0.13383754432624109</v>
      </c>
      <c r="Y432" s="24">
        <f t="shared" si="162"/>
        <v>3</v>
      </c>
      <c r="Z432" s="24">
        <f t="shared" si="163"/>
        <v>12</v>
      </c>
      <c r="AA432" s="26">
        <f>SUMIF('Rake Load'!A:A,Summary!B432,'Rake Load'!AO:AO)</f>
        <v>0</v>
      </c>
      <c r="AB432" s="26">
        <f>SUMIF(C$2:C432,C432,AA$2:AA432)</f>
        <v>0</v>
      </c>
      <c r="AC432" s="26">
        <f>SUM(AA$2:AA432)</f>
        <v>125.58750000000001</v>
      </c>
      <c r="AD432" s="31" t="e">
        <f t="shared" si="164"/>
        <v>#DIV/0!</v>
      </c>
      <c r="AE432" s="31" t="e">
        <f t="shared" si="165"/>
        <v>#DIV/0!</v>
      </c>
      <c r="AF432" s="31">
        <f t="shared" si="166"/>
        <v>0.33400930851063831</v>
      </c>
      <c r="AG432" s="26">
        <f>SUMIF(Unloader!B:B,Summary!B432,Unloader!M:M)</f>
        <v>0</v>
      </c>
      <c r="AH432" s="26">
        <f>SUMIF(C$2:C432,C432,AG$2:AG432)</f>
        <v>0</v>
      </c>
      <c r="AI432" s="26">
        <f>SUM(AG$2:AG432)</f>
        <v>1381981</v>
      </c>
      <c r="AJ432" s="28">
        <f>SUMIF(Unloader!B:B,Summary!B432,Unloader!X:X)</f>
        <v>0</v>
      </c>
      <c r="AK432" s="28">
        <f>SUMIF(Unloader!B:B,Summary!B432,Unloader!AE:AE)+SUMIF(Unloader!B:B,Summary!B432,Unloader!BS:BS)+SUMIF(Unloader!B:B,Summary!B432,Unloader!BO:BO)</f>
        <v>0</v>
      </c>
      <c r="AL432" s="28">
        <f>SUMIF(C$2:C432,C432,AJ$2:AJ432)</f>
        <v>0</v>
      </c>
      <c r="AM432" s="28">
        <f>SUMIF(C$2:C432,C432,AK$2:AK432)</f>
        <v>0</v>
      </c>
      <c r="AN432" s="18" t="e">
        <f t="shared" si="167"/>
        <v>#DIV/0!</v>
      </c>
      <c r="AO432" s="18">
        <f>SUM(AJ$2:AJ432)</f>
        <v>52.99444444444444</v>
      </c>
      <c r="AP432" s="18">
        <f>SUM(AK$2:AK432)</f>
        <v>13.250694444444441</v>
      </c>
      <c r="AQ432" s="18">
        <f t="shared" si="168"/>
        <v>1448.8452062693295</v>
      </c>
    </row>
    <row r="433" spans="1:43" x14ac:dyDescent="0.25">
      <c r="A433" s="49">
        <f t="shared" si="172"/>
        <v>432</v>
      </c>
      <c r="B433" s="120">
        <f t="shared" si="172"/>
        <v>41065</v>
      </c>
      <c r="C433" s="21">
        <f t="shared" si="150"/>
        <v>6</v>
      </c>
      <c r="D433" s="51">
        <f>COUNTIF('Rake Load'!A:A,Summary!B433)</f>
        <v>0</v>
      </c>
      <c r="E433" s="51">
        <f>SUMIF('Rake Load'!A:A,B433,'Rake Load'!F:F)</f>
        <v>0</v>
      </c>
      <c r="F433" s="23">
        <f>SUMIF('Rake Load'!A:A,B433,'Rake Load'!AB:AB)</f>
        <v>0</v>
      </c>
      <c r="G433" s="23" t="e">
        <f t="shared" si="151"/>
        <v>#DIV/0!</v>
      </c>
      <c r="H433" s="24" t="e">
        <f t="shared" si="152"/>
        <v>#DIV/0!</v>
      </c>
      <c r="I433" s="24" t="e">
        <f t="shared" si="153"/>
        <v>#DIV/0!</v>
      </c>
      <c r="J433" s="23">
        <f>SUMIF('Rake Load'!A:A,B433,'Rake Load'!BI:BI)</f>
        <v>0</v>
      </c>
      <c r="K433" s="29">
        <f t="shared" si="154"/>
        <v>0</v>
      </c>
      <c r="L433" s="29" t="e">
        <f t="shared" si="155"/>
        <v>#DIV/0!</v>
      </c>
      <c r="M433" s="36" t="e">
        <f t="shared" si="156"/>
        <v>#DIV/0!</v>
      </c>
      <c r="N433" s="36" t="e">
        <f t="shared" si="157"/>
        <v>#DIV/0!</v>
      </c>
      <c r="O433" s="122">
        <f>SUMIF(C$2:C433,C433,D$2:D433)</f>
        <v>0</v>
      </c>
      <c r="P433" s="21">
        <f>SUMIF(C$2:C433,C433,F$2:F433)</f>
        <v>0</v>
      </c>
      <c r="Q433" s="25" t="e">
        <f t="shared" si="158"/>
        <v>#DIV/0!</v>
      </c>
      <c r="R433" s="24" t="e">
        <f t="shared" si="159"/>
        <v>#DIV/0!</v>
      </c>
      <c r="S433" s="24" t="e">
        <f t="shared" si="160"/>
        <v>#DIV/0!</v>
      </c>
      <c r="T433" s="122">
        <f>SUM(D$2:D433)</f>
        <v>376</v>
      </c>
      <c r="U433" s="26">
        <f>SUMIF(C$2:C433,C433,E$2:E433)</f>
        <v>0</v>
      </c>
      <c r="V433" s="26">
        <f>SUM(E$2:E433)</f>
        <v>1324319.5799999998</v>
      </c>
      <c r="W433" s="31">
        <f>SUM(F$2:F433)</f>
        <v>50.32291666666665</v>
      </c>
      <c r="X433" s="31">
        <f t="shared" si="161"/>
        <v>0.13383754432624109</v>
      </c>
      <c r="Y433" s="24">
        <f t="shared" si="162"/>
        <v>3</v>
      </c>
      <c r="Z433" s="24">
        <f t="shared" si="163"/>
        <v>12</v>
      </c>
      <c r="AA433" s="26">
        <f>SUMIF('Rake Load'!A:A,Summary!B433,'Rake Load'!AO:AO)</f>
        <v>0</v>
      </c>
      <c r="AB433" s="26">
        <f>SUMIF(C$2:C433,C433,AA$2:AA433)</f>
        <v>0</v>
      </c>
      <c r="AC433" s="26">
        <f>SUM(AA$2:AA433)</f>
        <v>125.58750000000001</v>
      </c>
      <c r="AD433" s="31" t="e">
        <f t="shared" si="164"/>
        <v>#DIV/0!</v>
      </c>
      <c r="AE433" s="31" t="e">
        <f t="shared" si="165"/>
        <v>#DIV/0!</v>
      </c>
      <c r="AF433" s="31">
        <f t="shared" si="166"/>
        <v>0.33400930851063831</v>
      </c>
      <c r="AG433" s="26">
        <f>SUMIF(Unloader!B:B,Summary!B433,Unloader!M:M)</f>
        <v>0</v>
      </c>
      <c r="AH433" s="26">
        <f>SUMIF(C$2:C433,C433,AG$2:AG433)</f>
        <v>0</v>
      </c>
      <c r="AI433" s="26">
        <f>SUM(AG$2:AG433)</f>
        <v>1381981</v>
      </c>
      <c r="AJ433" s="28">
        <f>SUMIF(Unloader!B:B,Summary!B433,Unloader!X:X)</f>
        <v>0</v>
      </c>
      <c r="AK433" s="28">
        <f>SUMIF(Unloader!B:B,Summary!B433,Unloader!AE:AE)+SUMIF(Unloader!B:B,Summary!B433,Unloader!BS:BS)+SUMIF(Unloader!B:B,Summary!B433,Unloader!BO:BO)</f>
        <v>0</v>
      </c>
      <c r="AL433" s="28">
        <f>SUMIF(C$2:C433,C433,AJ$2:AJ433)</f>
        <v>0</v>
      </c>
      <c r="AM433" s="28">
        <f>SUMIF(C$2:C433,C433,AK$2:AK433)</f>
        <v>0</v>
      </c>
      <c r="AN433" s="18" t="e">
        <f t="shared" si="167"/>
        <v>#DIV/0!</v>
      </c>
      <c r="AO433" s="18">
        <f>SUM(AJ$2:AJ433)</f>
        <v>52.99444444444444</v>
      </c>
      <c r="AP433" s="18">
        <f>SUM(AK$2:AK433)</f>
        <v>13.250694444444441</v>
      </c>
      <c r="AQ433" s="18">
        <f t="shared" si="168"/>
        <v>1448.8452062693295</v>
      </c>
    </row>
    <row r="434" spans="1:43" x14ac:dyDescent="0.25">
      <c r="A434" s="49">
        <f t="shared" si="172"/>
        <v>433</v>
      </c>
      <c r="B434" s="120">
        <f t="shared" si="172"/>
        <v>41066</v>
      </c>
      <c r="C434" s="21">
        <f t="shared" si="150"/>
        <v>6</v>
      </c>
      <c r="D434" s="51">
        <f>COUNTIF('Rake Load'!A:A,Summary!B434)</f>
        <v>0</v>
      </c>
      <c r="E434" s="51">
        <f>SUMIF('Rake Load'!A:A,B434,'Rake Load'!F:F)</f>
        <v>0</v>
      </c>
      <c r="F434" s="23">
        <f>SUMIF('Rake Load'!A:A,B434,'Rake Load'!AB:AB)</f>
        <v>0</v>
      </c>
      <c r="G434" s="23" t="e">
        <f t="shared" si="151"/>
        <v>#DIV/0!</v>
      </c>
      <c r="H434" s="24" t="e">
        <f t="shared" si="152"/>
        <v>#DIV/0!</v>
      </c>
      <c r="I434" s="24" t="e">
        <f t="shared" si="153"/>
        <v>#DIV/0!</v>
      </c>
      <c r="J434" s="23">
        <f>SUMIF('Rake Load'!A:A,B434,'Rake Load'!BI:BI)</f>
        <v>0</v>
      </c>
      <c r="K434" s="29">
        <f t="shared" si="154"/>
        <v>0</v>
      </c>
      <c r="L434" s="29" t="e">
        <f t="shared" si="155"/>
        <v>#DIV/0!</v>
      </c>
      <c r="M434" s="36" t="e">
        <f t="shared" si="156"/>
        <v>#DIV/0!</v>
      </c>
      <c r="N434" s="36" t="e">
        <f t="shared" si="157"/>
        <v>#DIV/0!</v>
      </c>
      <c r="O434" s="122">
        <f>SUMIF(C$2:C434,C434,D$2:D434)</f>
        <v>0</v>
      </c>
      <c r="P434" s="21">
        <f>SUMIF(C$2:C434,C434,F$2:F434)</f>
        <v>0</v>
      </c>
      <c r="Q434" s="25" t="e">
        <f t="shared" si="158"/>
        <v>#DIV/0!</v>
      </c>
      <c r="R434" s="24" t="e">
        <f t="shared" si="159"/>
        <v>#DIV/0!</v>
      </c>
      <c r="S434" s="24" t="e">
        <f t="shared" si="160"/>
        <v>#DIV/0!</v>
      </c>
      <c r="T434" s="122">
        <f>SUM(D$2:D434)</f>
        <v>376</v>
      </c>
      <c r="U434" s="26">
        <f>SUMIF(C$2:C434,C434,E$2:E434)</f>
        <v>0</v>
      </c>
      <c r="V434" s="26">
        <f>SUM(E$2:E434)</f>
        <v>1324319.5799999998</v>
      </c>
      <c r="W434" s="31">
        <f>SUM(F$2:F434)</f>
        <v>50.32291666666665</v>
      </c>
      <c r="X434" s="31">
        <f t="shared" si="161"/>
        <v>0.13383754432624109</v>
      </c>
      <c r="Y434" s="24">
        <f t="shared" si="162"/>
        <v>3</v>
      </c>
      <c r="Z434" s="24">
        <f t="shared" si="163"/>
        <v>12</v>
      </c>
      <c r="AA434" s="26">
        <f>SUMIF('Rake Load'!A:A,Summary!B434,'Rake Load'!AO:AO)</f>
        <v>0</v>
      </c>
      <c r="AB434" s="26">
        <f>SUMIF(C$2:C434,C434,AA$2:AA434)</f>
        <v>0</v>
      </c>
      <c r="AC434" s="26">
        <f>SUM(AA$2:AA434)</f>
        <v>125.58750000000001</v>
      </c>
      <c r="AD434" s="31" t="e">
        <f t="shared" si="164"/>
        <v>#DIV/0!</v>
      </c>
      <c r="AE434" s="31" t="e">
        <f t="shared" si="165"/>
        <v>#DIV/0!</v>
      </c>
      <c r="AF434" s="31">
        <f t="shared" si="166"/>
        <v>0.33400930851063831</v>
      </c>
      <c r="AG434" s="26">
        <f>SUMIF(Unloader!B:B,Summary!B434,Unloader!M:M)</f>
        <v>0</v>
      </c>
      <c r="AH434" s="26">
        <f>SUMIF(C$2:C434,C434,AG$2:AG434)</f>
        <v>0</v>
      </c>
      <c r="AI434" s="26">
        <f>SUM(AG$2:AG434)</f>
        <v>1381981</v>
      </c>
      <c r="AJ434" s="28">
        <f>SUMIF(Unloader!B:B,Summary!B434,Unloader!X:X)</f>
        <v>0</v>
      </c>
      <c r="AK434" s="28">
        <f>SUMIF(Unloader!B:B,Summary!B434,Unloader!AE:AE)+SUMIF(Unloader!B:B,Summary!B434,Unloader!BS:BS)+SUMIF(Unloader!B:B,Summary!B434,Unloader!BO:BO)</f>
        <v>0</v>
      </c>
      <c r="AL434" s="28">
        <f>SUMIF(C$2:C434,C434,AJ$2:AJ434)</f>
        <v>0</v>
      </c>
      <c r="AM434" s="28">
        <f>SUMIF(C$2:C434,C434,AK$2:AK434)</f>
        <v>0</v>
      </c>
      <c r="AN434" s="18" t="e">
        <f t="shared" si="167"/>
        <v>#DIV/0!</v>
      </c>
      <c r="AO434" s="18">
        <f>SUM(AJ$2:AJ434)</f>
        <v>52.99444444444444</v>
      </c>
      <c r="AP434" s="18">
        <f>SUM(AK$2:AK434)</f>
        <v>13.250694444444441</v>
      </c>
      <c r="AQ434" s="18">
        <f t="shared" si="168"/>
        <v>1448.8452062693295</v>
      </c>
    </row>
    <row r="435" spans="1:43" x14ac:dyDescent="0.25">
      <c r="A435" s="49">
        <f t="shared" si="172"/>
        <v>434</v>
      </c>
      <c r="B435" s="120">
        <f t="shared" si="172"/>
        <v>41067</v>
      </c>
      <c r="C435" s="21">
        <f t="shared" si="150"/>
        <v>6</v>
      </c>
      <c r="D435" s="51">
        <f>COUNTIF('Rake Load'!A:A,Summary!B435)</f>
        <v>0</v>
      </c>
      <c r="E435" s="51">
        <f>SUMIF('Rake Load'!A:A,B435,'Rake Load'!F:F)</f>
        <v>0</v>
      </c>
      <c r="F435" s="23">
        <f>SUMIF('Rake Load'!A:A,B435,'Rake Load'!AB:AB)</f>
        <v>0</v>
      </c>
      <c r="G435" s="23" t="e">
        <f t="shared" si="151"/>
        <v>#DIV/0!</v>
      </c>
      <c r="H435" s="24" t="e">
        <f t="shared" si="152"/>
        <v>#DIV/0!</v>
      </c>
      <c r="I435" s="24" t="e">
        <f t="shared" si="153"/>
        <v>#DIV/0!</v>
      </c>
      <c r="J435" s="23">
        <f>SUMIF('Rake Load'!A:A,B435,'Rake Load'!BI:BI)</f>
        <v>0</v>
      </c>
      <c r="K435" s="29">
        <f t="shared" si="154"/>
        <v>0</v>
      </c>
      <c r="L435" s="29" t="e">
        <f t="shared" si="155"/>
        <v>#DIV/0!</v>
      </c>
      <c r="M435" s="36" t="e">
        <f t="shared" si="156"/>
        <v>#DIV/0!</v>
      </c>
      <c r="N435" s="36" t="e">
        <f t="shared" si="157"/>
        <v>#DIV/0!</v>
      </c>
      <c r="O435" s="122">
        <f>SUMIF(C$2:C435,C435,D$2:D435)</f>
        <v>0</v>
      </c>
      <c r="P435" s="21">
        <f>SUMIF(C$2:C435,C435,F$2:F435)</f>
        <v>0</v>
      </c>
      <c r="Q435" s="25" t="e">
        <f t="shared" si="158"/>
        <v>#DIV/0!</v>
      </c>
      <c r="R435" s="24" t="e">
        <f t="shared" si="159"/>
        <v>#DIV/0!</v>
      </c>
      <c r="S435" s="24" t="e">
        <f t="shared" si="160"/>
        <v>#DIV/0!</v>
      </c>
      <c r="T435" s="122">
        <f>SUM(D$2:D435)</f>
        <v>376</v>
      </c>
      <c r="U435" s="26">
        <f>SUMIF(C$2:C435,C435,E$2:E435)</f>
        <v>0</v>
      </c>
      <c r="V435" s="26">
        <f>SUM(E$2:E435)</f>
        <v>1324319.5799999998</v>
      </c>
      <c r="W435" s="31">
        <f>SUM(F$2:F435)</f>
        <v>50.32291666666665</v>
      </c>
      <c r="X435" s="31">
        <f t="shared" si="161"/>
        <v>0.13383754432624109</v>
      </c>
      <c r="Y435" s="24">
        <f t="shared" si="162"/>
        <v>3</v>
      </c>
      <c r="Z435" s="24">
        <f t="shared" si="163"/>
        <v>12</v>
      </c>
      <c r="AA435" s="26">
        <f>SUMIF('Rake Load'!A:A,Summary!B435,'Rake Load'!AO:AO)</f>
        <v>0</v>
      </c>
      <c r="AB435" s="26">
        <f>SUMIF(C$2:C435,C435,AA$2:AA435)</f>
        <v>0</v>
      </c>
      <c r="AC435" s="26">
        <f>SUM(AA$2:AA435)</f>
        <v>125.58750000000001</v>
      </c>
      <c r="AD435" s="31" t="e">
        <f t="shared" si="164"/>
        <v>#DIV/0!</v>
      </c>
      <c r="AE435" s="31" t="e">
        <f t="shared" si="165"/>
        <v>#DIV/0!</v>
      </c>
      <c r="AF435" s="31">
        <f t="shared" si="166"/>
        <v>0.33400930851063831</v>
      </c>
      <c r="AG435" s="26">
        <f>SUMIF(Unloader!B:B,Summary!B435,Unloader!M:M)</f>
        <v>0</v>
      </c>
      <c r="AH435" s="26">
        <f>SUMIF(C$2:C435,C435,AG$2:AG435)</f>
        <v>0</v>
      </c>
      <c r="AI435" s="26">
        <f>SUM(AG$2:AG435)</f>
        <v>1381981</v>
      </c>
      <c r="AJ435" s="28">
        <f>SUMIF(Unloader!B:B,Summary!B435,Unloader!X:X)</f>
        <v>0</v>
      </c>
      <c r="AK435" s="28">
        <f>SUMIF(Unloader!B:B,Summary!B435,Unloader!AE:AE)+SUMIF(Unloader!B:B,Summary!B435,Unloader!BS:BS)+SUMIF(Unloader!B:B,Summary!B435,Unloader!BO:BO)</f>
        <v>0</v>
      </c>
      <c r="AL435" s="28">
        <f>SUMIF(C$2:C435,C435,AJ$2:AJ435)</f>
        <v>0</v>
      </c>
      <c r="AM435" s="28">
        <f>SUMIF(C$2:C435,C435,AK$2:AK435)</f>
        <v>0</v>
      </c>
      <c r="AN435" s="18" t="e">
        <f t="shared" si="167"/>
        <v>#DIV/0!</v>
      </c>
      <c r="AO435" s="18">
        <f>SUM(AJ$2:AJ435)</f>
        <v>52.99444444444444</v>
      </c>
      <c r="AP435" s="18">
        <f>SUM(AK$2:AK435)</f>
        <v>13.250694444444441</v>
      </c>
      <c r="AQ435" s="18">
        <f t="shared" si="168"/>
        <v>1448.8452062693295</v>
      </c>
    </row>
    <row r="436" spans="1:43" x14ac:dyDescent="0.25">
      <c r="A436" s="49">
        <f t="shared" si="172"/>
        <v>435</v>
      </c>
      <c r="B436" s="120">
        <f t="shared" si="172"/>
        <v>41068</v>
      </c>
      <c r="C436" s="21">
        <f t="shared" si="150"/>
        <v>6</v>
      </c>
      <c r="D436" s="51">
        <f>COUNTIF('Rake Load'!A:A,Summary!B436)</f>
        <v>0</v>
      </c>
      <c r="E436" s="51">
        <f>SUMIF('Rake Load'!A:A,B436,'Rake Load'!F:F)</f>
        <v>0</v>
      </c>
      <c r="F436" s="23">
        <f>SUMIF('Rake Load'!A:A,B436,'Rake Load'!AB:AB)</f>
        <v>0</v>
      </c>
      <c r="G436" s="23" t="e">
        <f t="shared" si="151"/>
        <v>#DIV/0!</v>
      </c>
      <c r="H436" s="24" t="e">
        <f t="shared" si="152"/>
        <v>#DIV/0!</v>
      </c>
      <c r="I436" s="24" t="e">
        <f t="shared" si="153"/>
        <v>#DIV/0!</v>
      </c>
      <c r="J436" s="23">
        <f>SUMIF('Rake Load'!A:A,B436,'Rake Load'!BI:BI)</f>
        <v>0</v>
      </c>
      <c r="K436" s="29">
        <f t="shared" si="154"/>
        <v>0</v>
      </c>
      <c r="L436" s="29" t="e">
        <f t="shared" si="155"/>
        <v>#DIV/0!</v>
      </c>
      <c r="M436" s="36" t="e">
        <f t="shared" si="156"/>
        <v>#DIV/0!</v>
      </c>
      <c r="N436" s="36" t="e">
        <f t="shared" si="157"/>
        <v>#DIV/0!</v>
      </c>
      <c r="O436" s="122">
        <f>SUMIF(C$2:C436,C436,D$2:D436)</f>
        <v>0</v>
      </c>
      <c r="P436" s="21">
        <f>SUMIF(C$2:C436,C436,F$2:F436)</f>
        <v>0</v>
      </c>
      <c r="Q436" s="25" t="e">
        <f t="shared" si="158"/>
        <v>#DIV/0!</v>
      </c>
      <c r="R436" s="24" t="e">
        <f t="shared" si="159"/>
        <v>#DIV/0!</v>
      </c>
      <c r="S436" s="24" t="e">
        <f t="shared" si="160"/>
        <v>#DIV/0!</v>
      </c>
      <c r="T436" s="122">
        <f>SUM(D$2:D436)</f>
        <v>376</v>
      </c>
      <c r="U436" s="26">
        <f>SUMIF(C$2:C436,C436,E$2:E436)</f>
        <v>0</v>
      </c>
      <c r="V436" s="26">
        <f>SUM(E$2:E436)</f>
        <v>1324319.5799999998</v>
      </c>
      <c r="W436" s="31">
        <f>SUM(F$2:F436)</f>
        <v>50.32291666666665</v>
      </c>
      <c r="X436" s="31">
        <f t="shared" si="161"/>
        <v>0.13383754432624109</v>
      </c>
      <c r="Y436" s="24">
        <f t="shared" si="162"/>
        <v>3</v>
      </c>
      <c r="Z436" s="24">
        <f t="shared" si="163"/>
        <v>12</v>
      </c>
      <c r="AA436" s="26">
        <f>SUMIF('Rake Load'!A:A,Summary!B436,'Rake Load'!AO:AO)</f>
        <v>0</v>
      </c>
      <c r="AB436" s="26">
        <f>SUMIF(C$2:C436,C436,AA$2:AA436)</f>
        <v>0</v>
      </c>
      <c r="AC436" s="26">
        <f>SUM(AA$2:AA436)</f>
        <v>125.58750000000001</v>
      </c>
      <c r="AD436" s="31" t="e">
        <f t="shared" si="164"/>
        <v>#DIV/0!</v>
      </c>
      <c r="AE436" s="31" t="e">
        <f t="shared" si="165"/>
        <v>#DIV/0!</v>
      </c>
      <c r="AF436" s="31">
        <f t="shared" si="166"/>
        <v>0.33400930851063831</v>
      </c>
      <c r="AG436" s="26">
        <f>SUMIF(Unloader!B:B,Summary!B436,Unloader!M:M)</f>
        <v>0</v>
      </c>
      <c r="AH436" s="26">
        <f>SUMIF(C$2:C436,C436,AG$2:AG436)</f>
        <v>0</v>
      </c>
      <c r="AI436" s="26">
        <f>SUM(AG$2:AG436)</f>
        <v>1381981</v>
      </c>
      <c r="AJ436" s="28">
        <f>SUMIF(Unloader!B:B,Summary!B436,Unloader!X:X)</f>
        <v>0</v>
      </c>
      <c r="AK436" s="28">
        <f>SUMIF(Unloader!B:B,Summary!B436,Unloader!AE:AE)+SUMIF(Unloader!B:B,Summary!B436,Unloader!BS:BS)+SUMIF(Unloader!B:B,Summary!B436,Unloader!BO:BO)</f>
        <v>0</v>
      </c>
      <c r="AL436" s="28">
        <f>SUMIF(C$2:C436,C436,AJ$2:AJ436)</f>
        <v>0</v>
      </c>
      <c r="AM436" s="28">
        <f>SUMIF(C$2:C436,C436,AK$2:AK436)</f>
        <v>0</v>
      </c>
      <c r="AN436" s="18" t="e">
        <f t="shared" si="167"/>
        <v>#DIV/0!</v>
      </c>
      <c r="AO436" s="18">
        <f>SUM(AJ$2:AJ436)</f>
        <v>52.99444444444444</v>
      </c>
      <c r="AP436" s="18">
        <f>SUM(AK$2:AK436)</f>
        <v>13.250694444444441</v>
      </c>
      <c r="AQ436" s="18">
        <f t="shared" si="168"/>
        <v>1448.8452062693295</v>
      </c>
    </row>
    <row r="437" spans="1:43" x14ac:dyDescent="0.25">
      <c r="A437" s="49">
        <f t="shared" si="172"/>
        <v>436</v>
      </c>
      <c r="B437" s="120">
        <f t="shared" si="172"/>
        <v>41069</v>
      </c>
      <c r="C437" s="21">
        <f t="shared" si="150"/>
        <v>6</v>
      </c>
      <c r="D437" s="51">
        <f>COUNTIF('Rake Load'!A:A,Summary!B437)</f>
        <v>0</v>
      </c>
      <c r="E437" s="51">
        <f>SUMIF('Rake Load'!A:A,B437,'Rake Load'!F:F)</f>
        <v>0</v>
      </c>
      <c r="F437" s="23">
        <f>SUMIF('Rake Load'!A:A,B437,'Rake Load'!AB:AB)</f>
        <v>0</v>
      </c>
      <c r="G437" s="23" t="e">
        <f t="shared" si="151"/>
        <v>#DIV/0!</v>
      </c>
      <c r="H437" s="24" t="e">
        <f t="shared" si="152"/>
        <v>#DIV/0!</v>
      </c>
      <c r="I437" s="24" t="e">
        <f t="shared" si="153"/>
        <v>#DIV/0!</v>
      </c>
      <c r="J437" s="23">
        <f>SUMIF('Rake Load'!A:A,B437,'Rake Load'!BI:BI)</f>
        <v>0</v>
      </c>
      <c r="K437" s="29">
        <f t="shared" si="154"/>
        <v>0</v>
      </c>
      <c r="L437" s="29" t="e">
        <f t="shared" si="155"/>
        <v>#DIV/0!</v>
      </c>
      <c r="M437" s="36" t="e">
        <f t="shared" si="156"/>
        <v>#DIV/0!</v>
      </c>
      <c r="N437" s="36" t="e">
        <f t="shared" si="157"/>
        <v>#DIV/0!</v>
      </c>
      <c r="O437" s="122">
        <f>SUMIF(C$2:C437,C437,D$2:D437)</f>
        <v>0</v>
      </c>
      <c r="P437" s="21">
        <f>SUMIF(C$2:C437,C437,F$2:F437)</f>
        <v>0</v>
      </c>
      <c r="Q437" s="25" t="e">
        <f t="shared" si="158"/>
        <v>#DIV/0!</v>
      </c>
      <c r="R437" s="24" t="e">
        <f t="shared" si="159"/>
        <v>#DIV/0!</v>
      </c>
      <c r="S437" s="24" t="e">
        <f t="shared" si="160"/>
        <v>#DIV/0!</v>
      </c>
      <c r="T437" s="122">
        <f>SUM(D$2:D437)</f>
        <v>376</v>
      </c>
      <c r="U437" s="26">
        <f>SUMIF(C$2:C437,C437,E$2:E437)</f>
        <v>0</v>
      </c>
      <c r="V437" s="26">
        <f>SUM(E$2:E437)</f>
        <v>1324319.5799999998</v>
      </c>
      <c r="W437" s="31">
        <f>SUM(F$2:F437)</f>
        <v>50.32291666666665</v>
      </c>
      <c r="X437" s="31">
        <f t="shared" si="161"/>
        <v>0.13383754432624109</v>
      </c>
      <c r="Y437" s="24">
        <f t="shared" si="162"/>
        <v>3</v>
      </c>
      <c r="Z437" s="24">
        <f t="shared" si="163"/>
        <v>12</v>
      </c>
      <c r="AA437" s="26">
        <f>SUMIF('Rake Load'!A:A,Summary!B437,'Rake Load'!AO:AO)</f>
        <v>0</v>
      </c>
      <c r="AB437" s="26">
        <f>SUMIF(C$2:C437,C437,AA$2:AA437)</f>
        <v>0</v>
      </c>
      <c r="AC437" s="26">
        <f>SUM(AA$2:AA437)</f>
        <v>125.58750000000001</v>
      </c>
      <c r="AD437" s="31" t="e">
        <f t="shared" si="164"/>
        <v>#DIV/0!</v>
      </c>
      <c r="AE437" s="31" t="e">
        <f t="shared" si="165"/>
        <v>#DIV/0!</v>
      </c>
      <c r="AF437" s="31">
        <f t="shared" si="166"/>
        <v>0.33400930851063831</v>
      </c>
      <c r="AG437" s="26">
        <f>SUMIF(Unloader!B:B,Summary!B437,Unloader!M:M)</f>
        <v>0</v>
      </c>
      <c r="AH437" s="26">
        <f>SUMIF(C$2:C437,C437,AG$2:AG437)</f>
        <v>0</v>
      </c>
      <c r="AI437" s="26">
        <f>SUM(AG$2:AG437)</f>
        <v>1381981</v>
      </c>
      <c r="AJ437" s="28">
        <f>SUMIF(Unloader!B:B,Summary!B437,Unloader!X:X)</f>
        <v>0</v>
      </c>
      <c r="AK437" s="28">
        <f>SUMIF(Unloader!B:B,Summary!B437,Unloader!AE:AE)+SUMIF(Unloader!B:B,Summary!B437,Unloader!BS:BS)+SUMIF(Unloader!B:B,Summary!B437,Unloader!BO:BO)</f>
        <v>0</v>
      </c>
      <c r="AL437" s="28">
        <f>SUMIF(C$2:C437,C437,AJ$2:AJ437)</f>
        <v>0</v>
      </c>
      <c r="AM437" s="28">
        <f>SUMIF(C$2:C437,C437,AK$2:AK437)</f>
        <v>0</v>
      </c>
      <c r="AN437" s="18" t="e">
        <f t="shared" si="167"/>
        <v>#DIV/0!</v>
      </c>
      <c r="AO437" s="18">
        <f>SUM(AJ$2:AJ437)</f>
        <v>52.99444444444444</v>
      </c>
      <c r="AP437" s="18">
        <f>SUM(AK$2:AK437)</f>
        <v>13.250694444444441</v>
      </c>
      <c r="AQ437" s="18">
        <f t="shared" si="168"/>
        <v>1448.8452062693295</v>
      </c>
    </row>
    <row r="438" spans="1:43" x14ac:dyDescent="0.25">
      <c r="A438" s="49">
        <f t="shared" si="172"/>
        <v>437</v>
      </c>
      <c r="B438" s="120">
        <f t="shared" si="172"/>
        <v>41070</v>
      </c>
      <c r="C438" s="21">
        <f t="shared" si="150"/>
        <v>6</v>
      </c>
      <c r="D438" s="51">
        <f>COUNTIF('Rake Load'!A:A,Summary!B438)</f>
        <v>0</v>
      </c>
      <c r="E438" s="51">
        <f>SUMIF('Rake Load'!A:A,B438,'Rake Load'!F:F)</f>
        <v>0</v>
      </c>
      <c r="F438" s="23">
        <f>SUMIF('Rake Load'!A:A,B438,'Rake Load'!AB:AB)</f>
        <v>0</v>
      </c>
      <c r="G438" s="23" t="e">
        <f t="shared" si="151"/>
        <v>#DIV/0!</v>
      </c>
      <c r="H438" s="24" t="e">
        <f t="shared" si="152"/>
        <v>#DIV/0!</v>
      </c>
      <c r="I438" s="24" t="e">
        <f t="shared" si="153"/>
        <v>#DIV/0!</v>
      </c>
      <c r="J438" s="23">
        <f>SUMIF('Rake Load'!A:A,B438,'Rake Load'!BI:BI)</f>
        <v>0</v>
      </c>
      <c r="K438" s="29">
        <f t="shared" si="154"/>
        <v>0</v>
      </c>
      <c r="L438" s="29" t="e">
        <f t="shared" si="155"/>
        <v>#DIV/0!</v>
      </c>
      <c r="M438" s="36" t="e">
        <f t="shared" si="156"/>
        <v>#DIV/0!</v>
      </c>
      <c r="N438" s="36" t="e">
        <f t="shared" si="157"/>
        <v>#DIV/0!</v>
      </c>
      <c r="O438" s="122">
        <f>SUMIF(C$2:C438,C438,D$2:D438)</f>
        <v>0</v>
      </c>
      <c r="P438" s="21">
        <f>SUMIF(C$2:C438,C438,F$2:F438)</f>
        <v>0</v>
      </c>
      <c r="Q438" s="25" t="e">
        <f t="shared" si="158"/>
        <v>#DIV/0!</v>
      </c>
      <c r="R438" s="24" t="e">
        <f t="shared" si="159"/>
        <v>#DIV/0!</v>
      </c>
      <c r="S438" s="24" t="e">
        <f t="shared" si="160"/>
        <v>#DIV/0!</v>
      </c>
      <c r="T438" s="122">
        <f>SUM(D$2:D438)</f>
        <v>376</v>
      </c>
      <c r="U438" s="26">
        <f>SUMIF(C$2:C438,C438,E$2:E438)</f>
        <v>0</v>
      </c>
      <c r="V438" s="26">
        <f>SUM(E$2:E438)</f>
        <v>1324319.5799999998</v>
      </c>
      <c r="W438" s="31">
        <f>SUM(F$2:F438)</f>
        <v>50.32291666666665</v>
      </c>
      <c r="X438" s="31">
        <f t="shared" si="161"/>
        <v>0.13383754432624109</v>
      </c>
      <c r="Y438" s="24">
        <f t="shared" si="162"/>
        <v>3</v>
      </c>
      <c r="Z438" s="24">
        <f t="shared" si="163"/>
        <v>12</v>
      </c>
      <c r="AA438" s="26">
        <f>SUMIF('Rake Load'!A:A,Summary!B438,'Rake Load'!AO:AO)</f>
        <v>0</v>
      </c>
      <c r="AB438" s="26">
        <f>SUMIF(C$2:C438,C438,AA$2:AA438)</f>
        <v>0</v>
      </c>
      <c r="AC438" s="26">
        <f>SUM(AA$2:AA438)</f>
        <v>125.58750000000001</v>
      </c>
      <c r="AD438" s="31" t="e">
        <f t="shared" si="164"/>
        <v>#DIV/0!</v>
      </c>
      <c r="AE438" s="31" t="e">
        <f t="shared" si="165"/>
        <v>#DIV/0!</v>
      </c>
      <c r="AF438" s="31">
        <f t="shared" si="166"/>
        <v>0.33400930851063831</v>
      </c>
      <c r="AG438" s="26">
        <f>SUMIF(Unloader!B:B,Summary!B438,Unloader!M:M)</f>
        <v>0</v>
      </c>
      <c r="AH438" s="26">
        <f>SUMIF(C$2:C438,C438,AG$2:AG438)</f>
        <v>0</v>
      </c>
      <c r="AI438" s="26">
        <f>SUM(AG$2:AG438)</f>
        <v>1381981</v>
      </c>
      <c r="AJ438" s="28">
        <f>SUMIF(Unloader!B:B,Summary!B438,Unloader!X:X)</f>
        <v>0</v>
      </c>
      <c r="AK438" s="28">
        <f>SUMIF(Unloader!B:B,Summary!B438,Unloader!AE:AE)+SUMIF(Unloader!B:B,Summary!B438,Unloader!BS:BS)+SUMIF(Unloader!B:B,Summary!B438,Unloader!BO:BO)</f>
        <v>0</v>
      </c>
      <c r="AL438" s="28">
        <f>SUMIF(C$2:C438,C438,AJ$2:AJ438)</f>
        <v>0</v>
      </c>
      <c r="AM438" s="28">
        <f>SUMIF(C$2:C438,C438,AK$2:AK438)</f>
        <v>0</v>
      </c>
      <c r="AN438" s="18" t="e">
        <f t="shared" si="167"/>
        <v>#DIV/0!</v>
      </c>
      <c r="AO438" s="18">
        <f>SUM(AJ$2:AJ438)</f>
        <v>52.99444444444444</v>
      </c>
      <c r="AP438" s="18">
        <f>SUM(AK$2:AK438)</f>
        <v>13.250694444444441</v>
      </c>
      <c r="AQ438" s="18">
        <f t="shared" si="168"/>
        <v>1448.8452062693295</v>
      </c>
    </row>
    <row r="439" spans="1:43" x14ac:dyDescent="0.25">
      <c r="A439" s="49">
        <f t="shared" si="172"/>
        <v>438</v>
      </c>
      <c r="B439" s="120">
        <f t="shared" si="172"/>
        <v>41071</v>
      </c>
      <c r="C439" s="21">
        <f t="shared" ref="C439:C502" si="173">MONTH(B439)</f>
        <v>6</v>
      </c>
      <c r="D439" s="51">
        <f>COUNTIF('Rake Load'!A:A,Summary!B439)</f>
        <v>0</v>
      </c>
      <c r="E439" s="51">
        <f>SUMIF('Rake Load'!A:A,B439,'Rake Load'!F:F)</f>
        <v>0</v>
      </c>
      <c r="F439" s="23">
        <f>SUMIF('Rake Load'!A:A,B439,'Rake Load'!AB:AB)</f>
        <v>0</v>
      </c>
      <c r="G439" s="23" t="e">
        <f t="shared" ref="G439:G502" si="174">F439/D439</f>
        <v>#DIV/0!</v>
      </c>
      <c r="H439" s="24" t="e">
        <f t="shared" ref="H439:H502" si="175">HOUR(G439)</f>
        <v>#DIV/0!</v>
      </c>
      <c r="I439" s="24" t="e">
        <f t="shared" ref="I439:I502" si="176">MINUTE(G439)</f>
        <v>#DIV/0!</v>
      </c>
      <c r="J439" s="23">
        <f>SUMIF('Rake Load'!A:A,B439,'Rake Load'!BI:BI)</f>
        <v>0</v>
      </c>
      <c r="K439" s="29">
        <f t="shared" ref="K439:K502" si="177">F439-J439</f>
        <v>0</v>
      </c>
      <c r="L439" s="29" t="e">
        <f t="shared" ref="L439:L502" si="178">K439/D439</f>
        <v>#DIV/0!</v>
      </c>
      <c r="M439" s="36" t="e">
        <f t="shared" ref="M439:M502" si="179">HOUR(L439)</f>
        <v>#DIV/0!</v>
      </c>
      <c r="N439" s="36" t="e">
        <f t="shared" ref="N439:N502" si="180">MINUTE(L439)</f>
        <v>#DIV/0!</v>
      </c>
      <c r="O439" s="122">
        <f>SUMIF(C$2:C439,C439,D$2:D439)</f>
        <v>0</v>
      </c>
      <c r="P439" s="21">
        <f>SUMIF(C$2:C439,C439,F$2:F439)</f>
        <v>0</v>
      </c>
      <c r="Q439" s="25" t="e">
        <f t="shared" ref="Q439:Q502" si="181">P439/O439</f>
        <v>#DIV/0!</v>
      </c>
      <c r="R439" s="24" t="e">
        <f t="shared" ref="R439:R502" si="182">HOUR(Q439)</f>
        <v>#DIV/0!</v>
      </c>
      <c r="S439" s="24" t="e">
        <f t="shared" ref="S439:S502" si="183">MINUTE(Q439)</f>
        <v>#DIV/0!</v>
      </c>
      <c r="T439" s="122">
        <f>SUM(D$2:D439)</f>
        <v>376</v>
      </c>
      <c r="U439" s="26">
        <f>SUMIF(C$2:C439,C439,E$2:E439)</f>
        <v>0</v>
      </c>
      <c r="V439" s="26">
        <f>SUM(E$2:E439)</f>
        <v>1324319.5799999998</v>
      </c>
      <c r="W439" s="31">
        <f>SUM(F$2:F439)</f>
        <v>50.32291666666665</v>
      </c>
      <c r="X439" s="31">
        <f t="shared" ref="X439:X502" si="184">W439/T439</f>
        <v>0.13383754432624109</v>
      </c>
      <c r="Y439" s="24">
        <f t="shared" ref="Y439:Y502" si="185">HOUR(X439)</f>
        <v>3</v>
      </c>
      <c r="Z439" s="24">
        <f t="shared" ref="Z439:Z502" si="186">MINUTE(X439)</f>
        <v>12</v>
      </c>
      <c r="AA439" s="26">
        <f>SUMIF('Rake Load'!A:A,Summary!B439,'Rake Load'!AO:AO)</f>
        <v>0</v>
      </c>
      <c r="AB439" s="26">
        <f>SUMIF(C$2:C439,C439,AA$2:AA439)</f>
        <v>0</v>
      </c>
      <c r="AC439" s="26">
        <f>SUM(AA$2:AA439)</f>
        <v>125.58750000000001</v>
      </c>
      <c r="AD439" s="31" t="e">
        <f t="shared" ref="AD439:AD502" si="187">AA439/D439</f>
        <v>#DIV/0!</v>
      </c>
      <c r="AE439" s="31" t="e">
        <f t="shared" ref="AE439:AE502" si="188">AB439/O439</f>
        <v>#DIV/0!</v>
      </c>
      <c r="AF439" s="31">
        <f t="shared" ref="AF439:AF502" si="189">AC439/T439</f>
        <v>0.33400930851063831</v>
      </c>
      <c r="AG439" s="26">
        <f>SUMIF(Unloader!B:B,Summary!B439,Unloader!M:M)</f>
        <v>0</v>
      </c>
      <c r="AH439" s="26">
        <f>SUMIF(C$2:C439,C439,AG$2:AG439)</f>
        <v>0</v>
      </c>
      <c r="AI439" s="26">
        <f>SUM(AG$2:AG439)</f>
        <v>1381981</v>
      </c>
      <c r="AJ439" s="28">
        <f>SUMIF(Unloader!B:B,Summary!B439,Unloader!X:X)</f>
        <v>0</v>
      </c>
      <c r="AK439" s="28">
        <f>SUMIF(Unloader!B:B,Summary!B439,Unloader!AE:AE)+SUMIF(Unloader!B:B,Summary!B439,Unloader!BS:BS)+SUMIF(Unloader!B:B,Summary!B439,Unloader!BO:BO)</f>
        <v>0</v>
      </c>
      <c r="AL439" s="28">
        <f>SUMIF(C$2:C439,C439,AJ$2:AJ439)</f>
        <v>0</v>
      </c>
      <c r="AM439" s="28">
        <f>SUMIF(C$2:C439,C439,AK$2:AK439)</f>
        <v>0</v>
      </c>
      <c r="AN439" s="18" t="e">
        <f t="shared" ref="AN439:AN502" si="190">AH439/(AL439-AM439)/24</f>
        <v>#DIV/0!</v>
      </c>
      <c r="AO439" s="18">
        <f>SUM(AJ$2:AJ439)</f>
        <v>52.99444444444444</v>
      </c>
      <c r="AP439" s="18">
        <f>SUM(AK$2:AK439)</f>
        <v>13.250694444444441</v>
      </c>
      <c r="AQ439" s="18">
        <f t="shared" ref="AQ439:AQ502" si="191">AI439/(AO439-AP439)/24</f>
        <v>1448.8452062693295</v>
      </c>
    </row>
    <row r="440" spans="1:43" x14ac:dyDescent="0.25">
      <c r="A440" s="49">
        <f t="shared" ref="A440:B455" si="192">A439+1</f>
        <v>439</v>
      </c>
      <c r="B440" s="120">
        <f t="shared" si="192"/>
        <v>41072</v>
      </c>
      <c r="C440" s="21">
        <f t="shared" si="173"/>
        <v>6</v>
      </c>
      <c r="D440" s="51">
        <f>COUNTIF('Rake Load'!A:A,Summary!B440)</f>
        <v>0</v>
      </c>
      <c r="E440" s="51">
        <f>SUMIF('Rake Load'!A:A,B440,'Rake Load'!F:F)</f>
        <v>0</v>
      </c>
      <c r="F440" s="23">
        <f>SUMIF('Rake Load'!A:A,B440,'Rake Load'!AB:AB)</f>
        <v>0</v>
      </c>
      <c r="G440" s="23" t="e">
        <f t="shared" si="174"/>
        <v>#DIV/0!</v>
      </c>
      <c r="H440" s="24" t="e">
        <f t="shared" si="175"/>
        <v>#DIV/0!</v>
      </c>
      <c r="I440" s="24" t="e">
        <f t="shared" si="176"/>
        <v>#DIV/0!</v>
      </c>
      <c r="J440" s="23">
        <f>SUMIF('Rake Load'!A:A,B440,'Rake Load'!BI:BI)</f>
        <v>0</v>
      </c>
      <c r="K440" s="29">
        <f t="shared" si="177"/>
        <v>0</v>
      </c>
      <c r="L440" s="29" t="e">
        <f t="shared" si="178"/>
        <v>#DIV/0!</v>
      </c>
      <c r="M440" s="36" t="e">
        <f t="shared" si="179"/>
        <v>#DIV/0!</v>
      </c>
      <c r="N440" s="36" t="e">
        <f t="shared" si="180"/>
        <v>#DIV/0!</v>
      </c>
      <c r="O440" s="122">
        <f>SUMIF(C$2:C440,C440,D$2:D440)</f>
        <v>0</v>
      </c>
      <c r="P440" s="21">
        <f>SUMIF(C$2:C440,C440,F$2:F440)</f>
        <v>0</v>
      </c>
      <c r="Q440" s="25" t="e">
        <f t="shared" si="181"/>
        <v>#DIV/0!</v>
      </c>
      <c r="R440" s="24" t="e">
        <f t="shared" si="182"/>
        <v>#DIV/0!</v>
      </c>
      <c r="S440" s="24" t="e">
        <f t="shared" si="183"/>
        <v>#DIV/0!</v>
      </c>
      <c r="T440" s="122">
        <f>SUM(D$2:D440)</f>
        <v>376</v>
      </c>
      <c r="U440" s="26">
        <f>SUMIF(C$2:C440,C440,E$2:E440)</f>
        <v>0</v>
      </c>
      <c r="V440" s="26">
        <f>SUM(E$2:E440)</f>
        <v>1324319.5799999998</v>
      </c>
      <c r="W440" s="31">
        <f>SUM(F$2:F440)</f>
        <v>50.32291666666665</v>
      </c>
      <c r="X440" s="31">
        <f t="shared" si="184"/>
        <v>0.13383754432624109</v>
      </c>
      <c r="Y440" s="24">
        <f t="shared" si="185"/>
        <v>3</v>
      </c>
      <c r="Z440" s="24">
        <f t="shared" si="186"/>
        <v>12</v>
      </c>
      <c r="AA440" s="26">
        <f>SUMIF('Rake Load'!A:A,Summary!B440,'Rake Load'!AO:AO)</f>
        <v>0</v>
      </c>
      <c r="AB440" s="26">
        <f>SUMIF(C$2:C440,C440,AA$2:AA440)</f>
        <v>0</v>
      </c>
      <c r="AC440" s="26">
        <f>SUM(AA$2:AA440)</f>
        <v>125.58750000000001</v>
      </c>
      <c r="AD440" s="31" t="e">
        <f t="shared" si="187"/>
        <v>#DIV/0!</v>
      </c>
      <c r="AE440" s="31" t="e">
        <f t="shared" si="188"/>
        <v>#DIV/0!</v>
      </c>
      <c r="AF440" s="31">
        <f t="shared" si="189"/>
        <v>0.33400930851063831</v>
      </c>
      <c r="AG440" s="26">
        <f>SUMIF(Unloader!B:B,Summary!B440,Unloader!M:M)</f>
        <v>0</v>
      </c>
      <c r="AH440" s="26">
        <f>SUMIF(C$2:C440,C440,AG$2:AG440)</f>
        <v>0</v>
      </c>
      <c r="AI440" s="26">
        <f>SUM(AG$2:AG440)</f>
        <v>1381981</v>
      </c>
      <c r="AJ440" s="28">
        <f>SUMIF(Unloader!B:B,Summary!B440,Unloader!X:X)</f>
        <v>0</v>
      </c>
      <c r="AK440" s="28">
        <f>SUMIF(Unloader!B:B,Summary!B440,Unloader!AE:AE)+SUMIF(Unloader!B:B,Summary!B440,Unloader!BS:BS)+SUMIF(Unloader!B:B,Summary!B440,Unloader!BO:BO)</f>
        <v>0</v>
      </c>
      <c r="AL440" s="28">
        <f>SUMIF(C$2:C440,C440,AJ$2:AJ440)</f>
        <v>0</v>
      </c>
      <c r="AM440" s="28">
        <f>SUMIF(C$2:C440,C440,AK$2:AK440)</f>
        <v>0</v>
      </c>
      <c r="AN440" s="18" t="e">
        <f t="shared" si="190"/>
        <v>#DIV/0!</v>
      </c>
      <c r="AO440" s="18">
        <f>SUM(AJ$2:AJ440)</f>
        <v>52.99444444444444</v>
      </c>
      <c r="AP440" s="18">
        <f>SUM(AK$2:AK440)</f>
        <v>13.250694444444441</v>
      </c>
      <c r="AQ440" s="18">
        <f t="shared" si="191"/>
        <v>1448.8452062693295</v>
      </c>
    </row>
    <row r="441" spans="1:43" x14ac:dyDescent="0.25">
      <c r="A441" s="49">
        <f t="shared" si="192"/>
        <v>440</v>
      </c>
      <c r="B441" s="120">
        <f t="shared" si="192"/>
        <v>41073</v>
      </c>
      <c r="C441" s="21">
        <f t="shared" si="173"/>
        <v>6</v>
      </c>
      <c r="D441" s="51">
        <f>COUNTIF('Rake Load'!A:A,Summary!B441)</f>
        <v>0</v>
      </c>
      <c r="E441" s="51">
        <f>SUMIF('Rake Load'!A:A,B441,'Rake Load'!F:F)</f>
        <v>0</v>
      </c>
      <c r="F441" s="23">
        <f>SUMIF('Rake Load'!A:A,B441,'Rake Load'!AB:AB)</f>
        <v>0</v>
      </c>
      <c r="G441" s="23" t="e">
        <f t="shared" si="174"/>
        <v>#DIV/0!</v>
      </c>
      <c r="H441" s="24" t="e">
        <f t="shared" si="175"/>
        <v>#DIV/0!</v>
      </c>
      <c r="I441" s="24" t="e">
        <f t="shared" si="176"/>
        <v>#DIV/0!</v>
      </c>
      <c r="J441" s="23">
        <f>SUMIF('Rake Load'!A:A,B441,'Rake Load'!BI:BI)</f>
        <v>0</v>
      </c>
      <c r="K441" s="29">
        <f t="shared" si="177"/>
        <v>0</v>
      </c>
      <c r="L441" s="29" t="e">
        <f t="shared" si="178"/>
        <v>#DIV/0!</v>
      </c>
      <c r="M441" s="36" t="e">
        <f t="shared" si="179"/>
        <v>#DIV/0!</v>
      </c>
      <c r="N441" s="36" t="e">
        <f t="shared" si="180"/>
        <v>#DIV/0!</v>
      </c>
      <c r="O441" s="122">
        <f>SUMIF(C$2:C441,C441,D$2:D441)</f>
        <v>0</v>
      </c>
      <c r="P441" s="21">
        <f>SUMIF(C$2:C441,C441,F$2:F441)</f>
        <v>0</v>
      </c>
      <c r="Q441" s="25" t="e">
        <f t="shared" si="181"/>
        <v>#DIV/0!</v>
      </c>
      <c r="R441" s="24" t="e">
        <f t="shared" si="182"/>
        <v>#DIV/0!</v>
      </c>
      <c r="S441" s="24" t="e">
        <f t="shared" si="183"/>
        <v>#DIV/0!</v>
      </c>
      <c r="T441" s="122">
        <f>SUM(D$2:D441)</f>
        <v>376</v>
      </c>
      <c r="U441" s="26">
        <f>SUMIF(C$2:C441,C441,E$2:E441)</f>
        <v>0</v>
      </c>
      <c r="V441" s="26">
        <f>SUM(E$2:E441)</f>
        <v>1324319.5799999998</v>
      </c>
      <c r="W441" s="31">
        <f>SUM(F$2:F441)</f>
        <v>50.32291666666665</v>
      </c>
      <c r="X441" s="31">
        <f t="shared" si="184"/>
        <v>0.13383754432624109</v>
      </c>
      <c r="Y441" s="24">
        <f t="shared" si="185"/>
        <v>3</v>
      </c>
      <c r="Z441" s="24">
        <f t="shared" si="186"/>
        <v>12</v>
      </c>
      <c r="AA441" s="26">
        <f>SUMIF('Rake Load'!A:A,Summary!B441,'Rake Load'!AO:AO)</f>
        <v>0</v>
      </c>
      <c r="AB441" s="26">
        <f>SUMIF(C$2:C441,C441,AA$2:AA441)</f>
        <v>0</v>
      </c>
      <c r="AC441" s="26">
        <f>SUM(AA$2:AA441)</f>
        <v>125.58750000000001</v>
      </c>
      <c r="AD441" s="31" t="e">
        <f t="shared" si="187"/>
        <v>#DIV/0!</v>
      </c>
      <c r="AE441" s="31" t="e">
        <f t="shared" si="188"/>
        <v>#DIV/0!</v>
      </c>
      <c r="AF441" s="31">
        <f t="shared" si="189"/>
        <v>0.33400930851063831</v>
      </c>
      <c r="AG441" s="26">
        <f>SUMIF(Unloader!B:B,Summary!B441,Unloader!M:M)</f>
        <v>0</v>
      </c>
      <c r="AH441" s="26">
        <f>SUMIF(C$2:C441,C441,AG$2:AG441)</f>
        <v>0</v>
      </c>
      <c r="AI441" s="26">
        <f>SUM(AG$2:AG441)</f>
        <v>1381981</v>
      </c>
      <c r="AJ441" s="28">
        <f>SUMIF(Unloader!B:B,Summary!B441,Unloader!X:X)</f>
        <v>0</v>
      </c>
      <c r="AK441" s="28">
        <f>SUMIF(Unloader!B:B,Summary!B441,Unloader!AE:AE)+SUMIF(Unloader!B:B,Summary!B441,Unloader!BS:BS)+SUMIF(Unloader!B:B,Summary!B441,Unloader!BO:BO)</f>
        <v>0</v>
      </c>
      <c r="AL441" s="28">
        <f>SUMIF(C$2:C441,C441,AJ$2:AJ441)</f>
        <v>0</v>
      </c>
      <c r="AM441" s="28">
        <f>SUMIF(C$2:C441,C441,AK$2:AK441)</f>
        <v>0</v>
      </c>
      <c r="AN441" s="18" t="e">
        <f t="shared" si="190"/>
        <v>#DIV/0!</v>
      </c>
      <c r="AO441" s="18">
        <f>SUM(AJ$2:AJ441)</f>
        <v>52.99444444444444</v>
      </c>
      <c r="AP441" s="18">
        <f>SUM(AK$2:AK441)</f>
        <v>13.250694444444441</v>
      </c>
      <c r="AQ441" s="18">
        <f t="shared" si="191"/>
        <v>1448.8452062693295</v>
      </c>
    </row>
    <row r="442" spans="1:43" x14ac:dyDescent="0.25">
      <c r="A442" s="49">
        <f t="shared" si="192"/>
        <v>441</v>
      </c>
      <c r="B442" s="120">
        <f t="shared" si="192"/>
        <v>41074</v>
      </c>
      <c r="C442" s="21">
        <f t="shared" si="173"/>
        <v>6</v>
      </c>
      <c r="D442" s="51">
        <f>COUNTIF('Rake Load'!A:A,Summary!B442)</f>
        <v>0</v>
      </c>
      <c r="E442" s="51">
        <f>SUMIF('Rake Load'!A:A,B442,'Rake Load'!F:F)</f>
        <v>0</v>
      </c>
      <c r="F442" s="23">
        <f>SUMIF('Rake Load'!A:A,B442,'Rake Load'!AB:AB)</f>
        <v>0</v>
      </c>
      <c r="G442" s="23" t="e">
        <f t="shared" si="174"/>
        <v>#DIV/0!</v>
      </c>
      <c r="H442" s="24" t="e">
        <f t="shared" si="175"/>
        <v>#DIV/0!</v>
      </c>
      <c r="I442" s="24" t="e">
        <f t="shared" si="176"/>
        <v>#DIV/0!</v>
      </c>
      <c r="J442" s="23">
        <f>SUMIF('Rake Load'!A:A,B442,'Rake Load'!BI:BI)</f>
        <v>0</v>
      </c>
      <c r="K442" s="29">
        <f t="shared" si="177"/>
        <v>0</v>
      </c>
      <c r="L442" s="29" t="e">
        <f t="shared" si="178"/>
        <v>#DIV/0!</v>
      </c>
      <c r="M442" s="36" t="e">
        <f t="shared" si="179"/>
        <v>#DIV/0!</v>
      </c>
      <c r="N442" s="36" t="e">
        <f t="shared" si="180"/>
        <v>#DIV/0!</v>
      </c>
      <c r="O442" s="122">
        <f>SUMIF(C$2:C442,C442,D$2:D442)</f>
        <v>0</v>
      </c>
      <c r="P442" s="21">
        <f>SUMIF(C$2:C442,C442,F$2:F442)</f>
        <v>0</v>
      </c>
      <c r="Q442" s="25" t="e">
        <f t="shared" si="181"/>
        <v>#DIV/0!</v>
      </c>
      <c r="R442" s="24" t="e">
        <f t="shared" si="182"/>
        <v>#DIV/0!</v>
      </c>
      <c r="S442" s="24" t="e">
        <f t="shared" si="183"/>
        <v>#DIV/0!</v>
      </c>
      <c r="T442" s="122">
        <f>SUM(D$2:D442)</f>
        <v>376</v>
      </c>
      <c r="U442" s="26">
        <f>SUMIF(C$2:C442,C442,E$2:E442)</f>
        <v>0</v>
      </c>
      <c r="V442" s="26">
        <f>SUM(E$2:E442)</f>
        <v>1324319.5799999998</v>
      </c>
      <c r="W442" s="31">
        <f>SUM(F$2:F442)</f>
        <v>50.32291666666665</v>
      </c>
      <c r="X442" s="31">
        <f t="shared" si="184"/>
        <v>0.13383754432624109</v>
      </c>
      <c r="Y442" s="24">
        <f t="shared" si="185"/>
        <v>3</v>
      </c>
      <c r="Z442" s="24">
        <f t="shared" si="186"/>
        <v>12</v>
      </c>
      <c r="AA442" s="26">
        <f>SUMIF('Rake Load'!A:A,Summary!B442,'Rake Load'!AO:AO)</f>
        <v>0</v>
      </c>
      <c r="AB442" s="26">
        <f>SUMIF(C$2:C442,C442,AA$2:AA442)</f>
        <v>0</v>
      </c>
      <c r="AC442" s="26">
        <f>SUM(AA$2:AA442)</f>
        <v>125.58750000000001</v>
      </c>
      <c r="AD442" s="31" t="e">
        <f t="shared" si="187"/>
        <v>#DIV/0!</v>
      </c>
      <c r="AE442" s="31" t="e">
        <f t="shared" si="188"/>
        <v>#DIV/0!</v>
      </c>
      <c r="AF442" s="31">
        <f t="shared" si="189"/>
        <v>0.33400930851063831</v>
      </c>
      <c r="AG442" s="26">
        <f>SUMIF(Unloader!B:B,Summary!B442,Unloader!M:M)</f>
        <v>0</v>
      </c>
      <c r="AH442" s="26">
        <f>SUMIF(C$2:C442,C442,AG$2:AG442)</f>
        <v>0</v>
      </c>
      <c r="AI442" s="26">
        <f>SUM(AG$2:AG442)</f>
        <v>1381981</v>
      </c>
      <c r="AJ442" s="28">
        <f>SUMIF(Unloader!B:B,Summary!B442,Unloader!X:X)</f>
        <v>0</v>
      </c>
      <c r="AK442" s="28">
        <f>SUMIF(Unloader!B:B,Summary!B442,Unloader!AE:AE)+SUMIF(Unloader!B:B,Summary!B442,Unloader!BS:BS)+SUMIF(Unloader!B:B,Summary!B442,Unloader!BO:BO)</f>
        <v>0</v>
      </c>
      <c r="AL442" s="28">
        <f>SUMIF(C$2:C442,C442,AJ$2:AJ442)</f>
        <v>0</v>
      </c>
      <c r="AM442" s="28">
        <f>SUMIF(C$2:C442,C442,AK$2:AK442)</f>
        <v>0</v>
      </c>
      <c r="AN442" s="18" t="e">
        <f t="shared" si="190"/>
        <v>#DIV/0!</v>
      </c>
      <c r="AO442" s="18">
        <f>SUM(AJ$2:AJ442)</f>
        <v>52.99444444444444</v>
      </c>
      <c r="AP442" s="18">
        <f>SUM(AK$2:AK442)</f>
        <v>13.250694444444441</v>
      </c>
      <c r="AQ442" s="18">
        <f t="shared" si="191"/>
        <v>1448.8452062693295</v>
      </c>
    </row>
    <row r="443" spans="1:43" x14ac:dyDescent="0.25">
      <c r="A443" s="49">
        <f t="shared" si="192"/>
        <v>442</v>
      </c>
      <c r="B443" s="120">
        <f t="shared" si="192"/>
        <v>41075</v>
      </c>
      <c r="C443" s="21">
        <f t="shared" si="173"/>
        <v>6</v>
      </c>
      <c r="D443" s="51">
        <f>COUNTIF('Rake Load'!A:A,Summary!B443)</f>
        <v>0</v>
      </c>
      <c r="E443" s="51">
        <f>SUMIF('Rake Load'!A:A,B443,'Rake Load'!F:F)</f>
        <v>0</v>
      </c>
      <c r="F443" s="23">
        <f>SUMIF('Rake Load'!A:A,B443,'Rake Load'!AB:AB)</f>
        <v>0</v>
      </c>
      <c r="G443" s="23" t="e">
        <f t="shared" si="174"/>
        <v>#DIV/0!</v>
      </c>
      <c r="H443" s="24" t="e">
        <f t="shared" si="175"/>
        <v>#DIV/0!</v>
      </c>
      <c r="I443" s="24" t="e">
        <f t="shared" si="176"/>
        <v>#DIV/0!</v>
      </c>
      <c r="J443" s="23">
        <f>SUMIF('Rake Load'!A:A,B443,'Rake Load'!BI:BI)</f>
        <v>0</v>
      </c>
      <c r="K443" s="29">
        <f t="shared" si="177"/>
        <v>0</v>
      </c>
      <c r="L443" s="29" t="e">
        <f t="shared" si="178"/>
        <v>#DIV/0!</v>
      </c>
      <c r="M443" s="36" t="e">
        <f t="shared" si="179"/>
        <v>#DIV/0!</v>
      </c>
      <c r="N443" s="36" t="e">
        <f t="shared" si="180"/>
        <v>#DIV/0!</v>
      </c>
      <c r="O443" s="122">
        <f>SUMIF(C$2:C443,C443,D$2:D443)</f>
        <v>0</v>
      </c>
      <c r="P443" s="21">
        <f>SUMIF(C$2:C443,C443,F$2:F443)</f>
        <v>0</v>
      </c>
      <c r="Q443" s="25" t="e">
        <f t="shared" si="181"/>
        <v>#DIV/0!</v>
      </c>
      <c r="R443" s="24" t="e">
        <f t="shared" si="182"/>
        <v>#DIV/0!</v>
      </c>
      <c r="S443" s="24" t="e">
        <f t="shared" si="183"/>
        <v>#DIV/0!</v>
      </c>
      <c r="T443" s="122">
        <f>SUM(D$2:D443)</f>
        <v>376</v>
      </c>
      <c r="U443" s="26">
        <f>SUMIF(C$2:C443,C443,E$2:E443)</f>
        <v>0</v>
      </c>
      <c r="V443" s="26">
        <f>SUM(E$2:E443)</f>
        <v>1324319.5799999998</v>
      </c>
      <c r="W443" s="31">
        <f>SUM(F$2:F443)</f>
        <v>50.32291666666665</v>
      </c>
      <c r="X443" s="31">
        <f t="shared" si="184"/>
        <v>0.13383754432624109</v>
      </c>
      <c r="Y443" s="24">
        <f t="shared" si="185"/>
        <v>3</v>
      </c>
      <c r="Z443" s="24">
        <f t="shared" si="186"/>
        <v>12</v>
      </c>
      <c r="AA443" s="26">
        <f>SUMIF('Rake Load'!A:A,Summary!B443,'Rake Load'!AO:AO)</f>
        <v>0</v>
      </c>
      <c r="AB443" s="26">
        <f>SUMIF(C$2:C443,C443,AA$2:AA443)</f>
        <v>0</v>
      </c>
      <c r="AC443" s="26">
        <f>SUM(AA$2:AA443)</f>
        <v>125.58750000000001</v>
      </c>
      <c r="AD443" s="31" t="e">
        <f t="shared" si="187"/>
        <v>#DIV/0!</v>
      </c>
      <c r="AE443" s="31" t="e">
        <f t="shared" si="188"/>
        <v>#DIV/0!</v>
      </c>
      <c r="AF443" s="31">
        <f t="shared" si="189"/>
        <v>0.33400930851063831</v>
      </c>
      <c r="AG443" s="26">
        <f>SUMIF(Unloader!B:B,Summary!B443,Unloader!M:M)</f>
        <v>0</v>
      </c>
      <c r="AH443" s="26">
        <f>SUMIF(C$2:C443,C443,AG$2:AG443)</f>
        <v>0</v>
      </c>
      <c r="AI443" s="26">
        <f>SUM(AG$2:AG443)</f>
        <v>1381981</v>
      </c>
      <c r="AJ443" s="28">
        <f>SUMIF(Unloader!B:B,Summary!B443,Unloader!X:X)</f>
        <v>0</v>
      </c>
      <c r="AK443" s="28">
        <f>SUMIF(Unloader!B:B,Summary!B443,Unloader!AE:AE)+SUMIF(Unloader!B:B,Summary!B443,Unloader!BS:BS)+SUMIF(Unloader!B:B,Summary!B443,Unloader!BO:BO)</f>
        <v>0</v>
      </c>
      <c r="AL443" s="28">
        <f>SUMIF(C$2:C443,C443,AJ$2:AJ443)</f>
        <v>0</v>
      </c>
      <c r="AM443" s="28">
        <f>SUMIF(C$2:C443,C443,AK$2:AK443)</f>
        <v>0</v>
      </c>
      <c r="AN443" s="18" t="e">
        <f t="shared" si="190"/>
        <v>#DIV/0!</v>
      </c>
      <c r="AO443" s="18">
        <f>SUM(AJ$2:AJ443)</f>
        <v>52.99444444444444</v>
      </c>
      <c r="AP443" s="18">
        <f>SUM(AK$2:AK443)</f>
        <v>13.250694444444441</v>
      </c>
      <c r="AQ443" s="18">
        <f t="shared" si="191"/>
        <v>1448.8452062693295</v>
      </c>
    </row>
    <row r="444" spans="1:43" x14ac:dyDescent="0.25">
      <c r="A444" s="49">
        <f t="shared" si="192"/>
        <v>443</v>
      </c>
      <c r="B444" s="120">
        <f t="shared" si="192"/>
        <v>41076</v>
      </c>
      <c r="C444" s="21">
        <f t="shared" si="173"/>
        <v>6</v>
      </c>
      <c r="D444" s="51">
        <f>COUNTIF('Rake Load'!A:A,Summary!B444)</f>
        <v>0</v>
      </c>
      <c r="E444" s="51">
        <f>SUMIF('Rake Load'!A:A,B444,'Rake Load'!F:F)</f>
        <v>0</v>
      </c>
      <c r="F444" s="23">
        <f>SUMIF('Rake Load'!A:A,B444,'Rake Load'!AB:AB)</f>
        <v>0</v>
      </c>
      <c r="G444" s="23" t="e">
        <f t="shared" si="174"/>
        <v>#DIV/0!</v>
      </c>
      <c r="H444" s="24" t="e">
        <f t="shared" si="175"/>
        <v>#DIV/0!</v>
      </c>
      <c r="I444" s="24" t="e">
        <f t="shared" si="176"/>
        <v>#DIV/0!</v>
      </c>
      <c r="J444" s="23">
        <f>SUMIF('Rake Load'!A:A,B444,'Rake Load'!BI:BI)</f>
        <v>0</v>
      </c>
      <c r="K444" s="29">
        <f t="shared" si="177"/>
        <v>0</v>
      </c>
      <c r="L444" s="29" t="e">
        <f t="shared" si="178"/>
        <v>#DIV/0!</v>
      </c>
      <c r="M444" s="36" t="e">
        <f t="shared" si="179"/>
        <v>#DIV/0!</v>
      </c>
      <c r="N444" s="36" t="e">
        <f t="shared" si="180"/>
        <v>#DIV/0!</v>
      </c>
      <c r="O444" s="122">
        <f>SUMIF(C$2:C444,C444,D$2:D444)</f>
        <v>0</v>
      </c>
      <c r="P444" s="21">
        <f>SUMIF(C$2:C444,C444,F$2:F444)</f>
        <v>0</v>
      </c>
      <c r="Q444" s="25" t="e">
        <f t="shared" si="181"/>
        <v>#DIV/0!</v>
      </c>
      <c r="R444" s="24" t="e">
        <f t="shared" si="182"/>
        <v>#DIV/0!</v>
      </c>
      <c r="S444" s="24" t="e">
        <f t="shared" si="183"/>
        <v>#DIV/0!</v>
      </c>
      <c r="T444" s="122">
        <f>SUM(D$2:D444)</f>
        <v>376</v>
      </c>
      <c r="U444" s="26">
        <f>SUMIF(C$2:C444,C444,E$2:E444)</f>
        <v>0</v>
      </c>
      <c r="V444" s="26">
        <f>SUM(E$2:E444)</f>
        <v>1324319.5799999998</v>
      </c>
      <c r="W444" s="31">
        <f>SUM(F$2:F444)</f>
        <v>50.32291666666665</v>
      </c>
      <c r="X444" s="31">
        <f t="shared" si="184"/>
        <v>0.13383754432624109</v>
      </c>
      <c r="Y444" s="24">
        <f t="shared" si="185"/>
        <v>3</v>
      </c>
      <c r="Z444" s="24">
        <f t="shared" si="186"/>
        <v>12</v>
      </c>
      <c r="AA444" s="26">
        <f>SUMIF('Rake Load'!A:A,Summary!B444,'Rake Load'!AO:AO)</f>
        <v>0</v>
      </c>
      <c r="AB444" s="26">
        <f>SUMIF(C$2:C444,C444,AA$2:AA444)</f>
        <v>0</v>
      </c>
      <c r="AC444" s="26">
        <f>SUM(AA$2:AA444)</f>
        <v>125.58750000000001</v>
      </c>
      <c r="AD444" s="31" t="e">
        <f t="shared" si="187"/>
        <v>#DIV/0!</v>
      </c>
      <c r="AE444" s="31" t="e">
        <f t="shared" si="188"/>
        <v>#DIV/0!</v>
      </c>
      <c r="AF444" s="31">
        <f t="shared" si="189"/>
        <v>0.33400930851063831</v>
      </c>
      <c r="AG444" s="26">
        <f>SUMIF(Unloader!B:B,Summary!B444,Unloader!M:M)</f>
        <v>0</v>
      </c>
      <c r="AH444" s="26">
        <f>SUMIF(C$2:C444,C444,AG$2:AG444)</f>
        <v>0</v>
      </c>
      <c r="AI444" s="26">
        <f>SUM(AG$2:AG444)</f>
        <v>1381981</v>
      </c>
      <c r="AJ444" s="28">
        <f>SUMIF(Unloader!B:B,Summary!B444,Unloader!X:X)</f>
        <v>0</v>
      </c>
      <c r="AK444" s="28">
        <f>SUMIF(Unloader!B:B,Summary!B444,Unloader!AE:AE)+SUMIF(Unloader!B:B,Summary!B444,Unloader!BS:BS)+SUMIF(Unloader!B:B,Summary!B444,Unloader!BO:BO)</f>
        <v>0</v>
      </c>
      <c r="AL444" s="28">
        <f>SUMIF(C$2:C444,C444,AJ$2:AJ444)</f>
        <v>0</v>
      </c>
      <c r="AM444" s="28">
        <f>SUMIF(C$2:C444,C444,AK$2:AK444)</f>
        <v>0</v>
      </c>
      <c r="AN444" s="18" t="e">
        <f t="shared" si="190"/>
        <v>#DIV/0!</v>
      </c>
      <c r="AO444" s="18">
        <f>SUM(AJ$2:AJ444)</f>
        <v>52.99444444444444</v>
      </c>
      <c r="AP444" s="18">
        <f>SUM(AK$2:AK444)</f>
        <v>13.250694444444441</v>
      </c>
      <c r="AQ444" s="18">
        <f t="shared" si="191"/>
        <v>1448.8452062693295</v>
      </c>
    </row>
    <row r="445" spans="1:43" x14ac:dyDescent="0.25">
      <c r="A445" s="49">
        <f t="shared" si="192"/>
        <v>444</v>
      </c>
      <c r="B445" s="120">
        <f t="shared" si="192"/>
        <v>41077</v>
      </c>
      <c r="C445" s="21">
        <f t="shared" si="173"/>
        <v>6</v>
      </c>
      <c r="D445" s="51">
        <f>COUNTIF('Rake Load'!A:A,Summary!B445)</f>
        <v>0</v>
      </c>
      <c r="E445" s="51">
        <f>SUMIF('Rake Load'!A:A,B445,'Rake Load'!F:F)</f>
        <v>0</v>
      </c>
      <c r="F445" s="23">
        <f>SUMIF('Rake Load'!A:A,B445,'Rake Load'!AB:AB)</f>
        <v>0</v>
      </c>
      <c r="G445" s="23" t="e">
        <f t="shared" si="174"/>
        <v>#DIV/0!</v>
      </c>
      <c r="H445" s="24" t="e">
        <f t="shared" si="175"/>
        <v>#DIV/0!</v>
      </c>
      <c r="I445" s="24" t="e">
        <f t="shared" si="176"/>
        <v>#DIV/0!</v>
      </c>
      <c r="J445" s="23">
        <f>SUMIF('Rake Load'!A:A,B445,'Rake Load'!BI:BI)</f>
        <v>0</v>
      </c>
      <c r="K445" s="29">
        <f t="shared" si="177"/>
        <v>0</v>
      </c>
      <c r="L445" s="29" t="e">
        <f t="shared" si="178"/>
        <v>#DIV/0!</v>
      </c>
      <c r="M445" s="36" t="e">
        <f t="shared" si="179"/>
        <v>#DIV/0!</v>
      </c>
      <c r="N445" s="36" t="e">
        <f t="shared" si="180"/>
        <v>#DIV/0!</v>
      </c>
      <c r="O445" s="122">
        <f>SUMIF(C$2:C445,C445,D$2:D445)</f>
        <v>0</v>
      </c>
      <c r="P445" s="21">
        <f>SUMIF(C$2:C445,C445,F$2:F445)</f>
        <v>0</v>
      </c>
      <c r="Q445" s="25" t="e">
        <f t="shared" si="181"/>
        <v>#DIV/0!</v>
      </c>
      <c r="R445" s="24" t="e">
        <f t="shared" si="182"/>
        <v>#DIV/0!</v>
      </c>
      <c r="S445" s="24" t="e">
        <f t="shared" si="183"/>
        <v>#DIV/0!</v>
      </c>
      <c r="T445" s="122">
        <f>SUM(D$2:D445)</f>
        <v>376</v>
      </c>
      <c r="U445" s="26">
        <f>SUMIF(C$2:C445,C445,E$2:E445)</f>
        <v>0</v>
      </c>
      <c r="V445" s="26">
        <f>SUM(E$2:E445)</f>
        <v>1324319.5799999998</v>
      </c>
      <c r="W445" s="31">
        <f>SUM(F$2:F445)</f>
        <v>50.32291666666665</v>
      </c>
      <c r="X445" s="31">
        <f t="shared" si="184"/>
        <v>0.13383754432624109</v>
      </c>
      <c r="Y445" s="24">
        <f t="shared" si="185"/>
        <v>3</v>
      </c>
      <c r="Z445" s="24">
        <f t="shared" si="186"/>
        <v>12</v>
      </c>
      <c r="AA445" s="26">
        <f>SUMIF('Rake Load'!A:A,Summary!B445,'Rake Load'!AO:AO)</f>
        <v>0</v>
      </c>
      <c r="AB445" s="26">
        <f>SUMIF(C$2:C445,C445,AA$2:AA445)</f>
        <v>0</v>
      </c>
      <c r="AC445" s="26">
        <f>SUM(AA$2:AA445)</f>
        <v>125.58750000000001</v>
      </c>
      <c r="AD445" s="31" t="e">
        <f t="shared" si="187"/>
        <v>#DIV/0!</v>
      </c>
      <c r="AE445" s="31" t="e">
        <f t="shared" si="188"/>
        <v>#DIV/0!</v>
      </c>
      <c r="AF445" s="31">
        <f t="shared" si="189"/>
        <v>0.33400930851063831</v>
      </c>
      <c r="AG445" s="26">
        <f>SUMIF(Unloader!B:B,Summary!B445,Unloader!M:M)</f>
        <v>0</v>
      </c>
      <c r="AH445" s="26">
        <f>SUMIF(C$2:C445,C445,AG$2:AG445)</f>
        <v>0</v>
      </c>
      <c r="AI445" s="26">
        <f>SUM(AG$2:AG445)</f>
        <v>1381981</v>
      </c>
      <c r="AJ445" s="28">
        <f>SUMIF(Unloader!B:B,Summary!B445,Unloader!X:X)</f>
        <v>0</v>
      </c>
      <c r="AK445" s="28">
        <f>SUMIF(Unloader!B:B,Summary!B445,Unloader!AE:AE)+SUMIF(Unloader!B:B,Summary!B445,Unloader!BS:BS)+SUMIF(Unloader!B:B,Summary!B445,Unloader!BO:BO)</f>
        <v>0</v>
      </c>
      <c r="AL445" s="28">
        <f>SUMIF(C$2:C445,C445,AJ$2:AJ445)</f>
        <v>0</v>
      </c>
      <c r="AM445" s="28">
        <f>SUMIF(C$2:C445,C445,AK$2:AK445)</f>
        <v>0</v>
      </c>
      <c r="AN445" s="18" t="e">
        <f t="shared" si="190"/>
        <v>#DIV/0!</v>
      </c>
      <c r="AO445" s="18">
        <f>SUM(AJ$2:AJ445)</f>
        <v>52.99444444444444</v>
      </c>
      <c r="AP445" s="18">
        <f>SUM(AK$2:AK445)</f>
        <v>13.250694444444441</v>
      </c>
      <c r="AQ445" s="18">
        <f t="shared" si="191"/>
        <v>1448.8452062693295</v>
      </c>
    </row>
    <row r="446" spans="1:43" x14ac:dyDescent="0.25">
      <c r="A446" s="49">
        <f t="shared" si="192"/>
        <v>445</v>
      </c>
      <c r="B446" s="120">
        <f t="shared" si="192"/>
        <v>41078</v>
      </c>
      <c r="C446" s="21">
        <f t="shared" si="173"/>
        <v>6</v>
      </c>
      <c r="D446" s="51">
        <f>COUNTIF('Rake Load'!A:A,Summary!B446)</f>
        <v>0</v>
      </c>
      <c r="E446" s="51">
        <f>SUMIF('Rake Load'!A:A,B446,'Rake Load'!F:F)</f>
        <v>0</v>
      </c>
      <c r="F446" s="23">
        <f>SUMIF('Rake Load'!A:A,B446,'Rake Load'!AB:AB)</f>
        <v>0</v>
      </c>
      <c r="G446" s="23" t="e">
        <f t="shared" si="174"/>
        <v>#DIV/0!</v>
      </c>
      <c r="H446" s="24" t="e">
        <f t="shared" si="175"/>
        <v>#DIV/0!</v>
      </c>
      <c r="I446" s="24" t="e">
        <f t="shared" si="176"/>
        <v>#DIV/0!</v>
      </c>
      <c r="J446" s="23">
        <f>SUMIF('Rake Load'!A:A,B446,'Rake Load'!BI:BI)</f>
        <v>0</v>
      </c>
      <c r="K446" s="29">
        <f t="shared" si="177"/>
        <v>0</v>
      </c>
      <c r="L446" s="29" t="e">
        <f t="shared" si="178"/>
        <v>#DIV/0!</v>
      </c>
      <c r="M446" s="36" t="e">
        <f t="shared" si="179"/>
        <v>#DIV/0!</v>
      </c>
      <c r="N446" s="36" t="e">
        <f t="shared" si="180"/>
        <v>#DIV/0!</v>
      </c>
      <c r="O446" s="122">
        <f>SUMIF(C$2:C446,C446,D$2:D446)</f>
        <v>0</v>
      </c>
      <c r="P446" s="21">
        <f>SUMIF(C$2:C446,C446,F$2:F446)</f>
        <v>0</v>
      </c>
      <c r="Q446" s="25" t="e">
        <f t="shared" si="181"/>
        <v>#DIV/0!</v>
      </c>
      <c r="R446" s="24" t="e">
        <f t="shared" si="182"/>
        <v>#DIV/0!</v>
      </c>
      <c r="S446" s="24" t="e">
        <f t="shared" si="183"/>
        <v>#DIV/0!</v>
      </c>
      <c r="T446" s="122">
        <f>SUM(D$2:D446)</f>
        <v>376</v>
      </c>
      <c r="U446" s="26">
        <f>SUMIF(C$2:C446,C446,E$2:E446)</f>
        <v>0</v>
      </c>
      <c r="V446" s="26">
        <f>SUM(E$2:E446)</f>
        <v>1324319.5799999998</v>
      </c>
      <c r="W446" s="31">
        <f>SUM(F$2:F446)</f>
        <v>50.32291666666665</v>
      </c>
      <c r="X446" s="31">
        <f t="shared" si="184"/>
        <v>0.13383754432624109</v>
      </c>
      <c r="Y446" s="24">
        <f t="shared" si="185"/>
        <v>3</v>
      </c>
      <c r="Z446" s="24">
        <f t="shared" si="186"/>
        <v>12</v>
      </c>
      <c r="AA446" s="26">
        <f>SUMIF('Rake Load'!A:A,Summary!B446,'Rake Load'!AO:AO)</f>
        <v>0</v>
      </c>
      <c r="AB446" s="26">
        <f>SUMIF(C$2:C446,C446,AA$2:AA446)</f>
        <v>0</v>
      </c>
      <c r="AC446" s="26">
        <f>SUM(AA$2:AA446)</f>
        <v>125.58750000000001</v>
      </c>
      <c r="AD446" s="31" t="e">
        <f t="shared" si="187"/>
        <v>#DIV/0!</v>
      </c>
      <c r="AE446" s="31" t="e">
        <f t="shared" si="188"/>
        <v>#DIV/0!</v>
      </c>
      <c r="AF446" s="31">
        <f t="shared" si="189"/>
        <v>0.33400930851063831</v>
      </c>
      <c r="AG446" s="26">
        <f>SUMIF(Unloader!B:B,Summary!B446,Unloader!M:M)</f>
        <v>0</v>
      </c>
      <c r="AH446" s="26">
        <f>SUMIF(C$2:C446,C446,AG$2:AG446)</f>
        <v>0</v>
      </c>
      <c r="AI446" s="26">
        <f>SUM(AG$2:AG446)</f>
        <v>1381981</v>
      </c>
      <c r="AJ446" s="28">
        <f>SUMIF(Unloader!B:B,Summary!B446,Unloader!X:X)</f>
        <v>0</v>
      </c>
      <c r="AK446" s="28">
        <f>SUMIF(Unloader!B:B,Summary!B446,Unloader!AE:AE)+SUMIF(Unloader!B:B,Summary!B446,Unloader!BS:BS)+SUMIF(Unloader!B:B,Summary!B446,Unloader!BO:BO)</f>
        <v>0</v>
      </c>
      <c r="AL446" s="28">
        <f>SUMIF(C$2:C446,C446,AJ$2:AJ446)</f>
        <v>0</v>
      </c>
      <c r="AM446" s="28">
        <f>SUMIF(C$2:C446,C446,AK$2:AK446)</f>
        <v>0</v>
      </c>
      <c r="AN446" s="18" t="e">
        <f t="shared" si="190"/>
        <v>#DIV/0!</v>
      </c>
      <c r="AO446" s="18">
        <f>SUM(AJ$2:AJ446)</f>
        <v>52.99444444444444</v>
      </c>
      <c r="AP446" s="18">
        <f>SUM(AK$2:AK446)</f>
        <v>13.250694444444441</v>
      </c>
      <c r="AQ446" s="18">
        <f t="shared" si="191"/>
        <v>1448.8452062693295</v>
      </c>
    </row>
    <row r="447" spans="1:43" x14ac:dyDescent="0.25">
      <c r="A447" s="49">
        <f t="shared" si="192"/>
        <v>446</v>
      </c>
      <c r="B447" s="120">
        <f t="shared" si="192"/>
        <v>41079</v>
      </c>
      <c r="C447" s="21">
        <f t="shared" si="173"/>
        <v>6</v>
      </c>
      <c r="D447" s="51">
        <f>COUNTIF('Rake Load'!A:A,Summary!B447)</f>
        <v>0</v>
      </c>
      <c r="E447" s="51">
        <f>SUMIF('Rake Load'!A:A,B447,'Rake Load'!F:F)</f>
        <v>0</v>
      </c>
      <c r="F447" s="23">
        <f>SUMIF('Rake Load'!A:A,B447,'Rake Load'!AB:AB)</f>
        <v>0</v>
      </c>
      <c r="G447" s="23" t="e">
        <f t="shared" si="174"/>
        <v>#DIV/0!</v>
      </c>
      <c r="H447" s="24" t="e">
        <f t="shared" si="175"/>
        <v>#DIV/0!</v>
      </c>
      <c r="I447" s="24" t="e">
        <f t="shared" si="176"/>
        <v>#DIV/0!</v>
      </c>
      <c r="J447" s="23">
        <f>SUMIF('Rake Load'!A:A,B447,'Rake Load'!BI:BI)</f>
        <v>0</v>
      </c>
      <c r="K447" s="29">
        <f t="shared" si="177"/>
        <v>0</v>
      </c>
      <c r="L447" s="29" t="e">
        <f t="shared" si="178"/>
        <v>#DIV/0!</v>
      </c>
      <c r="M447" s="36" t="e">
        <f t="shared" si="179"/>
        <v>#DIV/0!</v>
      </c>
      <c r="N447" s="36" t="e">
        <f t="shared" si="180"/>
        <v>#DIV/0!</v>
      </c>
      <c r="O447" s="122">
        <f>SUMIF(C$2:C447,C447,D$2:D447)</f>
        <v>0</v>
      </c>
      <c r="P447" s="21">
        <f>SUMIF(C$2:C447,C447,F$2:F447)</f>
        <v>0</v>
      </c>
      <c r="Q447" s="25" t="e">
        <f t="shared" si="181"/>
        <v>#DIV/0!</v>
      </c>
      <c r="R447" s="24" t="e">
        <f t="shared" si="182"/>
        <v>#DIV/0!</v>
      </c>
      <c r="S447" s="24" t="e">
        <f t="shared" si="183"/>
        <v>#DIV/0!</v>
      </c>
      <c r="T447" s="122">
        <f>SUM(D$2:D447)</f>
        <v>376</v>
      </c>
      <c r="U447" s="26">
        <f>SUMIF(C$2:C447,C447,E$2:E447)</f>
        <v>0</v>
      </c>
      <c r="V447" s="26">
        <f>SUM(E$2:E447)</f>
        <v>1324319.5799999998</v>
      </c>
      <c r="W447" s="31">
        <f>SUM(F$2:F447)</f>
        <v>50.32291666666665</v>
      </c>
      <c r="X447" s="31">
        <f t="shared" si="184"/>
        <v>0.13383754432624109</v>
      </c>
      <c r="Y447" s="24">
        <f t="shared" si="185"/>
        <v>3</v>
      </c>
      <c r="Z447" s="24">
        <f t="shared" si="186"/>
        <v>12</v>
      </c>
      <c r="AA447" s="26">
        <f>SUMIF('Rake Load'!A:A,Summary!B447,'Rake Load'!AO:AO)</f>
        <v>0</v>
      </c>
      <c r="AB447" s="26">
        <f>SUMIF(C$2:C447,C447,AA$2:AA447)</f>
        <v>0</v>
      </c>
      <c r="AC447" s="26">
        <f>SUM(AA$2:AA447)</f>
        <v>125.58750000000001</v>
      </c>
      <c r="AD447" s="31" t="e">
        <f t="shared" si="187"/>
        <v>#DIV/0!</v>
      </c>
      <c r="AE447" s="31" t="e">
        <f t="shared" si="188"/>
        <v>#DIV/0!</v>
      </c>
      <c r="AF447" s="31">
        <f t="shared" si="189"/>
        <v>0.33400930851063831</v>
      </c>
      <c r="AG447" s="26">
        <f>SUMIF(Unloader!B:B,Summary!B447,Unloader!M:M)</f>
        <v>0</v>
      </c>
      <c r="AH447" s="26">
        <f>SUMIF(C$2:C447,C447,AG$2:AG447)</f>
        <v>0</v>
      </c>
      <c r="AI447" s="26">
        <f>SUM(AG$2:AG447)</f>
        <v>1381981</v>
      </c>
      <c r="AJ447" s="28">
        <f>SUMIF(Unloader!B:B,Summary!B447,Unloader!X:X)</f>
        <v>0</v>
      </c>
      <c r="AK447" s="28">
        <f>SUMIF(Unloader!B:B,Summary!B447,Unloader!AE:AE)+SUMIF(Unloader!B:B,Summary!B447,Unloader!BS:BS)+SUMIF(Unloader!B:B,Summary!B447,Unloader!BO:BO)</f>
        <v>0</v>
      </c>
      <c r="AL447" s="28">
        <f>SUMIF(C$2:C447,C447,AJ$2:AJ447)</f>
        <v>0</v>
      </c>
      <c r="AM447" s="28">
        <f>SUMIF(C$2:C447,C447,AK$2:AK447)</f>
        <v>0</v>
      </c>
      <c r="AN447" s="18" t="e">
        <f t="shared" si="190"/>
        <v>#DIV/0!</v>
      </c>
      <c r="AO447" s="18">
        <f>SUM(AJ$2:AJ447)</f>
        <v>52.99444444444444</v>
      </c>
      <c r="AP447" s="18">
        <f>SUM(AK$2:AK447)</f>
        <v>13.250694444444441</v>
      </c>
      <c r="AQ447" s="18">
        <f t="shared" si="191"/>
        <v>1448.8452062693295</v>
      </c>
    </row>
    <row r="448" spans="1:43" x14ac:dyDescent="0.25">
      <c r="A448" s="49">
        <f t="shared" si="192"/>
        <v>447</v>
      </c>
      <c r="B448" s="120">
        <f t="shared" si="192"/>
        <v>41080</v>
      </c>
      <c r="C448" s="21">
        <f t="shared" si="173"/>
        <v>6</v>
      </c>
      <c r="D448" s="51">
        <f>COUNTIF('Rake Load'!A:A,Summary!B448)</f>
        <v>0</v>
      </c>
      <c r="E448" s="51">
        <f>SUMIF('Rake Load'!A:A,B448,'Rake Load'!F:F)</f>
        <v>0</v>
      </c>
      <c r="F448" s="23">
        <f>SUMIF('Rake Load'!A:A,B448,'Rake Load'!AB:AB)</f>
        <v>0</v>
      </c>
      <c r="G448" s="23" t="e">
        <f t="shared" si="174"/>
        <v>#DIV/0!</v>
      </c>
      <c r="H448" s="24" t="e">
        <f t="shared" si="175"/>
        <v>#DIV/0!</v>
      </c>
      <c r="I448" s="24" t="e">
        <f t="shared" si="176"/>
        <v>#DIV/0!</v>
      </c>
      <c r="J448" s="23">
        <f>SUMIF('Rake Load'!A:A,B448,'Rake Load'!BI:BI)</f>
        <v>0</v>
      </c>
      <c r="K448" s="29">
        <f t="shared" si="177"/>
        <v>0</v>
      </c>
      <c r="L448" s="29" t="e">
        <f t="shared" si="178"/>
        <v>#DIV/0!</v>
      </c>
      <c r="M448" s="36" t="e">
        <f t="shared" si="179"/>
        <v>#DIV/0!</v>
      </c>
      <c r="N448" s="36" t="e">
        <f t="shared" si="180"/>
        <v>#DIV/0!</v>
      </c>
      <c r="O448" s="122">
        <f>SUMIF(C$2:C448,C448,D$2:D448)</f>
        <v>0</v>
      </c>
      <c r="P448" s="21">
        <f>SUMIF(C$2:C448,C448,F$2:F448)</f>
        <v>0</v>
      </c>
      <c r="Q448" s="25" t="e">
        <f t="shared" si="181"/>
        <v>#DIV/0!</v>
      </c>
      <c r="R448" s="24" t="e">
        <f t="shared" si="182"/>
        <v>#DIV/0!</v>
      </c>
      <c r="S448" s="24" t="e">
        <f t="shared" si="183"/>
        <v>#DIV/0!</v>
      </c>
      <c r="T448" s="122">
        <f>SUM(D$2:D448)</f>
        <v>376</v>
      </c>
      <c r="U448" s="26">
        <f>SUMIF(C$2:C448,C448,E$2:E448)</f>
        <v>0</v>
      </c>
      <c r="V448" s="26">
        <f>SUM(E$2:E448)</f>
        <v>1324319.5799999998</v>
      </c>
      <c r="W448" s="31">
        <f>SUM(F$2:F448)</f>
        <v>50.32291666666665</v>
      </c>
      <c r="X448" s="31">
        <f t="shared" si="184"/>
        <v>0.13383754432624109</v>
      </c>
      <c r="Y448" s="24">
        <f t="shared" si="185"/>
        <v>3</v>
      </c>
      <c r="Z448" s="24">
        <f t="shared" si="186"/>
        <v>12</v>
      </c>
      <c r="AA448" s="26">
        <f>SUMIF('Rake Load'!A:A,Summary!B448,'Rake Load'!AO:AO)</f>
        <v>0</v>
      </c>
      <c r="AB448" s="26">
        <f>SUMIF(C$2:C448,C448,AA$2:AA448)</f>
        <v>0</v>
      </c>
      <c r="AC448" s="26">
        <f>SUM(AA$2:AA448)</f>
        <v>125.58750000000001</v>
      </c>
      <c r="AD448" s="31" t="e">
        <f t="shared" si="187"/>
        <v>#DIV/0!</v>
      </c>
      <c r="AE448" s="31" t="e">
        <f t="shared" si="188"/>
        <v>#DIV/0!</v>
      </c>
      <c r="AF448" s="31">
        <f t="shared" si="189"/>
        <v>0.33400930851063831</v>
      </c>
      <c r="AG448" s="26">
        <f>SUMIF(Unloader!B:B,Summary!B448,Unloader!M:M)</f>
        <v>0</v>
      </c>
      <c r="AH448" s="26">
        <f>SUMIF(C$2:C448,C448,AG$2:AG448)</f>
        <v>0</v>
      </c>
      <c r="AI448" s="26">
        <f>SUM(AG$2:AG448)</f>
        <v>1381981</v>
      </c>
      <c r="AJ448" s="28">
        <f>SUMIF(Unloader!B:B,Summary!B448,Unloader!X:X)</f>
        <v>0</v>
      </c>
      <c r="AK448" s="28">
        <f>SUMIF(Unloader!B:B,Summary!B448,Unloader!AE:AE)+SUMIF(Unloader!B:B,Summary!B448,Unloader!BS:BS)+SUMIF(Unloader!B:B,Summary!B448,Unloader!BO:BO)</f>
        <v>0</v>
      </c>
      <c r="AL448" s="28">
        <f>SUMIF(C$2:C448,C448,AJ$2:AJ448)</f>
        <v>0</v>
      </c>
      <c r="AM448" s="28">
        <f>SUMIF(C$2:C448,C448,AK$2:AK448)</f>
        <v>0</v>
      </c>
      <c r="AN448" s="18" t="e">
        <f t="shared" si="190"/>
        <v>#DIV/0!</v>
      </c>
      <c r="AO448" s="18">
        <f>SUM(AJ$2:AJ448)</f>
        <v>52.99444444444444</v>
      </c>
      <c r="AP448" s="18">
        <f>SUM(AK$2:AK448)</f>
        <v>13.250694444444441</v>
      </c>
      <c r="AQ448" s="18">
        <f t="shared" si="191"/>
        <v>1448.8452062693295</v>
      </c>
    </row>
    <row r="449" spans="1:43" x14ac:dyDescent="0.25">
      <c r="A449" s="49">
        <f t="shared" si="192"/>
        <v>448</v>
      </c>
      <c r="B449" s="120">
        <f t="shared" si="192"/>
        <v>41081</v>
      </c>
      <c r="C449" s="21">
        <f t="shared" si="173"/>
        <v>6</v>
      </c>
      <c r="D449" s="51">
        <f>COUNTIF('Rake Load'!A:A,Summary!B449)</f>
        <v>0</v>
      </c>
      <c r="E449" s="51">
        <f>SUMIF('Rake Load'!A:A,B449,'Rake Load'!F:F)</f>
        <v>0</v>
      </c>
      <c r="F449" s="23">
        <f>SUMIF('Rake Load'!A:A,B449,'Rake Load'!AB:AB)</f>
        <v>0</v>
      </c>
      <c r="G449" s="23" t="e">
        <f t="shared" si="174"/>
        <v>#DIV/0!</v>
      </c>
      <c r="H449" s="24" t="e">
        <f t="shared" si="175"/>
        <v>#DIV/0!</v>
      </c>
      <c r="I449" s="24" t="e">
        <f t="shared" si="176"/>
        <v>#DIV/0!</v>
      </c>
      <c r="J449" s="23">
        <f>SUMIF('Rake Load'!A:A,B449,'Rake Load'!BI:BI)</f>
        <v>0</v>
      </c>
      <c r="K449" s="29">
        <f t="shared" si="177"/>
        <v>0</v>
      </c>
      <c r="L449" s="29" t="e">
        <f t="shared" si="178"/>
        <v>#DIV/0!</v>
      </c>
      <c r="M449" s="36" t="e">
        <f t="shared" si="179"/>
        <v>#DIV/0!</v>
      </c>
      <c r="N449" s="36" t="e">
        <f t="shared" si="180"/>
        <v>#DIV/0!</v>
      </c>
      <c r="O449" s="122">
        <f>SUMIF(C$2:C449,C449,D$2:D449)</f>
        <v>0</v>
      </c>
      <c r="P449" s="21">
        <f>SUMIF(C$2:C449,C449,F$2:F449)</f>
        <v>0</v>
      </c>
      <c r="Q449" s="25" t="e">
        <f t="shared" si="181"/>
        <v>#DIV/0!</v>
      </c>
      <c r="R449" s="24" t="e">
        <f t="shared" si="182"/>
        <v>#DIV/0!</v>
      </c>
      <c r="S449" s="24" t="e">
        <f t="shared" si="183"/>
        <v>#DIV/0!</v>
      </c>
      <c r="T449" s="122">
        <f>SUM(D$2:D449)</f>
        <v>376</v>
      </c>
      <c r="U449" s="26">
        <f>SUMIF(C$2:C449,C449,E$2:E449)</f>
        <v>0</v>
      </c>
      <c r="V449" s="26">
        <f>SUM(E$2:E449)</f>
        <v>1324319.5799999998</v>
      </c>
      <c r="W449" s="31">
        <f>SUM(F$2:F449)</f>
        <v>50.32291666666665</v>
      </c>
      <c r="X449" s="31">
        <f t="shared" si="184"/>
        <v>0.13383754432624109</v>
      </c>
      <c r="Y449" s="24">
        <f t="shared" si="185"/>
        <v>3</v>
      </c>
      <c r="Z449" s="24">
        <f t="shared" si="186"/>
        <v>12</v>
      </c>
      <c r="AA449" s="26">
        <f>SUMIF('Rake Load'!A:A,Summary!B449,'Rake Load'!AO:AO)</f>
        <v>0</v>
      </c>
      <c r="AB449" s="26">
        <f>SUMIF(C$2:C449,C449,AA$2:AA449)</f>
        <v>0</v>
      </c>
      <c r="AC449" s="26">
        <f>SUM(AA$2:AA449)</f>
        <v>125.58750000000001</v>
      </c>
      <c r="AD449" s="31" t="e">
        <f t="shared" si="187"/>
        <v>#DIV/0!</v>
      </c>
      <c r="AE449" s="31" t="e">
        <f t="shared" si="188"/>
        <v>#DIV/0!</v>
      </c>
      <c r="AF449" s="31">
        <f t="shared" si="189"/>
        <v>0.33400930851063831</v>
      </c>
      <c r="AG449" s="26">
        <f>SUMIF(Unloader!B:B,Summary!B449,Unloader!M:M)</f>
        <v>0</v>
      </c>
      <c r="AH449" s="26">
        <f>SUMIF(C$2:C449,C449,AG$2:AG449)</f>
        <v>0</v>
      </c>
      <c r="AI449" s="26">
        <f>SUM(AG$2:AG449)</f>
        <v>1381981</v>
      </c>
      <c r="AJ449" s="28">
        <f>SUMIF(Unloader!B:B,Summary!B449,Unloader!X:X)</f>
        <v>0</v>
      </c>
      <c r="AK449" s="28">
        <f>SUMIF(Unloader!B:B,Summary!B449,Unloader!AE:AE)+SUMIF(Unloader!B:B,Summary!B449,Unloader!BS:BS)+SUMIF(Unloader!B:B,Summary!B449,Unloader!BO:BO)</f>
        <v>0</v>
      </c>
      <c r="AL449" s="28">
        <f>SUMIF(C$2:C449,C449,AJ$2:AJ449)</f>
        <v>0</v>
      </c>
      <c r="AM449" s="28">
        <f>SUMIF(C$2:C449,C449,AK$2:AK449)</f>
        <v>0</v>
      </c>
      <c r="AN449" s="18" t="e">
        <f t="shared" si="190"/>
        <v>#DIV/0!</v>
      </c>
      <c r="AO449" s="18">
        <f>SUM(AJ$2:AJ449)</f>
        <v>52.99444444444444</v>
      </c>
      <c r="AP449" s="18">
        <f>SUM(AK$2:AK449)</f>
        <v>13.250694444444441</v>
      </c>
      <c r="AQ449" s="18">
        <f t="shared" si="191"/>
        <v>1448.8452062693295</v>
      </c>
    </row>
    <row r="450" spans="1:43" x14ac:dyDescent="0.25">
      <c r="A450" s="49">
        <f t="shared" si="192"/>
        <v>449</v>
      </c>
      <c r="B450" s="120">
        <f t="shared" si="192"/>
        <v>41082</v>
      </c>
      <c r="C450" s="21">
        <f t="shared" si="173"/>
        <v>6</v>
      </c>
      <c r="D450" s="51">
        <f>COUNTIF('Rake Load'!A:A,Summary!B450)</f>
        <v>0</v>
      </c>
      <c r="E450" s="51">
        <f>SUMIF('Rake Load'!A:A,B450,'Rake Load'!F:F)</f>
        <v>0</v>
      </c>
      <c r="F450" s="23">
        <f>SUMIF('Rake Load'!A:A,B450,'Rake Load'!AB:AB)</f>
        <v>0</v>
      </c>
      <c r="G450" s="23" t="e">
        <f t="shared" si="174"/>
        <v>#DIV/0!</v>
      </c>
      <c r="H450" s="24" t="e">
        <f t="shared" si="175"/>
        <v>#DIV/0!</v>
      </c>
      <c r="I450" s="24" t="e">
        <f t="shared" si="176"/>
        <v>#DIV/0!</v>
      </c>
      <c r="J450" s="23">
        <f>SUMIF('Rake Load'!A:A,B450,'Rake Load'!BI:BI)</f>
        <v>0</v>
      </c>
      <c r="K450" s="29">
        <f t="shared" si="177"/>
        <v>0</v>
      </c>
      <c r="L450" s="29" t="e">
        <f t="shared" si="178"/>
        <v>#DIV/0!</v>
      </c>
      <c r="M450" s="36" t="e">
        <f t="shared" si="179"/>
        <v>#DIV/0!</v>
      </c>
      <c r="N450" s="36" t="e">
        <f t="shared" si="180"/>
        <v>#DIV/0!</v>
      </c>
      <c r="O450" s="122">
        <f>SUMIF(C$2:C450,C450,D$2:D450)</f>
        <v>0</v>
      </c>
      <c r="P450" s="21">
        <f>SUMIF(C$2:C450,C450,F$2:F450)</f>
        <v>0</v>
      </c>
      <c r="Q450" s="25" t="e">
        <f t="shared" si="181"/>
        <v>#DIV/0!</v>
      </c>
      <c r="R450" s="24" t="e">
        <f t="shared" si="182"/>
        <v>#DIV/0!</v>
      </c>
      <c r="S450" s="24" t="e">
        <f t="shared" si="183"/>
        <v>#DIV/0!</v>
      </c>
      <c r="T450" s="122">
        <f>SUM(D$2:D450)</f>
        <v>376</v>
      </c>
      <c r="U450" s="26">
        <f>SUMIF(C$2:C450,C450,E$2:E450)</f>
        <v>0</v>
      </c>
      <c r="V450" s="26">
        <f>SUM(E$2:E450)</f>
        <v>1324319.5799999998</v>
      </c>
      <c r="W450" s="31">
        <f>SUM(F$2:F450)</f>
        <v>50.32291666666665</v>
      </c>
      <c r="X450" s="31">
        <f t="shared" si="184"/>
        <v>0.13383754432624109</v>
      </c>
      <c r="Y450" s="24">
        <f t="shared" si="185"/>
        <v>3</v>
      </c>
      <c r="Z450" s="24">
        <f t="shared" si="186"/>
        <v>12</v>
      </c>
      <c r="AA450" s="26">
        <f>SUMIF('Rake Load'!A:A,Summary!B450,'Rake Load'!AO:AO)</f>
        <v>0</v>
      </c>
      <c r="AB450" s="26">
        <f>SUMIF(C$2:C450,C450,AA$2:AA450)</f>
        <v>0</v>
      </c>
      <c r="AC450" s="26">
        <f>SUM(AA$2:AA450)</f>
        <v>125.58750000000001</v>
      </c>
      <c r="AD450" s="31" t="e">
        <f t="shared" si="187"/>
        <v>#DIV/0!</v>
      </c>
      <c r="AE450" s="31" t="e">
        <f t="shared" si="188"/>
        <v>#DIV/0!</v>
      </c>
      <c r="AF450" s="31">
        <f t="shared" si="189"/>
        <v>0.33400930851063831</v>
      </c>
      <c r="AG450" s="26">
        <f>SUMIF(Unloader!B:B,Summary!B450,Unloader!M:M)</f>
        <v>0</v>
      </c>
      <c r="AH450" s="26">
        <f>SUMIF(C$2:C450,C450,AG$2:AG450)</f>
        <v>0</v>
      </c>
      <c r="AI450" s="26">
        <f>SUM(AG$2:AG450)</f>
        <v>1381981</v>
      </c>
      <c r="AJ450" s="28">
        <f>SUMIF(Unloader!B:B,Summary!B450,Unloader!X:X)</f>
        <v>0</v>
      </c>
      <c r="AK450" s="28">
        <f>SUMIF(Unloader!B:B,Summary!B450,Unloader!AE:AE)+SUMIF(Unloader!B:B,Summary!B450,Unloader!BS:BS)+SUMIF(Unloader!B:B,Summary!B450,Unloader!BO:BO)</f>
        <v>0</v>
      </c>
      <c r="AL450" s="28">
        <f>SUMIF(C$2:C450,C450,AJ$2:AJ450)</f>
        <v>0</v>
      </c>
      <c r="AM450" s="28">
        <f>SUMIF(C$2:C450,C450,AK$2:AK450)</f>
        <v>0</v>
      </c>
      <c r="AN450" s="18" t="e">
        <f t="shared" si="190"/>
        <v>#DIV/0!</v>
      </c>
      <c r="AO450" s="18">
        <f>SUM(AJ$2:AJ450)</f>
        <v>52.99444444444444</v>
      </c>
      <c r="AP450" s="18">
        <f>SUM(AK$2:AK450)</f>
        <v>13.250694444444441</v>
      </c>
      <c r="AQ450" s="18">
        <f t="shared" si="191"/>
        <v>1448.8452062693295</v>
      </c>
    </row>
    <row r="451" spans="1:43" x14ac:dyDescent="0.25">
      <c r="A451" s="49">
        <f t="shared" si="192"/>
        <v>450</v>
      </c>
      <c r="B451" s="120">
        <f t="shared" si="192"/>
        <v>41083</v>
      </c>
      <c r="C451" s="21">
        <f t="shared" si="173"/>
        <v>6</v>
      </c>
      <c r="D451" s="51">
        <f>COUNTIF('Rake Load'!A:A,Summary!B451)</f>
        <v>0</v>
      </c>
      <c r="E451" s="51">
        <f>SUMIF('Rake Load'!A:A,B451,'Rake Load'!F:F)</f>
        <v>0</v>
      </c>
      <c r="F451" s="23">
        <f>SUMIF('Rake Load'!A:A,B451,'Rake Load'!AB:AB)</f>
        <v>0</v>
      </c>
      <c r="G451" s="23" t="e">
        <f t="shared" si="174"/>
        <v>#DIV/0!</v>
      </c>
      <c r="H451" s="24" t="e">
        <f t="shared" si="175"/>
        <v>#DIV/0!</v>
      </c>
      <c r="I451" s="24" t="e">
        <f t="shared" si="176"/>
        <v>#DIV/0!</v>
      </c>
      <c r="J451" s="23">
        <f>SUMIF('Rake Load'!A:A,B451,'Rake Load'!BI:BI)</f>
        <v>0</v>
      </c>
      <c r="K451" s="29">
        <f t="shared" si="177"/>
        <v>0</v>
      </c>
      <c r="L451" s="29" t="e">
        <f t="shared" si="178"/>
        <v>#DIV/0!</v>
      </c>
      <c r="M451" s="36" t="e">
        <f t="shared" si="179"/>
        <v>#DIV/0!</v>
      </c>
      <c r="N451" s="36" t="e">
        <f t="shared" si="180"/>
        <v>#DIV/0!</v>
      </c>
      <c r="O451" s="122">
        <f>SUMIF(C$2:C451,C451,D$2:D451)</f>
        <v>0</v>
      </c>
      <c r="P451" s="21">
        <f>SUMIF(C$2:C451,C451,F$2:F451)</f>
        <v>0</v>
      </c>
      <c r="Q451" s="25" t="e">
        <f t="shared" si="181"/>
        <v>#DIV/0!</v>
      </c>
      <c r="R451" s="24" t="e">
        <f t="shared" si="182"/>
        <v>#DIV/0!</v>
      </c>
      <c r="S451" s="24" t="e">
        <f t="shared" si="183"/>
        <v>#DIV/0!</v>
      </c>
      <c r="T451" s="122">
        <f>SUM(D$2:D451)</f>
        <v>376</v>
      </c>
      <c r="U451" s="26">
        <f>SUMIF(C$2:C451,C451,E$2:E451)</f>
        <v>0</v>
      </c>
      <c r="V451" s="26">
        <f>SUM(E$2:E451)</f>
        <v>1324319.5799999998</v>
      </c>
      <c r="W451" s="31">
        <f>SUM(F$2:F451)</f>
        <v>50.32291666666665</v>
      </c>
      <c r="X451" s="31">
        <f t="shared" si="184"/>
        <v>0.13383754432624109</v>
      </c>
      <c r="Y451" s="24">
        <f t="shared" si="185"/>
        <v>3</v>
      </c>
      <c r="Z451" s="24">
        <f t="shared" si="186"/>
        <v>12</v>
      </c>
      <c r="AA451" s="26">
        <f>SUMIF('Rake Load'!A:A,Summary!B451,'Rake Load'!AO:AO)</f>
        <v>0</v>
      </c>
      <c r="AB451" s="26">
        <f>SUMIF(C$2:C451,C451,AA$2:AA451)</f>
        <v>0</v>
      </c>
      <c r="AC451" s="26">
        <f>SUM(AA$2:AA451)</f>
        <v>125.58750000000001</v>
      </c>
      <c r="AD451" s="31" t="e">
        <f t="shared" si="187"/>
        <v>#DIV/0!</v>
      </c>
      <c r="AE451" s="31" t="e">
        <f t="shared" si="188"/>
        <v>#DIV/0!</v>
      </c>
      <c r="AF451" s="31">
        <f t="shared" si="189"/>
        <v>0.33400930851063831</v>
      </c>
      <c r="AG451" s="26">
        <f>SUMIF(Unloader!B:B,Summary!B451,Unloader!M:M)</f>
        <v>0</v>
      </c>
      <c r="AH451" s="26">
        <f>SUMIF(C$2:C451,C451,AG$2:AG451)</f>
        <v>0</v>
      </c>
      <c r="AI451" s="26">
        <f>SUM(AG$2:AG451)</f>
        <v>1381981</v>
      </c>
      <c r="AJ451" s="28">
        <f>SUMIF(Unloader!B:B,Summary!B451,Unloader!X:X)</f>
        <v>0</v>
      </c>
      <c r="AK451" s="28">
        <f>SUMIF(Unloader!B:B,Summary!B451,Unloader!AE:AE)+SUMIF(Unloader!B:B,Summary!B451,Unloader!BS:BS)+SUMIF(Unloader!B:B,Summary!B451,Unloader!BO:BO)</f>
        <v>0</v>
      </c>
      <c r="AL451" s="28">
        <f>SUMIF(C$2:C451,C451,AJ$2:AJ451)</f>
        <v>0</v>
      </c>
      <c r="AM451" s="28">
        <f>SUMIF(C$2:C451,C451,AK$2:AK451)</f>
        <v>0</v>
      </c>
      <c r="AN451" s="18" t="e">
        <f t="shared" si="190"/>
        <v>#DIV/0!</v>
      </c>
      <c r="AO451" s="18">
        <f>SUM(AJ$2:AJ451)</f>
        <v>52.99444444444444</v>
      </c>
      <c r="AP451" s="18">
        <f>SUM(AK$2:AK451)</f>
        <v>13.250694444444441</v>
      </c>
      <c r="AQ451" s="18">
        <f t="shared" si="191"/>
        <v>1448.8452062693295</v>
      </c>
    </row>
    <row r="452" spans="1:43" x14ac:dyDescent="0.25">
      <c r="A452" s="49">
        <f t="shared" si="192"/>
        <v>451</v>
      </c>
      <c r="B452" s="120">
        <f t="shared" si="192"/>
        <v>41084</v>
      </c>
      <c r="C452" s="21">
        <f t="shared" si="173"/>
        <v>6</v>
      </c>
      <c r="D452" s="51">
        <f>COUNTIF('Rake Load'!A:A,Summary!B452)</f>
        <v>0</v>
      </c>
      <c r="E452" s="51">
        <f>SUMIF('Rake Load'!A:A,B452,'Rake Load'!F:F)</f>
        <v>0</v>
      </c>
      <c r="F452" s="23">
        <f>SUMIF('Rake Load'!A:A,B452,'Rake Load'!AB:AB)</f>
        <v>0</v>
      </c>
      <c r="G452" s="23" t="e">
        <f t="shared" si="174"/>
        <v>#DIV/0!</v>
      </c>
      <c r="H452" s="24" t="e">
        <f t="shared" si="175"/>
        <v>#DIV/0!</v>
      </c>
      <c r="I452" s="24" t="e">
        <f t="shared" si="176"/>
        <v>#DIV/0!</v>
      </c>
      <c r="J452" s="23">
        <f>SUMIF('Rake Load'!A:A,B452,'Rake Load'!BI:BI)</f>
        <v>0</v>
      </c>
      <c r="K452" s="29">
        <f t="shared" si="177"/>
        <v>0</v>
      </c>
      <c r="L452" s="29" t="e">
        <f t="shared" si="178"/>
        <v>#DIV/0!</v>
      </c>
      <c r="M452" s="36" t="e">
        <f t="shared" si="179"/>
        <v>#DIV/0!</v>
      </c>
      <c r="N452" s="36" t="e">
        <f t="shared" si="180"/>
        <v>#DIV/0!</v>
      </c>
      <c r="O452" s="122">
        <f>SUMIF(C$2:C452,C452,D$2:D452)</f>
        <v>0</v>
      </c>
      <c r="P452" s="21">
        <f>SUMIF(C$2:C452,C452,F$2:F452)</f>
        <v>0</v>
      </c>
      <c r="Q452" s="25" t="e">
        <f t="shared" si="181"/>
        <v>#DIV/0!</v>
      </c>
      <c r="R452" s="24" t="e">
        <f t="shared" si="182"/>
        <v>#DIV/0!</v>
      </c>
      <c r="S452" s="24" t="e">
        <f t="shared" si="183"/>
        <v>#DIV/0!</v>
      </c>
      <c r="T452" s="122">
        <f>SUM(D$2:D452)</f>
        <v>376</v>
      </c>
      <c r="U452" s="26">
        <f>SUMIF(C$2:C452,C452,E$2:E452)</f>
        <v>0</v>
      </c>
      <c r="V452" s="26">
        <f>SUM(E$2:E452)</f>
        <v>1324319.5799999998</v>
      </c>
      <c r="W452" s="31">
        <f>SUM(F$2:F452)</f>
        <v>50.32291666666665</v>
      </c>
      <c r="X452" s="31">
        <f t="shared" si="184"/>
        <v>0.13383754432624109</v>
      </c>
      <c r="Y452" s="24">
        <f t="shared" si="185"/>
        <v>3</v>
      </c>
      <c r="Z452" s="24">
        <f t="shared" si="186"/>
        <v>12</v>
      </c>
      <c r="AA452" s="26">
        <f>SUMIF('Rake Load'!A:A,Summary!B452,'Rake Load'!AO:AO)</f>
        <v>0</v>
      </c>
      <c r="AB452" s="26">
        <f>SUMIF(C$2:C452,C452,AA$2:AA452)</f>
        <v>0</v>
      </c>
      <c r="AC452" s="26">
        <f>SUM(AA$2:AA452)</f>
        <v>125.58750000000001</v>
      </c>
      <c r="AD452" s="31" t="e">
        <f t="shared" si="187"/>
        <v>#DIV/0!</v>
      </c>
      <c r="AE452" s="31" t="e">
        <f t="shared" si="188"/>
        <v>#DIV/0!</v>
      </c>
      <c r="AF452" s="31">
        <f t="shared" si="189"/>
        <v>0.33400930851063831</v>
      </c>
      <c r="AG452" s="26">
        <f>SUMIF(Unloader!B:B,Summary!B452,Unloader!M:M)</f>
        <v>0</v>
      </c>
      <c r="AH452" s="26">
        <f>SUMIF(C$2:C452,C452,AG$2:AG452)</f>
        <v>0</v>
      </c>
      <c r="AI452" s="26">
        <f>SUM(AG$2:AG452)</f>
        <v>1381981</v>
      </c>
      <c r="AJ452" s="28">
        <f>SUMIF(Unloader!B:B,Summary!B452,Unloader!X:X)</f>
        <v>0</v>
      </c>
      <c r="AK452" s="28">
        <f>SUMIF(Unloader!B:B,Summary!B452,Unloader!AE:AE)+SUMIF(Unloader!B:B,Summary!B452,Unloader!BS:BS)+SUMIF(Unloader!B:B,Summary!B452,Unloader!BO:BO)</f>
        <v>0</v>
      </c>
      <c r="AL452" s="28">
        <f>SUMIF(C$2:C452,C452,AJ$2:AJ452)</f>
        <v>0</v>
      </c>
      <c r="AM452" s="28">
        <f>SUMIF(C$2:C452,C452,AK$2:AK452)</f>
        <v>0</v>
      </c>
      <c r="AN452" s="18" t="e">
        <f t="shared" si="190"/>
        <v>#DIV/0!</v>
      </c>
      <c r="AO452" s="18">
        <f>SUM(AJ$2:AJ452)</f>
        <v>52.99444444444444</v>
      </c>
      <c r="AP452" s="18">
        <f>SUM(AK$2:AK452)</f>
        <v>13.250694444444441</v>
      </c>
      <c r="AQ452" s="18">
        <f t="shared" si="191"/>
        <v>1448.8452062693295</v>
      </c>
    </row>
    <row r="453" spans="1:43" x14ac:dyDescent="0.25">
      <c r="A453" s="49">
        <f t="shared" si="192"/>
        <v>452</v>
      </c>
      <c r="B453" s="120">
        <f t="shared" si="192"/>
        <v>41085</v>
      </c>
      <c r="C453" s="21">
        <f t="shared" si="173"/>
        <v>6</v>
      </c>
      <c r="D453" s="51">
        <f>COUNTIF('Rake Load'!A:A,Summary!B453)</f>
        <v>0</v>
      </c>
      <c r="E453" s="51">
        <f>SUMIF('Rake Load'!A:A,B453,'Rake Load'!F:F)</f>
        <v>0</v>
      </c>
      <c r="F453" s="23">
        <f>SUMIF('Rake Load'!A:A,B453,'Rake Load'!AB:AB)</f>
        <v>0</v>
      </c>
      <c r="G453" s="23" t="e">
        <f t="shared" si="174"/>
        <v>#DIV/0!</v>
      </c>
      <c r="H453" s="24" t="e">
        <f t="shared" si="175"/>
        <v>#DIV/0!</v>
      </c>
      <c r="I453" s="24" t="e">
        <f t="shared" si="176"/>
        <v>#DIV/0!</v>
      </c>
      <c r="J453" s="23">
        <f>SUMIF('Rake Load'!A:A,B453,'Rake Load'!BI:BI)</f>
        <v>0</v>
      </c>
      <c r="K453" s="29">
        <f t="shared" si="177"/>
        <v>0</v>
      </c>
      <c r="L453" s="29" t="e">
        <f t="shared" si="178"/>
        <v>#DIV/0!</v>
      </c>
      <c r="M453" s="36" t="e">
        <f t="shared" si="179"/>
        <v>#DIV/0!</v>
      </c>
      <c r="N453" s="36" t="e">
        <f t="shared" si="180"/>
        <v>#DIV/0!</v>
      </c>
      <c r="O453" s="122">
        <f>SUMIF(C$2:C453,C453,D$2:D453)</f>
        <v>0</v>
      </c>
      <c r="P453" s="21">
        <f>SUMIF(C$2:C453,C453,F$2:F453)</f>
        <v>0</v>
      </c>
      <c r="Q453" s="25" t="e">
        <f t="shared" si="181"/>
        <v>#DIV/0!</v>
      </c>
      <c r="R453" s="24" t="e">
        <f t="shared" si="182"/>
        <v>#DIV/0!</v>
      </c>
      <c r="S453" s="24" t="e">
        <f t="shared" si="183"/>
        <v>#DIV/0!</v>
      </c>
      <c r="T453" s="122">
        <f>SUM(D$2:D453)</f>
        <v>376</v>
      </c>
      <c r="U453" s="26">
        <f>SUMIF(C$2:C453,C453,E$2:E453)</f>
        <v>0</v>
      </c>
      <c r="V453" s="26">
        <f>SUM(E$2:E453)</f>
        <v>1324319.5799999998</v>
      </c>
      <c r="W453" s="31">
        <f>SUM(F$2:F453)</f>
        <v>50.32291666666665</v>
      </c>
      <c r="X453" s="31">
        <f t="shared" si="184"/>
        <v>0.13383754432624109</v>
      </c>
      <c r="Y453" s="24">
        <f t="shared" si="185"/>
        <v>3</v>
      </c>
      <c r="Z453" s="24">
        <f t="shared" si="186"/>
        <v>12</v>
      </c>
      <c r="AA453" s="26">
        <f>SUMIF('Rake Load'!A:A,Summary!B453,'Rake Load'!AO:AO)</f>
        <v>0</v>
      </c>
      <c r="AB453" s="26">
        <f>SUMIF(C$2:C453,C453,AA$2:AA453)</f>
        <v>0</v>
      </c>
      <c r="AC453" s="26">
        <f>SUM(AA$2:AA453)</f>
        <v>125.58750000000001</v>
      </c>
      <c r="AD453" s="31" t="e">
        <f t="shared" si="187"/>
        <v>#DIV/0!</v>
      </c>
      <c r="AE453" s="31" t="e">
        <f t="shared" si="188"/>
        <v>#DIV/0!</v>
      </c>
      <c r="AF453" s="31">
        <f t="shared" si="189"/>
        <v>0.33400930851063831</v>
      </c>
      <c r="AG453" s="26">
        <f>SUMIF(Unloader!B:B,Summary!B453,Unloader!M:M)</f>
        <v>0</v>
      </c>
      <c r="AH453" s="26">
        <f>SUMIF(C$2:C453,C453,AG$2:AG453)</f>
        <v>0</v>
      </c>
      <c r="AI453" s="26">
        <f>SUM(AG$2:AG453)</f>
        <v>1381981</v>
      </c>
      <c r="AJ453" s="28">
        <f>SUMIF(Unloader!B:B,Summary!B453,Unloader!X:X)</f>
        <v>0</v>
      </c>
      <c r="AK453" s="28">
        <f>SUMIF(Unloader!B:B,Summary!B453,Unloader!AE:AE)+SUMIF(Unloader!B:B,Summary!B453,Unloader!BS:BS)+SUMIF(Unloader!B:B,Summary!B453,Unloader!BO:BO)</f>
        <v>0</v>
      </c>
      <c r="AL453" s="28">
        <f>SUMIF(C$2:C453,C453,AJ$2:AJ453)</f>
        <v>0</v>
      </c>
      <c r="AM453" s="28">
        <f>SUMIF(C$2:C453,C453,AK$2:AK453)</f>
        <v>0</v>
      </c>
      <c r="AN453" s="18" t="e">
        <f t="shared" si="190"/>
        <v>#DIV/0!</v>
      </c>
      <c r="AO453" s="18">
        <f>SUM(AJ$2:AJ453)</f>
        <v>52.99444444444444</v>
      </c>
      <c r="AP453" s="18">
        <f>SUM(AK$2:AK453)</f>
        <v>13.250694444444441</v>
      </c>
      <c r="AQ453" s="18">
        <f t="shared" si="191"/>
        <v>1448.8452062693295</v>
      </c>
    </row>
    <row r="454" spans="1:43" x14ac:dyDescent="0.25">
      <c r="A454" s="49">
        <f t="shared" si="192"/>
        <v>453</v>
      </c>
      <c r="B454" s="120">
        <f t="shared" si="192"/>
        <v>41086</v>
      </c>
      <c r="C454" s="21">
        <f t="shared" si="173"/>
        <v>6</v>
      </c>
      <c r="D454" s="51">
        <f>COUNTIF('Rake Load'!A:A,Summary!B454)</f>
        <v>0</v>
      </c>
      <c r="E454" s="51">
        <f>SUMIF('Rake Load'!A:A,B454,'Rake Load'!F:F)</f>
        <v>0</v>
      </c>
      <c r="F454" s="23">
        <f>SUMIF('Rake Load'!A:A,B454,'Rake Load'!AB:AB)</f>
        <v>0</v>
      </c>
      <c r="G454" s="23" t="e">
        <f t="shared" si="174"/>
        <v>#DIV/0!</v>
      </c>
      <c r="H454" s="24" t="e">
        <f t="shared" si="175"/>
        <v>#DIV/0!</v>
      </c>
      <c r="I454" s="24" t="e">
        <f t="shared" si="176"/>
        <v>#DIV/0!</v>
      </c>
      <c r="J454" s="23">
        <f>SUMIF('Rake Load'!A:A,B454,'Rake Load'!BI:BI)</f>
        <v>0</v>
      </c>
      <c r="K454" s="29">
        <f t="shared" si="177"/>
        <v>0</v>
      </c>
      <c r="L454" s="29" t="e">
        <f t="shared" si="178"/>
        <v>#DIV/0!</v>
      </c>
      <c r="M454" s="36" t="e">
        <f t="shared" si="179"/>
        <v>#DIV/0!</v>
      </c>
      <c r="N454" s="36" t="e">
        <f t="shared" si="180"/>
        <v>#DIV/0!</v>
      </c>
      <c r="O454" s="122">
        <f>SUMIF(C$2:C454,C454,D$2:D454)</f>
        <v>0</v>
      </c>
      <c r="P454" s="21">
        <f>SUMIF(C$2:C454,C454,F$2:F454)</f>
        <v>0</v>
      </c>
      <c r="Q454" s="25" t="e">
        <f t="shared" si="181"/>
        <v>#DIV/0!</v>
      </c>
      <c r="R454" s="24" t="e">
        <f t="shared" si="182"/>
        <v>#DIV/0!</v>
      </c>
      <c r="S454" s="24" t="e">
        <f t="shared" si="183"/>
        <v>#DIV/0!</v>
      </c>
      <c r="T454" s="122">
        <f>SUM(D$2:D454)</f>
        <v>376</v>
      </c>
      <c r="U454" s="26">
        <f>SUMIF(C$2:C454,C454,E$2:E454)</f>
        <v>0</v>
      </c>
      <c r="V454" s="26">
        <f>SUM(E$2:E454)</f>
        <v>1324319.5799999998</v>
      </c>
      <c r="W454" s="31">
        <f>SUM(F$2:F454)</f>
        <v>50.32291666666665</v>
      </c>
      <c r="X454" s="31">
        <f t="shared" si="184"/>
        <v>0.13383754432624109</v>
      </c>
      <c r="Y454" s="24">
        <f t="shared" si="185"/>
        <v>3</v>
      </c>
      <c r="Z454" s="24">
        <f t="shared" si="186"/>
        <v>12</v>
      </c>
      <c r="AA454" s="26">
        <f>SUMIF('Rake Load'!A:A,Summary!B454,'Rake Load'!AO:AO)</f>
        <v>0</v>
      </c>
      <c r="AB454" s="26">
        <f>SUMIF(C$2:C454,C454,AA$2:AA454)</f>
        <v>0</v>
      </c>
      <c r="AC454" s="26">
        <f>SUM(AA$2:AA454)</f>
        <v>125.58750000000001</v>
      </c>
      <c r="AD454" s="31" t="e">
        <f t="shared" si="187"/>
        <v>#DIV/0!</v>
      </c>
      <c r="AE454" s="31" t="e">
        <f t="shared" si="188"/>
        <v>#DIV/0!</v>
      </c>
      <c r="AF454" s="31">
        <f t="shared" si="189"/>
        <v>0.33400930851063831</v>
      </c>
      <c r="AG454" s="26">
        <f>SUMIF(Unloader!B:B,Summary!B454,Unloader!M:M)</f>
        <v>0</v>
      </c>
      <c r="AH454" s="26">
        <f>SUMIF(C$2:C454,C454,AG$2:AG454)</f>
        <v>0</v>
      </c>
      <c r="AI454" s="26">
        <f>SUM(AG$2:AG454)</f>
        <v>1381981</v>
      </c>
      <c r="AJ454" s="28">
        <f>SUMIF(Unloader!B:B,Summary!B454,Unloader!X:X)</f>
        <v>0</v>
      </c>
      <c r="AK454" s="28">
        <f>SUMIF(Unloader!B:B,Summary!B454,Unloader!AE:AE)+SUMIF(Unloader!B:B,Summary!B454,Unloader!BS:BS)+SUMIF(Unloader!B:B,Summary!B454,Unloader!BO:BO)</f>
        <v>0</v>
      </c>
      <c r="AL454" s="28">
        <f>SUMIF(C$2:C454,C454,AJ$2:AJ454)</f>
        <v>0</v>
      </c>
      <c r="AM454" s="28">
        <f>SUMIF(C$2:C454,C454,AK$2:AK454)</f>
        <v>0</v>
      </c>
      <c r="AN454" s="18" t="e">
        <f t="shared" si="190"/>
        <v>#DIV/0!</v>
      </c>
      <c r="AO454" s="18">
        <f>SUM(AJ$2:AJ454)</f>
        <v>52.99444444444444</v>
      </c>
      <c r="AP454" s="18">
        <f>SUM(AK$2:AK454)</f>
        <v>13.250694444444441</v>
      </c>
      <c r="AQ454" s="18">
        <f t="shared" si="191"/>
        <v>1448.8452062693295</v>
      </c>
    </row>
    <row r="455" spans="1:43" x14ac:dyDescent="0.25">
      <c r="A455" s="49">
        <f t="shared" si="192"/>
        <v>454</v>
      </c>
      <c r="B455" s="120">
        <f t="shared" si="192"/>
        <v>41087</v>
      </c>
      <c r="C455" s="21">
        <f t="shared" si="173"/>
        <v>6</v>
      </c>
      <c r="D455" s="51">
        <f>COUNTIF('Rake Load'!A:A,Summary!B455)</f>
        <v>0</v>
      </c>
      <c r="E455" s="51">
        <f>SUMIF('Rake Load'!A:A,B455,'Rake Load'!F:F)</f>
        <v>0</v>
      </c>
      <c r="F455" s="23">
        <f>SUMIF('Rake Load'!A:A,B455,'Rake Load'!AB:AB)</f>
        <v>0</v>
      </c>
      <c r="G455" s="23" t="e">
        <f t="shared" si="174"/>
        <v>#DIV/0!</v>
      </c>
      <c r="H455" s="24" t="e">
        <f t="shared" si="175"/>
        <v>#DIV/0!</v>
      </c>
      <c r="I455" s="24" t="e">
        <f t="shared" si="176"/>
        <v>#DIV/0!</v>
      </c>
      <c r="J455" s="23">
        <f>SUMIF('Rake Load'!A:A,B455,'Rake Load'!BI:BI)</f>
        <v>0</v>
      </c>
      <c r="K455" s="29">
        <f t="shared" si="177"/>
        <v>0</v>
      </c>
      <c r="L455" s="29" t="e">
        <f t="shared" si="178"/>
        <v>#DIV/0!</v>
      </c>
      <c r="M455" s="36" t="e">
        <f t="shared" si="179"/>
        <v>#DIV/0!</v>
      </c>
      <c r="N455" s="36" t="e">
        <f t="shared" si="180"/>
        <v>#DIV/0!</v>
      </c>
      <c r="O455" s="122">
        <f>SUMIF(C$2:C455,C455,D$2:D455)</f>
        <v>0</v>
      </c>
      <c r="P455" s="21">
        <f>SUMIF(C$2:C455,C455,F$2:F455)</f>
        <v>0</v>
      </c>
      <c r="Q455" s="25" t="e">
        <f t="shared" si="181"/>
        <v>#DIV/0!</v>
      </c>
      <c r="R455" s="24" t="e">
        <f t="shared" si="182"/>
        <v>#DIV/0!</v>
      </c>
      <c r="S455" s="24" t="e">
        <f t="shared" si="183"/>
        <v>#DIV/0!</v>
      </c>
      <c r="T455" s="122">
        <f>SUM(D$2:D455)</f>
        <v>376</v>
      </c>
      <c r="U455" s="26">
        <f>SUMIF(C$2:C455,C455,E$2:E455)</f>
        <v>0</v>
      </c>
      <c r="V455" s="26">
        <f>SUM(E$2:E455)</f>
        <v>1324319.5799999998</v>
      </c>
      <c r="W455" s="31">
        <f>SUM(F$2:F455)</f>
        <v>50.32291666666665</v>
      </c>
      <c r="X455" s="31">
        <f t="shared" si="184"/>
        <v>0.13383754432624109</v>
      </c>
      <c r="Y455" s="24">
        <f t="shared" si="185"/>
        <v>3</v>
      </c>
      <c r="Z455" s="24">
        <f t="shared" si="186"/>
        <v>12</v>
      </c>
      <c r="AA455" s="26">
        <f>SUMIF('Rake Load'!A:A,Summary!B455,'Rake Load'!AO:AO)</f>
        <v>0</v>
      </c>
      <c r="AB455" s="26">
        <f>SUMIF(C$2:C455,C455,AA$2:AA455)</f>
        <v>0</v>
      </c>
      <c r="AC455" s="26">
        <f>SUM(AA$2:AA455)</f>
        <v>125.58750000000001</v>
      </c>
      <c r="AD455" s="31" t="e">
        <f t="shared" si="187"/>
        <v>#DIV/0!</v>
      </c>
      <c r="AE455" s="31" t="e">
        <f t="shared" si="188"/>
        <v>#DIV/0!</v>
      </c>
      <c r="AF455" s="31">
        <f t="shared" si="189"/>
        <v>0.33400930851063831</v>
      </c>
      <c r="AG455" s="26">
        <f>SUMIF(Unloader!B:B,Summary!B455,Unloader!M:M)</f>
        <v>0</v>
      </c>
      <c r="AH455" s="26">
        <f>SUMIF(C$2:C455,C455,AG$2:AG455)</f>
        <v>0</v>
      </c>
      <c r="AI455" s="26">
        <f>SUM(AG$2:AG455)</f>
        <v>1381981</v>
      </c>
      <c r="AJ455" s="28">
        <f>SUMIF(Unloader!B:B,Summary!B455,Unloader!X:X)</f>
        <v>0</v>
      </c>
      <c r="AK455" s="28">
        <f>SUMIF(Unloader!B:B,Summary!B455,Unloader!AE:AE)+SUMIF(Unloader!B:B,Summary!B455,Unloader!BS:BS)+SUMIF(Unloader!B:B,Summary!B455,Unloader!BO:BO)</f>
        <v>0</v>
      </c>
      <c r="AL455" s="28">
        <f>SUMIF(C$2:C455,C455,AJ$2:AJ455)</f>
        <v>0</v>
      </c>
      <c r="AM455" s="28">
        <f>SUMIF(C$2:C455,C455,AK$2:AK455)</f>
        <v>0</v>
      </c>
      <c r="AN455" s="18" t="e">
        <f t="shared" si="190"/>
        <v>#DIV/0!</v>
      </c>
      <c r="AO455" s="18">
        <f>SUM(AJ$2:AJ455)</f>
        <v>52.99444444444444</v>
      </c>
      <c r="AP455" s="18">
        <f>SUM(AK$2:AK455)</f>
        <v>13.250694444444441</v>
      </c>
      <c r="AQ455" s="18">
        <f t="shared" si="191"/>
        <v>1448.8452062693295</v>
      </c>
    </row>
    <row r="456" spans="1:43" x14ac:dyDescent="0.25">
      <c r="A456" s="49">
        <f t="shared" ref="A456:B471" si="193">A455+1</f>
        <v>455</v>
      </c>
      <c r="B456" s="120">
        <f t="shared" si="193"/>
        <v>41088</v>
      </c>
      <c r="C456" s="21">
        <f t="shared" si="173"/>
        <v>6</v>
      </c>
      <c r="D456" s="51">
        <f>COUNTIF('Rake Load'!A:A,Summary!B456)</f>
        <v>0</v>
      </c>
      <c r="E456" s="51">
        <f>SUMIF('Rake Load'!A:A,B456,'Rake Load'!F:F)</f>
        <v>0</v>
      </c>
      <c r="F456" s="23">
        <f>SUMIF('Rake Load'!A:A,B456,'Rake Load'!AB:AB)</f>
        <v>0</v>
      </c>
      <c r="G456" s="23" t="e">
        <f t="shared" si="174"/>
        <v>#DIV/0!</v>
      </c>
      <c r="H456" s="24" t="e">
        <f t="shared" si="175"/>
        <v>#DIV/0!</v>
      </c>
      <c r="I456" s="24" t="e">
        <f t="shared" si="176"/>
        <v>#DIV/0!</v>
      </c>
      <c r="J456" s="23">
        <f>SUMIF('Rake Load'!A:A,B456,'Rake Load'!BI:BI)</f>
        <v>0</v>
      </c>
      <c r="K456" s="29">
        <f t="shared" si="177"/>
        <v>0</v>
      </c>
      <c r="L456" s="29" t="e">
        <f t="shared" si="178"/>
        <v>#DIV/0!</v>
      </c>
      <c r="M456" s="36" t="e">
        <f t="shared" si="179"/>
        <v>#DIV/0!</v>
      </c>
      <c r="N456" s="36" t="e">
        <f t="shared" si="180"/>
        <v>#DIV/0!</v>
      </c>
      <c r="O456" s="122">
        <f>SUMIF(C$2:C456,C456,D$2:D456)</f>
        <v>0</v>
      </c>
      <c r="P456" s="21">
        <f>SUMIF(C$2:C456,C456,F$2:F456)</f>
        <v>0</v>
      </c>
      <c r="Q456" s="25" t="e">
        <f t="shared" si="181"/>
        <v>#DIV/0!</v>
      </c>
      <c r="R456" s="24" t="e">
        <f t="shared" si="182"/>
        <v>#DIV/0!</v>
      </c>
      <c r="S456" s="24" t="e">
        <f t="shared" si="183"/>
        <v>#DIV/0!</v>
      </c>
      <c r="T456" s="122">
        <f>SUM(D$2:D456)</f>
        <v>376</v>
      </c>
      <c r="U456" s="26">
        <f>SUMIF(C$2:C456,C456,E$2:E456)</f>
        <v>0</v>
      </c>
      <c r="V456" s="26">
        <f>SUM(E$2:E456)</f>
        <v>1324319.5799999998</v>
      </c>
      <c r="W456" s="31">
        <f>SUM(F$2:F456)</f>
        <v>50.32291666666665</v>
      </c>
      <c r="X456" s="31">
        <f t="shared" si="184"/>
        <v>0.13383754432624109</v>
      </c>
      <c r="Y456" s="24">
        <f t="shared" si="185"/>
        <v>3</v>
      </c>
      <c r="Z456" s="24">
        <f t="shared" si="186"/>
        <v>12</v>
      </c>
      <c r="AA456" s="26">
        <f>SUMIF('Rake Load'!A:A,Summary!B456,'Rake Load'!AO:AO)</f>
        <v>0</v>
      </c>
      <c r="AB456" s="26">
        <f>SUMIF(C$2:C456,C456,AA$2:AA456)</f>
        <v>0</v>
      </c>
      <c r="AC456" s="26">
        <f>SUM(AA$2:AA456)</f>
        <v>125.58750000000001</v>
      </c>
      <c r="AD456" s="31" t="e">
        <f t="shared" si="187"/>
        <v>#DIV/0!</v>
      </c>
      <c r="AE456" s="31" t="e">
        <f t="shared" si="188"/>
        <v>#DIV/0!</v>
      </c>
      <c r="AF456" s="31">
        <f t="shared" si="189"/>
        <v>0.33400930851063831</v>
      </c>
      <c r="AG456" s="26">
        <f>SUMIF(Unloader!B:B,Summary!B456,Unloader!M:M)</f>
        <v>0</v>
      </c>
      <c r="AH456" s="26">
        <f>SUMIF(C$2:C456,C456,AG$2:AG456)</f>
        <v>0</v>
      </c>
      <c r="AI456" s="26">
        <f>SUM(AG$2:AG456)</f>
        <v>1381981</v>
      </c>
      <c r="AJ456" s="28">
        <f>SUMIF(Unloader!B:B,Summary!B456,Unloader!X:X)</f>
        <v>0</v>
      </c>
      <c r="AK456" s="28">
        <f>SUMIF(Unloader!B:B,Summary!B456,Unloader!AE:AE)+SUMIF(Unloader!B:B,Summary!B456,Unloader!BS:BS)+SUMIF(Unloader!B:B,Summary!B456,Unloader!BO:BO)</f>
        <v>0</v>
      </c>
      <c r="AL456" s="28">
        <f>SUMIF(C$2:C456,C456,AJ$2:AJ456)</f>
        <v>0</v>
      </c>
      <c r="AM456" s="28">
        <f>SUMIF(C$2:C456,C456,AK$2:AK456)</f>
        <v>0</v>
      </c>
      <c r="AN456" s="18" t="e">
        <f t="shared" si="190"/>
        <v>#DIV/0!</v>
      </c>
      <c r="AO456" s="18">
        <f>SUM(AJ$2:AJ456)</f>
        <v>52.99444444444444</v>
      </c>
      <c r="AP456" s="18">
        <f>SUM(AK$2:AK456)</f>
        <v>13.250694444444441</v>
      </c>
      <c r="AQ456" s="18">
        <f t="shared" si="191"/>
        <v>1448.8452062693295</v>
      </c>
    </row>
    <row r="457" spans="1:43" x14ac:dyDescent="0.25">
      <c r="A457" s="49">
        <f t="shared" si="193"/>
        <v>456</v>
      </c>
      <c r="B457" s="120">
        <f t="shared" si="193"/>
        <v>41089</v>
      </c>
      <c r="C457" s="21">
        <f t="shared" si="173"/>
        <v>6</v>
      </c>
      <c r="D457" s="51">
        <f>COUNTIF('Rake Load'!A:A,Summary!B457)</f>
        <v>0</v>
      </c>
      <c r="E457" s="51">
        <f>SUMIF('Rake Load'!A:A,B457,'Rake Load'!F:F)</f>
        <v>0</v>
      </c>
      <c r="F457" s="23">
        <f>SUMIF('Rake Load'!A:A,B457,'Rake Load'!AB:AB)</f>
        <v>0</v>
      </c>
      <c r="G457" s="23" t="e">
        <f t="shared" si="174"/>
        <v>#DIV/0!</v>
      </c>
      <c r="H457" s="24" t="e">
        <f t="shared" si="175"/>
        <v>#DIV/0!</v>
      </c>
      <c r="I457" s="24" t="e">
        <f t="shared" si="176"/>
        <v>#DIV/0!</v>
      </c>
      <c r="J457" s="23">
        <f>SUMIF('Rake Load'!A:A,B457,'Rake Load'!BI:BI)</f>
        <v>0</v>
      </c>
      <c r="K457" s="29">
        <f t="shared" si="177"/>
        <v>0</v>
      </c>
      <c r="L457" s="29" t="e">
        <f t="shared" si="178"/>
        <v>#DIV/0!</v>
      </c>
      <c r="M457" s="36" t="e">
        <f t="shared" si="179"/>
        <v>#DIV/0!</v>
      </c>
      <c r="N457" s="36" t="e">
        <f t="shared" si="180"/>
        <v>#DIV/0!</v>
      </c>
      <c r="O457" s="122">
        <f>SUMIF(C$2:C457,C457,D$2:D457)</f>
        <v>0</v>
      </c>
      <c r="P457" s="21">
        <f>SUMIF(C$2:C457,C457,F$2:F457)</f>
        <v>0</v>
      </c>
      <c r="Q457" s="25" t="e">
        <f t="shared" si="181"/>
        <v>#DIV/0!</v>
      </c>
      <c r="R457" s="24" t="e">
        <f t="shared" si="182"/>
        <v>#DIV/0!</v>
      </c>
      <c r="S457" s="24" t="e">
        <f t="shared" si="183"/>
        <v>#DIV/0!</v>
      </c>
      <c r="T457" s="122">
        <f>SUM(D$2:D457)</f>
        <v>376</v>
      </c>
      <c r="U457" s="26">
        <f>SUMIF(C$2:C457,C457,E$2:E457)</f>
        <v>0</v>
      </c>
      <c r="V457" s="26">
        <f>SUM(E$2:E457)</f>
        <v>1324319.5799999998</v>
      </c>
      <c r="W457" s="31">
        <f>SUM(F$2:F457)</f>
        <v>50.32291666666665</v>
      </c>
      <c r="X457" s="31">
        <f t="shared" si="184"/>
        <v>0.13383754432624109</v>
      </c>
      <c r="Y457" s="24">
        <f t="shared" si="185"/>
        <v>3</v>
      </c>
      <c r="Z457" s="24">
        <f t="shared" si="186"/>
        <v>12</v>
      </c>
      <c r="AA457" s="26">
        <f>SUMIF('Rake Load'!A:A,Summary!B457,'Rake Load'!AO:AO)</f>
        <v>0</v>
      </c>
      <c r="AB457" s="26">
        <f>SUMIF(C$2:C457,C457,AA$2:AA457)</f>
        <v>0</v>
      </c>
      <c r="AC457" s="26">
        <f>SUM(AA$2:AA457)</f>
        <v>125.58750000000001</v>
      </c>
      <c r="AD457" s="31" t="e">
        <f t="shared" si="187"/>
        <v>#DIV/0!</v>
      </c>
      <c r="AE457" s="31" t="e">
        <f t="shared" si="188"/>
        <v>#DIV/0!</v>
      </c>
      <c r="AF457" s="31">
        <f t="shared" si="189"/>
        <v>0.33400930851063831</v>
      </c>
      <c r="AG457" s="26">
        <f>SUMIF(Unloader!B:B,Summary!B457,Unloader!M:M)</f>
        <v>0</v>
      </c>
      <c r="AH457" s="26">
        <f>SUMIF(C$2:C457,C457,AG$2:AG457)</f>
        <v>0</v>
      </c>
      <c r="AI457" s="26">
        <f>SUM(AG$2:AG457)</f>
        <v>1381981</v>
      </c>
      <c r="AJ457" s="28">
        <f>SUMIF(Unloader!B:B,Summary!B457,Unloader!X:X)</f>
        <v>0</v>
      </c>
      <c r="AK457" s="28">
        <f>SUMIF(Unloader!B:B,Summary!B457,Unloader!AE:AE)+SUMIF(Unloader!B:B,Summary!B457,Unloader!BS:BS)+SUMIF(Unloader!B:B,Summary!B457,Unloader!BO:BO)</f>
        <v>0</v>
      </c>
      <c r="AL457" s="28">
        <f>SUMIF(C$2:C457,C457,AJ$2:AJ457)</f>
        <v>0</v>
      </c>
      <c r="AM457" s="28">
        <f>SUMIF(C$2:C457,C457,AK$2:AK457)</f>
        <v>0</v>
      </c>
      <c r="AN457" s="18" t="e">
        <f t="shared" si="190"/>
        <v>#DIV/0!</v>
      </c>
      <c r="AO457" s="18">
        <f>SUM(AJ$2:AJ457)</f>
        <v>52.99444444444444</v>
      </c>
      <c r="AP457" s="18">
        <f>SUM(AK$2:AK457)</f>
        <v>13.250694444444441</v>
      </c>
      <c r="AQ457" s="18">
        <f t="shared" si="191"/>
        <v>1448.8452062693295</v>
      </c>
    </row>
    <row r="458" spans="1:43" x14ac:dyDescent="0.25">
      <c r="A458" s="49">
        <f t="shared" si="193"/>
        <v>457</v>
      </c>
      <c r="B458" s="120">
        <f t="shared" si="193"/>
        <v>41090</v>
      </c>
      <c r="C458" s="21">
        <f t="shared" si="173"/>
        <v>6</v>
      </c>
      <c r="D458" s="51">
        <f>COUNTIF('Rake Load'!A:A,Summary!B458)</f>
        <v>0</v>
      </c>
      <c r="E458" s="51">
        <f>SUMIF('Rake Load'!A:A,B458,'Rake Load'!F:F)</f>
        <v>0</v>
      </c>
      <c r="F458" s="23">
        <f>SUMIF('Rake Load'!A:A,B458,'Rake Load'!AB:AB)</f>
        <v>0</v>
      </c>
      <c r="G458" s="23" t="e">
        <f t="shared" si="174"/>
        <v>#DIV/0!</v>
      </c>
      <c r="H458" s="24" t="e">
        <f t="shared" si="175"/>
        <v>#DIV/0!</v>
      </c>
      <c r="I458" s="24" t="e">
        <f t="shared" si="176"/>
        <v>#DIV/0!</v>
      </c>
      <c r="J458" s="23">
        <f>SUMIF('Rake Load'!A:A,B458,'Rake Load'!BI:BI)</f>
        <v>0</v>
      </c>
      <c r="K458" s="29">
        <f t="shared" si="177"/>
        <v>0</v>
      </c>
      <c r="L458" s="29" t="e">
        <f t="shared" si="178"/>
        <v>#DIV/0!</v>
      </c>
      <c r="M458" s="36" t="e">
        <f t="shared" si="179"/>
        <v>#DIV/0!</v>
      </c>
      <c r="N458" s="36" t="e">
        <f t="shared" si="180"/>
        <v>#DIV/0!</v>
      </c>
      <c r="O458" s="122">
        <f>SUMIF(C$2:C458,C458,D$2:D458)</f>
        <v>0</v>
      </c>
      <c r="P458" s="21">
        <f>SUMIF(C$2:C458,C458,F$2:F458)</f>
        <v>0</v>
      </c>
      <c r="Q458" s="25" t="e">
        <f t="shared" si="181"/>
        <v>#DIV/0!</v>
      </c>
      <c r="R458" s="24" t="e">
        <f t="shared" si="182"/>
        <v>#DIV/0!</v>
      </c>
      <c r="S458" s="24" t="e">
        <f t="shared" si="183"/>
        <v>#DIV/0!</v>
      </c>
      <c r="T458" s="122">
        <f>SUM(D$2:D458)</f>
        <v>376</v>
      </c>
      <c r="U458" s="26">
        <f>SUMIF(C$2:C458,C458,E$2:E458)</f>
        <v>0</v>
      </c>
      <c r="V458" s="26">
        <f>SUM(E$2:E458)</f>
        <v>1324319.5799999998</v>
      </c>
      <c r="W458" s="31">
        <f>SUM(F$2:F458)</f>
        <v>50.32291666666665</v>
      </c>
      <c r="X458" s="31">
        <f t="shared" si="184"/>
        <v>0.13383754432624109</v>
      </c>
      <c r="Y458" s="24">
        <f t="shared" si="185"/>
        <v>3</v>
      </c>
      <c r="Z458" s="24">
        <f t="shared" si="186"/>
        <v>12</v>
      </c>
      <c r="AA458" s="26">
        <f>SUMIF('Rake Load'!A:A,Summary!B458,'Rake Load'!AO:AO)</f>
        <v>0</v>
      </c>
      <c r="AB458" s="26">
        <f>SUMIF(C$2:C458,C458,AA$2:AA458)</f>
        <v>0</v>
      </c>
      <c r="AC458" s="26">
        <f>SUM(AA$2:AA458)</f>
        <v>125.58750000000001</v>
      </c>
      <c r="AD458" s="31" t="e">
        <f t="shared" si="187"/>
        <v>#DIV/0!</v>
      </c>
      <c r="AE458" s="31" t="e">
        <f t="shared" si="188"/>
        <v>#DIV/0!</v>
      </c>
      <c r="AF458" s="31">
        <f t="shared" si="189"/>
        <v>0.33400930851063831</v>
      </c>
      <c r="AG458" s="26">
        <f>SUMIF(Unloader!B:B,Summary!B458,Unloader!M:M)</f>
        <v>0</v>
      </c>
      <c r="AH458" s="26">
        <f>SUMIF(C$2:C458,C458,AG$2:AG458)</f>
        <v>0</v>
      </c>
      <c r="AI458" s="26">
        <f>SUM(AG$2:AG458)</f>
        <v>1381981</v>
      </c>
      <c r="AJ458" s="28">
        <f>SUMIF(Unloader!B:B,Summary!B458,Unloader!X:X)</f>
        <v>0</v>
      </c>
      <c r="AK458" s="28">
        <f>SUMIF(Unloader!B:B,Summary!B458,Unloader!AE:AE)+SUMIF(Unloader!B:B,Summary!B458,Unloader!BS:BS)+SUMIF(Unloader!B:B,Summary!B458,Unloader!BO:BO)</f>
        <v>0</v>
      </c>
      <c r="AL458" s="28">
        <f>SUMIF(C$2:C458,C458,AJ$2:AJ458)</f>
        <v>0</v>
      </c>
      <c r="AM458" s="28">
        <f>SUMIF(C$2:C458,C458,AK$2:AK458)</f>
        <v>0</v>
      </c>
      <c r="AN458" s="18" t="e">
        <f t="shared" si="190"/>
        <v>#DIV/0!</v>
      </c>
      <c r="AO458" s="18">
        <f>SUM(AJ$2:AJ458)</f>
        <v>52.99444444444444</v>
      </c>
      <c r="AP458" s="18">
        <f>SUM(AK$2:AK458)</f>
        <v>13.250694444444441</v>
      </c>
      <c r="AQ458" s="18">
        <f t="shared" si="191"/>
        <v>1448.8452062693295</v>
      </c>
    </row>
    <row r="459" spans="1:43" x14ac:dyDescent="0.25">
      <c r="A459" s="49">
        <f t="shared" si="193"/>
        <v>458</v>
      </c>
      <c r="B459" s="120">
        <f t="shared" si="193"/>
        <v>41091</v>
      </c>
      <c r="C459" s="21">
        <f t="shared" si="173"/>
        <v>7</v>
      </c>
      <c r="D459" s="51">
        <f>COUNTIF('Rake Load'!A:A,Summary!B459)</f>
        <v>0</v>
      </c>
      <c r="E459" s="51">
        <f>SUMIF('Rake Load'!A:A,B459,'Rake Load'!F:F)</f>
        <v>0</v>
      </c>
      <c r="F459" s="23">
        <f>SUMIF('Rake Load'!A:A,B459,'Rake Load'!AB:AB)</f>
        <v>0</v>
      </c>
      <c r="G459" s="23" t="e">
        <f t="shared" si="174"/>
        <v>#DIV/0!</v>
      </c>
      <c r="H459" s="24" t="e">
        <f t="shared" si="175"/>
        <v>#DIV/0!</v>
      </c>
      <c r="I459" s="24" t="e">
        <f t="shared" si="176"/>
        <v>#DIV/0!</v>
      </c>
      <c r="J459" s="23">
        <f>SUMIF('Rake Load'!A:A,B459,'Rake Load'!BI:BI)</f>
        <v>0</v>
      </c>
      <c r="K459" s="29">
        <f t="shared" si="177"/>
        <v>0</v>
      </c>
      <c r="L459" s="29" t="e">
        <f t="shared" si="178"/>
        <v>#DIV/0!</v>
      </c>
      <c r="M459" s="36" t="e">
        <f t="shared" si="179"/>
        <v>#DIV/0!</v>
      </c>
      <c r="N459" s="36" t="e">
        <f t="shared" si="180"/>
        <v>#DIV/0!</v>
      </c>
      <c r="O459" s="122">
        <f>SUMIF(C$2:C459,C459,D$2:D459)</f>
        <v>0</v>
      </c>
      <c r="P459" s="21">
        <f>SUMIF(C$2:C459,C459,F$2:F459)</f>
        <v>0</v>
      </c>
      <c r="Q459" s="25" t="e">
        <f t="shared" si="181"/>
        <v>#DIV/0!</v>
      </c>
      <c r="R459" s="24" t="e">
        <f t="shared" si="182"/>
        <v>#DIV/0!</v>
      </c>
      <c r="S459" s="24" t="e">
        <f t="shared" si="183"/>
        <v>#DIV/0!</v>
      </c>
      <c r="T459" s="122">
        <f>SUM(D$2:D459)</f>
        <v>376</v>
      </c>
      <c r="U459" s="26">
        <f>SUMIF(C$2:C459,C459,E$2:E459)</f>
        <v>0</v>
      </c>
      <c r="V459" s="26">
        <f>SUM(E$2:E459)</f>
        <v>1324319.5799999998</v>
      </c>
      <c r="W459" s="31">
        <f>SUM(F$2:F459)</f>
        <v>50.32291666666665</v>
      </c>
      <c r="X459" s="31">
        <f t="shared" si="184"/>
        <v>0.13383754432624109</v>
      </c>
      <c r="Y459" s="24">
        <f t="shared" si="185"/>
        <v>3</v>
      </c>
      <c r="Z459" s="24">
        <f t="shared" si="186"/>
        <v>12</v>
      </c>
      <c r="AA459" s="26">
        <f>SUMIF('Rake Load'!A:A,Summary!B459,'Rake Load'!AO:AO)</f>
        <v>0</v>
      </c>
      <c r="AB459" s="26">
        <f>SUMIF(C$2:C459,C459,AA$2:AA459)</f>
        <v>0</v>
      </c>
      <c r="AC459" s="26">
        <f>SUM(AA$2:AA459)</f>
        <v>125.58750000000001</v>
      </c>
      <c r="AD459" s="31" t="e">
        <f t="shared" si="187"/>
        <v>#DIV/0!</v>
      </c>
      <c r="AE459" s="31" t="e">
        <f t="shared" si="188"/>
        <v>#DIV/0!</v>
      </c>
      <c r="AF459" s="31">
        <f t="shared" si="189"/>
        <v>0.33400930851063831</v>
      </c>
      <c r="AG459" s="26">
        <f>SUMIF(Unloader!B:B,Summary!B459,Unloader!M:M)</f>
        <v>0</v>
      </c>
      <c r="AH459" s="26">
        <f>SUMIF(C$2:C459,C459,AG$2:AG459)</f>
        <v>0</v>
      </c>
      <c r="AI459" s="26">
        <f>SUM(AG$2:AG459)</f>
        <v>1381981</v>
      </c>
      <c r="AJ459" s="28">
        <f>SUMIF(Unloader!B:B,Summary!B459,Unloader!X:X)</f>
        <v>0</v>
      </c>
      <c r="AK459" s="28">
        <f>SUMIF(Unloader!B:B,Summary!B459,Unloader!AE:AE)+SUMIF(Unloader!B:B,Summary!B459,Unloader!BS:BS)+SUMIF(Unloader!B:B,Summary!B459,Unloader!BO:BO)</f>
        <v>0</v>
      </c>
      <c r="AL459" s="28">
        <f>SUMIF(C$2:C459,C459,AJ$2:AJ459)</f>
        <v>0</v>
      </c>
      <c r="AM459" s="28">
        <f>SUMIF(C$2:C459,C459,AK$2:AK459)</f>
        <v>0</v>
      </c>
      <c r="AN459" s="18" t="e">
        <f t="shared" si="190"/>
        <v>#DIV/0!</v>
      </c>
      <c r="AO459" s="18">
        <f>SUM(AJ$2:AJ459)</f>
        <v>52.99444444444444</v>
      </c>
      <c r="AP459" s="18">
        <f>SUM(AK$2:AK459)</f>
        <v>13.250694444444441</v>
      </c>
      <c r="AQ459" s="18">
        <f t="shared" si="191"/>
        <v>1448.8452062693295</v>
      </c>
    </row>
    <row r="460" spans="1:43" x14ac:dyDescent="0.25">
      <c r="A460" s="49">
        <f t="shared" si="193"/>
        <v>459</v>
      </c>
      <c r="B460" s="120">
        <f t="shared" si="193"/>
        <v>41092</v>
      </c>
      <c r="C460" s="21">
        <f t="shared" si="173"/>
        <v>7</v>
      </c>
      <c r="D460" s="51">
        <f>COUNTIF('Rake Load'!A:A,Summary!B460)</f>
        <v>0</v>
      </c>
      <c r="E460" s="51">
        <f>SUMIF('Rake Load'!A:A,B460,'Rake Load'!F:F)</f>
        <v>0</v>
      </c>
      <c r="F460" s="23">
        <f>SUMIF('Rake Load'!A:A,B460,'Rake Load'!AB:AB)</f>
        <v>0</v>
      </c>
      <c r="G460" s="23" t="e">
        <f t="shared" si="174"/>
        <v>#DIV/0!</v>
      </c>
      <c r="H460" s="24" t="e">
        <f t="shared" si="175"/>
        <v>#DIV/0!</v>
      </c>
      <c r="I460" s="24" t="e">
        <f t="shared" si="176"/>
        <v>#DIV/0!</v>
      </c>
      <c r="J460" s="23">
        <f>SUMIF('Rake Load'!A:A,B460,'Rake Load'!BI:BI)</f>
        <v>0</v>
      </c>
      <c r="K460" s="29">
        <f t="shared" si="177"/>
        <v>0</v>
      </c>
      <c r="L460" s="29" t="e">
        <f t="shared" si="178"/>
        <v>#DIV/0!</v>
      </c>
      <c r="M460" s="36" t="e">
        <f t="shared" si="179"/>
        <v>#DIV/0!</v>
      </c>
      <c r="N460" s="36" t="e">
        <f t="shared" si="180"/>
        <v>#DIV/0!</v>
      </c>
      <c r="O460" s="122">
        <f>SUMIF(C$2:C460,C460,D$2:D460)</f>
        <v>0</v>
      </c>
      <c r="P460" s="21">
        <f>SUMIF(C$2:C460,C460,F$2:F460)</f>
        <v>0</v>
      </c>
      <c r="Q460" s="25" t="e">
        <f t="shared" si="181"/>
        <v>#DIV/0!</v>
      </c>
      <c r="R460" s="24" t="e">
        <f t="shared" si="182"/>
        <v>#DIV/0!</v>
      </c>
      <c r="S460" s="24" t="e">
        <f t="shared" si="183"/>
        <v>#DIV/0!</v>
      </c>
      <c r="T460" s="122">
        <f>SUM(D$2:D460)</f>
        <v>376</v>
      </c>
      <c r="U460" s="26">
        <f>SUMIF(C$2:C460,C460,E$2:E460)</f>
        <v>0</v>
      </c>
      <c r="V460" s="26">
        <f>SUM(E$2:E460)</f>
        <v>1324319.5799999998</v>
      </c>
      <c r="W460" s="31">
        <f>SUM(F$2:F460)</f>
        <v>50.32291666666665</v>
      </c>
      <c r="X460" s="31">
        <f t="shared" si="184"/>
        <v>0.13383754432624109</v>
      </c>
      <c r="Y460" s="24">
        <f t="shared" si="185"/>
        <v>3</v>
      </c>
      <c r="Z460" s="24">
        <f t="shared" si="186"/>
        <v>12</v>
      </c>
      <c r="AA460" s="26">
        <f>SUMIF('Rake Load'!A:A,Summary!B460,'Rake Load'!AO:AO)</f>
        <v>0</v>
      </c>
      <c r="AB460" s="26">
        <f>SUMIF(C$2:C460,C460,AA$2:AA460)</f>
        <v>0</v>
      </c>
      <c r="AC460" s="26">
        <f>SUM(AA$2:AA460)</f>
        <v>125.58750000000001</v>
      </c>
      <c r="AD460" s="31" t="e">
        <f t="shared" si="187"/>
        <v>#DIV/0!</v>
      </c>
      <c r="AE460" s="31" t="e">
        <f t="shared" si="188"/>
        <v>#DIV/0!</v>
      </c>
      <c r="AF460" s="31">
        <f t="shared" si="189"/>
        <v>0.33400930851063831</v>
      </c>
      <c r="AG460" s="26">
        <f>SUMIF(Unloader!B:B,Summary!B460,Unloader!M:M)</f>
        <v>0</v>
      </c>
      <c r="AH460" s="26">
        <f>SUMIF(C$2:C460,C460,AG$2:AG460)</f>
        <v>0</v>
      </c>
      <c r="AI460" s="26">
        <f>SUM(AG$2:AG460)</f>
        <v>1381981</v>
      </c>
      <c r="AJ460" s="28">
        <f>SUMIF(Unloader!B:B,Summary!B460,Unloader!X:X)</f>
        <v>0</v>
      </c>
      <c r="AK460" s="28">
        <f>SUMIF(Unloader!B:B,Summary!B460,Unloader!AE:AE)+SUMIF(Unloader!B:B,Summary!B460,Unloader!BS:BS)+SUMIF(Unloader!B:B,Summary!B460,Unloader!BO:BO)</f>
        <v>0</v>
      </c>
      <c r="AL460" s="28">
        <f>SUMIF(C$2:C460,C460,AJ$2:AJ460)</f>
        <v>0</v>
      </c>
      <c r="AM460" s="28">
        <f>SUMIF(C$2:C460,C460,AK$2:AK460)</f>
        <v>0</v>
      </c>
      <c r="AN460" s="18" t="e">
        <f t="shared" si="190"/>
        <v>#DIV/0!</v>
      </c>
      <c r="AO460" s="18">
        <f>SUM(AJ$2:AJ460)</f>
        <v>52.99444444444444</v>
      </c>
      <c r="AP460" s="18">
        <f>SUM(AK$2:AK460)</f>
        <v>13.250694444444441</v>
      </c>
      <c r="AQ460" s="18">
        <f t="shared" si="191"/>
        <v>1448.8452062693295</v>
      </c>
    </row>
    <row r="461" spans="1:43" x14ac:dyDescent="0.25">
      <c r="A461" s="49">
        <f t="shared" si="193"/>
        <v>460</v>
      </c>
      <c r="B461" s="120">
        <f t="shared" si="193"/>
        <v>41093</v>
      </c>
      <c r="C461" s="21">
        <f t="shared" si="173"/>
        <v>7</v>
      </c>
      <c r="D461" s="51">
        <f>COUNTIF('Rake Load'!A:A,Summary!B461)</f>
        <v>0</v>
      </c>
      <c r="E461" s="51">
        <f>SUMIF('Rake Load'!A:A,B461,'Rake Load'!F:F)</f>
        <v>0</v>
      </c>
      <c r="F461" s="23">
        <f>SUMIF('Rake Load'!A:A,B461,'Rake Load'!AB:AB)</f>
        <v>0</v>
      </c>
      <c r="G461" s="23" t="e">
        <f t="shared" si="174"/>
        <v>#DIV/0!</v>
      </c>
      <c r="H461" s="24" t="e">
        <f t="shared" si="175"/>
        <v>#DIV/0!</v>
      </c>
      <c r="I461" s="24" t="e">
        <f t="shared" si="176"/>
        <v>#DIV/0!</v>
      </c>
      <c r="J461" s="23">
        <f>SUMIF('Rake Load'!A:A,B461,'Rake Load'!BI:BI)</f>
        <v>0</v>
      </c>
      <c r="K461" s="29">
        <f t="shared" si="177"/>
        <v>0</v>
      </c>
      <c r="L461" s="29" t="e">
        <f t="shared" si="178"/>
        <v>#DIV/0!</v>
      </c>
      <c r="M461" s="36" t="e">
        <f t="shared" si="179"/>
        <v>#DIV/0!</v>
      </c>
      <c r="N461" s="36" t="e">
        <f t="shared" si="180"/>
        <v>#DIV/0!</v>
      </c>
      <c r="O461" s="122">
        <f>SUMIF(C$2:C461,C461,D$2:D461)</f>
        <v>0</v>
      </c>
      <c r="P461" s="21">
        <f>SUMIF(C$2:C461,C461,F$2:F461)</f>
        <v>0</v>
      </c>
      <c r="Q461" s="25" t="e">
        <f t="shared" si="181"/>
        <v>#DIV/0!</v>
      </c>
      <c r="R461" s="24" t="e">
        <f t="shared" si="182"/>
        <v>#DIV/0!</v>
      </c>
      <c r="S461" s="24" t="e">
        <f t="shared" si="183"/>
        <v>#DIV/0!</v>
      </c>
      <c r="T461" s="122">
        <f>SUM(D$2:D461)</f>
        <v>376</v>
      </c>
      <c r="U461" s="26">
        <f>SUMIF(C$2:C461,C461,E$2:E461)</f>
        <v>0</v>
      </c>
      <c r="V461" s="26">
        <f>SUM(E$2:E461)</f>
        <v>1324319.5799999998</v>
      </c>
      <c r="W461" s="31">
        <f>SUM(F$2:F461)</f>
        <v>50.32291666666665</v>
      </c>
      <c r="X461" s="31">
        <f t="shared" si="184"/>
        <v>0.13383754432624109</v>
      </c>
      <c r="Y461" s="24">
        <f t="shared" si="185"/>
        <v>3</v>
      </c>
      <c r="Z461" s="24">
        <f t="shared" si="186"/>
        <v>12</v>
      </c>
      <c r="AA461" s="26">
        <f>SUMIF('Rake Load'!A:A,Summary!B461,'Rake Load'!AO:AO)</f>
        <v>0</v>
      </c>
      <c r="AB461" s="26">
        <f>SUMIF(C$2:C461,C461,AA$2:AA461)</f>
        <v>0</v>
      </c>
      <c r="AC461" s="26">
        <f>SUM(AA$2:AA461)</f>
        <v>125.58750000000001</v>
      </c>
      <c r="AD461" s="31" t="e">
        <f t="shared" si="187"/>
        <v>#DIV/0!</v>
      </c>
      <c r="AE461" s="31" t="e">
        <f t="shared" si="188"/>
        <v>#DIV/0!</v>
      </c>
      <c r="AF461" s="31">
        <f t="shared" si="189"/>
        <v>0.33400930851063831</v>
      </c>
      <c r="AG461" s="26">
        <f>SUMIF(Unloader!B:B,Summary!B461,Unloader!M:M)</f>
        <v>0</v>
      </c>
      <c r="AH461" s="26">
        <f>SUMIF(C$2:C461,C461,AG$2:AG461)</f>
        <v>0</v>
      </c>
      <c r="AI461" s="26">
        <f>SUM(AG$2:AG461)</f>
        <v>1381981</v>
      </c>
      <c r="AJ461" s="28">
        <f>SUMIF(Unloader!B:B,Summary!B461,Unloader!X:X)</f>
        <v>0</v>
      </c>
      <c r="AK461" s="28">
        <f>SUMIF(Unloader!B:B,Summary!B461,Unloader!AE:AE)+SUMIF(Unloader!B:B,Summary!B461,Unloader!BS:BS)+SUMIF(Unloader!B:B,Summary!B461,Unloader!BO:BO)</f>
        <v>0</v>
      </c>
      <c r="AL461" s="28">
        <f>SUMIF(C$2:C461,C461,AJ$2:AJ461)</f>
        <v>0</v>
      </c>
      <c r="AM461" s="28">
        <f>SUMIF(C$2:C461,C461,AK$2:AK461)</f>
        <v>0</v>
      </c>
      <c r="AN461" s="18" t="e">
        <f t="shared" si="190"/>
        <v>#DIV/0!</v>
      </c>
      <c r="AO461" s="18">
        <f>SUM(AJ$2:AJ461)</f>
        <v>52.99444444444444</v>
      </c>
      <c r="AP461" s="18">
        <f>SUM(AK$2:AK461)</f>
        <v>13.250694444444441</v>
      </c>
      <c r="AQ461" s="18">
        <f t="shared" si="191"/>
        <v>1448.8452062693295</v>
      </c>
    </row>
    <row r="462" spans="1:43" x14ac:dyDescent="0.25">
      <c r="A462" s="49">
        <f t="shared" si="193"/>
        <v>461</v>
      </c>
      <c r="B462" s="120">
        <f t="shared" si="193"/>
        <v>41094</v>
      </c>
      <c r="C462" s="21">
        <f t="shared" si="173"/>
        <v>7</v>
      </c>
      <c r="D462" s="51">
        <f>COUNTIF('Rake Load'!A:A,Summary!B462)</f>
        <v>0</v>
      </c>
      <c r="E462" s="51">
        <f>SUMIF('Rake Load'!A:A,B462,'Rake Load'!F:F)</f>
        <v>0</v>
      </c>
      <c r="F462" s="23">
        <f>SUMIF('Rake Load'!A:A,B462,'Rake Load'!AB:AB)</f>
        <v>0</v>
      </c>
      <c r="G462" s="23" t="e">
        <f t="shared" si="174"/>
        <v>#DIV/0!</v>
      </c>
      <c r="H462" s="24" t="e">
        <f t="shared" si="175"/>
        <v>#DIV/0!</v>
      </c>
      <c r="I462" s="24" t="e">
        <f t="shared" si="176"/>
        <v>#DIV/0!</v>
      </c>
      <c r="J462" s="23">
        <f>SUMIF('Rake Load'!A:A,B462,'Rake Load'!BI:BI)</f>
        <v>0</v>
      </c>
      <c r="K462" s="29">
        <f t="shared" si="177"/>
        <v>0</v>
      </c>
      <c r="L462" s="29" t="e">
        <f t="shared" si="178"/>
        <v>#DIV/0!</v>
      </c>
      <c r="M462" s="36" t="e">
        <f t="shared" si="179"/>
        <v>#DIV/0!</v>
      </c>
      <c r="N462" s="36" t="e">
        <f t="shared" si="180"/>
        <v>#DIV/0!</v>
      </c>
      <c r="O462" s="122">
        <f>SUMIF(C$2:C462,C462,D$2:D462)</f>
        <v>0</v>
      </c>
      <c r="P462" s="21">
        <f>SUMIF(C$2:C462,C462,F$2:F462)</f>
        <v>0</v>
      </c>
      <c r="Q462" s="25" t="e">
        <f t="shared" si="181"/>
        <v>#DIV/0!</v>
      </c>
      <c r="R462" s="24" t="e">
        <f t="shared" si="182"/>
        <v>#DIV/0!</v>
      </c>
      <c r="S462" s="24" t="e">
        <f t="shared" si="183"/>
        <v>#DIV/0!</v>
      </c>
      <c r="T462" s="122">
        <f>SUM(D$2:D462)</f>
        <v>376</v>
      </c>
      <c r="U462" s="26">
        <f>SUMIF(C$2:C462,C462,E$2:E462)</f>
        <v>0</v>
      </c>
      <c r="V462" s="26">
        <f>SUM(E$2:E462)</f>
        <v>1324319.5799999998</v>
      </c>
      <c r="W462" s="31">
        <f>SUM(F$2:F462)</f>
        <v>50.32291666666665</v>
      </c>
      <c r="X462" s="31">
        <f t="shared" si="184"/>
        <v>0.13383754432624109</v>
      </c>
      <c r="Y462" s="24">
        <f t="shared" si="185"/>
        <v>3</v>
      </c>
      <c r="Z462" s="24">
        <f t="shared" si="186"/>
        <v>12</v>
      </c>
      <c r="AA462" s="26">
        <f>SUMIF('Rake Load'!A:A,Summary!B462,'Rake Load'!AO:AO)</f>
        <v>0</v>
      </c>
      <c r="AB462" s="26">
        <f>SUMIF(C$2:C462,C462,AA$2:AA462)</f>
        <v>0</v>
      </c>
      <c r="AC462" s="26">
        <f>SUM(AA$2:AA462)</f>
        <v>125.58750000000001</v>
      </c>
      <c r="AD462" s="31" t="e">
        <f t="shared" si="187"/>
        <v>#DIV/0!</v>
      </c>
      <c r="AE462" s="31" t="e">
        <f t="shared" si="188"/>
        <v>#DIV/0!</v>
      </c>
      <c r="AF462" s="31">
        <f t="shared" si="189"/>
        <v>0.33400930851063831</v>
      </c>
      <c r="AG462" s="26">
        <f>SUMIF(Unloader!B:B,Summary!B462,Unloader!M:M)</f>
        <v>0</v>
      </c>
      <c r="AH462" s="26">
        <f>SUMIF(C$2:C462,C462,AG$2:AG462)</f>
        <v>0</v>
      </c>
      <c r="AI462" s="26">
        <f>SUM(AG$2:AG462)</f>
        <v>1381981</v>
      </c>
      <c r="AJ462" s="28">
        <f>SUMIF(Unloader!B:B,Summary!B462,Unloader!X:X)</f>
        <v>0</v>
      </c>
      <c r="AK462" s="28">
        <f>SUMIF(Unloader!B:B,Summary!B462,Unloader!AE:AE)+SUMIF(Unloader!B:B,Summary!B462,Unloader!BS:BS)+SUMIF(Unloader!B:B,Summary!B462,Unloader!BO:BO)</f>
        <v>0</v>
      </c>
      <c r="AL462" s="28">
        <f>SUMIF(C$2:C462,C462,AJ$2:AJ462)</f>
        <v>0</v>
      </c>
      <c r="AM462" s="28">
        <f>SUMIF(C$2:C462,C462,AK$2:AK462)</f>
        <v>0</v>
      </c>
      <c r="AN462" s="18" t="e">
        <f t="shared" si="190"/>
        <v>#DIV/0!</v>
      </c>
      <c r="AO462" s="18">
        <f>SUM(AJ$2:AJ462)</f>
        <v>52.99444444444444</v>
      </c>
      <c r="AP462" s="18">
        <f>SUM(AK$2:AK462)</f>
        <v>13.250694444444441</v>
      </c>
      <c r="AQ462" s="18">
        <f t="shared" si="191"/>
        <v>1448.8452062693295</v>
      </c>
    </row>
    <row r="463" spans="1:43" x14ac:dyDescent="0.25">
      <c r="A463" s="49">
        <f t="shared" si="193"/>
        <v>462</v>
      </c>
      <c r="B463" s="120">
        <f t="shared" si="193"/>
        <v>41095</v>
      </c>
      <c r="C463" s="21">
        <f t="shared" si="173"/>
        <v>7</v>
      </c>
      <c r="D463" s="51">
        <f>COUNTIF('Rake Load'!A:A,Summary!B463)</f>
        <v>0</v>
      </c>
      <c r="E463" s="51">
        <f>SUMIF('Rake Load'!A:A,B463,'Rake Load'!F:F)</f>
        <v>0</v>
      </c>
      <c r="F463" s="23">
        <f>SUMIF('Rake Load'!A:A,B463,'Rake Load'!AB:AB)</f>
        <v>0</v>
      </c>
      <c r="G463" s="23" t="e">
        <f t="shared" si="174"/>
        <v>#DIV/0!</v>
      </c>
      <c r="H463" s="24" t="e">
        <f t="shared" si="175"/>
        <v>#DIV/0!</v>
      </c>
      <c r="I463" s="24" t="e">
        <f t="shared" si="176"/>
        <v>#DIV/0!</v>
      </c>
      <c r="J463" s="23">
        <f>SUMIF('Rake Load'!A:A,B463,'Rake Load'!BI:BI)</f>
        <v>0</v>
      </c>
      <c r="K463" s="29">
        <f t="shared" si="177"/>
        <v>0</v>
      </c>
      <c r="L463" s="29" t="e">
        <f t="shared" si="178"/>
        <v>#DIV/0!</v>
      </c>
      <c r="M463" s="36" t="e">
        <f t="shared" si="179"/>
        <v>#DIV/0!</v>
      </c>
      <c r="N463" s="36" t="e">
        <f t="shared" si="180"/>
        <v>#DIV/0!</v>
      </c>
      <c r="O463" s="122">
        <f>SUMIF(C$2:C463,C463,D$2:D463)</f>
        <v>0</v>
      </c>
      <c r="P463" s="21">
        <f>SUMIF(C$2:C463,C463,F$2:F463)</f>
        <v>0</v>
      </c>
      <c r="Q463" s="25" t="e">
        <f t="shared" si="181"/>
        <v>#DIV/0!</v>
      </c>
      <c r="R463" s="24" t="e">
        <f t="shared" si="182"/>
        <v>#DIV/0!</v>
      </c>
      <c r="S463" s="24" t="e">
        <f t="shared" si="183"/>
        <v>#DIV/0!</v>
      </c>
      <c r="T463" s="122">
        <f>SUM(D$2:D463)</f>
        <v>376</v>
      </c>
      <c r="U463" s="26">
        <f>SUMIF(C$2:C463,C463,E$2:E463)</f>
        <v>0</v>
      </c>
      <c r="V463" s="26">
        <f>SUM(E$2:E463)</f>
        <v>1324319.5799999998</v>
      </c>
      <c r="W463" s="31">
        <f>SUM(F$2:F463)</f>
        <v>50.32291666666665</v>
      </c>
      <c r="X463" s="31">
        <f t="shared" si="184"/>
        <v>0.13383754432624109</v>
      </c>
      <c r="Y463" s="24">
        <f t="shared" si="185"/>
        <v>3</v>
      </c>
      <c r="Z463" s="24">
        <f t="shared" si="186"/>
        <v>12</v>
      </c>
      <c r="AA463" s="26">
        <f>SUMIF('Rake Load'!A:A,Summary!B463,'Rake Load'!AO:AO)</f>
        <v>0</v>
      </c>
      <c r="AB463" s="26">
        <f>SUMIF(C$2:C463,C463,AA$2:AA463)</f>
        <v>0</v>
      </c>
      <c r="AC463" s="26">
        <f>SUM(AA$2:AA463)</f>
        <v>125.58750000000001</v>
      </c>
      <c r="AD463" s="31" t="e">
        <f t="shared" si="187"/>
        <v>#DIV/0!</v>
      </c>
      <c r="AE463" s="31" t="e">
        <f t="shared" si="188"/>
        <v>#DIV/0!</v>
      </c>
      <c r="AF463" s="31">
        <f t="shared" si="189"/>
        <v>0.33400930851063831</v>
      </c>
      <c r="AG463" s="26">
        <f>SUMIF(Unloader!B:B,Summary!B463,Unloader!M:M)</f>
        <v>0</v>
      </c>
      <c r="AH463" s="26">
        <f>SUMIF(C$2:C463,C463,AG$2:AG463)</f>
        <v>0</v>
      </c>
      <c r="AI463" s="26">
        <f>SUM(AG$2:AG463)</f>
        <v>1381981</v>
      </c>
      <c r="AJ463" s="28">
        <f>SUMIF(Unloader!B:B,Summary!B463,Unloader!X:X)</f>
        <v>0</v>
      </c>
      <c r="AK463" s="28">
        <f>SUMIF(Unloader!B:B,Summary!B463,Unloader!AE:AE)+SUMIF(Unloader!B:B,Summary!B463,Unloader!BS:BS)+SUMIF(Unloader!B:B,Summary!B463,Unloader!BO:BO)</f>
        <v>0</v>
      </c>
      <c r="AL463" s="28">
        <f>SUMIF(C$2:C463,C463,AJ$2:AJ463)</f>
        <v>0</v>
      </c>
      <c r="AM463" s="28">
        <f>SUMIF(C$2:C463,C463,AK$2:AK463)</f>
        <v>0</v>
      </c>
      <c r="AN463" s="18" t="e">
        <f t="shared" si="190"/>
        <v>#DIV/0!</v>
      </c>
      <c r="AO463" s="18">
        <f>SUM(AJ$2:AJ463)</f>
        <v>52.99444444444444</v>
      </c>
      <c r="AP463" s="18">
        <f>SUM(AK$2:AK463)</f>
        <v>13.250694444444441</v>
      </c>
      <c r="AQ463" s="18">
        <f t="shared" si="191"/>
        <v>1448.8452062693295</v>
      </c>
    </row>
    <row r="464" spans="1:43" x14ac:dyDescent="0.25">
      <c r="A464" s="49">
        <f t="shared" si="193"/>
        <v>463</v>
      </c>
      <c r="B464" s="120">
        <f t="shared" si="193"/>
        <v>41096</v>
      </c>
      <c r="C464" s="21">
        <f t="shared" si="173"/>
        <v>7</v>
      </c>
      <c r="D464" s="51">
        <f>COUNTIF('Rake Load'!A:A,Summary!B464)</f>
        <v>0</v>
      </c>
      <c r="E464" s="51">
        <f>SUMIF('Rake Load'!A:A,B464,'Rake Load'!F:F)</f>
        <v>0</v>
      </c>
      <c r="F464" s="23">
        <f>SUMIF('Rake Load'!A:A,B464,'Rake Load'!AB:AB)</f>
        <v>0</v>
      </c>
      <c r="G464" s="23" t="e">
        <f t="shared" si="174"/>
        <v>#DIV/0!</v>
      </c>
      <c r="H464" s="24" t="e">
        <f t="shared" si="175"/>
        <v>#DIV/0!</v>
      </c>
      <c r="I464" s="24" t="e">
        <f t="shared" si="176"/>
        <v>#DIV/0!</v>
      </c>
      <c r="J464" s="23">
        <f>SUMIF('Rake Load'!A:A,B464,'Rake Load'!BI:BI)</f>
        <v>0</v>
      </c>
      <c r="K464" s="29">
        <f t="shared" si="177"/>
        <v>0</v>
      </c>
      <c r="L464" s="29" t="e">
        <f t="shared" si="178"/>
        <v>#DIV/0!</v>
      </c>
      <c r="M464" s="36" t="e">
        <f t="shared" si="179"/>
        <v>#DIV/0!</v>
      </c>
      <c r="N464" s="36" t="e">
        <f t="shared" si="180"/>
        <v>#DIV/0!</v>
      </c>
      <c r="O464" s="122">
        <f>SUMIF(C$2:C464,C464,D$2:D464)</f>
        <v>0</v>
      </c>
      <c r="P464" s="21">
        <f>SUMIF(C$2:C464,C464,F$2:F464)</f>
        <v>0</v>
      </c>
      <c r="Q464" s="25" t="e">
        <f t="shared" si="181"/>
        <v>#DIV/0!</v>
      </c>
      <c r="R464" s="24" t="e">
        <f t="shared" si="182"/>
        <v>#DIV/0!</v>
      </c>
      <c r="S464" s="24" t="e">
        <f t="shared" si="183"/>
        <v>#DIV/0!</v>
      </c>
      <c r="T464" s="122">
        <f>SUM(D$2:D464)</f>
        <v>376</v>
      </c>
      <c r="U464" s="26">
        <f>SUMIF(C$2:C464,C464,E$2:E464)</f>
        <v>0</v>
      </c>
      <c r="V464" s="26">
        <f>SUM(E$2:E464)</f>
        <v>1324319.5799999998</v>
      </c>
      <c r="W464" s="31">
        <f>SUM(F$2:F464)</f>
        <v>50.32291666666665</v>
      </c>
      <c r="X464" s="31">
        <f t="shared" si="184"/>
        <v>0.13383754432624109</v>
      </c>
      <c r="Y464" s="24">
        <f t="shared" si="185"/>
        <v>3</v>
      </c>
      <c r="Z464" s="24">
        <f t="shared" si="186"/>
        <v>12</v>
      </c>
      <c r="AA464" s="26">
        <f>SUMIF('Rake Load'!A:A,Summary!B464,'Rake Load'!AO:AO)</f>
        <v>0</v>
      </c>
      <c r="AB464" s="26">
        <f>SUMIF(C$2:C464,C464,AA$2:AA464)</f>
        <v>0</v>
      </c>
      <c r="AC464" s="26">
        <f>SUM(AA$2:AA464)</f>
        <v>125.58750000000001</v>
      </c>
      <c r="AD464" s="31" t="e">
        <f t="shared" si="187"/>
        <v>#DIV/0!</v>
      </c>
      <c r="AE464" s="31" t="e">
        <f t="shared" si="188"/>
        <v>#DIV/0!</v>
      </c>
      <c r="AF464" s="31">
        <f t="shared" si="189"/>
        <v>0.33400930851063831</v>
      </c>
      <c r="AG464" s="26">
        <f>SUMIF(Unloader!B:B,Summary!B464,Unloader!M:M)</f>
        <v>0</v>
      </c>
      <c r="AH464" s="26">
        <f>SUMIF(C$2:C464,C464,AG$2:AG464)</f>
        <v>0</v>
      </c>
      <c r="AI464" s="26">
        <f>SUM(AG$2:AG464)</f>
        <v>1381981</v>
      </c>
      <c r="AJ464" s="28">
        <f>SUMIF(Unloader!B:B,Summary!B464,Unloader!X:X)</f>
        <v>0</v>
      </c>
      <c r="AK464" s="28">
        <f>SUMIF(Unloader!B:B,Summary!B464,Unloader!AE:AE)+SUMIF(Unloader!B:B,Summary!B464,Unloader!BS:BS)+SUMIF(Unloader!B:B,Summary!B464,Unloader!BO:BO)</f>
        <v>0</v>
      </c>
      <c r="AL464" s="28">
        <f>SUMIF(C$2:C464,C464,AJ$2:AJ464)</f>
        <v>0</v>
      </c>
      <c r="AM464" s="28">
        <f>SUMIF(C$2:C464,C464,AK$2:AK464)</f>
        <v>0</v>
      </c>
      <c r="AN464" s="18" t="e">
        <f t="shared" si="190"/>
        <v>#DIV/0!</v>
      </c>
      <c r="AO464" s="18">
        <f>SUM(AJ$2:AJ464)</f>
        <v>52.99444444444444</v>
      </c>
      <c r="AP464" s="18">
        <f>SUM(AK$2:AK464)</f>
        <v>13.250694444444441</v>
      </c>
      <c r="AQ464" s="18">
        <f t="shared" si="191"/>
        <v>1448.8452062693295</v>
      </c>
    </row>
    <row r="465" spans="1:43" x14ac:dyDescent="0.25">
      <c r="A465" s="49">
        <f t="shared" si="193"/>
        <v>464</v>
      </c>
      <c r="B465" s="120">
        <f t="shared" si="193"/>
        <v>41097</v>
      </c>
      <c r="C465" s="21">
        <f t="shared" si="173"/>
        <v>7</v>
      </c>
      <c r="D465" s="51">
        <f>COUNTIF('Rake Load'!A:A,Summary!B465)</f>
        <v>0</v>
      </c>
      <c r="E465" s="51">
        <f>SUMIF('Rake Load'!A:A,B465,'Rake Load'!F:F)</f>
        <v>0</v>
      </c>
      <c r="F465" s="23">
        <f>SUMIF('Rake Load'!A:A,B465,'Rake Load'!AB:AB)</f>
        <v>0</v>
      </c>
      <c r="G465" s="23" t="e">
        <f t="shared" si="174"/>
        <v>#DIV/0!</v>
      </c>
      <c r="H465" s="24" t="e">
        <f t="shared" si="175"/>
        <v>#DIV/0!</v>
      </c>
      <c r="I465" s="24" t="e">
        <f t="shared" si="176"/>
        <v>#DIV/0!</v>
      </c>
      <c r="J465" s="23">
        <f>SUMIF('Rake Load'!A:A,B465,'Rake Load'!BI:BI)</f>
        <v>0</v>
      </c>
      <c r="K465" s="29">
        <f t="shared" si="177"/>
        <v>0</v>
      </c>
      <c r="L465" s="29" t="e">
        <f t="shared" si="178"/>
        <v>#DIV/0!</v>
      </c>
      <c r="M465" s="36" t="e">
        <f t="shared" si="179"/>
        <v>#DIV/0!</v>
      </c>
      <c r="N465" s="36" t="e">
        <f t="shared" si="180"/>
        <v>#DIV/0!</v>
      </c>
      <c r="O465" s="122">
        <f>SUMIF(C$2:C465,C465,D$2:D465)</f>
        <v>0</v>
      </c>
      <c r="P465" s="21">
        <f>SUMIF(C$2:C465,C465,F$2:F465)</f>
        <v>0</v>
      </c>
      <c r="Q465" s="25" t="e">
        <f t="shared" si="181"/>
        <v>#DIV/0!</v>
      </c>
      <c r="R465" s="24" t="e">
        <f t="shared" si="182"/>
        <v>#DIV/0!</v>
      </c>
      <c r="S465" s="24" t="e">
        <f t="shared" si="183"/>
        <v>#DIV/0!</v>
      </c>
      <c r="T465" s="122">
        <f>SUM(D$2:D465)</f>
        <v>376</v>
      </c>
      <c r="U465" s="26">
        <f>SUMIF(C$2:C465,C465,E$2:E465)</f>
        <v>0</v>
      </c>
      <c r="V465" s="26">
        <f>SUM(E$2:E465)</f>
        <v>1324319.5799999998</v>
      </c>
      <c r="W465" s="31">
        <f>SUM(F$2:F465)</f>
        <v>50.32291666666665</v>
      </c>
      <c r="X465" s="31">
        <f t="shared" si="184"/>
        <v>0.13383754432624109</v>
      </c>
      <c r="Y465" s="24">
        <f t="shared" si="185"/>
        <v>3</v>
      </c>
      <c r="Z465" s="24">
        <f t="shared" si="186"/>
        <v>12</v>
      </c>
      <c r="AA465" s="26">
        <f>SUMIF('Rake Load'!A:A,Summary!B465,'Rake Load'!AO:AO)</f>
        <v>0</v>
      </c>
      <c r="AB465" s="26">
        <f>SUMIF(C$2:C465,C465,AA$2:AA465)</f>
        <v>0</v>
      </c>
      <c r="AC465" s="26">
        <f>SUM(AA$2:AA465)</f>
        <v>125.58750000000001</v>
      </c>
      <c r="AD465" s="31" t="e">
        <f t="shared" si="187"/>
        <v>#DIV/0!</v>
      </c>
      <c r="AE465" s="31" t="e">
        <f t="shared" si="188"/>
        <v>#DIV/0!</v>
      </c>
      <c r="AF465" s="31">
        <f t="shared" si="189"/>
        <v>0.33400930851063831</v>
      </c>
      <c r="AG465" s="26">
        <f>SUMIF(Unloader!B:B,Summary!B465,Unloader!M:M)</f>
        <v>0</v>
      </c>
      <c r="AH465" s="26">
        <f>SUMIF(C$2:C465,C465,AG$2:AG465)</f>
        <v>0</v>
      </c>
      <c r="AI465" s="26">
        <f>SUM(AG$2:AG465)</f>
        <v>1381981</v>
      </c>
      <c r="AJ465" s="28">
        <f>SUMIF(Unloader!B:B,Summary!B465,Unloader!X:X)</f>
        <v>0</v>
      </c>
      <c r="AK465" s="28">
        <f>SUMIF(Unloader!B:B,Summary!B465,Unloader!AE:AE)+SUMIF(Unloader!B:B,Summary!B465,Unloader!BS:BS)+SUMIF(Unloader!B:B,Summary!B465,Unloader!BO:BO)</f>
        <v>0</v>
      </c>
      <c r="AL465" s="28">
        <f>SUMIF(C$2:C465,C465,AJ$2:AJ465)</f>
        <v>0</v>
      </c>
      <c r="AM465" s="28">
        <f>SUMIF(C$2:C465,C465,AK$2:AK465)</f>
        <v>0</v>
      </c>
      <c r="AN465" s="18" t="e">
        <f t="shared" si="190"/>
        <v>#DIV/0!</v>
      </c>
      <c r="AO465" s="18">
        <f>SUM(AJ$2:AJ465)</f>
        <v>52.99444444444444</v>
      </c>
      <c r="AP465" s="18">
        <f>SUM(AK$2:AK465)</f>
        <v>13.250694444444441</v>
      </c>
      <c r="AQ465" s="18">
        <f t="shared" si="191"/>
        <v>1448.8452062693295</v>
      </c>
    </row>
    <row r="466" spans="1:43" x14ac:dyDescent="0.25">
      <c r="A466" s="49">
        <f t="shared" si="193"/>
        <v>465</v>
      </c>
      <c r="B466" s="120">
        <f t="shared" si="193"/>
        <v>41098</v>
      </c>
      <c r="C466" s="21">
        <f t="shared" si="173"/>
        <v>7</v>
      </c>
      <c r="D466" s="51">
        <f>COUNTIF('Rake Load'!A:A,Summary!B466)</f>
        <v>0</v>
      </c>
      <c r="E466" s="51">
        <f>SUMIF('Rake Load'!A:A,B466,'Rake Load'!F:F)</f>
        <v>0</v>
      </c>
      <c r="F466" s="23">
        <f>SUMIF('Rake Load'!A:A,B466,'Rake Load'!AB:AB)</f>
        <v>0</v>
      </c>
      <c r="G466" s="23" t="e">
        <f t="shared" si="174"/>
        <v>#DIV/0!</v>
      </c>
      <c r="H466" s="24" t="e">
        <f t="shared" si="175"/>
        <v>#DIV/0!</v>
      </c>
      <c r="I466" s="24" t="e">
        <f t="shared" si="176"/>
        <v>#DIV/0!</v>
      </c>
      <c r="J466" s="23">
        <f>SUMIF('Rake Load'!A:A,B466,'Rake Load'!BI:BI)</f>
        <v>0</v>
      </c>
      <c r="K466" s="29">
        <f t="shared" si="177"/>
        <v>0</v>
      </c>
      <c r="L466" s="29" t="e">
        <f t="shared" si="178"/>
        <v>#DIV/0!</v>
      </c>
      <c r="M466" s="36" t="e">
        <f t="shared" si="179"/>
        <v>#DIV/0!</v>
      </c>
      <c r="N466" s="36" t="e">
        <f t="shared" si="180"/>
        <v>#DIV/0!</v>
      </c>
      <c r="O466" s="122">
        <f>SUMIF(C$2:C466,C466,D$2:D466)</f>
        <v>0</v>
      </c>
      <c r="P466" s="21">
        <f>SUMIF(C$2:C466,C466,F$2:F466)</f>
        <v>0</v>
      </c>
      <c r="Q466" s="25" t="e">
        <f t="shared" si="181"/>
        <v>#DIV/0!</v>
      </c>
      <c r="R466" s="24" t="e">
        <f t="shared" si="182"/>
        <v>#DIV/0!</v>
      </c>
      <c r="S466" s="24" t="e">
        <f t="shared" si="183"/>
        <v>#DIV/0!</v>
      </c>
      <c r="T466" s="122">
        <f>SUM(D$2:D466)</f>
        <v>376</v>
      </c>
      <c r="U466" s="26">
        <f>SUMIF(C$2:C466,C466,E$2:E466)</f>
        <v>0</v>
      </c>
      <c r="V466" s="26">
        <f>SUM(E$2:E466)</f>
        <v>1324319.5799999998</v>
      </c>
      <c r="W466" s="31">
        <f>SUM(F$2:F466)</f>
        <v>50.32291666666665</v>
      </c>
      <c r="X466" s="31">
        <f t="shared" si="184"/>
        <v>0.13383754432624109</v>
      </c>
      <c r="Y466" s="24">
        <f t="shared" si="185"/>
        <v>3</v>
      </c>
      <c r="Z466" s="24">
        <f t="shared" si="186"/>
        <v>12</v>
      </c>
      <c r="AA466" s="26">
        <f>SUMIF('Rake Load'!A:A,Summary!B466,'Rake Load'!AO:AO)</f>
        <v>0</v>
      </c>
      <c r="AB466" s="26">
        <f>SUMIF(C$2:C466,C466,AA$2:AA466)</f>
        <v>0</v>
      </c>
      <c r="AC466" s="26">
        <f>SUM(AA$2:AA466)</f>
        <v>125.58750000000001</v>
      </c>
      <c r="AD466" s="31" t="e">
        <f t="shared" si="187"/>
        <v>#DIV/0!</v>
      </c>
      <c r="AE466" s="31" t="e">
        <f t="shared" si="188"/>
        <v>#DIV/0!</v>
      </c>
      <c r="AF466" s="31">
        <f t="shared" si="189"/>
        <v>0.33400930851063831</v>
      </c>
      <c r="AG466" s="26">
        <f>SUMIF(Unloader!B:B,Summary!B466,Unloader!M:M)</f>
        <v>0</v>
      </c>
      <c r="AH466" s="26">
        <f>SUMIF(C$2:C466,C466,AG$2:AG466)</f>
        <v>0</v>
      </c>
      <c r="AI466" s="26">
        <f>SUM(AG$2:AG466)</f>
        <v>1381981</v>
      </c>
      <c r="AJ466" s="28">
        <f>SUMIF(Unloader!B:B,Summary!B466,Unloader!X:X)</f>
        <v>0</v>
      </c>
      <c r="AK466" s="28">
        <f>SUMIF(Unloader!B:B,Summary!B466,Unloader!AE:AE)+SUMIF(Unloader!B:B,Summary!B466,Unloader!BS:BS)+SUMIF(Unloader!B:B,Summary!B466,Unloader!BO:BO)</f>
        <v>0</v>
      </c>
      <c r="AL466" s="28">
        <f>SUMIF(C$2:C466,C466,AJ$2:AJ466)</f>
        <v>0</v>
      </c>
      <c r="AM466" s="28">
        <f>SUMIF(C$2:C466,C466,AK$2:AK466)</f>
        <v>0</v>
      </c>
      <c r="AN466" s="18" t="e">
        <f t="shared" si="190"/>
        <v>#DIV/0!</v>
      </c>
      <c r="AO466" s="18">
        <f>SUM(AJ$2:AJ466)</f>
        <v>52.99444444444444</v>
      </c>
      <c r="AP466" s="18">
        <f>SUM(AK$2:AK466)</f>
        <v>13.250694444444441</v>
      </c>
      <c r="AQ466" s="18">
        <f t="shared" si="191"/>
        <v>1448.8452062693295</v>
      </c>
    </row>
    <row r="467" spans="1:43" x14ac:dyDescent="0.25">
      <c r="A467" s="49">
        <f t="shared" si="193"/>
        <v>466</v>
      </c>
      <c r="B467" s="120">
        <f t="shared" si="193"/>
        <v>41099</v>
      </c>
      <c r="C467" s="21">
        <f t="shared" si="173"/>
        <v>7</v>
      </c>
      <c r="D467" s="51">
        <f>COUNTIF('Rake Load'!A:A,Summary!B467)</f>
        <v>0</v>
      </c>
      <c r="E467" s="51">
        <f>SUMIF('Rake Load'!A:A,B467,'Rake Load'!F:F)</f>
        <v>0</v>
      </c>
      <c r="F467" s="23">
        <f>SUMIF('Rake Load'!A:A,B467,'Rake Load'!AB:AB)</f>
        <v>0</v>
      </c>
      <c r="G467" s="23" t="e">
        <f t="shared" si="174"/>
        <v>#DIV/0!</v>
      </c>
      <c r="H467" s="24" t="e">
        <f t="shared" si="175"/>
        <v>#DIV/0!</v>
      </c>
      <c r="I467" s="24" t="e">
        <f t="shared" si="176"/>
        <v>#DIV/0!</v>
      </c>
      <c r="J467" s="23">
        <f>SUMIF('Rake Load'!A:A,B467,'Rake Load'!BI:BI)</f>
        <v>0</v>
      </c>
      <c r="K467" s="29">
        <f t="shared" si="177"/>
        <v>0</v>
      </c>
      <c r="L467" s="29" t="e">
        <f t="shared" si="178"/>
        <v>#DIV/0!</v>
      </c>
      <c r="M467" s="36" t="e">
        <f t="shared" si="179"/>
        <v>#DIV/0!</v>
      </c>
      <c r="N467" s="36" t="e">
        <f t="shared" si="180"/>
        <v>#DIV/0!</v>
      </c>
      <c r="O467" s="122">
        <f>SUMIF(C$2:C467,C467,D$2:D467)</f>
        <v>0</v>
      </c>
      <c r="P467" s="21">
        <f>SUMIF(C$2:C467,C467,F$2:F467)</f>
        <v>0</v>
      </c>
      <c r="Q467" s="25" t="e">
        <f t="shared" si="181"/>
        <v>#DIV/0!</v>
      </c>
      <c r="R467" s="24" t="e">
        <f t="shared" si="182"/>
        <v>#DIV/0!</v>
      </c>
      <c r="S467" s="24" t="e">
        <f t="shared" si="183"/>
        <v>#DIV/0!</v>
      </c>
      <c r="T467" s="122">
        <f>SUM(D$2:D467)</f>
        <v>376</v>
      </c>
      <c r="U467" s="26">
        <f>SUMIF(C$2:C467,C467,E$2:E467)</f>
        <v>0</v>
      </c>
      <c r="V467" s="26">
        <f>SUM(E$2:E467)</f>
        <v>1324319.5799999998</v>
      </c>
      <c r="W467" s="31">
        <f>SUM(F$2:F467)</f>
        <v>50.32291666666665</v>
      </c>
      <c r="X467" s="31">
        <f t="shared" si="184"/>
        <v>0.13383754432624109</v>
      </c>
      <c r="Y467" s="24">
        <f t="shared" si="185"/>
        <v>3</v>
      </c>
      <c r="Z467" s="24">
        <f t="shared" si="186"/>
        <v>12</v>
      </c>
      <c r="AA467" s="26">
        <f>SUMIF('Rake Load'!A:A,Summary!B467,'Rake Load'!AO:AO)</f>
        <v>0</v>
      </c>
      <c r="AB467" s="26">
        <f>SUMIF(C$2:C467,C467,AA$2:AA467)</f>
        <v>0</v>
      </c>
      <c r="AC467" s="26">
        <f>SUM(AA$2:AA467)</f>
        <v>125.58750000000001</v>
      </c>
      <c r="AD467" s="31" t="e">
        <f t="shared" si="187"/>
        <v>#DIV/0!</v>
      </c>
      <c r="AE467" s="31" t="e">
        <f t="shared" si="188"/>
        <v>#DIV/0!</v>
      </c>
      <c r="AF467" s="31">
        <f t="shared" si="189"/>
        <v>0.33400930851063831</v>
      </c>
      <c r="AG467" s="26">
        <f>SUMIF(Unloader!B:B,Summary!B467,Unloader!M:M)</f>
        <v>0</v>
      </c>
      <c r="AH467" s="26">
        <f>SUMIF(C$2:C467,C467,AG$2:AG467)</f>
        <v>0</v>
      </c>
      <c r="AI467" s="26">
        <f>SUM(AG$2:AG467)</f>
        <v>1381981</v>
      </c>
      <c r="AJ467" s="28">
        <f>SUMIF(Unloader!B:B,Summary!B467,Unloader!X:X)</f>
        <v>0</v>
      </c>
      <c r="AK467" s="28">
        <f>SUMIF(Unloader!B:B,Summary!B467,Unloader!AE:AE)+SUMIF(Unloader!B:B,Summary!B467,Unloader!BS:BS)+SUMIF(Unloader!B:B,Summary!B467,Unloader!BO:BO)</f>
        <v>0</v>
      </c>
      <c r="AL467" s="28">
        <f>SUMIF(C$2:C467,C467,AJ$2:AJ467)</f>
        <v>0</v>
      </c>
      <c r="AM467" s="28">
        <f>SUMIF(C$2:C467,C467,AK$2:AK467)</f>
        <v>0</v>
      </c>
      <c r="AN467" s="18" t="e">
        <f t="shared" si="190"/>
        <v>#DIV/0!</v>
      </c>
      <c r="AO467" s="18">
        <f>SUM(AJ$2:AJ467)</f>
        <v>52.99444444444444</v>
      </c>
      <c r="AP467" s="18">
        <f>SUM(AK$2:AK467)</f>
        <v>13.250694444444441</v>
      </c>
      <c r="AQ467" s="18">
        <f t="shared" si="191"/>
        <v>1448.8452062693295</v>
      </c>
    </row>
    <row r="468" spans="1:43" x14ac:dyDescent="0.25">
      <c r="A468" s="49">
        <f t="shared" si="193"/>
        <v>467</v>
      </c>
      <c r="B468" s="120">
        <f t="shared" si="193"/>
        <v>41100</v>
      </c>
      <c r="C468" s="21">
        <f t="shared" si="173"/>
        <v>7</v>
      </c>
      <c r="D468" s="51">
        <f>COUNTIF('Rake Load'!A:A,Summary!B468)</f>
        <v>0</v>
      </c>
      <c r="E468" s="51">
        <f>SUMIF('Rake Load'!A:A,B468,'Rake Load'!F:F)</f>
        <v>0</v>
      </c>
      <c r="F468" s="23">
        <f>SUMIF('Rake Load'!A:A,B468,'Rake Load'!AB:AB)</f>
        <v>0</v>
      </c>
      <c r="G468" s="23" t="e">
        <f t="shared" si="174"/>
        <v>#DIV/0!</v>
      </c>
      <c r="H468" s="24" t="e">
        <f t="shared" si="175"/>
        <v>#DIV/0!</v>
      </c>
      <c r="I468" s="24" t="e">
        <f t="shared" si="176"/>
        <v>#DIV/0!</v>
      </c>
      <c r="J468" s="23">
        <f>SUMIF('Rake Load'!A:A,B468,'Rake Load'!BI:BI)</f>
        <v>0</v>
      </c>
      <c r="K468" s="29">
        <f t="shared" si="177"/>
        <v>0</v>
      </c>
      <c r="L468" s="29" t="e">
        <f t="shared" si="178"/>
        <v>#DIV/0!</v>
      </c>
      <c r="M468" s="36" t="e">
        <f t="shared" si="179"/>
        <v>#DIV/0!</v>
      </c>
      <c r="N468" s="36" t="e">
        <f t="shared" si="180"/>
        <v>#DIV/0!</v>
      </c>
      <c r="O468" s="122">
        <f>SUMIF(C$2:C468,C468,D$2:D468)</f>
        <v>0</v>
      </c>
      <c r="P468" s="21">
        <f>SUMIF(C$2:C468,C468,F$2:F468)</f>
        <v>0</v>
      </c>
      <c r="Q468" s="25" t="e">
        <f t="shared" si="181"/>
        <v>#DIV/0!</v>
      </c>
      <c r="R468" s="24" t="e">
        <f t="shared" si="182"/>
        <v>#DIV/0!</v>
      </c>
      <c r="S468" s="24" t="e">
        <f t="shared" si="183"/>
        <v>#DIV/0!</v>
      </c>
      <c r="T468" s="122">
        <f>SUM(D$2:D468)</f>
        <v>376</v>
      </c>
      <c r="U468" s="26">
        <f>SUMIF(C$2:C468,C468,E$2:E468)</f>
        <v>0</v>
      </c>
      <c r="V468" s="26">
        <f>SUM(E$2:E468)</f>
        <v>1324319.5799999998</v>
      </c>
      <c r="W468" s="31">
        <f>SUM(F$2:F468)</f>
        <v>50.32291666666665</v>
      </c>
      <c r="X468" s="31">
        <f t="shared" si="184"/>
        <v>0.13383754432624109</v>
      </c>
      <c r="Y468" s="24">
        <f t="shared" si="185"/>
        <v>3</v>
      </c>
      <c r="Z468" s="24">
        <f t="shared" si="186"/>
        <v>12</v>
      </c>
      <c r="AA468" s="26">
        <f>SUMIF('Rake Load'!A:A,Summary!B468,'Rake Load'!AO:AO)</f>
        <v>0</v>
      </c>
      <c r="AB468" s="26">
        <f>SUMIF(C$2:C468,C468,AA$2:AA468)</f>
        <v>0</v>
      </c>
      <c r="AC468" s="26">
        <f>SUM(AA$2:AA468)</f>
        <v>125.58750000000001</v>
      </c>
      <c r="AD468" s="31" t="e">
        <f t="shared" si="187"/>
        <v>#DIV/0!</v>
      </c>
      <c r="AE468" s="31" t="e">
        <f t="shared" si="188"/>
        <v>#DIV/0!</v>
      </c>
      <c r="AF468" s="31">
        <f t="shared" si="189"/>
        <v>0.33400930851063831</v>
      </c>
      <c r="AG468" s="26">
        <f>SUMIF(Unloader!B:B,Summary!B468,Unloader!M:M)</f>
        <v>0</v>
      </c>
      <c r="AH468" s="26">
        <f>SUMIF(C$2:C468,C468,AG$2:AG468)</f>
        <v>0</v>
      </c>
      <c r="AI468" s="26">
        <f>SUM(AG$2:AG468)</f>
        <v>1381981</v>
      </c>
      <c r="AJ468" s="28">
        <f>SUMIF(Unloader!B:B,Summary!B468,Unloader!X:X)</f>
        <v>0</v>
      </c>
      <c r="AK468" s="28">
        <f>SUMIF(Unloader!B:B,Summary!B468,Unloader!AE:AE)+SUMIF(Unloader!B:B,Summary!B468,Unloader!BS:BS)+SUMIF(Unloader!B:B,Summary!B468,Unloader!BO:BO)</f>
        <v>0</v>
      </c>
      <c r="AL468" s="28">
        <f>SUMIF(C$2:C468,C468,AJ$2:AJ468)</f>
        <v>0</v>
      </c>
      <c r="AM468" s="28">
        <f>SUMIF(C$2:C468,C468,AK$2:AK468)</f>
        <v>0</v>
      </c>
      <c r="AN468" s="18" t="e">
        <f t="shared" si="190"/>
        <v>#DIV/0!</v>
      </c>
      <c r="AO468" s="18">
        <f>SUM(AJ$2:AJ468)</f>
        <v>52.99444444444444</v>
      </c>
      <c r="AP468" s="18">
        <f>SUM(AK$2:AK468)</f>
        <v>13.250694444444441</v>
      </c>
      <c r="AQ468" s="18">
        <f t="shared" si="191"/>
        <v>1448.8452062693295</v>
      </c>
    </row>
    <row r="469" spans="1:43" x14ac:dyDescent="0.25">
      <c r="A469" s="49">
        <f t="shared" si="193"/>
        <v>468</v>
      </c>
      <c r="B469" s="120">
        <f t="shared" si="193"/>
        <v>41101</v>
      </c>
      <c r="C469" s="21">
        <f t="shared" si="173"/>
        <v>7</v>
      </c>
      <c r="D469" s="51">
        <f>COUNTIF('Rake Load'!A:A,Summary!B469)</f>
        <v>0</v>
      </c>
      <c r="E469" s="51">
        <f>SUMIF('Rake Load'!A:A,B469,'Rake Load'!F:F)</f>
        <v>0</v>
      </c>
      <c r="F469" s="23">
        <f>SUMIF('Rake Load'!A:A,B469,'Rake Load'!AB:AB)</f>
        <v>0</v>
      </c>
      <c r="G469" s="23" t="e">
        <f t="shared" si="174"/>
        <v>#DIV/0!</v>
      </c>
      <c r="H469" s="24" t="e">
        <f t="shared" si="175"/>
        <v>#DIV/0!</v>
      </c>
      <c r="I469" s="24" t="e">
        <f t="shared" si="176"/>
        <v>#DIV/0!</v>
      </c>
      <c r="J469" s="23">
        <f>SUMIF('Rake Load'!A:A,B469,'Rake Load'!BI:BI)</f>
        <v>0</v>
      </c>
      <c r="K469" s="29">
        <f t="shared" si="177"/>
        <v>0</v>
      </c>
      <c r="L469" s="29" t="e">
        <f t="shared" si="178"/>
        <v>#DIV/0!</v>
      </c>
      <c r="M469" s="36" t="e">
        <f t="shared" si="179"/>
        <v>#DIV/0!</v>
      </c>
      <c r="N469" s="36" t="e">
        <f t="shared" si="180"/>
        <v>#DIV/0!</v>
      </c>
      <c r="O469" s="122">
        <f>SUMIF(C$2:C469,C469,D$2:D469)</f>
        <v>0</v>
      </c>
      <c r="P469" s="21">
        <f>SUMIF(C$2:C469,C469,F$2:F469)</f>
        <v>0</v>
      </c>
      <c r="Q469" s="25" t="e">
        <f t="shared" si="181"/>
        <v>#DIV/0!</v>
      </c>
      <c r="R469" s="24" t="e">
        <f t="shared" si="182"/>
        <v>#DIV/0!</v>
      </c>
      <c r="S469" s="24" t="e">
        <f t="shared" si="183"/>
        <v>#DIV/0!</v>
      </c>
      <c r="T469" s="122">
        <f>SUM(D$2:D469)</f>
        <v>376</v>
      </c>
      <c r="U469" s="26">
        <f>SUMIF(C$2:C469,C469,E$2:E469)</f>
        <v>0</v>
      </c>
      <c r="V469" s="26">
        <f>SUM(E$2:E469)</f>
        <v>1324319.5799999998</v>
      </c>
      <c r="W469" s="31">
        <f>SUM(F$2:F469)</f>
        <v>50.32291666666665</v>
      </c>
      <c r="X469" s="31">
        <f t="shared" si="184"/>
        <v>0.13383754432624109</v>
      </c>
      <c r="Y469" s="24">
        <f t="shared" si="185"/>
        <v>3</v>
      </c>
      <c r="Z469" s="24">
        <f t="shared" si="186"/>
        <v>12</v>
      </c>
      <c r="AA469" s="26">
        <f>SUMIF('Rake Load'!A:A,Summary!B469,'Rake Load'!AO:AO)</f>
        <v>0</v>
      </c>
      <c r="AB469" s="26">
        <f>SUMIF(C$2:C469,C469,AA$2:AA469)</f>
        <v>0</v>
      </c>
      <c r="AC469" s="26">
        <f>SUM(AA$2:AA469)</f>
        <v>125.58750000000001</v>
      </c>
      <c r="AD469" s="31" t="e">
        <f t="shared" si="187"/>
        <v>#DIV/0!</v>
      </c>
      <c r="AE469" s="31" t="e">
        <f t="shared" si="188"/>
        <v>#DIV/0!</v>
      </c>
      <c r="AF469" s="31">
        <f t="shared" si="189"/>
        <v>0.33400930851063831</v>
      </c>
      <c r="AG469" s="26">
        <f>SUMIF(Unloader!B:B,Summary!B469,Unloader!M:M)</f>
        <v>0</v>
      </c>
      <c r="AH469" s="26">
        <f>SUMIF(C$2:C469,C469,AG$2:AG469)</f>
        <v>0</v>
      </c>
      <c r="AI469" s="26">
        <f>SUM(AG$2:AG469)</f>
        <v>1381981</v>
      </c>
      <c r="AJ469" s="28">
        <f>SUMIF(Unloader!B:B,Summary!B469,Unloader!X:X)</f>
        <v>0</v>
      </c>
      <c r="AK469" s="28">
        <f>SUMIF(Unloader!B:B,Summary!B469,Unloader!AE:AE)+SUMIF(Unloader!B:B,Summary!B469,Unloader!BS:BS)+SUMIF(Unloader!B:B,Summary!B469,Unloader!BO:BO)</f>
        <v>0</v>
      </c>
      <c r="AL469" s="28">
        <f>SUMIF(C$2:C469,C469,AJ$2:AJ469)</f>
        <v>0</v>
      </c>
      <c r="AM469" s="28">
        <f>SUMIF(C$2:C469,C469,AK$2:AK469)</f>
        <v>0</v>
      </c>
      <c r="AN469" s="18" t="e">
        <f t="shared" si="190"/>
        <v>#DIV/0!</v>
      </c>
      <c r="AO469" s="18">
        <f>SUM(AJ$2:AJ469)</f>
        <v>52.99444444444444</v>
      </c>
      <c r="AP469" s="18">
        <f>SUM(AK$2:AK469)</f>
        <v>13.250694444444441</v>
      </c>
      <c r="AQ469" s="18">
        <f t="shared" si="191"/>
        <v>1448.8452062693295</v>
      </c>
    </row>
    <row r="470" spans="1:43" x14ac:dyDescent="0.25">
      <c r="A470" s="49">
        <f t="shared" si="193"/>
        <v>469</v>
      </c>
      <c r="B470" s="120">
        <f t="shared" si="193"/>
        <v>41102</v>
      </c>
      <c r="C470" s="21">
        <f t="shared" si="173"/>
        <v>7</v>
      </c>
      <c r="D470" s="51">
        <f>COUNTIF('Rake Load'!A:A,Summary!B470)</f>
        <v>0</v>
      </c>
      <c r="E470" s="51">
        <f>SUMIF('Rake Load'!A:A,B470,'Rake Load'!F:F)</f>
        <v>0</v>
      </c>
      <c r="F470" s="23">
        <f>SUMIF('Rake Load'!A:A,B470,'Rake Load'!AB:AB)</f>
        <v>0</v>
      </c>
      <c r="G470" s="23" t="e">
        <f t="shared" si="174"/>
        <v>#DIV/0!</v>
      </c>
      <c r="H470" s="24" t="e">
        <f t="shared" si="175"/>
        <v>#DIV/0!</v>
      </c>
      <c r="I470" s="24" t="e">
        <f t="shared" si="176"/>
        <v>#DIV/0!</v>
      </c>
      <c r="J470" s="23">
        <f>SUMIF('Rake Load'!A:A,B470,'Rake Load'!BI:BI)</f>
        <v>0</v>
      </c>
      <c r="K470" s="29">
        <f t="shared" si="177"/>
        <v>0</v>
      </c>
      <c r="L470" s="29" t="e">
        <f t="shared" si="178"/>
        <v>#DIV/0!</v>
      </c>
      <c r="M470" s="36" t="e">
        <f t="shared" si="179"/>
        <v>#DIV/0!</v>
      </c>
      <c r="N470" s="36" t="e">
        <f t="shared" si="180"/>
        <v>#DIV/0!</v>
      </c>
      <c r="O470" s="122">
        <f>SUMIF(C$2:C470,C470,D$2:D470)</f>
        <v>0</v>
      </c>
      <c r="P470" s="21">
        <f>SUMIF(C$2:C470,C470,F$2:F470)</f>
        <v>0</v>
      </c>
      <c r="Q470" s="25" t="e">
        <f t="shared" si="181"/>
        <v>#DIV/0!</v>
      </c>
      <c r="R470" s="24" t="e">
        <f t="shared" si="182"/>
        <v>#DIV/0!</v>
      </c>
      <c r="S470" s="24" t="e">
        <f t="shared" si="183"/>
        <v>#DIV/0!</v>
      </c>
      <c r="T470" s="122">
        <f>SUM(D$2:D470)</f>
        <v>376</v>
      </c>
      <c r="U470" s="26">
        <f>SUMIF(C$2:C470,C470,E$2:E470)</f>
        <v>0</v>
      </c>
      <c r="V470" s="26">
        <f>SUM(E$2:E470)</f>
        <v>1324319.5799999998</v>
      </c>
      <c r="W470" s="31">
        <f>SUM(F$2:F470)</f>
        <v>50.32291666666665</v>
      </c>
      <c r="X470" s="31">
        <f t="shared" si="184"/>
        <v>0.13383754432624109</v>
      </c>
      <c r="Y470" s="24">
        <f t="shared" si="185"/>
        <v>3</v>
      </c>
      <c r="Z470" s="24">
        <f t="shared" si="186"/>
        <v>12</v>
      </c>
      <c r="AA470" s="26">
        <f>SUMIF('Rake Load'!A:A,Summary!B470,'Rake Load'!AO:AO)</f>
        <v>0</v>
      </c>
      <c r="AB470" s="26">
        <f>SUMIF(C$2:C470,C470,AA$2:AA470)</f>
        <v>0</v>
      </c>
      <c r="AC470" s="26">
        <f>SUM(AA$2:AA470)</f>
        <v>125.58750000000001</v>
      </c>
      <c r="AD470" s="31" t="e">
        <f t="shared" si="187"/>
        <v>#DIV/0!</v>
      </c>
      <c r="AE470" s="31" t="e">
        <f t="shared" si="188"/>
        <v>#DIV/0!</v>
      </c>
      <c r="AF470" s="31">
        <f t="shared" si="189"/>
        <v>0.33400930851063831</v>
      </c>
      <c r="AG470" s="26">
        <f>SUMIF(Unloader!B:B,Summary!B470,Unloader!M:M)</f>
        <v>0</v>
      </c>
      <c r="AH470" s="26">
        <f>SUMIF(C$2:C470,C470,AG$2:AG470)</f>
        <v>0</v>
      </c>
      <c r="AI470" s="26">
        <f>SUM(AG$2:AG470)</f>
        <v>1381981</v>
      </c>
      <c r="AJ470" s="28">
        <f>SUMIF(Unloader!B:B,Summary!B470,Unloader!X:X)</f>
        <v>0</v>
      </c>
      <c r="AK470" s="28">
        <f>SUMIF(Unloader!B:B,Summary!B470,Unloader!AE:AE)+SUMIF(Unloader!B:B,Summary!B470,Unloader!BS:BS)+SUMIF(Unloader!B:B,Summary!B470,Unloader!BO:BO)</f>
        <v>0</v>
      </c>
      <c r="AL470" s="28">
        <f>SUMIF(C$2:C470,C470,AJ$2:AJ470)</f>
        <v>0</v>
      </c>
      <c r="AM470" s="28">
        <f>SUMIF(C$2:C470,C470,AK$2:AK470)</f>
        <v>0</v>
      </c>
      <c r="AN470" s="18" t="e">
        <f t="shared" si="190"/>
        <v>#DIV/0!</v>
      </c>
      <c r="AO470" s="18">
        <f>SUM(AJ$2:AJ470)</f>
        <v>52.99444444444444</v>
      </c>
      <c r="AP470" s="18">
        <f>SUM(AK$2:AK470)</f>
        <v>13.250694444444441</v>
      </c>
      <c r="AQ470" s="18">
        <f t="shared" si="191"/>
        <v>1448.8452062693295</v>
      </c>
    </row>
    <row r="471" spans="1:43" x14ac:dyDescent="0.25">
      <c r="A471" s="49">
        <f t="shared" si="193"/>
        <v>470</v>
      </c>
      <c r="B471" s="120">
        <f t="shared" si="193"/>
        <v>41103</v>
      </c>
      <c r="C471" s="21">
        <f t="shared" si="173"/>
        <v>7</v>
      </c>
      <c r="D471" s="51">
        <f>COUNTIF('Rake Load'!A:A,Summary!B471)</f>
        <v>0</v>
      </c>
      <c r="E471" s="51">
        <f>SUMIF('Rake Load'!A:A,B471,'Rake Load'!F:F)</f>
        <v>0</v>
      </c>
      <c r="F471" s="23">
        <f>SUMIF('Rake Load'!A:A,B471,'Rake Load'!AB:AB)</f>
        <v>0</v>
      </c>
      <c r="G471" s="23" t="e">
        <f t="shared" si="174"/>
        <v>#DIV/0!</v>
      </c>
      <c r="H471" s="24" t="e">
        <f t="shared" si="175"/>
        <v>#DIV/0!</v>
      </c>
      <c r="I471" s="24" t="e">
        <f t="shared" si="176"/>
        <v>#DIV/0!</v>
      </c>
      <c r="J471" s="23">
        <f>SUMIF('Rake Load'!A:A,B471,'Rake Load'!BI:BI)</f>
        <v>0</v>
      </c>
      <c r="K471" s="29">
        <f t="shared" si="177"/>
        <v>0</v>
      </c>
      <c r="L471" s="29" t="e">
        <f t="shared" si="178"/>
        <v>#DIV/0!</v>
      </c>
      <c r="M471" s="36" t="e">
        <f t="shared" si="179"/>
        <v>#DIV/0!</v>
      </c>
      <c r="N471" s="36" t="e">
        <f t="shared" si="180"/>
        <v>#DIV/0!</v>
      </c>
      <c r="O471" s="122">
        <f>SUMIF(C$2:C471,C471,D$2:D471)</f>
        <v>0</v>
      </c>
      <c r="P471" s="21">
        <f>SUMIF(C$2:C471,C471,F$2:F471)</f>
        <v>0</v>
      </c>
      <c r="Q471" s="25" t="e">
        <f t="shared" si="181"/>
        <v>#DIV/0!</v>
      </c>
      <c r="R471" s="24" t="e">
        <f t="shared" si="182"/>
        <v>#DIV/0!</v>
      </c>
      <c r="S471" s="24" t="e">
        <f t="shared" si="183"/>
        <v>#DIV/0!</v>
      </c>
      <c r="T471" s="122">
        <f>SUM(D$2:D471)</f>
        <v>376</v>
      </c>
      <c r="U471" s="26">
        <f>SUMIF(C$2:C471,C471,E$2:E471)</f>
        <v>0</v>
      </c>
      <c r="V471" s="26">
        <f>SUM(E$2:E471)</f>
        <v>1324319.5799999998</v>
      </c>
      <c r="W471" s="31">
        <f>SUM(F$2:F471)</f>
        <v>50.32291666666665</v>
      </c>
      <c r="X471" s="31">
        <f t="shared" si="184"/>
        <v>0.13383754432624109</v>
      </c>
      <c r="Y471" s="24">
        <f t="shared" si="185"/>
        <v>3</v>
      </c>
      <c r="Z471" s="24">
        <f t="shared" si="186"/>
        <v>12</v>
      </c>
      <c r="AA471" s="26">
        <f>SUMIF('Rake Load'!A:A,Summary!B471,'Rake Load'!AO:AO)</f>
        <v>0</v>
      </c>
      <c r="AB471" s="26">
        <f>SUMIF(C$2:C471,C471,AA$2:AA471)</f>
        <v>0</v>
      </c>
      <c r="AC471" s="26">
        <f>SUM(AA$2:AA471)</f>
        <v>125.58750000000001</v>
      </c>
      <c r="AD471" s="31" t="e">
        <f t="shared" si="187"/>
        <v>#DIV/0!</v>
      </c>
      <c r="AE471" s="31" t="e">
        <f t="shared" si="188"/>
        <v>#DIV/0!</v>
      </c>
      <c r="AF471" s="31">
        <f t="shared" si="189"/>
        <v>0.33400930851063831</v>
      </c>
      <c r="AG471" s="26">
        <f>SUMIF(Unloader!B:B,Summary!B471,Unloader!M:M)</f>
        <v>0</v>
      </c>
      <c r="AH471" s="26">
        <f>SUMIF(C$2:C471,C471,AG$2:AG471)</f>
        <v>0</v>
      </c>
      <c r="AI471" s="26">
        <f>SUM(AG$2:AG471)</f>
        <v>1381981</v>
      </c>
      <c r="AJ471" s="28">
        <f>SUMIF(Unloader!B:B,Summary!B471,Unloader!X:X)</f>
        <v>0</v>
      </c>
      <c r="AK471" s="28">
        <f>SUMIF(Unloader!B:B,Summary!B471,Unloader!AE:AE)+SUMIF(Unloader!B:B,Summary!B471,Unloader!BS:BS)+SUMIF(Unloader!B:B,Summary!B471,Unloader!BO:BO)</f>
        <v>0</v>
      </c>
      <c r="AL471" s="28">
        <f>SUMIF(C$2:C471,C471,AJ$2:AJ471)</f>
        <v>0</v>
      </c>
      <c r="AM471" s="28">
        <f>SUMIF(C$2:C471,C471,AK$2:AK471)</f>
        <v>0</v>
      </c>
      <c r="AN471" s="18" t="e">
        <f t="shared" si="190"/>
        <v>#DIV/0!</v>
      </c>
      <c r="AO471" s="18">
        <f>SUM(AJ$2:AJ471)</f>
        <v>52.99444444444444</v>
      </c>
      <c r="AP471" s="18">
        <f>SUM(AK$2:AK471)</f>
        <v>13.250694444444441</v>
      </c>
      <c r="AQ471" s="18">
        <f t="shared" si="191"/>
        <v>1448.8452062693295</v>
      </c>
    </row>
    <row r="472" spans="1:43" x14ac:dyDescent="0.25">
      <c r="A472" s="49">
        <f t="shared" ref="A472:B487" si="194">A471+1</f>
        <v>471</v>
      </c>
      <c r="B472" s="120">
        <f t="shared" si="194"/>
        <v>41104</v>
      </c>
      <c r="C472" s="21">
        <f t="shared" si="173"/>
        <v>7</v>
      </c>
      <c r="D472" s="51">
        <f>COUNTIF('Rake Load'!A:A,Summary!B472)</f>
        <v>0</v>
      </c>
      <c r="E472" s="51">
        <f>SUMIF('Rake Load'!A:A,B472,'Rake Load'!F:F)</f>
        <v>0</v>
      </c>
      <c r="F472" s="23">
        <f>SUMIF('Rake Load'!A:A,B472,'Rake Load'!AB:AB)</f>
        <v>0</v>
      </c>
      <c r="G472" s="23" t="e">
        <f t="shared" si="174"/>
        <v>#DIV/0!</v>
      </c>
      <c r="H472" s="24" t="e">
        <f t="shared" si="175"/>
        <v>#DIV/0!</v>
      </c>
      <c r="I472" s="24" t="e">
        <f t="shared" si="176"/>
        <v>#DIV/0!</v>
      </c>
      <c r="J472" s="23">
        <f>SUMIF('Rake Load'!A:A,B472,'Rake Load'!BI:BI)</f>
        <v>0</v>
      </c>
      <c r="K472" s="29">
        <f t="shared" si="177"/>
        <v>0</v>
      </c>
      <c r="L472" s="29" t="e">
        <f t="shared" si="178"/>
        <v>#DIV/0!</v>
      </c>
      <c r="M472" s="36" t="e">
        <f t="shared" si="179"/>
        <v>#DIV/0!</v>
      </c>
      <c r="N472" s="36" t="e">
        <f t="shared" si="180"/>
        <v>#DIV/0!</v>
      </c>
      <c r="O472" s="122">
        <f>SUMIF(C$2:C472,C472,D$2:D472)</f>
        <v>0</v>
      </c>
      <c r="P472" s="21">
        <f>SUMIF(C$2:C472,C472,F$2:F472)</f>
        <v>0</v>
      </c>
      <c r="Q472" s="25" t="e">
        <f t="shared" si="181"/>
        <v>#DIV/0!</v>
      </c>
      <c r="R472" s="24" t="e">
        <f t="shared" si="182"/>
        <v>#DIV/0!</v>
      </c>
      <c r="S472" s="24" t="e">
        <f t="shared" si="183"/>
        <v>#DIV/0!</v>
      </c>
      <c r="T472" s="122">
        <f>SUM(D$2:D472)</f>
        <v>376</v>
      </c>
      <c r="U472" s="26">
        <f>SUMIF(C$2:C472,C472,E$2:E472)</f>
        <v>0</v>
      </c>
      <c r="V472" s="26">
        <f>SUM(E$2:E472)</f>
        <v>1324319.5799999998</v>
      </c>
      <c r="W472" s="31">
        <f>SUM(F$2:F472)</f>
        <v>50.32291666666665</v>
      </c>
      <c r="X472" s="31">
        <f t="shared" si="184"/>
        <v>0.13383754432624109</v>
      </c>
      <c r="Y472" s="24">
        <f t="shared" si="185"/>
        <v>3</v>
      </c>
      <c r="Z472" s="24">
        <f t="shared" si="186"/>
        <v>12</v>
      </c>
      <c r="AA472" s="26">
        <f>SUMIF('Rake Load'!A:A,Summary!B472,'Rake Load'!AO:AO)</f>
        <v>0</v>
      </c>
      <c r="AB472" s="26">
        <f>SUMIF(C$2:C472,C472,AA$2:AA472)</f>
        <v>0</v>
      </c>
      <c r="AC472" s="26">
        <f>SUM(AA$2:AA472)</f>
        <v>125.58750000000001</v>
      </c>
      <c r="AD472" s="31" t="e">
        <f t="shared" si="187"/>
        <v>#DIV/0!</v>
      </c>
      <c r="AE472" s="31" t="e">
        <f t="shared" si="188"/>
        <v>#DIV/0!</v>
      </c>
      <c r="AF472" s="31">
        <f t="shared" si="189"/>
        <v>0.33400930851063831</v>
      </c>
      <c r="AG472" s="26">
        <f>SUMIF(Unloader!B:B,Summary!B472,Unloader!M:M)</f>
        <v>0</v>
      </c>
      <c r="AH472" s="26">
        <f>SUMIF(C$2:C472,C472,AG$2:AG472)</f>
        <v>0</v>
      </c>
      <c r="AI472" s="26">
        <f>SUM(AG$2:AG472)</f>
        <v>1381981</v>
      </c>
      <c r="AJ472" s="28">
        <f>SUMIF(Unloader!B:B,Summary!B472,Unloader!X:X)</f>
        <v>0</v>
      </c>
      <c r="AK472" s="28">
        <f>SUMIF(Unloader!B:B,Summary!B472,Unloader!AE:AE)+SUMIF(Unloader!B:B,Summary!B472,Unloader!BS:BS)+SUMIF(Unloader!B:B,Summary!B472,Unloader!BO:BO)</f>
        <v>0</v>
      </c>
      <c r="AL472" s="28">
        <f>SUMIF(C$2:C472,C472,AJ$2:AJ472)</f>
        <v>0</v>
      </c>
      <c r="AM472" s="28">
        <f>SUMIF(C$2:C472,C472,AK$2:AK472)</f>
        <v>0</v>
      </c>
      <c r="AN472" s="18" t="e">
        <f t="shared" si="190"/>
        <v>#DIV/0!</v>
      </c>
      <c r="AO472" s="18">
        <f>SUM(AJ$2:AJ472)</f>
        <v>52.99444444444444</v>
      </c>
      <c r="AP472" s="18">
        <f>SUM(AK$2:AK472)</f>
        <v>13.250694444444441</v>
      </c>
      <c r="AQ472" s="18">
        <f t="shared" si="191"/>
        <v>1448.8452062693295</v>
      </c>
    </row>
    <row r="473" spans="1:43" x14ac:dyDescent="0.25">
      <c r="A473" s="49">
        <f t="shared" si="194"/>
        <v>472</v>
      </c>
      <c r="B473" s="120">
        <f t="shared" si="194"/>
        <v>41105</v>
      </c>
      <c r="C473" s="21">
        <f t="shared" si="173"/>
        <v>7</v>
      </c>
      <c r="D473" s="51">
        <f>COUNTIF('Rake Load'!A:A,Summary!B473)</f>
        <v>0</v>
      </c>
      <c r="E473" s="51">
        <f>SUMIF('Rake Load'!A:A,B473,'Rake Load'!F:F)</f>
        <v>0</v>
      </c>
      <c r="F473" s="23">
        <f>SUMIF('Rake Load'!A:A,B473,'Rake Load'!AB:AB)</f>
        <v>0</v>
      </c>
      <c r="G473" s="23" t="e">
        <f t="shared" si="174"/>
        <v>#DIV/0!</v>
      </c>
      <c r="H473" s="24" t="e">
        <f t="shared" si="175"/>
        <v>#DIV/0!</v>
      </c>
      <c r="I473" s="24" t="e">
        <f t="shared" si="176"/>
        <v>#DIV/0!</v>
      </c>
      <c r="J473" s="23">
        <f>SUMIF('Rake Load'!A:A,B473,'Rake Load'!BI:BI)</f>
        <v>0</v>
      </c>
      <c r="K473" s="29">
        <f t="shared" si="177"/>
        <v>0</v>
      </c>
      <c r="L473" s="29" t="e">
        <f t="shared" si="178"/>
        <v>#DIV/0!</v>
      </c>
      <c r="M473" s="36" t="e">
        <f t="shared" si="179"/>
        <v>#DIV/0!</v>
      </c>
      <c r="N473" s="36" t="e">
        <f t="shared" si="180"/>
        <v>#DIV/0!</v>
      </c>
      <c r="O473" s="122">
        <f>SUMIF(C$2:C473,C473,D$2:D473)</f>
        <v>0</v>
      </c>
      <c r="P473" s="21">
        <f>SUMIF(C$2:C473,C473,F$2:F473)</f>
        <v>0</v>
      </c>
      <c r="Q473" s="25" t="e">
        <f t="shared" si="181"/>
        <v>#DIV/0!</v>
      </c>
      <c r="R473" s="24" t="e">
        <f t="shared" si="182"/>
        <v>#DIV/0!</v>
      </c>
      <c r="S473" s="24" t="e">
        <f t="shared" si="183"/>
        <v>#DIV/0!</v>
      </c>
      <c r="T473" s="122">
        <f>SUM(D$2:D473)</f>
        <v>376</v>
      </c>
      <c r="U473" s="26">
        <f>SUMIF(C$2:C473,C473,E$2:E473)</f>
        <v>0</v>
      </c>
      <c r="V473" s="26">
        <f>SUM(E$2:E473)</f>
        <v>1324319.5799999998</v>
      </c>
      <c r="W473" s="31">
        <f>SUM(F$2:F473)</f>
        <v>50.32291666666665</v>
      </c>
      <c r="X473" s="31">
        <f t="shared" si="184"/>
        <v>0.13383754432624109</v>
      </c>
      <c r="Y473" s="24">
        <f t="shared" si="185"/>
        <v>3</v>
      </c>
      <c r="Z473" s="24">
        <f t="shared" si="186"/>
        <v>12</v>
      </c>
      <c r="AA473" s="26">
        <f>SUMIF('Rake Load'!A:A,Summary!B473,'Rake Load'!AO:AO)</f>
        <v>0</v>
      </c>
      <c r="AB473" s="26">
        <f>SUMIF(C$2:C473,C473,AA$2:AA473)</f>
        <v>0</v>
      </c>
      <c r="AC473" s="26">
        <f>SUM(AA$2:AA473)</f>
        <v>125.58750000000001</v>
      </c>
      <c r="AD473" s="31" t="e">
        <f t="shared" si="187"/>
        <v>#DIV/0!</v>
      </c>
      <c r="AE473" s="31" t="e">
        <f t="shared" si="188"/>
        <v>#DIV/0!</v>
      </c>
      <c r="AF473" s="31">
        <f t="shared" si="189"/>
        <v>0.33400930851063831</v>
      </c>
      <c r="AG473" s="26">
        <f>SUMIF(Unloader!B:B,Summary!B473,Unloader!M:M)</f>
        <v>0</v>
      </c>
      <c r="AH473" s="26">
        <f>SUMIF(C$2:C473,C473,AG$2:AG473)</f>
        <v>0</v>
      </c>
      <c r="AI473" s="26">
        <f>SUM(AG$2:AG473)</f>
        <v>1381981</v>
      </c>
      <c r="AJ473" s="28">
        <f>SUMIF(Unloader!B:B,Summary!B473,Unloader!X:X)</f>
        <v>0</v>
      </c>
      <c r="AK473" s="28">
        <f>SUMIF(Unloader!B:B,Summary!B473,Unloader!AE:AE)+SUMIF(Unloader!B:B,Summary!B473,Unloader!BS:BS)+SUMIF(Unloader!B:B,Summary!B473,Unloader!BO:BO)</f>
        <v>0</v>
      </c>
      <c r="AL473" s="28">
        <f>SUMIF(C$2:C473,C473,AJ$2:AJ473)</f>
        <v>0</v>
      </c>
      <c r="AM473" s="28">
        <f>SUMIF(C$2:C473,C473,AK$2:AK473)</f>
        <v>0</v>
      </c>
      <c r="AN473" s="18" t="e">
        <f t="shared" si="190"/>
        <v>#DIV/0!</v>
      </c>
      <c r="AO473" s="18">
        <f>SUM(AJ$2:AJ473)</f>
        <v>52.99444444444444</v>
      </c>
      <c r="AP473" s="18">
        <f>SUM(AK$2:AK473)</f>
        <v>13.250694444444441</v>
      </c>
      <c r="AQ473" s="18">
        <f t="shared" si="191"/>
        <v>1448.8452062693295</v>
      </c>
    </row>
    <row r="474" spans="1:43" x14ac:dyDescent="0.25">
      <c r="A474" s="49">
        <f t="shared" si="194"/>
        <v>473</v>
      </c>
      <c r="B474" s="120">
        <f t="shared" si="194"/>
        <v>41106</v>
      </c>
      <c r="C474" s="21">
        <f t="shared" si="173"/>
        <v>7</v>
      </c>
      <c r="D474" s="51">
        <f>COUNTIF('Rake Load'!A:A,Summary!B474)</f>
        <v>0</v>
      </c>
      <c r="E474" s="51">
        <f>SUMIF('Rake Load'!A:A,B474,'Rake Load'!F:F)</f>
        <v>0</v>
      </c>
      <c r="F474" s="23">
        <f>SUMIF('Rake Load'!A:A,B474,'Rake Load'!AB:AB)</f>
        <v>0</v>
      </c>
      <c r="G474" s="23" t="e">
        <f t="shared" si="174"/>
        <v>#DIV/0!</v>
      </c>
      <c r="H474" s="24" t="e">
        <f t="shared" si="175"/>
        <v>#DIV/0!</v>
      </c>
      <c r="I474" s="24" t="e">
        <f t="shared" si="176"/>
        <v>#DIV/0!</v>
      </c>
      <c r="J474" s="23">
        <f>SUMIF('Rake Load'!A:A,B474,'Rake Load'!BI:BI)</f>
        <v>0</v>
      </c>
      <c r="K474" s="29">
        <f t="shared" si="177"/>
        <v>0</v>
      </c>
      <c r="L474" s="29" t="e">
        <f t="shared" si="178"/>
        <v>#DIV/0!</v>
      </c>
      <c r="M474" s="36" t="e">
        <f t="shared" si="179"/>
        <v>#DIV/0!</v>
      </c>
      <c r="N474" s="36" t="e">
        <f t="shared" si="180"/>
        <v>#DIV/0!</v>
      </c>
      <c r="O474" s="122">
        <f>SUMIF(C$2:C474,C474,D$2:D474)</f>
        <v>0</v>
      </c>
      <c r="P474" s="21">
        <f>SUMIF(C$2:C474,C474,F$2:F474)</f>
        <v>0</v>
      </c>
      <c r="Q474" s="25" t="e">
        <f t="shared" si="181"/>
        <v>#DIV/0!</v>
      </c>
      <c r="R474" s="24" t="e">
        <f t="shared" si="182"/>
        <v>#DIV/0!</v>
      </c>
      <c r="S474" s="24" t="e">
        <f t="shared" si="183"/>
        <v>#DIV/0!</v>
      </c>
      <c r="T474" s="122">
        <f>SUM(D$2:D474)</f>
        <v>376</v>
      </c>
      <c r="U474" s="26">
        <f>SUMIF(C$2:C474,C474,E$2:E474)</f>
        <v>0</v>
      </c>
      <c r="V474" s="26">
        <f>SUM(E$2:E474)</f>
        <v>1324319.5799999998</v>
      </c>
      <c r="W474" s="31">
        <f>SUM(F$2:F474)</f>
        <v>50.32291666666665</v>
      </c>
      <c r="X474" s="31">
        <f t="shared" si="184"/>
        <v>0.13383754432624109</v>
      </c>
      <c r="Y474" s="24">
        <f t="shared" si="185"/>
        <v>3</v>
      </c>
      <c r="Z474" s="24">
        <f t="shared" si="186"/>
        <v>12</v>
      </c>
      <c r="AA474" s="26">
        <f>SUMIF('Rake Load'!A:A,Summary!B474,'Rake Load'!AO:AO)</f>
        <v>0</v>
      </c>
      <c r="AB474" s="26">
        <f>SUMIF(C$2:C474,C474,AA$2:AA474)</f>
        <v>0</v>
      </c>
      <c r="AC474" s="26">
        <f>SUM(AA$2:AA474)</f>
        <v>125.58750000000001</v>
      </c>
      <c r="AD474" s="31" t="e">
        <f t="shared" si="187"/>
        <v>#DIV/0!</v>
      </c>
      <c r="AE474" s="31" t="e">
        <f t="shared" si="188"/>
        <v>#DIV/0!</v>
      </c>
      <c r="AF474" s="31">
        <f t="shared" si="189"/>
        <v>0.33400930851063831</v>
      </c>
      <c r="AG474" s="26">
        <f>SUMIF(Unloader!B:B,Summary!B474,Unloader!M:M)</f>
        <v>0</v>
      </c>
      <c r="AH474" s="26">
        <f>SUMIF(C$2:C474,C474,AG$2:AG474)</f>
        <v>0</v>
      </c>
      <c r="AI474" s="26">
        <f>SUM(AG$2:AG474)</f>
        <v>1381981</v>
      </c>
      <c r="AJ474" s="28">
        <f>SUMIF(Unloader!B:B,Summary!B474,Unloader!X:X)</f>
        <v>0</v>
      </c>
      <c r="AK474" s="28">
        <f>SUMIF(Unloader!B:B,Summary!B474,Unloader!AE:AE)+SUMIF(Unloader!B:B,Summary!B474,Unloader!BS:BS)+SUMIF(Unloader!B:B,Summary!B474,Unloader!BO:BO)</f>
        <v>0</v>
      </c>
      <c r="AL474" s="28">
        <f>SUMIF(C$2:C474,C474,AJ$2:AJ474)</f>
        <v>0</v>
      </c>
      <c r="AM474" s="28">
        <f>SUMIF(C$2:C474,C474,AK$2:AK474)</f>
        <v>0</v>
      </c>
      <c r="AN474" s="18" t="e">
        <f t="shared" si="190"/>
        <v>#DIV/0!</v>
      </c>
      <c r="AO474" s="18">
        <f>SUM(AJ$2:AJ474)</f>
        <v>52.99444444444444</v>
      </c>
      <c r="AP474" s="18">
        <f>SUM(AK$2:AK474)</f>
        <v>13.250694444444441</v>
      </c>
      <c r="AQ474" s="18">
        <f t="shared" si="191"/>
        <v>1448.8452062693295</v>
      </c>
    </row>
    <row r="475" spans="1:43" x14ac:dyDescent="0.25">
      <c r="A475" s="49">
        <f t="shared" si="194"/>
        <v>474</v>
      </c>
      <c r="B475" s="120">
        <f t="shared" si="194"/>
        <v>41107</v>
      </c>
      <c r="C475" s="21">
        <f t="shared" si="173"/>
        <v>7</v>
      </c>
      <c r="D475" s="51">
        <f>COUNTIF('Rake Load'!A:A,Summary!B475)</f>
        <v>0</v>
      </c>
      <c r="E475" s="51">
        <f>SUMIF('Rake Load'!A:A,B475,'Rake Load'!F:F)</f>
        <v>0</v>
      </c>
      <c r="F475" s="23">
        <f>SUMIF('Rake Load'!A:A,B475,'Rake Load'!AB:AB)</f>
        <v>0</v>
      </c>
      <c r="G475" s="23" t="e">
        <f t="shared" si="174"/>
        <v>#DIV/0!</v>
      </c>
      <c r="H475" s="24" t="e">
        <f t="shared" si="175"/>
        <v>#DIV/0!</v>
      </c>
      <c r="I475" s="24" t="e">
        <f t="shared" si="176"/>
        <v>#DIV/0!</v>
      </c>
      <c r="J475" s="23">
        <f>SUMIF('Rake Load'!A:A,B475,'Rake Load'!BI:BI)</f>
        <v>0</v>
      </c>
      <c r="K475" s="29">
        <f t="shared" si="177"/>
        <v>0</v>
      </c>
      <c r="L475" s="29" t="e">
        <f t="shared" si="178"/>
        <v>#DIV/0!</v>
      </c>
      <c r="M475" s="36" t="e">
        <f t="shared" si="179"/>
        <v>#DIV/0!</v>
      </c>
      <c r="N475" s="36" t="e">
        <f t="shared" si="180"/>
        <v>#DIV/0!</v>
      </c>
      <c r="O475" s="122">
        <f>SUMIF(C$2:C475,C475,D$2:D475)</f>
        <v>0</v>
      </c>
      <c r="P475" s="21">
        <f>SUMIF(C$2:C475,C475,F$2:F475)</f>
        <v>0</v>
      </c>
      <c r="Q475" s="25" t="e">
        <f t="shared" si="181"/>
        <v>#DIV/0!</v>
      </c>
      <c r="R475" s="24" t="e">
        <f t="shared" si="182"/>
        <v>#DIV/0!</v>
      </c>
      <c r="S475" s="24" t="e">
        <f t="shared" si="183"/>
        <v>#DIV/0!</v>
      </c>
      <c r="T475" s="122">
        <f>SUM(D$2:D475)</f>
        <v>376</v>
      </c>
      <c r="U475" s="26">
        <f>SUMIF(C$2:C475,C475,E$2:E475)</f>
        <v>0</v>
      </c>
      <c r="V475" s="26">
        <f>SUM(E$2:E475)</f>
        <v>1324319.5799999998</v>
      </c>
      <c r="W475" s="31">
        <f>SUM(F$2:F475)</f>
        <v>50.32291666666665</v>
      </c>
      <c r="X475" s="31">
        <f t="shared" si="184"/>
        <v>0.13383754432624109</v>
      </c>
      <c r="Y475" s="24">
        <f t="shared" si="185"/>
        <v>3</v>
      </c>
      <c r="Z475" s="24">
        <f t="shared" si="186"/>
        <v>12</v>
      </c>
      <c r="AA475" s="26">
        <f>SUMIF('Rake Load'!A:A,Summary!B475,'Rake Load'!AO:AO)</f>
        <v>0</v>
      </c>
      <c r="AB475" s="26">
        <f>SUMIF(C$2:C475,C475,AA$2:AA475)</f>
        <v>0</v>
      </c>
      <c r="AC475" s="26">
        <f>SUM(AA$2:AA475)</f>
        <v>125.58750000000001</v>
      </c>
      <c r="AD475" s="31" t="e">
        <f t="shared" si="187"/>
        <v>#DIV/0!</v>
      </c>
      <c r="AE475" s="31" t="e">
        <f t="shared" si="188"/>
        <v>#DIV/0!</v>
      </c>
      <c r="AF475" s="31">
        <f t="shared" si="189"/>
        <v>0.33400930851063831</v>
      </c>
      <c r="AG475" s="26">
        <f>SUMIF(Unloader!B:B,Summary!B475,Unloader!M:M)</f>
        <v>0</v>
      </c>
      <c r="AH475" s="26">
        <f>SUMIF(C$2:C475,C475,AG$2:AG475)</f>
        <v>0</v>
      </c>
      <c r="AI475" s="26">
        <f>SUM(AG$2:AG475)</f>
        <v>1381981</v>
      </c>
      <c r="AJ475" s="28">
        <f>SUMIF(Unloader!B:B,Summary!B475,Unloader!X:X)</f>
        <v>0</v>
      </c>
      <c r="AK475" s="28">
        <f>SUMIF(Unloader!B:B,Summary!B475,Unloader!AE:AE)+SUMIF(Unloader!B:B,Summary!B475,Unloader!BS:BS)+SUMIF(Unloader!B:B,Summary!B475,Unloader!BO:BO)</f>
        <v>0</v>
      </c>
      <c r="AL475" s="28">
        <f>SUMIF(C$2:C475,C475,AJ$2:AJ475)</f>
        <v>0</v>
      </c>
      <c r="AM475" s="28">
        <f>SUMIF(C$2:C475,C475,AK$2:AK475)</f>
        <v>0</v>
      </c>
      <c r="AN475" s="18" t="e">
        <f t="shared" si="190"/>
        <v>#DIV/0!</v>
      </c>
      <c r="AO475" s="18">
        <f>SUM(AJ$2:AJ475)</f>
        <v>52.99444444444444</v>
      </c>
      <c r="AP475" s="18">
        <f>SUM(AK$2:AK475)</f>
        <v>13.250694444444441</v>
      </c>
      <c r="AQ475" s="18">
        <f t="shared" si="191"/>
        <v>1448.8452062693295</v>
      </c>
    </row>
    <row r="476" spans="1:43" x14ac:dyDescent="0.25">
      <c r="A476" s="49">
        <f t="shared" si="194"/>
        <v>475</v>
      </c>
      <c r="B476" s="120">
        <f t="shared" si="194"/>
        <v>41108</v>
      </c>
      <c r="C476" s="21">
        <f t="shared" si="173"/>
        <v>7</v>
      </c>
      <c r="D476" s="51">
        <f>COUNTIF('Rake Load'!A:A,Summary!B476)</f>
        <v>0</v>
      </c>
      <c r="E476" s="51">
        <f>SUMIF('Rake Load'!A:A,B476,'Rake Load'!F:F)</f>
        <v>0</v>
      </c>
      <c r="F476" s="23">
        <f>SUMIF('Rake Load'!A:A,B476,'Rake Load'!AB:AB)</f>
        <v>0</v>
      </c>
      <c r="G476" s="23" t="e">
        <f t="shared" si="174"/>
        <v>#DIV/0!</v>
      </c>
      <c r="H476" s="24" t="e">
        <f t="shared" si="175"/>
        <v>#DIV/0!</v>
      </c>
      <c r="I476" s="24" t="e">
        <f t="shared" si="176"/>
        <v>#DIV/0!</v>
      </c>
      <c r="J476" s="23">
        <f>SUMIF('Rake Load'!A:A,B476,'Rake Load'!BI:BI)</f>
        <v>0</v>
      </c>
      <c r="K476" s="29">
        <f t="shared" si="177"/>
        <v>0</v>
      </c>
      <c r="L476" s="29" t="e">
        <f t="shared" si="178"/>
        <v>#DIV/0!</v>
      </c>
      <c r="M476" s="36" t="e">
        <f t="shared" si="179"/>
        <v>#DIV/0!</v>
      </c>
      <c r="N476" s="36" t="e">
        <f t="shared" si="180"/>
        <v>#DIV/0!</v>
      </c>
      <c r="O476" s="122">
        <f>SUMIF(C$2:C476,C476,D$2:D476)</f>
        <v>0</v>
      </c>
      <c r="P476" s="21">
        <f>SUMIF(C$2:C476,C476,F$2:F476)</f>
        <v>0</v>
      </c>
      <c r="Q476" s="25" t="e">
        <f t="shared" si="181"/>
        <v>#DIV/0!</v>
      </c>
      <c r="R476" s="24" t="e">
        <f t="shared" si="182"/>
        <v>#DIV/0!</v>
      </c>
      <c r="S476" s="24" t="e">
        <f t="shared" si="183"/>
        <v>#DIV/0!</v>
      </c>
      <c r="T476" s="122">
        <f>SUM(D$2:D476)</f>
        <v>376</v>
      </c>
      <c r="U476" s="26">
        <f>SUMIF(C$2:C476,C476,E$2:E476)</f>
        <v>0</v>
      </c>
      <c r="V476" s="26">
        <f>SUM(E$2:E476)</f>
        <v>1324319.5799999998</v>
      </c>
      <c r="W476" s="31">
        <f>SUM(F$2:F476)</f>
        <v>50.32291666666665</v>
      </c>
      <c r="X476" s="31">
        <f t="shared" si="184"/>
        <v>0.13383754432624109</v>
      </c>
      <c r="Y476" s="24">
        <f t="shared" si="185"/>
        <v>3</v>
      </c>
      <c r="Z476" s="24">
        <f t="shared" si="186"/>
        <v>12</v>
      </c>
      <c r="AA476" s="26">
        <f>SUMIF('Rake Load'!A:A,Summary!B476,'Rake Load'!AO:AO)</f>
        <v>0</v>
      </c>
      <c r="AB476" s="26">
        <f>SUMIF(C$2:C476,C476,AA$2:AA476)</f>
        <v>0</v>
      </c>
      <c r="AC476" s="26">
        <f>SUM(AA$2:AA476)</f>
        <v>125.58750000000001</v>
      </c>
      <c r="AD476" s="31" t="e">
        <f t="shared" si="187"/>
        <v>#DIV/0!</v>
      </c>
      <c r="AE476" s="31" t="e">
        <f t="shared" si="188"/>
        <v>#DIV/0!</v>
      </c>
      <c r="AF476" s="31">
        <f t="shared" si="189"/>
        <v>0.33400930851063831</v>
      </c>
      <c r="AG476" s="26">
        <f>SUMIF(Unloader!B:B,Summary!B476,Unloader!M:M)</f>
        <v>0</v>
      </c>
      <c r="AH476" s="26">
        <f>SUMIF(C$2:C476,C476,AG$2:AG476)</f>
        <v>0</v>
      </c>
      <c r="AI476" s="26">
        <f>SUM(AG$2:AG476)</f>
        <v>1381981</v>
      </c>
      <c r="AJ476" s="28">
        <f>SUMIF(Unloader!B:B,Summary!B476,Unloader!X:X)</f>
        <v>0</v>
      </c>
      <c r="AK476" s="28">
        <f>SUMIF(Unloader!B:B,Summary!B476,Unloader!AE:AE)+SUMIF(Unloader!B:B,Summary!B476,Unloader!BS:BS)+SUMIF(Unloader!B:B,Summary!B476,Unloader!BO:BO)</f>
        <v>0</v>
      </c>
      <c r="AL476" s="28">
        <f>SUMIF(C$2:C476,C476,AJ$2:AJ476)</f>
        <v>0</v>
      </c>
      <c r="AM476" s="28">
        <f>SUMIF(C$2:C476,C476,AK$2:AK476)</f>
        <v>0</v>
      </c>
      <c r="AN476" s="18" t="e">
        <f t="shared" si="190"/>
        <v>#DIV/0!</v>
      </c>
      <c r="AO476" s="18">
        <f>SUM(AJ$2:AJ476)</f>
        <v>52.99444444444444</v>
      </c>
      <c r="AP476" s="18">
        <f>SUM(AK$2:AK476)</f>
        <v>13.250694444444441</v>
      </c>
      <c r="AQ476" s="18">
        <f t="shared" si="191"/>
        <v>1448.8452062693295</v>
      </c>
    </row>
    <row r="477" spans="1:43" x14ac:dyDescent="0.25">
      <c r="A477" s="49">
        <f t="shared" si="194"/>
        <v>476</v>
      </c>
      <c r="B477" s="120">
        <f t="shared" si="194"/>
        <v>41109</v>
      </c>
      <c r="C477" s="21">
        <f t="shared" si="173"/>
        <v>7</v>
      </c>
      <c r="D477" s="51">
        <f>COUNTIF('Rake Load'!A:A,Summary!B477)</f>
        <v>0</v>
      </c>
      <c r="E477" s="51">
        <f>SUMIF('Rake Load'!A:A,B477,'Rake Load'!F:F)</f>
        <v>0</v>
      </c>
      <c r="F477" s="23">
        <f>SUMIF('Rake Load'!A:A,B477,'Rake Load'!AB:AB)</f>
        <v>0</v>
      </c>
      <c r="G477" s="23" t="e">
        <f t="shared" si="174"/>
        <v>#DIV/0!</v>
      </c>
      <c r="H477" s="24" t="e">
        <f t="shared" si="175"/>
        <v>#DIV/0!</v>
      </c>
      <c r="I477" s="24" t="e">
        <f t="shared" si="176"/>
        <v>#DIV/0!</v>
      </c>
      <c r="J477" s="23">
        <f>SUMIF('Rake Load'!A:A,B477,'Rake Load'!BI:BI)</f>
        <v>0</v>
      </c>
      <c r="K477" s="29">
        <f t="shared" si="177"/>
        <v>0</v>
      </c>
      <c r="L477" s="29" t="e">
        <f t="shared" si="178"/>
        <v>#DIV/0!</v>
      </c>
      <c r="M477" s="36" t="e">
        <f t="shared" si="179"/>
        <v>#DIV/0!</v>
      </c>
      <c r="N477" s="36" t="e">
        <f t="shared" si="180"/>
        <v>#DIV/0!</v>
      </c>
      <c r="O477" s="122">
        <f>SUMIF(C$2:C477,C477,D$2:D477)</f>
        <v>0</v>
      </c>
      <c r="P477" s="21">
        <f>SUMIF(C$2:C477,C477,F$2:F477)</f>
        <v>0</v>
      </c>
      <c r="Q477" s="25" t="e">
        <f t="shared" si="181"/>
        <v>#DIV/0!</v>
      </c>
      <c r="R477" s="24" t="e">
        <f t="shared" si="182"/>
        <v>#DIV/0!</v>
      </c>
      <c r="S477" s="24" t="e">
        <f t="shared" si="183"/>
        <v>#DIV/0!</v>
      </c>
      <c r="T477" s="122">
        <f>SUM(D$2:D477)</f>
        <v>376</v>
      </c>
      <c r="U477" s="26">
        <f>SUMIF(C$2:C477,C477,E$2:E477)</f>
        <v>0</v>
      </c>
      <c r="V477" s="26">
        <f>SUM(E$2:E477)</f>
        <v>1324319.5799999998</v>
      </c>
      <c r="W477" s="31">
        <f>SUM(F$2:F477)</f>
        <v>50.32291666666665</v>
      </c>
      <c r="X477" s="31">
        <f t="shared" si="184"/>
        <v>0.13383754432624109</v>
      </c>
      <c r="Y477" s="24">
        <f t="shared" si="185"/>
        <v>3</v>
      </c>
      <c r="Z477" s="24">
        <f t="shared" si="186"/>
        <v>12</v>
      </c>
      <c r="AA477" s="26">
        <f>SUMIF('Rake Load'!A:A,Summary!B477,'Rake Load'!AO:AO)</f>
        <v>0</v>
      </c>
      <c r="AB477" s="26">
        <f>SUMIF(C$2:C477,C477,AA$2:AA477)</f>
        <v>0</v>
      </c>
      <c r="AC477" s="26">
        <f>SUM(AA$2:AA477)</f>
        <v>125.58750000000001</v>
      </c>
      <c r="AD477" s="31" t="e">
        <f t="shared" si="187"/>
        <v>#DIV/0!</v>
      </c>
      <c r="AE477" s="31" t="e">
        <f t="shared" si="188"/>
        <v>#DIV/0!</v>
      </c>
      <c r="AF477" s="31">
        <f t="shared" si="189"/>
        <v>0.33400930851063831</v>
      </c>
      <c r="AG477" s="26">
        <f>SUMIF(Unloader!B:B,Summary!B477,Unloader!M:M)</f>
        <v>0</v>
      </c>
      <c r="AH477" s="26">
        <f>SUMIF(C$2:C477,C477,AG$2:AG477)</f>
        <v>0</v>
      </c>
      <c r="AI477" s="26">
        <f>SUM(AG$2:AG477)</f>
        <v>1381981</v>
      </c>
      <c r="AJ477" s="28">
        <f>SUMIF(Unloader!B:B,Summary!B477,Unloader!X:X)</f>
        <v>0</v>
      </c>
      <c r="AK477" s="28">
        <f>SUMIF(Unloader!B:B,Summary!B477,Unloader!AE:AE)+SUMIF(Unloader!B:B,Summary!B477,Unloader!BS:BS)+SUMIF(Unloader!B:B,Summary!B477,Unloader!BO:BO)</f>
        <v>0</v>
      </c>
      <c r="AL477" s="28">
        <f>SUMIF(C$2:C477,C477,AJ$2:AJ477)</f>
        <v>0</v>
      </c>
      <c r="AM477" s="28">
        <f>SUMIF(C$2:C477,C477,AK$2:AK477)</f>
        <v>0</v>
      </c>
      <c r="AN477" s="18" t="e">
        <f t="shared" si="190"/>
        <v>#DIV/0!</v>
      </c>
      <c r="AO477" s="18">
        <f>SUM(AJ$2:AJ477)</f>
        <v>52.99444444444444</v>
      </c>
      <c r="AP477" s="18">
        <f>SUM(AK$2:AK477)</f>
        <v>13.250694444444441</v>
      </c>
      <c r="AQ477" s="18">
        <f t="shared" si="191"/>
        <v>1448.8452062693295</v>
      </c>
    </row>
    <row r="478" spans="1:43" x14ac:dyDescent="0.25">
      <c r="A478" s="49">
        <f t="shared" si="194"/>
        <v>477</v>
      </c>
      <c r="B478" s="120">
        <f t="shared" si="194"/>
        <v>41110</v>
      </c>
      <c r="C478" s="21">
        <f t="shared" si="173"/>
        <v>7</v>
      </c>
      <c r="D478" s="51">
        <f>COUNTIF('Rake Load'!A:A,Summary!B478)</f>
        <v>0</v>
      </c>
      <c r="E478" s="51">
        <f>SUMIF('Rake Load'!A:A,B478,'Rake Load'!F:F)</f>
        <v>0</v>
      </c>
      <c r="F478" s="23">
        <f>SUMIF('Rake Load'!A:A,B478,'Rake Load'!AB:AB)</f>
        <v>0</v>
      </c>
      <c r="G478" s="23" t="e">
        <f t="shared" si="174"/>
        <v>#DIV/0!</v>
      </c>
      <c r="H478" s="24" t="e">
        <f t="shared" si="175"/>
        <v>#DIV/0!</v>
      </c>
      <c r="I478" s="24" t="e">
        <f t="shared" si="176"/>
        <v>#DIV/0!</v>
      </c>
      <c r="J478" s="23">
        <f>SUMIF('Rake Load'!A:A,B478,'Rake Load'!BI:BI)</f>
        <v>0</v>
      </c>
      <c r="K478" s="29">
        <f t="shared" si="177"/>
        <v>0</v>
      </c>
      <c r="L478" s="29" t="e">
        <f t="shared" si="178"/>
        <v>#DIV/0!</v>
      </c>
      <c r="M478" s="36" t="e">
        <f t="shared" si="179"/>
        <v>#DIV/0!</v>
      </c>
      <c r="N478" s="36" t="e">
        <f t="shared" si="180"/>
        <v>#DIV/0!</v>
      </c>
      <c r="O478" s="122">
        <f>SUMIF(C$2:C478,C478,D$2:D478)</f>
        <v>0</v>
      </c>
      <c r="P478" s="21">
        <f>SUMIF(C$2:C478,C478,F$2:F478)</f>
        <v>0</v>
      </c>
      <c r="Q478" s="25" t="e">
        <f t="shared" si="181"/>
        <v>#DIV/0!</v>
      </c>
      <c r="R478" s="24" t="e">
        <f t="shared" si="182"/>
        <v>#DIV/0!</v>
      </c>
      <c r="S478" s="24" t="e">
        <f t="shared" si="183"/>
        <v>#DIV/0!</v>
      </c>
      <c r="T478" s="122">
        <f>SUM(D$2:D478)</f>
        <v>376</v>
      </c>
      <c r="U478" s="26">
        <f>SUMIF(C$2:C478,C478,E$2:E478)</f>
        <v>0</v>
      </c>
      <c r="V478" s="26">
        <f>SUM(E$2:E478)</f>
        <v>1324319.5799999998</v>
      </c>
      <c r="W478" s="31">
        <f>SUM(F$2:F478)</f>
        <v>50.32291666666665</v>
      </c>
      <c r="X478" s="31">
        <f t="shared" si="184"/>
        <v>0.13383754432624109</v>
      </c>
      <c r="Y478" s="24">
        <f t="shared" si="185"/>
        <v>3</v>
      </c>
      <c r="Z478" s="24">
        <f t="shared" si="186"/>
        <v>12</v>
      </c>
      <c r="AA478" s="26">
        <f>SUMIF('Rake Load'!A:A,Summary!B478,'Rake Load'!AO:AO)</f>
        <v>0</v>
      </c>
      <c r="AB478" s="26">
        <f>SUMIF(C$2:C478,C478,AA$2:AA478)</f>
        <v>0</v>
      </c>
      <c r="AC478" s="26">
        <f>SUM(AA$2:AA478)</f>
        <v>125.58750000000001</v>
      </c>
      <c r="AD478" s="31" t="e">
        <f t="shared" si="187"/>
        <v>#DIV/0!</v>
      </c>
      <c r="AE478" s="31" t="e">
        <f t="shared" si="188"/>
        <v>#DIV/0!</v>
      </c>
      <c r="AF478" s="31">
        <f t="shared" si="189"/>
        <v>0.33400930851063831</v>
      </c>
      <c r="AG478" s="26">
        <f>SUMIF(Unloader!B:B,Summary!B478,Unloader!M:M)</f>
        <v>0</v>
      </c>
      <c r="AH478" s="26">
        <f>SUMIF(C$2:C478,C478,AG$2:AG478)</f>
        <v>0</v>
      </c>
      <c r="AI478" s="26">
        <f>SUM(AG$2:AG478)</f>
        <v>1381981</v>
      </c>
      <c r="AJ478" s="28">
        <f>SUMIF(Unloader!B:B,Summary!B478,Unloader!X:X)</f>
        <v>0</v>
      </c>
      <c r="AK478" s="28">
        <f>SUMIF(Unloader!B:B,Summary!B478,Unloader!AE:AE)+SUMIF(Unloader!B:B,Summary!B478,Unloader!BS:BS)+SUMIF(Unloader!B:B,Summary!B478,Unloader!BO:BO)</f>
        <v>0</v>
      </c>
      <c r="AL478" s="28">
        <f>SUMIF(C$2:C478,C478,AJ$2:AJ478)</f>
        <v>0</v>
      </c>
      <c r="AM478" s="28">
        <f>SUMIF(C$2:C478,C478,AK$2:AK478)</f>
        <v>0</v>
      </c>
      <c r="AN478" s="18" t="e">
        <f t="shared" si="190"/>
        <v>#DIV/0!</v>
      </c>
      <c r="AO478" s="18">
        <f>SUM(AJ$2:AJ478)</f>
        <v>52.99444444444444</v>
      </c>
      <c r="AP478" s="18">
        <f>SUM(AK$2:AK478)</f>
        <v>13.250694444444441</v>
      </c>
      <c r="AQ478" s="18">
        <f t="shared" si="191"/>
        <v>1448.8452062693295</v>
      </c>
    </row>
    <row r="479" spans="1:43" x14ac:dyDescent="0.25">
      <c r="A479" s="49">
        <f t="shared" si="194"/>
        <v>478</v>
      </c>
      <c r="B479" s="120">
        <f t="shared" si="194"/>
        <v>41111</v>
      </c>
      <c r="C479" s="21">
        <f t="shared" si="173"/>
        <v>7</v>
      </c>
      <c r="D479" s="51">
        <f>COUNTIF('Rake Load'!A:A,Summary!B479)</f>
        <v>0</v>
      </c>
      <c r="E479" s="51">
        <f>SUMIF('Rake Load'!A:A,B479,'Rake Load'!F:F)</f>
        <v>0</v>
      </c>
      <c r="F479" s="23">
        <f>SUMIF('Rake Load'!A:A,B479,'Rake Load'!AB:AB)</f>
        <v>0</v>
      </c>
      <c r="G479" s="23" t="e">
        <f t="shared" si="174"/>
        <v>#DIV/0!</v>
      </c>
      <c r="H479" s="24" t="e">
        <f t="shared" si="175"/>
        <v>#DIV/0!</v>
      </c>
      <c r="I479" s="24" t="e">
        <f t="shared" si="176"/>
        <v>#DIV/0!</v>
      </c>
      <c r="J479" s="23">
        <f>SUMIF('Rake Load'!A:A,B479,'Rake Load'!BI:BI)</f>
        <v>0</v>
      </c>
      <c r="K479" s="29">
        <f t="shared" si="177"/>
        <v>0</v>
      </c>
      <c r="L479" s="29" t="e">
        <f t="shared" si="178"/>
        <v>#DIV/0!</v>
      </c>
      <c r="M479" s="36" t="e">
        <f t="shared" si="179"/>
        <v>#DIV/0!</v>
      </c>
      <c r="N479" s="36" t="e">
        <f t="shared" si="180"/>
        <v>#DIV/0!</v>
      </c>
      <c r="O479" s="122">
        <f>SUMIF(C$2:C479,C479,D$2:D479)</f>
        <v>0</v>
      </c>
      <c r="P479" s="21">
        <f>SUMIF(C$2:C479,C479,F$2:F479)</f>
        <v>0</v>
      </c>
      <c r="Q479" s="25" t="e">
        <f t="shared" si="181"/>
        <v>#DIV/0!</v>
      </c>
      <c r="R479" s="24" t="e">
        <f t="shared" si="182"/>
        <v>#DIV/0!</v>
      </c>
      <c r="S479" s="24" t="e">
        <f t="shared" si="183"/>
        <v>#DIV/0!</v>
      </c>
      <c r="T479" s="122">
        <f>SUM(D$2:D479)</f>
        <v>376</v>
      </c>
      <c r="U479" s="26">
        <f>SUMIF(C$2:C479,C479,E$2:E479)</f>
        <v>0</v>
      </c>
      <c r="V479" s="26">
        <f>SUM(E$2:E479)</f>
        <v>1324319.5799999998</v>
      </c>
      <c r="W479" s="31">
        <f>SUM(F$2:F479)</f>
        <v>50.32291666666665</v>
      </c>
      <c r="X479" s="31">
        <f t="shared" si="184"/>
        <v>0.13383754432624109</v>
      </c>
      <c r="Y479" s="24">
        <f t="shared" si="185"/>
        <v>3</v>
      </c>
      <c r="Z479" s="24">
        <f t="shared" si="186"/>
        <v>12</v>
      </c>
      <c r="AA479" s="26">
        <f>SUMIF('Rake Load'!A:A,Summary!B479,'Rake Load'!AO:AO)</f>
        <v>0</v>
      </c>
      <c r="AB479" s="26">
        <f>SUMIF(C$2:C479,C479,AA$2:AA479)</f>
        <v>0</v>
      </c>
      <c r="AC479" s="26">
        <f>SUM(AA$2:AA479)</f>
        <v>125.58750000000001</v>
      </c>
      <c r="AD479" s="31" t="e">
        <f t="shared" si="187"/>
        <v>#DIV/0!</v>
      </c>
      <c r="AE479" s="31" t="e">
        <f t="shared" si="188"/>
        <v>#DIV/0!</v>
      </c>
      <c r="AF479" s="31">
        <f t="shared" si="189"/>
        <v>0.33400930851063831</v>
      </c>
      <c r="AG479" s="26">
        <f>SUMIF(Unloader!B:B,Summary!B479,Unloader!M:M)</f>
        <v>0</v>
      </c>
      <c r="AH479" s="26">
        <f>SUMIF(C$2:C479,C479,AG$2:AG479)</f>
        <v>0</v>
      </c>
      <c r="AI479" s="26">
        <f>SUM(AG$2:AG479)</f>
        <v>1381981</v>
      </c>
      <c r="AJ479" s="28">
        <f>SUMIF(Unloader!B:B,Summary!B479,Unloader!X:X)</f>
        <v>0</v>
      </c>
      <c r="AK479" s="28">
        <f>SUMIF(Unloader!B:B,Summary!B479,Unloader!AE:AE)+SUMIF(Unloader!B:B,Summary!B479,Unloader!BS:BS)+SUMIF(Unloader!B:B,Summary!B479,Unloader!BO:BO)</f>
        <v>0</v>
      </c>
      <c r="AL479" s="28">
        <f>SUMIF(C$2:C479,C479,AJ$2:AJ479)</f>
        <v>0</v>
      </c>
      <c r="AM479" s="28">
        <f>SUMIF(C$2:C479,C479,AK$2:AK479)</f>
        <v>0</v>
      </c>
      <c r="AN479" s="18" t="e">
        <f t="shared" si="190"/>
        <v>#DIV/0!</v>
      </c>
      <c r="AO479" s="18">
        <f>SUM(AJ$2:AJ479)</f>
        <v>52.99444444444444</v>
      </c>
      <c r="AP479" s="18">
        <f>SUM(AK$2:AK479)</f>
        <v>13.250694444444441</v>
      </c>
      <c r="AQ479" s="18">
        <f t="shared" si="191"/>
        <v>1448.8452062693295</v>
      </c>
    </row>
    <row r="480" spans="1:43" x14ac:dyDescent="0.25">
      <c r="A480" s="49">
        <f t="shared" si="194"/>
        <v>479</v>
      </c>
      <c r="B480" s="120">
        <f t="shared" si="194"/>
        <v>41112</v>
      </c>
      <c r="C480" s="21">
        <f t="shared" si="173"/>
        <v>7</v>
      </c>
      <c r="D480" s="51">
        <f>COUNTIF('Rake Load'!A:A,Summary!B480)</f>
        <v>0</v>
      </c>
      <c r="E480" s="51">
        <f>SUMIF('Rake Load'!A:A,B480,'Rake Load'!F:F)</f>
        <v>0</v>
      </c>
      <c r="F480" s="23">
        <f>SUMIF('Rake Load'!A:A,B480,'Rake Load'!AB:AB)</f>
        <v>0</v>
      </c>
      <c r="G480" s="23" t="e">
        <f t="shared" si="174"/>
        <v>#DIV/0!</v>
      </c>
      <c r="H480" s="24" t="e">
        <f t="shared" si="175"/>
        <v>#DIV/0!</v>
      </c>
      <c r="I480" s="24" t="e">
        <f t="shared" si="176"/>
        <v>#DIV/0!</v>
      </c>
      <c r="J480" s="23">
        <f>SUMIF('Rake Load'!A:A,B480,'Rake Load'!BI:BI)</f>
        <v>0</v>
      </c>
      <c r="K480" s="29">
        <f t="shared" si="177"/>
        <v>0</v>
      </c>
      <c r="L480" s="29" t="e">
        <f t="shared" si="178"/>
        <v>#DIV/0!</v>
      </c>
      <c r="M480" s="36" t="e">
        <f t="shared" si="179"/>
        <v>#DIV/0!</v>
      </c>
      <c r="N480" s="36" t="e">
        <f t="shared" si="180"/>
        <v>#DIV/0!</v>
      </c>
      <c r="O480" s="122">
        <f>SUMIF(C$2:C480,C480,D$2:D480)</f>
        <v>0</v>
      </c>
      <c r="P480" s="21">
        <f>SUMIF(C$2:C480,C480,F$2:F480)</f>
        <v>0</v>
      </c>
      <c r="Q480" s="25" t="e">
        <f t="shared" si="181"/>
        <v>#DIV/0!</v>
      </c>
      <c r="R480" s="24" t="e">
        <f t="shared" si="182"/>
        <v>#DIV/0!</v>
      </c>
      <c r="S480" s="24" t="e">
        <f t="shared" si="183"/>
        <v>#DIV/0!</v>
      </c>
      <c r="T480" s="122">
        <f>SUM(D$2:D480)</f>
        <v>376</v>
      </c>
      <c r="U480" s="26">
        <f>SUMIF(C$2:C480,C480,E$2:E480)</f>
        <v>0</v>
      </c>
      <c r="V480" s="26">
        <f>SUM(E$2:E480)</f>
        <v>1324319.5799999998</v>
      </c>
      <c r="W480" s="31">
        <f>SUM(F$2:F480)</f>
        <v>50.32291666666665</v>
      </c>
      <c r="X480" s="31">
        <f t="shared" si="184"/>
        <v>0.13383754432624109</v>
      </c>
      <c r="Y480" s="24">
        <f t="shared" si="185"/>
        <v>3</v>
      </c>
      <c r="Z480" s="24">
        <f t="shared" si="186"/>
        <v>12</v>
      </c>
      <c r="AA480" s="26">
        <f>SUMIF('Rake Load'!A:A,Summary!B480,'Rake Load'!AO:AO)</f>
        <v>0</v>
      </c>
      <c r="AB480" s="26">
        <f>SUMIF(C$2:C480,C480,AA$2:AA480)</f>
        <v>0</v>
      </c>
      <c r="AC480" s="26">
        <f>SUM(AA$2:AA480)</f>
        <v>125.58750000000001</v>
      </c>
      <c r="AD480" s="31" t="e">
        <f t="shared" si="187"/>
        <v>#DIV/0!</v>
      </c>
      <c r="AE480" s="31" t="e">
        <f t="shared" si="188"/>
        <v>#DIV/0!</v>
      </c>
      <c r="AF480" s="31">
        <f t="shared" si="189"/>
        <v>0.33400930851063831</v>
      </c>
      <c r="AG480" s="26">
        <f>SUMIF(Unloader!B:B,Summary!B480,Unloader!M:M)</f>
        <v>0</v>
      </c>
      <c r="AH480" s="26">
        <f>SUMIF(C$2:C480,C480,AG$2:AG480)</f>
        <v>0</v>
      </c>
      <c r="AI480" s="26">
        <f>SUM(AG$2:AG480)</f>
        <v>1381981</v>
      </c>
      <c r="AJ480" s="28">
        <f>SUMIF(Unloader!B:B,Summary!B480,Unloader!X:X)</f>
        <v>0</v>
      </c>
      <c r="AK480" s="28">
        <f>SUMIF(Unloader!B:B,Summary!B480,Unloader!AE:AE)+SUMIF(Unloader!B:B,Summary!B480,Unloader!BS:BS)+SUMIF(Unloader!B:B,Summary!B480,Unloader!BO:BO)</f>
        <v>0</v>
      </c>
      <c r="AL480" s="28">
        <f>SUMIF(C$2:C480,C480,AJ$2:AJ480)</f>
        <v>0</v>
      </c>
      <c r="AM480" s="28">
        <f>SUMIF(C$2:C480,C480,AK$2:AK480)</f>
        <v>0</v>
      </c>
      <c r="AN480" s="18" t="e">
        <f t="shared" si="190"/>
        <v>#DIV/0!</v>
      </c>
      <c r="AO480" s="18">
        <f>SUM(AJ$2:AJ480)</f>
        <v>52.99444444444444</v>
      </c>
      <c r="AP480" s="18">
        <f>SUM(AK$2:AK480)</f>
        <v>13.250694444444441</v>
      </c>
      <c r="AQ480" s="18">
        <f t="shared" si="191"/>
        <v>1448.8452062693295</v>
      </c>
    </row>
    <row r="481" spans="1:43" x14ac:dyDescent="0.25">
      <c r="A481" s="49">
        <f t="shared" si="194"/>
        <v>480</v>
      </c>
      <c r="B481" s="120">
        <f t="shared" si="194"/>
        <v>41113</v>
      </c>
      <c r="C481" s="21">
        <f t="shared" si="173"/>
        <v>7</v>
      </c>
      <c r="D481" s="51">
        <f>COUNTIF('Rake Load'!A:A,Summary!B481)</f>
        <v>0</v>
      </c>
      <c r="E481" s="51">
        <f>SUMIF('Rake Load'!A:A,B481,'Rake Load'!F:F)</f>
        <v>0</v>
      </c>
      <c r="F481" s="23">
        <f>SUMIF('Rake Load'!A:A,B481,'Rake Load'!AB:AB)</f>
        <v>0</v>
      </c>
      <c r="G481" s="23" t="e">
        <f t="shared" si="174"/>
        <v>#DIV/0!</v>
      </c>
      <c r="H481" s="24" t="e">
        <f t="shared" si="175"/>
        <v>#DIV/0!</v>
      </c>
      <c r="I481" s="24" t="e">
        <f t="shared" si="176"/>
        <v>#DIV/0!</v>
      </c>
      <c r="J481" s="23">
        <f>SUMIF('Rake Load'!A:A,B481,'Rake Load'!BI:BI)</f>
        <v>0</v>
      </c>
      <c r="K481" s="29">
        <f t="shared" si="177"/>
        <v>0</v>
      </c>
      <c r="L481" s="29" t="e">
        <f t="shared" si="178"/>
        <v>#DIV/0!</v>
      </c>
      <c r="M481" s="36" t="e">
        <f t="shared" si="179"/>
        <v>#DIV/0!</v>
      </c>
      <c r="N481" s="36" t="e">
        <f t="shared" si="180"/>
        <v>#DIV/0!</v>
      </c>
      <c r="O481" s="122">
        <f>SUMIF(C$2:C481,C481,D$2:D481)</f>
        <v>0</v>
      </c>
      <c r="P481" s="21">
        <f>SUMIF(C$2:C481,C481,F$2:F481)</f>
        <v>0</v>
      </c>
      <c r="Q481" s="25" t="e">
        <f t="shared" si="181"/>
        <v>#DIV/0!</v>
      </c>
      <c r="R481" s="24" t="e">
        <f t="shared" si="182"/>
        <v>#DIV/0!</v>
      </c>
      <c r="S481" s="24" t="e">
        <f t="shared" si="183"/>
        <v>#DIV/0!</v>
      </c>
      <c r="T481" s="122">
        <f>SUM(D$2:D481)</f>
        <v>376</v>
      </c>
      <c r="U481" s="26">
        <f>SUMIF(C$2:C481,C481,E$2:E481)</f>
        <v>0</v>
      </c>
      <c r="V481" s="26">
        <f>SUM(E$2:E481)</f>
        <v>1324319.5799999998</v>
      </c>
      <c r="W481" s="31">
        <f>SUM(F$2:F481)</f>
        <v>50.32291666666665</v>
      </c>
      <c r="X481" s="31">
        <f t="shared" si="184"/>
        <v>0.13383754432624109</v>
      </c>
      <c r="Y481" s="24">
        <f t="shared" si="185"/>
        <v>3</v>
      </c>
      <c r="Z481" s="24">
        <f t="shared" si="186"/>
        <v>12</v>
      </c>
      <c r="AA481" s="26">
        <f>SUMIF('Rake Load'!A:A,Summary!B481,'Rake Load'!AO:AO)</f>
        <v>0</v>
      </c>
      <c r="AB481" s="26">
        <f>SUMIF(C$2:C481,C481,AA$2:AA481)</f>
        <v>0</v>
      </c>
      <c r="AC481" s="26">
        <f>SUM(AA$2:AA481)</f>
        <v>125.58750000000001</v>
      </c>
      <c r="AD481" s="31" t="e">
        <f t="shared" si="187"/>
        <v>#DIV/0!</v>
      </c>
      <c r="AE481" s="31" t="e">
        <f t="shared" si="188"/>
        <v>#DIV/0!</v>
      </c>
      <c r="AF481" s="31">
        <f t="shared" si="189"/>
        <v>0.33400930851063831</v>
      </c>
      <c r="AG481" s="26">
        <f>SUMIF(Unloader!B:B,Summary!B481,Unloader!M:M)</f>
        <v>0</v>
      </c>
      <c r="AH481" s="26">
        <f>SUMIF(C$2:C481,C481,AG$2:AG481)</f>
        <v>0</v>
      </c>
      <c r="AI481" s="26">
        <f>SUM(AG$2:AG481)</f>
        <v>1381981</v>
      </c>
      <c r="AJ481" s="28">
        <f>SUMIF(Unloader!B:B,Summary!B481,Unloader!X:X)</f>
        <v>0</v>
      </c>
      <c r="AK481" s="28">
        <f>SUMIF(Unloader!B:B,Summary!B481,Unloader!AE:AE)+SUMIF(Unloader!B:B,Summary!B481,Unloader!BS:BS)+SUMIF(Unloader!B:B,Summary!B481,Unloader!BO:BO)</f>
        <v>0</v>
      </c>
      <c r="AL481" s="28">
        <f>SUMIF(C$2:C481,C481,AJ$2:AJ481)</f>
        <v>0</v>
      </c>
      <c r="AM481" s="28">
        <f>SUMIF(C$2:C481,C481,AK$2:AK481)</f>
        <v>0</v>
      </c>
      <c r="AN481" s="18" t="e">
        <f t="shared" si="190"/>
        <v>#DIV/0!</v>
      </c>
      <c r="AO481" s="18">
        <f>SUM(AJ$2:AJ481)</f>
        <v>52.99444444444444</v>
      </c>
      <c r="AP481" s="18">
        <f>SUM(AK$2:AK481)</f>
        <v>13.250694444444441</v>
      </c>
      <c r="AQ481" s="18">
        <f t="shared" si="191"/>
        <v>1448.8452062693295</v>
      </c>
    </row>
    <row r="482" spans="1:43" x14ac:dyDescent="0.25">
      <c r="A482" s="49">
        <f t="shared" si="194"/>
        <v>481</v>
      </c>
      <c r="B482" s="120">
        <f t="shared" si="194"/>
        <v>41114</v>
      </c>
      <c r="C482" s="21">
        <f t="shared" si="173"/>
        <v>7</v>
      </c>
      <c r="D482" s="51">
        <f>COUNTIF('Rake Load'!A:A,Summary!B482)</f>
        <v>0</v>
      </c>
      <c r="E482" s="51">
        <f>SUMIF('Rake Load'!A:A,B482,'Rake Load'!F:F)</f>
        <v>0</v>
      </c>
      <c r="F482" s="23">
        <f>SUMIF('Rake Load'!A:A,B482,'Rake Load'!AB:AB)</f>
        <v>0</v>
      </c>
      <c r="G482" s="23" t="e">
        <f t="shared" si="174"/>
        <v>#DIV/0!</v>
      </c>
      <c r="H482" s="24" t="e">
        <f t="shared" si="175"/>
        <v>#DIV/0!</v>
      </c>
      <c r="I482" s="24" t="e">
        <f t="shared" si="176"/>
        <v>#DIV/0!</v>
      </c>
      <c r="J482" s="23">
        <f>SUMIF('Rake Load'!A:A,B482,'Rake Load'!BI:BI)</f>
        <v>0</v>
      </c>
      <c r="K482" s="29">
        <f t="shared" si="177"/>
        <v>0</v>
      </c>
      <c r="L482" s="29" t="e">
        <f t="shared" si="178"/>
        <v>#DIV/0!</v>
      </c>
      <c r="M482" s="36" t="e">
        <f t="shared" si="179"/>
        <v>#DIV/0!</v>
      </c>
      <c r="N482" s="36" t="e">
        <f t="shared" si="180"/>
        <v>#DIV/0!</v>
      </c>
      <c r="O482" s="122">
        <f>SUMIF(C$2:C482,C482,D$2:D482)</f>
        <v>0</v>
      </c>
      <c r="P482" s="21">
        <f>SUMIF(C$2:C482,C482,F$2:F482)</f>
        <v>0</v>
      </c>
      <c r="Q482" s="25" t="e">
        <f t="shared" si="181"/>
        <v>#DIV/0!</v>
      </c>
      <c r="R482" s="24" t="e">
        <f t="shared" si="182"/>
        <v>#DIV/0!</v>
      </c>
      <c r="S482" s="24" t="e">
        <f t="shared" si="183"/>
        <v>#DIV/0!</v>
      </c>
      <c r="T482" s="122">
        <f>SUM(D$2:D482)</f>
        <v>376</v>
      </c>
      <c r="U482" s="26">
        <f>SUMIF(C$2:C482,C482,E$2:E482)</f>
        <v>0</v>
      </c>
      <c r="V482" s="26">
        <f>SUM(E$2:E482)</f>
        <v>1324319.5799999998</v>
      </c>
      <c r="W482" s="31">
        <f>SUM(F$2:F482)</f>
        <v>50.32291666666665</v>
      </c>
      <c r="X482" s="31">
        <f t="shared" si="184"/>
        <v>0.13383754432624109</v>
      </c>
      <c r="Y482" s="24">
        <f t="shared" si="185"/>
        <v>3</v>
      </c>
      <c r="Z482" s="24">
        <f t="shared" si="186"/>
        <v>12</v>
      </c>
      <c r="AA482" s="26">
        <f>SUMIF('Rake Load'!A:A,Summary!B482,'Rake Load'!AO:AO)</f>
        <v>0</v>
      </c>
      <c r="AB482" s="26">
        <f>SUMIF(C$2:C482,C482,AA$2:AA482)</f>
        <v>0</v>
      </c>
      <c r="AC482" s="26">
        <f>SUM(AA$2:AA482)</f>
        <v>125.58750000000001</v>
      </c>
      <c r="AD482" s="31" t="e">
        <f t="shared" si="187"/>
        <v>#DIV/0!</v>
      </c>
      <c r="AE482" s="31" t="e">
        <f t="shared" si="188"/>
        <v>#DIV/0!</v>
      </c>
      <c r="AF482" s="31">
        <f t="shared" si="189"/>
        <v>0.33400930851063831</v>
      </c>
      <c r="AG482" s="26">
        <f>SUMIF(Unloader!B:B,Summary!B482,Unloader!M:M)</f>
        <v>0</v>
      </c>
      <c r="AH482" s="26">
        <f>SUMIF(C$2:C482,C482,AG$2:AG482)</f>
        <v>0</v>
      </c>
      <c r="AI482" s="26">
        <f>SUM(AG$2:AG482)</f>
        <v>1381981</v>
      </c>
      <c r="AJ482" s="28">
        <f>SUMIF(Unloader!B:B,Summary!B482,Unloader!X:X)</f>
        <v>0</v>
      </c>
      <c r="AK482" s="28">
        <f>SUMIF(Unloader!B:B,Summary!B482,Unloader!AE:AE)+SUMIF(Unloader!B:B,Summary!B482,Unloader!BS:BS)+SUMIF(Unloader!B:B,Summary!B482,Unloader!BO:BO)</f>
        <v>0</v>
      </c>
      <c r="AL482" s="28">
        <f>SUMIF(C$2:C482,C482,AJ$2:AJ482)</f>
        <v>0</v>
      </c>
      <c r="AM482" s="28">
        <f>SUMIF(C$2:C482,C482,AK$2:AK482)</f>
        <v>0</v>
      </c>
      <c r="AN482" s="18" t="e">
        <f t="shared" si="190"/>
        <v>#DIV/0!</v>
      </c>
      <c r="AO482" s="18">
        <f>SUM(AJ$2:AJ482)</f>
        <v>52.99444444444444</v>
      </c>
      <c r="AP482" s="18">
        <f>SUM(AK$2:AK482)</f>
        <v>13.250694444444441</v>
      </c>
      <c r="AQ482" s="18">
        <f t="shared" si="191"/>
        <v>1448.8452062693295</v>
      </c>
    </row>
    <row r="483" spans="1:43" x14ac:dyDescent="0.25">
      <c r="A483" s="49">
        <f t="shared" si="194"/>
        <v>482</v>
      </c>
      <c r="B483" s="120">
        <f t="shared" si="194"/>
        <v>41115</v>
      </c>
      <c r="C483" s="21">
        <f t="shared" si="173"/>
        <v>7</v>
      </c>
      <c r="D483" s="51">
        <f>COUNTIF('Rake Load'!A:A,Summary!B483)</f>
        <v>0</v>
      </c>
      <c r="E483" s="51">
        <f>SUMIF('Rake Load'!A:A,B483,'Rake Load'!F:F)</f>
        <v>0</v>
      </c>
      <c r="F483" s="23">
        <f>SUMIF('Rake Load'!A:A,B483,'Rake Load'!AB:AB)</f>
        <v>0</v>
      </c>
      <c r="G483" s="23" t="e">
        <f t="shared" si="174"/>
        <v>#DIV/0!</v>
      </c>
      <c r="H483" s="24" t="e">
        <f t="shared" si="175"/>
        <v>#DIV/0!</v>
      </c>
      <c r="I483" s="24" t="e">
        <f t="shared" si="176"/>
        <v>#DIV/0!</v>
      </c>
      <c r="J483" s="23">
        <f>SUMIF('Rake Load'!A:A,B483,'Rake Load'!BI:BI)</f>
        <v>0</v>
      </c>
      <c r="K483" s="29">
        <f t="shared" si="177"/>
        <v>0</v>
      </c>
      <c r="L483" s="29" t="e">
        <f t="shared" si="178"/>
        <v>#DIV/0!</v>
      </c>
      <c r="M483" s="36" t="e">
        <f t="shared" si="179"/>
        <v>#DIV/0!</v>
      </c>
      <c r="N483" s="36" t="e">
        <f t="shared" si="180"/>
        <v>#DIV/0!</v>
      </c>
      <c r="O483" s="122">
        <f>SUMIF(C$2:C483,C483,D$2:D483)</f>
        <v>0</v>
      </c>
      <c r="P483" s="21">
        <f>SUMIF(C$2:C483,C483,F$2:F483)</f>
        <v>0</v>
      </c>
      <c r="Q483" s="25" t="e">
        <f t="shared" si="181"/>
        <v>#DIV/0!</v>
      </c>
      <c r="R483" s="24" t="e">
        <f t="shared" si="182"/>
        <v>#DIV/0!</v>
      </c>
      <c r="S483" s="24" t="e">
        <f t="shared" si="183"/>
        <v>#DIV/0!</v>
      </c>
      <c r="T483" s="122">
        <f>SUM(D$2:D483)</f>
        <v>376</v>
      </c>
      <c r="U483" s="26">
        <f>SUMIF(C$2:C483,C483,E$2:E483)</f>
        <v>0</v>
      </c>
      <c r="V483" s="26">
        <f>SUM(E$2:E483)</f>
        <v>1324319.5799999998</v>
      </c>
      <c r="W483" s="31">
        <f>SUM(F$2:F483)</f>
        <v>50.32291666666665</v>
      </c>
      <c r="X483" s="31">
        <f t="shared" si="184"/>
        <v>0.13383754432624109</v>
      </c>
      <c r="Y483" s="24">
        <f t="shared" si="185"/>
        <v>3</v>
      </c>
      <c r="Z483" s="24">
        <f t="shared" si="186"/>
        <v>12</v>
      </c>
      <c r="AA483" s="26">
        <f>SUMIF('Rake Load'!A:A,Summary!B483,'Rake Load'!AO:AO)</f>
        <v>0</v>
      </c>
      <c r="AB483" s="26">
        <f>SUMIF(C$2:C483,C483,AA$2:AA483)</f>
        <v>0</v>
      </c>
      <c r="AC483" s="26">
        <f>SUM(AA$2:AA483)</f>
        <v>125.58750000000001</v>
      </c>
      <c r="AD483" s="31" t="e">
        <f t="shared" si="187"/>
        <v>#DIV/0!</v>
      </c>
      <c r="AE483" s="31" t="e">
        <f t="shared" si="188"/>
        <v>#DIV/0!</v>
      </c>
      <c r="AF483" s="31">
        <f t="shared" si="189"/>
        <v>0.33400930851063831</v>
      </c>
      <c r="AG483" s="26">
        <f>SUMIF(Unloader!B:B,Summary!B483,Unloader!M:M)</f>
        <v>0</v>
      </c>
      <c r="AH483" s="26">
        <f>SUMIF(C$2:C483,C483,AG$2:AG483)</f>
        <v>0</v>
      </c>
      <c r="AI483" s="26">
        <f>SUM(AG$2:AG483)</f>
        <v>1381981</v>
      </c>
      <c r="AJ483" s="28">
        <f>SUMIF(Unloader!B:B,Summary!B483,Unloader!X:X)</f>
        <v>0</v>
      </c>
      <c r="AK483" s="28">
        <f>SUMIF(Unloader!B:B,Summary!B483,Unloader!AE:AE)+SUMIF(Unloader!B:B,Summary!B483,Unloader!BS:BS)+SUMIF(Unloader!B:B,Summary!B483,Unloader!BO:BO)</f>
        <v>0</v>
      </c>
      <c r="AL483" s="28">
        <f>SUMIF(C$2:C483,C483,AJ$2:AJ483)</f>
        <v>0</v>
      </c>
      <c r="AM483" s="28">
        <f>SUMIF(C$2:C483,C483,AK$2:AK483)</f>
        <v>0</v>
      </c>
      <c r="AN483" s="18" t="e">
        <f t="shared" si="190"/>
        <v>#DIV/0!</v>
      </c>
      <c r="AO483" s="18">
        <f>SUM(AJ$2:AJ483)</f>
        <v>52.99444444444444</v>
      </c>
      <c r="AP483" s="18">
        <f>SUM(AK$2:AK483)</f>
        <v>13.250694444444441</v>
      </c>
      <c r="AQ483" s="18">
        <f t="shared" si="191"/>
        <v>1448.8452062693295</v>
      </c>
    </row>
    <row r="484" spans="1:43" x14ac:dyDescent="0.25">
      <c r="A484" s="49">
        <f t="shared" si="194"/>
        <v>483</v>
      </c>
      <c r="B484" s="120">
        <f t="shared" si="194"/>
        <v>41116</v>
      </c>
      <c r="C484" s="21">
        <f t="shared" si="173"/>
        <v>7</v>
      </c>
      <c r="D484" s="51">
        <f>COUNTIF('Rake Load'!A:A,Summary!B484)</f>
        <v>0</v>
      </c>
      <c r="E484" s="51">
        <f>SUMIF('Rake Load'!A:A,B484,'Rake Load'!F:F)</f>
        <v>0</v>
      </c>
      <c r="F484" s="23">
        <f>SUMIF('Rake Load'!A:A,B484,'Rake Load'!AB:AB)</f>
        <v>0</v>
      </c>
      <c r="G484" s="23" t="e">
        <f t="shared" si="174"/>
        <v>#DIV/0!</v>
      </c>
      <c r="H484" s="24" t="e">
        <f t="shared" si="175"/>
        <v>#DIV/0!</v>
      </c>
      <c r="I484" s="24" t="e">
        <f t="shared" si="176"/>
        <v>#DIV/0!</v>
      </c>
      <c r="J484" s="23">
        <f>SUMIF('Rake Load'!A:A,B484,'Rake Load'!BI:BI)</f>
        <v>0</v>
      </c>
      <c r="K484" s="29">
        <f t="shared" si="177"/>
        <v>0</v>
      </c>
      <c r="L484" s="29" t="e">
        <f t="shared" si="178"/>
        <v>#DIV/0!</v>
      </c>
      <c r="M484" s="36" t="e">
        <f t="shared" si="179"/>
        <v>#DIV/0!</v>
      </c>
      <c r="N484" s="36" t="e">
        <f t="shared" si="180"/>
        <v>#DIV/0!</v>
      </c>
      <c r="O484" s="122">
        <f>SUMIF(C$2:C484,C484,D$2:D484)</f>
        <v>0</v>
      </c>
      <c r="P484" s="21">
        <f>SUMIF(C$2:C484,C484,F$2:F484)</f>
        <v>0</v>
      </c>
      <c r="Q484" s="25" t="e">
        <f t="shared" si="181"/>
        <v>#DIV/0!</v>
      </c>
      <c r="R484" s="24" t="e">
        <f t="shared" si="182"/>
        <v>#DIV/0!</v>
      </c>
      <c r="S484" s="24" t="e">
        <f t="shared" si="183"/>
        <v>#DIV/0!</v>
      </c>
      <c r="T484" s="122">
        <f>SUM(D$2:D484)</f>
        <v>376</v>
      </c>
      <c r="U484" s="26">
        <f>SUMIF(C$2:C484,C484,E$2:E484)</f>
        <v>0</v>
      </c>
      <c r="V484" s="26">
        <f>SUM(E$2:E484)</f>
        <v>1324319.5799999998</v>
      </c>
      <c r="W484" s="31">
        <f>SUM(F$2:F484)</f>
        <v>50.32291666666665</v>
      </c>
      <c r="X484" s="31">
        <f t="shared" si="184"/>
        <v>0.13383754432624109</v>
      </c>
      <c r="Y484" s="24">
        <f t="shared" si="185"/>
        <v>3</v>
      </c>
      <c r="Z484" s="24">
        <f t="shared" si="186"/>
        <v>12</v>
      </c>
      <c r="AA484" s="26">
        <f>SUMIF('Rake Load'!A:A,Summary!B484,'Rake Load'!AO:AO)</f>
        <v>0</v>
      </c>
      <c r="AB484" s="26">
        <f>SUMIF(C$2:C484,C484,AA$2:AA484)</f>
        <v>0</v>
      </c>
      <c r="AC484" s="26">
        <f>SUM(AA$2:AA484)</f>
        <v>125.58750000000001</v>
      </c>
      <c r="AD484" s="31" t="e">
        <f t="shared" si="187"/>
        <v>#DIV/0!</v>
      </c>
      <c r="AE484" s="31" t="e">
        <f t="shared" si="188"/>
        <v>#DIV/0!</v>
      </c>
      <c r="AF484" s="31">
        <f t="shared" si="189"/>
        <v>0.33400930851063831</v>
      </c>
      <c r="AG484" s="26">
        <f>SUMIF(Unloader!B:B,Summary!B484,Unloader!M:M)</f>
        <v>0</v>
      </c>
      <c r="AH484" s="26">
        <f>SUMIF(C$2:C484,C484,AG$2:AG484)</f>
        <v>0</v>
      </c>
      <c r="AI484" s="26">
        <f>SUM(AG$2:AG484)</f>
        <v>1381981</v>
      </c>
      <c r="AJ484" s="28">
        <f>SUMIF(Unloader!B:B,Summary!B484,Unloader!X:X)</f>
        <v>0</v>
      </c>
      <c r="AK484" s="28">
        <f>SUMIF(Unloader!B:B,Summary!B484,Unloader!AE:AE)+SUMIF(Unloader!B:B,Summary!B484,Unloader!BS:BS)+SUMIF(Unloader!B:B,Summary!B484,Unloader!BO:BO)</f>
        <v>0</v>
      </c>
      <c r="AL484" s="28">
        <f>SUMIF(C$2:C484,C484,AJ$2:AJ484)</f>
        <v>0</v>
      </c>
      <c r="AM484" s="28">
        <f>SUMIF(C$2:C484,C484,AK$2:AK484)</f>
        <v>0</v>
      </c>
      <c r="AN484" s="18" t="e">
        <f t="shared" si="190"/>
        <v>#DIV/0!</v>
      </c>
      <c r="AO484" s="18">
        <f>SUM(AJ$2:AJ484)</f>
        <v>52.99444444444444</v>
      </c>
      <c r="AP484" s="18">
        <f>SUM(AK$2:AK484)</f>
        <v>13.250694444444441</v>
      </c>
      <c r="AQ484" s="18">
        <f t="shared" si="191"/>
        <v>1448.8452062693295</v>
      </c>
    </row>
    <row r="485" spans="1:43" x14ac:dyDescent="0.25">
      <c r="A485" s="49">
        <f t="shared" si="194"/>
        <v>484</v>
      </c>
      <c r="B485" s="120">
        <f t="shared" si="194"/>
        <v>41117</v>
      </c>
      <c r="C485" s="21">
        <f t="shared" si="173"/>
        <v>7</v>
      </c>
      <c r="D485" s="51">
        <f>COUNTIF('Rake Load'!A:A,Summary!B485)</f>
        <v>0</v>
      </c>
      <c r="E485" s="51">
        <f>SUMIF('Rake Load'!A:A,B485,'Rake Load'!F:F)</f>
        <v>0</v>
      </c>
      <c r="F485" s="23">
        <f>SUMIF('Rake Load'!A:A,B485,'Rake Load'!AB:AB)</f>
        <v>0</v>
      </c>
      <c r="G485" s="23" t="e">
        <f t="shared" si="174"/>
        <v>#DIV/0!</v>
      </c>
      <c r="H485" s="24" t="e">
        <f t="shared" si="175"/>
        <v>#DIV/0!</v>
      </c>
      <c r="I485" s="24" t="e">
        <f t="shared" si="176"/>
        <v>#DIV/0!</v>
      </c>
      <c r="J485" s="23">
        <f>SUMIF('Rake Load'!A:A,B485,'Rake Load'!BI:BI)</f>
        <v>0</v>
      </c>
      <c r="K485" s="29">
        <f t="shared" si="177"/>
        <v>0</v>
      </c>
      <c r="L485" s="29" t="e">
        <f t="shared" si="178"/>
        <v>#DIV/0!</v>
      </c>
      <c r="M485" s="36" t="e">
        <f t="shared" si="179"/>
        <v>#DIV/0!</v>
      </c>
      <c r="N485" s="36" t="e">
        <f t="shared" si="180"/>
        <v>#DIV/0!</v>
      </c>
      <c r="O485" s="122">
        <f>SUMIF(C$2:C485,C485,D$2:D485)</f>
        <v>0</v>
      </c>
      <c r="P485" s="21">
        <f>SUMIF(C$2:C485,C485,F$2:F485)</f>
        <v>0</v>
      </c>
      <c r="Q485" s="25" t="e">
        <f t="shared" si="181"/>
        <v>#DIV/0!</v>
      </c>
      <c r="R485" s="24" t="e">
        <f t="shared" si="182"/>
        <v>#DIV/0!</v>
      </c>
      <c r="S485" s="24" t="e">
        <f t="shared" si="183"/>
        <v>#DIV/0!</v>
      </c>
      <c r="T485" s="122">
        <f>SUM(D$2:D485)</f>
        <v>376</v>
      </c>
      <c r="U485" s="26">
        <f>SUMIF(C$2:C485,C485,E$2:E485)</f>
        <v>0</v>
      </c>
      <c r="V485" s="26">
        <f>SUM(E$2:E485)</f>
        <v>1324319.5799999998</v>
      </c>
      <c r="W485" s="31">
        <f>SUM(F$2:F485)</f>
        <v>50.32291666666665</v>
      </c>
      <c r="X485" s="31">
        <f t="shared" si="184"/>
        <v>0.13383754432624109</v>
      </c>
      <c r="Y485" s="24">
        <f t="shared" si="185"/>
        <v>3</v>
      </c>
      <c r="Z485" s="24">
        <f t="shared" si="186"/>
        <v>12</v>
      </c>
      <c r="AA485" s="26">
        <f>SUMIF('Rake Load'!A:A,Summary!B485,'Rake Load'!AO:AO)</f>
        <v>0</v>
      </c>
      <c r="AB485" s="26">
        <f>SUMIF(C$2:C485,C485,AA$2:AA485)</f>
        <v>0</v>
      </c>
      <c r="AC485" s="26">
        <f>SUM(AA$2:AA485)</f>
        <v>125.58750000000001</v>
      </c>
      <c r="AD485" s="31" t="e">
        <f t="shared" si="187"/>
        <v>#DIV/0!</v>
      </c>
      <c r="AE485" s="31" t="e">
        <f t="shared" si="188"/>
        <v>#DIV/0!</v>
      </c>
      <c r="AF485" s="31">
        <f t="shared" si="189"/>
        <v>0.33400930851063831</v>
      </c>
      <c r="AG485" s="26">
        <f>SUMIF(Unloader!B:B,Summary!B485,Unloader!M:M)</f>
        <v>0</v>
      </c>
      <c r="AH485" s="26">
        <f>SUMIF(C$2:C485,C485,AG$2:AG485)</f>
        <v>0</v>
      </c>
      <c r="AI485" s="26">
        <f>SUM(AG$2:AG485)</f>
        <v>1381981</v>
      </c>
      <c r="AJ485" s="28">
        <f>SUMIF(Unloader!B:B,Summary!B485,Unloader!X:X)</f>
        <v>0</v>
      </c>
      <c r="AK485" s="28">
        <f>SUMIF(Unloader!B:B,Summary!B485,Unloader!AE:AE)+SUMIF(Unloader!B:B,Summary!B485,Unloader!BS:BS)+SUMIF(Unloader!B:B,Summary!B485,Unloader!BO:BO)</f>
        <v>0</v>
      </c>
      <c r="AL485" s="28">
        <f>SUMIF(C$2:C485,C485,AJ$2:AJ485)</f>
        <v>0</v>
      </c>
      <c r="AM485" s="28">
        <f>SUMIF(C$2:C485,C485,AK$2:AK485)</f>
        <v>0</v>
      </c>
      <c r="AN485" s="18" t="e">
        <f t="shared" si="190"/>
        <v>#DIV/0!</v>
      </c>
      <c r="AO485" s="18">
        <f>SUM(AJ$2:AJ485)</f>
        <v>52.99444444444444</v>
      </c>
      <c r="AP485" s="18">
        <f>SUM(AK$2:AK485)</f>
        <v>13.250694444444441</v>
      </c>
      <c r="AQ485" s="18">
        <f t="shared" si="191"/>
        <v>1448.8452062693295</v>
      </c>
    </row>
    <row r="486" spans="1:43" x14ac:dyDescent="0.25">
      <c r="A486" s="49">
        <f t="shared" si="194"/>
        <v>485</v>
      </c>
      <c r="B486" s="120">
        <f t="shared" si="194"/>
        <v>41118</v>
      </c>
      <c r="C486" s="21">
        <f t="shared" si="173"/>
        <v>7</v>
      </c>
      <c r="D486" s="51">
        <f>COUNTIF('Rake Load'!A:A,Summary!B486)</f>
        <v>0</v>
      </c>
      <c r="E486" s="51">
        <f>SUMIF('Rake Load'!A:A,B486,'Rake Load'!F:F)</f>
        <v>0</v>
      </c>
      <c r="F486" s="23">
        <f>SUMIF('Rake Load'!A:A,B486,'Rake Load'!AB:AB)</f>
        <v>0</v>
      </c>
      <c r="G486" s="23" t="e">
        <f t="shared" si="174"/>
        <v>#DIV/0!</v>
      </c>
      <c r="H486" s="24" t="e">
        <f t="shared" si="175"/>
        <v>#DIV/0!</v>
      </c>
      <c r="I486" s="24" t="e">
        <f t="shared" si="176"/>
        <v>#DIV/0!</v>
      </c>
      <c r="J486" s="23">
        <f>SUMIF('Rake Load'!A:A,B486,'Rake Load'!BI:BI)</f>
        <v>0</v>
      </c>
      <c r="K486" s="29">
        <f t="shared" si="177"/>
        <v>0</v>
      </c>
      <c r="L486" s="29" t="e">
        <f t="shared" si="178"/>
        <v>#DIV/0!</v>
      </c>
      <c r="M486" s="36" t="e">
        <f t="shared" si="179"/>
        <v>#DIV/0!</v>
      </c>
      <c r="N486" s="36" t="e">
        <f t="shared" si="180"/>
        <v>#DIV/0!</v>
      </c>
      <c r="O486" s="122">
        <f>SUMIF(C$2:C486,C486,D$2:D486)</f>
        <v>0</v>
      </c>
      <c r="P486" s="21">
        <f>SUMIF(C$2:C486,C486,F$2:F486)</f>
        <v>0</v>
      </c>
      <c r="Q486" s="25" t="e">
        <f t="shared" si="181"/>
        <v>#DIV/0!</v>
      </c>
      <c r="R486" s="24" t="e">
        <f t="shared" si="182"/>
        <v>#DIV/0!</v>
      </c>
      <c r="S486" s="24" t="e">
        <f t="shared" si="183"/>
        <v>#DIV/0!</v>
      </c>
      <c r="T486" s="122">
        <f>SUM(D$2:D486)</f>
        <v>376</v>
      </c>
      <c r="U486" s="26">
        <f>SUMIF(C$2:C486,C486,E$2:E486)</f>
        <v>0</v>
      </c>
      <c r="V486" s="26">
        <f>SUM(E$2:E486)</f>
        <v>1324319.5799999998</v>
      </c>
      <c r="W486" s="31">
        <f>SUM(F$2:F486)</f>
        <v>50.32291666666665</v>
      </c>
      <c r="X486" s="31">
        <f t="shared" si="184"/>
        <v>0.13383754432624109</v>
      </c>
      <c r="Y486" s="24">
        <f t="shared" si="185"/>
        <v>3</v>
      </c>
      <c r="Z486" s="24">
        <f t="shared" si="186"/>
        <v>12</v>
      </c>
      <c r="AA486" s="26">
        <f>SUMIF('Rake Load'!A:A,Summary!B486,'Rake Load'!AO:AO)</f>
        <v>0</v>
      </c>
      <c r="AB486" s="26">
        <f>SUMIF(C$2:C486,C486,AA$2:AA486)</f>
        <v>0</v>
      </c>
      <c r="AC486" s="26">
        <f>SUM(AA$2:AA486)</f>
        <v>125.58750000000001</v>
      </c>
      <c r="AD486" s="31" t="e">
        <f t="shared" si="187"/>
        <v>#DIV/0!</v>
      </c>
      <c r="AE486" s="31" t="e">
        <f t="shared" si="188"/>
        <v>#DIV/0!</v>
      </c>
      <c r="AF486" s="31">
        <f t="shared" si="189"/>
        <v>0.33400930851063831</v>
      </c>
      <c r="AG486" s="26">
        <f>SUMIF(Unloader!B:B,Summary!B486,Unloader!M:M)</f>
        <v>0</v>
      </c>
      <c r="AH486" s="26">
        <f>SUMIF(C$2:C486,C486,AG$2:AG486)</f>
        <v>0</v>
      </c>
      <c r="AI486" s="26">
        <f>SUM(AG$2:AG486)</f>
        <v>1381981</v>
      </c>
      <c r="AJ486" s="28">
        <f>SUMIF(Unloader!B:B,Summary!B486,Unloader!X:X)</f>
        <v>0</v>
      </c>
      <c r="AK486" s="28">
        <f>SUMIF(Unloader!B:B,Summary!B486,Unloader!AE:AE)+SUMIF(Unloader!B:B,Summary!B486,Unloader!BS:BS)+SUMIF(Unloader!B:B,Summary!B486,Unloader!BO:BO)</f>
        <v>0</v>
      </c>
      <c r="AL486" s="28">
        <f>SUMIF(C$2:C486,C486,AJ$2:AJ486)</f>
        <v>0</v>
      </c>
      <c r="AM486" s="28">
        <f>SUMIF(C$2:C486,C486,AK$2:AK486)</f>
        <v>0</v>
      </c>
      <c r="AN486" s="18" t="e">
        <f t="shared" si="190"/>
        <v>#DIV/0!</v>
      </c>
      <c r="AO486" s="18">
        <f>SUM(AJ$2:AJ486)</f>
        <v>52.99444444444444</v>
      </c>
      <c r="AP486" s="18">
        <f>SUM(AK$2:AK486)</f>
        <v>13.250694444444441</v>
      </c>
      <c r="AQ486" s="18">
        <f t="shared" si="191"/>
        <v>1448.8452062693295</v>
      </c>
    </row>
    <row r="487" spans="1:43" x14ac:dyDescent="0.25">
      <c r="A487" s="49">
        <f t="shared" si="194"/>
        <v>486</v>
      </c>
      <c r="B487" s="120">
        <f t="shared" si="194"/>
        <v>41119</v>
      </c>
      <c r="C487" s="21">
        <f t="shared" si="173"/>
        <v>7</v>
      </c>
      <c r="D487" s="51">
        <f>COUNTIF('Rake Load'!A:A,Summary!B487)</f>
        <v>0</v>
      </c>
      <c r="E487" s="51">
        <f>SUMIF('Rake Load'!A:A,B487,'Rake Load'!F:F)</f>
        <v>0</v>
      </c>
      <c r="F487" s="23">
        <f>SUMIF('Rake Load'!A:A,B487,'Rake Load'!AB:AB)</f>
        <v>0</v>
      </c>
      <c r="G487" s="23" t="e">
        <f t="shared" si="174"/>
        <v>#DIV/0!</v>
      </c>
      <c r="H487" s="24" t="e">
        <f t="shared" si="175"/>
        <v>#DIV/0!</v>
      </c>
      <c r="I487" s="24" t="e">
        <f t="shared" si="176"/>
        <v>#DIV/0!</v>
      </c>
      <c r="J487" s="23">
        <f>SUMIF('Rake Load'!A:A,B487,'Rake Load'!BI:BI)</f>
        <v>0</v>
      </c>
      <c r="K487" s="29">
        <f t="shared" si="177"/>
        <v>0</v>
      </c>
      <c r="L487" s="29" t="e">
        <f t="shared" si="178"/>
        <v>#DIV/0!</v>
      </c>
      <c r="M487" s="36" t="e">
        <f t="shared" si="179"/>
        <v>#DIV/0!</v>
      </c>
      <c r="N487" s="36" t="e">
        <f t="shared" si="180"/>
        <v>#DIV/0!</v>
      </c>
      <c r="O487" s="122">
        <f>SUMIF(C$2:C487,C487,D$2:D487)</f>
        <v>0</v>
      </c>
      <c r="P487" s="21">
        <f>SUMIF(C$2:C487,C487,F$2:F487)</f>
        <v>0</v>
      </c>
      <c r="Q487" s="25" t="e">
        <f t="shared" si="181"/>
        <v>#DIV/0!</v>
      </c>
      <c r="R487" s="24" t="e">
        <f t="shared" si="182"/>
        <v>#DIV/0!</v>
      </c>
      <c r="S487" s="24" t="e">
        <f t="shared" si="183"/>
        <v>#DIV/0!</v>
      </c>
      <c r="T487" s="122">
        <f>SUM(D$2:D487)</f>
        <v>376</v>
      </c>
      <c r="U487" s="26">
        <f>SUMIF(C$2:C487,C487,E$2:E487)</f>
        <v>0</v>
      </c>
      <c r="V487" s="26">
        <f>SUM(E$2:E487)</f>
        <v>1324319.5799999998</v>
      </c>
      <c r="W487" s="31">
        <f>SUM(F$2:F487)</f>
        <v>50.32291666666665</v>
      </c>
      <c r="X487" s="31">
        <f t="shared" si="184"/>
        <v>0.13383754432624109</v>
      </c>
      <c r="Y487" s="24">
        <f t="shared" si="185"/>
        <v>3</v>
      </c>
      <c r="Z487" s="24">
        <f t="shared" si="186"/>
        <v>12</v>
      </c>
      <c r="AA487" s="26">
        <f>SUMIF('Rake Load'!A:A,Summary!B487,'Rake Load'!AO:AO)</f>
        <v>0</v>
      </c>
      <c r="AB487" s="26">
        <f>SUMIF(C$2:C487,C487,AA$2:AA487)</f>
        <v>0</v>
      </c>
      <c r="AC487" s="26">
        <f>SUM(AA$2:AA487)</f>
        <v>125.58750000000001</v>
      </c>
      <c r="AD487" s="31" t="e">
        <f t="shared" si="187"/>
        <v>#DIV/0!</v>
      </c>
      <c r="AE487" s="31" t="e">
        <f t="shared" si="188"/>
        <v>#DIV/0!</v>
      </c>
      <c r="AF487" s="31">
        <f t="shared" si="189"/>
        <v>0.33400930851063831</v>
      </c>
      <c r="AG487" s="26">
        <f>SUMIF(Unloader!B:B,Summary!B487,Unloader!M:M)</f>
        <v>0</v>
      </c>
      <c r="AH487" s="26">
        <f>SUMIF(C$2:C487,C487,AG$2:AG487)</f>
        <v>0</v>
      </c>
      <c r="AI487" s="26">
        <f>SUM(AG$2:AG487)</f>
        <v>1381981</v>
      </c>
      <c r="AJ487" s="28">
        <f>SUMIF(Unloader!B:B,Summary!B487,Unloader!X:X)</f>
        <v>0</v>
      </c>
      <c r="AK487" s="28">
        <f>SUMIF(Unloader!B:B,Summary!B487,Unloader!AE:AE)+SUMIF(Unloader!B:B,Summary!B487,Unloader!BS:BS)+SUMIF(Unloader!B:B,Summary!B487,Unloader!BO:BO)</f>
        <v>0</v>
      </c>
      <c r="AL487" s="28">
        <f>SUMIF(C$2:C487,C487,AJ$2:AJ487)</f>
        <v>0</v>
      </c>
      <c r="AM487" s="28">
        <f>SUMIF(C$2:C487,C487,AK$2:AK487)</f>
        <v>0</v>
      </c>
      <c r="AN487" s="18" t="e">
        <f t="shared" si="190"/>
        <v>#DIV/0!</v>
      </c>
      <c r="AO487" s="18">
        <f>SUM(AJ$2:AJ487)</f>
        <v>52.99444444444444</v>
      </c>
      <c r="AP487" s="18">
        <f>SUM(AK$2:AK487)</f>
        <v>13.250694444444441</v>
      </c>
      <c r="AQ487" s="18">
        <f t="shared" si="191"/>
        <v>1448.8452062693295</v>
      </c>
    </row>
    <row r="488" spans="1:43" x14ac:dyDescent="0.25">
      <c r="A488" s="49">
        <f t="shared" ref="A488:B503" si="195">A487+1</f>
        <v>487</v>
      </c>
      <c r="B488" s="120">
        <f t="shared" si="195"/>
        <v>41120</v>
      </c>
      <c r="C488" s="21">
        <f t="shared" si="173"/>
        <v>7</v>
      </c>
      <c r="D488" s="51">
        <f>COUNTIF('Rake Load'!A:A,Summary!B488)</f>
        <v>0</v>
      </c>
      <c r="E488" s="51">
        <f>SUMIF('Rake Load'!A:A,B488,'Rake Load'!F:F)</f>
        <v>0</v>
      </c>
      <c r="F488" s="23">
        <f>SUMIF('Rake Load'!A:A,B488,'Rake Load'!AB:AB)</f>
        <v>0</v>
      </c>
      <c r="G488" s="23" t="e">
        <f t="shared" si="174"/>
        <v>#DIV/0!</v>
      </c>
      <c r="H488" s="24" t="e">
        <f t="shared" si="175"/>
        <v>#DIV/0!</v>
      </c>
      <c r="I488" s="24" t="e">
        <f t="shared" si="176"/>
        <v>#DIV/0!</v>
      </c>
      <c r="J488" s="23">
        <f>SUMIF('Rake Load'!A:A,B488,'Rake Load'!BI:BI)</f>
        <v>0</v>
      </c>
      <c r="K488" s="29">
        <f t="shared" si="177"/>
        <v>0</v>
      </c>
      <c r="L488" s="29" t="e">
        <f t="shared" si="178"/>
        <v>#DIV/0!</v>
      </c>
      <c r="M488" s="36" t="e">
        <f t="shared" si="179"/>
        <v>#DIV/0!</v>
      </c>
      <c r="N488" s="36" t="e">
        <f t="shared" si="180"/>
        <v>#DIV/0!</v>
      </c>
      <c r="O488" s="122">
        <f>SUMIF(C$2:C488,C488,D$2:D488)</f>
        <v>0</v>
      </c>
      <c r="P488" s="21">
        <f>SUMIF(C$2:C488,C488,F$2:F488)</f>
        <v>0</v>
      </c>
      <c r="Q488" s="25" t="e">
        <f t="shared" si="181"/>
        <v>#DIV/0!</v>
      </c>
      <c r="R488" s="24" t="e">
        <f t="shared" si="182"/>
        <v>#DIV/0!</v>
      </c>
      <c r="S488" s="24" t="e">
        <f t="shared" si="183"/>
        <v>#DIV/0!</v>
      </c>
      <c r="T488" s="122">
        <f>SUM(D$2:D488)</f>
        <v>376</v>
      </c>
      <c r="U488" s="26">
        <f>SUMIF(C$2:C488,C488,E$2:E488)</f>
        <v>0</v>
      </c>
      <c r="V488" s="26">
        <f>SUM(E$2:E488)</f>
        <v>1324319.5799999998</v>
      </c>
      <c r="W488" s="31">
        <f>SUM(F$2:F488)</f>
        <v>50.32291666666665</v>
      </c>
      <c r="X488" s="31">
        <f t="shared" si="184"/>
        <v>0.13383754432624109</v>
      </c>
      <c r="Y488" s="24">
        <f t="shared" si="185"/>
        <v>3</v>
      </c>
      <c r="Z488" s="24">
        <f t="shared" si="186"/>
        <v>12</v>
      </c>
      <c r="AA488" s="26">
        <f>SUMIF('Rake Load'!A:A,Summary!B488,'Rake Load'!AO:AO)</f>
        <v>0</v>
      </c>
      <c r="AB488" s="26">
        <f>SUMIF(C$2:C488,C488,AA$2:AA488)</f>
        <v>0</v>
      </c>
      <c r="AC488" s="26">
        <f>SUM(AA$2:AA488)</f>
        <v>125.58750000000001</v>
      </c>
      <c r="AD488" s="31" t="e">
        <f t="shared" si="187"/>
        <v>#DIV/0!</v>
      </c>
      <c r="AE488" s="31" t="e">
        <f t="shared" si="188"/>
        <v>#DIV/0!</v>
      </c>
      <c r="AF488" s="31">
        <f t="shared" si="189"/>
        <v>0.33400930851063831</v>
      </c>
      <c r="AG488" s="26">
        <f>SUMIF(Unloader!B:B,Summary!B488,Unloader!M:M)</f>
        <v>0</v>
      </c>
      <c r="AH488" s="26">
        <f>SUMIF(C$2:C488,C488,AG$2:AG488)</f>
        <v>0</v>
      </c>
      <c r="AI488" s="26">
        <f>SUM(AG$2:AG488)</f>
        <v>1381981</v>
      </c>
      <c r="AJ488" s="28">
        <f>SUMIF(Unloader!B:B,Summary!B488,Unloader!X:X)</f>
        <v>0</v>
      </c>
      <c r="AK488" s="28">
        <f>SUMIF(Unloader!B:B,Summary!B488,Unloader!AE:AE)+SUMIF(Unloader!B:B,Summary!B488,Unloader!BS:BS)+SUMIF(Unloader!B:B,Summary!B488,Unloader!BO:BO)</f>
        <v>0</v>
      </c>
      <c r="AL488" s="28">
        <f>SUMIF(C$2:C488,C488,AJ$2:AJ488)</f>
        <v>0</v>
      </c>
      <c r="AM488" s="28">
        <f>SUMIF(C$2:C488,C488,AK$2:AK488)</f>
        <v>0</v>
      </c>
      <c r="AN488" s="18" t="e">
        <f t="shared" si="190"/>
        <v>#DIV/0!</v>
      </c>
      <c r="AO488" s="18">
        <f>SUM(AJ$2:AJ488)</f>
        <v>52.99444444444444</v>
      </c>
      <c r="AP488" s="18">
        <f>SUM(AK$2:AK488)</f>
        <v>13.250694444444441</v>
      </c>
      <c r="AQ488" s="18">
        <f t="shared" si="191"/>
        <v>1448.8452062693295</v>
      </c>
    </row>
    <row r="489" spans="1:43" x14ac:dyDescent="0.25">
      <c r="A489" s="49">
        <f t="shared" si="195"/>
        <v>488</v>
      </c>
      <c r="B489" s="120">
        <f t="shared" si="195"/>
        <v>41121</v>
      </c>
      <c r="C489" s="21">
        <f t="shared" si="173"/>
        <v>7</v>
      </c>
      <c r="D489" s="51">
        <f>COUNTIF('Rake Load'!A:A,Summary!B489)</f>
        <v>0</v>
      </c>
      <c r="E489" s="51">
        <f>SUMIF('Rake Load'!A:A,B489,'Rake Load'!F:F)</f>
        <v>0</v>
      </c>
      <c r="F489" s="23">
        <f>SUMIF('Rake Load'!A:A,B489,'Rake Load'!AB:AB)</f>
        <v>0</v>
      </c>
      <c r="G489" s="23" t="e">
        <f t="shared" si="174"/>
        <v>#DIV/0!</v>
      </c>
      <c r="H489" s="24" t="e">
        <f t="shared" si="175"/>
        <v>#DIV/0!</v>
      </c>
      <c r="I489" s="24" t="e">
        <f t="shared" si="176"/>
        <v>#DIV/0!</v>
      </c>
      <c r="J489" s="23">
        <f>SUMIF('Rake Load'!A:A,B489,'Rake Load'!BI:BI)</f>
        <v>0</v>
      </c>
      <c r="K489" s="29">
        <f t="shared" si="177"/>
        <v>0</v>
      </c>
      <c r="L489" s="29" t="e">
        <f t="shared" si="178"/>
        <v>#DIV/0!</v>
      </c>
      <c r="M489" s="36" t="e">
        <f t="shared" si="179"/>
        <v>#DIV/0!</v>
      </c>
      <c r="N489" s="36" t="e">
        <f t="shared" si="180"/>
        <v>#DIV/0!</v>
      </c>
      <c r="O489" s="122">
        <f>SUMIF(C$2:C489,C489,D$2:D489)</f>
        <v>0</v>
      </c>
      <c r="P489" s="21">
        <f>SUMIF(C$2:C489,C489,F$2:F489)</f>
        <v>0</v>
      </c>
      <c r="Q489" s="25" t="e">
        <f t="shared" si="181"/>
        <v>#DIV/0!</v>
      </c>
      <c r="R489" s="24" t="e">
        <f t="shared" si="182"/>
        <v>#DIV/0!</v>
      </c>
      <c r="S489" s="24" t="e">
        <f t="shared" si="183"/>
        <v>#DIV/0!</v>
      </c>
      <c r="T489" s="122">
        <f>SUM(D$2:D489)</f>
        <v>376</v>
      </c>
      <c r="U489" s="26">
        <f>SUMIF(C$2:C489,C489,E$2:E489)</f>
        <v>0</v>
      </c>
      <c r="V489" s="26">
        <f>SUM(E$2:E489)</f>
        <v>1324319.5799999998</v>
      </c>
      <c r="W489" s="31">
        <f>SUM(F$2:F489)</f>
        <v>50.32291666666665</v>
      </c>
      <c r="X489" s="31">
        <f t="shared" si="184"/>
        <v>0.13383754432624109</v>
      </c>
      <c r="Y489" s="24">
        <f t="shared" si="185"/>
        <v>3</v>
      </c>
      <c r="Z489" s="24">
        <f t="shared" si="186"/>
        <v>12</v>
      </c>
      <c r="AA489" s="26">
        <f>SUMIF('Rake Load'!A:A,Summary!B489,'Rake Load'!AO:AO)</f>
        <v>0</v>
      </c>
      <c r="AB489" s="26">
        <f>SUMIF(C$2:C489,C489,AA$2:AA489)</f>
        <v>0</v>
      </c>
      <c r="AC489" s="26">
        <f>SUM(AA$2:AA489)</f>
        <v>125.58750000000001</v>
      </c>
      <c r="AD489" s="31" t="e">
        <f t="shared" si="187"/>
        <v>#DIV/0!</v>
      </c>
      <c r="AE489" s="31" t="e">
        <f t="shared" si="188"/>
        <v>#DIV/0!</v>
      </c>
      <c r="AF489" s="31">
        <f t="shared" si="189"/>
        <v>0.33400930851063831</v>
      </c>
      <c r="AG489" s="26">
        <f>SUMIF(Unloader!B:B,Summary!B489,Unloader!M:M)</f>
        <v>0</v>
      </c>
      <c r="AH489" s="26">
        <f>SUMIF(C$2:C489,C489,AG$2:AG489)</f>
        <v>0</v>
      </c>
      <c r="AI489" s="26">
        <f>SUM(AG$2:AG489)</f>
        <v>1381981</v>
      </c>
      <c r="AJ489" s="28">
        <f>SUMIF(Unloader!B:B,Summary!B489,Unloader!X:X)</f>
        <v>0</v>
      </c>
      <c r="AK489" s="28">
        <f>SUMIF(Unloader!B:B,Summary!B489,Unloader!AE:AE)+SUMIF(Unloader!B:B,Summary!B489,Unloader!BS:BS)+SUMIF(Unloader!B:B,Summary!B489,Unloader!BO:BO)</f>
        <v>0</v>
      </c>
      <c r="AL489" s="28">
        <f>SUMIF(C$2:C489,C489,AJ$2:AJ489)</f>
        <v>0</v>
      </c>
      <c r="AM489" s="28">
        <f>SUMIF(C$2:C489,C489,AK$2:AK489)</f>
        <v>0</v>
      </c>
      <c r="AN489" s="18" t="e">
        <f t="shared" si="190"/>
        <v>#DIV/0!</v>
      </c>
      <c r="AO489" s="18">
        <f>SUM(AJ$2:AJ489)</f>
        <v>52.99444444444444</v>
      </c>
      <c r="AP489" s="18">
        <f>SUM(AK$2:AK489)</f>
        <v>13.250694444444441</v>
      </c>
      <c r="AQ489" s="18">
        <f t="shared" si="191"/>
        <v>1448.8452062693295</v>
      </c>
    </row>
    <row r="490" spans="1:43" x14ac:dyDescent="0.25">
      <c r="A490" s="49">
        <f t="shared" si="195"/>
        <v>489</v>
      </c>
      <c r="B490" s="120">
        <f t="shared" si="195"/>
        <v>41122</v>
      </c>
      <c r="C490" s="21">
        <f t="shared" si="173"/>
        <v>8</v>
      </c>
      <c r="D490" s="51">
        <f>COUNTIF('Rake Load'!A:A,Summary!B490)</f>
        <v>0</v>
      </c>
      <c r="E490" s="51">
        <f>SUMIF('Rake Load'!A:A,B490,'Rake Load'!F:F)</f>
        <v>0</v>
      </c>
      <c r="F490" s="23">
        <f>SUMIF('Rake Load'!A:A,B490,'Rake Load'!AB:AB)</f>
        <v>0</v>
      </c>
      <c r="G490" s="23" t="e">
        <f t="shared" si="174"/>
        <v>#DIV/0!</v>
      </c>
      <c r="H490" s="24" t="e">
        <f t="shared" si="175"/>
        <v>#DIV/0!</v>
      </c>
      <c r="I490" s="24" t="e">
        <f t="shared" si="176"/>
        <v>#DIV/0!</v>
      </c>
      <c r="J490" s="23">
        <f>SUMIF('Rake Load'!A:A,B490,'Rake Load'!BI:BI)</f>
        <v>0</v>
      </c>
      <c r="K490" s="29">
        <f t="shared" si="177"/>
        <v>0</v>
      </c>
      <c r="L490" s="29" t="e">
        <f t="shared" si="178"/>
        <v>#DIV/0!</v>
      </c>
      <c r="M490" s="36" t="e">
        <f t="shared" si="179"/>
        <v>#DIV/0!</v>
      </c>
      <c r="N490" s="36" t="e">
        <f t="shared" si="180"/>
        <v>#DIV/0!</v>
      </c>
      <c r="O490" s="122">
        <f>SUMIF(C$2:C490,C490,D$2:D490)</f>
        <v>0</v>
      </c>
      <c r="P490" s="21">
        <f>SUMIF(C$2:C490,C490,F$2:F490)</f>
        <v>0</v>
      </c>
      <c r="Q490" s="25" t="e">
        <f t="shared" si="181"/>
        <v>#DIV/0!</v>
      </c>
      <c r="R490" s="24" t="e">
        <f t="shared" si="182"/>
        <v>#DIV/0!</v>
      </c>
      <c r="S490" s="24" t="e">
        <f t="shared" si="183"/>
        <v>#DIV/0!</v>
      </c>
      <c r="T490" s="122">
        <f>SUM(D$2:D490)</f>
        <v>376</v>
      </c>
      <c r="U490" s="26">
        <f>SUMIF(C$2:C490,C490,E$2:E490)</f>
        <v>0</v>
      </c>
      <c r="V490" s="26">
        <f>SUM(E$2:E490)</f>
        <v>1324319.5799999998</v>
      </c>
      <c r="W490" s="31">
        <f>SUM(F$2:F490)</f>
        <v>50.32291666666665</v>
      </c>
      <c r="X490" s="31">
        <f t="shared" si="184"/>
        <v>0.13383754432624109</v>
      </c>
      <c r="Y490" s="24">
        <f t="shared" si="185"/>
        <v>3</v>
      </c>
      <c r="Z490" s="24">
        <f t="shared" si="186"/>
        <v>12</v>
      </c>
      <c r="AA490" s="26">
        <f>SUMIF('Rake Load'!A:A,Summary!B490,'Rake Load'!AO:AO)</f>
        <v>0</v>
      </c>
      <c r="AB490" s="26">
        <f>SUMIF(C$2:C490,C490,AA$2:AA490)</f>
        <v>0</v>
      </c>
      <c r="AC490" s="26">
        <f>SUM(AA$2:AA490)</f>
        <v>125.58750000000001</v>
      </c>
      <c r="AD490" s="31" t="e">
        <f t="shared" si="187"/>
        <v>#DIV/0!</v>
      </c>
      <c r="AE490" s="31" t="e">
        <f t="shared" si="188"/>
        <v>#DIV/0!</v>
      </c>
      <c r="AF490" s="31">
        <f t="shared" si="189"/>
        <v>0.33400930851063831</v>
      </c>
      <c r="AG490" s="26">
        <f>SUMIF(Unloader!B:B,Summary!B490,Unloader!M:M)</f>
        <v>0</v>
      </c>
      <c r="AH490" s="26">
        <f>SUMIF(C$2:C490,C490,AG$2:AG490)</f>
        <v>0</v>
      </c>
      <c r="AI490" s="26">
        <f>SUM(AG$2:AG490)</f>
        <v>1381981</v>
      </c>
      <c r="AJ490" s="28">
        <f>SUMIF(Unloader!B:B,Summary!B490,Unloader!X:X)</f>
        <v>0</v>
      </c>
      <c r="AK490" s="28">
        <f>SUMIF(Unloader!B:B,Summary!B490,Unloader!AE:AE)+SUMIF(Unloader!B:B,Summary!B490,Unloader!BS:BS)+SUMIF(Unloader!B:B,Summary!B490,Unloader!BO:BO)</f>
        <v>0</v>
      </c>
      <c r="AL490" s="28">
        <f>SUMIF(C$2:C490,C490,AJ$2:AJ490)</f>
        <v>0</v>
      </c>
      <c r="AM490" s="28">
        <f>SUMIF(C$2:C490,C490,AK$2:AK490)</f>
        <v>0</v>
      </c>
      <c r="AN490" s="18" t="e">
        <f t="shared" si="190"/>
        <v>#DIV/0!</v>
      </c>
      <c r="AO490" s="18">
        <f>SUM(AJ$2:AJ490)</f>
        <v>52.99444444444444</v>
      </c>
      <c r="AP490" s="18">
        <f>SUM(AK$2:AK490)</f>
        <v>13.250694444444441</v>
      </c>
      <c r="AQ490" s="18">
        <f t="shared" si="191"/>
        <v>1448.8452062693295</v>
      </c>
    </row>
    <row r="491" spans="1:43" x14ac:dyDescent="0.25">
      <c r="A491" s="49">
        <f t="shared" si="195"/>
        <v>490</v>
      </c>
      <c r="B491" s="120">
        <f t="shared" si="195"/>
        <v>41123</v>
      </c>
      <c r="C491" s="21">
        <f t="shared" si="173"/>
        <v>8</v>
      </c>
      <c r="D491" s="51">
        <f>COUNTIF('Rake Load'!A:A,Summary!B491)</f>
        <v>0</v>
      </c>
      <c r="E491" s="51">
        <f>SUMIF('Rake Load'!A:A,B491,'Rake Load'!F:F)</f>
        <v>0</v>
      </c>
      <c r="F491" s="23">
        <f>SUMIF('Rake Load'!A:A,B491,'Rake Load'!AB:AB)</f>
        <v>0</v>
      </c>
      <c r="G491" s="23" t="e">
        <f t="shared" si="174"/>
        <v>#DIV/0!</v>
      </c>
      <c r="H491" s="24" t="e">
        <f t="shared" si="175"/>
        <v>#DIV/0!</v>
      </c>
      <c r="I491" s="24" t="e">
        <f t="shared" si="176"/>
        <v>#DIV/0!</v>
      </c>
      <c r="J491" s="23">
        <f>SUMIF('Rake Load'!A:A,B491,'Rake Load'!BI:BI)</f>
        <v>0</v>
      </c>
      <c r="K491" s="29">
        <f t="shared" si="177"/>
        <v>0</v>
      </c>
      <c r="L491" s="29" t="e">
        <f t="shared" si="178"/>
        <v>#DIV/0!</v>
      </c>
      <c r="M491" s="36" t="e">
        <f t="shared" si="179"/>
        <v>#DIV/0!</v>
      </c>
      <c r="N491" s="36" t="e">
        <f t="shared" si="180"/>
        <v>#DIV/0!</v>
      </c>
      <c r="O491" s="122">
        <f>SUMIF(C$2:C491,C491,D$2:D491)</f>
        <v>0</v>
      </c>
      <c r="P491" s="21">
        <f>SUMIF(C$2:C491,C491,F$2:F491)</f>
        <v>0</v>
      </c>
      <c r="Q491" s="25" t="e">
        <f t="shared" si="181"/>
        <v>#DIV/0!</v>
      </c>
      <c r="R491" s="24" t="e">
        <f t="shared" si="182"/>
        <v>#DIV/0!</v>
      </c>
      <c r="S491" s="24" t="e">
        <f t="shared" si="183"/>
        <v>#DIV/0!</v>
      </c>
      <c r="T491" s="122">
        <f>SUM(D$2:D491)</f>
        <v>376</v>
      </c>
      <c r="U491" s="26">
        <f>SUMIF(C$2:C491,C491,E$2:E491)</f>
        <v>0</v>
      </c>
      <c r="V491" s="26">
        <f>SUM(E$2:E491)</f>
        <v>1324319.5799999998</v>
      </c>
      <c r="W491" s="31">
        <f>SUM(F$2:F491)</f>
        <v>50.32291666666665</v>
      </c>
      <c r="X491" s="31">
        <f t="shared" si="184"/>
        <v>0.13383754432624109</v>
      </c>
      <c r="Y491" s="24">
        <f t="shared" si="185"/>
        <v>3</v>
      </c>
      <c r="Z491" s="24">
        <f t="shared" si="186"/>
        <v>12</v>
      </c>
      <c r="AA491" s="26">
        <f>SUMIF('Rake Load'!A:A,Summary!B491,'Rake Load'!AO:AO)</f>
        <v>0</v>
      </c>
      <c r="AB491" s="26">
        <f>SUMIF(C$2:C491,C491,AA$2:AA491)</f>
        <v>0</v>
      </c>
      <c r="AC491" s="26">
        <f>SUM(AA$2:AA491)</f>
        <v>125.58750000000001</v>
      </c>
      <c r="AD491" s="31" t="e">
        <f t="shared" si="187"/>
        <v>#DIV/0!</v>
      </c>
      <c r="AE491" s="31" t="e">
        <f t="shared" si="188"/>
        <v>#DIV/0!</v>
      </c>
      <c r="AF491" s="31">
        <f t="shared" si="189"/>
        <v>0.33400930851063831</v>
      </c>
      <c r="AG491" s="26">
        <f>SUMIF(Unloader!B:B,Summary!B491,Unloader!M:M)</f>
        <v>0</v>
      </c>
      <c r="AH491" s="26">
        <f>SUMIF(C$2:C491,C491,AG$2:AG491)</f>
        <v>0</v>
      </c>
      <c r="AI491" s="26">
        <f>SUM(AG$2:AG491)</f>
        <v>1381981</v>
      </c>
      <c r="AJ491" s="28">
        <f>SUMIF(Unloader!B:B,Summary!B491,Unloader!X:X)</f>
        <v>0</v>
      </c>
      <c r="AK491" s="28">
        <f>SUMIF(Unloader!B:B,Summary!B491,Unloader!AE:AE)+SUMIF(Unloader!B:B,Summary!B491,Unloader!BS:BS)+SUMIF(Unloader!B:B,Summary!B491,Unloader!BO:BO)</f>
        <v>0</v>
      </c>
      <c r="AL491" s="28">
        <f>SUMIF(C$2:C491,C491,AJ$2:AJ491)</f>
        <v>0</v>
      </c>
      <c r="AM491" s="28">
        <f>SUMIF(C$2:C491,C491,AK$2:AK491)</f>
        <v>0</v>
      </c>
      <c r="AN491" s="18" t="e">
        <f t="shared" si="190"/>
        <v>#DIV/0!</v>
      </c>
      <c r="AO491" s="18">
        <f>SUM(AJ$2:AJ491)</f>
        <v>52.99444444444444</v>
      </c>
      <c r="AP491" s="18">
        <f>SUM(AK$2:AK491)</f>
        <v>13.250694444444441</v>
      </c>
      <c r="AQ491" s="18">
        <f t="shared" si="191"/>
        <v>1448.8452062693295</v>
      </c>
    </row>
    <row r="492" spans="1:43" x14ac:dyDescent="0.25">
      <c r="A492" s="49">
        <f t="shared" si="195"/>
        <v>491</v>
      </c>
      <c r="B492" s="120">
        <f t="shared" si="195"/>
        <v>41124</v>
      </c>
      <c r="C492" s="21">
        <f t="shared" si="173"/>
        <v>8</v>
      </c>
      <c r="D492" s="51">
        <f>COUNTIF('Rake Load'!A:A,Summary!B492)</f>
        <v>0</v>
      </c>
      <c r="E492" s="51">
        <f>SUMIF('Rake Load'!A:A,B492,'Rake Load'!F:F)</f>
        <v>0</v>
      </c>
      <c r="F492" s="23">
        <f>SUMIF('Rake Load'!A:A,B492,'Rake Load'!AB:AB)</f>
        <v>0</v>
      </c>
      <c r="G492" s="23" t="e">
        <f t="shared" si="174"/>
        <v>#DIV/0!</v>
      </c>
      <c r="H492" s="24" t="e">
        <f t="shared" si="175"/>
        <v>#DIV/0!</v>
      </c>
      <c r="I492" s="24" t="e">
        <f t="shared" si="176"/>
        <v>#DIV/0!</v>
      </c>
      <c r="J492" s="23">
        <f>SUMIF('Rake Load'!A:A,B492,'Rake Load'!BI:BI)</f>
        <v>0</v>
      </c>
      <c r="K492" s="29">
        <f t="shared" si="177"/>
        <v>0</v>
      </c>
      <c r="L492" s="29" t="e">
        <f t="shared" si="178"/>
        <v>#DIV/0!</v>
      </c>
      <c r="M492" s="36" t="e">
        <f t="shared" si="179"/>
        <v>#DIV/0!</v>
      </c>
      <c r="N492" s="36" t="e">
        <f t="shared" si="180"/>
        <v>#DIV/0!</v>
      </c>
      <c r="O492" s="122">
        <f>SUMIF(C$2:C492,C492,D$2:D492)</f>
        <v>0</v>
      </c>
      <c r="P492" s="21">
        <f>SUMIF(C$2:C492,C492,F$2:F492)</f>
        <v>0</v>
      </c>
      <c r="Q492" s="25" t="e">
        <f t="shared" si="181"/>
        <v>#DIV/0!</v>
      </c>
      <c r="R492" s="24" t="e">
        <f t="shared" si="182"/>
        <v>#DIV/0!</v>
      </c>
      <c r="S492" s="24" t="e">
        <f t="shared" si="183"/>
        <v>#DIV/0!</v>
      </c>
      <c r="T492" s="122">
        <f>SUM(D$2:D492)</f>
        <v>376</v>
      </c>
      <c r="U492" s="26">
        <f>SUMIF(C$2:C492,C492,E$2:E492)</f>
        <v>0</v>
      </c>
      <c r="V492" s="26">
        <f>SUM(E$2:E492)</f>
        <v>1324319.5799999998</v>
      </c>
      <c r="W492" s="31">
        <f>SUM(F$2:F492)</f>
        <v>50.32291666666665</v>
      </c>
      <c r="X492" s="31">
        <f t="shared" si="184"/>
        <v>0.13383754432624109</v>
      </c>
      <c r="Y492" s="24">
        <f t="shared" si="185"/>
        <v>3</v>
      </c>
      <c r="Z492" s="24">
        <f t="shared" si="186"/>
        <v>12</v>
      </c>
      <c r="AA492" s="26">
        <f>SUMIF('Rake Load'!A:A,Summary!B492,'Rake Load'!AO:AO)</f>
        <v>0</v>
      </c>
      <c r="AB492" s="26">
        <f>SUMIF(C$2:C492,C492,AA$2:AA492)</f>
        <v>0</v>
      </c>
      <c r="AC492" s="26">
        <f>SUM(AA$2:AA492)</f>
        <v>125.58750000000001</v>
      </c>
      <c r="AD492" s="31" t="e">
        <f t="shared" si="187"/>
        <v>#DIV/0!</v>
      </c>
      <c r="AE492" s="31" t="e">
        <f t="shared" si="188"/>
        <v>#DIV/0!</v>
      </c>
      <c r="AF492" s="31">
        <f t="shared" si="189"/>
        <v>0.33400930851063831</v>
      </c>
      <c r="AG492" s="26">
        <f>SUMIF(Unloader!B:B,Summary!B492,Unloader!M:M)</f>
        <v>0</v>
      </c>
      <c r="AH492" s="26">
        <f>SUMIF(C$2:C492,C492,AG$2:AG492)</f>
        <v>0</v>
      </c>
      <c r="AI492" s="26">
        <f>SUM(AG$2:AG492)</f>
        <v>1381981</v>
      </c>
      <c r="AJ492" s="28">
        <f>SUMIF(Unloader!B:B,Summary!B492,Unloader!X:X)</f>
        <v>0</v>
      </c>
      <c r="AK492" s="28">
        <f>SUMIF(Unloader!B:B,Summary!B492,Unloader!AE:AE)+SUMIF(Unloader!B:B,Summary!B492,Unloader!BS:BS)+SUMIF(Unloader!B:B,Summary!B492,Unloader!BO:BO)</f>
        <v>0</v>
      </c>
      <c r="AL492" s="28">
        <f>SUMIF(C$2:C492,C492,AJ$2:AJ492)</f>
        <v>0</v>
      </c>
      <c r="AM492" s="28">
        <f>SUMIF(C$2:C492,C492,AK$2:AK492)</f>
        <v>0</v>
      </c>
      <c r="AN492" s="18" t="e">
        <f t="shared" si="190"/>
        <v>#DIV/0!</v>
      </c>
      <c r="AO492" s="18">
        <f>SUM(AJ$2:AJ492)</f>
        <v>52.99444444444444</v>
      </c>
      <c r="AP492" s="18">
        <f>SUM(AK$2:AK492)</f>
        <v>13.250694444444441</v>
      </c>
      <c r="AQ492" s="18">
        <f t="shared" si="191"/>
        <v>1448.8452062693295</v>
      </c>
    </row>
    <row r="493" spans="1:43" x14ac:dyDescent="0.25">
      <c r="A493" s="49">
        <f t="shared" si="195"/>
        <v>492</v>
      </c>
      <c r="B493" s="120">
        <f t="shared" si="195"/>
        <v>41125</v>
      </c>
      <c r="C493" s="21">
        <f t="shared" si="173"/>
        <v>8</v>
      </c>
      <c r="D493" s="51">
        <f>COUNTIF('Rake Load'!A:A,Summary!B493)</f>
        <v>0</v>
      </c>
      <c r="E493" s="51">
        <f>SUMIF('Rake Load'!A:A,B493,'Rake Load'!F:F)</f>
        <v>0</v>
      </c>
      <c r="F493" s="23">
        <f>SUMIF('Rake Load'!A:A,B493,'Rake Load'!AB:AB)</f>
        <v>0</v>
      </c>
      <c r="G493" s="23" t="e">
        <f t="shared" si="174"/>
        <v>#DIV/0!</v>
      </c>
      <c r="H493" s="24" t="e">
        <f t="shared" si="175"/>
        <v>#DIV/0!</v>
      </c>
      <c r="I493" s="24" t="e">
        <f t="shared" si="176"/>
        <v>#DIV/0!</v>
      </c>
      <c r="J493" s="23">
        <f>SUMIF('Rake Load'!A:A,B493,'Rake Load'!BI:BI)</f>
        <v>0</v>
      </c>
      <c r="K493" s="29">
        <f t="shared" si="177"/>
        <v>0</v>
      </c>
      <c r="L493" s="29" t="e">
        <f t="shared" si="178"/>
        <v>#DIV/0!</v>
      </c>
      <c r="M493" s="36" t="e">
        <f t="shared" si="179"/>
        <v>#DIV/0!</v>
      </c>
      <c r="N493" s="36" t="e">
        <f t="shared" si="180"/>
        <v>#DIV/0!</v>
      </c>
      <c r="O493" s="122">
        <f>SUMIF(C$2:C493,C493,D$2:D493)</f>
        <v>0</v>
      </c>
      <c r="P493" s="21">
        <f>SUMIF(C$2:C493,C493,F$2:F493)</f>
        <v>0</v>
      </c>
      <c r="Q493" s="25" t="e">
        <f t="shared" si="181"/>
        <v>#DIV/0!</v>
      </c>
      <c r="R493" s="24" t="e">
        <f t="shared" si="182"/>
        <v>#DIV/0!</v>
      </c>
      <c r="S493" s="24" t="e">
        <f t="shared" si="183"/>
        <v>#DIV/0!</v>
      </c>
      <c r="T493" s="122">
        <f>SUM(D$2:D493)</f>
        <v>376</v>
      </c>
      <c r="U493" s="26">
        <f>SUMIF(C$2:C493,C493,E$2:E493)</f>
        <v>0</v>
      </c>
      <c r="V493" s="26">
        <f>SUM(E$2:E493)</f>
        <v>1324319.5799999998</v>
      </c>
      <c r="W493" s="31">
        <f>SUM(F$2:F493)</f>
        <v>50.32291666666665</v>
      </c>
      <c r="X493" s="31">
        <f t="shared" si="184"/>
        <v>0.13383754432624109</v>
      </c>
      <c r="Y493" s="24">
        <f t="shared" si="185"/>
        <v>3</v>
      </c>
      <c r="Z493" s="24">
        <f t="shared" si="186"/>
        <v>12</v>
      </c>
      <c r="AA493" s="26">
        <f>SUMIF('Rake Load'!A:A,Summary!B493,'Rake Load'!AO:AO)</f>
        <v>0</v>
      </c>
      <c r="AB493" s="26">
        <f>SUMIF(C$2:C493,C493,AA$2:AA493)</f>
        <v>0</v>
      </c>
      <c r="AC493" s="26">
        <f>SUM(AA$2:AA493)</f>
        <v>125.58750000000001</v>
      </c>
      <c r="AD493" s="31" t="e">
        <f t="shared" si="187"/>
        <v>#DIV/0!</v>
      </c>
      <c r="AE493" s="31" t="e">
        <f t="shared" si="188"/>
        <v>#DIV/0!</v>
      </c>
      <c r="AF493" s="31">
        <f t="shared" si="189"/>
        <v>0.33400930851063831</v>
      </c>
      <c r="AG493" s="26">
        <f>SUMIF(Unloader!B:B,Summary!B493,Unloader!M:M)</f>
        <v>0</v>
      </c>
      <c r="AH493" s="26">
        <f>SUMIF(C$2:C493,C493,AG$2:AG493)</f>
        <v>0</v>
      </c>
      <c r="AI493" s="26">
        <f>SUM(AG$2:AG493)</f>
        <v>1381981</v>
      </c>
      <c r="AJ493" s="28">
        <f>SUMIF(Unloader!B:B,Summary!B493,Unloader!X:X)</f>
        <v>0</v>
      </c>
      <c r="AK493" s="28">
        <f>SUMIF(Unloader!B:B,Summary!B493,Unloader!AE:AE)+SUMIF(Unloader!B:B,Summary!B493,Unloader!BS:BS)+SUMIF(Unloader!B:B,Summary!B493,Unloader!BO:BO)</f>
        <v>0</v>
      </c>
      <c r="AL493" s="28">
        <f>SUMIF(C$2:C493,C493,AJ$2:AJ493)</f>
        <v>0</v>
      </c>
      <c r="AM493" s="28">
        <f>SUMIF(C$2:C493,C493,AK$2:AK493)</f>
        <v>0</v>
      </c>
      <c r="AN493" s="18" t="e">
        <f t="shared" si="190"/>
        <v>#DIV/0!</v>
      </c>
      <c r="AO493" s="18">
        <f>SUM(AJ$2:AJ493)</f>
        <v>52.99444444444444</v>
      </c>
      <c r="AP493" s="18">
        <f>SUM(AK$2:AK493)</f>
        <v>13.250694444444441</v>
      </c>
      <c r="AQ493" s="18">
        <f t="shared" si="191"/>
        <v>1448.8452062693295</v>
      </c>
    </row>
    <row r="494" spans="1:43" x14ac:dyDescent="0.25">
      <c r="A494" s="49">
        <f t="shared" si="195"/>
        <v>493</v>
      </c>
      <c r="B494" s="120">
        <f t="shared" si="195"/>
        <v>41126</v>
      </c>
      <c r="C494" s="21">
        <f t="shared" si="173"/>
        <v>8</v>
      </c>
      <c r="D494" s="51">
        <f>COUNTIF('Rake Load'!A:A,Summary!B494)</f>
        <v>0</v>
      </c>
      <c r="E494" s="51">
        <f>SUMIF('Rake Load'!A:A,B494,'Rake Load'!F:F)</f>
        <v>0</v>
      </c>
      <c r="F494" s="23">
        <f>SUMIF('Rake Load'!A:A,B494,'Rake Load'!AB:AB)</f>
        <v>0</v>
      </c>
      <c r="G494" s="23" t="e">
        <f t="shared" si="174"/>
        <v>#DIV/0!</v>
      </c>
      <c r="H494" s="24" t="e">
        <f t="shared" si="175"/>
        <v>#DIV/0!</v>
      </c>
      <c r="I494" s="24" t="e">
        <f t="shared" si="176"/>
        <v>#DIV/0!</v>
      </c>
      <c r="J494" s="23">
        <f>SUMIF('Rake Load'!A:A,B494,'Rake Load'!BI:BI)</f>
        <v>0</v>
      </c>
      <c r="K494" s="29">
        <f t="shared" si="177"/>
        <v>0</v>
      </c>
      <c r="L494" s="29" t="e">
        <f t="shared" si="178"/>
        <v>#DIV/0!</v>
      </c>
      <c r="M494" s="36" t="e">
        <f t="shared" si="179"/>
        <v>#DIV/0!</v>
      </c>
      <c r="N494" s="36" t="e">
        <f t="shared" si="180"/>
        <v>#DIV/0!</v>
      </c>
      <c r="O494" s="122">
        <f>SUMIF(C$2:C494,C494,D$2:D494)</f>
        <v>0</v>
      </c>
      <c r="P494" s="21">
        <f>SUMIF(C$2:C494,C494,F$2:F494)</f>
        <v>0</v>
      </c>
      <c r="Q494" s="25" t="e">
        <f t="shared" si="181"/>
        <v>#DIV/0!</v>
      </c>
      <c r="R494" s="24" t="e">
        <f t="shared" si="182"/>
        <v>#DIV/0!</v>
      </c>
      <c r="S494" s="24" t="e">
        <f t="shared" si="183"/>
        <v>#DIV/0!</v>
      </c>
      <c r="T494" s="122">
        <f>SUM(D$2:D494)</f>
        <v>376</v>
      </c>
      <c r="U494" s="26">
        <f>SUMIF(C$2:C494,C494,E$2:E494)</f>
        <v>0</v>
      </c>
      <c r="V494" s="26">
        <f>SUM(E$2:E494)</f>
        <v>1324319.5799999998</v>
      </c>
      <c r="W494" s="31">
        <f>SUM(F$2:F494)</f>
        <v>50.32291666666665</v>
      </c>
      <c r="X494" s="31">
        <f t="shared" si="184"/>
        <v>0.13383754432624109</v>
      </c>
      <c r="Y494" s="24">
        <f t="shared" si="185"/>
        <v>3</v>
      </c>
      <c r="Z494" s="24">
        <f t="shared" si="186"/>
        <v>12</v>
      </c>
      <c r="AA494" s="26">
        <f>SUMIF('Rake Load'!A:A,Summary!B494,'Rake Load'!AO:AO)</f>
        <v>0</v>
      </c>
      <c r="AB494" s="26">
        <f>SUMIF(C$2:C494,C494,AA$2:AA494)</f>
        <v>0</v>
      </c>
      <c r="AC494" s="26">
        <f>SUM(AA$2:AA494)</f>
        <v>125.58750000000001</v>
      </c>
      <c r="AD494" s="31" t="e">
        <f t="shared" si="187"/>
        <v>#DIV/0!</v>
      </c>
      <c r="AE494" s="31" t="e">
        <f t="shared" si="188"/>
        <v>#DIV/0!</v>
      </c>
      <c r="AF494" s="31">
        <f t="shared" si="189"/>
        <v>0.33400930851063831</v>
      </c>
      <c r="AG494" s="26">
        <f>SUMIF(Unloader!B:B,Summary!B494,Unloader!M:M)</f>
        <v>0</v>
      </c>
      <c r="AH494" s="26">
        <f>SUMIF(C$2:C494,C494,AG$2:AG494)</f>
        <v>0</v>
      </c>
      <c r="AI494" s="26">
        <f>SUM(AG$2:AG494)</f>
        <v>1381981</v>
      </c>
      <c r="AJ494" s="28">
        <f>SUMIF(Unloader!B:B,Summary!B494,Unloader!X:X)</f>
        <v>0</v>
      </c>
      <c r="AK494" s="28">
        <f>SUMIF(Unloader!B:B,Summary!B494,Unloader!AE:AE)+SUMIF(Unloader!B:B,Summary!B494,Unloader!BS:BS)+SUMIF(Unloader!B:B,Summary!B494,Unloader!BO:BO)</f>
        <v>0</v>
      </c>
      <c r="AL494" s="28">
        <f>SUMIF(C$2:C494,C494,AJ$2:AJ494)</f>
        <v>0</v>
      </c>
      <c r="AM494" s="28">
        <f>SUMIF(C$2:C494,C494,AK$2:AK494)</f>
        <v>0</v>
      </c>
      <c r="AN494" s="18" t="e">
        <f t="shared" si="190"/>
        <v>#DIV/0!</v>
      </c>
      <c r="AO494" s="18">
        <f>SUM(AJ$2:AJ494)</f>
        <v>52.99444444444444</v>
      </c>
      <c r="AP494" s="18">
        <f>SUM(AK$2:AK494)</f>
        <v>13.250694444444441</v>
      </c>
      <c r="AQ494" s="18">
        <f t="shared" si="191"/>
        <v>1448.8452062693295</v>
      </c>
    </row>
    <row r="495" spans="1:43" x14ac:dyDescent="0.25">
      <c r="A495" s="49">
        <f t="shared" si="195"/>
        <v>494</v>
      </c>
      <c r="B495" s="120">
        <f t="shared" si="195"/>
        <v>41127</v>
      </c>
      <c r="C495" s="21">
        <f t="shared" si="173"/>
        <v>8</v>
      </c>
      <c r="D495" s="51">
        <f>COUNTIF('Rake Load'!A:A,Summary!B495)</f>
        <v>0</v>
      </c>
      <c r="E495" s="51">
        <f>SUMIF('Rake Load'!A:A,B495,'Rake Load'!F:F)</f>
        <v>0</v>
      </c>
      <c r="F495" s="23">
        <f>SUMIF('Rake Load'!A:A,B495,'Rake Load'!AB:AB)</f>
        <v>0</v>
      </c>
      <c r="G495" s="23" t="e">
        <f t="shared" si="174"/>
        <v>#DIV/0!</v>
      </c>
      <c r="H495" s="24" t="e">
        <f t="shared" si="175"/>
        <v>#DIV/0!</v>
      </c>
      <c r="I495" s="24" t="e">
        <f t="shared" si="176"/>
        <v>#DIV/0!</v>
      </c>
      <c r="J495" s="23">
        <f>SUMIF('Rake Load'!A:A,B495,'Rake Load'!BI:BI)</f>
        <v>0</v>
      </c>
      <c r="K495" s="29">
        <f t="shared" si="177"/>
        <v>0</v>
      </c>
      <c r="L495" s="29" t="e">
        <f t="shared" si="178"/>
        <v>#DIV/0!</v>
      </c>
      <c r="M495" s="36" t="e">
        <f t="shared" si="179"/>
        <v>#DIV/0!</v>
      </c>
      <c r="N495" s="36" t="e">
        <f t="shared" si="180"/>
        <v>#DIV/0!</v>
      </c>
      <c r="O495" s="122">
        <f>SUMIF(C$2:C495,C495,D$2:D495)</f>
        <v>0</v>
      </c>
      <c r="P495" s="21">
        <f>SUMIF(C$2:C495,C495,F$2:F495)</f>
        <v>0</v>
      </c>
      <c r="Q495" s="25" t="e">
        <f t="shared" si="181"/>
        <v>#DIV/0!</v>
      </c>
      <c r="R495" s="24" t="e">
        <f t="shared" si="182"/>
        <v>#DIV/0!</v>
      </c>
      <c r="S495" s="24" t="e">
        <f t="shared" si="183"/>
        <v>#DIV/0!</v>
      </c>
      <c r="T495" s="122">
        <f>SUM(D$2:D495)</f>
        <v>376</v>
      </c>
      <c r="U495" s="26">
        <f>SUMIF(C$2:C495,C495,E$2:E495)</f>
        <v>0</v>
      </c>
      <c r="V495" s="26">
        <f>SUM(E$2:E495)</f>
        <v>1324319.5799999998</v>
      </c>
      <c r="W495" s="31">
        <f>SUM(F$2:F495)</f>
        <v>50.32291666666665</v>
      </c>
      <c r="X495" s="31">
        <f t="shared" si="184"/>
        <v>0.13383754432624109</v>
      </c>
      <c r="Y495" s="24">
        <f t="shared" si="185"/>
        <v>3</v>
      </c>
      <c r="Z495" s="24">
        <f t="shared" si="186"/>
        <v>12</v>
      </c>
      <c r="AA495" s="26">
        <f>SUMIF('Rake Load'!A:A,Summary!B495,'Rake Load'!AO:AO)</f>
        <v>0</v>
      </c>
      <c r="AB495" s="26">
        <f>SUMIF(C$2:C495,C495,AA$2:AA495)</f>
        <v>0</v>
      </c>
      <c r="AC495" s="26">
        <f>SUM(AA$2:AA495)</f>
        <v>125.58750000000001</v>
      </c>
      <c r="AD495" s="31" t="e">
        <f t="shared" si="187"/>
        <v>#DIV/0!</v>
      </c>
      <c r="AE495" s="31" t="e">
        <f t="shared" si="188"/>
        <v>#DIV/0!</v>
      </c>
      <c r="AF495" s="31">
        <f t="shared" si="189"/>
        <v>0.33400930851063831</v>
      </c>
      <c r="AG495" s="26">
        <f>SUMIF(Unloader!B:B,Summary!B495,Unloader!M:M)</f>
        <v>0</v>
      </c>
      <c r="AH495" s="26">
        <f>SUMIF(C$2:C495,C495,AG$2:AG495)</f>
        <v>0</v>
      </c>
      <c r="AI495" s="26">
        <f>SUM(AG$2:AG495)</f>
        <v>1381981</v>
      </c>
      <c r="AJ495" s="28">
        <f>SUMIF(Unloader!B:B,Summary!B495,Unloader!X:X)</f>
        <v>0</v>
      </c>
      <c r="AK495" s="28">
        <f>SUMIF(Unloader!B:B,Summary!B495,Unloader!AE:AE)+SUMIF(Unloader!B:B,Summary!B495,Unloader!BS:BS)+SUMIF(Unloader!B:B,Summary!B495,Unloader!BO:BO)</f>
        <v>0</v>
      </c>
      <c r="AL495" s="28">
        <f>SUMIF(C$2:C495,C495,AJ$2:AJ495)</f>
        <v>0</v>
      </c>
      <c r="AM495" s="28">
        <f>SUMIF(C$2:C495,C495,AK$2:AK495)</f>
        <v>0</v>
      </c>
      <c r="AN495" s="18" t="e">
        <f t="shared" si="190"/>
        <v>#DIV/0!</v>
      </c>
      <c r="AO495" s="18">
        <f>SUM(AJ$2:AJ495)</f>
        <v>52.99444444444444</v>
      </c>
      <c r="AP495" s="18">
        <f>SUM(AK$2:AK495)</f>
        <v>13.250694444444441</v>
      </c>
      <c r="AQ495" s="18">
        <f t="shared" si="191"/>
        <v>1448.8452062693295</v>
      </c>
    </row>
    <row r="496" spans="1:43" x14ac:dyDescent="0.25">
      <c r="A496" s="49">
        <f t="shared" si="195"/>
        <v>495</v>
      </c>
      <c r="B496" s="120">
        <f t="shared" si="195"/>
        <v>41128</v>
      </c>
      <c r="C496" s="21">
        <f t="shared" si="173"/>
        <v>8</v>
      </c>
      <c r="D496" s="51">
        <f>COUNTIF('Rake Load'!A:A,Summary!B496)</f>
        <v>0</v>
      </c>
      <c r="E496" s="51">
        <f>SUMIF('Rake Load'!A:A,B496,'Rake Load'!F:F)</f>
        <v>0</v>
      </c>
      <c r="F496" s="23">
        <f>SUMIF('Rake Load'!A:A,B496,'Rake Load'!AB:AB)</f>
        <v>0</v>
      </c>
      <c r="G496" s="23" t="e">
        <f t="shared" si="174"/>
        <v>#DIV/0!</v>
      </c>
      <c r="H496" s="24" t="e">
        <f t="shared" si="175"/>
        <v>#DIV/0!</v>
      </c>
      <c r="I496" s="24" t="e">
        <f t="shared" si="176"/>
        <v>#DIV/0!</v>
      </c>
      <c r="J496" s="23">
        <f>SUMIF('Rake Load'!A:A,B496,'Rake Load'!BI:BI)</f>
        <v>0</v>
      </c>
      <c r="K496" s="29">
        <f t="shared" si="177"/>
        <v>0</v>
      </c>
      <c r="L496" s="29" t="e">
        <f t="shared" si="178"/>
        <v>#DIV/0!</v>
      </c>
      <c r="M496" s="36" t="e">
        <f t="shared" si="179"/>
        <v>#DIV/0!</v>
      </c>
      <c r="N496" s="36" t="e">
        <f t="shared" si="180"/>
        <v>#DIV/0!</v>
      </c>
      <c r="O496" s="122">
        <f>SUMIF(C$2:C496,C496,D$2:D496)</f>
        <v>0</v>
      </c>
      <c r="P496" s="21">
        <f>SUMIF(C$2:C496,C496,F$2:F496)</f>
        <v>0</v>
      </c>
      <c r="Q496" s="25" t="e">
        <f t="shared" si="181"/>
        <v>#DIV/0!</v>
      </c>
      <c r="R496" s="24" t="e">
        <f t="shared" si="182"/>
        <v>#DIV/0!</v>
      </c>
      <c r="S496" s="24" t="e">
        <f t="shared" si="183"/>
        <v>#DIV/0!</v>
      </c>
      <c r="T496" s="122">
        <f>SUM(D$2:D496)</f>
        <v>376</v>
      </c>
      <c r="U496" s="26">
        <f>SUMIF(C$2:C496,C496,E$2:E496)</f>
        <v>0</v>
      </c>
      <c r="V496" s="26">
        <f>SUM(E$2:E496)</f>
        <v>1324319.5799999998</v>
      </c>
      <c r="W496" s="31">
        <f>SUM(F$2:F496)</f>
        <v>50.32291666666665</v>
      </c>
      <c r="X496" s="31">
        <f t="shared" si="184"/>
        <v>0.13383754432624109</v>
      </c>
      <c r="Y496" s="24">
        <f t="shared" si="185"/>
        <v>3</v>
      </c>
      <c r="Z496" s="24">
        <f t="shared" si="186"/>
        <v>12</v>
      </c>
      <c r="AA496" s="26">
        <f>SUMIF('Rake Load'!A:A,Summary!B496,'Rake Load'!AO:AO)</f>
        <v>0</v>
      </c>
      <c r="AB496" s="26">
        <f>SUMIF(C$2:C496,C496,AA$2:AA496)</f>
        <v>0</v>
      </c>
      <c r="AC496" s="26">
        <f>SUM(AA$2:AA496)</f>
        <v>125.58750000000001</v>
      </c>
      <c r="AD496" s="31" t="e">
        <f t="shared" si="187"/>
        <v>#DIV/0!</v>
      </c>
      <c r="AE496" s="31" t="e">
        <f t="shared" si="188"/>
        <v>#DIV/0!</v>
      </c>
      <c r="AF496" s="31">
        <f t="shared" si="189"/>
        <v>0.33400930851063831</v>
      </c>
      <c r="AG496" s="26">
        <f>SUMIF(Unloader!B:B,Summary!B496,Unloader!M:M)</f>
        <v>0</v>
      </c>
      <c r="AH496" s="26">
        <f>SUMIF(C$2:C496,C496,AG$2:AG496)</f>
        <v>0</v>
      </c>
      <c r="AI496" s="26">
        <f>SUM(AG$2:AG496)</f>
        <v>1381981</v>
      </c>
      <c r="AJ496" s="28">
        <f>SUMIF(Unloader!B:B,Summary!B496,Unloader!X:X)</f>
        <v>0</v>
      </c>
      <c r="AK496" s="28">
        <f>SUMIF(Unloader!B:B,Summary!B496,Unloader!AE:AE)+SUMIF(Unloader!B:B,Summary!B496,Unloader!BS:BS)+SUMIF(Unloader!B:B,Summary!B496,Unloader!BO:BO)</f>
        <v>0</v>
      </c>
      <c r="AL496" s="28">
        <f>SUMIF(C$2:C496,C496,AJ$2:AJ496)</f>
        <v>0</v>
      </c>
      <c r="AM496" s="28">
        <f>SUMIF(C$2:C496,C496,AK$2:AK496)</f>
        <v>0</v>
      </c>
      <c r="AN496" s="18" t="e">
        <f t="shared" si="190"/>
        <v>#DIV/0!</v>
      </c>
      <c r="AO496" s="18">
        <f>SUM(AJ$2:AJ496)</f>
        <v>52.99444444444444</v>
      </c>
      <c r="AP496" s="18">
        <f>SUM(AK$2:AK496)</f>
        <v>13.250694444444441</v>
      </c>
      <c r="AQ496" s="18">
        <f t="shared" si="191"/>
        <v>1448.8452062693295</v>
      </c>
    </row>
    <row r="497" spans="1:43" x14ac:dyDescent="0.25">
      <c r="A497" s="49">
        <f t="shared" si="195"/>
        <v>496</v>
      </c>
      <c r="B497" s="120">
        <f t="shared" si="195"/>
        <v>41129</v>
      </c>
      <c r="C497" s="21">
        <f t="shared" si="173"/>
        <v>8</v>
      </c>
      <c r="D497" s="51">
        <f>COUNTIF('Rake Load'!A:A,Summary!B497)</f>
        <v>0</v>
      </c>
      <c r="E497" s="51">
        <f>SUMIF('Rake Load'!A:A,B497,'Rake Load'!F:F)</f>
        <v>0</v>
      </c>
      <c r="F497" s="23">
        <f>SUMIF('Rake Load'!A:A,B497,'Rake Load'!AB:AB)</f>
        <v>0</v>
      </c>
      <c r="G497" s="23" t="e">
        <f t="shared" si="174"/>
        <v>#DIV/0!</v>
      </c>
      <c r="H497" s="24" t="e">
        <f t="shared" si="175"/>
        <v>#DIV/0!</v>
      </c>
      <c r="I497" s="24" t="e">
        <f t="shared" si="176"/>
        <v>#DIV/0!</v>
      </c>
      <c r="J497" s="23">
        <f>SUMIF('Rake Load'!A:A,B497,'Rake Load'!BI:BI)</f>
        <v>0</v>
      </c>
      <c r="K497" s="29">
        <f t="shared" si="177"/>
        <v>0</v>
      </c>
      <c r="L497" s="29" t="e">
        <f t="shared" si="178"/>
        <v>#DIV/0!</v>
      </c>
      <c r="M497" s="36" t="e">
        <f t="shared" si="179"/>
        <v>#DIV/0!</v>
      </c>
      <c r="N497" s="36" t="e">
        <f t="shared" si="180"/>
        <v>#DIV/0!</v>
      </c>
      <c r="O497" s="122">
        <f>SUMIF(C$2:C497,C497,D$2:D497)</f>
        <v>0</v>
      </c>
      <c r="P497" s="21">
        <f>SUMIF(C$2:C497,C497,F$2:F497)</f>
        <v>0</v>
      </c>
      <c r="Q497" s="25" t="e">
        <f t="shared" si="181"/>
        <v>#DIV/0!</v>
      </c>
      <c r="R497" s="24" t="e">
        <f t="shared" si="182"/>
        <v>#DIV/0!</v>
      </c>
      <c r="S497" s="24" t="e">
        <f t="shared" si="183"/>
        <v>#DIV/0!</v>
      </c>
      <c r="T497" s="122">
        <f>SUM(D$2:D497)</f>
        <v>376</v>
      </c>
      <c r="U497" s="26">
        <f>SUMIF(C$2:C497,C497,E$2:E497)</f>
        <v>0</v>
      </c>
      <c r="V497" s="26">
        <f>SUM(E$2:E497)</f>
        <v>1324319.5799999998</v>
      </c>
      <c r="W497" s="31">
        <f>SUM(F$2:F497)</f>
        <v>50.32291666666665</v>
      </c>
      <c r="X497" s="31">
        <f t="shared" si="184"/>
        <v>0.13383754432624109</v>
      </c>
      <c r="Y497" s="24">
        <f t="shared" si="185"/>
        <v>3</v>
      </c>
      <c r="Z497" s="24">
        <f t="shared" si="186"/>
        <v>12</v>
      </c>
      <c r="AA497" s="26">
        <f>SUMIF('Rake Load'!A:A,Summary!B497,'Rake Load'!AO:AO)</f>
        <v>0</v>
      </c>
      <c r="AB497" s="26">
        <f>SUMIF(C$2:C497,C497,AA$2:AA497)</f>
        <v>0</v>
      </c>
      <c r="AC497" s="26">
        <f>SUM(AA$2:AA497)</f>
        <v>125.58750000000001</v>
      </c>
      <c r="AD497" s="31" t="e">
        <f t="shared" si="187"/>
        <v>#DIV/0!</v>
      </c>
      <c r="AE497" s="31" t="e">
        <f t="shared" si="188"/>
        <v>#DIV/0!</v>
      </c>
      <c r="AF497" s="31">
        <f t="shared" si="189"/>
        <v>0.33400930851063831</v>
      </c>
      <c r="AG497" s="26">
        <f>SUMIF(Unloader!B:B,Summary!B497,Unloader!M:M)</f>
        <v>0</v>
      </c>
      <c r="AH497" s="26">
        <f>SUMIF(C$2:C497,C497,AG$2:AG497)</f>
        <v>0</v>
      </c>
      <c r="AI497" s="26">
        <f>SUM(AG$2:AG497)</f>
        <v>1381981</v>
      </c>
      <c r="AJ497" s="28">
        <f>SUMIF(Unloader!B:B,Summary!B497,Unloader!X:X)</f>
        <v>0</v>
      </c>
      <c r="AK497" s="28">
        <f>SUMIF(Unloader!B:B,Summary!B497,Unloader!AE:AE)+SUMIF(Unloader!B:B,Summary!B497,Unloader!BS:BS)+SUMIF(Unloader!B:B,Summary!B497,Unloader!BO:BO)</f>
        <v>0</v>
      </c>
      <c r="AL497" s="28">
        <f>SUMIF(C$2:C497,C497,AJ$2:AJ497)</f>
        <v>0</v>
      </c>
      <c r="AM497" s="28">
        <f>SUMIF(C$2:C497,C497,AK$2:AK497)</f>
        <v>0</v>
      </c>
      <c r="AN497" s="18" t="e">
        <f t="shared" si="190"/>
        <v>#DIV/0!</v>
      </c>
      <c r="AO497" s="18">
        <f>SUM(AJ$2:AJ497)</f>
        <v>52.99444444444444</v>
      </c>
      <c r="AP497" s="18">
        <f>SUM(AK$2:AK497)</f>
        <v>13.250694444444441</v>
      </c>
      <c r="AQ497" s="18">
        <f t="shared" si="191"/>
        <v>1448.8452062693295</v>
      </c>
    </row>
    <row r="498" spans="1:43" x14ac:dyDescent="0.25">
      <c r="A498" s="49">
        <f t="shared" si="195"/>
        <v>497</v>
      </c>
      <c r="B498" s="120">
        <f t="shared" si="195"/>
        <v>41130</v>
      </c>
      <c r="C498" s="21">
        <f t="shared" si="173"/>
        <v>8</v>
      </c>
      <c r="D498" s="51">
        <f>COUNTIF('Rake Load'!A:A,Summary!B498)</f>
        <v>0</v>
      </c>
      <c r="E498" s="51">
        <f>SUMIF('Rake Load'!A:A,B498,'Rake Load'!F:F)</f>
        <v>0</v>
      </c>
      <c r="F498" s="23">
        <f>SUMIF('Rake Load'!A:A,B498,'Rake Load'!AB:AB)</f>
        <v>0</v>
      </c>
      <c r="G498" s="23" t="e">
        <f t="shared" si="174"/>
        <v>#DIV/0!</v>
      </c>
      <c r="H498" s="24" t="e">
        <f t="shared" si="175"/>
        <v>#DIV/0!</v>
      </c>
      <c r="I498" s="24" t="e">
        <f t="shared" si="176"/>
        <v>#DIV/0!</v>
      </c>
      <c r="J498" s="23">
        <f>SUMIF('Rake Load'!A:A,B498,'Rake Load'!BI:BI)</f>
        <v>0</v>
      </c>
      <c r="K498" s="29">
        <f t="shared" si="177"/>
        <v>0</v>
      </c>
      <c r="L498" s="29" t="e">
        <f t="shared" si="178"/>
        <v>#DIV/0!</v>
      </c>
      <c r="M498" s="36" t="e">
        <f t="shared" si="179"/>
        <v>#DIV/0!</v>
      </c>
      <c r="N498" s="36" t="e">
        <f t="shared" si="180"/>
        <v>#DIV/0!</v>
      </c>
      <c r="O498" s="122">
        <f>SUMIF(C$2:C498,C498,D$2:D498)</f>
        <v>0</v>
      </c>
      <c r="P498" s="21">
        <f>SUMIF(C$2:C498,C498,F$2:F498)</f>
        <v>0</v>
      </c>
      <c r="Q498" s="25" t="e">
        <f t="shared" si="181"/>
        <v>#DIV/0!</v>
      </c>
      <c r="R498" s="24" t="e">
        <f t="shared" si="182"/>
        <v>#DIV/0!</v>
      </c>
      <c r="S498" s="24" t="e">
        <f t="shared" si="183"/>
        <v>#DIV/0!</v>
      </c>
      <c r="T498" s="122">
        <f>SUM(D$2:D498)</f>
        <v>376</v>
      </c>
      <c r="U498" s="26">
        <f>SUMIF(C$2:C498,C498,E$2:E498)</f>
        <v>0</v>
      </c>
      <c r="V498" s="26">
        <f>SUM(E$2:E498)</f>
        <v>1324319.5799999998</v>
      </c>
      <c r="W498" s="31">
        <f>SUM(F$2:F498)</f>
        <v>50.32291666666665</v>
      </c>
      <c r="X498" s="31">
        <f t="shared" si="184"/>
        <v>0.13383754432624109</v>
      </c>
      <c r="Y498" s="24">
        <f t="shared" si="185"/>
        <v>3</v>
      </c>
      <c r="Z498" s="24">
        <f t="shared" si="186"/>
        <v>12</v>
      </c>
      <c r="AA498" s="26">
        <f>SUMIF('Rake Load'!A:A,Summary!B498,'Rake Load'!AO:AO)</f>
        <v>0</v>
      </c>
      <c r="AB498" s="26">
        <f>SUMIF(C$2:C498,C498,AA$2:AA498)</f>
        <v>0</v>
      </c>
      <c r="AC498" s="26">
        <f>SUM(AA$2:AA498)</f>
        <v>125.58750000000001</v>
      </c>
      <c r="AD498" s="31" t="e">
        <f t="shared" si="187"/>
        <v>#DIV/0!</v>
      </c>
      <c r="AE498" s="31" t="e">
        <f t="shared" si="188"/>
        <v>#DIV/0!</v>
      </c>
      <c r="AF498" s="31">
        <f t="shared" si="189"/>
        <v>0.33400930851063831</v>
      </c>
      <c r="AG498" s="26">
        <f>SUMIF(Unloader!B:B,Summary!B498,Unloader!M:M)</f>
        <v>0</v>
      </c>
      <c r="AH498" s="26">
        <f>SUMIF(C$2:C498,C498,AG$2:AG498)</f>
        <v>0</v>
      </c>
      <c r="AI498" s="26">
        <f>SUM(AG$2:AG498)</f>
        <v>1381981</v>
      </c>
      <c r="AJ498" s="28">
        <f>SUMIF(Unloader!B:B,Summary!B498,Unloader!X:X)</f>
        <v>0</v>
      </c>
      <c r="AK498" s="28">
        <f>SUMIF(Unloader!B:B,Summary!B498,Unloader!AE:AE)+SUMIF(Unloader!B:B,Summary!B498,Unloader!BS:BS)+SUMIF(Unloader!B:B,Summary!B498,Unloader!BO:BO)</f>
        <v>0</v>
      </c>
      <c r="AL498" s="28">
        <f>SUMIF(C$2:C498,C498,AJ$2:AJ498)</f>
        <v>0</v>
      </c>
      <c r="AM498" s="28">
        <f>SUMIF(C$2:C498,C498,AK$2:AK498)</f>
        <v>0</v>
      </c>
      <c r="AN498" s="18" t="e">
        <f t="shared" si="190"/>
        <v>#DIV/0!</v>
      </c>
      <c r="AO498" s="18">
        <f>SUM(AJ$2:AJ498)</f>
        <v>52.99444444444444</v>
      </c>
      <c r="AP498" s="18">
        <f>SUM(AK$2:AK498)</f>
        <v>13.250694444444441</v>
      </c>
      <c r="AQ498" s="18">
        <f t="shared" si="191"/>
        <v>1448.8452062693295</v>
      </c>
    </row>
    <row r="499" spans="1:43" x14ac:dyDescent="0.25">
      <c r="A499" s="49">
        <f t="shared" si="195"/>
        <v>498</v>
      </c>
      <c r="B499" s="120">
        <f t="shared" si="195"/>
        <v>41131</v>
      </c>
      <c r="C499" s="21">
        <f t="shared" si="173"/>
        <v>8</v>
      </c>
      <c r="D499" s="51">
        <f>COUNTIF('Rake Load'!A:A,Summary!B499)</f>
        <v>0</v>
      </c>
      <c r="E499" s="51">
        <f>SUMIF('Rake Load'!A:A,B499,'Rake Load'!F:F)</f>
        <v>0</v>
      </c>
      <c r="F499" s="23">
        <f>SUMIF('Rake Load'!A:A,B499,'Rake Load'!AB:AB)</f>
        <v>0</v>
      </c>
      <c r="G499" s="23" t="e">
        <f t="shared" si="174"/>
        <v>#DIV/0!</v>
      </c>
      <c r="H499" s="24" t="e">
        <f t="shared" si="175"/>
        <v>#DIV/0!</v>
      </c>
      <c r="I499" s="24" t="e">
        <f t="shared" si="176"/>
        <v>#DIV/0!</v>
      </c>
      <c r="J499" s="23">
        <f>SUMIF('Rake Load'!A:A,B499,'Rake Load'!BI:BI)</f>
        <v>0</v>
      </c>
      <c r="K499" s="29">
        <f t="shared" si="177"/>
        <v>0</v>
      </c>
      <c r="L499" s="29" t="e">
        <f t="shared" si="178"/>
        <v>#DIV/0!</v>
      </c>
      <c r="M499" s="36" t="e">
        <f t="shared" si="179"/>
        <v>#DIV/0!</v>
      </c>
      <c r="N499" s="36" t="e">
        <f t="shared" si="180"/>
        <v>#DIV/0!</v>
      </c>
      <c r="O499" s="122">
        <f>SUMIF(C$2:C499,C499,D$2:D499)</f>
        <v>0</v>
      </c>
      <c r="P499" s="21">
        <f>SUMIF(C$2:C499,C499,F$2:F499)</f>
        <v>0</v>
      </c>
      <c r="Q499" s="25" t="e">
        <f t="shared" si="181"/>
        <v>#DIV/0!</v>
      </c>
      <c r="R499" s="24" t="e">
        <f t="shared" si="182"/>
        <v>#DIV/0!</v>
      </c>
      <c r="S499" s="24" t="e">
        <f t="shared" si="183"/>
        <v>#DIV/0!</v>
      </c>
      <c r="T499" s="122">
        <f>SUM(D$2:D499)</f>
        <v>376</v>
      </c>
      <c r="U499" s="26">
        <f>SUMIF(C$2:C499,C499,E$2:E499)</f>
        <v>0</v>
      </c>
      <c r="V499" s="26">
        <f>SUM(E$2:E499)</f>
        <v>1324319.5799999998</v>
      </c>
      <c r="W499" s="31">
        <f>SUM(F$2:F499)</f>
        <v>50.32291666666665</v>
      </c>
      <c r="X499" s="31">
        <f t="shared" si="184"/>
        <v>0.13383754432624109</v>
      </c>
      <c r="Y499" s="24">
        <f t="shared" si="185"/>
        <v>3</v>
      </c>
      <c r="Z499" s="24">
        <f t="shared" si="186"/>
        <v>12</v>
      </c>
      <c r="AA499" s="26">
        <f>SUMIF('Rake Load'!A:A,Summary!B499,'Rake Load'!AO:AO)</f>
        <v>0</v>
      </c>
      <c r="AB499" s="26">
        <f>SUMIF(C$2:C499,C499,AA$2:AA499)</f>
        <v>0</v>
      </c>
      <c r="AC499" s="26">
        <f>SUM(AA$2:AA499)</f>
        <v>125.58750000000001</v>
      </c>
      <c r="AD499" s="31" t="e">
        <f t="shared" si="187"/>
        <v>#DIV/0!</v>
      </c>
      <c r="AE499" s="31" t="e">
        <f t="shared" si="188"/>
        <v>#DIV/0!</v>
      </c>
      <c r="AF499" s="31">
        <f t="shared" si="189"/>
        <v>0.33400930851063831</v>
      </c>
      <c r="AG499" s="26">
        <f>SUMIF(Unloader!B:B,Summary!B499,Unloader!M:M)</f>
        <v>0</v>
      </c>
      <c r="AH499" s="26">
        <f>SUMIF(C$2:C499,C499,AG$2:AG499)</f>
        <v>0</v>
      </c>
      <c r="AI499" s="26">
        <f>SUM(AG$2:AG499)</f>
        <v>1381981</v>
      </c>
      <c r="AJ499" s="28">
        <f>SUMIF(Unloader!B:B,Summary!B499,Unloader!X:X)</f>
        <v>0</v>
      </c>
      <c r="AK499" s="28">
        <f>SUMIF(Unloader!B:B,Summary!B499,Unloader!AE:AE)+SUMIF(Unloader!B:B,Summary!B499,Unloader!BS:BS)+SUMIF(Unloader!B:B,Summary!B499,Unloader!BO:BO)</f>
        <v>0</v>
      </c>
      <c r="AL499" s="28">
        <f>SUMIF(C$2:C499,C499,AJ$2:AJ499)</f>
        <v>0</v>
      </c>
      <c r="AM499" s="28">
        <f>SUMIF(C$2:C499,C499,AK$2:AK499)</f>
        <v>0</v>
      </c>
      <c r="AN499" s="18" t="e">
        <f t="shared" si="190"/>
        <v>#DIV/0!</v>
      </c>
      <c r="AO499" s="18">
        <f>SUM(AJ$2:AJ499)</f>
        <v>52.99444444444444</v>
      </c>
      <c r="AP499" s="18">
        <f>SUM(AK$2:AK499)</f>
        <v>13.250694444444441</v>
      </c>
      <c r="AQ499" s="18">
        <f t="shared" si="191"/>
        <v>1448.8452062693295</v>
      </c>
    </row>
    <row r="500" spans="1:43" x14ac:dyDescent="0.25">
      <c r="A500" s="49">
        <f t="shared" si="195"/>
        <v>499</v>
      </c>
      <c r="B500" s="120">
        <f t="shared" si="195"/>
        <v>41132</v>
      </c>
      <c r="C500" s="21">
        <f t="shared" si="173"/>
        <v>8</v>
      </c>
      <c r="D500" s="51">
        <f>COUNTIF('Rake Load'!A:A,Summary!B500)</f>
        <v>0</v>
      </c>
      <c r="E500" s="51">
        <f>SUMIF('Rake Load'!A:A,B500,'Rake Load'!F:F)</f>
        <v>0</v>
      </c>
      <c r="F500" s="23">
        <f>SUMIF('Rake Load'!A:A,B500,'Rake Load'!AB:AB)</f>
        <v>0</v>
      </c>
      <c r="G500" s="23" t="e">
        <f t="shared" si="174"/>
        <v>#DIV/0!</v>
      </c>
      <c r="H500" s="24" t="e">
        <f t="shared" si="175"/>
        <v>#DIV/0!</v>
      </c>
      <c r="I500" s="24" t="e">
        <f t="shared" si="176"/>
        <v>#DIV/0!</v>
      </c>
      <c r="J500" s="23">
        <f>SUMIF('Rake Load'!A:A,B500,'Rake Load'!BI:BI)</f>
        <v>0</v>
      </c>
      <c r="K500" s="29">
        <f t="shared" si="177"/>
        <v>0</v>
      </c>
      <c r="L500" s="29" t="e">
        <f t="shared" si="178"/>
        <v>#DIV/0!</v>
      </c>
      <c r="M500" s="36" t="e">
        <f t="shared" si="179"/>
        <v>#DIV/0!</v>
      </c>
      <c r="N500" s="36" t="e">
        <f t="shared" si="180"/>
        <v>#DIV/0!</v>
      </c>
      <c r="O500" s="122">
        <f>SUMIF(C$2:C500,C500,D$2:D500)</f>
        <v>0</v>
      </c>
      <c r="P500" s="21">
        <f>SUMIF(C$2:C500,C500,F$2:F500)</f>
        <v>0</v>
      </c>
      <c r="Q500" s="25" t="e">
        <f t="shared" si="181"/>
        <v>#DIV/0!</v>
      </c>
      <c r="R500" s="24" t="e">
        <f t="shared" si="182"/>
        <v>#DIV/0!</v>
      </c>
      <c r="S500" s="24" t="e">
        <f t="shared" si="183"/>
        <v>#DIV/0!</v>
      </c>
      <c r="T500" s="122">
        <f>SUM(D$2:D500)</f>
        <v>376</v>
      </c>
      <c r="U500" s="26">
        <f>SUMIF(C$2:C500,C500,E$2:E500)</f>
        <v>0</v>
      </c>
      <c r="V500" s="26">
        <f>SUM(E$2:E500)</f>
        <v>1324319.5799999998</v>
      </c>
      <c r="W500" s="31">
        <f>SUM(F$2:F500)</f>
        <v>50.32291666666665</v>
      </c>
      <c r="X500" s="31">
        <f t="shared" si="184"/>
        <v>0.13383754432624109</v>
      </c>
      <c r="Y500" s="24">
        <f t="shared" si="185"/>
        <v>3</v>
      </c>
      <c r="Z500" s="24">
        <f t="shared" si="186"/>
        <v>12</v>
      </c>
      <c r="AA500" s="26">
        <f>SUMIF('Rake Load'!A:A,Summary!B500,'Rake Load'!AO:AO)</f>
        <v>0</v>
      </c>
      <c r="AB500" s="26">
        <f>SUMIF(C$2:C500,C500,AA$2:AA500)</f>
        <v>0</v>
      </c>
      <c r="AC500" s="26">
        <f>SUM(AA$2:AA500)</f>
        <v>125.58750000000001</v>
      </c>
      <c r="AD500" s="31" t="e">
        <f t="shared" si="187"/>
        <v>#DIV/0!</v>
      </c>
      <c r="AE500" s="31" t="e">
        <f t="shared" si="188"/>
        <v>#DIV/0!</v>
      </c>
      <c r="AF500" s="31">
        <f t="shared" si="189"/>
        <v>0.33400930851063831</v>
      </c>
      <c r="AG500" s="26">
        <f>SUMIF(Unloader!B:B,Summary!B500,Unloader!M:M)</f>
        <v>0</v>
      </c>
      <c r="AH500" s="26">
        <f>SUMIF(C$2:C500,C500,AG$2:AG500)</f>
        <v>0</v>
      </c>
      <c r="AI500" s="26">
        <f>SUM(AG$2:AG500)</f>
        <v>1381981</v>
      </c>
      <c r="AJ500" s="28">
        <f>SUMIF(Unloader!B:B,Summary!B500,Unloader!X:X)</f>
        <v>0</v>
      </c>
      <c r="AK500" s="28">
        <f>SUMIF(Unloader!B:B,Summary!B500,Unloader!AE:AE)+SUMIF(Unloader!B:B,Summary!B500,Unloader!BS:BS)+SUMIF(Unloader!B:B,Summary!B500,Unloader!BO:BO)</f>
        <v>0</v>
      </c>
      <c r="AL500" s="28">
        <f>SUMIF(C$2:C500,C500,AJ$2:AJ500)</f>
        <v>0</v>
      </c>
      <c r="AM500" s="28">
        <f>SUMIF(C$2:C500,C500,AK$2:AK500)</f>
        <v>0</v>
      </c>
      <c r="AN500" s="18" t="e">
        <f t="shared" si="190"/>
        <v>#DIV/0!</v>
      </c>
      <c r="AO500" s="18">
        <f>SUM(AJ$2:AJ500)</f>
        <v>52.99444444444444</v>
      </c>
      <c r="AP500" s="18">
        <f>SUM(AK$2:AK500)</f>
        <v>13.250694444444441</v>
      </c>
      <c r="AQ500" s="18">
        <f t="shared" si="191"/>
        <v>1448.8452062693295</v>
      </c>
    </row>
    <row r="501" spans="1:43" x14ac:dyDescent="0.25">
      <c r="A501" s="49">
        <f t="shared" si="195"/>
        <v>500</v>
      </c>
      <c r="B501" s="120">
        <f t="shared" si="195"/>
        <v>41133</v>
      </c>
      <c r="C501" s="21">
        <f t="shared" si="173"/>
        <v>8</v>
      </c>
      <c r="D501" s="51">
        <f>COUNTIF('Rake Load'!A:A,Summary!B501)</f>
        <v>0</v>
      </c>
      <c r="E501" s="51">
        <f>SUMIF('Rake Load'!A:A,B501,'Rake Load'!F:F)</f>
        <v>0</v>
      </c>
      <c r="F501" s="23">
        <f>SUMIF('Rake Load'!A:A,B501,'Rake Load'!AB:AB)</f>
        <v>0</v>
      </c>
      <c r="G501" s="23" t="e">
        <f t="shared" si="174"/>
        <v>#DIV/0!</v>
      </c>
      <c r="H501" s="24" t="e">
        <f t="shared" si="175"/>
        <v>#DIV/0!</v>
      </c>
      <c r="I501" s="24" t="e">
        <f t="shared" si="176"/>
        <v>#DIV/0!</v>
      </c>
      <c r="J501" s="23">
        <f>SUMIF('Rake Load'!A:A,B501,'Rake Load'!BI:BI)</f>
        <v>0</v>
      </c>
      <c r="K501" s="29">
        <f t="shared" si="177"/>
        <v>0</v>
      </c>
      <c r="L501" s="29" t="e">
        <f t="shared" si="178"/>
        <v>#DIV/0!</v>
      </c>
      <c r="M501" s="36" t="e">
        <f t="shared" si="179"/>
        <v>#DIV/0!</v>
      </c>
      <c r="N501" s="36" t="e">
        <f t="shared" si="180"/>
        <v>#DIV/0!</v>
      </c>
      <c r="O501" s="122">
        <f>SUMIF(C$2:C501,C501,D$2:D501)</f>
        <v>0</v>
      </c>
      <c r="P501" s="21">
        <f>SUMIF(C$2:C501,C501,F$2:F501)</f>
        <v>0</v>
      </c>
      <c r="Q501" s="25" t="e">
        <f t="shared" si="181"/>
        <v>#DIV/0!</v>
      </c>
      <c r="R501" s="24" t="e">
        <f t="shared" si="182"/>
        <v>#DIV/0!</v>
      </c>
      <c r="S501" s="24" t="e">
        <f t="shared" si="183"/>
        <v>#DIV/0!</v>
      </c>
      <c r="T501" s="122">
        <f>SUM(D$2:D501)</f>
        <v>376</v>
      </c>
      <c r="U501" s="26">
        <f>SUMIF(C$2:C501,C501,E$2:E501)</f>
        <v>0</v>
      </c>
      <c r="V501" s="26">
        <f>SUM(E$2:E501)</f>
        <v>1324319.5799999998</v>
      </c>
      <c r="W501" s="31">
        <f>SUM(F$2:F501)</f>
        <v>50.32291666666665</v>
      </c>
      <c r="X501" s="31">
        <f t="shared" si="184"/>
        <v>0.13383754432624109</v>
      </c>
      <c r="Y501" s="24">
        <f t="shared" si="185"/>
        <v>3</v>
      </c>
      <c r="Z501" s="24">
        <f t="shared" si="186"/>
        <v>12</v>
      </c>
      <c r="AA501" s="26">
        <f>SUMIF('Rake Load'!A:A,Summary!B501,'Rake Load'!AO:AO)</f>
        <v>0</v>
      </c>
      <c r="AB501" s="26">
        <f>SUMIF(C$2:C501,C501,AA$2:AA501)</f>
        <v>0</v>
      </c>
      <c r="AC501" s="26">
        <f>SUM(AA$2:AA501)</f>
        <v>125.58750000000001</v>
      </c>
      <c r="AD501" s="31" t="e">
        <f t="shared" si="187"/>
        <v>#DIV/0!</v>
      </c>
      <c r="AE501" s="31" t="e">
        <f t="shared" si="188"/>
        <v>#DIV/0!</v>
      </c>
      <c r="AF501" s="31">
        <f t="shared" si="189"/>
        <v>0.33400930851063831</v>
      </c>
      <c r="AG501" s="26">
        <f>SUMIF(Unloader!B:B,Summary!B501,Unloader!M:M)</f>
        <v>0</v>
      </c>
      <c r="AH501" s="26">
        <f>SUMIF(C$2:C501,C501,AG$2:AG501)</f>
        <v>0</v>
      </c>
      <c r="AI501" s="26">
        <f>SUM(AG$2:AG501)</f>
        <v>1381981</v>
      </c>
      <c r="AJ501" s="28">
        <f>SUMIF(Unloader!B:B,Summary!B501,Unloader!X:X)</f>
        <v>0</v>
      </c>
      <c r="AK501" s="28">
        <f>SUMIF(Unloader!B:B,Summary!B501,Unloader!AE:AE)+SUMIF(Unloader!B:B,Summary!B501,Unloader!BS:BS)+SUMIF(Unloader!B:B,Summary!B501,Unloader!BO:BO)</f>
        <v>0</v>
      </c>
      <c r="AL501" s="28">
        <f>SUMIF(C$2:C501,C501,AJ$2:AJ501)</f>
        <v>0</v>
      </c>
      <c r="AM501" s="28">
        <f>SUMIF(C$2:C501,C501,AK$2:AK501)</f>
        <v>0</v>
      </c>
      <c r="AN501" s="18" t="e">
        <f t="shared" si="190"/>
        <v>#DIV/0!</v>
      </c>
      <c r="AO501" s="18">
        <f>SUM(AJ$2:AJ501)</f>
        <v>52.99444444444444</v>
      </c>
      <c r="AP501" s="18">
        <f>SUM(AK$2:AK501)</f>
        <v>13.250694444444441</v>
      </c>
      <c r="AQ501" s="18">
        <f t="shared" si="191"/>
        <v>1448.8452062693295</v>
      </c>
    </row>
    <row r="502" spans="1:43" x14ac:dyDescent="0.25">
      <c r="A502" s="49">
        <f t="shared" si="195"/>
        <v>501</v>
      </c>
      <c r="B502" s="120">
        <f t="shared" si="195"/>
        <v>41134</v>
      </c>
      <c r="C502" s="21">
        <f t="shared" si="173"/>
        <v>8</v>
      </c>
      <c r="D502" s="51">
        <f>COUNTIF('Rake Load'!A:A,Summary!B502)</f>
        <v>0</v>
      </c>
      <c r="E502" s="51">
        <f>SUMIF('Rake Load'!A:A,B502,'Rake Load'!F:F)</f>
        <v>0</v>
      </c>
      <c r="F502" s="23">
        <f>SUMIF('Rake Load'!A:A,B502,'Rake Load'!AB:AB)</f>
        <v>0</v>
      </c>
      <c r="G502" s="23" t="e">
        <f t="shared" si="174"/>
        <v>#DIV/0!</v>
      </c>
      <c r="H502" s="24" t="e">
        <f t="shared" si="175"/>
        <v>#DIV/0!</v>
      </c>
      <c r="I502" s="24" t="e">
        <f t="shared" si="176"/>
        <v>#DIV/0!</v>
      </c>
      <c r="J502" s="23">
        <f>SUMIF('Rake Load'!A:A,B502,'Rake Load'!BI:BI)</f>
        <v>0</v>
      </c>
      <c r="K502" s="29">
        <f t="shared" si="177"/>
        <v>0</v>
      </c>
      <c r="L502" s="29" t="e">
        <f t="shared" si="178"/>
        <v>#DIV/0!</v>
      </c>
      <c r="M502" s="36" t="e">
        <f t="shared" si="179"/>
        <v>#DIV/0!</v>
      </c>
      <c r="N502" s="36" t="e">
        <f t="shared" si="180"/>
        <v>#DIV/0!</v>
      </c>
      <c r="O502" s="122">
        <f>SUMIF(C$2:C502,C502,D$2:D502)</f>
        <v>0</v>
      </c>
      <c r="P502" s="21">
        <f>SUMIF(C$2:C502,C502,F$2:F502)</f>
        <v>0</v>
      </c>
      <c r="Q502" s="25" t="e">
        <f t="shared" si="181"/>
        <v>#DIV/0!</v>
      </c>
      <c r="R502" s="24" t="e">
        <f t="shared" si="182"/>
        <v>#DIV/0!</v>
      </c>
      <c r="S502" s="24" t="e">
        <f t="shared" si="183"/>
        <v>#DIV/0!</v>
      </c>
      <c r="T502" s="122">
        <f>SUM(D$2:D502)</f>
        <v>376</v>
      </c>
      <c r="U502" s="26">
        <f>SUMIF(C$2:C502,C502,E$2:E502)</f>
        <v>0</v>
      </c>
      <c r="V502" s="26">
        <f>SUM(E$2:E502)</f>
        <v>1324319.5799999998</v>
      </c>
      <c r="W502" s="31">
        <f>SUM(F$2:F502)</f>
        <v>50.32291666666665</v>
      </c>
      <c r="X502" s="31">
        <f t="shared" si="184"/>
        <v>0.13383754432624109</v>
      </c>
      <c r="Y502" s="24">
        <f t="shared" si="185"/>
        <v>3</v>
      </c>
      <c r="Z502" s="24">
        <f t="shared" si="186"/>
        <v>12</v>
      </c>
      <c r="AA502" s="26">
        <f>SUMIF('Rake Load'!A:A,Summary!B502,'Rake Load'!AO:AO)</f>
        <v>0</v>
      </c>
      <c r="AB502" s="26">
        <f>SUMIF(C$2:C502,C502,AA$2:AA502)</f>
        <v>0</v>
      </c>
      <c r="AC502" s="26">
        <f>SUM(AA$2:AA502)</f>
        <v>125.58750000000001</v>
      </c>
      <c r="AD502" s="31" t="e">
        <f t="shared" si="187"/>
        <v>#DIV/0!</v>
      </c>
      <c r="AE502" s="31" t="e">
        <f t="shared" si="188"/>
        <v>#DIV/0!</v>
      </c>
      <c r="AF502" s="31">
        <f t="shared" si="189"/>
        <v>0.33400930851063831</v>
      </c>
      <c r="AG502" s="26">
        <f>SUMIF(Unloader!B:B,Summary!B502,Unloader!M:M)</f>
        <v>0</v>
      </c>
      <c r="AH502" s="26">
        <f>SUMIF(C$2:C502,C502,AG$2:AG502)</f>
        <v>0</v>
      </c>
      <c r="AI502" s="26">
        <f>SUM(AG$2:AG502)</f>
        <v>1381981</v>
      </c>
      <c r="AJ502" s="28">
        <f>SUMIF(Unloader!B:B,Summary!B502,Unloader!X:X)</f>
        <v>0</v>
      </c>
      <c r="AK502" s="28">
        <f>SUMIF(Unloader!B:B,Summary!B502,Unloader!AE:AE)+SUMIF(Unloader!B:B,Summary!B502,Unloader!BS:BS)+SUMIF(Unloader!B:B,Summary!B502,Unloader!BO:BO)</f>
        <v>0</v>
      </c>
      <c r="AL502" s="28">
        <f>SUMIF(C$2:C502,C502,AJ$2:AJ502)</f>
        <v>0</v>
      </c>
      <c r="AM502" s="28">
        <f>SUMIF(C$2:C502,C502,AK$2:AK502)</f>
        <v>0</v>
      </c>
      <c r="AN502" s="18" t="e">
        <f t="shared" si="190"/>
        <v>#DIV/0!</v>
      </c>
      <c r="AO502" s="18">
        <f>SUM(AJ$2:AJ502)</f>
        <v>52.99444444444444</v>
      </c>
      <c r="AP502" s="18">
        <f>SUM(AK$2:AK502)</f>
        <v>13.250694444444441</v>
      </c>
      <c r="AQ502" s="18">
        <f t="shared" si="191"/>
        <v>1448.8452062693295</v>
      </c>
    </row>
    <row r="503" spans="1:43" x14ac:dyDescent="0.25">
      <c r="A503" s="49">
        <f t="shared" si="195"/>
        <v>502</v>
      </c>
      <c r="B503" s="120">
        <f t="shared" si="195"/>
        <v>41135</v>
      </c>
      <c r="C503" s="21">
        <f t="shared" ref="C503:C566" si="196">MONTH(B503)</f>
        <v>8</v>
      </c>
      <c r="D503" s="51">
        <f>COUNTIF('Rake Load'!A:A,Summary!B503)</f>
        <v>0</v>
      </c>
      <c r="E503" s="51">
        <f>SUMIF('Rake Load'!A:A,B503,'Rake Load'!F:F)</f>
        <v>0</v>
      </c>
      <c r="F503" s="23">
        <f>SUMIF('Rake Load'!A:A,B503,'Rake Load'!AB:AB)</f>
        <v>0</v>
      </c>
      <c r="G503" s="23" t="e">
        <f t="shared" ref="G503:G566" si="197">F503/D503</f>
        <v>#DIV/0!</v>
      </c>
      <c r="H503" s="24" t="e">
        <f t="shared" ref="H503:H566" si="198">HOUR(G503)</f>
        <v>#DIV/0!</v>
      </c>
      <c r="I503" s="24" t="e">
        <f t="shared" ref="I503:I566" si="199">MINUTE(G503)</f>
        <v>#DIV/0!</v>
      </c>
      <c r="J503" s="23">
        <f>SUMIF('Rake Load'!A:A,B503,'Rake Load'!BI:BI)</f>
        <v>0</v>
      </c>
      <c r="K503" s="29">
        <f t="shared" ref="K503:K566" si="200">F503-J503</f>
        <v>0</v>
      </c>
      <c r="L503" s="29" t="e">
        <f t="shared" ref="L503:L566" si="201">K503/D503</f>
        <v>#DIV/0!</v>
      </c>
      <c r="M503" s="36" t="e">
        <f t="shared" ref="M503:M566" si="202">HOUR(L503)</f>
        <v>#DIV/0!</v>
      </c>
      <c r="N503" s="36" t="e">
        <f t="shared" ref="N503:N566" si="203">MINUTE(L503)</f>
        <v>#DIV/0!</v>
      </c>
      <c r="O503" s="122">
        <f>SUMIF(C$2:C503,C503,D$2:D503)</f>
        <v>0</v>
      </c>
      <c r="P503" s="21">
        <f>SUMIF(C$2:C503,C503,F$2:F503)</f>
        <v>0</v>
      </c>
      <c r="Q503" s="25" t="e">
        <f t="shared" ref="Q503:Q566" si="204">P503/O503</f>
        <v>#DIV/0!</v>
      </c>
      <c r="R503" s="24" t="e">
        <f t="shared" ref="R503:R566" si="205">HOUR(Q503)</f>
        <v>#DIV/0!</v>
      </c>
      <c r="S503" s="24" t="e">
        <f t="shared" ref="S503:S566" si="206">MINUTE(Q503)</f>
        <v>#DIV/0!</v>
      </c>
      <c r="T503" s="122">
        <f>SUM(D$2:D503)</f>
        <v>376</v>
      </c>
      <c r="U503" s="26">
        <f>SUMIF(C$2:C503,C503,E$2:E503)</f>
        <v>0</v>
      </c>
      <c r="V503" s="26">
        <f>SUM(E$2:E503)</f>
        <v>1324319.5799999998</v>
      </c>
      <c r="W503" s="31">
        <f>SUM(F$2:F503)</f>
        <v>50.32291666666665</v>
      </c>
      <c r="X503" s="31">
        <f t="shared" ref="X503:X566" si="207">W503/T503</f>
        <v>0.13383754432624109</v>
      </c>
      <c r="Y503" s="24">
        <f t="shared" ref="Y503:Y566" si="208">HOUR(X503)</f>
        <v>3</v>
      </c>
      <c r="Z503" s="24">
        <f t="shared" ref="Z503:Z566" si="209">MINUTE(X503)</f>
        <v>12</v>
      </c>
      <c r="AA503" s="26">
        <f>SUMIF('Rake Load'!A:A,Summary!B503,'Rake Load'!AO:AO)</f>
        <v>0</v>
      </c>
      <c r="AB503" s="26">
        <f>SUMIF(C$2:C503,C503,AA$2:AA503)</f>
        <v>0</v>
      </c>
      <c r="AC503" s="26">
        <f>SUM(AA$2:AA503)</f>
        <v>125.58750000000001</v>
      </c>
      <c r="AD503" s="31" t="e">
        <f t="shared" ref="AD503:AD566" si="210">AA503/D503</f>
        <v>#DIV/0!</v>
      </c>
      <c r="AE503" s="31" t="e">
        <f t="shared" ref="AE503:AE566" si="211">AB503/O503</f>
        <v>#DIV/0!</v>
      </c>
      <c r="AF503" s="31">
        <f t="shared" ref="AF503:AF566" si="212">AC503/T503</f>
        <v>0.33400930851063831</v>
      </c>
      <c r="AG503" s="26">
        <f>SUMIF(Unloader!B:B,Summary!B503,Unloader!M:M)</f>
        <v>0</v>
      </c>
      <c r="AH503" s="26">
        <f>SUMIF(C$2:C503,C503,AG$2:AG503)</f>
        <v>0</v>
      </c>
      <c r="AI503" s="26">
        <f>SUM(AG$2:AG503)</f>
        <v>1381981</v>
      </c>
      <c r="AJ503" s="28">
        <f>SUMIF(Unloader!B:B,Summary!B503,Unloader!X:X)</f>
        <v>0</v>
      </c>
      <c r="AK503" s="28">
        <f>SUMIF(Unloader!B:B,Summary!B503,Unloader!AE:AE)+SUMIF(Unloader!B:B,Summary!B503,Unloader!BS:BS)+SUMIF(Unloader!B:B,Summary!B503,Unloader!BO:BO)</f>
        <v>0</v>
      </c>
      <c r="AL503" s="28">
        <f>SUMIF(C$2:C503,C503,AJ$2:AJ503)</f>
        <v>0</v>
      </c>
      <c r="AM503" s="28">
        <f>SUMIF(C$2:C503,C503,AK$2:AK503)</f>
        <v>0</v>
      </c>
      <c r="AN503" s="18" t="e">
        <f t="shared" ref="AN503:AN566" si="213">AH503/(AL503-AM503)/24</f>
        <v>#DIV/0!</v>
      </c>
      <c r="AO503" s="18">
        <f>SUM(AJ$2:AJ503)</f>
        <v>52.99444444444444</v>
      </c>
      <c r="AP503" s="18">
        <f>SUM(AK$2:AK503)</f>
        <v>13.250694444444441</v>
      </c>
      <c r="AQ503" s="18">
        <f t="shared" ref="AQ503:AQ566" si="214">AI503/(AO503-AP503)/24</f>
        <v>1448.8452062693295</v>
      </c>
    </row>
    <row r="504" spans="1:43" x14ac:dyDescent="0.25">
      <c r="A504" s="49">
        <f t="shared" ref="A504:B519" si="215">A503+1</f>
        <v>503</v>
      </c>
      <c r="B504" s="120">
        <f t="shared" si="215"/>
        <v>41136</v>
      </c>
      <c r="C504" s="21">
        <f t="shared" si="196"/>
        <v>8</v>
      </c>
      <c r="D504" s="51">
        <f>COUNTIF('Rake Load'!A:A,Summary!B504)</f>
        <v>0</v>
      </c>
      <c r="E504" s="51">
        <f>SUMIF('Rake Load'!A:A,B504,'Rake Load'!F:F)</f>
        <v>0</v>
      </c>
      <c r="F504" s="23">
        <f>SUMIF('Rake Load'!A:A,B504,'Rake Load'!AB:AB)</f>
        <v>0</v>
      </c>
      <c r="G504" s="23" t="e">
        <f t="shared" si="197"/>
        <v>#DIV/0!</v>
      </c>
      <c r="H504" s="24" t="e">
        <f t="shared" si="198"/>
        <v>#DIV/0!</v>
      </c>
      <c r="I504" s="24" t="e">
        <f t="shared" si="199"/>
        <v>#DIV/0!</v>
      </c>
      <c r="J504" s="23">
        <f>SUMIF('Rake Load'!A:A,B504,'Rake Load'!BI:BI)</f>
        <v>0</v>
      </c>
      <c r="K504" s="29">
        <f t="shared" si="200"/>
        <v>0</v>
      </c>
      <c r="L504" s="29" t="e">
        <f t="shared" si="201"/>
        <v>#DIV/0!</v>
      </c>
      <c r="M504" s="36" t="e">
        <f t="shared" si="202"/>
        <v>#DIV/0!</v>
      </c>
      <c r="N504" s="36" t="e">
        <f t="shared" si="203"/>
        <v>#DIV/0!</v>
      </c>
      <c r="O504" s="122">
        <f>SUMIF(C$2:C504,C504,D$2:D504)</f>
        <v>0</v>
      </c>
      <c r="P504" s="21">
        <f>SUMIF(C$2:C504,C504,F$2:F504)</f>
        <v>0</v>
      </c>
      <c r="Q504" s="25" t="e">
        <f t="shared" si="204"/>
        <v>#DIV/0!</v>
      </c>
      <c r="R504" s="24" t="e">
        <f t="shared" si="205"/>
        <v>#DIV/0!</v>
      </c>
      <c r="S504" s="24" t="e">
        <f t="shared" si="206"/>
        <v>#DIV/0!</v>
      </c>
      <c r="T504" s="122">
        <f>SUM(D$2:D504)</f>
        <v>376</v>
      </c>
      <c r="U504" s="26">
        <f>SUMIF(C$2:C504,C504,E$2:E504)</f>
        <v>0</v>
      </c>
      <c r="V504" s="26">
        <f>SUM(E$2:E504)</f>
        <v>1324319.5799999998</v>
      </c>
      <c r="W504" s="31">
        <f>SUM(F$2:F504)</f>
        <v>50.32291666666665</v>
      </c>
      <c r="X504" s="31">
        <f t="shared" si="207"/>
        <v>0.13383754432624109</v>
      </c>
      <c r="Y504" s="24">
        <f t="shared" si="208"/>
        <v>3</v>
      </c>
      <c r="Z504" s="24">
        <f t="shared" si="209"/>
        <v>12</v>
      </c>
      <c r="AA504" s="26">
        <f>SUMIF('Rake Load'!A:A,Summary!B504,'Rake Load'!AO:AO)</f>
        <v>0</v>
      </c>
      <c r="AB504" s="26">
        <f>SUMIF(C$2:C504,C504,AA$2:AA504)</f>
        <v>0</v>
      </c>
      <c r="AC504" s="26">
        <f>SUM(AA$2:AA504)</f>
        <v>125.58750000000001</v>
      </c>
      <c r="AD504" s="31" t="e">
        <f t="shared" si="210"/>
        <v>#DIV/0!</v>
      </c>
      <c r="AE504" s="31" t="e">
        <f t="shared" si="211"/>
        <v>#DIV/0!</v>
      </c>
      <c r="AF504" s="31">
        <f t="shared" si="212"/>
        <v>0.33400930851063831</v>
      </c>
      <c r="AG504" s="26">
        <f>SUMIF(Unloader!B:B,Summary!B504,Unloader!M:M)</f>
        <v>0</v>
      </c>
      <c r="AH504" s="26">
        <f>SUMIF(C$2:C504,C504,AG$2:AG504)</f>
        <v>0</v>
      </c>
      <c r="AI504" s="26">
        <f>SUM(AG$2:AG504)</f>
        <v>1381981</v>
      </c>
      <c r="AJ504" s="28">
        <f>SUMIF(Unloader!B:B,Summary!B504,Unloader!X:X)</f>
        <v>0</v>
      </c>
      <c r="AK504" s="28">
        <f>SUMIF(Unloader!B:B,Summary!B504,Unloader!AE:AE)+SUMIF(Unloader!B:B,Summary!B504,Unloader!BS:BS)+SUMIF(Unloader!B:B,Summary!B504,Unloader!BO:BO)</f>
        <v>0</v>
      </c>
      <c r="AL504" s="28">
        <f>SUMIF(C$2:C504,C504,AJ$2:AJ504)</f>
        <v>0</v>
      </c>
      <c r="AM504" s="28">
        <f>SUMIF(C$2:C504,C504,AK$2:AK504)</f>
        <v>0</v>
      </c>
      <c r="AN504" s="18" t="e">
        <f t="shared" si="213"/>
        <v>#DIV/0!</v>
      </c>
      <c r="AO504" s="18">
        <f>SUM(AJ$2:AJ504)</f>
        <v>52.99444444444444</v>
      </c>
      <c r="AP504" s="18">
        <f>SUM(AK$2:AK504)</f>
        <v>13.250694444444441</v>
      </c>
      <c r="AQ504" s="18">
        <f t="shared" si="214"/>
        <v>1448.8452062693295</v>
      </c>
    </row>
    <row r="505" spans="1:43" x14ac:dyDescent="0.25">
      <c r="A505" s="49">
        <f t="shared" si="215"/>
        <v>504</v>
      </c>
      <c r="B505" s="120">
        <f t="shared" si="215"/>
        <v>41137</v>
      </c>
      <c r="C505" s="21">
        <f t="shared" si="196"/>
        <v>8</v>
      </c>
      <c r="D505" s="51">
        <f>COUNTIF('Rake Load'!A:A,Summary!B505)</f>
        <v>0</v>
      </c>
      <c r="E505" s="51">
        <f>SUMIF('Rake Load'!A:A,B505,'Rake Load'!F:F)</f>
        <v>0</v>
      </c>
      <c r="F505" s="23">
        <f>SUMIF('Rake Load'!A:A,B505,'Rake Load'!AB:AB)</f>
        <v>0</v>
      </c>
      <c r="G505" s="23" t="e">
        <f t="shared" si="197"/>
        <v>#DIV/0!</v>
      </c>
      <c r="H505" s="24" t="e">
        <f t="shared" si="198"/>
        <v>#DIV/0!</v>
      </c>
      <c r="I505" s="24" t="e">
        <f t="shared" si="199"/>
        <v>#DIV/0!</v>
      </c>
      <c r="J505" s="23">
        <f>SUMIF('Rake Load'!A:A,B505,'Rake Load'!BI:BI)</f>
        <v>0</v>
      </c>
      <c r="K505" s="29">
        <f t="shared" si="200"/>
        <v>0</v>
      </c>
      <c r="L505" s="29" t="e">
        <f t="shared" si="201"/>
        <v>#DIV/0!</v>
      </c>
      <c r="M505" s="36" t="e">
        <f t="shared" si="202"/>
        <v>#DIV/0!</v>
      </c>
      <c r="N505" s="36" t="e">
        <f t="shared" si="203"/>
        <v>#DIV/0!</v>
      </c>
      <c r="O505" s="122">
        <f>SUMIF(C$2:C505,C505,D$2:D505)</f>
        <v>0</v>
      </c>
      <c r="P505" s="21">
        <f>SUMIF(C$2:C505,C505,F$2:F505)</f>
        <v>0</v>
      </c>
      <c r="Q505" s="25" t="e">
        <f t="shared" si="204"/>
        <v>#DIV/0!</v>
      </c>
      <c r="R505" s="24" t="e">
        <f t="shared" si="205"/>
        <v>#DIV/0!</v>
      </c>
      <c r="S505" s="24" t="e">
        <f t="shared" si="206"/>
        <v>#DIV/0!</v>
      </c>
      <c r="T505" s="122">
        <f>SUM(D$2:D505)</f>
        <v>376</v>
      </c>
      <c r="U505" s="26">
        <f>SUMIF(C$2:C505,C505,E$2:E505)</f>
        <v>0</v>
      </c>
      <c r="V505" s="26">
        <f>SUM(E$2:E505)</f>
        <v>1324319.5799999998</v>
      </c>
      <c r="W505" s="31">
        <f>SUM(F$2:F505)</f>
        <v>50.32291666666665</v>
      </c>
      <c r="X505" s="31">
        <f t="shared" si="207"/>
        <v>0.13383754432624109</v>
      </c>
      <c r="Y505" s="24">
        <f t="shared" si="208"/>
        <v>3</v>
      </c>
      <c r="Z505" s="24">
        <f t="shared" si="209"/>
        <v>12</v>
      </c>
      <c r="AA505" s="26">
        <f>SUMIF('Rake Load'!A:A,Summary!B505,'Rake Load'!AO:AO)</f>
        <v>0</v>
      </c>
      <c r="AB505" s="26">
        <f>SUMIF(C$2:C505,C505,AA$2:AA505)</f>
        <v>0</v>
      </c>
      <c r="AC505" s="26">
        <f>SUM(AA$2:AA505)</f>
        <v>125.58750000000001</v>
      </c>
      <c r="AD505" s="31" t="e">
        <f t="shared" si="210"/>
        <v>#DIV/0!</v>
      </c>
      <c r="AE505" s="31" t="e">
        <f t="shared" si="211"/>
        <v>#DIV/0!</v>
      </c>
      <c r="AF505" s="31">
        <f t="shared" si="212"/>
        <v>0.33400930851063831</v>
      </c>
      <c r="AG505" s="26">
        <f>SUMIF(Unloader!B:B,Summary!B505,Unloader!M:M)</f>
        <v>0</v>
      </c>
      <c r="AH505" s="26">
        <f>SUMIF(C$2:C505,C505,AG$2:AG505)</f>
        <v>0</v>
      </c>
      <c r="AI505" s="26">
        <f>SUM(AG$2:AG505)</f>
        <v>1381981</v>
      </c>
      <c r="AJ505" s="28">
        <f>SUMIF(Unloader!B:B,Summary!B505,Unloader!X:X)</f>
        <v>0</v>
      </c>
      <c r="AK505" s="28">
        <f>SUMIF(Unloader!B:B,Summary!B505,Unloader!AE:AE)+SUMIF(Unloader!B:B,Summary!B505,Unloader!BS:BS)+SUMIF(Unloader!B:B,Summary!B505,Unloader!BO:BO)</f>
        <v>0</v>
      </c>
      <c r="AL505" s="28">
        <f>SUMIF(C$2:C505,C505,AJ$2:AJ505)</f>
        <v>0</v>
      </c>
      <c r="AM505" s="28">
        <f>SUMIF(C$2:C505,C505,AK$2:AK505)</f>
        <v>0</v>
      </c>
      <c r="AN505" s="18" t="e">
        <f t="shared" si="213"/>
        <v>#DIV/0!</v>
      </c>
      <c r="AO505" s="18">
        <f>SUM(AJ$2:AJ505)</f>
        <v>52.99444444444444</v>
      </c>
      <c r="AP505" s="18">
        <f>SUM(AK$2:AK505)</f>
        <v>13.250694444444441</v>
      </c>
      <c r="AQ505" s="18">
        <f t="shared" si="214"/>
        <v>1448.8452062693295</v>
      </c>
    </row>
    <row r="506" spans="1:43" x14ac:dyDescent="0.25">
      <c r="A506" s="49">
        <f t="shared" si="215"/>
        <v>505</v>
      </c>
      <c r="B506" s="120">
        <f t="shared" si="215"/>
        <v>41138</v>
      </c>
      <c r="C506" s="21">
        <f t="shared" si="196"/>
        <v>8</v>
      </c>
      <c r="D506" s="51">
        <f>COUNTIF('Rake Load'!A:A,Summary!B506)</f>
        <v>0</v>
      </c>
      <c r="E506" s="51">
        <f>SUMIF('Rake Load'!A:A,B506,'Rake Load'!F:F)</f>
        <v>0</v>
      </c>
      <c r="F506" s="23">
        <f>SUMIF('Rake Load'!A:A,B506,'Rake Load'!AB:AB)</f>
        <v>0</v>
      </c>
      <c r="G506" s="23" t="e">
        <f t="shared" si="197"/>
        <v>#DIV/0!</v>
      </c>
      <c r="H506" s="24" t="e">
        <f t="shared" si="198"/>
        <v>#DIV/0!</v>
      </c>
      <c r="I506" s="24" t="e">
        <f t="shared" si="199"/>
        <v>#DIV/0!</v>
      </c>
      <c r="J506" s="23">
        <f>SUMIF('Rake Load'!A:A,B506,'Rake Load'!BI:BI)</f>
        <v>0</v>
      </c>
      <c r="K506" s="29">
        <f t="shared" si="200"/>
        <v>0</v>
      </c>
      <c r="L506" s="29" t="e">
        <f t="shared" si="201"/>
        <v>#DIV/0!</v>
      </c>
      <c r="M506" s="36" t="e">
        <f t="shared" si="202"/>
        <v>#DIV/0!</v>
      </c>
      <c r="N506" s="36" t="e">
        <f t="shared" si="203"/>
        <v>#DIV/0!</v>
      </c>
      <c r="O506" s="122">
        <f>SUMIF(C$2:C506,C506,D$2:D506)</f>
        <v>0</v>
      </c>
      <c r="P506" s="21">
        <f>SUMIF(C$2:C506,C506,F$2:F506)</f>
        <v>0</v>
      </c>
      <c r="Q506" s="25" t="e">
        <f t="shared" si="204"/>
        <v>#DIV/0!</v>
      </c>
      <c r="R506" s="24" t="e">
        <f t="shared" si="205"/>
        <v>#DIV/0!</v>
      </c>
      <c r="S506" s="24" t="e">
        <f t="shared" si="206"/>
        <v>#DIV/0!</v>
      </c>
      <c r="T506" s="122">
        <f>SUM(D$2:D506)</f>
        <v>376</v>
      </c>
      <c r="U506" s="26">
        <f>SUMIF(C$2:C506,C506,E$2:E506)</f>
        <v>0</v>
      </c>
      <c r="V506" s="26">
        <f>SUM(E$2:E506)</f>
        <v>1324319.5799999998</v>
      </c>
      <c r="W506" s="31">
        <f>SUM(F$2:F506)</f>
        <v>50.32291666666665</v>
      </c>
      <c r="X506" s="31">
        <f t="shared" si="207"/>
        <v>0.13383754432624109</v>
      </c>
      <c r="Y506" s="24">
        <f t="shared" si="208"/>
        <v>3</v>
      </c>
      <c r="Z506" s="24">
        <f t="shared" si="209"/>
        <v>12</v>
      </c>
      <c r="AA506" s="26">
        <f>SUMIF('Rake Load'!A:A,Summary!B506,'Rake Load'!AO:AO)</f>
        <v>0</v>
      </c>
      <c r="AB506" s="26">
        <f>SUMIF(C$2:C506,C506,AA$2:AA506)</f>
        <v>0</v>
      </c>
      <c r="AC506" s="26">
        <f>SUM(AA$2:AA506)</f>
        <v>125.58750000000001</v>
      </c>
      <c r="AD506" s="31" t="e">
        <f t="shared" si="210"/>
        <v>#DIV/0!</v>
      </c>
      <c r="AE506" s="31" t="e">
        <f t="shared" si="211"/>
        <v>#DIV/0!</v>
      </c>
      <c r="AF506" s="31">
        <f t="shared" si="212"/>
        <v>0.33400930851063831</v>
      </c>
      <c r="AG506" s="26">
        <f>SUMIF(Unloader!B:B,Summary!B506,Unloader!M:M)</f>
        <v>0</v>
      </c>
      <c r="AH506" s="26">
        <f>SUMIF(C$2:C506,C506,AG$2:AG506)</f>
        <v>0</v>
      </c>
      <c r="AI506" s="26">
        <f>SUM(AG$2:AG506)</f>
        <v>1381981</v>
      </c>
      <c r="AJ506" s="28">
        <f>SUMIF(Unloader!B:B,Summary!B506,Unloader!X:X)</f>
        <v>0</v>
      </c>
      <c r="AK506" s="28">
        <f>SUMIF(Unloader!B:B,Summary!B506,Unloader!AE:AE)+SUMIF(Unloader!B:B,Summary!B506,Unloader!BS:BS)+SUMIF(Unloader!B:B,Summary!B506,Unloader!BO:BO)</f>
        <v>0</v>
      </c>
      <c r="AL506" s="28">
        <f>SUMIF(C$2:C506,C506,AJ$2:AJ506)</f>
        <v>0</v>
      </c>
      <c r="AM506" s="28">
        <f>SUMIF(C$2:C506,C506,AK$2:AK506)</f>
        <v>0</v>
      </c>
      <c r="AN506" s="18" t="e">
        <f t="shared" si="213"/>
        <v>#DIV/0!</v>
      </c>
      <c r="AO506" s="18">
        <f>SUM(AJ$2:AJ506)</f>
        <v>52.99444444444444</v>
      </c>
      <c r="AP506" s="18">
        <f>SUM(AK$2:AK506)</f>
        <v>13.250694444444441</v>
      </c>
      <c r="AQ506" s="18">
        <f t="shared" si="214"/>
        <v>1448.8452062693295</v>
      </c>
    </row>
    <row r="507" spans="1:43" x14ac:dyDescent="0.25">
      <c r="A507" s="49">
        <f t="shared" si="215"/>
        <v>506</v>
      </c>
      <c r="B507" s="120">
        <f t="shared" si="215"/>
        <v>41139</v>
      </c>
      <c r="C507" s="21">
        <f t="shared" si="196"/>
        <v>8</v>
      </c>
      <c r="D507" s="51">
        <f>COUNTIF('Rake Load'!A:A,Summary!B507)</f>
        <v>0</v>
      </c>
      <c r="E507" s="51">
        <f>SUMIF('Rake Load'!A:A,B507,'Rake Load'!F:F)</f>
        <v>0</v>
      </c>
      <c r="F507" s="23">
        <f>SUMIF('Rake Load'!A:A,B507,'Rake Load'!AB:AB)</f>
        <v>0</v>
      </c>
      <c r="G507" s="23" t="e">
        <f t="shared" si="197"/>
        <v>#DIV/0!</v>
      </c>
      <c r="H507" s="24" t="e">
        <f t="shared" si="198"/>
        <v>#DIV/0!</v>
      </c>
      <c r="I507" s="24" t="e">
        <f t="shared" si="199"/>
        <v>#DIV/0!</v>
      </c>
      <c r="J507" s="23">
        <f>SUMIF('Rake Load'!A:A,B507,'Rake Load'!BI:BI)</f>
        <v>0</v>
      </c>
      <c r="K507" s="29">
        <f t="shared" si="200"/>
        <v>0</v>
      </c>
      <c r="L507" s="29" t="e">
        <f t="shared" si="201"/>
        <v>#DIV/0!</v>
      </c>
      <c r="M507" s="36" t="e">
        <f t="shared" si="202"/>
        <v>#DIV/0!</v>
      </c>
      <c r="N507" s="36" t="e">
        <f t="shared" si="203"/>
        <v>#DIV/0!</v>
      </c>
      <c r="O507" s="122">
        <f>SUMIF(C$2:C507,C507,D$2:D507)</f>
        <v>0</v>
      </c>
      <c r="P507" s="21">
        <f>SUMIF(C$2:C507,C507,F$2:F507)</f>
        <v>0</v>
      </c>
      <c r="Q507" s="25" t="e">
        <f t="shared" si="204"/>
        <v>#DIV/0!</v>
      </c>
      <c r="R507" s="24" t="e">
        <f t="shared" si="205"/>
        <v>#DIV/0!</v>
      </c>
      <c r="S507" s="24" t="e">
        <f t="shared" si="206"/>
        <v>#DIV/0!</v>
      </c>
      <c r="T507" s="122">
        <f>SUM(D$2:D507)</f>
        <v>376</v>
      </c>
      <c r="U507" s="26">
        <f>SUMIF(C$2:C507,C507,E$2:E507)</f>
        <v>0</v>
      </c>
      <c r="V507" s="26">
        <f>SUM(E$2:E507)</f>
        <v>1324319.5799999998</v>
      </c>
      <c r="W507" s="31">
        <f>SUM(F$2:F507)</f>
        <v>50.32291666666665</v>
      </c>
      <c r="X507" s="31">
        <f t="shared" si="207"/>
        <v>0.13383754432624109</v>
      </c>
      <c r="Y507" s="24">
        <f t="shared" si="208"/>
        <v>3</v>
      </c>
      <c r="Z507" s="24">
        <f t="shared" si="209"/>
        <v>12</v>
      </c>
      <c r="AA507" s="26">
        <f>SUMIF('Rake Load'!A:A,Summary!B507,'Rake Load'!AO:AO)</f>
        <v>0</v>
      </c>
      <c r="AB507" s="26">
        <f>SUMIF(C$2:C507,C507,AA$2:AA507)</f>
        <v>0</v>
      </c>
      <c r="AC507" s="26">
        <f>SUM(AA$2:AA507)</f>
        <v>125.58750000000001</v>
      </c>
      <c r="AD507" s="31" t="e">
        <f t="shared" si="210"/>
        <v>#DIV/0!</v>
      </c>
      <c r="AE507" s="31" t="e">
        <f t="shared" si="211"/>
        <v>#DIV/0!</v>
      </c>
      <c r="AF507" s="31">
        <f t="shared" si="212"/>
        <v>0.33400930851063831</v>
      </c>
      <c r="AG507" s="26">
        <f>SUMIF(Unloader!B:B,Summary!B507,Unloader!M:M)</f>
        <v>0</v>
      </c>
      <c r="AH507" s="26">
        <f>SUMIF(C$2:C507,C507,AG$2:AG507)</f>
        <v>0</v>
      </c>
      <c r="AI507" s="26">
        <f>SUM(AG$2:AG507)</f>
        <v>1381981</v>
      </c>
      <c r="AJ507" s="28">
        <f>SUMIF(Unloader!B:B,Summary!B507,Unloader!X:X)</f>
        <v>0</v>
      </c>
      <c r="AK507" s="28">
        <f>SUMIF(Unloader!B:B,Summary!B507,Unloader!AE:AE)+SUMIF(Unloader!B:B,Summary!B507,Unloader!BS:BS)+SUMIF(Unloader!B:B,Summary!B507,Unloader!BO:BO)</f>
        <v>0</v>
      </c>
      <c r="AL507" s="28">
        <f>SUMIF(C$2:C507,C507,AJ$2:AJ507)</f>
        <v>0</v>
      </c>
      <c r="AM507" s="28">
        <f>SUMIF(C$2:C507,C507,AK$2:AK507)</f>
        <v>0</v>
      </c>
      <c r="AN507" s="18" t="e">
        <f t="shared" si="213"/>
        <v>#DIV/0!</v>
      </c>
      <c r="AO507" s="18">
        <f>SUM(AJ$2:AJ507)</f>
        <v>52.99444444444444</v>
      </c>
      <c r="AP507" s="18">
        <f>SUM(AK$2:AK507)</f>
        <v>13.250694444444441</v>
      </c>
      <c r="AQ507" s="18">
        <f t="shared" si="214"/>
        <v>1448.8452062693295</v>
      </c>
    </row>
    <row r="508" spans="1:43" x14ac:dyDescent="0.25">
      <c r="A508" s="49">
        <f t="shared" si="215"/>
        <v>507</v>
      </c>
      <c r="B508" s="120">
        <f t="shared" si="215"/>
        <v>41140</v>
      </c>
      <c r="C508" s="21">
        <f t="shared" si="196"/>
        <v>8</v>
      </c>
      <c r="D508" s="51">
        <f>COUNTIF('Rake Load'!A:A,Summary!B508)</f>
        <v>0</v>
      </c>
      <c r="E508" s="51">
        <f>SUMIF('Rake Load'!A:A,B508,'Rake Load'!F:F)</f>
        <v>0</v>
      </c>
      <c r="F508" s="23">
        <f>SUMIF('Rake Load'!A:A,B508,'Rake Load'!AB:AB)</f>
        <v>0</v>
      </c>
      <c r="G508" s="23" t="e">
        <f t="shared" si="197"/>
        <v>#DIV/0!</v>
      </c>
      <c r="H508" s="24" t="e">
        <f t="shared" si="198"/>
        <v>#DIV/0!</v>
      </c>
      <c r="I508" s="24" t="e">
        <f t="shared" si="199"/>
        <v>#DIV/0!</v>
      </c>
      <c r="J508" s="23">
        <f>SUMIF('Rake Load'!A:A,B508,'Rake Load'!BI:BI)</f>
        <v>0</v>
      </c>
      <c r="K508" s="29">
        <f t="shared" si="200"/>
        <v>0</v>
      </c>
      <c r="L508" s="29" t="e">
        <f t="shared" si="201"/>
        <v>#DIV/0!</v>
      </c>
      <c r="M508" s="36" t="e">
        <f t="shared" si="202"/>
        <v>#DIV/0!</v>
      </c>
      <c r="N508" s="36" t="e">
        <f t="shared" si="203"/>
        <v>#DIV/0!</v>
      </c>
      <c r="O508" s="122">
        <f>SUMIF(C$2:C508,C508,D$2:D508)</f>
        <v>0</v>
      </c>
      <c r="P508" s="21">
        <f>SUMIF(C$2:C508,C508,F$2:F508)</f>
        <v>0</v>
      </c>
      <c r="Q508" s="25" t="e">
        <f t="shared" si="204"/>
        <v>#DIV/0!</v>
      </c>
      <c r="R508" s="24" t="e">
        <f t="shared" si="205"/>
        <v>#DIV/0!</v>
      </c>
      <c r="S508" s="24" t="e">
        <f t="shared" si="206"/>
        <v>#DIV/0!</v>
      </c>
      <c r="T508" s="122">
        <f>SUM(D$2:D508)</f>
        <v>376</v>
      </c>
      <c r="U508" s="26">
        <f>SUMIF(C$2:C508,C508,E$2:E508)</f>
        <v>0</v>
      </c>
      <c r="V508" s="26">
        <f>SUM(E$2:E508)</f>
        <v>1324319.5799999998</v>
      </c>
      <c r="W508" s="31">
        <f>SUM(F$2:F508)</f>
        <v>50.32291666666665</v>
      </c>
      <c r="X508" s="31">
        <f t="shared" si="207"/>
        <v>0.13383754432624109</v>
      </c>
      <c r="Y508" s="24">
        <f t="shared" si="208"/>
        <v>3</v>
      </c>
      <c r="Z508" s="24">
        <f t="shared" si="209"/>
        <v>12</v>
      </c>
      <c r="AA508" s="26">
        <f>SUMIF('Rake Load'!A:A,Summary!B508,'Rake Load'!AO:AO)</f>
        <v>0</v>
      </c>
      <c r="AB508" s="26">
        <f>SUMIF(C$2:C508,C508,AA$2:AA508)</f>
        <v>0</v>
      </c>
      <c r="AC508" s="26">
        <f>SUM(AA$2:AA508)</f>
        <v>125.58750000000001</v>
      </c>
      <c r="AD508" s="31" t="e">
        <f t="shared" si="210"/>
        <v>#DIV/0!</v>
      </c>
      <c r="AE508" s="31" t="e">
        <f t="shared" si="211"/>
        <v>#DIV/0!</v>
      </c>
      <c r="AF508" s="31">
        <f t="shared" si="212"/>
        <v>0.33400930851063831</v>
      </c>
      <c r="AG508" s="26">
        <f>SUMIF(Unloader!B:B,Summary!B508,Unloader!M:M)</f>
        <v>0</v>
      </c>
      <c r="AH508" s="26">
        <f>SUMIF(C$2:C508,C508,AG$2:AG508)</f>
        <v>0</v>
      </c>
      <c r="AI508" s="26">
        <f>SUM(AG$2:AG508)</f>
        <v>1381981</v>
      </c>
      <c r="AJ508" s="28">
        <f>SUMIF(Unloader!B:B,Summary!B508,Unloader!X:X)</f>
        <v>0</v>
      </c>
      <c r="AK508" s="28">
        <f>SUMIF(Unloader!B:B,Summary!B508,Unloader!AE:AE)+SUMIF(Unloader!B:B,Summary!B508,Unloader!BS:BS)+SUMIF(Unloader!B:B,Summary!B508,Unloader!BO:BO)</f>
        <v>0</v>
      </c>
      <c r="AL508" s="28">
        <f>SUMIF(C$2:C508,C508,AJ$2:AJ508)</f>
        <v>0</v>
      </c>
      <c r="AM508" s="28">
        <f>SUMIF(C$2:C508,C508,AK$2:AK508)</f>
        <v>0</v>
      </c>
      <c r="AN508" s="18" t="e">
        <f t="shared" si="213"/>
        <v>#DIV/0!</v>
      </c>
      <c r="AO508" s="18">
        <f>SUM(AJ$2:AJ508)</f>
        <v>52.99444444444444</v>
      </c>
      <c r="AP508" s="18">
        <f>SUM(AK$2:AK508)</f>
        <v>13.250694444444441</v>
      </c>
      <c r="AQ508" s="18">
        <f t="shared" si="214"/>
        <v>1448.8452062693295</v>
      </c>
    </row>
    <row r="509" spans="1:43" x14ac:dyDescent="0.25">
      <c r="A509" s="49">
        <f t="shared" si="215"/>
        <v>508</v>
      </c>
      <c r="B509" s="120">
        <f t="shared" si="215"/>
        <v>41141</v>
      </c>
      <c r="C509" s="21">
        <f t="shared" si="196"/>
        <v>8</v>
      </c>
      <c r="D509" s="51">
        <f>COUNTIF('Rake Load'!A:A,Summary!B509)</f>
        <v>0</v>
      </c>
      <c r="E509" s="51">
        <f>SUMIF('Rake Load'!A:A,B509,'Rake Load'!F:F)</f>
        <v>0</v>
      </c>
      <c r="F509" s="23">
        <f>SUMIF('Rake Load'!A:A,B509,'Rake Load'!AB:AB)</f>
        <v>0</v>
      </c>
      <c r="G509" s="23" t="e">
        <f t="shared" si="197"/>
        <v>#DIV/0!</v>
      </c>
      <c r="H509" s="24" t="e">
        <f t="shared" si="198"/>
        <v>#DIV/0!</v>
      </c>
      <c r="I509" s="24" t="e">
        <f t="shared" si="199"/>
        <v>#DIV/0!</v>
      </c>
      <c r="J509" s="23">
        <f>SUMIF('Rake Load'!A:A,B509,'Rake Load'!BI:BI)</f>
        <v>0</v>
      </c>
      <c r="K509" s="29">
        <f t="shared" si="200"/>
        <v>0</v>
      </c>
      <c r="L509" s="29" t="e">
        <f t="shared" si="201"/>
        <v>#DIV/0!</v>
      </c>
      <c r="M509" s="36" t="e">
        <f t="shared" si="202"/>
        <v>#DIV/0!</v>
      </c>
      <c r="N509" s="36" t="e">
        <f t="shared" si="203"/>
        <v>#DIV/0!</v>
      </c>
      <c r="O509" s="122">
        <f>SUMIF(C$2:C509,C509,D$2:D509)</f>
        <v>0</v>
      </c>
      <c r="P509" s="21">
        <f>SUMIF(C$2:C509,C509,F$2:F509)</f>
        <v>0</v>
      </c>
      <c r="Q509" s="25" t="e">
        <f t="shared" si="204"/>
        <v>#DIV/0!</v>
      </c>
      <c r="R509" s="24" t="e">
        <f t="shared" si="205"/>
        <v>#DIV/0!</v>
      </c>
      <c r="S509" s="24" t="e">
        <f t="shared" si="206"/>
        <v>#DIV/0!</v>
      </c>
      <c r="T509" s="122">
        <f>SUM(D$2:D509)</f>
        <v>376</v>
      </c>
      <c r="U509" s="26">
        <f>SUMIF(C$2:C509,C509,E$2:E509)</f>
        <v>0</v>
      </c>
      <c r="V509" s="26">
        <f>SUM(E$2:E509)</f>
        <v>1324319.5799999998</v>
      </c>
      <c r="W509" s="31">
        <f>SUM(F$2:F509)</f>
        <v>50.32291666666665</v>
      </c>
      <c r="X509" s="31">
        <f t="shared" si="207"/>
        <v>0.13383754432624109</v>
      </c>
      <c r="Y509" s="24">
        <f t="shared" si="208"/>
        <v>3</v>
      </c>
      <c r="Z509" s="24">
        <f t="shared" si="209"/>
        <v>12</v>
      </c>
      <c r="AA509" s="26">
        <f>SUMIF('Rake Load'!A:A,Summary!B509,'Rake Load'!AO:AO)</f>
        <v>0</v>
      </c>
      <c r="AB509" s="26">
        <f>SUMIF(C$2:C509,C509,AA$2:AA509)</f>
        <v>0</v>
      </c>
      <c r="AC509" s="26">
        <f>SUM(AA$2:AA509)</f>
        <v>125.58750000000001</v>
      </c>
      <c r="AD509" s="31" t="e">
        <f t="shared" si="210"/>
        <v>#DIV/0!</v>
      </c>
      <c r="AE509" s="31" t="e">
        <f t="shared" si="211"/>
        <v>#DIV/0!</v>
      </c>
      <c r="AF509" s="31">
        <f t="shared" si="212"/>
        <v>0.33400930851063831</v>
      </c>
      <c r="AG509" s="26">
        <f>SUMIF(Unloader!B:B,Summary!B509,Unloader!M:M)</f>
        <v>0</v>
      </c>
      <c r="AH509" s="26">
        <f>SUMIF(C$2:C509,C509,AG$2:AG509)</f>
        <v>0</v>
      </c>
      <c r="AI509" s="26">
        <f>SUM(AG$2:AG509)</f>
        <v>1381981</v>
      </c>
      <c r="AJ509" s="28">
        <f>SUMIF(Unloader!B:B,Summary!B509,Unloader!X:X)</f>
        <v>0</v>
      </c>
      <c r="AK509" s="28">
        <f>SUMIF(Unloader!B:B,Summary!B509,Unloader!AE:AE)+SUMIF(Unloader!B:B,Summary!B509,Unloader!BS:BS)+SUMIF(Unloader!B:B,Summary!B509,Unloader!BO:BO)</f>
        <v>0</v>
      </c>
      <c r="AL509" s="28">
        <f>SUMIF(C$2:C509,C509,AJ$2:AJ509)</f>
        <v>0</v>
      </c>
      <c r="AM509" s="28">
        <f>SUMIF(C$2:C509,C509,AK$2:AK509)</f>
        <v>0</v>
      </c>
      <c r="AN509" s="18" t="e">
        <f t="shared" si="213"/>
        <v>#DIV/0!</v>
      </c>
      <c r="AO509" s="18">
        <f>SUM(AJ$2:AJ509)</f>
        <v>52.99444444444444</v>
      </c>
      <c r="AP509" s="18">
        <f>SUM(AK$2:AK509)</f>
        <v>13.250694444444441</v>
      </c>
      <c r="AQ509" s="18">
        <f t="shared" si="214"/>
        <v>1448.8452062693295</v>
      </c>
    </row>
    <row r="510" spans="1:43" x14ac:dyDescent="0.25">
      <c r="A510" s="49">
        <f t="shared" si="215"/>
        <v>509</v>
      </c>
      <c r="B510" s="120">
        <f t="shared" si="215"/>
        <v>41142</v>
      </c>
      <c r="C510" s="21">
        <f t="shared" si="196"/>
        <v>8</v>
      </c>
      <c r="D510" s="51">
        <f>COUNTIF('Rake Load'!A:A,Summary!B510)</f>
        <v>0</v>
      </c>
      <c r="E510" s="51">
        <f>SUMIF('Rake Load'!A:A,B510,'Rake Load'!F:F)</f>
        <v>0</v>
      </c>
      <c r="F510" s="23">
        <f>SUMIF('Rake Load'!A:A,B510,'Rake Load'!AB:AB)</f>
        <v>0</v>
      </c>
      <c r="G510" s="23" t="e">
        <f t="shared" si="197"/>
        <v>#DIV/0!</v>
      </c>
      <c r="H510" s="24" t="e">
        <f t="shared" si="198"/>
        <v>#DIV/0!</v>
      </c>
      <c r="I510" s="24" t="e">
        <f t="shared" si="199"/>
        <v>#DIV/0!</v>
      </c>
      <c r="J510" s="23">
        <f>SUMIF('Rake Load'!A:A,B510,'Rake Load'!BI:BI)</f>
        <v>0</v>
      </c>
      <c r="K510" s="29">
        <f t="shared" si="200"/>
        <v>0</v>
      </c>
      <c r="L510" s="29" t="e">
        <f t="shared" si="201"/>
        <v>#DIV/0!</v>
      </c>
      <c r="M510" s="36" t="e">
        <f t="shared" si="202"/>
        <v>#DIV/0!</v>
      </c>
      <c r="N510" s="36" t="e">
        <f t="shared" si="203"/>
        <v>#DIV/0!</v>
      </c>
      <c r="O510" s="122">
        <f>SUMIF(C$2:C510,C510,D$2:D510)</f>
        <v>0</v>
      </c>
      <c r="P510" s="21">
        <f>SUMIF(C$2:C510,C510,F$2:F510)</f>
        <v>0</v>
      </c>
      <c r="Q510" s="25" t="e">
        <f t="shared" si="204"/>
        <v>#DIV/0!</v>
      </c>
      <c r="R510" s="24" t="e">
        <f t="shared" si="205"/>
        <v>#DIV/0!</v>
      </c>
      <c r="S510" s="24" t="e">
        <f t="shared" si="206"/>
        <v>#DIV/0!</v>
      </c>
      <c r="T510" s="122">
        <f>SUM(D$2:D510)</f>
        <v>376</v>
      </c>
      <c r="U510" s="26">
        <f>SUMIF(C$2:C510,C510,E$2:E510)</f>
        <v>0</v>
      </c>
      <c r="V510" s="26">
        <f>SUM(E$2:E510)</f>
        <v>1324319.5799999998</v>
      </c>
      <c r="W510" s="31">
        <f>SUM(F$2:F510)</f>
        <v>50.32291666666665</v>
      </c>
      <c r="X510" s="31">
        <f t="shared" si="207"/>
        <v>0.13383754432624109</v>
      </c>
      <c r="Y510" s="24">
        <f t="shared" si="208"/>
        <v>3</v>
      </c>
      <c r="Z510" s="24">
        <f t="shared" si="209"/>
        <v>12</v>
      </c>
      <c r="AA510" s="26">
        <f>SUMIF('Rake Load'!A:A,Summary!B510,'Rake Load'!AO:AO)</f>
        <v>0</v>
      </c>
      <c r="AB510" s="26">
        <f>SUMIF(C$2:C510,C510,AA$2:AA510)</f>
        <v>0</v>
      </c>
      <c r="AC510" s="26">
        <f>SUM(AA$2:AA510)</f>
        <v>125.58750000000001</v>
      </c>
      <c r="AD510" s="31" t="e">
        <f t="shared" si="210"/>
        <v>#DIV/0!</v>
      </c>
      <c r="AE510" s="31" t="e">
        <f t="shared" si="211"/>
        <v>#DIV/0!</v>
      </c>
      <c r="AF510" s="31">
        <f t="shared" si="212"/>
        <v>0.33400930851063831</v>
      </c>
      <c r="AG510" s="26">
        <f>SUMIF(Unloader!B:B,Summary!B510,Unloader!M:M)</f>
        <v>0</v>
      </c>
      <c r="AH510" s="26">
        <f>SUMIF(C$2:C510,C510,AG$2:AG510)</f>
        <v>0</v>
      </c>
      <c r="AI510" s="26">
        <f>SUM(AG$2:AG510)</f>
        <v>1381981</v>
      </c>
      <c r="AJ510" s="28">
        <f>SUMIF(Unloader!B:B,Summary!B510,Unloader!X:X)</f>
        <v>0</v>
      </c>
      <c r="AK510" s="28">
        <f>SUMIF(Unloader!B:B,Summary!B510,Unloader!AE:AE)+SUMIF(Unloader!B:B,Summary!B510,Unloader!BS:BS)+SUMIF(Unloader!B:B,Summary!B510,Unloader!BO:BO)</f>
        <v>0</v>
      </c>
      <c r="AL510" s="28">
        <f>SUMIF(C$2:C510,C510,AJ$2:AJ510)</f>
        <v>0</v>
      </c>
      <c r="AM510" s="28">
        <f>SUMIF(C$2:C510,C510,AK$2:AK510)</f>
        <v>0</v>
      </c>
      <c r="AN510" s="18" t="e">
        <f t="shared" si="213"/>
        <v>#DIV/0!</v>
      </c>
      <c r="AO510" s="18">
        <f>SUM(AJ$2:AJ510)</f>
        <v>52.99444444444444</v>
      </c>
      <c r="AP510" s="18">
        <f>SUM(AK$2:AK510)</f>
        <v>13.250694444444441</v>
      </c>
      <c r="AQ510" s="18">
        <f t="shared" si="214"/>
        <v>1448.8452062693295</v>
      </c>
    </row>
    <row r="511" spans="1:43" x14ac:dyDescent="0.25">
      <c r="A511" s="49">
        <f t="shared" si="215"/>
        <v>510</v>
      </c>
      <c r="B511" s="120">
        <f t="shared" si="215"/>
        <v>41143</v>
      </c>
      <c r="C511" s="21">
        <f t="shared" si="196"/>
        <v>8</v>
      </c>
      <c r="D511" s="51">
        <f>COUNTIF('Rake Load'!A:A,Summary!B511)</f>
        <v>0</v>
      </c>
      <c r="E511" s="51">
        <f>SUMIF('Rake Load'!A:A,B511,'Rake Load'!F:F)</f>
        <v>0</v>
      </c>
      <c r="F511" s="23">
        <f>SUMIF('Rake Load'!A:A,B511,'Rake Load'!AB:AB)</f>
        <v>0</v>
      </c>
      <c r="G511" s="23" t="e">
        <f t="shared" si="197"/>
        <v>#DIV/0!</v>
      </c>
      <c r="H511" s="24" t="e">
        <f t="shared" si="198"/>
        <v>#DIV/0!</v>
      </c>
      <c r="I511" s="24" t="e">
        <f t="shared" si="199"/>
        <v>#DIV/0!</v>
      </c>
      <c r="J511" s="23">
        <f>SUMIF('Rake Load'!A:A,B511,'Rake Load'!BI:BI)</f>
        <v>0</v>
      </c>
      <c r="K511" s="29">
        <f t="shared" si="200"/>
        <v>0</v>
      </c>
      <c r="L511" s="29" t="e">
        <f t="shared" si="201"/>
        <v>#DIV/0!</v>
      </c>
      <c r="M511" s="36" t="e">
        <f t="shared" si="202"/>
        <v>#DIV/0!</v>
      </c>
      <c r="N511" s="36" t="e">
        <f t="shared" si="203"/>
        <v>#DIV/0!</v>
      </c>
      <c r="O511" s="122">
        <f>SUMIF(C$2:C511,C511,D$2:D511)</f>
        <v>0</v>
      </c>
      <c r="P511" s="21">
        <f>SUMIF(C$2:C511,C511,F$2:F511)</f>
        <v>0</v>
      </c>
      <c r="Q511" s="25" t="e">
        <f t="shared" si="204"/>
        <v>#DIV/0!</v>
      </c>
      <c r="R511" s="24" t="e">
        <f t="shared" si="205"/>
        <v>#DIV/0!</v>
      </c>
      <c r="S511" s="24" t="e">
        <f t="shared" si="206"/>
        <v>#DIV/0!</v>
      </c>
      <c r="T511" s="122">
        <f>SUM(D$2:D511)</f>
        <v>376</v>
      </c>
      <c r="U511" s="26">
        <f>SUMIF(C$2:C511,C511,E$2:E511)</f>
        <v>0</v>
      </c>
      <c r="V511" s="26">
        <f>SUM(E$2:E511)</f>
        <v>1324319.5799999998</v>
      </c>
      <c r="W511" s="31">
        <f>SUM(F$2:F511)</f>
        <v>50.32291666666665</v>
      </c>
      <c r="X511" s="31">
        <f t="shared" si="207"/>
        <v>0.13383754432624109</v>
      </c>
      <c r="Y511" s="24">
        <f t="shared" si="208"/>
        <v>3</v>
      </c>
      <c r="Z511" s="24">
        <f t="shared" si="209"/>
        <v>12</v>
      </c>
      <c r="AA511" s="26">
        <f>SUMIF('Rake Load'!A:A,Summary!B511,'Rake Load'!AO:AO)</f>
        <v>0</v>
      </c>
      <c r="AB511" s="26">
        <f>SUMIF(C$2:C511,C511,AA$2:AA511)</f>
        <v>0</v>
      </c>
      <c r="AC511" s="26">
        <f>SUM(AA$2:AA511)</f>
        <v>125.58750000000001</v>
      </c>
      <c r="AD511" s="31" t="e">
        <f t="shared" si="210"/>
        <v>#DIV/0!</v>
      </c>
      <c r="AE511" s="31" t="e">
        <f t="shared" si="211"/>
        <v>#DIV/0!</v>
      </c>
      <c r="AF511" s="31">
        <f t="shared" si="212"/>
        <v>0.33400930851063831</v>
      </c>
      <c r="AG511" s="26">
        <f>SUMIF(Unloader!B:B,Summary!B511,Unloader!M:M)</f>
        <v>0</v>
      </c>
      <c r="AH511" s="26">
        <f>SUMIF(C$2:C511,C511,AG$2:AG511)</f>
        <v>0</v>
      </c>
      <c r="AI511" s="26">
        <f>SUM(AG$2:AG511)</f>
        <v>1381981</v>
      </c>
      <c r="AJ511" s="28">
        <f>SUMIF(Unloader!B:B,Summary!B511,Unloader!X:X)</f>
        <v>0</v>
      </c>
      <c r="AK511" s="28">
        <f>SUMIF(Unloader!B:B,Summary!B511,Unloader!AE:AE)+SUMIF(Unloader!B:B,Summary!B511,Unloader!BS:BS)+SUMIF(Unloader!B:B,Summary!B511,Unloader!BO:BO)</f>
        <v>0</v>
      </c>
      <c r="AL511" s="28">
        <f>SUMIF(C$2:C511,C511,AJ$2:AJ511)</f>
        <v>0</v>
      </c>
      <c r="AM511" s="28">
        <f>SUMIF(C$2:C511,C511,AK$2:AK511)</f>
        <v>0</v>
      </c>
      <c r="AN511" s="18" t="e">
        <f t="shared" si="213"/>
        <v>#DIV/0!</v>
      </c>
      <c r="AO511" s="18">
        <f>SUM(AJ$2:AJ511)</f>
        <v>52.99444444444444</v>
      </c>
      <c r="AP511" s="18">
        <f>SUM(AK$2:AK511)</f>
        <v>13.250694444444441</v>
      </c>
      <c r="AQ511" s="18">
        <f t="shared" si="214"/>
        <v>1448.8452062693295</v>
      </c>
    </row>
    <row r="512" spans="1:43" x14ac:dyDescent="0.25">
      <c r="A512" s="49">
        <f t="shared" si="215"/>
        <v>511</v>
      </c>
      <c r="B512" s="120">
        <f t="shared" si="215"/>
        <v>41144</v>
      </c>
      <c r="C512" s="21">
        <f t="shared" si="196"/>
        <v>8</v>
      </c>
      <c r="D512" s="51">
        <f>COUNTIF('Rake Load'!A:A,Summary!B512)</f>
        <v>0</v>
      </c>
      <c r="E512" s="51">
        <f>SUMIF('Rake Load'!A:A,B512,'Rake Load'!F:F)</f>
        <v>0</v>
      </c>
      <c r="F512" s="23">
        <f>SUMIF('Rake Load'!A:A,B512,'Rake Load'!AB:AB)</f>
        <v>0</v>
      </c>
      <c r="G512" s="23" t="e">
        <f t="shared" si="197"/>
        <v>#DIV/0!</v>
      </c>
      <c r="H512" s="24" t="e">
        <f t="shared" si="198"/>
        <v>#DIV/0!</v>
      </c>
      <c r="I512" s="24" t="e">
        <f t="shared" si="199"/>
        <v>#DIV/0!</v>
      </c>
      <c r="J512" s="23">
        <f>SUMIF('Rake Load'!A:A,B512,'Rake Load'!BI:BI)</f>
        <v>0</v>
      </c>
      <c r="K512" s="29">
        <f t="shared" si="200"/>
        <v>0</v>
      </c>
      <c r="L512" s="29" t="e">
        <f t="shared" si="201"/>
        <v>#DIV/0!</v>
      </c>
      <c r="M512" s="36" t="e">
        <f t="shared" si="202"/>
        <v>#DIV/0!</v>
      </c>
      <c r="N512" s="36" t="e">
        <f t="shared" si="203"/>
        <v>#DIV/0!</v>
      </c>
      <c r="O512" s="122">
        <f>SUMIF(C$2:C512,C512,D$2:D512)</f>
        <v>0</v>
      </c>
      <c r="P512" s="21">
        <f>SUMIF(C$2:C512,C512,F$2:F512)</f>
        <v>0</v>
      </c>
      <c r="Q512" s="25" t="e">
        <f t="shared" si="204"/>
        <v>#DIV/0!</v>
      </c>
      <c r="R512" s="24" t="e">
        <f t="shared" si="205"/>
        <v>#DIV/0!</v>
      </c>
      <c r="S512" s="24" t="e">
        <f t="shared" si="206"/>
        <v>#DIV/0!</v>
      </c>
      <c r="T512" s="122">
        <f>SUM(D$2:D512)</f>
        <v>376</v>
      </c>
      <c r="U512" s="26">
        <f>SUMIF(C$2:C512,C512,E$2:E512)</f>
        <v>0</v>
      </c>
      <c r="V512" s="26">
        <f>SUM(E$2:E512)</f>
        <v>1324319.5799999998</v>
      </c>
      <c r="W512" s="31">
        <f>SUM(F$2:F512)</f>
        <v>50.32291666666665</v>
      </c>
      <c r="X512" s="31">
        <f t="shared" si="207"/>
        <v>0.13383754432624109</v>
      </c>
      <c r="Y512" s="24">
        <f t="shared" si="208"/>
        <v>3</v>
      </c>
      <c r="Z512" s="24">
        <f t="shared" si="209"/>
        <v>12</v>
      </c>
      <c r="AA512" s="26">
        <f>SUMIF('Rake Load'!A:A,Summary!B512,'Rake Load'!AO:AO)</f>
        <v>0</v>
      </c>
      <c r="AB512" s="26">
        <f>SUMIF(C$2:C512,C512,AA$2:AA512)</f>
        <v>0</v>
      </c>
      <c r="AC512" s="26">
        <f>SUM(AA$2:AA512)</f>
        <v>125.58750000000001</v>
      </c>
      <c r="AD512" s="31" t="e">
        <f t="shared" si="210"/>
        <v>#DIV/0!</v>
      </c>
      <c r="AE512" s="31" t="e">
        <f t="shared" si="211"/>
        <v>#DIV/0!</v>
      </c>
      <c r="AF512" s="31">
        <f t="shared" si="212"/>
        <v>0.33400930851063831</v>
      </c>
      <c r="AG512" s="26">
        <f>SUMIF(Unloader!B:B,Summary!B512,Unloader!M:M)</f>
        <v>0</v>
      </c>
      <c r="AH512" s="26">
        <f>SUMIF(C$2:C512,C512,AG$2:AG512)</f>
        <v>0</v>
      </c>
      <c r="AI512" s="26">
        <f>SUM(AG$2:AG512)</f>
        <v>1381981</v>
      </c>
      <c r="AJ512" s="28">
        <f>SUMIF(Unloader!B:B,Summary!B512,Unloader!X:X)</f>
        <v>0</v>
      </c>
      <c r="AK512" s="28">
        <f>SUMIF(Unloader!B:B,Summary!B512,Unloader!AE:AE)+SUMIF(Unloader!B:B,Summary!B512,Unloader!BS:BS)+SUMIF(Unloader!B:B,Summary!B512,Unloader!BO:BO)</f>
        <v>0</v>
      </c>
      <c r="AL512" s="28">
        <f>SUMIF(C$2:C512,C512,AJ$2:AJ512)</f>
        <v>0</v>
      </c>
      <c r="AM512" s="28">
        <f>SUMIF(C$2:C512,C512,AK$2:AK512)</f>
        <v>0</v>
      </c>
      <c r="AN512" s="18" t="e">
        <f t="shared" si="213"/>
        <v>#DIV/0!</v>
      </c>
      <c r="AO512" s="18">
        <f>SUM(AJ$2:AJ512)</f>
        <v>52.99444444444444</v>
      </c>
      <c r="AP512" s="18">
        <f>SUM(AK$2:AK512)</f>
        <v>13.250694444444441</v>
      </c>
      <c r="AQ512" s="18">
        <f t="shared" si="214"/>
        <v>1448.8452062693295</v>
      </c>
    </row>
    <row r="513" spans="1:43" x14ac:dyDescent="0.25">
      <c r="A513" s="49">
        <f t="shared" si="215"/>
        <v>512</v>
      </c>
      <c r="B513" s="120">
        <f t="shared" si="215"/>
        <v>41145</v>
      </c>
      <c r="C513" s="21">
        <f t="shared" si="196"/>
        <v>8</v>
      </c>
      <c r="D513" s="51">
        <f>COUNTIF('Rake Load'!A:A,Summary!B513)</f>
        <v>0</v>
      </c>
      <c r="E513" s="51">
        <f>SUMIF('Rake Load'!A:A,B513,'Rake Load'!F:F)</f>
        <v>0</v>
      </c>
      <c r="F513" s="23">
        <f>SUMIF('Rake Load'!A:A,B513,'Rake Load'!AB:AB)</f>
        <v>0</v>
      </c>
      <c r="G513" s="23" t="e">
        <f t="shared" si="197"/>
        <v>#DIV/0!</v>
      </c>
      <c r="H513" s="24" t="e">
        <f t="shared" si="198"/>
        <v>#DIV/0!</v>
      </c>
      <c r="I513" s="24" t="e">
        <f t="shared" si="199"/>
        <v>#DIV/0!</v>
      </c>
      <c r="J513" s="23">
        <f>SUMIF('Rake Load'!A:A,B513,'Rake Load'!BI:BI)</f>
        <v>0</v>
      </c>
      <c r="K513" s="29">
        <f t="shared" si="200"/>
        <v>0</v>
      </c>
      <c r="L513" s="29" t="e">
        <f t="shared" si="201"/>
        <v>#DIV/0!</v>
      </c>
      <c r="M513" s="36" t="e">
        <f t="shared" si="202"/>
        <v>#DIV/0!</v>
      </c>
      <c r="N513" s="36" t="e">
        <f t="shared" si="203"/>
        <v>#DIV/0!</v>
      </c>
      <c r="O513" s="122">
        <f>SUMIF(C$2:C513,C513,D$2:D513)</f>
        <v>0</v>
      </c>
      <c r="P513" s="21">
        <f>SUMIF(C$2:C513,C513,F$2:F513)</f>
        <v>0</v>
      </c>
      <c r="Q513" s="25" t="e">
        <f t="shared" si="204"/>
        <v>#DIV/0!</v>
      </c>
      <c r="R513" s="24" t="e">
        <f t="shared" si="205"/>
        <v>#DIV/0!</v>
      </c>
      <c r="S513" s="24" t="e">
        <f t="shared" si="206"/>
        <v>#DIV/0!</v>
      </c>
      <c r="T513" s="122">
        <f>SUM(D$2:D513)</f>
        <v>376</v>
      </c>
      <c r="U513" s="26">
        <f>SUMIF(C$2:C513,C513,E$2:E513)</f>
        <v>0</v>
      </c>
      <c r="V513" s="26">
        <f>SUM(E$2:E513)</f>
        <v>1324319.5799999998</v>
      </c>
      <c r="W513" s="31">
        <f>SUM(F$2:F513)</f>
        <v>50.32291666666665</v>
      </c>
      <c r="X513" s="31">
        <f t="shared" si="207"/>
        <v>0.13383754432624109</v>
      </c>
      <c r="Y513" s="24">
        <f t="shared" si="208"/>
        <v>3</v>
      </c>
      <c r="Z513" s="24">
        <f t="shared" si="209"/>
        <v>12</v>
      </c>
      <c r="AA513" s="26">
        <f>SUMIF('Rake Load'!A:A,Summary!B513,'Rake Load'!AO:AO)</f>
        <v>0</v>
      </c>
      <c r="AB513" s="26">
        <f>SUMIF(C$2:C513,C513,AA$2:AA513)</f>
        <v>0</v>
      </c>
      <c r="AC513" s="26">
        <f>SUM(AA$2:AA513)</f>
        <v>125.58750000000001</v>
      </c>
      <c r="AD513" s="31" t="e">
        <f t="shared" si="210"/>
        <v>#DIV/0!</v>
      </c>
      <c r="AE513" s="31" t="e">
        <f t="shared" si="211"/>
        <v>#DIV/0!</v>
      </c>
      <c r="AF513" s="31">
        <f t="shared" si="212"/>
        <v>0.33400930851063831</v>
      </c>
      <c r="AG513" s="26">
        <f>SUMIF(Unloader!B:B,Summary!B513,Unloader!M:M)</f>
        <v>0</v>
      </c>
      <c r="AH513" s="26">
        <f>SUMIF(C$2:C513,C513,AG$2:AG513)</f>
        <v>0</v>
      </c>
      <c r="AI513" s="26">
        <f>SUM(AG$2:AG513)</f>
        <v>1381981</v>
      </c>
      <c r="AJ513" s="28">
        <f>SUMIF(Unloader!B:B,Summary!B513,Unloader!X:X)</f>
        <v>0</v>
      </c>
      <c r="AK513" s="28">
        <f>SUMIF(Unloader!B:B,Summary!B513,Unloader!AE:AE)+SUMIF(Unloader!B:B,Summary!B513,Unloader!BS:BS)+SUMIF(Unloader!B:B,Summary!B513,Unloader!BO:BO)</f>
        <v>0</v>
      </c>
      <c r="AL513" s="28">
        <f>SUMIF(C$2:C513,C513,AJ$2:AJ513)</f>
        <v>0</v>
      </c>
      <c r="AM513" s="28">
        <f>SUMIF(C$2:C513,C513,AK$2:AK513)</f>
        <v>0</v>
      </c>
      <c r="AN513" s="18" t="e">
        <f t="shared" si="213"/>
        <v>#DIV/0!</v>
      </c>
      <c r="AO513" s="18">
        <f>SUM(AJ$2:AJ513)</f>
        <v>52.99444444444444</v>
      </c>
      <c r="AP513" s="18">
        <f>SUM(AK$2:AK513)</f>
        <v>13.250694444444441</v>
      </c>
      <c r="AQ513" s="18">
        <f t="shared" si="214"/>
        <v>1448.8452062693295</v>
      </c>
    </row>
    <row r="514" spans="1:43" x14ac:dyDescent="0.25">
      <c r="A514" s="49">
        <f t="shared" si="215"/>
        <v>513</v>
      </c>
      <c r="B514" s="120">
        <f t="shared" si="215"/>
        <v>41146</v>
      </c>
      <c r="C514" s="21">
        <f t="shared" si="196"/>
        <v>8</v>
      </c>
      <c r="D514" s="51">
        <f>COUNTIF('Rake Load'!A:A,Summary!B514)</f>
        <v>0</v>
      </c>
      <c r="E514" s="51">
        <f>SUMIF('Rake Load'!A:A,B514,'Rake Load'!F:F)</f>
        <v>0</v>
      </c>
      <c r="F514" s="23">
        <f>SUMIF('Rake Load'!A:A,B514,'Rake Load'!AB:AB)</f>
        <v>0</v>
      </c>
      <c r="G514" s="23" t="e">
        <f t="shared" si="197"/>
        <v>#DIV/0!</v>
      </c>
      <c r="H514" s="24" t="e">
        <f t="shared" si="198"/>
        <v>#DIV/0!</v>
      </c>
      <c r="I514" s="24" t="e">
        <f t="shared" si="199"/>
        <v>#DIV/0!</v>
      </c>
      <c r="J514" s="23">
        <f>SUMIF('Rake Load'!A:A,B514,'Rake Load'!BI:BI)</f>
        <v>0</v>
      </c>
      <c r="K514" s="29">
        <f t="shared" si="200"/>
        <v>0</v>
      </c>
      <c r="L514" s="29" t="e">
        <f t="shared" si="201"/>
        <v>#DIV/0!</v>
      </c>
      <c r="M514" s="36" t="e">
        <f t="shared" si="202"/>
        <v>#DIV/0!</v>
      </c>
      <c r="N514" s="36" t="e">
        <f t="shared" si="203"/>
        <v>#DIV/0!</v>
      </c>
      <c r="O514" s="122">
        <f>SUMIF(C$2:C514,C514,D$2:D514)</f>
        <v>0</v>
      </c>
      <c r="P514" s="21">
        <f>SUMIF(C$2:C514,C514,F$2:F514)</f>
        <v>0</v>
      </c>
      <c r="Q514" s="25" t="e">
        <f t="shared" si="204"/>
        <v>#DIV/0!</v>
      </c>
      <c r="R514" s="24" t="e">
        <f t="shared" si="205"/>
        <v>#DIV/0!</v>
      </c>
      <c r="S514" s="24" t="e">
        <f t="shared" si="206"/>
        <v>#DIV/0!</v>
      </c>
      <c r="T514" s="122">
        <f>SUM(D$2:D514)</f>
        <v>376</v>
      </c>
      <c r="U514" s="26">
        <f>SUMIF(C$2:C514,C514,E$2:E514)</f>
        <v>0</v>
      </c>
      <c r="V514" s="26">
        <f>SUM(E$2:E514)</f>
        <v>1324319.5799999998</v>
      </c>
      <c r="W514" s="31">
        <f>SUM(F$2:F514)</f>
        <v>50.32291666666665</v>
      </c>
      <c r="X514" s="31">
        <f t="shared" si="207"/>
        <v>0.13383754432624109</v>
      </c>
      <c r="Y514" s="24">
        <f t="shared" si="208"/>
        <v>3</v>
      </c>
      <c r="Z514" s="24">
        <f t="shared" si="209"/>
        <v>12</v>
      </c>
      <c r="AA514" s="26">
        <f>SUMIF('Rake Load'!A:A,Summary!B514,'Rake Load'!AO:AO)</f>
        <v>0</v>
      </c>
      <c r="AB514" s="26">
        <f>SUMIF(C$2:C514,C514,AA$2:AA514)</f>
        <v>0</v>
      </c>
      <c r="AC514" s="26">
        <f>SUM(AA$2:AA514)</f>
        <v>125.58750000000001</v>
      </c>
      <c r="AD514" s="31" t="e">
        <f t="shared" si="210"/>
        <v>#DIV/0!</v>
      </c>
      <c r="AE514" s="31" t="e">
        <f t="shared" si="211"/>
        <v>#DIV/0!</v>
      </c>
      <c r="AF514" s="31">
        <f t="shared" si="212"/>
        <v>0.33400930851063831</v>
      </c>
      <c r="AG514" s="26">
        <f>SUMIF(Unloader!B:B,Summary!B514,Unloader!M:M)</f>
        <v>0</v>
      </c>
      <c r="AH514" s="26">
        <f>SUMIF(C$2:C514,C514,AG$2:AG514)</f>
        <v>0</v>
      </c>
      <c r="AI514" s="26">
        <f>SUM(AG$2:AG514)</f>
        <v>1381981</v>
      </c>
      <c r="AJ514" s="28">
        <f>SUMIF(Unloader!B:B,Summary!B514,Unloader!X:X)</f>
        <v>0</v>
      </c>
      <c r="AK514" s="28">
        <f>SUMIF(Unloader!B:B,Summary!B514,Unloader!AE:AE)+SUMIF(Unloader!B:B,Summary!B514,Unloader!BS:BS)+SUMIF(Unloader!B:B,Summary!B514,Unloader!BO:BO)</f>
        <v>0</v>
      </c>
      <c r="AL514" s="28">
        <f>SUMIF(C$2:C514,C514,AJ$2:AJ514)</f>
        <v>0</v>
      </c>
      <c r="AM514" s="28">
        <f>SUMIF(C$2:C514,C514,AK$2:AK514)</f>
        <v>0</v>
      </c>
      <c r="AN514" s="18" t="e">
        <f t="shared" si="213"/>
        <v>#DIV/0!</v>
      </c>
      <c r="AO514" s="18">
        <f>SUM(AJ$2:AJ514)</f>
        <v>52.99444444444444</v>
      </c>
      <c r="AP514" s="18">
        <f>SUM(AK$2:AK514)</f>
        <v>13.250694444444441</v>
      </c>
      <c r="AQ514" s="18">
        <f t="shared" si="214"/>
        <v>1448.8452062693295</v>
      </c>
    </row>
    <row r="515" spans="1:43" x14ac:dyDescent="0.25">
      <c r="A515" s="49">
        <f t="shared" si="215"/>
        <v>514</v>
      </c>
      <c r="B515" s="120">
        <f t="shared" si="215"/>
        <v>41147</v>
      </c>
      <c r="C515" s="21">
        <f t="shared" si="196"/>
        <v>8</v>
      </c>
      <c r="D515" s="51">
        <f>COUNTIF('Rake Load'!A:A,Summary!B515)</f>
        <v>0</v>
      </c>
      <c r="E515" s="51">
        <f>SUMIF('Rake Load'!A:A,B515,'Rake Load'!F:F)</f>
        <v>0</v>
      </c>
      <c r="F515" s="23">
        <f>SUMIF('Rake Load'!A:A,B515,'Rake Load'!AB:AB)</f>
        <v>0</v>
      </c>
      <c r="G515" s="23" t="e">
        <f t="shared" si="197"/>
        <v>#DIV/0!</v>
      </c>
      <c r="H515" s="24" t="e">
        <f t="shared" si="198"/>
        <v>#DIV/0!</v>
      </c>
      <c r="I515" s="24" t="e">
        <f t="shared" si="199"/>
        <v>#DIV/0!</v>
      </c>
      <c r="J515" s="23">
        <f>SUMIF('Rake Load'!A:A,B515,'Rake Load'!BI:BI)</f>
        <v>0</v>
      </c>
      <c r="K515" s="29">
        <f t="shared" si="200"/>
        <v>0</v>
      </c>
      <c r="L515" s="29" t="e">
        <f t="shared" si="201"/>
        <v>#DIV/0!</v>
      </c>
      <c r="M515" s="36" t="e">
        <f t="shared" si="202"/>
        <v>#DIV/0!</v>
      </c>
      <c r="N515" s="36" t="e">
        <f t="shared" si="203"/>
        <v>#DIV/0!</v>
      </c>
      <c r="O515" s="122">
        <f>SUMIF(C$2:C515,C515,D$2:D515)</f>
        <v>0</v>
      </c>
      <c r="P515" s="21">
        <f>SUMIF(C$2:C515,C515,F$2:F515)</f>
        <v>0</v>
      </c>
      <c r="Q515" s="25" t="e">
        <f t="shared" si="204"/>
        <v>#DIV/0!</v>
      </c>
      <c r="R515" s="24" t="e">
        <f t="shared" si="205"/>
        <v>#DIV/0!</v>
      </c>
      <c r="S515" s="24" t="e">
        <f t="shared" si="206"/>
        <v>#DIV/0!</v>
      </c>
      <c r="T515" s="122">
        <f>SUM(D$2:D515)</f>
        <v>376</v>
      </c>
      <c r="U515" s="26">
        <f>SUMIF(C$2:C515,C515,E$2:E515)</f>
        <v>0</v>
      </c>
      <c r="V515" s="26">
        <f>SUM(E$2:E515)</f>
        <v>1324319.5799999998</v>
      </c>
      <c r="W515" s="31">
        <f>SUM(F$2:F515)</f>
        <v>50.32291666666665</v>
      </c>
      <c r="X515" s="31">
        <f t="shared" si="207"/>
        <v>0.13383754432624109</v>
      </c>
      <c r="Y515" s="24">
        <f t="shared" si="208"/>
        <v>3</v>
      </c>
      <c r="Z515" s="24">
        <f t="shared" si="209"/>
        <v>12</v>
      </c>
      <c r="AA515" s="26">
        <f>SUMIF('Rake Load'!A:A,Summary!B515,'Rake Load'!AO:AO)</f>
        <v>0</v>
      </c>
      <c r="AB515" s="26">
        <f>SUMIF(C$2:C515,C515,AA$2:AA515)</f>
        <v>0</v>
      </c>
      <c r="AC515" s="26">
        <f>SUM(AA$2:AA515)</f>
        <v>125.58750000000001</v>
      </c>
      <c r="AD515" s="31" t="e">
        <f t="shared" si="210"/>
        <v>#DIV/0!</v>
      </c>
      <c r="AE515" s="31" t="e">
        <f t="shared" si="211"/>
        <v>#DIV/0!</v>
      </c>
      <c r="AF515" s="31">
        <f t="shared" si="212"/>
        <v>0.33400930851063831</v>
      </c>
      <c r="AG515" s="26">
        <f>SUMIF(Unloader!B:B,Summary!B515,Unloader!M:M)</f>
        <v>0</v>
      </c>
      <c r="AH515" s="26">
        <f>SUMIF(C$2:C515,C515,AG$2:AG515)</f>
        <v>0</v>
      </c>
      <c r="AI515" s="26">
        <f>SUM(AG$2:AG515)</f>
        <v>1381981</v>
      </c>
      <c r="AJ515" s="28">
        <f>SUMIF(Unloader!B:B,Summary!B515,Unloader!X:X)</f>
        <v>0</v>
      </c>
      <c r="AK515" s="28">
        <f>SUMIF(Unloader!B:B,Summary!B515,Unloader!AE:AE)+SUMIF(Unloader!B:B,Summary!B515,Unloader!BS:BS)+SUMIF(Unloader!B:B,Summary!B515,Unloader!BO:BO)</f>
        <v>0</v>
      </c>
      <c r="AL515" s="28">
        <f>SUMIF(C$2:C515,C515,AJ$2:AJ515)</f>
        <v>0</v>
      </c>
      <c r="AM515" s="28">
        <f>SUMIF(C$2:C515,C515,AK$2:AK515)</f>
        <v>0</v>
      </c>
      <c r="AN515" s="18" t="e">
        <f t="shared" si="213"/>
        <v>#DIV/0!</v>
      </c>
      <c r="AO515" s="18">
        <f>SUM(AJ$2:AJ515)</f>
        <v>52.99444444444444</v>
      </c>
      <c r="AP515" s="18">
        <f>SUM(AK$2:AK515)</f>
        <v>13.250694444444441</v>
      </c>
      <c r="AQ515" s="18">
        <f t="shared" si="214"/>
        <v>1448.8452062693295</v>
      </c>
    </row>
    <row r="516" spans="1:43" x14ac:dyDescent="0.25">
      <c r="A516" s="49">
        <f t="shared" si="215"/>
        <v>515</v>
      </c>
      <c r="B516" s="120">
        <f t="shared" si="215"/>
        <v>41148</v>
      </c>
      <c r="C516" s="21">
        <f t="shared" si="196"/>
        <v>8</v>
      </c>
      <c r="D516" s="51">
        <f>COUNTIF('Rake Load'!A:A,Summary!B516)</f>
        <v>0</v>
      </c>
      <c r="E516" s="51">
        <f>SUMIF('Rake Load'!A:A,B516,'Rake Load'!F:F)</f>
        <v>0</v>
      </c>
      <c r="F516" s="23">
        <f>SUMIF('Rake Load'!A:A,B516,'Rake Load'!AB:AB)</f>
        <v>0</v>
      </c>
      <c r="G516" s="23" t="e">
        <f t="shared" si="197"/>
        <v>#DIV/0!</v>
      </c>
      <c r="H516" s="24" t="e">
        <f t="shared" si="198"/>
        <v>#DIV/0!</v>
      </c>
      <c r="I516" s="24" t="e">
        <f t="shared" si="199"/>
        <v>#DIV/0!</v>
      </c>
      <c r="J516" s="23">
        <f>SUMIF('Rake Load'!A:A,B516,'Rake Load'!BI:BI)</f>
        <v>0</v>
      </c>
      <c r="K516" s="29">
        <f t="shared" si="200"/>
        <v>0</v>
      </c>
      <c r="L516" s="29" t="e">
        <f t="shared" si="201"/>
        <v>#DIV/0!</v>
      </c>
      <c r="M516" s="36" t="e">
        <f t="shared" si="202"/>
        <v>#DIV/0!</v>
      </c>
      <c r="N516" s="36" t="e">
        <f t="shared" si="203"/>
        <v>#DIV/0!</v>
      </c>
      <c r="O516" s="122">
        <f>SUMIF(C$2:C516,C516,D$2:D516)</f>
        <v>0</v>
      </c>
      <c r="P516" s="21">
        <f>SUMIF(C$2:C516,C516,F$2:F516)</f>
        <v>0</v>
      </c>
      <c r="Q516" s="25" t="e">
        <f t="shared" si="204"/>
        <v>#DIV/0!</v>
      </c>
      <c r="R516" s="24" t="e">
        <f t="shared" si="205"/>
        <v>#DIV/0!</v>
      </c>
      <c r="S516" s="24" t="e">
        <f t="shared" si="206"/>
        <v>#DIV/0!</v>
      </c>
      <c r="T516" s="122">
        <f>SUM(D$2:D516)</f>
        <v>376</v>
      </c>
      <c r="U516" s="26">
        <f>SUMIF(C$2:C516,C516,E$2:E516)</f>
        <v>0</v>
      </c>
      <c r="V516" s="26">
        <f>SUM(E$2:E516)</f>
        <v>1324319.5799999998</v>
      </c>
      <c r="W516" s="31">
        <f>SUM(F$2:F516)</f>
        <v>50.32291666666665</v>
      </c>
      <c r="X516" s="31">
        <f t="shared" si="207"/>
        <v>0.13383754432624109</v>
      </c>
      <c r="Y516" s="24">
        <f t="shared" si="208"/>
        <v>3</v>
      </c>
      <c r="Z516" s="24">
        <f t="shared" si="209"/>
        <v>12</v>
      </c>
      <c r="AA516" s="26">
        <f>SUMIF('Rake Load'!A:A,Summary!B516,'Rake Load'!AO:AO)</f>
        <v>0</v>
      </c>
      <c r="AB516" s="26">
        <f>SUMIF(C$2:C516,C516,AA$2:AA516)</f>
        <v>0</v>
      </c>
      <c r="AC516" s="26">
        <f>SUM(AA$2:AA516)</f>
        <v>125.58750000000001</v>
      </c>
      <c r="AD516" s="31" t="e">
        <f t="shared" si="210"/>
        <v>#DIV/0!</v>
      </c>
      <c r="AE516" s="31" t="e">
        <f t="shared" si="211"/>
        <v>#DIV/0!</v>
      </c>
      <c r="AF516" s="31">
        <f t="shared" si="212"/>
        <v>0.33400930851063831</v>
      </c>
      <c r="AG516" s="26">
        <f>SUMIF(Unloader!B:B,Summary!B516,Unloader!M:M)</f>
        <v>0</v>
      </c>
      <c r="AH516" s="26">
        <f>SUMIF(C$2:C516,C516,AG$2:AG516)</f>
        <v>0</v>
      </c>
      <c r="AI516" s="26">
        <f>SUM(AG$2:AG516)</f>
        <v>1381981</v>
      </c>
      <c r="AJ516" s="28">
        <f>SUMIF(Unloader!B:B,Summary!B516,Unloader!X:X)</f>
        <v>0</v>
      </c>
      <c r="AK516" s="28">
        <f>SUMIF(Unloader!B:B,Summary!B516,Unloader!AE:AE)+SUMIF(Unloader!B:B,Summary!B516,Unloader!BS:BS)+SUMIF(Unloader!B:B,Summary!B516,Unloader!BO:BO)</f>
        <v>0</v>
      </c>
      <c r="AL516" s="28">
        <f>SUMIF(C$2:C516,C516,AJ$2:AJ516)</f>
        <v>0</v>
      </c>
      <c r="AM516" s="28">
        <f>SUMIF(C$2:C516,C516,AK$2:AK516)</f>
        <v>0</v>
      </c>
      <c r="AN516" s="18" t="e">
        <f t="shared" si="213"/>
        <v>#DIV/0!</v>
      </c>
      <c r="AO516" s="18">
        <f>SUM(AJ$2:AJ516)</f>
        <v>52.99444444444444</v>
      </c>
      <c r="AP516" s="18">
        <f>SUM(AK$2:AK516)</f>
        <v>13.250694444444441</v>
      </c>
      <c r="AQ516" s="18">
        <f t="shared" si="214"/>
        <v>1448.8452062693295</v>
      </c>
    </row>
    <row r="517" spans="1:43" x14ac:dyDescent="0.25">
      <c r="A517" s="49">
        <f t="shared" si="215"/>
        <v>516</v>
      </c>
      <c r="B517" s="120">
        <f t="shared" si="215"/>
        <v>41149</v>
      </c>
      <c r="C517" s="21">
        <f t="shared" si="196"/>
        <v>8</v>
      </c>
      <c r="D517" s="51">
        <f>COUNTIF('Rake Load'!A:A,Summary!B517)</f>
        <v>0</v>
      </c>
      <c r="E517" s="51">
        <f>SUMIF('Rake Load'!A:A,B517,'Rake Load'!F:F)</f>
        <v>0</v>
      </c>
      <c r="F517" s="23">
        <f>SUMIF('Rake Load'!A:A,B517,'Rake Load'!AB:AB)</f>
        <v>0</v>
      </c>
      <c r="G517" s="23" t="e">
        <f t="shared" si="197"/>
        <v>#DIV/0!</v>
      </c>
      <c r="H517" s="24" t="e">
        <f t="shared" si="198"/>
        <v>#DIV/0!</v>
      </c>
      <c r="I517" s="24" t="e">
        <f t="shared" si="199"/>
        <v>#DIV/0!</v>
      </c>
      <c r="J517" s="23">
        <f>SUMIF('Rake Load'!A:A,B517,'Rake Load'!BI:BI)</f>
        <v>0</v>
      </c>
      <c r="K517" s="29">
        <f t="shared" si="200"/>
        <v>0</v>
      </c>
      <c r="L517" s="29" t="e">
        <f t="shared" si="201"/>
        <v>#DIV/0!</v>
      </c>
      <c r="M517" s="36" t="e">
        <f t="shared" si="202"/>
        <v>#DIV/0!</v>
      </c>
      <c r="N517" s="36" t="e">
        <f t="shared" si="203"/>
        <v>#DIV/0!</v>
      </c>
      <c r="O517" s="122">
        <f>SUMIF(C$2:C517,C517,D$2:D517)</f>
        <v>0</v>
      </c>
      <c r="P517" s="21">
        <f>SUMIF(C$2:C517,C517,F$2:F517)</f>
        <v>0</v>
      </c>
      <c r="Q517" s="25" t="e">
        <f t="shared" si="204"/>
        <v>#DIV/0!</v>
      </c>
      <c r="R517" s="24" t="e">
        <f t="shared" si="205"/>
        <v>#DIV/0!</v>
      </c>
      <c r="S517" s="24" t="e">
        <f t="shared" si="206"/>
        <v>#DIV/0!</v>
      </c>
      <c r="T517" s="122">
        <f>SUM(D$2:D517)</f>
        <v>376</v>
      </c>
      <c r="U517" s="26">
        <f>SUMIF(C$2:C517,C517,E$2:E517)</f>
        <v>0</v>
      </c>
      <c r="V517" s="26">
        <f>SUM(E$2:E517)</f>
        <v>1324319.5799999998</v>
      </c>
      <c r="W517" s="31">
        <f>SUM(F$2:F517)</f>
        <v>50.32291666666665</v>
      </c>
      <c r="X517" s="31">
        <f t="shared" si="207"/>
        <v>0.13383754432624109</v>
      </c>
      <c r="Y517" s="24">
        <f t="shared" si="208"/>
        <v>3</v>
      </c>
      <c r="Z517" s="24">
        <f t="shared" si="209"/>
        <v>12</v>
      </c>
      <c r="AA517" s="26">
        <f>SUMIF('Rake Load'!A:A,Summary!B517,'Rake Load'!AO:AO)</f>
        <v>0</v>
      </c>
      <c r="AB517" s="26">
        <f>SUMIF(C$2:C517,C517,AA$2:AA517)</f>
        <v>0</v>
      </c>
      <c r="AC517" s="26">
        <f>SUM(AA$2:AA517)</f>
        <v>125.58750000000001</v>
      </c>
      <c r="AD517" s="31" t="e">
        <f t="shared" si="210"/>
        <v>#DIV/0!</v>
      </c>
      <c r="AE517" s="31" t="e">
        <f t="shared" si="211"/>
        <v>#DIV/0!</v>
      </c>
      <c r="AF517" s="31">
        <f t="shared" si="212"/>
        <v>0.33400930851063831</v>
      </c>
      <c r="AG517" s="26">
        <f>SUMIF(Unloader!B:B,Summary!B517,Unloader!M:M)</f>
        <v>0</v>
      </c>
      <c r="AH517" s="26">
        <f>SUMIF(C$2:C517,C517,AG$2:AG517)</f>
        <v>0</v>
      </c>
      <c r="AI517" s="26">
        <f>SUM(AG$2:AG517)</f>
        <v>1381981</v>
      </c>
      <c r="AJ517" s="28">
        <f>SUMIF(Unloader!B:B,Summary!B517,Unloader!X:X)</f>
        <v>0</v>
      </c>
      <c r="AK517" s="28">
        <f>SUMIF(Unloader!B:B,Summary!B517,Unloader!AE:AE)+SUMIF(Unloader!B:B,Summary!B517,Unloader!BS:BS)+SUMIF(Unloader!B:B,Summary!B517,Unloader!BO:BO)</f>
        <v>0</v>
      </c>
      <c r="AL517" s="28">
        <f>SUMIF(C$2:C517,C517,AJ$2:AJ517)</f>
        <v>0</v>
      </c>
      <c r="AM517" s="28">
        <f>SUMIF(C$2:C517,C517,AK$2:AK517)</f>
        <v>0</v>
      </c>
      <c r="AN517" s="18" t="e">
        <f t="shared" si="213"/>
        <v>#DIV/0!</v>
      </c>
      <c r="AO517" s="18">
        <f>SUM(AJ$2:AJ517)</f>
        <v>52.99444444444444</v>
      </c>
      <c r="AP517" s="18">
        <f>SUM(AK$2:AK517)</f>
        <v>13.250694444444441</v>
      </c>
      <c r="AQ517" s="18">
        <f t="shared" si="214"/>
        <v>1448.8452062693295</v>
      </c>
    </row>
    <row r="518" spans="1:43" x14ac:dyDescent="0.25">
      <c r="A518" s="49">
        <f t="shared" si="215"/>
        <v>517</v>
      </c>
      <c r="B518" s="120">
        <f t="shared" si="215"/>
        <v>41150</v>
      </c>
      <c r="C518" s="21">
        <f t="shared" si="196"/>
        <v>8</v>
      </c>
      <c r="D518" s="51">
        <f>COUNTIF('Rake Load'!A:A,Summary!B518)</f>
        <v>0</v>
      </c>
      <c r="E518" s="51">
        <f>SUMIF('Rake Load'!A:A,B518,'Rake Load'!F:F)</f>
        <v>0</v>
      </c>
      <c r="F518" s="23">
        <f>SUMIF('Rake Load'!A:A,B518,'Rake Load'!AB:AB)</f>
        <v>0</v>
      </c>
      <c r="G518" s="23" t="e">
        <f t="shared" si="197"/>
        <v>#DIV/0!</v>
      </c>
      <c r="H518" s="24" t="e">
        <f t="shared" si="198"/>
        <v>#DIV/0!</v>
      </c>
      <c r="I518" s="24" t="e">
        <f t="shared" si="199"/>
        <v>#DIV/0!</v>
      </c>
      <c r="J518" s="23">
        <f>SUMIF('Rake Load'!A:A,B518,'Rake Load'!BI:BI)</f>
        <v>0</v>
      </c>
      <c r="K518" s="29">
        <f t="shared" si="200"/>
        <v>0</v>
      </c>
      <c r="L518" s="29" t="e">
        <f t="shared" si="201"/>
        <v>#DIV/0!</v>
      </c>
      <c r="M518" s="36" t="e">
        <f t="shared" si="202"/>
        <v>#DIV/0!</v>
      </c>
      <c r="N518" s="36" t="e">
        <f t="shared" si="203"/>
        <v>#DIV/0!</v>
      </c>
      <c r="O518" s="122">
        <f>SUMIF(C$2:C518,C518,D$2:D518)</f>
        <v>0</v>
      </c>
      <c r="P518" s="21">
        <f>SUMIF(C$2:C518,C518,F$2:F518)</f>
        <v>0</v>
      </c>
      <c r="Q518" s="25" t="e">
        <f t="shared" si="204"/>
        <v>#DIV/0!</v>
      </c>
      <c r="R518" s="24" t="e">
        <f t="shared" si="205"/>
        <v>#DIV/0!</v>
      </c>
      <c r="S518" s="24" t="e">
        <f t="shared" si="206"/>
        <v>#DIV/0!</v>
      </c>
      <c r="T518" s="122">
        <f>SUM(D$2:D518)</f>
        <v>376</v>
      </c>
      <c r="U518" s="26">
        <f>SUMIF(C$2:C518,C518,E$2:E518)</f>
        <v>0</v>
      </c>
      <c r="V518" s="26">
        <f>SUM(E$2:E518)</f>
        <v>1324319.5799999998</v>
      </c>
      <c r="W518" s="31">
        <f>SUM(F$2:F518)</f>
        <v>50.32291666666665</v>
      </c>
      <c r="X518" s="31">
        <f t="shared" si="207"/>
        <v>0.13383754432624109</v>
      </c>
      <c r="Y518" s="24">
        <f t="shared" si="208"/>
        <v>3</v>
      </c>
      <c r="Z518" s="24">
        <f t="shared" si="209"/>
        <v>12</v>
      </c>
      <c r="AA518" s="26">
        <f>SUMIF('Rake Load'!A:A,Summary!B518,'Rake Load'!AO:AO)</f>
        <v>0</v>
      </c>
      <c r="AB518" s="26">
        <f>SUMIF(C$2:C518,C518,AA$2:AA518)</f>
        <v>0</v>
      </c>
      <c r="AC518" s="26">
        <f>SUM(AA$2:AA518)</f>
        <v>125.58750000000001</v>
      </c>
      <c r="AD518" s="31" t="e">
        <f t="shared" si="210"/>
        <v>#DIV/0!</v>
      </c>
      <c r="AE518" s="31" t="e">
        <f t="shared" si="211"/>
        <v>#DIV/0!</v>
      </c>
      <c r="AF518" s="31">
        <f t="shared" si="212"/>
        <v>0.33400930851063831</v>
      </c>
      <c r="AG518" s="26">
        <f>SUMIF(Unloader!B:B,Summary!B518,Unloader!M:M)</f>
        <v>0</v>
      </c>
      <c r="AH518" s="26">
        <f>SUMIF(C$2:C518,C518,AG$2:AG518)</f>
        <v>0</v>
      </c>
      <c r="AI518" s="26">
        <f>SUM(AG$2:AG518)</f>
        <v>1381981</v>
      </c>
      <c r="AJ518" s="28">
        <f>SUMIF(Unloader!B:B,Summary!B518,Unloader!X:X)</f>
        <v>0</v>
      </c>
      <c r="AK518" s="28">
        <f>SUMIF(Unloader!B:B,Summary!B518,Unloader!AE:AE)+SUMIF(Unloader!B:B,Summary!B518,Unloader!BS:BS)+SUMIF(Unloader!B:B,Summary!B518,Unloader!BO:BO)</f>
        <v>0</v>
      </c>
      <c r="AL518" s="28">
        <f>SUMIF(C$2:C518,C518,AJ$2:AJ518)</f>
        <v>0</v>
      </c>
      <c r="AM518" s="28">
        <f>SUMIF(C$2:C518,C518,AK$2:AK518)</f>
        <v>0</v>
      </c>
      <c r="AN518" s="18" t="e">
        <f t="shared" si="213"/>
        <v>#DIV/0!</v>
      </c>
      <c r="AO518" s="18">
        <f>SUM(AJ$2:AJ518)</f>
        <v>52.99444444444444</v>
      </c>
      <c r="AP518" s="18">
        <f>SUM(AK$2:AK518)</f>
        <v>13.250694444444441</v>
      </c>
      <c r="AQ518" s="18">
        <f t="shared" si="214"/>
        <v>1448.8452062693295</v>
      </c>
    </row>
    <row r="519" spans="1:43" x14ac:dyDescent="0.25">
      <c r="A519" s="49">
        <f t="shared" si="215"/>
        <v>518</v>
      </c>
      <c r="B519" s="120">
        <f t="shared" si="215"/>
        <v>41151</v>
      </c>
      <c r="C519" s="21">
        <f t="shared" si="196"/>
        <v>8</v>
      </c>
      <c r="D519" s="51">
        <f>COUNTIF('Rake Load'!A:A,Summary!B519)</f>
        <v>0</v>
      </c>
      <c r="E519" s="51">
        <f>SUMIF('Rake Load'!A:A,B519,'Rake Load'!F:F)</f>
        <v>0</v>
      </c>
      <c r="F519" s="23">
        <f>SUMIF('Rake Load'!A:A,B519,'Rake Load'!AB:AB)</f>
        <v>0</v>
      </c>
      <c r="G519" s="23" t="e">
        <f t="shared" si="197"/>
        <v>#DIV/0!</v>
      </c>
      <c r="H519" s="24" t="e">
        <f t="shared" si="198"/>
        <v>#DIV/0!</v>
      </c>
      <c r="I519" s="24" t="e">
        <f t="shared" si="199"/>
        <v>#DIV/0!</v>
      </c>
      <c r="J519" s="23">
        <f>SUMIF('Rake Load'!A:A,B519,'Rake Load'!BI:BI)</f>
        <v>0</v>
      </c>
      <c r="K519" s="29">
        <f t="shared" si="200"/>
        <v>0</v>
      </c>
      <c r="L519" s="29" t="e">
        <f t="shared" si="201"/>
        <v>#DIV/0!</v>
      </c>
      <c r="M519" s="36" t="e">
        <f t="shared" si="202"/>
        <v>#DIV/0!</v>
      </c>
      <c r="N519" s="36" t="e">
        <f t="shared" si="203"/>
        <v>#DIV/0!</v>
      </c>
      <c r="O519" s="122">
        <f>SUMIF(C$2:C519,C519,D$2:D519)</f>
        <v>0</v>
      </c>
      <c r="P519" s="21">
        <f>SUMIF(C$2:C519,C519,F$2:F519)</f>
        <v>0</v>
      </c>
      <c r="Q519" s="25" t="e">
        <f t="shared" si="204"/>
        <v>#DIV/0!</v>
      </c>
      <c r="R519" s="24" t="e">
        <f t="shared" si="205"/>
        <v>#DIV/0!</v>
      </c>
      <c r="S519" s="24" t="e">
        <f t="shared" si="206"/>
        <v>#DIV/0!</v>
      </c>
      <c r="T519" s="122">
        <f>SUM(D$2:D519)</f>
        <v>376</v>
      </c>
      <c r="U519" s="26">
        <f>SUMIF(C$2:C519,C519,E$2:E519)</f>
        <v>0</v>
      </c>
      <c r="V519" s="26">
        <f>SUM(E$2:E519)</f>
        <v>1324319.5799999998</v>
      </c>
      <c r="W519" s="31">
        <f>SUM(F$2:F519)</f>
        <v>50.32291666666665</v>
      </c>
      <c r="X519" s="31">
        <f t="shared" si="207"/>
        <v>0.13383754432624109</v>
      </c>
      <c r="Y519" s="24">
        <f t="shared" si="208"/>
        <v>3</v>
      </c>
      <c r="Z519" s="24">
        <f t="shared" si="209"/>
        <v>12</v>
      </c>
      <c r="AA519" s="26">
        <f>SUMIF('Rake Load'!A:A,Summary!B519,'Rake Load'!AO:AO)</f>
        <v>0</v>
      </c>
      <c r="AB519" s="26">
        <f>SUMIF(C$2:C519,C519,AA$2:AA519)</f>
        <v>0</v>
      </c>
      <c r="AC519" s="26">
        <f>SUM(AA$2:AA519)</f>
        <v>125.58750000000001</v>
      </c>
      <c r="AD519" s="31" t="e">
        <f t="shared" si="210"/>
        <v>#DIV/0!</v>
      </c>
      <c r="AE519" s="31" t="e">
        <f t="shared" si="211"/>
        <v>#DIV/0!</v>
      </c>
      <c r="AF519" s="31">
        <f t="shared" si="212"/>
        <v>0.33400930851063831</v>
      </c>
      <c r="AG519" s="26">
        <f>SUMIF(Unloader!B:B,Summary!B519,Unloader!M:M)</f>
        <v>0</v>
      </c>
      <c r="AH519" s="26">
        <f>SUMIF(C$2:C519,C519,AG$2:AG519)</f>
        <v>0</v>
      </c>
      <c r="AI519" s="26">
        <f>SUM(AG$2:AG519)</f>
        <v>1381981</v>
      </c>
      <c r="AJ519" s="28">
        <f>SUMIF(Unloader!B:B,Summary!B519,Unloader!X:X)</f>
        <v>0</v>
      </c>
      <c r="AK519" s="28">
        <f>SUMIF(Unloader!B:B,Summary!B519,Unloader!AE:AE)+SUMIF(Unloader!B:B,Summary!B519,Unloader!BS:BS)+SUMIF(Unloader!B:B,Summary!B519,Unloader!BO:BO)</f>
        <v>0</v>
      </c>
      <c r="AL519" s="28">
        <f>SUMIF(C$2:C519,C519,AJ$2:AJ519)</f>
        <v>0</v>
      </c>
      <c r="AM519" s="28">
        <f>SUMIF(C$2:C519,C519,AK$2:AK519)</f>
        <v>0</v>
      </c>
      <c r="AN519" s="18" t="e">
        <f t="shared" si="213"/>
        <v>#DIV/0!</v>
      </c>
      <c r="AO519" s="18">
        <f>SUM(AJ$2:AJ519)</f>
        <v>52.99444444444444</v>
      </c>
      <c r="AP519" s="18">
        <f>SUM(AK$2:AK519)</f>
        <v>13.250694444444441</v>
      </c>
      <c r="AQ519" s="18">
        <f t="shared" si="214"/>
        <v>1448.8452062693295</v>
      </c>
    </row>
    <row r="520" spans="1:43" x14ac:dyDescent="0.25">
      <c r="A520" s="49">
        <f t="shared" ref="A520:B535" si="216">A519+1</f>
        <v>519</v>
      </c>
      <c r="B520" s="120">
        <f t="shared" si="216"/>
        <v>41152</v>
      </c>
      <c r="C520" s="21">
        <f t="shared" si="196"/>
        <v>8</v>
      </c>
      <c r="D520" s="51">
        <f>COUNTIF('Rake Load'!A:A,Summary!B520)</f>
        <v>0</v>
      </c>
      <c r="E520" s="51">
        <f>SUMIF('Rake Load'!A:A,B520,'Rake Load'!F:F)</f>
        <v>0</v>
      </c>
      <c r="F520" s="23">
        <f>SUMIF('Rake Load'!A:A,B520,'Rake Load'!AB:AB)</f>
        <v>0</v>
      </c>
      <c r="G520" s="23" t="e">
        <f t="shared" si="197"/>
        <v>#DIV/0!</v>
      </c>
      <c r="H520" s="24" t="e">
        <f t="shared" si="198"/>
        <v>#DIV/0!</v>
      </c>
      <c r="I520" s="24" t="e">
        <f t="shared" si="199"/>
        <v>#DIV/0!</v>
      </c>
      <c r="J520" s="23">
        <f>SUMIF('Rake Load'!A:A,B520,'Rake Load'!BI:BI)</f>
        <v>0</v>
      </c>
      <c r="K520" s="29">
        <f t="shared" si="200"/>
        <v>0</v>
      </c>
      <c r="L520" s="29" t="e">
        <f t="shared" si="201"/>
        <v>#DIV/0!</v>
      </c>
      <c r="M520" s="36" t="e">
        <f t="shared" si="202"/>
        <v>#DIV/0!</v>
      </c>
      <c r="N520" s="36" t="e">
        <f t="shared" si="203"/>
        <v>#DIV/0!</v>
      </c>
      <c r="O520" s="122">
        <f>SUMIF(C$2:C520,C520,D$2:D520)</f>
        <v>0</v>
      </c>
      <c r="P520" s="21">
        <f>SUMIF(C$2:C520,C520,F$2:F520)</f>
        <v>0</v>
      </c>
      <c r="Q520" s="25" t="e">
        <f t="shared" si="204"/>
        <v>#DIV/0!</v>
      </c>
      <c r="R520" s="24" t="e">
        <f t="shared" si="205"/>
        <v>#DIV/0!</v>
      </c>
      <c r="S520" s="24" t="e">
        <f t="shared" si="206"/>
        <v>#DIV/0!</v>
      </c>
      <c r="T520" s="122">
        <f>SUM(D$2:D520)</f>
        <v>376</v>
      </c>
      <c r="U520" s="26">
        <f>SUMIF(C$2:C520,C520,E$2:E520)</f>
        <v>0</v>
      </c>
      <c r="V520" s="26">
        <f>SUM(E$2:E520)</f>
        <v>1324319.5799999998</v>
      </c>
      <c r="W520" s="31">
        <f>SUM(F$2:F520)</f>
        <v>50.32291666666665</v>
      </c>
      <c r="X520" s="31">
        <f t="shared" si="207"/>
        <v>0.13383754432624109</v>
      </c>
      <c r="Y520" s="24">
        <f t="shared" si="208"/>
        <v>3</v>
      </c>
      <c r="Z520" s="24">
        <f t="shared" si="209"/>
        <v>12</v>
      </c>
      <c r="AA520" s="26">
        <f>SUMIF('Rake Load'!A:A,Summary!B520,'Rake Load'!AO:AO)</f>
        <v>0</v>
      </c>
      <c r="AB520" s="26">
        <f>SUMIF(C$2:C520,C520,AA$2:AA520)</f>
        <v>0</v>
      </c>
      <c r="AC520" s="26">
        <f>SUM(AA$2:AA520)</f>
        <v>125.58750000000001</v>
      </c>
      <c r="AD520" s="31" t="e">
        <f t="shared" si="210"/>
        <v>#DIV/0!</v>
      </c>
      <c r="AE520" s="31" t="e">
        <f t="shared" si="211"/>
        <v>#DIV/0!</v>
      </c>
      <c r="AF520" s="31">
        <f t="shared" si="212"/>
        <v>0.33400930851063831</v>
      </c>
      <c r="AG520" s="26">
        <f>SUMIF(Unloader!B:B,Summary!B520,Unloader!M:M)</f>
        <v>0</v>
      </c>
      <c r="AH520" s="26">
        <f>SUMIF(C$2:C520,C520,AG$2:AG520)</f>
        <v>0</v>
      </c>
      <c r="AI520" s="26">
        <f>SUM(AG$2:AG520)</f>
        <v>1381981</v>
      </c>
      <c r="AJ520" s="28">
        <f>SUMIF(Unloader!B:B,Summary!B520,Unloader!X:X)</f>
        <v>0</v>
      </c>
      <c r="AK520" s="28">
        <f>SUMIF(Unloader!B:B,Summary!B520,Unloader!AE:AE)+SUMIF(Unloader!B:B,Summary!B520,Unloader!BS:BS)+SUMIF(Unloader!B:B,Summary!B520,Unloader!BO:BO)</f>
        <v>0</v>
      </c>
      <c r="AL520" s="28">
        <f>SUMIF(C$2:C520,C520,AJ$2:AJ520)</f>
        <v>0</v>
      </c>
      <c r="AM520" s="28">
        <f>SUMIF(C$2:C520,C520,AK$2:AK520)</f>
        <v>0</v>
      </c>
      <c r="AN520" s="18" t="e">
        <f t="shared" si="213"/>
        <v>#DIV/0!</v>
      </c>
      <c r="AO520" s="18">
        <f>SUM(AJ$2:AJ520)</f>
        <v>52.99444444444444</v>
      </c>
      <c r="AP520" s="18">
        <f>SUM(AK$2:AK520)</f>
        <v>13.250694444444441</v>
      </c>
      <c r="AQ520" s="18">
        <f t="shared" si="214"/>
        <v>1448.8452062693295</v>
      </c>
    </row>
    <row r="521" spans="1:43" x14ac:dyDescent="0.25">
      <c r="A521" s="49">
        <f t="shared" si="216"/>
        <v>520</v>
      </c>
      <c r="B521" s="120">
        <f t="shared" si="216"/>
        <v>41153</v>
      </c>
      <c r="C521" s="21">
        <f t="shared" si="196"/>
        <v>9</v>
      </c>
      <c r="D521" s="51">
        <f>COUNTIF('Rake Load'!A:A,Summary!B521)</f>
        <v>0</v>
      </c>
      <c r="E521" s="51">
        <f>SUMIF('Rake Load'!A:A,B521,'Rake Load'!F:F)</f>
        <v>0</v>
      </c>
      <c r="F521" s="23">
        <f>SUMIF('Rake Load'!A:A,B521,'Rake Load'!AB:AB)</f>
        <v>0</v>
      </c>
      <c r="G521" s="23" t="e">
        <f t="shared" si="197"/>
        <v>#DIV/0!</v>
      </c>
      <c r="H521" s="24" t="e">
        <f t="shared" si="198"/>
        <v>#DIV/0!</v>
      </c>
      <c r="I521" s="24" t="e">
        <f t="shared" si="199"/>
        <v>#DIV/0!</v>
      </c>
      <c r="J521" s="23">
        <f>SUMIF('Rake Load'!A:A,B521,'Rake Load'!BI:BI)</f>
        <v>0</v>
      </c>
      <c r="K521" s="29">
        <f t="shared" si="200"/>
        <v>0</v>
      </c>
      <c r="L521" s="29" t="e">
        <f t="shared" si="201"/>
        <v>#DIV/0!</v>
      </c>
      <c r="M521" s="36" t="e">
        <f t="shared" si="202"/>
        <v>#DIV/0!</v>
      </c>
      <c r="N521" s="36" t="e">
        <f t="shared" si="203"/>
        <v>#DIV/0!</v>
      </c>
      <c r="O521" s="122">
        <f>SUMIF(C$2:C521,C521,D$2:D521)</f>
        <v>0</v>
      </c>
      <c r="P521" s="21">
        <f>SUMIF(C$2:C521,C521,F$2:F521)</f>
        <v>0</v>
      </c>
      <c r="Q521" s="25" t="e">
        <f t="shared" si="204"/>
        <v>#DIV/0!</v>
      </c>
      <c r="R521" s="24" t="e">
        <f t="shared" si="205"/>
        <v>#DIV/0!</v>
      </c>
      <c r="S521" s="24" t="e">
        <f t="shared" si="206"/>
        <v>#DIV/0!</v>
      </c>
      <c r="T521" s="122">
        <f>SUM(D$2:D521)</f>
        <v>376</v>
      </c>
      <c r="U521" s="26">
        <f>SUMIF(C$2:C521,C521,E$2:E521)</f>
        <v>0</v>
      </c>
      <c r="V521" s="26">
        <f>SUM(E$2:E521)</f>
        <v>1324319.5799999998</v>
      </c>
      <c r="W521" s="31">
        <f>SUM(F$2:F521)</f>
        <v>50.32291666666665</v>
      </c>
      <c r="X521" s="31">
        <f t="shared" si="207"/>
        <v>0.13383754432624109</v>
      </c>
      <c r="Y521" s="24">
        <f t="shared" si="208"/>
        <v>3</v>
      </c>
      <c r="Z521" s="24">
        <f t="shared" si="209"/>
        <v>12</v>
      </c>
      <c r="AA521" s="26">
        <f>SUMIF('Rake Load'!A:A,Summary!B521,'Rake Load'!AO:AO)</f>
        <v>0</v>
      </c>
      <c r="AB521" s="26">
        <f>SUMIF(C$2:C521,C521,AA$2:AA521)</f>
        <v>0</v>
      </c>
      <c r="AC521" s="26">
        <f>SUM(AA$2:AA521)</f>
        <v>125.58750000000001</v>
      </c>
      <c r="AD521" s="31" t="e">
        <f t="shared" si="210"/>
        <v>#DIV/0!</v>
      </c>
      <c r="AE521" s="31" t="e">
        <f t="shared" si="211"/>
        <v>#DIV/0!</v>
      </c>
      <c r="AF521" s="31">
        <f t="shared" si="212"/>
        <v>0.33400930851063831</v>
      </c>
      <c r="AG521" s="26">
        <f>SUMIF(Unloader!B:B,Summary!B521,Unloader!M:M)</f>
        <v>0</v>
      </c>
      <c r="AH521" s="26">
        <f>SUMIF(C$2:C521,C521,AG$2:AG521)</f>
        <v>0</v>
      </c>
      <c r="AI521" s="26">
        <f>SUM(AG$2:AG521)</f>
        <v>1381981</v>
      </c>
      <c r="AJ521" s="28">
        <f>SUMIF(Unloader!B:B,Summary!B521,Unloader!X:X)</f>
        <v>0</v>
      </c>
      <c r="AK521" s="28">
        <f>SUMIF(Unloader!B:B,Summary!B521,Unloader!AE:AE)+SUMIF(Unloader!B:B,Summary!B521,Unloader!BS:BS)+SUMIF(Unloader!B:B,Summary!B521,Unloader!BO:BO)</f>
        <v>0</v>
      </c>
      <c r="AL521" s="28">
        <f>SUMIF(C$2:C521,C521,AJ$2:AJ521)</f>
        <v>0</v>
      </c>
      <c r="AM521" s="28">
        <f>SUMIF(C$2:C521,C521,AK$2:AK521)</f>
        <v>0</v>
      </c>
      <c r="AN521" s="18" t="e">
        <f t="shared" si="213"/>
        <v>#DIV/0!</v>
      </c>
      <c r="AO521" s="18">
        <f>SUM(AJ$2:AJ521)</f>
        <v>52.99444444444444</v>
      </c>
      <c r="AP521" s="18">
        <f>SUM(AK$2:AK521)</f>
        <v>13.250694444444441</v>
      </c>
      <c r="AQ521" s="18">
        <f t="shared" si="214"/>
        <v>1448.8452062693295</v>
      </c>
    </row>
    <row r="522" spans="1:43" x14ac:dyDescent="0.25">
      <c r="A522" s="49">
        <f t="shared" si="216"/>
        <v>521</v>
      </c>
      <c r="B522" s="120">
        <f t="shared" si="216"/>
        <v>41154</v>
      </c>
      <c r="C522" s="21">
        <f t="shared" si="196"/>
        <v>9</v>
      </c>
      <c r="D522" s="51">
        <f>COUNTIF('Rake Load'!A:A,Summary!B522)</f>
        <v>0</v>
      </c>
      <c r="E522" s="51">
        <f>SUMIF('Rake Load'!A:A,B522,'Rake Load'!F:F)</f>
        <v>0</v>
      </c>
      <c r="F522" s="23">
        <f>SUMIF('Rake Load'!A:A,B522,'Rake Load'!AB:AB)</f>
        <v>0</v>
      </c>
      <c r="G522" s="23" t="e">
        <f t="shared" si="197"/>
        <v>#DIV/0!</v>
      </c>
      <c r="H522" s="24" t="e">
        <f t="shared" si="198"/>
        <v>#DIV/0!</v>
      </c>
      <c r="I522" s="24" t="e">
        <f t="shared" si="199"/>
        <v>#DIV/0!</v>
      </c>
      <c r="J522" s="23">
        <f>SUMIF('Rake Load'!A:A,B522,'Rake Load'!BI:BI)</f>
        <v>0</v>
      </c>
      <c r="K522" s="29">
        <f t="shared" si="200"/>
        <v>0</v>
      </c>
      <c r="L522" s="29" t="e">
        <f t="shared" si="201"/>
        <v>#DIV/0!</v>
      </c>
      <c r="M522" s="36" t="e">
        <f t="shared" si="202"/>
        <v>#DIV/0!</v>
      </c>
      <c r="N522" s="36" t="e">
        <f t="shared" si="203"/>
        <v>#DIV/0!</v>
      </c>
      <c r="O522" s="122">
        <f>SUMIF(C$2:C522,C522,D$2:D522)</f>
        <v>0</v>
      </c>
      <c r="P522" s="21">
        <f>SUMIF(C$2:C522,C522,F$2:F522)</f>
        <v>0</v>
      </c>
      <c r="Q522" s="25" t="e">
        <f t="shared" si="204"/>
        <v>#DIV/0!</v>
      </c>
      <c r="R522" s="24" t="e">
        <f t="shared" si="205"/>
        <v>#DIV/0!</v>
      </c>
      <c r="S522" s="24" t="e">
        <f t="shared" si="206"/>
        <v>#DIV/0!</v>
      </c>
      <c r="T522" s="122">
        <f>SUM(D$2:D522)</f>
        <v>376</v>
      </c>
      <c r="U522" s="26">
        <f>SUMIF(C$2:C522,C522,E$2:E522)</f>
        <v>0</v>
      </c>
      <c r="V522" s="26">
        <f>SUM(E$2:E522)</f>
        <v>1324319.5799999998</v>
      </c>
      <c r="W522" s="31">
        <f>SUM(F$2:F522)</f>
        <v>50.32291666666665</v>
      </c>
      <c r="X522" s="31">
        <f t="shared" si="207"/>
        <v>0.13383754432624109</v>
      </c>
      <c r="Y522" s="24">
        <f t="shared" si="208"/>
        <v>3</v>
      </c>
      <c r="Z522" s="24">
        <f t="shared" si="209"/>
        <v>12</v>
      </c>
      <c r="AA522" s="26">
        <f>SUMIF('Rake Load'!A:A,Summary!B522,'Rake Load'!AO:AO)</f>
        <v>0</v>
      </c>
      <c r="AB522" s="26">
        <f>SUMIF(C$2:C522,C522,AA$2:AA522)</f>
        <v>0</v>
      </c>
      <c r="AC522" s="26">
        <f>SUM(AA$2:AA522)</f>
        <v>125.58750000000001</v>
      </c>
      <c r="AD522" s="31" t="e">
        <f t="shared" si="210"/>
        <v>#DIV/0!</v>
      </c>
      <c r="AE522" s="31" t="e">
        <f t="shared" si="211"/>
        <v>#DIV/0!</v>
      </c>
      <c r="AF522" s="31">
        <f t="shared" si="212"/>
        <v>0.33400930851063831</v>
      </c>
      <c r="AG522" s="26">
        <f>SUMIF(Unloader!B:B,Summary!B522,Unloader!M:M)</f>
        <v>0</v>
      </c>
      <c r="AH522" s="26">
        <f>SUMIF(C$2:C522,C522,AG$2:AG522)</f>
        <v>0</v>
      </c>
      <c r="AI522" s="26">
        <f>SUM(AG$2:AG522)</f>
        <v>1381981</v>
      </c>
      <c r="AJ522" s="28">
        <f>SUMIF(Unloader!B:B,Summary!B522,Unloader!X:X)</f>
        <v>0</v>
      </c>
      <c r="AK522" s="28">
        <f>SUMIF(Unloader!B:B,Summary!B522,Unloader!AE:AE)+SUMIF(Unloader!B:B,Summary!B522,Unloader!BS:BS)+SUMIF(Unloader!B:B,Summary!B522,Unloader!BO:BO)</f>
        <v>0</v>
      </c>
      <c r="AL522" s="28">
        <f>SUMIF(C$2:C522,C522,AJ$2:AJ522)</f>
        <v>0</v>
      </c>
      <c r="AM522" s="28">
        <f>SUMIF(C$2:C522,C522,AK$2:AK522)</f>
        <v>0</v>
      </c>
      <c r="AN522" s="18" t="e">
        <f t="shared" si="213"/>
        <v>#DIV/0!</v>
      </c>
      <c r="AO522" s="18">
        <f>SUM(AJ$2:AJ522)</f>
        <v>52.99444444444444</v>
      </c>
      <c r="AP522" s="18">
        <f>SUM(AK$2:AK522)</f>
        <v>13.250694444444441</v>
      </c>
      <c r="AQ522" s="18">
        <f t="shared" si="214"/>
        <v>1448.8452062693295</v>
      </c>
    </row>
    <row r="523" spans="1:43" x14ac:dyDescent="0.25">
      <c r="A523" s="49">
        <f t="shared" si="216"/>
        <v>522</v>
      </c>
      <c r="B523" s="120">
        <f t="shared" si="216"/>
        <v>41155</v>
      </c>
      <c r="C523" s="21">
        <f t="shared" si="196"/>
        <v>9</v>
      </c>
      <c r="D523" s="51">
        <f>COUNTIF('Rake Load'!A:A,Summary!B523)</f>
        <v>0</v>
      </c>
      <c r="E523" s="51">
        <f>SUMIF('Rake Load'!A:A,B523,'Rake Load'!F:F)</f>
        <v>0</v>
      </c>
      <c r="F523" s="23">
        <f>SUMIF('Rake Load'!A:A,B523,'Rake Load'!AB:AB)</f>
        <v>0</v>
      </c>
      <c r="G523" s="23" t="e">
        <f t="shared" si="197"/>
        <v>#DIV/0!</v>
      </c>
      <c r="H523" s="24" t="e">
        <f t="shared" si="198"/>
        <v>#DIV/0!</v>
      </c>
      <c r="I523" s="24" t="e">
        <f t="shared" si="199"/>
        <v>#DIV/0!</v>
      </c>
      <c r="J523" s="23">
        <f>SUMIF('Rake Load'!A:A,B523,'Rake Load'!BI:BI)</f>
        <v>0</v>
      </c>
      <c r="K523" s="29">
        <f t="shared" si="200"/>
        <v>0</v>
      </c>
      <c r="L523" s="29" t="e">
        <f t="shared" si="201"/>
        <v>#DIV/0!</v>
      </c>
      <c r="M523" s="36" t="e">
        <f t="shared" si="202"/>
        <v>#DIV/0!</v>
      </c>
      <c r="N523" s="36" t="e">
        <f t="shared" si="203"/>
        <v>#DIV/0!</v>
      </c>
      <c r="O523" s="122">
        <f>SUMIF(C$2:C523,C523,D$2:D523)</f>
        <v>0</v>
      </c>
      <c r="P523" s="21">
        <f>SUMIF(C$2:C523,C523,F$2:F523)</f>
        <v>0</v>
      </c>
      <c r="Q523" s="25" t="e">
        <f t="shared" si="204"/>
        <v>#DIV/0!</v>
      </c>
      <c r="R523" s="24" t="e">
        <f t="shared" si="205"/>
        <v>#DIV/0!</v>
      </c>
      <c r="S523" s="24" t="e">
        <f t="shared" si="206"/>
        <v>#DIV/0!</v>
      </c>
      <c r="T523" s="122">
        <f>SUM(D$2:D523)</f>
        <v>376</v>
      </c>
      <c r="U523" s="26">
        <f>SUMIF(C$2:C523,C523,E$2:E523)</f>
        <v>0</v>
      </c>
      <c r="V523" s="26">
        <f>SUM(E$2:E523)</f>
        <v>1324319.5799999998</v>
      </c>
      <c r="W523" s="31">
        <f>SUM(F$2:F523)</f>
        <v>50.32291666666665</v>
      </c>
      <c r="X523" s="31">
        <f t="shared" si="207"/>
        <v>0.13383754432624109</v>
      </c>
      <c r="Y523" s="24">
        <f t="shared" si="208"/>
        <v>3</v>
      </c>
      <c r="Z523" s="24">
        <f t="shared" si="209"/>
        <v>12</v>
      </c>
      <c r="AA523" s="26">
        <f>SUMIF('Rake Load'!A:A,Summary!B523,'Rake Load'!AO:AO)</f>
        <v>0</v>
      </c>
      <c r="AB523" s="26">
        <f>SUMIF(C$2:C523,C523,AA$2:AA523)</f>
        <v>0</v>
      </c>
      <c r="AC523" s="26">
        <f>SUM(AA$2:AA523)</f>
        <v>125.58750000000001</v>
      </c>
      <c r="AD523" s="31" t="e">
        <f t="shared" si="210"/>
        <v>#DIV/0!</v>
      </c>
      <c r="AE523" s="31" t="e">
        <f t="shared" si="211"/>
        <v>#DIV/0!</v>
      </c>
      <c r="AF523" s="31">
        <f t="shared" si="212"/>
        <v>0.33400930851063831</v>
      </c>
      <c r="AG523" s="26">
        <f>SUMIF(Unloader!B:B,Summary!B523,Unloader!M:M)</f>
        <v>0</v>
      </c>
      <c r="AH523" s="26">
        <f>SUMIF(C$2:C523,C523,AG$2:AG523)</f>
        <v>0</v>
      </c>
      <c r="AI523" s="26">
        <f>SUM(AG$2:AG523)</f>
        <v>1381981</v>
      </c>
      <c r="AJ523" s="28">
        <f>SUMIF(Unloader!B:B,Summary!B523,Unloader!X:X)</f>
        <v>0</v>
      </c>
      <c r="AK523" s="28">
        <f>SUMIF(Unloader!B:B,Summary!B523,Unloader!AE:AE)+SUMIF(Unloader!B:B,Summary!B523,Unloader!BS:BS)+SUMIF(Unloader!B:B,Summary!B523,Unloader!BO:BO)</f>
        <v>0</v>
      </c>
      <c r="AL523" s="28">
        <f>SUMIF(C$2:C523,C523,AJ$2:AJ523)</f>
        <v>0</v>
      </c>
      <c r="AM523" s="28">
        <f>SUMIF(C$2:C523,C523,AK$2:AK523)</f>
        <v>0</v>
      </c>
      <c r="AN523" s="18" t="e">
        <f t="shared" si="213"/>
        <v>#DIV/0!</v>
      </c>
      <c r="AO523" s="18">
        <f>SUM(AJ$2:AJ523)</f>
        <v>52.99444444444444</v>
      </c>
      <c r="AP523" s="18">
        <f>SUM(AK$2:AK523)</f>
        <v>13.250694444444441</v>
      </c>
      <c r="AQ523" s="18">
        <f t="shared" si="214"/>
        <v>1448.8452062693295</v>
      </c>
    </row>
    <row r="524" spans="1:43" x14ac:dyDescent="0.25">
      <c r="A524" s="49">
        <f t="shared" si="216"/>
        <v>523</v>
      </c>
      <c r="B524" s="120">
        <f t="shared" si="216"/>
        <v>41156</v>
      </c>
      <c r="C524" s="21">
        <f t="shared" si="196"/>
        <v>9</v>
      </c>
      <c r="D524" s="51">
        <f>COUNTIF('Rake Load'!A:A,Summary!B524)</f>
        <v>0</v>
      </c>
      <c r="E524" s="51">
        <f>SUMIF('Rake Load'!A:A,B524,'Rake Load'!F:F)</f>
        <v>0</v>
      </c>
      <c r="F524" s="23">
        <f>SUMIF('Rake Load'!A:A,B524,'Rake Load'!AB:AB)</f>
        <v>0</v>
      </c>
      <c r="G524" s="23" t="e">
        <f t="shared" si="197"/>
        <v>#DIV/0!</v>
      </c>
      <c r="H524" s="24" t="e">
        <f t="shared" si="198"/>
        <v>#DIV/0!</v>
      </c>
      <c r="I524" s="24" t="e">
        <f t="shared" si="199"/>
        <v>#DIV/0!</v>
      </c>
      <c r="J524" s="23">
        <f>SUMIF('Rake Load'!A:A,B524,'Rake Load'!BI:BI)</f>
        <v>0</v>
      </c>
      <c r="K524" s="29">
        <f t="shared" si="200"/>
        <v>0</v>
      </c>
      <c r="L524" s="29" t="e">
        <f t="shared" si="201"/>
        <v>#DIV/0!</v>
      </c>
      <c r="M524" s="36" t="e">
        <f t="shared" si="202"/>
        <v>#DIV/0!</v>
      </c>
      <c r="N524" s="36" t="e">
        <f t="shared" si="203"/>
        <v>#DIV/0!</v>
      </c>
      <c r="O524" s="122">
        <f>SUMIF(C$2:C524,C524,D$2:D524)</f>
        <v>0</v>
      </c>
      <c r="P524" s="21">
        <f>SUMIF(C$2:C524,C524,F$2:F524)</f>
        <v>0</v>
      </c>
      <c r="Q524" s="25" t="e">
        <f t="shared" si="204"/>
        <v>#DIV/0!</v>
      </c>
      <c r="R524" s="24" t="e">
        <f t="shared" si="205"/>
        <v>#DIV/0!</v>
      </c>
      <c r="S524" s="24" t="e">
        <f t="shared" si="206"/>
        <v>#DIV/0!</v>
      </c>
      <c r="T524" s="122">
        <f>SUM(D$2:D524)</f>
        <v>376</v>
      </c>
      <c r="U524" s="26">
        <f>SUMIF(C$2:C524,C524,E$2:E524)</f>
        <v>0</v>
      </c>
      <c r="V524" s="26">
        <f>SUM(E$2:E524)</f>
        <v>1324319.5799999998</v>
      </c>
      <c r="W524" s="31">
        <f>SUM(F$2:F524)</f>
        <v>50.32291666666665</v>
      </c>
      <c r="X524" s="31">
        <f t="shared" si="207"/>
        <v>0.13383754432624109</v>
      </c>
      <c r="Y524" s="24">
        <f t="shared" si="208"/>
        <v>3</v>
      </c>
      <c r="Z524" s="24">
        <f t="shared" si="209"/>
        <v>12</v>
      </c>
      <c r="AA524" s="26">
        <f>SUMIF('Rake Load'!A:A,Summary!B524,'Rake Load'!AO:AO)</f>
        <v>0</v>
      </c>
      <c r="AB524" s="26">
        <f>SUMIF(C$2:C524,C524,AA$2:AA524)</f>
        <v>0</v>
      </c>
      <c r="AC524" s="26">
        <f>SUM(AA$2:AA524)</f>
        <v>125.58750000000001</v>
      </c>
      <c r="AD524" s="31" t="e">
        <f t="shared" si="210"/>
        <v>#DIV/0!</v>
      </c>
      <c r="AE524" s="31" t="e">
        <f t="shared" si="211"/>
        <v>#DIV/0!</v>
      </c>
      <c r="AF524" s="31">
        <f t="shared" si="212"/>
        <v>0.33400930851063831</v>
      </c>
      <c r="AG524" s="26">
        <f>SUMIF(Unloader!B:B,Summary!B524,Unloader!M:M)</f>
        <v>0</v>
      </c>
      <c r="AH524" s="26">
        <f>SUMIF(C$2:C524,C524,AG$2:AG524)</f>
        <v>0</v>
      </c>
      <c r="AI524" s="26">
        <f>SUM(AG$2:AG524)</f>
        <v>1381981</v>
      </c>
      <c r="AJ524" s="28">
        <f>SUMIF(Unloader!B:B,Summary!B524,Unloader!X:X)</f>
        <v>0</v>
      </c>
      <c r="AK524" s="28">
        <f>SUMIF(Unloader!B:B,Summary!B524,Unloader!AE:AE)+SUMIF(Unloader!B:B,Summary!B524,Unloader!BS:BS)+SUMIF(Unloader!B:B,Summary!B524,Unloader!BO:BO)</f>
        <v>0</v>
      </c>
      <c r="AL524" s="28">
        <f>SUMIF(C$2:C524,C524,AJ$2:AJ524)</f>
        <v>0</v>
      </c>
      <c r="AM524" s="28">
        <f>SUMIF(C$2:C524,C524,AK$2:AK524)</f>
        <v>0</v>
      </c>
      <c r="AN524" s="18" t="e">
        <f t="shared" si="213"/>
        <v>#DIV/0!</v>
      </c>
      <c r="AO524" s="18">
        <f>SUM(AJ$2:AJ524)</f>
        <v>52.99444444444444</v>
      </c>
      <c r="AP524" s="18">
        <f>SUM(AK$2:AK524)</f>
        <v>13.250694444444441</v>
      </c>
      <c r="AQ524" s="18">
        <f t="shared" si="214"/>
        <v>1448.8452062693295</v>
      </c>
    </row>
    <row r="525" spans="1:43" x14ac:dyDescent="0.25">
      <c r="A525" s="49">
        <f t="shared" si="216"/>
        <v>524</v>
      </c>
      <c r="B525" s="120">
        <f t="shared" si="216"/>
        <v>41157</v>
      </c>
      <c r="C525" s="21">
        <f t="shared" si="196"/>
        <v>9</v>
      </c>
      <c r="D525" s="51">
        <f>COUNTIF('Rake Load'!A:A,Summary!B525)</f>
        <v>0</v>
      </c>
      <c r="E525" s="51">
        <f>SUMIF('Rake Load'!A:A,B525,'Rake Load'!F:F)</f>
        <v>0</v>
      </c>
      <c r="F525" s="23">
        <f>SUMIF('Rake Load'!A:A,B525,'Rake Load'!AB:AB)</f>
        <v>0</v>
      </c>
      <c r="G525" s="23" t="e">
        <f t="shared" si="197"/>
        <v>#DIV/0!</v>
      </c>
      <c r="H525" s="24" t="e">
        <f t="shared" si="198"/>
        <v>#DIV/0!</v>
      </c>
      <c r="I525" s="24" t="e">
        <f t="shared" si="199"/>
        <v>#DIV/0!</v>
      </c>
      <c r="J525" s="23">
        <f>SUMIF('Rake Load'!A:A,B525,'Rake Load'!BI:BI)</f>
        <v>0</v>
      </c>
      <c r="K525" s="29">
        <f t="shared" si="200"/>
        <v>0</v>
      </c>
      <c r="L525" s="29" t="e">
        <f t="shared" si="201"/>
        <v>#DIV/0!</v>
      </c>
      <c r="M525" s="36" t="e">
        <f t="shared" si="202"/>
        <v>#DIV/0!</v>
      </c>
      <c r="N525" s="36" t="e">
        <f t="shared" si="203"/>
        <v>#DIV/0!</v>
      </c>
      <c r="O525" s="122">
        <f>SUMIF(C$2:C525,C525,D$2:D525)</f>
        <v>0</v>
      </c>
      <c r="P525" s="21">
        <f>SUMIF(C$2:C525,C525,F$2:F525)</f>
        <v>0</v>
      </c>
      <c r="Q525" s="25" t="e">
        <f t="shared" si="204"/>
        <v>#DIV/0!</v>
      </c>
      <c r="R525" s="24" t="e">
        <f t="shared" si="205"/>
        <v>#DIV/0!</v>
      </c>
      <c r="S525" s="24" t="e">
        <f t="shared" si="206"/>
        <v>#DIV/0!</v>
      </c>
      <c r="T525" s="122">
        <f>SUM(D$2:D525)</f>
        <v>376</v>
      </c>
      <c r="U525" s="26">
        <f>SUMIF(C$2:C525,C525,E$2:E525)</f>
        <v>0</v>
      </c>
      <c r="V525" s="26">
        <f>SUM(E$2:E525)</f>
        <v>1324319.5799999998</v>
      </c>
      <c r="W525" s="31">
        <f>SUM(F$2:F525)</f>
        <v>50.32291666666665</v>
      </c>
      <c r="X525" s="31">
        <f t="shared" si="207"/>
        <v>0.13383754432624109</v>
      </c>
      <c r="Y525" s="24">
        <f t="shared" si="208"/>
        <v>3</v>
      </c>
      <c r="Z525" s="24">
        <f t="shared" si="209"/>
        <v>12</v>
      </c>
      <c r="AA525" s="26">
        <f>SUMIF('Rake Load'!A:A,Summary!B525,'Rake Load'!AO:AO)</f>
        <v>0</v>
      </c>
      <c r="AB525" s="26">
        <f>SUMIF(C$2:C525,C525,AA$2:AA525)</f>
        <v>0</v>
      </c>
      <c r="AC525" s="26">
        <f>SUM(AA$2:AA525)</f>
        <v>125.58750000000001</v>
      </c>
      <c r="AD525" s="31" t="e">
        <f t="shared" si="210"/>
        <v>#DIV/0!</v>
      </c>
      <c r="AE525" s="31" t="e">
        <f t="shared" si="211"/>
        <v>#DIV/0!</v>
      </c>
      <c r="AF525" s="31">
        <f t="shared" si="212"/>
        <v>0.33400930851063831</v>
      </c>
      <c r="AG525" s="26">
        <f>SUMIF(Unloader!B:B,Summary!B525,Unloader!M:M)</f>
        <v>0</v>
      </c>
      <c r="AH525" s="26">
        <f>SUMIF(C$2:C525,C525,AG$2:AG525)</f>
        <v>0</v>
      </c>
      <c r="AI525" s="26">
        <f>SUM(AG$2:AG525)</f>
        <v>1381981</v>
      </c>
      <c r="AJ525" s="28">
        <f>SUMIF(Unloader!B:B,Summary!B525,Unloader!X:X)</f>
        <v>0</v>
      </c>
      <c r="AK525" s="28">
        <f>SUMIF(Unloader!B:B,Summary!B525,Unloader!AE:AE)+SUMIF(Unloader!B:B,Summary!B525,Unloader!BS:BS)+SUMIF(Unloader!B:B,Summary!B525,Unloader!BO:BO)</f>
        <v>0</v>
      </c>
      <c r="AL525" s="28">
        <f>SUMIF(C$2:C525,C525,AJ$2:AJ525)</f>
        <v>0</v>
      </c>
      <c r="AM525" s="28">
        <f>SUMIF(C$2:C525,C525,AK$2:AK525)</f>
        <v>0</v>
      </c>
      <c r="AN525" s="18" t="e">
        <f t="shared" si="213"/>
        <v>#DIV/0!</v>
      </c>
      <c r="AO525" s="18">
        <f>SUM(AJ$2:AJ525)</f>
        <v>52.99444444444444</v>
      </c>
      <c r="AP525" s="18">
        <f>SUM(AK$2:AK525)</f>
        <v>13.250694444444441</v>
      </c>
      <c r="AQ525" s="18">
        <f t="shared" si="214"/>
        <v>1448.8452062693295</v>
      </c>
    </row>
    <row r="526" spans="1:43" x14ac:dyDescent="0.25">
      <c r="A526" s="49">
        <f t="shared" si="216"/>
        <v>525</v>
      </c>
      <c r="B526" s="120">
        <f t="shared" si="216"/>
        <v>41158</v>
      </c>
      <c r="C526" s="21">
        <f t="shared" si="196"/>
        <v>9</v>
      </c>
      <c r="D526" s="51">
        <f>COUNTIF('Rake Load'!A:A,Summary!B526)</f>
        <v>0</v>
      </c>
      <c r="E526" s="51">
        <f>SUMIF('Rake Load'!A:A,B526,'Rake Load'!F:F)</f>
        <v>0</v>
      </c>
      <c r="F526" s="23">
        <f>SUMIF('Rake Load'!A:A,B526,'Rake Load'!AB:AB)</f>
        <v>0</v>
      </c>
      <c r="G526" s="23" t="e">
        <f t="shared" si="197"/>
        <v>#DIV/0!</v>
      </c>
      <c r="H526" s="24" t="e">
        <f t="shared" si="198"/>
        <v>#DIV/0!</v>
      </c>
      <c r="I526" s="24" t="e">
        <f t="shared" si="199"/>
        <v>#DIV/0!</v>
      </c>
      <c r="J526" s="23">
        <f>SUMIF('Rake Load'!A:A,B526,'Rake Load'!BI:BI)</f>
        <v>0</v>
      </c>
      <c r="K526" s="29">
        <f t="shared" si="200"/>
        <v>0</v>
      </c>
      <c r="L526" s="29" t="e">
        <f t="shared" si="201"/>
        <v>#DIV/0!</v>
      </c>
      <c r="M526" s="36" t="e">
        <f t="shared" si="202"/>
        <v>#DIV/0!</v>
      </c>
      <c r="N526" s="36" t="e">
        <f t="shared" si="203"/>
        <v>#DIV/0!</v>
      </c>
      <c r="O526" s="122">
        <f>SUMIF(C$2:C526,C526,D$2:D526)</f>
        <v>0</v>
      </c>
      <c r="P526" s="21">
        <f>SUMIF(C$2:C526,C526,F$2:F526)</f>
        <v>0</v>
      </c>
      <c r="Q526" s="25" t="e">
        <f t="shared" si="204"/>
        <v>#DIV/0!</v>
      </c>
      <c r="R526" s="24" t="e">
        <f t="shared" si="205"/>
        <v>#DIV/0!</v>
      </c>
      <c r="S526" s="24" t="e">
        <f t="shared" si="206"/>
        <v>#DIV/0!</v>
      </c>
      <c r="T526" s="122">
        <f>SUM(D$2:D526)</f>
        <v>376</v>
      </c>
      <c r="U526" s="26">
        <f>SUMIF(C$2:C526,C526,E$2:E526)</f>
        <v>0</v>
      </c>
      <c r="V526" s="26">
        <f>SUM(E$2:E526)</f>
        <v>1324319.5799999998</v>
      </c>
      <c r="W526" s="31">
        <f>SUM(F$2:F526)</f>
        <v>50.32291666666665</v>
      </c>
      <c r="X526" s="31">
        <f t="shared" si="207"/>
        <v>0.13383754432624109</v>
      </c>
      <c r="Y526" s="24">
        <f t="shared" si="208"/>
        <v>3</v>
      </c>
      <c r="Z526" s="24">
        <f t="shared" si="209"/>
        <v>12</v>
      </c>
      <c r="AA526" s="26">
        <f>SUMIF('Rake Load'!A:A,Summary!B526,'Rake Load'!AO:AO)</f>
        <v>0</v>
      </c>
      <c r="AB526" s="26">
        <f>SUMIF(C$2:C526,C526,AA$2:AA526)</f>
        <v>0</v>
      </c>
      <c r="AC526" s="26">
        <f>SUM(AA$2:AA526)</f>
        <v>125.58750000000001</v>
      </c>
      <c r="AD526" s="31" t="e">
        <f t="shared" si="210"/>
        <v>#DIV/0!</v>
      </c>
      <c r="AE526" s="31" t="e">
        <f t="shared" si="211"/>
        <v>#DIV/0!</v>
      </c>
      <c r="AF526" s="31">
        <f t="shared" si="212"/>
        <v>0.33400930851063831</v>
      </c>
      <c r="AG526" s="26">
        <f>SUMIF(Unloader!B:B,Summary!B526,Unloader!M:M)</f>
        <v>0</v>
      </c>
      <c r="AH526" s="26">
        <f>SUMIF(C$2:C526,C526,AG$2:AG526)</f>
        <v>0</v>
      </c>
      <c r="AI526" s="26">
        <f>SUM(AG$2:AG526)</f>
        <v>1381981</v>
      </c>
      <c r="AJ526" s="28">
        <f>SUMIF(Unloader!B:B,Summary!B526,Unloader!X:X)</f>
        <v>0</v>
      </c>
      <c r="AK526" s="28">
        <f>SUMIF(Unloader!B:B,Summary!B526,Unloader!AE:AE)+SUMIF(Unloader!B:B,Summary!B526,Unloader!BS:BS)+SUMIF(Unloader!B:B,Summary!B526,Unloader!BO:BO)</f>
        <v>0</v>
      </c>
      <c r="AL526" s="28">
        <f>SUMIF(C$2:C526,C526,AJ$2:AJ526)</f>
        <v>0</v>
      </c>
      <c r="AM526" s="28">
        <f>SUMIF(C$2:C526,C526,AK$2:AK526)</f>
        <v>0</v>
      </c>
      <c r="AN526" s="18" t="e">
        <f t="shared" si="213"/>
        <v>#DIV/0!</v>
      </c>
      <c r="AO526" s="18">
        <f>SUM(AJ$2:AJ526)</f>
        <v>52.99444444444444</v>
      </c>
      <c r="AP526" s="18">
        <f>SUM(AK$2:AK526)</f>
        <v>13.250694444444441</v>
      </c>
      <c r="AQ526" s="18">
        <f t="shared" si="214"/>
        <v>1448.8452062693295</v>
      </c>
    </row>
    <row r="527" spans="1:43" x14ac:dyDescent="0.25">
      <c r="A527" s="49">
        <f t="shared" si="216"/>
        <v>526</v>
      </c>
      <c r="B527" s="120">
        <f t="shared" si="216"/>
        <v>41159</v>
      </c>
      <c r="C527" s="21">
        <f t="shared" si="196"/>
        <v>9</v>
      </c>
      <c r="D527" s="51">
        <f>COUNTIF('Rake Load'!A:A,Summary!B527)</f>
        <v>0</v>
      </c>
      <c r="E527" s="51">
        <f>SUMIF('Rake Load'!A:A,B527,'Rake Load'!F:F)</f>
        <v>0</v>
      </c>
      <c r="F527" s="23">
        <f>SUMIF('Rake Load'!A:A,B527,'Rake Load'!AB:AB)</f>
        <v>0</v>
      </c>
      <c r="G527" s="23" t="e">
        <f t="shared" si="197"/>
        <v>#DIV/0!</v>
      </c>
      <c r="H527" s="24" t="e">
        <f t="shared" si="198"/>
        <v>#DIV/0!</v>
      </c>
      <c r="I527" s="24" t="e">
        <f t="shared" si="199"/>
        <v>#DIV/0!</v>
      </c>
      <c r="J527" s="23">
        <f>SUMIF('Rake Load'!A:A,B527,'Rake Load'!BI:BI)</f>
        <v>0</v>
      </c>
      <c r="K527" s="29">
        <f t="shared" si="200"/>
        <v>0</v>
      </c>
      <c r="L527" s="29" t="e">
        <f t="shared" si="201"/>
        <v>#DIV/0!</v>
      </c>
      <c r="M527" s="36" t="e">
        <f t="shared" si="202"/>
        <v>#DIV/0!</v>
      </c>
      <c r="N527" s="36" t="e">
        <f t="shared" si="203"/>
        <v>#DIV/0!</v>
      </c>
      <c r="O527" s="122">
        <f>SUMIF(C$2:C527,C527,D$2:D527)</f>
        <v>0</v>
      </c>
      <c r="P527" s="21">
        <f>SUMIF(C$2:C527,C527,F$2:F527)</f>
        <v>0</v>
      </c>
      <c r="Q527" s="25" t="e">
        <f t="shared" si="204"/>
        <v>#DIV/0!</v>
      </c>
      <c r="R527" s="24" t="e">
        <f t="shared" si="205"/>
        <v>#DIV/0!</v>
      </c>
      <c r="S527" s="24" t="e">
        <f t="shared" si="206"/>
        <v>#DIV/0!</v>
      </c>
      <c r="T527" s="122">
        <f>SUM(D$2:D527)</f>
        <v>376</v>
      </c>
      <c r="U527" s="26">
        <f>SUMIF(C$2:C527,C527,E$2:E527)</f>
        <v>0</v>
      </c>
      <c r="V527" s="26">
        <f>SUM(E$2:E527)</f>
        <v>1324319.5799999998</v>
      </c>
      <c r="W527" s="31">
        <f>SUM(F$2:F527)</f>
        <v>50.32291666666665</v>
      </c>
      <c r="X527" s="31">
        <f t="shared" si="207"/>
        <v>0.13383754432624109</v>
      </c>
      <c r="Y527" s="24">
        <f t="shared" si="208"/>
        <v>3</v>
      </c>
      <c r="Z527" s="24">
        <f t="shared" si="209"/>
        <v>12</v>
      </c>
      <c r="AA527" s="26">
        <f>SUMIF('Rake Load'!A:A,Summary!B527,'Rake Load'!AO:AO)</f>
        <v>0</v>
      </c>
      <c r="AB527" s="26">
        <f>SUMIF(C$2:C527,C527,AA$2:AA527)</f>
        <v>0</v>
      </c>
      <c r="AC527" s="26">
        <f>SUM(AA$2:AA527)</f>
        <v>125.58750000000001</v>
      </c>
      <c r="AD527" s="31" t="e">
        <f t="shared" si="210"/>
        <v>#DIV/0!</v>
      </c>
      <c r="AE527" s="31" t="e">
        <f t="shared" si="211"/>
        <v>#DIV/0!</v>
      </c>
      <c r="AF527" s="31">
        <f t="shared" si="212"/>
        <v>0.33400930851063831</v>
      </c>
      <c r="AG527" s="26">
        <f>SUMIF(Unloader!B:B,Summary!B527,Unloader!M:M)</f>
        <v>0</v>
      </c>
      <c r="AH527" s="26">
        <f>SUMIF(C$2:C527,C527,AG$2:AG527)</f>
        <v>0</v>
      </c>
      <c r="AI527" s="26">
        <f>SUM(AG$2:AG527)</f>
        <v>1381981</v>
      </c>
      <c r="AJ527" s="28">
        <f>SUMIF(Unloader!B:B,Summary!B527,Unloader!X:X)</f>
        <v>0</v>
      </c>
      <c r="AK527" s="28">
        <f>SUMIF(Unloader!B:B,Summary!B527,Unloader!AE:AE)+SUMIF(Unloader!B:B,Summary!B527,Unloader!BS:BS)+SUMIF(Unloader!B:B,Summary!B527,Unloader!BO:BO)</f>
        <v>0</v>
      </c>
      <c r="AL527" s="28">
        <f>SUMIF(C$2:C527,C527,AJ$2:AJ527)</f>
        <v>0</v>
      </c>
      <c r="AM527" s="28">
        <f>SUMIF(C$2:C527,C527,AK$2:AK527)</f>
        <v>0</v>
      </c>
      <c r="AN527" s="18" t="e">
        <f t="shared" si="213"/>
        <v>#DIV/0!</v>
      </c>
      <c r="AO527" s="18">
        <f>SUM(AJ$2:AJ527)</f>
        <v>52.99444444444444</v>
      </c>
      <c r="AP527" s="18">
        <f>SUM(AK$2:AK527)</f>
        <v>13.250694444444441</v>
      </c>
      <c r="AQ527" s="18">
        <f t="shared" si="214"/>
        <v>1448.8452062693295</v>
      </c>
    </row>
    <row r="528" spans="1:43" x14ac:dyDescent="0.25">
      <c r="A528" s="49">
        <f t="shared" si="216"/>
        <v>527</v>
      </c>
      <c r="B528" s="120">
        <f t="shared" si="216"/>
        <v>41160</v>
      </c>
      <c r="C528" s="21">
        <f t="shared" si="196"/>
        <v>9</v>
      </c>
      <c r="D528" s="51">
        <f>COUNTIF('Rake Load'!A:A,Summary!B528)</f>
        <v>0</v>
      </c>
      <c r="E528" s="51">
        <f>SUMIF('Rake Load'!A:A,B528,'Rake Load'!F:F)</f>
        <v>0</v>
      </c>
      <c r="F528" s="23">
        <f>SUMIF('Rake Load'!A:A,B528,'Rake Load'!AB:AB)</f>
        <v>0</v>
      </c>
      <c r="G528" s="23" t="e">
        <f t="shared" si="197"/>
        <v>#DIV/0!</v>
      </c>
      <c r="H528" s="24" t="e">
        <f t="shared" si="198"/>
        <v>#DIV/0!</v>
      </c>
      <c r="I528" s="24" t="e">
        <f t="shared" si="199"/>
        <v>#DIV/0!</v>
      </c>
      <c r="J528" s="23">
        <f>SUMIF('Rake Load'!A:A,B528,'Rake Load'!BI:BI)</f>
        <v>0</v>
      </c>
      <c r="K528" s="29">
        <f t="shared" si="200"/>
        <v>0</v>
      </c>
      <c r="L528" s="29" t="e">
        <f t="shared" si="201"/>
        <v>#DIV/0!</v>
      </c>
      <c r="M528" s="36" t="e">
        <f t="shared" si="202"/>
        <v>#DIV/0!</v>
      </c>
      <c r="N528" s="36" t="e">
        <f t="shared" si="203"/>
        <v>#DIV/0!</v>
      </c>
      <c r="O528" s="122">
        <f>SUMIF(C$2:C528,C528,D$2:D528)</f>
        <v>0</v>
      </c>
      <c r="P528" s="21">
        <f>SUMIF(C$2:C528,C528,F$2:F528)</f>
        <v>0</v>
      </c>
      <c r="Q528" s="25" t="e">
        <f t="shared" si="204"/>
        <v>#DIV/0!</v>
      </c>
      <c r="R528" s="24" t="e">
        <f t="shared" si="205"/>
        <v>#DIV/0!</v>
      </c>
      <c r="S528" s="24" t="e">
        <f t="shared" si="206"/>
        <v>#DIV/0!</v>
      </c>
      <c r="T528" s="122">
        <f>SUM(D$2:D528)</f>
        <v>376</v>
      </c>
      <c r="U528" s="26">
        <f>SUMIF(C$2:C528,C528,E$2:E528)</f>
        <v>0</v>
      </c>
      <c r="V528" s="26">
        <f>SUM(E$2:E528)</f>
        <v>1324319.5799999998</v>
      </c>
      <c r="W528" s="31">
        <f>SUM(F$2:F528)</f>
        <v>50.32291666666665</v>
      </c>
      <c r="X528" s="31">
        <f t="shared" si="207"/>
        <v>0.13383754432624109</v>
      </c>
      <c r="Y528" s="24">
        <f t="shared" si="208"/>
        <v>3</v>
      </c>
      <c r="Z528" s="24">
        <f t="shared" si="209"/>
        <v>12</v>
      </c>
      <c r="AA528" s="26">
        <f>SUMIF('Rake Load'!A:A,Summary!B528,'Rake Load'!AO:AO)</f>
        <v>0</v>
      </c>
      <c r="AB528" s="26">
        <f>SUMIF(C$2:C528,C528,AA$2:AA528)</f>
        <v>0</v>
      </c>
      <c r="AC528" s="26">
        <f>SUM(AA$2:AA528)</f>
        <v>125.58750000000001</v>
      </c>
      <c r="AD528" s="31" t="e">
        <f t="shared" si="210"/>
        <v>#DIV/0!</v>
      </c>
      <c r="AE528" s="31" t="e">
        <f t="shared" si="211"/>
        <v>#DIV/0!</v>
      </c>
      <c r="AF528" s="31">
        <f t="shared" si="212"/>
        <v>0.33400930851063831</v>
      </c>
      <c r="AG528" s="26">
        <f>SUMIF(Unloader!B:B,Summary!B528,Unloader!M:M)</f>
        <v>0</v>
      </c>
      <c r="AH528" s="26">
        <f>SUMIF(C$2:C528,C528,AG$2:AG528)</f>
        <v>0</v>
      </c>
      <c r="AI528" s="26">
        <f>SUM(AG$2:AG528)</f>
        <v>1381981</v>
      </c>
      <c r="AJ528" s="28">
        <f>SUMIF(Unloader!B:B,Summary!B528,Unloader!X:X)</f>
        <v>0</v>
      </c>
      <c r="AK528" s="28">
        <f>SUMIF(Unloader!B:B,Summary!B528,Unloader!AE:AE)+SUMIF(Unloader!B:B,Summary!B528,Unloader!BS:BS)+SUMIF(Unloader!B:B,Summary!B528,Unloader!BO:BO)</f>
        <v>0</v>
      </c>
      <c r="AL528" s="28">
        <f>SUMIF(C$2:C528,C528,AJ$2:AJ528)</f>
        <v>0</v>
      </c>
      <c r="AM528" s="28">
        <f>SUMIF(C$2:C528,C528,AK$2:AK528)</f>
        <v>0</v>
      </c>
      <c r="AN528" s="18" t="e">
        <f t="shared" si="213"/>
        <v>#DIV/0!</v>
      </c>
      <c r="AO528" s="18">
        <f>SUM(AJ$2:AJ528)</f>
        <v>52.99444444444444</v>
      </c>
      <c r="AP528" s="18">
        <f>SUM(AK$2:AK528)</f>
        <v>13.250694444444441</v>
      </c>
      <c r="AQ528" s="18">
        <f t="shared" si="214"/>
        <v>1448.8452062693295</v>
      </c>
    </row>
    <row r="529" spans="1:43" x14ac:dyDescent="0.25">
      <c r="A529" s="49">
        <f t="shared" si="216"/>
        <v>528</v>
      </c>
      <c r="B529" s="120">
        <f t="shared" si="216"/>
        <v>41161</v>
      </c>
      <c r="C529" s="21">
        <f t="shared" si="196"/>
        <v>9</v>
      </c>
      <c r="D529" s="51">
        <f>COUNTIF('Rake Load'!A:A,Summary!B529)</f>
        <v>0</v>
      </c>
      <c r="E529" s="51">
        <f>SUMIF('Rake Load'!A:A,B529,'Rake Load'!F:F)</f>
        <v>0</v>
      </c>
      <c r="F529" s="23">
        <f>SUMIF('Rake Load'!A:A,B529,'Rake Load'!AB:AB)</f>
        <v>0</v>
      </c>
      <c r="G529" s="23" t="e">
        <f t="shared" si="197"/>
        <v>#DIV/0!</v>
      </c>
      <c r="H529" s="24" t="e">
        <f t="shared" si="198"/>
        <v>#DIV/0!</v>
      </c>
      <c r="I529" s="24" t="e">
        <f t="shared" si="199"/>
        <v>#DIV/0!</v>
      </c>
      <c r="J529" s="23">
        <f>SUMIF('Rake Load'!A:A,B529,'Rake Load'!BI:BI)</f>
        <v>0</v>
      </c>
      <c r="K529" s="29">
        <f t="shared" si="200"/>
        <v>0</v>
      </c>
      <c r="L529" s="29" t="e">
        <f t="shared" si="201"/>
        <v>#DIV/0!</v>
      </c>
      <c r="M529" s="36" t="e">
        <f t="shared" si="202"/>
        <v>#DIV/0!</v>
      </c>
      <c r="N529" s="36" t="e">
        <f t="shared" si="203"/>
        <v>#DIV/0!</v>
      </c>
      <c r="O529" s="122">
        <f>SUMIF(C$2:C529,C529,D$2:D529)</f>
        <v>0</v>
      </c>
      <c r="P529" s="21">
        <f>SUMIF(C$2:C529,C529,F$2:F529)</f>
        <v>0</v>
      </c>
      <c r="Q529" s="25" t="e">
        <f t="shared" si="204"/>
        <v>#DIV/0!</v>
      </c>
      <c r="R529" s="24" t="e">
        <f t="shared" si="205"/>
        <v>#DIV/0!</v>
      </c>
      <c r="S529" s="24" t="e">
        <f t="shared" si="206"/>
        <v>#DIV/0!</v>
      </c>
      <c r="T529" s="122">
        <f>SUM(D$2:D529)</f>
        <v>376</v>
      </c>
      <c r="U529" s="26">
        <f>SUMIF(C$2:C529,C529,E$2:E529)</f>
        <v>0</v>
      </c>
      <c r="V529" s="26">
        <f>SUM(E$2:E529)</f>
        <v>1324319.5799999998</v>
      </c>
      <c r="W529" s="31">
        <f>SUM(F$2:F529)</f>
        <v>50.32291666666665</v>
      </c>
      <c r="X529" s="31">
        <f t="shared" si="207"/>
        <v>0.13383754432624109</v>
      </c>
      <c r="Y529" s="24">
        <f t="shared" si="208"/>
        <v>3</v>
      </c>
      <c r="Z529" s="24">
        <f t="shared" si="209"/>
        <v>12</v>
      </c>
      <c r="AA529" s="26">
        <f>SUMIF('Rake Load'!A:A,Summary!B529,'Rake Load'!AO:AO)</f>
        <v>0</v>
      </c>
      <c r="AB529" s="26">
        <f>SUMIF(C$2:C529,C529,AA$2:AA529)</f>
        <v>0</v>
      </c>
      <c r="AC529" s="26">
        <f>SUM(AA$2:AA529)</f>
        <v>125.58750000000001</v>
      </c>
      <c r="AD529" s="31" t="e">
        <f t="shared" si="210"/>
        <v>#DIV/0!</v>
      </c>
      <c r="AE529" s="31" t="e">
        <f t="shared" si="211"/>
        <v>#DIV/0!</v>
      </c>
      <c r="AF529" s="31">
        <f t="shared" si="212"/>
        <v>0.33400930851063831</v>
      </c>
      <c r="AG529" s="26">
        <f>SUMIF(Unloader!B:B,Summary!B529,Unloader!M:M)</f>
        <v>0</v>
      </c>
      <c r="AH529" s="26">
        <f>SUMIF(C$2:C529,C529,AG$2:AG529)</f>
        <v>0</v>
      </c>
      <c r="AI529" s="26">
        <f>SUM(AG$2:AG529)</f>
        <v>1381981</v>
      </c>
      <c r="AJ529" s="28">
        <f>SUMIF(Unloader!B:B,Summary!B529,Unloader!X:X)</f>
        <v>0</v>
      </c>
      <c r="AK529" s="28">
        <f>SUMIF(Unloader!B:B,Summary!B529,Unloader!AE:AE)+SUMIF(Unloader!B:B,Summary!B529,Unloader!BS:BS)+SUMIF(Unloader!B:B,Summary!B529,Unloader!BO:BO)</f>
        <v>0</v>
      </c>
      <c r="AL529" s="28">
        <f>SUMIF(C$2:C529,C529,AJ$2:AJ529)</f>
        <v>0</v>
      </c>
      <c r="AM529" s="28">
        <f>SUMIF(C$2:C529,C529,AK$2:AK529)</f>
        <v>0</v>
      </c>
      <c r="AN529" s="18" t="e">
        <f t="shared" si="213"/>
        <v>#DIV/0!</v>
      </c>
      <c r="AO529" s="18">
        <f>SUM(AJ$2:AJ529)</f>
        <v>52.99444444444444</v>
      </c>
      <c r="AP529" s="18">
        <f>SUM(AK$2:AK529)</f>
        <v>13.250694444444441</v>
      </c>
      <c r="AQ529" s="18">
        <f t="shared" si="214"/>
        <v>1448.8452062693295</v>
      </c>
    </row>
    <row r="530" spans="1:43" x14ac:dyDescent="0.25">
      <c r="A530" s="49">
        <f t="shared" si="216"/>
        <v>529</v>
      </c>
      <c r="B530" s="120">
        <f t="shared" si="216"/>
        <v>41162</v>
      </c>
      <c r="C530" s="21">
        <f t="shared" si="196"/>
        <v>9</v>
      </c>
      <c r="D530" s="51">
        <f>COUNTIF('Rake Load'!A:A,Summary!B530)</f>
        <v>0</v>
      </c>
      <c r="E530" s="51">
        <f>SUMIF('Rake Load'!A:A,B530,'Rake Load'!F:F)</f>
        <v>0</v>
      </c>
      <c r="F530" s="23">
        <f>SUMIF('Rake Load'!A:A,B530,'Rake Load'!AB:AB)</f>
        <v>0</v>
      </c>
      <c r="G530" s="23" t="e">
        <f t="shared" si="197"/>
        <v>#DIV/0!</v>
      </c>
      <c r="H530" s="24" t="e">
        <f t="shared" si="198"/>
        <v>#DIV/0!</v>
      </c>
      <c r="I530" s="24" t="e">
        <f t="shared" si="199"/>
        <v>#DIV/0!</v>
      </c>
      <c r="J530" s="23">
        <f>SUMIF('Rake Load'!A:A,B530,'Rake Load'!BI:BI)</f>
        <v>0</v>
      </c>
      <c r="K530" s="29">
        <f t="shared" si="200"/>
        <v>0</v>
      </c>
      <c r="L530" s="29" t="e">
        <f t="shared" si="201"/>
        <v>#DIV/0!</v>
      </c>
      <c r="M530" s="36" t="e">
        <f t="shared" si="202"/>
        <v>#DIV/0!</v>
      </c>
      <c r="N530" s="36" t="e">
        <f t="shared" si="203"/>
        <v>#DIV/0!</v>
      </c>
      <c r="O530" s="122">
        <f>SUMIF(C$2:C530,C530,D$2:D530)</f>
        <v>0</v>
      </c>
      <c r="P530" s="21">
        <f>SUMIF(C$2:C530,C530,F$2:F530)</f>
        <v>0</v>
      </c>
      <c r="Q530" s="25" t="e">
        <f t="shared" si="204"/>
        <v>#DIV/0!</v>
      </c>
      <c r="R530" s="24" t="e">
        <f t="shared" si="205"/>
        <v>#DIV/0!</v>
      </c>
      <c r="S530" s="24" t="e">
        <f t="shared" si="206"/>
        <v>#DIV/0!</v>
      </c>
      <c r="T530" s="122">
        <f>SUM(D$2:D530)</f>
        <v>376</v>
      </c>
      <c r="U530" s="26">
        <f>SUMIF(C$2:C530,C530,E$2:E530)</f>
        <v>0</v>
      </c>
      <c r="V530" s="26">
        <f>SUM(E$2:E530)</f>
        <v>1324319.5799999998</v>
      </c>
      <c r="W530" s="31">
        <f>SUM(F$2:F530)</f>
        <v>50.32291666666665</v>
      </c>
      <c r="X530" s="31">
        <f t="shared" si="207"/>
        <v>0.13383754432624109</v>
      </c>
      <c r="Y530" s="24">
        <f t="shared" si="208"/>
        <v>3</v>
      </c>
      <c r="Z530" s="24">
        <f t="shared" si="209"/>
        <v>12</v>
      </c>
      <c r="AA530" s="26">
        <f>SUMIF('Rake Load'!A:A,Summary!B530,'Rake Load'!AO:AO)</f>
        <v>0</v>
      </c>
      <c r="AB530" s="26">
        <f>SUMIF(C$2:C530,C530,AA$2:AA530)</f>
        <v>0</v>
      </c>
      <c r="AC530" s="26">
        <f>SUM(AA$2:AA530)</f>
        <v>125.58750000000001</v>
      </c>
      <c r="AD530" s="31" t="e">
        <f t="shared" si="210"/>
        <v>#DIV/0!</v>
      </c>
      <c r="AE530" s="31" t="e">
        <f t="shared" si="211"/>
        <v>#DIV/0!</v>
      </c>
      <c r="AF530" s="31">
        <f t="shared" si="212"/>
        <v>0.33400930851063831</v>
      </c>
      <c r="AG530" s="26">
        <f>SUMIF(Unloader!B:B,Summary!B530,Unloader!M:M)</f>
        <v>0</v>
      </c>
      <c r="AH530" s="26">
        <f>SUMIF(C$2:C530,C530,AG$2:AG530)</f>
        <v>0</v>
      </c>
      <c r="AI530" s="26">
        <f>SUM(AG$2:AG530)</f>
        <v>1381981</v>
      </c>
      <c r="AJ530" s="28">
        <f>SUMIF(Unloader!B:B,Summary!B530,Unloader!X:X)</f>
        <v>0</v>
      </c>
      <c r="AK530" s="28">
        <f>SUMIF(Unloader!B:B,Summary!B530,Unloader!AE:AE)+SUMIF(Unloader!B:B,Summary!B530,Unloader!BS:BS)+SUMIF(Unloader!B:B,Summary!B530,Unloader!BO:BO)</f>
        <v>0</v>
      </c>
      <c r="AL530" s="28">
        <f>SUMIF(C$2:C530,C530,AJ$2:AJ530)</f>
        <v>0</v>
      </c>
      <c r="AM530" s="28">
        <f>SUMIF(C$2:C530,C530,AK$2:AK530)</f>
        <v>0</v>
      </c>
      <c r="AN530" s="18" t="e">
        <f t="shared" si="213"/>
        <v>#DIV/0!</v>
      </c>
      <c r="AO530" s="18">
        <f>SUM(AJ$2:AJ530)</f>
        <v>52.99444444444444</v>
      </c>
      <c r="AP530" s="18">
        <f>SUM(AK$2:AK530)</f>
        <v>13.250694444444441</v>
      </c>
      <c r="AQ530" s="18">
        <f t="shared" si="214"/>
        <v>1448.8452062693295</v>
      </c>
    </row>
    <row r="531" spans="1:43" x14ac:dyDescent="0.25">
      <c r="A531" s="49">
        <f t="shared" si="216"/>
        <v>530</v>
      </c>
      <c r="B531" s="120">
        <f t="shared" si="216"/>
        <v>41163</v>
      </c>
      <c r="C531" s="21">
        <f t="shared" si="196"/>
        <v>9</v>
      </c>
      <c r="D531" s="51">
        <f>COUNTIF('Rake Load'!A:A,Summary!B531)</f>
        <v>0</v>
      </c>
      <c r="E531" s="51">
        <f>SUMIF('Rake Load'!A:A,B531,'Rake Load'!F:F)</f>
        <v>0</v>
      </c>
      <c r="F531" s="23">
        <f>SUMIF('Rake Load'!A:A,B531,'Rake Load'!AB:AB)</f>
        <v>0</v>
      </c>
      <c r="G531" s="23" t="e">
        <f t="shared" si="197"/>
        <v>#DIV/0!</v>
      </c>
      <c r="H531" s="24" t="e">
        <f t="shared" si="198"/>
        <v>#DIV/0!</v>
      </c>
      <c r="I531" s="24" t="e">
        <f t="shared" si="199"/>
        <v>#DIV/0!</v>
      </c>
      <c r="J531" s="23">
        <f>SUMIF('Rake Load'!A:A,B531,'Rake Load'!BI:BI)</f>
        <v>0</v>
      </c>
      <c r="K531" s="29">
        <f t="shared" si="200"/>
        <v>0</v>
      </c>
      <c r="L531" s="29" t="e">
        <f t="shared" si="201"/>
        <v>#DIV/0!</v>
      </c>
      <c r="M531" s="36" t="e">
        <f t="shared" si="202"/>
        <v>#DIV/0!</v>
      </c>
      <c r="N531" s="36" t="e">
        <f t="shared" si="203"/>
        <v>#DIV/0!</v>
      </c>
      <c r="O531" s="122">
        <f>SUMIF(C$2:C531,C531,D$2:D531)</f>
        <v>0</v>
      </c>
      <c r="P531" s="21">
        <f>SUMIF(C$2:C531,C531,F$2:F531)</f>
        <v>0</v>
      </c>
      <c r="Q531" s="25" t="e">
        <f t="shared" si="204"/>
        <v>#DIV/0!</v>
      </c>
      <c r="R531" s="24" t="e">
        <f t="shared" si="205"/>
        <v>#DIV/0!</v>
      </c>
      <c r="S531" s="24" t="e">
        <f t="shared" si="206"/>
        <v>#DIV/0!</v>
      </c>
      <c r="T531" s="122">
        <f>SUM(D$2:D531)</f>
        <v>376</v>
      </c>
      <c r="U531" s="26">
        <f>SUMIF(C$2:C531,C531,E$2:E531)</f>
        <v>0</v>
      </c>
      <c r="V531" s="26">
        <f>SUM(E$2:E531)</f>
        <v>1324319.5799999998</v>
      </c>
      <c r="W531" s="31">
        <f>SUM(F$2:F531)</f>
        <v>50.32291666666665</v>
      </c>
      <c r="X531" s="31">
        <f t="shared" si="207"/>
        <v>0.13383754432624109</v>
      </c>
      <c r="Y531" s="24">
        <f t="shared" si="208"/>
        <v>3</v>
      </c>
      <c r="Z531" s="24">
        <f t="shared" si="209"/>
        <v>12</v>
      </c>
      <c r="AA531" s="26">
        <f>SUMIF('Rake Load'!A:A,Summary!B531,'Rake Load'!AO:AO)</f>
        <v>0</v>
      </c>
      <c r="AB531" s="26">
        <f>SUMIF(C$2:C531,C531,AA$2:AA531)</f>
        <v>0</v>
      </c>
      <c r="AC531" s="26">
        <f>SUM(AA$2:AA531)</f>
        <v>125.58750000000001</v>
      </c>
      <c r="AD531" s="31" t="e">
        <f t="shared" si="210"/>
        <v>#DIV/0!</v>
      </c>
      <c r="AE531" s="31" t="e">
        <f t="shared" si="211"/>
        <v>#DIV/0!</v>
      </c>
      <c r="AF531" s="31">
        <f t="shared" si="212"/>
        <v>0.33400930851063831</v>
      </c>
      <c r="AG531" s="26">
        <f>SUMIF(Unloader!B:B,Summary!B531,Unloader!M:M)</f>
        <v>0</v>
      </c>
      <c r="AH531" s="26">
        <f>SUMIF(C$2:C531,C531,AG$2:AG531)</f>
        <v>0</v>
      </c>
      <c r="AI531" s="26">
        <f>SUM(AG$2:AG531)</f>
        <v>1381981</v>
      </c>
      <c r="AJ531" s="28">
        <f>SUMIF(Unloader!B:B,Summary!B531,Unloader!X:X)</f>
        <v>0</v>
      </c>
      <c r="AK531" s="28">
        <f>SUMIF(Unloader!B:B,Summary!B531,Unloader!AE:AE)+SUMIF(Unloader!B:B,Summary!B531,Unloader!BS:BS)+SUMIF(Unloader!B:B,Summary!B531,Unloader!BO:BO)</f>
        <v>0</v>
      </c>
      <c r="AL531" s="28">
        <f>SUMIF(C$2:C531,C531,AJ$2:AJ531)</f>
        <v>0</v>
      </c>
      <c r="AM531" s="28">
        <f>SUMIF(C$2:C531,C531,AK$2:AK531)</f>
        <v>0</v>
      </c>
      <c r="AN531" s="18" t="e">
        <f t="shared" si="213"/>
        <v>#DIV/0!</v>
      </c>
      <c r="AO531" s="18">
        <f>SUM(AJ$2:AJ531)</f>
        <v>52.99444444444444</v>
      </c>
      <c r="AP531" s="18">
        <f>SUM(AK$2:AK531)</f>
        <v>13.250694444444441</v>
      </c>
      <c r="AQ531" s="18">
        <f t="shared" si="214"/>
        <v>1448.8452062693295</v>
      </c>
    </row>
    <row r="532" spans="1:43" x14ac:dyDescent="0.25">
      <c r="A532" s="49">
        <f t="shared" si="216"/>
        <v>531</v>
      </c>
      <c r="B532" s="120">
        <f t="shared" si="216"/>
        <v>41164</v>
      </c>
      <c r="C532" s="21">
        <f t="shared" si="196"/>
        <v>9</v>
      </c>
      <c r="D532" s="51">
        <f>COUNTIF('Rake Load'!A:A,Summary!B532)</f>
        <v>0</v>
      </c>
      <c r="E532" s="51">
        <f>SUMIF('Rake Load'!A:A,B532,'Rake Load'!F:F)</f>
        <v>0</v>
      </c>
      <c r="F532" s="23">
        <f>SUMIF('Rake Load'!A:A,B532,'Rake Load'!AB:AB)</f>
        <v>0</v>
      </c>
      <c r="G532" s="23" t="e">
        <f t="shared" si="197"/>
        <v>#DIV/0!</v>
      </c>
      <c r="H532" s="24" t="e">
        <f t="shared" si="198"/>
        <v>#DIV/0!</v>
      </c>
      <c r="I532" s="24" t="e">
        <f t="shared" si="199"/>
        <v>#DIV/0!</v>
      </c>
      <c r="J532" s="23">
        <f>SUMIF('Rake Load'!A:A,B532,'Rake Load'!BI:BI)</f>
        <v>0</v>
      </c>
      <c r="K532" s="29">
        <f t="shared" si="200"/>
        <v>0</v>
      </c>
      <c r="L532" s="29" t="e">
        <f t="shared" si="201"/>
        <v>#DIV/0!</v>
      </c>
      <c r="M532" s="36" t="e">
        <f t="shared" si="202"/>
        <v>#DIV/0!</v>
      </c>
      <c r="N532" s="36" t="e">
        <f t="shared" si="203"/>
        <v>#DIV/0!</v>
      </c>
      <c r="O532" s="122">
        <f>SUMIF(C$2:C532,C532,D$2:D532)</f>
        <v>0</v>
      </c>
      <c r="P532" s="21">
        <f>SUMIF(C$2:C532,C532,F$2:F532)</f>
        <v>0</v>
      </c>
      <c r="Q532" s="25" t="e">
        <f t="shared" si="204"/>
        <v>#DIV/0!</v>
      </c>
      <c r="R532" s="24" t="e">
        <f t="shared" si="205"/>
        <v>#DIV/0!</v>
      </c>
      <c r="S532" s="24" t="e">
        <f t="shared" si="206"/>
        <v>#DIV/0!</v>
      </c>
      <c r="T532" s="122">
        <f>SUM(D$2:D532)</f>
        <v>376</v>
      </c>
      <c r="U532" s="26">
        <f>SUMIF(C$2:C532,C532,E$2:E532)</f>
        <v>0</v>
      </c>
      <c r="V532" s="26">
        <f>SUM(E$2:E532)</f>
        <v>1324319.5799999998</v>
      </c>
      <c r="W532" s="31">
        <f>SUM(F$2:F532)</f>
        <v>50.32291666666665</v>
      </c>
      <c r="X532" s="31">
        <f t="shared" si="207"/>
        <v>0.13383754432624109</v>
      </c>
      <c r="Y532" s="24">
        <f t="shared" si="208"/>
        <v>3</v>
      </c>
      <c r="Z532" s="24">
        <f t="shared" si="209"/>
        <v>12</v>
      </c>
      <c r="AA532" s="26">
        <f>SUMIF('Rake Load'!A:A,Summary!B532,'Rake Load'!AO:AO)</f>
        <v>0</v>
      </c>
      <c r="AB532" s="26">
        <f>SUMIF(C$2:C532,C532,AA$2:AA532)</f>
        <v>0</v>
      </c>
      <c r="AC532" s="26">
        <f>SUM(AA$2:AA532)</f>
        <v>125.58750000000001</v>
      </c>
      <c r="AD532" s="31" t="e">
        <f t="shared" si="210"/>
        <v>#DIV/0!</v>
      </c>
      <c r="AE532" s="31" t="e">
        <f t="shared" si="211"/>
        <v>#DIV/0!</v>
      </c>
      <c r="AF532" s="31">
        <f t="shared" si="212"/>
        <v>0.33400930851063831</v>
      </c>
      <c r="AG532" s="26">
        <f>SUMIF(Unloader!B:B,Summary!B532,Unloader!M:M)</f>
        <v>0</v>
      </c>
      <c r="AH532" s="26">
        <f>SUMIF(C$2:C532,C532,AG$2:AG532)</f>
        <v>0</v>
      </c>
      <c r="AI532" s="26">
        <f>SUM(AG$2:AG532)</f>
        <v>1381981</v>
      </c>
      <c r="AJ532" s="28">
        <f>SUMIF(Unloader!B:B,Summary!B532,Unloader!X:X)</f>
        <v>0</v>
      </c>
      <c r="AK532" s="28">
        <f>SUMIF(Unloader!B:B,Summary!B532,Unloader!AE:AE)+SUMIF(Unloader!B:B,Summary!B532,Unloader!BS:BS)+SUMIF(Unloader!B:B,Summary!B532,Unloader!BO:BO)</f>
        <v>0</v>
      </c>
      <c r="AL532" s="28">
        <f>SUMIF(C$2:C532,C532,AJ$2:AJ532)</f>
        <v>0</v>
      </c>
      <c r="AM532" s="28">
        <f>SUMIF(C$2:C532,C532,AK$2:AK532)</f>
        <v>0</v>
      </c>
      <c r="AN532" s="18" t="e">
        <f t="shared" si="213"/>
        <v>#DIV/0!</v>
      </c>
      <c r="AO532" s="18">
        <f>SUM(AJ$2:AJ532)</f>
        <v>52.99444444444444</v>
      </c>
      <c r="AP532" s="18">
        <f>SUM(AK$2:AK532)</f>
        <v>13.250694444444441</v>
      </c>
      <c r="AQ532" s="18">
        <f t="shared" si="214"/>
        <v>1448.8452062693295</v>
      </c>
    </row>
    <row r="533" spans="1:43" x14ac:dyDescent="0.25">
      <c r="A533" s="49">
        <f t="shared" si="216"/>
        <v>532</v>
      </c>
      <c r="B533" s="120">
        <f t="shared" si="216"/>
        <v>41165</v>
      </c>
      <c r="C533" s="21">
        <f t="shared" si="196"/>
        <v>9</v>
      </c>
      <c r="D533" s="51">
        <f>COUNTIF('Rake Load'!A:A,Summary!B533)</f>
        <v>0</v>
      </c>
      <c r="E533" s="51">
        <f>SUMIF('Rake Load'!A:A,B533,'Rake Load'!F:F)</f>
        <v>0</v>
      </c>
      <c r="F533" s="23">
        <f>SUMIF('Rake Load'!A:A,B533,'Rake Load'!AB:AB)</f>
        <v>0</v>
      </c>
      <c r="G533" s="23" t="e">
        <f t="shared" si="197"/>
        <v>#DIV/0!</v>
      </c>
      <c r="H533" s="24" t="e">
        <f t="shared" si="198"/>
        <v>#DIV/0!</v>
      </c>
      <c r="I533" s="24" t="e">
        <f t="shared" si="199"/>
        <v>#DIV/0!</v>
      </c>
      <c r="J533" s="23">
        <f>SUMIF('Rake Load'!A:A,B533,'Rake Load'!BI:BI)</f>
        <v>0</v>
      </c>
      <c r="K533" s="29">
        <f t="shared" si="200"/>
        <v>0</v>
      </c>
      <c r="L533" s="29" t="e">
        <f t="shared" si="201"/>
        <v>#DIV/0!</v>
      </c>
      <c r="M533" s="36" t="e">
        <f t="shared" si="202"/>
        <v>#DIV/0!</v>
      </c>
      <c r="N533" s="36" t="e">
        <f t="shared" si="203"/>
        <v>#DIV/0!</v>
      </c>
      <c r="O533" s="122">
        <f>SUMIF(C$2:C533,C533,D$2:D533)</f>
        <v>0</v>
      </c>
      <c r="P533" s="21">
        <f>SUMIF(C$2:C533,C533,F$2:F533)</f>
        <v>0</v>
      </c>
      <c r="Q533" s="25" t="e">
        <f t="shared" si="204"/>
        <v>#DIV/0!</v>
      </c>
      <c r="R533" s="24" t="e">
        <f t="shared" si="205"/>
        <v>#DIV/0!</v>
      </c>
      <c r="S533" s="24" t="e">
        <f t="shared" si="206"/>
        <v>#DIV/0!</v>
      </c>
      <c r="T533" s="122">
        <f>SUM(D$2:D533)</f>
        <v>376</v>
      </c>
      <c r="U533" s="26">
        <f>SUMIF(C$2:C533,C533,E$2:E533)</f>
        <v>0</v>
      </c>
      <c r="V533" s="26">
        <f>SUM(E$2:E533)</f>
        <v>1324319.5799999998</v>
      </c>
      <c r="W533" s="31">
        <f>SUM(F$2:F533)</f>
        <v>50.32291666666665</v>
      </c>
      <c r="X533" s="31">
        <f t="shared" si="207"/>
        <v>0.13383754432624109</v>
      </c>
      <c r="Y533" s="24">
        <f t="shared" si="208"/>
        <v>3</v>
      </c>
      <c r="Z533" s="24">
        <f t="shared" si="209"/>
        <v>12</v>
      </c>
      <c r="AA533" s="26">
        <f>SUMIF('Rake Load'!A:A,Summary!B533,'Rake Load'!AO:AO)</f>
        <v>0</v>
      </c>
      <c r="AB533" s="26">
        <f>SUMIF(C$2:C533,C533,AA$2:AA533)</f>
        <v>0</v>
      </c>
      <c r="AC533" s="26">
        <f>SUM(AA$2:AA533)</f>
        <v>125.58750000000001</v>
      </c>
      <c r="AD533" s="31" t="e">
        <f t="shared" si="210"/>
        <v>#DIV/0!</v>
      </c>
      <c r="AE533" s="31" t="e">
        <f t="shared" si="211"/>
        <v>#DIV/0!</v>
      </c>
      <c r="AF533" s="31">
        <f t="shared" si="212"/>
        <v>0.33400930851063831</v>
      </c>
      <c r="AG533" s="26">
        <f>SUMIF(Unloader!B:B,Summary!B533,Unloader!M:M)</f>
        <v>0</v>
      </c>
      <c r="AH533" s="26">
        <f>SUMIF(C$2:C533,C533,AG$2:AG533)</f>
        <v>0</v>
      </c>
      <c r="AI533" s="26">
        <f>SUM(AG$2:AG533)</f>
        <v>1381981</v>
      </c>
      <c r="AJ533" s="28">
        <f>SUMIF(Unloader!B:B,Summary!B533,Unloader!X:X)</f>
        <v>0</v>
      </c>
      <c r="AK533" s="28">
        <f>SUMIF(Unloader!B:B,Summary!B533,Unloader!AE:AE)+SUMIF(Unloader!B:B,Summary!B533,Unloader!BS:BS)+SUMIF(Unloader!B:B,Summary!B533,Unloader!BO:BO)</f>
        <v>0</v>
      </c>
      <c r="AL533" s="28">
        <f>SUMIF(C$2:C533,C533,AJ$2:AJ533)</f>
        <v>0</v>
      </c>
      <c r="AM533" s="28">
        <f>SUMIF(C$2:C533,C533,AK$2:AK533)</f>
        <v>0</v>
      </c>
      <c r="AN533" s="18" t="e">
        <f t="shared" si="213"/>
        <v>#DIV/0!</v>
      </c>
      <c r="AO533" s="18">
        <f>SUM(AJ$2:AJ533)</f>
        <v>52.99444444444444</v>
      </c>
      <c r="AP533" s="18">
        <f>SUM(AK$2:AK533)</f>
        <v>13.250694444444441</v>
      </c>
      <c r="AQ533" s="18">
        <f t="shared" si="214"/>
        <v>1448.8452062693295</v>
      </c>
    </row>
    <row r="534" spans="1:43" x14ac:dyDescent="0.25">
      <c r="A534" s="49">
        <f t="shared" si="216"/>
        <v>533</v>
      </c>
      <c r="B534" s="120">
        <f t="shared" si="216"/>
        <v>41166</v>
      </c>
      <c r="C534" s="21">
        <f t="shared" si="196"/>
        <v>9</v>
      </c>
      <c r="D534" s="51">
        <f>COUNTIF('Rake Load'!A:A,Summary!B534)</f>
        <v>0</v>
      </c>
      <c r="E534" s="51">
        <f>SUMIF('Rake Load'!A:A,B534,'Rake Load'!F:F)</f>
        <v>0</v>
      </c>
      <c r="F534" s="23">
        <f>SUMIF('Rake Load'!A:A,B534,'Rake Load'!AB:AB)</f>
        <v>0</v>
      </c>
      <c r="G534" s="23" t="e">
        <f t="shared" si="197"/>
        <v>#DIV/0!</v>
      </c>
      <c r="H534" s="24" t="e">
        <f t="shared" si="198"/>
        <v>#DIV/0!</v>
      </c>
      <c r="I534" s="24" t="e">
        <f t="shared" si="199"/>
        <v>#DIV/0!</v>
      </c>
      <c r="J534" s="23">
        <f>SUMIF('Rake Load'!A:A,B534,'Rake Load'!BI:BI)</f>
        <v>0</v>
      </c>
      <c r="K534" s="29">
        <f t="shared" si="200"/>
        <v>0</v>
      </c>
      <c r="L534" s="29" t="e">
        <f t="shared" si="201"/>
        <v>#DIV/0!</v>
      </c>
      <c r="M534" s="36" t="e">
        <f t="shared" si="202"/>
        <v>#DIV/0!</v>
      </c>
      <c r="N534" s="36" t="e">
        <f t="shared" si="203"/>
        <v>#DIV/0!</v>
      </c>
      <c r="O534" s="122">
        <f>SUMIF(C$2:C534,C534,D$2:D534)</f>
        <v>0</v>
      </c>
      <c r="P534" s="21">
        <f>SUMIF(C$2:C534,C534,F$2:F534)</f>
        <v>0</v>
      </c>
      <c r="Q534" s="25" t="e">
        <f t="shared" si="204"/>
        <v>#DIV/0!</v>
      </c>
      <c r="R534" s="24" t="e">
        <f t="shared" si="205"/>
        <v>#DIV/0!</v>
      </c>
      <c r="S534" s="24" t="e">
        <f t="shared" si="206"/>
        <v>#DIV/0!</v>
      </c>
      <c r="T534" s="122">
        <f>SUM(D$2:D534)</f>
        <v>376</v>
      </c>
      <c r="U534" s="26">
        <f>SUMIF(C$2:C534,C534,E$2:E534)</f>
        <v>0</v>
      </c>
      <c r="V534" s="26">
        <f>SUM(E$2:E534)</f>
        <v>1324319.5799999998</v>
      </c>
      <c r="W534" s="31">
        <f>SUM(F$2:F534)</f>
        <v>50.32291666666665</v>
      </c>
      <c r="X534" s="31">
        <f t="shared" si="207"/>
        <v>0.13383754432624109</v>
      </c>
      <c r="Y534" s="24">
        <f t="shared" si="208"/>
        <v>3</v>
      </c>
      <c r="Z534" s="24">
        <f t="shared" si="209"/>
        <v>12</v>
      </c>
      <c r="AA534" s="26">
        <f>SUMIF('Rake Load'!A:A,Summary!B534,'Rake Load'!AO:AO)</f>
        <v>0</v>
      </c>
      <c r="AB534" s="26">
        <f>SUMIF(C$2:C534,C534,AA$2:AA534)</f>
        <v>0</v>
      </c>
      <c r="AC534" s="26">
        <f>SUM(AA$2:AA534)</f>
        <v>125.58750000000001</v>
      </c>
      <c r="AD534" s="31" t="e">
        <f t="shared" si="210"/>
        <v>#DIV/0!</v>
      </c>
      <c r="AE534" s="31" t="e">
        <f t="shared" si="211"/>
        <v>#DIV/0!</v>
      </c>
      <c r="AF534" s="31">
        <f t="shared" si="212"/>
        <v>0.33400930851063831</v>
      </c>
      <c r="AG534" s="26">
        <f>SUMIF(Unloader!B:B,Summary!B534,Unloader!M:M)</f>
        <v>0</v>
      </c>
      <c r="AH534" s="26">
        <f>SUMIF(C$2:C534,C534,AG$2:AG534)</f>
        <v>0</v>
      </c>
      <c r="AI534" s="26">
        <f>SUM(AG$2:AG534)</f>
        <v>1381981</v>
      </c>
      <c r="AJ534" s="28">
        <f>SUMIF(Unloader!B:B,Summary!B534,Unloader!X:X)</f>
        <v>0</v>
      </c>
      <c r="AK534" s="28">
        <f>SUMIF(Unloader!B:B,Summary!B534,Unloader!AE:AE)+SUMIF(Unloader!B:B,Summary!B534,Unloader!BS:BS)+SUMIF(Unloader!B:B,Summary!B534,Unloader!BO:BO)</f>
        <v>0</v>
      </c>
      <c r="AL534" s="28">
        <f>SUMIF(C$2:C534,C534,AJ$2:AJ534)</f>
        <v>0</v>
      </c>
      <c r="AM534" s="28">
        <f>SUMIF(C$2:C534,C534,AK$2:AK534)</f>
        <v>0</v>
      </c>
      <c r="AN534" s="18" t="e">
        <f t="shared" si="213"/>
        <v>#DIV/0!</v>
      </c>
      <c r="AO534" s="18">
        <f>SUM(AJ$2:AJ534)</f>
        <v>52.99444444444444</v>
      </c>
      <c r="AP534" s="18">
        <f>SUM(AK$2:AK534)</f>
        <v>13.250694444444441</v>
      </c>
      <c r="AQ534" s="18">
        <f t="shared" si="214"/>
        <v>1448.8452062693295</v>
      </c>
    </row>
    <row r="535" spans="1:43" x14ac:dyDescent="0.25">
      <c r="A535" s="49">
        <f t="shared" si="216"/>
        <v>534</v>
      </c>
      <c r="B535" s="120">
        <f t="shared" si="216"/>
        <v>41167</v>
      </c>
      <c r="C535" s="21">
        <f t="shared" si="196"/>
        <v>9</v>
      </c>
      <c r="D535" s="51">
        <f>COUNTIF('Rake Load'!A:A,Summary!B535)</f>
        <v>0</v>
      </c>
      <c r="E535" s="51">
        <f>SUMIF('Rake Load'!A:A,B535,'Rake Load'!F:F)</f>
        <v>0</v>
      </c>
      <c r="F535" s="23">
        <f>SUMIF('Rake Load'!A:A,B535,'Rake Load'!AB:AB)</f>
        <v>0</v>
      </c>
      <c r="G535" s="23" t="e">
        <f t="shared" si="197"/>
        <v>#DIV/0!</v>
      </c>
      <c r="H535" s="24" t="e">
        <f t="shared" si="198"/>
        <v>#DIV/0!</v>
      </c>
      <c r="I535" s="24" t="e">
        <f t="shared" si="199"/>
        <v>#DIV/0!</v>
      </c>
      <c r="J535" s="23">
        <f>SUMIF('Rake Load'!A:A,B535,'Rake Load'!BI:BI)</f>
        <v>0</v>
      </c>
      <c r="K535" s="29">
        <f t="shared" si="200"/>
        <v>0</v>
      </c>
      <c r="L535" s="29" t="e">
        <f t="shared" si="201"/>
        <v>#DIV/0!</v>
      </c>
      <c r="M535" s="36" t="e">
        <f t="shared" si="202"/>
        <v>#DIV/0!</v>
      </c>
      <c r="N535" s="36" t="e">
        <f t="shared" si="203"/>
        <v>#DIV/0!</v>
      </c>
      <c r="O535" s="122">
        <f>SUMIF(C$2:C535,C535,D$2:D535)</f>
        <v>0</v>
      </c>
      <c r="P535" s="21">
        <f>SUMIF(C$2:C535,C535,F$2:F535)</f>
        <v>0</v>
      </c>
      <c r="Q535" s="25" t="e">
        <f t="shared" si="204"/>
        <v>#DIV/0!</v>
      </c>
      <c r="R535" s="24" t="e">
        <f t="shared" si="205"/>
        <v>#DIV/0!</v>
      </c>
      <c r="S535" s="24" t="e">
        <f t="shared" si="206"/>
        <v>#DIV/0!</v>
      </c>
      <c r="T535" s="122">
        <f>SUM(D$2:D535)</f>
        <v>376</v>
      </c>
      <c r="U535" s="26">
        <f>SUMIF(C$2:C535,C535,E$2:E535)</f>
        <v>0</v>
      </c>
      <c r="V535" s="26">
        <f>SUM(E$2:E535)</f>
        <v>1324319.5799999998</v>
      </c>
      <c r="W535" s="31">
        <f>SUM(F$2:F535)</f>
        <v>50.32291666666665</v>
      </c>
      <c r="X535" s="31">
        <f t="shared" si="207"/>
        <v>0.13383754432624109</v>
      </c>
      <c r="Y535" s="24">
        <f t="shared" si="208"/>
        <v>3</v>
      </c>
      <c r="Z535" s="24">
        <f t="shared" si="209"/>
        <v>12</v>
      </c>
      <c r="AA535" s="26">
        <f>SUMIF('Rake Load'!A:A,Summary!B535,'Rake Load'!AO:AO)</f>
        <v>0</v>
      </c>
      <c r="AB535" s="26">
        <f>SUMIF(C$2:C535,C535,AA$2:AA535)</f>
        <v>0</v>
      </c>
      <c r="AC535" s="26">
        <f>SUM(AA$2:AA535)</f>
        <v>125.58750000000001</v>
      </c>
      <c r="AD535" s="31" t="e">
        <f t="shared" si="210"/>
        <v>#DIV/0!</v>
      </c>
      <c r="AE535" s="31" t="e">
        <f t="shared" si="211"/>
        <v>#DIV/0!</v>
      </c>
      <c r="AF535" s="31">
        <f t="shared" si="212"/>
        <v>0.33400930851063831</v>
      </c>
      <c r="AG535" s="26">
        <f>SUMIF(Unloader!B:B,Summary!B535,Unloader!M:M)</f>
        <v>0</v>
      </c>
      <c r="AH535" s="26">
        <f>SUMIF(C$2:C535,C535,AG$2:AG535)</f>
        <v>0</v>
      </c>
      <c r="AI535" s="26">
        <f>SUM(AG$2:AG535)</f>
        <v>1381981</v>
      </c>
      <c r="AJ535" s="28">
        <f>SUMIF(Unloader!B:B,Summary!B535,Unloader!X:X)</f>
        <v>0</v>
      </c>
      <c r="AK535" s="28">
        <f>SUMIF(Unloader!B:B,Summary!B535,Unloader!AE:AE)+SUMIF(Unloader!B:B,Summary!B535,Unloader!BS:BS)+SUMIF(Unloader!B:B,Summary!B535,Unloader!BO:BO)</f>
        <v>0</v>
      </c>
      <c r="AL535" s="28">
        <f>SUMIF(C$2:C535,C535,AJ$2:AJ535)</f>
        <v>0</v>
      </c>
      <c r="AM535" s="28">
        <f>SUMIF(C$2:C535,C535,AK$2:AK535)</f>
        <v>0</v>
      </c>
      <c r="AN535" s="18" t="e">
        <f t="shared" si="213"/>
        <v>#DIV/0!</v>
      </c>
      <c r="AO535" s="18">
        <f>SUM(AJ$2:AJ535)</f>
        <v>52.99444444444444</v>
      </c>
      <c r="AP535" s="18">
        <f>SUM(AK$2:AK535)</f>
        <v>13.250694444444441</v>
      </c>
      <c r="AQ535" s="18">
        <f t="shared" si="214"/>
        <v>1448.8452062693295</v>
      </c>
    </row>
    <row r="536" spans="1:43" x14ac:dyDescent="0.25">
      <c r="A536" s="49">
        <f t="shared" ref="A536:B551" si="217">A535+1</f>
        <v>535</v>
      </c>
      <c r="B536" s="120">
        <f t="shared" si="217"/>
        <v>41168</v>
      </c>
      <c r="C536" s="21">
        <f t="shared" si="196"/>
        <v>9</v>
      </c>
      <c r="D536" s="51">
        <f>COUNTIF('Rake Load'!A:A,Summary!B536)</f>
        <v>0</v>
      </c>
      <c r="E536" s="51">
        <f>SUMIF('Rake Load'!A:A,B536,'Rake Load'!F:F)</f>
        <v>0</v>
      </c>
      <c r="F536" s="23">
        <f>SUMIF('Rake Load'!A:A,B536,'Rake Load'!AB:AB)</f>
        <v>0</v>
      </c>
      <c r="G536" s="23" t="e">
        <f t="shared" si="197"/>
        <v>#DIV/0!</v>
      </c>
      <c r="H536" s="24" t="e">
        <f t="shared" si="198"/>
        <v>#DIV/0!</v>
      </c>
      <c r="I536" s="24" t="e">
        <f t="shared" si="199"/>
        <v>#DIV/0!</v>
      </c>
      <c r="J536" s="23">
        <f>SUMIF('Rake Load'!A:A,B536,'Rake Load'!BI:BI)</f>
        <v>0</v>
      </c>
      <c r="K536" s="29">
        <f t="shared" si="200"/>
        <v>0</v>
      </c>
      <c r="L536" s="29" t="e">
        <f t="shared" si="201"/>
        <v>#DIV/0!</v>
      </c>
      <c r="M536" s="36" t="e">
        <f t="shared" si="202"/>
        <v>#DIV/0!</v>
      </c>
      <c r="N536" s="36" t="e">
        <f t="shared" si="203"/>
        <v>#DIV/0!</v>
      </c>
      <c r="O536" s="122">
        <f>SUMIF(C$2:C536,C536,D$2:D536)</f>
        <v>0</v>
      </c>
      <c r="P536" s="21">
        <f>SUMIF(C$2:C536,C536,F$2:F536)</f>
        <v>0</v>
      </c>
      <c r="Q536" s="25" t="e">
        <f t="shared" si="204"/>
        <v>#DIV/0!</v>
      </c>
      <c r="R536" s="24" t="e">
        <f t="shared" si="205"/>
        <v>#DIV/0!</v>
      </c>
      <c r="S536" s="24" t="e">
        <f t="shared" si="206"/>
        <v>#DIV/0!</v>
      </c>
      <c r="T536" s="122">
        <f>SUM(D$2:D536)</f>
        <v>376</v>
      </c>
      <c r="U536" s="26">
        <f>SUMIF(C$2:C536,C536,E$2:E536)</f>
        <v>0</v>
      </c>
      <c r="V536" s="26">
        <f>SUM(E$2:E536)</f>
        <v>1324319.5799999998</v>
      </c>
      <c r="W536" s="31">
        <f>SUM(F$2:F536)</f>
        <v>50.32291666666665</v>
      </c>
      <c r="X536" s="31">
        <f t="shared" si="207"/>
        <v>0.13383754432624109</v>
      </c>
      <c r="Y536" s="24">
        <f t="shared" si="208"/>
        <v>3</v>
      </c>
      <c r="Z536" s="24">
        <f t="shared" si="209"/>
        <v>12</v>
      </c>
      <c r="AA536" s="26">
        <f>SUMIF('Rake Load'!A:A,Summary!B536,'Rake Load'!AO:AO)</f>
        <v>0</v>
      </c>
      <c r="AB536" s="26">
        <f>SUMIF(C$2:C536,C536,AA$2:AA536)</f>
        <v>0</v>
      </c>
      <c r="AC536" s="26">
        <f>SUM(AA$2:AA536)</f>
        <v>125.58750000000001</v>
      </c>
      <c r="AD536" s="31" t="e">
        <f t="shared" si="210"/>
        <v>#DIV/0!</v>
      </c>
      <c r="AE536" s="31" t="e">
        <f t="shared" si="211"/>
        <v>#DIV/0!</v>
      </c>
      <c r="AF536" s="31">
        <f t="shared" si="212"/>
        <v>0.33400930851063831</v>
      </c>
      <c r="AG536" s="26">
        <f>SUMIF(Unloader!B:B,Summary!B536,Unloader!M:M)</f>
        <v>0</v>
      </c>
      <c r="AH536" s="26">
        <f>SUMIF(C$2:C536,C536,AG$2:AG536)</f>
        <v>0</v>
      </c>
      <c r="AI536" s="26">
        <f>SUM(AG$2:AG536)</f>
        <v>1381981</v>
      </c>
      <c r="AJ536" s="28">
        <f>SUMIF(Unloader!B:B,Summary!B536,Unloader!X:X)</f>
        <v>0</v>
      </c>
      <c r="AK536" s="28">
        <f>SUMIF(Unloader!B:B,Summary!B536,Unloader!AE:AE)+SUMIF(Unloader!B:B,Summary!B536,Unloader!BS:BS)+SUMIF(Unloader!B:B,Summary!B536,Unloader!BO:BO)</f>
        <v>0</v>
      </c>
      <c r="AL536" s="28">
        <f>SUMIF(C$2:C536,C536,AJ$2:AJ536)</f>
        <v>0</v>
      </c>
      <c r="AM536" s="28">
        <f>SUMIF(C$2:C536,C536,AK$2:AK536)</f>
        <v>0</v>
      </c>
      <c r="AN536" s="18" t="e">
        <f t="shared" si="213"/>
        <v>#DIV/0!</v>
      </c>
      <c r="AO536" s="18">
        <f>SUM(AJ$2:AJ536)</f>
        <v>52.99444444444444</v>
      </c>
      <c r="AP536" s="18">
        <f>SUM(AK$2:AK536)</f>
        <v>13.250694444444441</v>
      </c>
      <c r="AQ536" s="18">
        <f t="shared" si="214"/>
        <v>1448.8452062693295</v>
      </c>
    </row>
    <row r="537" spans="1:43" x14ac:dyDescent="0.25">
      <c r="A537" s="49">
        <f t="shared" si="217"/>
        <v>536</v>
      </c>
      <c r="B537" s="120">
        <f t="shared" si="217"/>
        <v>41169</v>
      </c>
      <c r="C537" s="21">
        <f t="shared" si="196"/>
        <v>9</v>
      </c>
      <c r="D537" s="51">
        <f>COUNTIF('Rake Load'!A:A,Summary!B537)</f>
        <v>0</v>
      </c>
      <c r="E537" s="51">
        <f>SUMIF('Rake Load'!A:A,B537,'Rake Load'!F:F)</f>
        <v>0</v>
      </c>
      <c r="F537" s="23">
        <f>SUMIF('Rake Load'!A:A,B537,'Rake Load'!AB:AB)</f>
        <v>0</v>
      </c>
      <c r="G537" s="23" t="e">
        <f t="shared" si="197"/>
        <v>#DIV/0!</v>
      </c>
      <c r="H537" s="24" t="e">
        <f t="shared" si="198"/>
        <v>#DIV/0!</v>
      </c>
      <c r="I537" s="24" t="e">
        <f t="shared" si="199"/>
        <v>#DIV/0!</v>
      </c>
      <c r="J537" s="23">
        <f>SUMIF('Rake Load'!A:A,B537,'Rake Load'!BI:BI)</f>
        <v>0</v>
      </c>
      <c r="K537" s="29">
        <f t="shared" si="200"/>
        <v>0</v>
      </c>
      <c r="L537" s="29" t="e">
        <f t="shared" si="201"/>
        <v>#DIV/0!</v>
      </c>
      <c r="M537" s="36" t="e">
        <f t="shared" si="202"/>
        <v>#DIV/0!</v>
      </c>
      <c r="N537" s="36" t="e">
        <f t="shared" si="203"/>
        <v>#DIV/0!</v>
      </c>
      <c r="O537" s="122">
        <f>SUMIF(C$2:C537,C537,D$2:D537)</f>
        <v>0</v>
      </c>
      <c r="P537" s="21">
        <f>SUMIF(C$2:C537,C537,F$2:F537)</f>
        <v>0</v>
      </c>
      <c r="Q537" s="25" t="e">
        <f t="shared" si="204"/>
        <v>#DIV/0!</v>
      </c>
      <c r="R537" s="24" t="e">
        <f t="shared" si="205"/>
        <v>#DIV/0!</v>
      </c>
      <c r="S537" s="24" t="e">
        <f t="shared" si="206"/>
        <v>#DIV/0!</v>
      </c>
      <c r="T537" s="122">
        <f>SUM(D$2:D537)</f>
        <v>376</v>
      </c>
      <c r="U537" s="26">
        <f>SUMIF(C$2:C537,C537,E$2:E537)</f>
        <v>0</v>
      </c>
      <c r="V537" s="26">
        <f>SUM(E$2:E537)</f>
        <v>1324319.5799999998</v>
      </c>
      <c r="W537" s="31">
        <f>SUM(F$2:F537)</f>
        <v>50.32291666666665</v>
      </c>
      <c r="X537" s="31">
        <f t="shared" si="207"/>
        <v>0.13383754432624109</v>
      </c>
      <c r="Y537" s="24">
        <f t="shared" si="208"/>
        <v>3</v>
      </c>
      <c r="Z537" s="24">
        <f t="shared" si="209"/>
        <v>12</v>
      </c>
      <c r="AA537" s="26">
        <f>SUMIF('Rake Load'!A:A,Summary!B537,'Rake Load'!AO:AO)</f>
        <v>0</v>
      </c>
      <c r="AB537" s="26">
        <f>SUMIF(C$2:C537,C537,AA$2:AA537)</f>
        <v>0</v>
      </c>
      <c r="AC537" s="26">
        <f>SUM(AA$2:AA537)</f>
        <v>125.58750000000001</v>
      </c>
      <c r="AD537" s="31" t="e">
        <f t="shared" si="210"/>
        <v>#DIV/0!</v>
      </c>
      <c r="AE537" s="31" t="e">
        <f t="shared" si="211"/>
        <v>#DIV/0!</v>
      </c>
      <c r="AF537" s="31">
        <f t="shared" si="212"/>
        <v>0.33400930851063831</v>
      </c>
      <c r="AG537" s="26">
        <f>SUMIF(Unloader!B:B,Summary!B537,Unloader!M:M)</f>
        <v>0</v>
      </c>
      <c r="AH537" s="26">
        <f>SUMIF(C$2:C537,C537,AG$2:AG537)</f>
        <v>0</v>
      </c>
      <c r="AI537" s="26">
        <f>SUM(AG$2:AG537)</f>
        <v>1381981</v>
      </c>
      <c r="AJ537" s="28">
        <f>SUMIF(Unloader!B:B,Summary!B537,Unloader!X:X)</f>
        <v>0</v>
      </c>
      <c r="AK537" s="28">
        <f>SUMIF(Unloader!B:B,Summary!B537,Unloader!AE:AE)+SUMIF(Unloader!B:B,Summary!B537,Unloader!BS:BS)+SUMIF(Unloader!B:B,Summary!B537,Unloader!BO:BO)</f>
        <v>0</v>
      </c>
      <c r="AL537" s="28">
        <f>SUMIF(C$2:C537,C537,AJ$2:AJ537)</f>
        <v>0</v>
      </c>
      <c r="AM537" s="28">
        <f>SUMIF(C$2:C537,C537,AK$2:AK537)</f>
        <v>0</v>
      </c>
      <c r="AN537" s="18" t="e">
        <f t="shared" si="213"/>
        <v>#DIV/0!</v>
      </c>
      <c r="AO537" s="18">
        <f>SUM(AJ$2:AJ537)</f>
        <v>52.99444444444444</v>
      </c>
      <c r="AP537" s="18">
        <f>SUM(AK$2:AK537)</f>
        <v>13.250694444444441</v>
      </c>
      <c r="AQ537" s="18">
        <f t="shared" si="214"/>
        <v>1448.8452062693295</v>
      </c>
    </row>
    <row r="538" spans="1:43" x14ac:dyDescent="0.25">
      <c r="A538" s="49">
        <f t="shared" si="217"/>
        <v>537</v>
      </c>
      <c r="B538" s="120">
        <f t="shared" si="217"/>
        <v>41170</v>
      </c>
      <c r="C538" s="21">
        <f t="shared" si="196"/>
        <v>9</v>
      </c>
      <c r="D538" s="51">
        <f>COUNTIF('Rake Load'!A:A,Summary!B538)</f>
        <v>0</v>
      </c>
      <c r="E538" s="51">
        <f>SUMIF('Rake Load'!A:A,B538,'Rake Load'!F:F)</f>
        <v>0</v>
      </c>
      <c r="F538" s="23">
        <f>SUMIF('Rake Load'!A:A,B538,'Rake Load'!AB:AB)</f>
        <v>0</v>
      </c>
      <c r="G538" s="23" t="e">
        <f t="shared" si="197"/>
        <v>#DIV/0!</v>
      </c>
      <c r="H538" s="24" t="e">
        <f t="shared" si="198"/>
        <v>#DIV/0!</v>
      </c>
      <c r="I538" s="24" t="e">
        <f t="shared" si="199"/>
        <v>#DIV/0!</v>
      </c>
      <c r="J538" s="23">
        <f>SUMIF('Rake Load'!A:A,B538,'Rake Load'!BI:BI)</f>
        <v>0</v>
      </c>
      <c r="K538" s="29">
        <f t="shared" si="200"/>
        <v>0</v>
      </c>
      <c r="L538" s="29" t="e">
        <f t="shared" si="201"/>
        <v>#DIV/0!</v>
      </c>
      <c r="M538" s="36" t="e">
        <f t="shared" si="202"/>
        <v>#DIV/0!</v>
      </c>
      <c r="N538" s="36" t="e">
        <f t="shared" si="203"/>
        <v>#DIV/0!</v>
      </c>
      <c r="O538" s="122">
        <f>SUMIF(C$2:C538,C538,D$2:D538)</f>
        <v>0</v>
      </c>
      <c r="P538" s="21">
        <f>SUMIF(C$2:C538,C538,F$2:F538)</f>
        <v>0</v>
      </c>
      <c r="Q538" s="25" t="e">
        <f t="shared" si="204"/>
        <v>#DIV/0!</v>
      </c>
      <c r="R538" s="24" t="e">
        <f t="shared" si="205"/>
        <v>#DIV/0!</v>
      </c>
      <c r="S538" s="24" t="e">
        <f t="shared" si="206"/>
        <v>#DIV/0!</v>
      </c>
      <c r="T538" s="122">
        <f>SUM(D$2:D538)</f>
        <v>376</v>
      </c>
      <c r="U538" s="26">
        <f>SUMIF(C$2:C538,C538,E$2:E538)</f>
        <v>0</v>
      </c>
      <c r="V538" s="26">
        <f>SUM(E$2:E538)</f>
        <v>1324319.5799999998</v>
      </c>
      <c r="W538" s="31">
        <f>SUM(F$2:F538)</f>
        <v>50.32291666666665</v>
      </c>
      <c r="X538" s="31">
        <f t="shared" si="207"/>
        <v>0.13383754432624109</v>
      </c>
      <c r="Y538" s="24">
        <f t="shared" si="208"/>
        <v>3</v>
      </c>
      <c r="Z538" s="24">
        <f t="shared" si="209"/>
        <v>12</v>
      </c>
      <c r="AA538" s="26">
        <f>SUMIF('Rake Load'!A:A,Summary!B538,'Rake Load'!AO:AO)</f>
        <v>0</v>
      </c>
      <c r="AB538" s="26">
        <f>SUMIF(C$2:C538,C538,AA$2:AA538)</f>
        <v>0</v>
      </c>
      <c r="AC538" s="26">
        <f>SUM(AA$2:AA538)</f>
        <v>125.58750000000001</v>
      </c>
      <c r="AD538" s="31" t="e">
        <f t="shared" si="210"/>
        <v>#DIV/0!</v>
      </c>
      <c r="AE538" s="31" t="e">
        <f t="shared" si="211"/>
        <v>#DIV/0!</v>
      </c>
      <c r="AF538" s="31">
        <f t="shared" si="212"/>
        <v>0.33400930851063831</v>
      </c>
      <c r="AG538" s="26">
        <f>SUMIF(Unloader!B:B,Summary!B538,Unloader!M:M)</f>
        <v>0</v>
      </c>
      <c r="AH538" s="26">
        <f>SUMIF(C$2:C538,C538,AG$2:AG538)</f>
        <v>0</v>
      </c>
      <c r="AI538" s="26">
        <f>SUM(AG$2:AG538)</f>
        <v>1381981</v>
      </c>
      <c r="AJ538" s="28">
        <f>SUMIF(Unloader!B:B,Summary!B538,Unloader!X:X)</f>
        <v>0</v>
      </c>
      <c r="AK538" s="28">
        <f>SUMIF(Unloader!B:B,Summary!B538,Unloader!AE:AE)+SUMIF(Unloader!B:B,Summary!B538,Unloader!BS:BS)+SUMIF(Unloader!B:B,Summary!B538,Unloader!BO:BO)</f>
        <v>0</v>
      </c>
      <c r="AL538" s="28">
        <f>SUMIF(C$2:C538,C538,AJ$2:AJ538)</f>
        <v>0</v>
      </c>
      <c r="AM538" s="28">
        <f>SUMIF(C$2:C538,C538,AK$2:AK538)</f>
        <v>0</v>
      </c>
      <c r="AN538" s="18" t="e">
        <f t="shared" si="213"/>
        <v>#DIV/0!</v>
      </c>
      <c r="AO538" s="18">
        <f>SUM(AJ$2:AJ538)</f>
        <v>52.99444444444444</v>
      </c>
      <c r="AP538" s="18">
        <f>SUM(AK$2:AK538)</f>
        <v>13.250694444444441</v>
      </c>
      <c r="AQ538" s="18">
        <f t="shared" si="214"/>
        <v>1448.8452062693295</v>
      </c>
    </row>
    <row r="539" spans="1:43" x14ac:dyDescent="0.25">
      <c r="A539" s="49">
        <f t="shared" si="217"/>
        <v>538</v>
      </c>
      <c r="B539" s="120">
        <f t="shared" si="217"/>
        <v>41171</v>
      </c>
      <c r="C539" s="21">
        <f t="shared" si="196"/>
        <v>9</v>
      </c>
      <c r="D539" s="51">
        <f>COUNTIF('Rake Load'!A:A,Summary!B539)</f>
        <v>0</v>
      </c>
      <c r="E539" s="51">
        <f>SUMIF('Rake Load'!A:A,B539,'Rake Load'!F:F)</f>
        <v>0</v>
      </c>
      <c r="F539" s="23">
        <f>SUMIF('Rake Load'!A:A,B539,'Rake Load'!AB:AB)</f>
        <v>0</v>
      </c>
      <c r="G539" s="23" t="e">
        <f t="shared" si="197"/>
        <v>#DIV/0!</v>
      </c>
      <c r="H539" s="24" t="e">
        <f t="shared" si="198"/>
        <v>#DIV/0!</v>
      </c>
      <c r="I539" s="24" t="e">
        <f t="shared" si="199"/>
        <v>#DIV/0!</v>
      </c>
      <c r="J539" s="23">
        <f>SUMIF('Rake Load'!A:A,B539,'Rake Load'!BI:BI)</f>
        <v>0</v>
      </c>
      <c r="K539" s="29">
        <f t="shared" si="200"/>
        <v>0</v>
      </c>
      <c r="L539" s="29" t="e">
        <f t="shared" si="201"/>
        <v>#DIV/0!</v>
      </c>
      <c r="M539" s="36" t="e">
        <f t="shared" si="202"/>
        <v>#DIV/0!</v>
      </c>
      <c r="N539" s="36" t="e">
        <f t="shared" si="203"/>
        <v>#DIV/0!</v>
      </c>
      <c r="O539" s="122">
        <f>SUMIF(C$2:C539,C539,D$2:D539)</f>
        <v>0</v>
      </c>
      <c r="P539" s="21">
        <f>SUMIF(C$2:C539,C539,F$2:F539)</f>
        <v>0</v>
      </c>
      <c r="Q539" s="25" t="e">
        <f t="shared" si="204"/>
        <v>#DIV/0!</v>
      </c>
      <c r="R539" s="24" t="e">
        <f t="shared" si="205"/>
        <v>#DIV/0!</v>
      </c>
      <c r="S539" s="24" t="e">
        <f t="shared" si="206"/>
        <v>#DIV/0!</v>
      </c>
      <c r="T539" s="122">
        <f>SUM(D$2:D539)</f>
        <v>376</v>
      </c>
      <c r="U539" s="26">
        <f>SUMIF(C$2:C539,C539,E$2:E539)</f>
        <v>0</v>
      </c>
      <c r="V539" s="26">
        <f>SUM(E$2:E539)</f>
        <v>1324319.5799999998</v>
      </c>
      <c r="W539" s="31">
        <f>SUM(F$2:F539)</f>
        <v>50.32291666666665</v>
      </c>
      <c r="X539" s="31">
        <f t="shared" si="207"/>
        <v>0.13383754432624109</v>
      </c>
      <c r="Y539" s="24">
        <f t="shared" si="208"/>
        <v>3</v>
      </c>
      <c r="Z539" s="24">
        <f t="shared" si="209"/>
        <v>12</v>
      </c>
      <c r="AA539" s="26">
        <f>SUMIF('Rake Load'!A:A,Summary!B539,'Rake Load'!AO:AO)</f>
        <v>0</v>
      </c>
      <c r="AB539" s="26">
        <f>SUMIF(C$2:C539,C539,AA$2:AA539)</f>
        <v>0</v>
      </c>
      <c r="AC539" s="26">
        <f>SUM(AA$2:AA539)</f>
        <v>125.58750000000001</v>
      </c>
      <c r="AD539" s="31" t="e">
        <f t="shared" si="210"/>
        <v>#DIV/0!</v>
      </c>
      <c r="AE539" s="31" t="e">
        <f t="shared" si="211"/>
        <v>#DIV/0!</v>
      </c>
      <c r="AF539" s="31">
        <f t="shared" si="212"/>
        <v>0.33400930851063831</v>
      </c>
      <c r="AG539" s="26">
        <f>SUMIF(Unloader!B:B,Summary!B539,Unloader!M:M)</f>
        <v>0</v>
      </c>
      <c r="AH539" s="26">
        <f>SUMIF(C$2:C539,C539,AG$2:AG539)</f>
        <v>0</v>
      </c>
      <c r="AI539" s="26">
        <f>SUM(AG$2:AG539)</f>
        <v>1381981</v>
      </c>
      <c r="AJ539" s="28">
        <f>SUMIF(Unloader!B:B,Summary!B539,Unloader!X:X)</f>
        <v>0</v>
      </c>
      <c r="AK539" s="28">
        <f>SUMIF(Unloader!B:B,Summary!B539,Unloader!AE:AE)+SUMIF(Unloader!B:B,Summary!B539,Unloader!BS:BS)+SUMIF(Unloader!B:B,Summary!B539,Unloader!BO:BO)</f>
        <v>0</v>
      </c>
      <c r="AL539" s="28">
        <f>SUMIF(C$2:C539,C539,AJ$2:AJ539)</f>
        <v>0</v>
      </c>
      <c r="AM539" s="28">
        <f>SUMIF(C$2:C539,C539,AK$2:AK539)</f>
        <v>0</v>
      </c>
      <c r="AN539" s="18" t="e">
        <f t="shared" si="213"/>
        <v>#DIV/0!</v>
      </c>
      <c r="AO539" s="18">
        <f>SUM(AJ$2:AJ539)</f>
        <v>52.99444444444444</v>
      </c>
      <c r="AP539" s="18">
        <f>SUM(AK$2:AK539)</f>
        <v>13.250694444444441</v>
      </c>
      <c r="AQ539" s="18">
        <f t="shared" si="214"/>
        <v>1448.8452062693295</v>
      </c>
    </row>
    <row r="540" spans="1:43" x14ac:dyDescent="0.25">
      <c r="A540" s="49">
        <f t="shared" si="217"/>
        <v>539</v>
      </c>
      <c r="B540" s="120">
        <f t="shared" si="217"/>
        <v>41172</v>
      </c>
      <c r="C540" s="21">
        <f t="shared" si="196"/>
        <v>9</v>
      </c>
      <c r="D540" s="51">
        <f>COUNTIF('Rake Load'!A:A,Summary!B540)</f>
        <v>0</v>
      </c>
      <c r="E540" s="51">
        <f>SUMIF('Rake Load'!A:A,B540,'Rake Load'!F:F)</f>
        <v>0</v>
      </c>
      <c r="F540" s="23">
        <f>SUMIF('Rake Load'!A:A,B540,'Rake Load'!AB:AB)</f>
        <v>0</v>
      </c>
      <c r="G540" s="23" t="e">
        <f t="shared" si="197"/>
        <v>#DIV/0!</v>
      </c>
      <c r="H540" s="24" t="e">
        <f t="shared" si="198"/>
        <v>#DIV/0!</v>
      </c>
      <c r="I540" s="24" t="e">
        <f t="shared" si="199"/>
        <v>#DIV/0!</v>
      </c>
      <c r="J540" s="23">
        <f>SUMIF('Rake Load'!A:A,B540,'Rake Load'!BI:BI)</f>
        <v>0</v>
      </c>
      <c r="K540" s="29">
        <f t="shared" si="200"/>
        <v>0</v>
      </c>
      <c r="L540" s="29" t="e">
        <f t="shared" si="201"/>
        <v>#DIV/0!</v>
      </c>
      <c r="M540" s="36" t="e">
        <f t="shared" si="202"/>
        <v>#DIV/0!</v>
      </c>
      <c r="N540" s="36" t="e">
        <f t="shared" si="203"/>
        <v>#DIV/0!</v>
      </c>
      <c r="O540" s="122">
        <f>SUMIF(C$2:C540,C540,D$2:D540)</f>
        <v>0</v>
      </c>
      <c r="P540" s="21">
        <f>SUMIF(C$2:C540,C540,F$2:F540)</f>
        <v>0</v>
      </c>
      <c r="Q540" s="25" t="e">
        <f t="shared" si="204"/>
        <v>#DIV/0!</v>
      </c>
      <c r="R540" s="24" t="e">
        <f t="shared" si="205"/>
        <v>#DIV/0!</v>
      </c>
      <c r="S540" s="24" t="e">
        <f t="shared" si="206"/>
        <v>#DIV/0!</v>
      </c>
      <c r="T540" s="122">
        <f>SUM(D$2:D540)</f>
        <v>376</v>
      </c>
      <c r="U540" s="26">
        <f>SUMIF(C$2:C540,C540,E$2:E540)</f>
        <v>0</v>
      </c>
      <c r="V540" s="26">
        <f>SUM(E$2:E540)</f>
        <v>1324319.5799999998</v>
      </c>
      <c r="W540" s="31">
        <f>SUM(F$2:F540)</f>
        <v>50.32291666666665</v>
      </c>
      <c r="X540" s="31">
        <f t="shared" si="207"/>
        <v>0.13383754432624109</v>
      </c>
      <c r="Y540" s="24">
        <f t="shared" si="208"/>
        <v>3</v>
      </c>
      <c r="Z540" s="24">
        <f t="shared" si="209"/>
        <v>12</v>
      </c>
      <c r="AA540" s="26">
        <f>SUMIF('Rake Load'!A:A,Summary!B540,'Rake Load'!AO:AO)</f>
        <v>0</v>
      </c>
      <c r="AB540" s="26">
        <f>SUMIF(C$2:C540,C540,AA$2:AA540)</f>
        <v>0</v>
      </c>
      <c r="AC540" s="26">
        <f>SUM(AA$2:AA540)</f>
        <v>125.58750000000001</v>
      </c>
      <c r="AD540" s="31" t="e">
        <f t="shared" si="210"/>
        <v>#DIV/0!</v>
      </c>
      <c r="AE540" s="31" t="e">
        <f t="shared" si="211"/>
        <v>#DIV/0!</v>
      </c>
      <c r="AF540" s="31">
        <f t="shared" si="212"/>
        <v>0.33400930851063831</v>
      </c>
      <c r="AG540" s="26">
        <f>SUMIF(Unloader!B:B,Summary!B540,Unloader!M:M)</f>
        <v>0</v>
      </c>
      <c r="AH540" s="26">
        <f>SUMIF(C$2:C540,C540,AG$2:AG540)</f>
        <v>0</v>
      </c>
      <c r="AI540" s="26">
        <f>SUM(AG$2:AG540)</f>
        <v>1381981</v>
      </c>
      <c r="AJ540" s="28">
        <f>SUMIF(Unloader!B:B,Summary!B540,Unloader!X:X)</f>
        <v>0</v>
      </c>
      <c r="AK540" s="28">
        <f>SUMIF(Unloader!B:B,Summary!B540,Unloader!AE:AE)+SUMIF(Unloader!B:B,Summary!B540,Unloader!BS:BS)+SUMIF(Unloader!B:B,Summary!B540,Unloader!BO:BO)</f>
        <v>0</v>
      </c>
      <c r="AL540" s="28">
        <f>SUMIF(C$2:C540,C540,AJ$2:AJ540)</f>
        <v>0</v>
      </c>
      <c r="AM540" s="28">
        <f>SUMIF(C$2:C540,C540,AK$2:AK540)</f>
        <v>0</v>
      </c>
      <c r="AN540" s="18" t="e">
        <f t="shared" si="213"/>
        <v>#DIV/0!</v>
      </c>
      <c r="AO540" s="18">
        <f>SUM(AJ$2:AJ540)</f>
        <v>52.99444444444444</v>
      </c>
      <c r="AP540" s="18">
        <f>SUM(AK$2:AK540)</f>
        <v>13.250694444444441</v>
      </c>
      <c r="AQ540" s="18">
        <f t="shared" si="214"/>
        <v>1448.8452062693295</v>
      </c>
    </row>
    <row r="541" spans="1:43" x14ac:dyDescent="0.25">
      <c r="A541" s="49">
        <f t="shared" si="217"/>
        <v>540</v>
      </c>
      <c r="B541" s="120">
        <f t="shared" si="217"/>
        <v>41173</v>
      </c>
      <c r="C541" s="21">
        <f t="shared" si="196"/>
        <v>9</v>
      </c>
      <c r="D541" s="51">
        <f>COUNTIF('Rake Load'!A:A,Summary!B541)</f>
        <v>0</v>
      </c>
      <c r="E541" s="51">
        <f>SUMIF('Rake Load'!A:A,B541,'Rake Load'!F:F)</f>
        <v>0</v>
      </c>
      <c r="F541" s="23">
        <f>SUMIF('Rake Load'!A:A,B541,'Rake Load'!AB:AB)</f>
        <v>0</v>
      </c>
      <c r="G541" s="23" t="e">
        <f t="shared" si="197"/>
        <v>#DIV/0!</v>
      </c>
      <c r="H541" s="24" t="e">
        <f t="shared" si="198"/>
        <v>#DIV/0!</v>
      </c>
      <c r="I541" s="24" t="e">
        <f t="shared" si="199"/>
        <v>#DIV/0!</v>
      </c>
      <c r="J541" s="23">
        <f>SUMIF('Rake Load'!A:A,B541,'Rake Load'!BI:BI)</f>
        <v>0</v>
      </c>
      <c r="K541" s="29">
        <f t="shared" si="200"/>
        <v>0</v>
      </c>
      <c r="L541" s="29" t="e">
        <f t="shared" si="201"/>
        <v>#DIV/0!</v>
      </c>
      <c r="M541" s="36" t="e">
        <f t="shared" si="202"/>
        <v>#DIV/0!</v>
      </c>
      <c r="N541" s="36" t="e">
        <f t="shared" si="203"/>
        <v>#DIV/0!</v>
      </c>
      <c r="O541" s="122">
        <f>SUMIF(C$2:C541,C541,D$2:D541)</f>
        <v>0</v>
      </c>
      <c r="P541" s="21">
        <f>SUMIF(C$2:C541,C541,F$2:F541)</f>
        <v>0</v>
      </c>
      <c r="Q541" s="25" t="e">
        <f t="shared" si="204"/>
        <v>#DIV/0!</v>
      </c>
      <c r="R541" s="24" t="e">
        <f t="shared" si="205"/>
        <v>#DIV/0!</v>
      </c>
      <c r="S541" s="24" t="e">
        <f t="shared" si="206"/>
        <v>#DIV/0!</v>
      </c>
      <c r="T541" s="122">
        <f>SUM(D$2:D541)</f>
        <v>376</v>
      </c>
      <c r="U541" s="26">
        <f>SUMIF(C$2:C541,C541,E$2:E541)</f>
        <v>0</v>
      </c>
      <c r="V541" s="26">
        <f>SUM(E$2:E541)</f>
        <v>1324319.5799999998</v>
      </c>
      <c r="W541" s="31">
        <f>SUM(F$2:F541)</f>
        <v>50.32291666666665</v>
      </c>
      <c r="X541" s="31">
        <f t="shared" si="207"/>
        <v>0.13383754432624109</v>
      </c>
      <c r="Y541" s="24">
        <f t="shared" si="208"/>
        <v>3</v>
      </c>
      <c r="Z541" s="24">
        <f t="shared" si="209"/>
        <v>12</v>
      </c>
      <c r="AA541" s="26">
        <f>SUMIF('Rake Load'!A:A,Summary!B541,'Rake Load'!AO:AO)</f>
        <v>0</v>
      </c>
      <c r="AB541" s="26">
        <f>SUMIF(C$2:C541,C541,AA$2:AA541)</f>
        <v>0</v>
      </c>
      <c r="AC541" s="26">
        <f>SUM(AA$2:AA541)</f>
        <v>125.58750000000001</v>
      </c>
      <c r="AD541" s="31" t="e">
        <f t="shared" si="210"/>
        <v>#DIV/0!</v>
      </c>
      <c r="AE541" s="31" t="e">
        <f t="shared" si="211"/>
        <v>#DIV/0!</v>
      </c>
      <c r="AF541" s="31">
        <f t="shared" si="212"/>
        <v>0.33400930851063831</v>
      </c>
      <c r="AG541" s="26">
        <f>SUMIF(Unloader!B:B,Summary!B541,Unloader!M:M)</f>
        <v>0</v>
      </c>
      <c r="AH541" s="26">
        <f>SUMIF(C$2:C541,C541,AG$2:AG541)</f>
        <v>0</v>
      </c>
      <c r="AI541" s="26">
        <f>SUM(AG$2:AG541)</f>
        <v>1381981</v>
      </c>
      <c r="AJ541" s="28">
        <f>SUMIF(Unloader!B:B,Summary!B541,Unloader!X:X)</f>
        <v>0</v>
      </c>
      <c r="AK541" s="28">
        <f>SUMIF(Unloader!B:B,Summary!B541,Unloader!AE:AE)+SUMIF(Unloader!B:B,Summary!B541,Unloader!BS:BS)+SUMIF(Unloader!B:B,Summary!B541,Unloader!BO:BO)</f>
        <v>0</v>
      </c>
      <c r="AL541" s="28">
        <f>SUMIF(C$2:C541,C541,AJ$2:AJ541)</f>
        <v>0</v>
      </c>
      <c r="AM541" s="28">
        <f>SUMIF(C$2:C541,C541,AK$2:AK541)</f>
        <v>0</v>
      </c>
      <c r="AN541" s="18" t="e">
        <f t="shared" si="213"/>
        <v>#DIV/0!</v>
      </c>
      <c r="AO541" s="18">
        <f>SUM(AJ$2:AJ541)</f>
        <v>52.99444444444444</v>
      </c>
      <c r="AP541" s="18">
        <f>SUM(AK$2:AK541)</f>
        <v>13.250694444444441</v>
      </c>
      <c r="AQ541" s="18">
        <f t="shared" si="214"/>
        <v>1448.8452062693295</v>
      </c>
    </row>
    <row r="542" spans="1:43" x14ac:dyDescent="0.25">
      <c r="A542" s="49">
        <f t="shared" si="217"/>
        <v>541</v>
      </c>
      <c r="B542" s="120">
        <f t="shared" si="217"/>
        <v>41174</v>
      </c>
      <c r="C542" s="21">
        <f t="shared" si="196"/>
        <v>9</v>
      </c>
      <c r="D542" s="51">
        <f>COUNTIF('Rake Load'!A:A,Summary!B542)</f>
        <v>0</v>
      </c>
      <c r="E542" s="51">
        <f>SUMIF('Rake Load'!A:A,B542,'Rake Load'!F:F)</f>
        <v>0</v>
      </c>
      <c r="F542" s="23">
        <f>SUMIF('Rake Load'!A:A,B542,'Rake Load'!AB:AB)</f>
        <v>0</v>
      </c>
      <c r="G542" s="23" t="e">
        <f t="shared" si="197"/>
        <v>#DIV/0!</v>
      </c>
      <c r="H542" s="24" t="e">
        <f t="shared" si="198"/>
        <v>#DIV/0!</v>
      </c>
      <c r="I542" s="24" t="e">
        <f t="shared" si="199"/>
        <v>#DIV/0!</v>
      </c>
      <c r="J542" s="23">
        <f>SUMIF('Rake Load'!A:A,B542,'Rake Load'!BI:BI)</f>
        <v>0</v>
      </c>
      <c r="K542" s="29">
        <f t="shared" si="200"/>
        <v>0</v>
      </c>
      <c r="L542" s="29" t="e">
        <f t="shared" si="201"/>
        <v>#DIV/0!</v>
      </c>
      <c r="M542" s="36" t="e">
        <f t="shared" si="202"/>
        <v>#DIV/0!</v>
      </c>
      <c r="N542" s="36" t="e">
        <f t="shared" si="203"/>
        <v>#DIV/0!</v>
      </c>
      <c r="O542" s="122">
        <f>SUMIF(C$2:C542,C542,D$2:D542)</f>
        <v>0</v>
      </c>
      <c r="P542" s="21">
        <f>SUMIF(C$2:C542,C542,F$2:F542)</f>
        <v>0</v>
      </c>
      <c r="Q542" s="25" t="e">
        <f t="shared" si="204"/>
        <v>#DIV/0!</v>
      </c>
      <c r="R542" s="24" t="e">
        <f t="shared" si="205"/>
        <v>#DIV/0!</v>
      </c>
      <c r="S542" s="24" t="e">
        <f t="shared" si="206"/>
        <v>#DIV/0!</v>
      </c>
      <c r="T542" s="122">
        <f>SUM(D$2:D542)</f>
        <v>376</v>
      </c>
      <c r="U542" s="26">
        <f>SUMIF(C$2:C542,C542,E$2:E542)</f>
        <v>0</v>
      </c>
      <c r="V542" s="26">
        <f>SUM(E$2:E542)</f>
        <v>1324319.5799999998</v>
      </c>
      <c r="W542" s="31">
        <f>SUM(F$2:F542)</f>
        <v>50.32291666666665</v>
      </c>
      <c r="X542" s="31">
        <f t="shared" si="207"/>
        <v>0.13383754432624109</v>
      </c>
      <c r="Y542" s="24">
        <f t="shared" si="208"/>
        <v>3</v>
      </c>
      <c r="Z542" s="24">
        <f t="shared" si="209"/>
        <v>12</v>
      </c>
      <c r="AA542" s="26">
        <f>SUMIF('Rake Load'!A:A,Summary!B542,'Rake Load'!AO:AO)</f>
        <v>0</v>
      </c>
      <c r="AB542" s="26">
        <f>SUMIF(C$2:C542,C542,AA$2:AA542)</f>
        <v>0</v>
      </c>
      <c r="AC542" s="26">
        <f>SUM(AA$2:AA542)</f>
        <v>125.58750000000001</v>
      </c>
      <c r="AD542" s="31" t="e">
        <f t="shared" si="210"/>
        <v>#DIV/0!</v>
      </c>
      <c r="AE542" s="31" t="e">
        <f t="shared" si="211"/>
        <v>#DIV/0!</v>
      </c>
      <c r="AF542" s="31">
        <f t="shared" si="212"/>
        <v>0.33400930851063831</v>
      </c>
      <c r="AG542" s="26">
        <f>SUMIF(Unloader!B:B,Summary!B542,Unloader!M:M)</f>
        <v>0</v>
      </c>
      <c r="AH542" s="26">
        <f>SUMIF(C$2:C542,C542,AG$2:AG542)</f>
        <v>0</v>
      </c>
      <c r="AI542" s="26">
        <f>SUM(AG$2:AG542)</f>
        <v>1381981</v>
      </c>
      <c r="AJ542" s="28">
        <f>SUMIF(Unloader!B:B,Summary!B542,Unloader!X:X)</f>
        <v>0</v>
      </c>
      <c r="AK542" s="28">
        <f>SUMIF(Unloader!B:B,Summary!B542,Unloader!AE:AE)+SUMIF(Unloader!B:B,Summary!B542,Unloader!BS:BS)+SUMIF(Unloader!B:B,Summary!B542,Unloader!BO:BO)</f>
        <v>0</v>
      </c>
      <c r="AL542" s="28">
        <f>SUMIF(C$2:C542,C542,AJ$2:AJ542)</f>
        <v>0</v>
      </c>
      <c r="AM542" s="28">
        <f>SUMIF(C$2:C542,C542,AK$2:AK542)</f>
        <v>0</v>
      </c>
      <c r="AN542" s="18" t="e">
        <f t="shared" si="213"/>
        <v>#DIV/0!</v>
      </c>
      <c r="AO542" s="18">
        <f>SUM(AJ$2:AJ542)</f>
        <v>52.99444444444444</v>
      </c>
      <c r="AP542" s="18">
        <f>SUM(AK$2:AK542)</f>
        <v>13.250694444444441</v>
      </c>
      <c r="AQ542" s="18">
        <f t="shared" si="214"/>
        <v>1448.8452062693295</v>
      </c>
    </row>
    <row r="543" spans="1:43" x14ac:dyDescent="0.25">
      <c r="A543" s="49">
        <f t="shared" si="217"/>
        <v>542</v>
      </c>
      <c r="B543" s="120">
        <f t="shared" si="217"/>
        <v>41175</v>
      </c>
      <c r="C543" s="21">
        <f t="shared" si="196"/>
        <v>9</v>
      </c>
      <c r="D543" s="51">
        <f>COUNTIF('Rake Load'!A:A,Summary!B543)</f>
        <v>0</v>
      </c>
      <c r="E543" s="51">
        <f>SUMIF('Rake Load'!A:A,B543,'Rake Load'!F:F)</f>
        <v>0</v>
      </c>
      <c r="F543" s="23">
        <f>SUMIF('Rake Load'!A:A,B543,'Rake Load'!AB:AB)</f>
        <v>0</v>
      </c>
      <c r="G543" s="23" t="e">
        <f t="shared" si="197"/>
        <v>#DIV/0!</v>
      </c>
      <c r="H543" s="24" t="e">
        <f t="shared" si="198"/>
        <v>#DIV/0!</v>
      </c>
      <c r="I543" s="24" t="e">
        <f t="shared" si="199"/>
        <v>#DIV/0!</v>
      </c>
      <c r="J543" s="23">
        <f>SUMIF('Rake Load'!A:A,B543,'Rake Load'!BI:BI)</f>
        <v>0</v>
      </c>
      <c r="K543" s="29">
        <f t="shared" si="200"/>
        <v>0</v>
      </c>
      <c r="L543" s="29" t="e">
        <f t="shared" si="201"/>
        <v>#DIV/0!</v>
      </c>
      <c r="M543" s="36" t="e">
        <f t="shared" si="202"/>
        <v>#DIV/0!</v>
      </c>
      <c r="N543" s="36" t="e">
        <f t="shared" si="203"/>
        <v>#DIV/0!</v>
      </c>
      <c r="O543" s="122">
        <f>SUMIF(C$2:C543,C543,D$2:D543)</f>
        <v>0</v>
      </c>
      <c r="P543" s="21">
        <f>SUMIF(C$2:C543,C543,F$2:F543)</f>
        <v>0</v>
      </c>
      <c r="Q543" s="25" t="e">
        <f t="shared" si="204"/>
        <v>#DIV/0!</v>
      </c>
      <c r="R543" s="24" t="e">
        <f t="shared" si="205"/>
        <v>#DIV/0!</v>
      </c>
      <c r="S543" s="24" t="e">
        <f t="shared" si="206"/>
        <v>#DIV/0!</v>
      </c>
      <c r="T543" s="122">
        <f>SUM(D$2:D543)</f>
        <v>376</v>
      </c>
      <c r="U543" s="26">
        <f>SUMIF(C$2:C543,C543,E$2:E543)</f>
        <v>0</v>
      </c>
      <c r="V543" s="26">
        <f>SUM(E$2:E543)</f>
        <v>1324319.5799999998</v>
      </c>
      <c r="W543" s="31">
        <f>SUM(F$2:F543)</f>
        <v>50.32291666666665</v>
      </c>
      <c r="X543" s="31">
        <f t="shared" si="207"/>
        <v>0.13383754432624109</v>
      </c>
      <c r="Y543" s="24">
        <f t="shared" si="208"/>
        <v>3</v>
      </c>
      <c r="Z543" s="24">
        <f t="shared" si="209"/>
        <v>12</v>
      </c>
      <c r="AA543" s="26">
        <f>SUMIF('Rake Load'!A:A,Summary!B543,'Rake Load'!AO:AO)</f>
        <v>0</v>
      </c>
      <c r="AB543" s="26">
        <f>SUMIF(C$2:C543,C543,AA$2:AA543)</f>
        <v>0</v>
      </c>
      <c r="AC543" s="26">
        <f>SUM(AA$2:AA543)</f>
        <v>125.58750000000001</v>
      </c>
      <c r="AD543" s="31" t="e">
        <f t="shared" si="210"/>
        <v>#DIV/0!</v>
      </c>
      <c r="AE543" s="31" t="e">
        <f t="shared" si="211"/>
        <v>#DIV/0!</v>
      </c>
      <c r="AF543" s="31">
        <f t="shared" si="212"/>
        <v>0.33400930851063831</v>
      </c>
      <c r="AG543" s="26">
        <f>SUMIF(Unloader!B:B,Summary!B543,Unloader!M:M)</f>
        <v>0</v>
      </c>
      <c r="AH543" s="26">
        <f>SUMIF(C$2:C543,C543,AG$2:AG543)</f>
        <v>0</v>
      </c>
      <c r="AI543" s="26">
        <f>SUM(AG$2:AG543)</f>
        <v>1381981</v>
      </c>
      <c r="AJ543" s="28">
        <f>SUMIF(Unloader!B:B,Summary!B543,Unloader!X:X)</f>
        <v>0</v>
      </c>
      <c r="AK543" s="28">
        <f>SUMIF(Unloader!B:B,Summary!B543,Unloader!AE:AE)+SUMIF(Unloader!B:B,Summary!B543,Unloader!BS:BS)+SUMIF(Unloader!B:B,Summary!B543,Unloader!BO:BO)</f>
        <v>0</v>
      </c>
      <c r="AL543" s="28">
        <f>SUMIF(C$2:C543,C543,AJ$2:AJ543)</f>
        <v>0</v>
      </c>
      <c r="AM543" s="28">
        <f>SUMIF(C$2:C543,C543,AK$2:AK543)</f>
        <v>0</v>
      </c>
      <c r="AN543" s="18" t="e">
        <f t="shared" si="213"/>
        <v>#DIV/0!</v>
      </c>
      <c r="AO543" s="18">
        <f>SUM(AJ$2:AJ543)</f>
        <v>52.99444444444444</v>
      </c>
      <c r="AP543" s="18">
        <f>SUM(AK$2:AK543)</f>
        <v>13.250694444444441</v>
      </c>
      <c r="AQ543" s="18">
        <f t="shared" si="214"/>
        <v>1448.8452062693295</v>
      </c>
    </row>
    <row r="544" spans="1:43" x14ac:dyDescent="0.25">
      <c r="A544" s="49">
        <f t="shared" si="217"/>
        <v>543</v>
      </c>
      <c r="B544" s="120">
        <f t="shared" si="217"/>
        <v>41176</v>
      </c>
      <c r="C544" s="21">
        <f t="shared" si="196"/>
        <v>9</v>
      </c>
      <c r="D544" s="51">
        <f>COUNTIF('Rake Load'!A:A,Summary!B544)</f>
        <v>0</v>
      </c>
      <c r="E544" s="51">
        <f>SUMIF('Rake Load'!A:A,B544,'Rake Load'!F:F)</f>
        <v>0</v>
      </c>
      <c r="F544" s="23">
        <f>SUMIF('Rake Load'!A:A,B544,'Rake Load'!AB:AB)</f>
        <v>0</v>
      </c>
      <c r="G544" s="23" t="e">
        <f t="shared" si="197"/>
        <v>#DIV/0!</v>
      </c>
      <c r="H544" s="24" t="e">
        <f t="shared" si="198"/>
        <v>#DIV/0!</v>
      </c>
      <c r="I544" s="24" t="e">
        <f t="shared" si="199"/>
        <v>#DIV/0!</v>
      </c>
      <c r="J544" s="23">
        <f>SUMIF('Rake Load'!A:A,B544,'Rake Load'!BI:BI)</f>
        <v>0</v>
      </c>
      <c r="K544" s="29">
        <f t="shared" si="200"/>
        <v>0</v>
      </c>
      <c r="L544" s="29" t="e">
        <f t="shared" si="201"/>
        <v>#DIV/0!</v>
      </c>
      <c r="M544" s="36" t="e">
        <f t="shared" si="202"/>
        <v>#DIV/0!</v>
      </c>
      <c r="N544" s="36" t="e">
        <f t="shared" si="203"/>
        <v>#DIV/0!</v>
      </c>
      <c r="O544" s="122">
        <f>SUMIF(C$2:C544,C544,D$2:D544)</f>
        <v>0</v>
      </c>
      <c r="P544" s="21">
        <f>SUMIF(C$2:C544,C544,F$2:F544)</f>
        <v>0</v>
      </c>
      <c r="Q544" s="25" t="e">
        <f t="shared" si="204"/>
        <v>#DIV/0!</v>
      </c>
      <c r="R544" s="24" t="e">
        <f t="shared" si="205"/>
        <v>#DIV/0!</v>
      </c>
      <c r="S544" s="24" t="e">
        <f t="shared" si="206"/>
        <v>#DIV/0!</v>
      </c>
      <c r="T544" s="122">
        <f>SUM(D$2:D544)</f>
        <v>376</v>
      </c>
      <c r="U544" s="26">
        <f>SUMIF(C$2:C544,C544,E$2:E544)</f>
        <v>0</v>
      </c>
      <c r="V544" s="26">
        <f>SUM(E$2:E544)</f>
        <v>1324319.5799999998</v>
      </c>
      <c r="W544" s="31">
        <f>SUM(F$2:F544)</f>
        <v>50.32291666666665</v>
      </c>
      <c r="X544" s="31">
        <f t="shared" si="207"/>
        <v>0.13383754432624109</v>
      </c>
      <c r="Y544" s="24">
        <f t="shared" si="208"/>
        <v>3</v>
      </c>
      <c r="Z544" s="24">
        <f t="shared" si="209"/>
        <v>12</v>
      </c>
      <c r="AA544" s="26">
        <f>SUMIF('Rake Load'!A:A,Summary!B544,'Rake Load'!AO:AO)</f>
        <v>0</v>
      </c>
      <c r="AB544" s="26">
        <f>SUMIF(C$2:C544,C544,AA$2:AA544)</f>
        <v>0</v>
      </c>
      <c r="AC544" s="26">
        <f>SUM(AA$2:AA544)</f>
        <v>125.58750000000001</v>
      </c>
      <c r="AD544" s="31" t="e">
        <f t="shared" si="210"/>
        <v>#DIV/0!</v>
      </c>
      <c r="AE544" s="31" t="e">
        <f t="shared" si="211"/>
        <v>#DIV/0!</v>
      </c>
      <c r="AF544" s="31">
        <f t="shared" si="212"/>
        <v>0.33400930851063831</v>
      </c>
      <c r="AG544" s="26">
        <f>SUMIF(Unloader!B:B,Summary!B544,Unloader!M:M)</f>
        <v>0</v>
      </c>
      <c r="AH544" s="26">
        <f>SUMIF(C$2:C544,C544,AG$2:AG544)</f>
        <v>0</v>
      </c>
      <c r="AI544" s="26">
        <f>SUM(AG$2:AG544)</f>
        <v>1381981</v>
      </c>
      <c r="AJ544" s="28">
        <f>SUMIF(Unloader!B:B,Summary!B544,Unloader!X:X)</f>
        <v>0</v>
      </c>
      <c r="AK544" s="28">
        <f>SUMIF(Unloader!B:B,Summary!B544,Unloader!AE:AE)+SUMIF(Unloader!B:B,Summary!B544,Unloader!BS:BS)+SUMIF(Unloader!B:B,Summary!B544,Unloader!BO:BO)</f>
        <v>0</v>
      </c>
      <c r="AL544" s="28">
        <f>SUMIF(C$2:C544,C544,AJ$2:AJ544)</f>
        <v>0</v>
      </c>
      <c r="AM544" s="28">
        <f>SUMIF(C$2:C544,C544,AK$2:AK544)</f>
        <v>0</v>
      </c>
      <c r="AN544" s="18" t="e">
        <f t="shared" si="213"/>
        <v>#DIV/0!</v>
      </c>
      <c r="AO544" s="18">
        <f>SUM(AJ$2:AJ544)</f>
        <v>52.99444444444444</v>
      </c>
      <c r="AP544" s="18">
        <f>SUM(AK$2:AK544)</f>
        <v>13.250694444444441</v>
      </c>
      <c r="AQ544" s="18">
        <f t="shared" si="214"/>
        <v>1448.8452062693295</v>
      </c>
    </row>
    <row r="545" spans="1:43" x14ac:dyDescent="0.25">
      <c r="A545" s="49">
        <f t="shared" si="217"/>
        <v>544</v>
      </c>
      <c r="B545" s="120">
        <f t="shared" si="217"/>
        <v>41177</v>
      </c>
      <c r="C545" s="21">
        <f t="shared" si="196"/>
        <v>9</v>
      </c>
      <c r="D545" s="51">
        <f>COUNTIF('Rake Load'!A:A,Summary!B545)</f>
        <v>0</v>
      </c>
      <c r="E545" s="51">
        <f>SUMIF('Rake Load'!A:A,B545,'Rake Load'!F:F)</f>
        <v>0</v>
      </c>
      <c r="F545" s="23">
        <f>SUMIF('Rake Load'!A:A,B545,'Rake Load'!AB:AB)</f>
        <v>0</v>
      </c>
      <c r="G545" s="23" t="e">
        <f t="shared" si="197"/>
        <v>#DIV/0!</v>
      </c>
      <c r="H545" s="24" t="e">
        <f t="shared" si="198"/>
        <v>#DIV/0!</v>
      </c>
      <c r="I545" s="24" t="e">
        <f t="shared" si="199"/>
        <v>#DIV/0!</v>
      </c>
      <c r="J545" s="23">
        <f>SUMIF('Rake Load'!A:A,B545,'Rake Load'!BI:BI)</f>
        <v>0</v>
      </c>
      <c r="K545" s="29">
        <f t="shared" si="200"/>
        <v>0</v>
      </c>
      <c r="L545" s="29" t="e">
        <f t="shared" si="201"/>
        <v>#DIV/0!</v>
      </c>
      <c r="M545" s="36" t="e">
        <f t="shared" si="202"/>
        <v>#DIV/0!</v>
      </c>
      <c r="N545" s="36" t="e">
        <f t="shared" si="203"/>
        <v>#DIV/0!</v>
      </c>
      <c r="O545" s="122">
        <f>SUMIF(C$2:C545,C545,D$2:D545)</f>
        <v>0</v>
      </c>
      <c r="P545" s="21">
        <f>SUMIF(C$2:C545,C545,F$2:F545)</f>
        <v>0</v>
      </c>
      <c r="Q545" s="25" t="e">
        <f t="shared" si="204"/>
        <v>#DIV/0!</v>
      </c>
      <c r="R545" s="24" t="e">
        <f t="shared" si="205"/>
        <v>#DIV/0!</v>
      </c>
      <c r="S545" s="24" t="e">
        <f t="shared" si="206"/>
        <v>#DIV/0!</v>
      </c>
      <c r="T545" s="122">
        <f>SUM(D$2:D545)</f>
        <v>376</v>
      </c>
      <c r="U545" s="26">
        <f>SUMIF(C$2:C545,C545,E$2:E545)</f>
        <v>0</v>
      </c>
      <c r="V545" s="26">
        <f>SUM(E$2:E545)</f>
        <v>1324319.5799999998</v>
      </c>
      <c r="W545" s="31">
        <f>SUM(F$2:F545)</f>
        <v>50.32291666666665</v>
      </c>
      <c r="X545" s="31">
        <f t="shared" si="207"/>
        <v>0.13383754432624109</v>
      </c>
      <c r="Y545" s="24">
        <f t="shared" si="208"/>
        <v>3</v>
      </c>
      <c r="Z545" s="24">
        <f t="shared" si="209"/>
        <v>12</v>
      </c>
      <c r="AA545" s="26">
        <f>SUMIF('Rake Load'!A:A,Summary!B545,'Rake Load'!AO:AO)</f>
        <v>0</v>
      </c>
      <c r="AB545" s="26">
        <f>SUMIF(C$2:C545,C545,AA$2:AA545)</f>
        <v>0</v>
      </c>
      <c r="AC545" s="26">
        <f>SUM(AA$2:AA545)</f>
        <v>125.58750000000001</v>
      </c>
      <c r="AD545" s="31" t="e">
        <f t="shared" si="210"/>
        <v>#DIV/0!</v>
      </c>
      <c r="AE545" s="31" t="e">
        <f t="shared" si="211"/>
        <v>#DIV/0!</v>
      </c>
      <c r="AF545" s="31">
        <f t="shared" si="212"/>
        <v>0.33400930851063831</v>
      </c>
      <c r="AG545" s="26">
        <f>SUMIF(Unloader!B:B,Summary!B545,Unloader!M:M)</f>
        <v>0</v>
      </c>
      <c r="AH545" s="26">
        <f>SUMIF(C$2:C545,C545,AG$2:AG545)</f>
        <v>0</v>
      </c>
      <c r="AI545" s="26">
        <f>SUM(AG$2:AG545)</f>
        <v>1381981</v>
      </c>
      <c r="AJ545" s="28">
        <f>SUMIF(Unloader!B:B,Summary!B545,Unloader!X:X)</f>
        <v>0</v>
      </c>
      <c r="AK545" s="28">
        <f>SUMIF(Unloader!B:B,Summary!B545,Unloader!AE:AE)+SUMIF(Unloader!B:B,Summary!B545,Unloader!BS:BS)+SUMIF(Unloader!B:B,Summary!B545,Unloader!BO:BO)</f>
        <v>0</v>
      </c>
      <c r="AL545" s="28">
        <f>SUMIF(C$2:C545,C545,AJ$2:AJ545)</f>
        <v>0</v>
      </c>
      <c r="AM545" s="28">
        <f>SUMIF(C$2:C545,C545,AK$2:AK545)</f>
        <v>0</v>
      </c>
      <c r="AN545" s="18" t="e">
        <f t="shared" si="213"/>
        <v>#DIV/0!</v>
      </c>
      <c r="AO545" s="18">
        <f>SUM(AJ$2:AJ545)</f>
        <v>52.99444444444444</v>
      </c>
      <c r="AP545" s="18">
        <f>SUM(AK$2:AK545)</f>
        <v>13.250694444444441</v>
      </c>
      <c r="AQ545" s="18">
        <f t="shared" si="214"/>
        <v>1448.8452062693295</v>
      </c>
    </row>
    <row r="546" spans="1:43" x14ac:dyDescent="0.25">
      <c r="A546" s="49">
        <f t="shared" si="217"/>
        <v>545</v>
      </c>
      <c r="B546" s="120">
        <f t="shared" si="217"/>
        <v>41178</v>
      </c>
      <c r="C546" s="21">
        <f t="shared" si="196"/>
        <v>9</v>
      </c>
      <c r="D546" s="51">
        <f>COUNTIF('Rake Load'!A:A,Summary!B546)</f>
        <v>0</v>
      </c>
      <c r="E546" s="51">
        <f>SUMIF('Rake Load'!A:A,B546,'Rake Load'!F:F)</f>
        <v>0</v>
      </c>
      <c r="F546" s="23">
        <f>SUMIF('Rake Load'!A:A,B546,'Rake Load'!AB:AB)</f>
        <v>0</v>
      </c>
      <c r="G546" s="23" t="e">
        <f t="shared" si="197"/>
        <v>#DIV/0!</v>
      </c>
      <c r="H546" s="24" t="e">
        <f t="shared" si="198"/>
        <v>#DIV/0!</v>
      </c>
      <c r="I546" s="24" t="e">
        <f t="shared" si="199"/>
        <v>#DIV/0!</v>
      </c>
      <c r="J546" s="23">
        <f>SUMIF('Rake Load'!A:A,B546,'Rake Load'!BI:BI)</f>
        <v>0</v>
      </c>
      <c r="K546" s="29">
        <f t="shared" si="200"/>
        <v>0</v>
      </c>
      <c r="L546" s="29" t="e">
        <f t="shared" si="201"/>
        <v>#DIV/0!</v>
      </c>
      <c r="M546" s="36" t="e">
        <f t="shared" si="202"/>
        <v>#DIV/0!</v>
      </c>
      <c r="N546" s="36" t="e">
        <f t="shared" si="203"/>
        <v>#DIV/0!</v>
      </c>
      <c r="O546" s="122">
        <f>SUMIF(C$2:C546,C546,D$2:D546)</f>
        <v>0</v>
      </c>
      <c r="P546" s="21">
        <f>SUMIF(C$2:C546,C546,F$2:F546)</f>
        <v>0</v>
      </c>
      <c r="Q546" s="25" t="e">
        <f t="shared" si="204"/>
        <v>#DIV/0!</v>
      </c>
      <c r="R546" s="24" t="e">
        <f t="shared" si="205"/>
        <v>#DIV/0!</v>
      </c>
      <c r="S546" s="24" t="e">
        <f t="shared" si="206"/>
        <v>#DIV/0!</v>
      </c>
      <c r="T546" s="122">
        <f>SUM(D$2:D546)</f>
        <v>376</v>
      </c>
      <c r="U546" s="26">
        <f>SUMIF(C$2:C546,C546,E$2:E546)</f>
        <v>0</v>
      </c>
      <c r="V546" s="26">
        <f>SUM(E$2:E546)</f>
        <v>1324319.5799999998</v>
      </c>
      <c r="W546" s="31">
        <f>SUM(F$2:F546)</f>
        <v>50.32291666666665</v>
      </c>
      <c r="X546" s="31">
        <f t="shared" si="207"/>
        <v>0.13383754432624109</v>
      </c>
      <c r="Y546" s="24">
        <f t="shared" si="208"/>
        <v>3</v>
      </c>
      <c r="Z546" s="24">
        <f t="shared" si="209"/>
        <v>12</v>
      </c>
      <c r="AA546" s="26">
        <f>SUMIF('Rake Load'!A:A,Summary!B546,'Rake Load'!AO:AO)</f>
        <v>0</v>
      </c>
      <c r="AB546" s="26">
        <f>SUMIF(C$2:C546,C546,AA$2:AA546)</f>
        <v>0</v>
      </c>
      <c r="AC546" s="26">
        <f>SUM(AA$2:AA546)</f>
        <v>125.58750000000001</v>
      </c>
      <c r="AD546" s="31" t="e">
        <f t="shared" si="210"/>
        <v>#DIV/0!</v>
      </c>
      <c r="AE546" s="31" t="e">
        <f t="shared" si="211"/>
        <v>#DIV/0!</v>
      </c>
      <c r="AF546" s="31">
        <f t="shared" si="212"/>
        <v>0.33400930851063831</v>
      </c>
      <c r="AG546" s="26">
        <f>SUMIF(Unloader!B:B,Summary!B546,Unloader!M:M)</f>
        <v>0</v>
      </c>
      <c r="AH546" s="26">
        <f>SUMIF(C$2:C546,C546,AG$2:AG546)</f>
        <v>0</v>
      </c>
      <c r="AI546" s="26">
        <f>SUM(AG$2:AG546)</f>
        <v>1381981</v>
      </c>
      <c r="AJ546" s="28">
        <f>SUMIF(Unloader!B:B,Summary!B546,Unloader!X:X)</f>
        <v>0</v>
      </c>
      <c r="AK546" s="28">
        <f>SUMIF(Unloader!B:B,Summary!B546,Unloader!AE:AE)+SUMIF(Unloader!B:B,Summary!B546,Unloader!BS:BS)+SUMIF(Unloader!B:B,Summary!B546,Unloader!BO:BO)</f>
        <v>0</v>
      </c>
      <c r="AL546" s="28">
        <f>SUMIF(C$2:C546,C546,AJ$2:AJ546)</f>
        <v>0</v>
      </c>
      <c r="AM546" s="28">
        <f>SUMIF(C$2:C546,C546,AK$2:AK546)</f>
        <v>0</v>
      </c>
      <c r="AN546" s="18" t="e">
        <f t="shared" si="213"/>
        <v>#DIV/0!</v>
      </c>
      <c r="AO546" s="18">
        <f>SUM(AJ$2:AJ546)</f>
        <v>52.99444444444444</v>
      </c>
      <c r="AP546" s="18">
        <f>SUM(AK$2:AK546)</f>
        <v>13.250694444444441</v>
      </c>
      <c r="AQ546" s="18">
        <f t="shared" si="214"/>
        <v>1448.8452062693295</v>
      </c>
    </row>
    <row r="547" spans="1:43" x14ac:dyDescent="0.25">
      <c r="A547" s="49">
        <f t="shared" si="217"/>
        <v>546</v>
      </c>
      <c r="B547" s="120">
        <f t="shared" si="217"/>
        <v>41179</v>
      </c>
      <c r="C547" s="21">
        <f t="shared" si="196"/>
        <v>9</v>
      </c>
      <c r="D547" s="51">
        <f>COUNTIF('Rake Load'!A:A,Summary!B547)</f>
        <v>0</v>
      </c>
      <c r="E547" s="51">
        <f>SUMIF('Rake Load'!A:A,B547,'Rake Load'!F:F)</f>
        <v>0</v>
      </c>
      <c r="F547" s="23">
        <f>SUMIF('Rake Load'!A:A,B547,'Rake Load'!AB:AB)</f>
        <v>0</v>
      </c>
      <c r="G547" s="23" t="e">
        <f t="shared" si="197"/>
        <v>#DIV/0!</v>
      </c>
      <c r="H547" s="24" t="e">
        <f t="shared" si="198"/>
        <v>#DIV/0!</v>
      </c>
      <c r="I547" s="24" t="e">
        <f t="shared" si="199"/>
        <v>#DIV/0!</v>
      </c>
      <c r="J547" s="23">
        <f>SUMIF('Rake Load'!A:A,B547,'Rake Load'!BI:BI)</f>
        <v>0</v>
      </c>
      <c r="K547" s="29">
        <f t="shared" si="200"/>
        <v>0</v>
      </c>
      <c r="L547" s="29" t="e">
        <f t="shared" si="201"/>
        <v>#DIV/0!</v>
      </c>
      <c r="M547" s="36" t="e">
        <f t="shared" si="202"/>
        <v>#DIV/0!</v>
      </c>
      <c r="N547" s="36" t="e">
        <f t="shared" si="203"/>
        <v>#DIV/0!</v>
      </c>
      <c r="O547" s="122">
        <f>SUMIF(C$2:C547,C547,D$2:D547)</f>
        <v>0</v>
      </c>
      <c r="P547" s="21">
        <f>SUMIF(C$2:C547,C547,F$2:F547)</f>
        <v>0</v>
      </c>
      <c r="Q547" s="25" t="e">
        <f t="shared" si="204"/>
        <v>#DIV/0!</v>
      </c>
      <c r="R547" s="24" t="e">
        <f t="shared" si="205"/>
        <v>#DIV/0!</v>
      </c>
      <c r="S547" s="24" t="e">
        <f t="shared" si="206"/>
        <v>#DIV/0!</v>
      </c>
      <c r="T547" s="122">
        <f>SUM(D$2:D547)</f>
        <v>376</v>
      </c>
      <c r="U547" s="26">
        <f>SUMIF(C$2:C547,C547,E$2:E547)</f>
        <v>0</v>
      </c>
      <c r="V547" s="26">
        <f>SUM(E$2:E547)</f>
        <v>1324319.5799999998</v>
      </c>
      <c r="W547" s="31">
        <f>SUM(F$2:F547)</f>
        <v>50.32291666666665</v>
      </c>
      <c r="X547" s="31">
        <f t="shared" si="207"/>
        <v>0.13383754432624109</v>
      </c>
      <c r="Y547" s="24">
        <f t="shared" si="208"/>
        <v>3</v>
      </c>
      <c r="Z547" s="24">
        <f t="shared" si="209"/>
        <v>12</v>
      </c>
      <c r="AA547" s="26">
        <f>SUMIF('Rake Load'!A:A,Summary!B547,'Rake Load'!AO:AO)</f>
        <v>0</v>
      </c>
      <c r="AB547" s="26">
        <f>SUMIF(C$2:C547,C547,AA$2:AA547)</f>
        <v>0</v>
      </c>
      <c r="AC547" s="26">
        <f>SUM(AA$2:AA547)</f>
        <v>125.58750000000001</v>
      </c>
      <c r="AD547" s="31" t="e">
        <f t="shared" si="210"/>
        <v>#DIV/0!</v>
      </c>
      <c r="AE547" s="31" t="e">
        <f t="shared" si="211"/>
        <v>#DIV/0!</v>
      </c>
      <c r="AF547" s="31">
        <f t="shared" si="212"/>
        <v>0.33400930851063831</v>
      </c>
      <c r="AG547" s="26">
        <f>SUMIF(Unloader!B:B,Summary!B547,Unloader!M:M)</f>
        <v>0</v>
      </c>
      <c r="AH547" s="26">
        <f>SUMIF(C$2:C547,C547,AG$2:AG547)</f>
        <v>0</v>
      </c>
      <c r="AI547" s="26">
        <f>SUM(AG$2:AG547)</f>
        <v>1381981</v>
      </c>
      <c r="AJ547" s="28">
        <f>SUMIF(Unloader!B:B,Summary!B547,Unloader!X:X)</f>
        <v>0</v>
      </c>
      <c r="AK547" s="28">
        <f>SUMIF(Unloader!B:B,Summary!B547,Unloader!AE:AE)+SUMIF(Unloader!B:B,Summary!B547,Unloader!BS:BS)+SUMIF(Unloader!B:B,Summary!B547,Unloader!BO:BO)</f>
        <v>0</v>
      </c>
      <c r="AL547" s="28">
        <f>SUMIF(C$2:C547,C547,AJ$2:AJ547)</f>
        <v>0</v>
      </c>
      <c r="AM547" s="28">
        <f>SUMIF(C$2:C547,C547,AK$2:AK547)</f>
        <v>0</v>
      </c>
      <c r="AN547" s="18" t="e">
        <f t="shared" si="213"/>
        <v>#DIV/0!</v>
      </c>
      <c r="AO547" s="18">
        <f>SUM(AJ$2:AJ547)</f>
        <v>52.99444444444444</v>
      </c>
      <c r="AP547" s="18">
        <f>SUM(AK$2:AK547)</f>
        <v>13.250694444444441</v>
      </c>
      <c r="AQ547" s="18">
        <f t="shared" si="214"/>
        <v>1448.8452062693295</v>
      </c>
    </row>
    <row r="548" spans="1:43" x14ac:dyDescent="0.25">
      <c r="A548" s="49">
        <f t="shared" si="217"/>
        <v>547</v>
      </c>
      <c r="B548" s="120">
        <f t="shared" si="217"/>
        <v>41180</v>
      </c>
      <c r="C548" s="21">
        <f t="shared" si="196"/>
        <v>9</v>
      </c>
      <c r="D548" s="51">
        <f>COUNTIF('Rake Load'!A:A,Summary!B548)</f>
        <v>0</v>
      </c>
      <c r="E548" s="51">
        <f>SUMIF('Rake Load'!A:A,B548,'Rake Load'!F:F)</f>
        <v>0</v>
      </c>
      <c r="F548" s="23">
        <f>SUMIF('Rake Load'!A:A,B548,'Rake Load'!AB:AB)</f>
        <v>0</v>
      </c>
      <c r="G548" s="23" t="e">
        <f t="shared" si="197"/>
        <v>#DIV/0!</v>
      </c>
      <c r="H548" s="24" t="e">
        <f t="shared" si="198"/>
        <v>#DIV/0!</v>
      </c>
      <c r="I548" s="24" t="e">
        <f t="shared" si="199"/>
        <v>#DIV/0!</v>
      </c>
      <c r="J548" s="23">
        <f>SUMIF('Rake Load'!A:A,B548,'Rake Load'!BI:BI)</f>
        <v>0</v>
      </c>
      <c r="K548" s="29">
        <f t="shared" si="200"/>
        <v>0</v>
      </c>
      <c r="L548" s="29" t="e">
        <f t="shared" si="201"/>
        <v>#DIV/0!</v>
      </c>
      <c r="M548" s="36" t="e">
        <f t="shared" si="202"/>
        <v>#DIV/0!</v>
      </c>
      <c r="N548" s="36" t="e">
        <f t="shared" si="203"/>
        <v>#DIV/0!</v>
      </c>
      <c r="O548" s="122">
        <f>SUMIF(C$2:C548,C548,D$2:D548)</f>
        <v>0</v>
      </c>
      <c r="P548" s="21">
        <f>SUMIF(C$2:C548,C548,F$2:F548)</f>
        <v>0</v>
      </c>
      <c r="Q548" s="25" t="e">
        <f t="shared" si="204"/>
        <v>#DIV/0!</v>
      </c>
      <c r="R548" s="24" t="e">
        <f t="shared" si="205"/>
        <v>#DIV/0!</v>
      </c>
      <c r="S548" s="24" t="e">
        <f t="shared" si="206"/>
        <v>#DIV/0!</v>
      </c>
      <c r="T548" s="122">
        <f>SUM(D$2:D548)</f>
        <v>376</v>
      </c>
      <c r="U548" s="26">
        <f>SUMIF(C$2:C548,C548,E$2:E548)</f>
        <v>0</v>
      </c>
      <c r="V548" s="26">
        <f>SUM(E$2:E548)</f>
        <v>1324319.5799999998</v>
      </c>
      <c r="W548" s="31">
        <f>SUM(F$2:F548)</f>
        <v>50.32291666666665</v>
      </c>
      <c r="X548" s="31">
        <f t="shared" si="207"/>
        <v>0.13383754432624109</v>
      </c>
      <c r="Y548" s="24">
        <f t="shared" si="208"/>
        <v>3</v>
      </c>
      <c r="Z548" s="24">
        <f t="shared" si="209"/>
        <v>12</v>
      </c>
      <c r="AA548" s="26">
        <f>SUMIF('Rake Load'!A:A,Summary!B548,'Rake Load'!AO:AO)</f>
        <v>0</v>
      </c>
      <c r="AB548" s="26">
        <f>SUMIF(C$2:C548,C548,AA$2:AA548)</f>
        <v>0</v>
      </c>
      <c r="AC548" s="26">
        <f>SUM(AA$2:AA548)</f>
        <v>125.58750000000001</v>
      </c>
      <c r="AD548" s="31" t="e">
        <f t="shared" si="210"/>
        <v>#DIV/0!</v>
      </c>
      <c r="AE548" s="31" t="e">
        <f t="shared" si="211"/>
        <v>#DIV/0!</v>
      </c>
      <c r="AF548" s="31">
        <f t="shared" si="212"/>
        <v>0.33400930851063831</v>
      </c>
      <c r="AG548" s="26">
        <f>SUMIF(Unloader!B:B,Summary!B548,Unloader!M:M)</f>
        <v>0</v>
      </c>
      <c r="AH548" s="26">
        <f>SUMIF(C$2:C548,C548,AG$2:AG548)</f>
        <v>0</v>
      </c>
      <c r="AI548" s="26">
        <f>SUM(AG$2:AG548)</f>
        <v>1381981</v>
      </c>
      <c r="AJ548" s="28">
        <f>SUMIF(Unloader!B:B,Summary!B548,Unloader!X:X)</f>
        <v>0</v>
      </c>
      <c r="AK548" s="28">
        <f>SUMIF(Unloader!B:B,Summary!B548,Unloader!AE:AE)+SUMIF(Unloader!B:B,Summary!B548,Unloader!BS:BS)+SUMIF(Unloader!B:B,Summary!B548,Unloader!BO:BO)</f>
        <v>0</v>
      </c>
      <c r="AL548" s="28">
        <f>SUMIF(C$2:C548,C548,AJ$2:AJ548)</f>
        <v>0</v>
      </c>
      <c r="AM548" s="28">
        <f>SUMIF(C$2:C548,C548,AK$2:AK548)</f>
        <v>0</v>
      </c>
      <c r="AN548" s="18" t="e">
        <f t="shared" si="213"/>
        <v>#DIV/0!</v>
      </c>
      <c r="AO548" s="18">
        <f>SUM(AJ$2:AJ548)</f>
        <v>52.99444444444444</v>
      </c>
      <c r="AP548" s="18">
        <f>SUM(AK$2:AK548)</f>
        <v>13.250694444444441</v>
      </c>
      <c r="AQ548" s="18">
        <f t="shared" si="214"/>
        <v>1448.8452062693295</v>
      </c>
    </row>
    <row r="549" spans="1:43" x14ac:dyDescent="0.25">
      <c r="A549" s="49">
        <f t="shared" si="217"/>
        <v>548</v>
      </c>
      <c r="B549" s="120">
        <f t="shared" si="217"/>
        <v>41181</v>
      </c>
      <c r="C549" s="21">
        <f t="shared" si="196"/>
        <v>9</v>
      </c>
      <c r="D549" s="51">
        <f>COUNTIF('Rake Load'!A:A,Summary!B549)</f>
        <v>0</v>
      </c>
      <c r="E549" s="51">
        <f>SUMIF('Rake Load'!A:A,B549,'Rake Load'!F:F)</f>
        <v>0</v>
      </c>
      <c r="F549" s="23">
        <f>SUMIF('Rake Load'!A:A,B549,'Rake Load'!AB:AB)</f>
        <v>0</v>
      </c>
      <c r="G549" s="23" t="e">
        <f t="shared" si="197"/>
        <v>#DIV/0!</v>
      </c>
      <c r="H549" s="24" t="e">
        <f t="shared" si="198"/>
        <v>#DIV/0!</v>
      </c>
      <c r="I549" s="24" t="e">
        <f t="shared" si="199"/>
        <v>#DIV/0!</v>
      </c>
      <c r="J549" s="23">
        <f>SUMIF('Rake Load'!A:A,B549,'Rake Load'!BI:BI)</f>
        <v>0</v>
      </c>
      <c r="K549" s="29">
        <f t="shared" si="200"/>
        <v>0</v>
      </c>
      <c r="L549" s="29" t="e">
        <f t="shared" si="201"/>
        <v>#DIV/0!</v>
      </c>
      <c r="M549" s="36" t="e">
        <f t="shared" si="202"/>
        <v>#DIV/0!</v>
      </c>
      <c r="N549" s="36" t="e">
        <f t="shared" si="203"/>
        <v>#DIV/0!</v>
      </c>
      <c r="O549" s="122">
        <f>SUMIF(C$2:C549,C549,D$2:D549)</f>
        <v>0</v>
      </c>
      <c r="P549" s="21">
        <f>SUMIF(C$2:C549,C549,F$2:F549)</f>
        <v>0</v>
      </c>
      <c r="Q549" s="25" t="e">
        <f t="shared" si="204"/>
        <v>#DIV/0!</v>
      </c>
      <c r="R549" s="24" t="e">
        <f t="shared" si="205"/>
        <v>#DIV/0!</v>
      </c>
      <c r="S549" s="24" t="e">
        <f t="shared" si="206"/>
        <v>#DIV/0!</v>
      </c>
      <c r="T549" s="122">
        <f>SUM(D$2:D549)</f>
        <v>376</v>
      </c>
      <c r="U549" s="26">
        <f>SUMIF(C$2:C549,C549,E$2:E549)</f>
        <v>0</v>
      </c>
      <c r="V549" s="26">
        <f>SUM(E$2:E549)</f>
        <v>1324319.5799999998</v>
      </c>
      <c r="W549" s="31">
        <f>SUM(F$2:F549)</f>
        <v>50.32291666666665</v>
      </c>
      <c r="X549" s="31">
        <f t="shared" si="207"/>
        <v>0.13383754432624109</v>
      </c>
      <c r="Y549" s="24">
        <f t="shared" si="208"/>
        <v>3</v>
      </c>
      <c r="Z549" s="24">
        <f t="shared" si="209"/>
        <v>12</v>
      </c>
      <c r="AA549" s="26">
        <f>SUMIF('Rake Load'!A:A,Summary!B549,'Rake Load'!AO:AO)</f>
        <v>0</v>
      </c>
      <c r="AB549" s="26">
        <f>SUMIF(C$2:C549,C549,AA$2:AA549)</f>
        <v>0</v>
      </c>
      <c r="AC549" s="26">
        <f>SUM(AA$2:AA549)</f>
        <v>125.58750000000001</v>
      </c>
      <c r="AD549" s="31" t="e">
        <f t="shared" si="210"/>
        <v>#DIV/0!</v>
      </c>
      <c r="AE549" s="31" t="e">
        <f t="shared" si="211"/>
        <v>#DIV/0!</v>
      </c>
      <c r="AF549" s="31">
        <f t="shared" si="212"/>
        <v>0.33400930851063831</v>
      </c>
      <c r="AG549" s="26">
        <f>SUMIF(Unloader!B:B,Summary!B549,Unloader!M:M)</f>
        <v>0</v>
      </c>
      <c r="AH549" s="26">
        <f>SUMIF(C$2:C549,C549,AG$2:AG549)</f>
        <v>0</v>
      </c>
      <c r="AI549" s="26">
        <f>SUM(AG$2:AG549)</f>
        <v>1381981</v>
      </c>
      <c r="AJ549" s="28">
        <f>SUMIF(Unloader!B:B,Summary!B549,Unloader!X:X)</f>
        <v>0</v>
      </c>
      <c r="AK549" s="28">
        <f>SUMIF(Unloader!B:B,Summary!B549,Unloader!AE:AE)+SUMIF(Unloader!B:B,Summary!B549,Unloader!BS:BS)+SUMIF(Unloader!B:B,Summary!B549,Unloader!BO:BO)</f>
        <v>0</v>
      </c>
      <c r="AL549" s="28">
        <f>SUMIF(C$2:C549,C549,AJ$2:AJ549)</f>
        <v>0</v>
      </c>
      <c r="AM549" s="28">
        <f>SUMIF(C$2:C549,C549,AK$2:AK549)</f>
        <v>0</v>
      </c>
      <c r="AN549" s="18" t="e">
        <f t="shared" si="213"/>
        <v>#DIV/0!</v>
      </c>
      <c r="AO549" s="18">
        <f>SUM(AJ$2:AJ549)</f>
        <v>52.99444444444444</v>
      </c>
      <c r="AP549" s="18">
        <f>SUM(AK$2:AK549)</f>
        <v>13.250694444444441</v>
      </c>
      <c r="AQ549" s="18">
        <f t="shared" si="214"/>
        <v>1448.8452062693295</v>
      </c>
    </row>
    <row r="550" spans="1:43" x14ac:dyDescent="0.25">
      <c r="A550" s="49">
        <f t="shared" si="217"/>
        <v>549</v>
      </c>
      <c r="B550" s="120">
        <f t="shared" si="217"/>
        <v>41182</v>
      </c>
      <c r="C550" s="21">
        <f t="shared" si="196"/>
        <v>9</v>
      </c>
      <c r="D550" s="51">
        <f>COUNTIF('Rake Load'!A:A,Summary!B550)</f>
        <v>0</v>
      </c>
      <c r="E550" s="51">
        <f>SUMIF('Rake Load'!A:A,B550,'Rake Load'!F:F)</f>
        <v>0</v>
      </c>
      <c r="F550" s="23">
        <f>SUMIF('Rake Load'!A:A,B550,'Rake Load'!AB:AB)</f>
        <v>0</v>
      </c>
      <c r="G550" s="23" t="e">
        <f t="shared" si="197"/>
        <v>#DIV/0!</v>
      </c>
      <c r="H550" s="24" t="e">
        <f t="shared" si="198"/>
        <v>#DIV/0!</v>
      </c>
      <c r="I550" s="24" t="e">
        <f t="shared" si="199"/>
        <v>#DIV/0!</v>
      </c>
      <c r="J550" s="23">
        <f>SUMIF('Rake Load'!A:A,B550,'Rake Load'!BI:BI)</f>
        <v>0</v>
      </c>
      <c r="K550" s="29">
        <f t="shared" si="200"/>
        <v>0</v>
      </c>
      <c r="L550" s="29" t="e">
        <f t="shared" si="201"/>
        <v>#DIV/0!</v>
      </c>
      <c r="M550" s="36" t="e">
        <f t="shared" si="202"/>
        <v>#DIV/0!</v>
      </c>
      <c r="N550" s="36" t="e">
        <f t="shared" si="203"/>
        <v>#DIV/0!</v>
      </c>
      <c r="O550" s="122">
        <f>SUMIF(C$2:C550,C550,D$2:D550)</f>
        <v>0</v>
      </c>
      <c r="P550" s="21">
        <f>SUMIF(C$2:C550,C550,F$2:F550)</f>
        <v>0</v>
      </c>
      <c r="Q550" s="25" t="e">
        <f t="shared" si="204"/>
        <v>#DIV/0!</v>
      </c>
      <c r="R550" s="24" t="e">
        <f t="shared" si="205"/>
        <v>#DIV/0!</v>
      </c>
      <c r="S550" s="24" t="e">
        <f t="shared" si="206"/>
        <v>#DIV/0!</v>
      </c>
      <c r="T550" s="122">
        <f>SUM(D$2:D550)</f>
        <v>376</v>
      </c>
      <c r="U550" s="26">
        <f>SUMIF(C$2:C550,C550,E$2:E550)</f>
        <v>0</v>
      </c>
      <c r="V550" s="26">
        <f>SUM(E$2:E550)</f>
        <v>1324319.5799999998</v>
      </c>
      <c r="W550" s="31">
        <f>SUM(F$2:F550)</f>
        <v>50.32291666666665</v>
      </c>
      <c r="X550" s="31">
        <f t="shared" si="207"/>
        <v>0.13383754432624109</v>
      </c>
      <c r="Y550" s="24">
        <f t="shared" si="208"/>
        <v>3</v>
      </c>
      <c r="Z550" s="24">
        <f t="shared" si="209"/>
        <v>12</v>
      </c>
      <c r="AA550" s="26">
        <f>SUMIF('Rake Load'!A:A,Summary!B550,'Rake Load'!AO:AO)</f>
        <v>0</v>
      </c>
      <c r="AB550" s="26">
        <f>SUMIF(C$2:C550,C550,AA$2:AA550)</f>
        <v>0</v>
      </c>
      <c r="AC550" s="26">
        <f>SUM(AA$2:AA550)</f>
        <v>125.58750000000001</v>
      </c>
      <c r="AD550" s="31" t="e">
        <f t="shared" si="210"/>
        <v>#DIV/0!</v>
      </c>
      <c r="AE550" s="31" t="e">
        <f t="shared" si="211"/>
        <v>#DIV/0!</v>
      </c>
      <c r="AF550" s="31">
        <f t="shared" si="212"/>
        <v>0.33400930851063831</v>
      </c>
      <c r="AG550" s="26">
        <f>SUMIF(Unloader!B:B,Summary!B550,Unloader!M:M)</f>
        <v>0</v>
      </c>
      <c r="AH550" s="26">
        <f>SUMIF(C$2:C550,C550,AG$2:AG550)</f>
        <v>0</v>
      </c>
      <c r="AI550" s="26">
        <f>SUM(AG$2:AG550)</f>
        <v>1381981</v>
      </c>
      <c r="AJ550" s="28">
        <f>SUMIF(Unloader!B:B,Summary!B550,Unloader!X:X)</f>
        <v>0</v>
      </c>
      <c r="AK550" s="28">
        <f>SUMIF(Unloader!B:B,Summary!B550,Unloader!AE:AE)+SUMIF(Unloader!B:B,Summary!B550,Unloader!BS:BS)+SUMIF(Unloader!B:B,Summary!B550,Unloader!BO:BO)</f>
        <v>0</v>
      </c>
      <c r="AL550" s="28">
        <f>SUMIF(C$2:C550,C550,AJ$2:AJ550)</f>
        <v>0</v>
      </c>
      <c r="AM550" s="28">
        <f>SUMIF(C$2:C550,C550,AK$2:AK550)</f>
        <v>0</v>
      </c>
      <c r="AN550" s="18" t="e">
        <f t="shared" si="213"/>
        <v>#DIV/0!</v>
      </c>
      <c r="AO550" s="18">
        <f>SUM(AJ$2:AJ550)</f>
        <v>52.99444444444444</v>
      </c>
      <c r="AP550" s="18">
        <f>SUM(AK$2:AK550)</f>
        <v>13.250694444444441</v>
      </c>
      <c r="AQ550" s="18">
        <f t="shared" si="214"/>
        <v>1448.8452062693295</v>
      </c>
    </row>
    <row r="551" spans="1:43" x14ac:dyDescent="0.25">
      <c r="A551" s="49">
        <f t="shared" si="217"/>
        <v>550</v>
      </c>
      <c r="B551" s="120">
        <f t="shared" si="217"/>
        <v>41183</v>
      </c>
      <c r="C551" s="21">
        <f t="shared" si="196"/>
        <v>10</v>
      </c>
      <c r="D551" s="51">
        <f>COUNTIF('Rake Load'!A:A,Summary!B551)</f>
        <v>0</v>
      </c>
      <c r="E551" s="51">
        <f>SUMIF('Rake Load'!A:A,B551,'Rake Load'!F:F)</f>
        <v>0</v>
      </c>
      <c r="F551" s="23">
        <f>SUMIF('Rake Load'!A:A,B551,'Rake Load'!AB:AB)</f>
        <v>0</v>
      </c>
      <c r="G551" s="23" t="e">
        <f t="shared" si="197"/>
        <v>#DIV/0!</v>
      </c>
      <c r="H551" s="24" t="e">
        <f t="shared" si="198"/>
        <v>#DIV/0!</v>
      </c>
      <c r="I551" s="24" t="e">
        <f t="shared" si="199"/>
        <v>#DIV/0!</v>
      </c>
      <c r="J551" s="23">
        <f>SUMIF('Rake Load'!A:A,B551,'Rake Load'!BI:BI)</f>
        <v>0</v>
      </c>
      <c r="K551" s="29">
        <f t="shared" si="200"/>
        <v>0</v>
      </c>
      <c r="L551" s="29" t="e">
        <f t="shared" si="201"/>
        <v>#DIV/0!</v>
      </c>
      <c r="M551" s="36" t="e">
        <f t="shared" si="202"/>
        <v>#DIV/0!</v>
      </c>
      <c r="N551" s="36" t="e">
        <f t="shared" si="203"/>
        <v>#DIV/0!</v>
      </c>
      <c r="O551" s="122">
        <f>SUMIF(C$2:C551,C551,D$2:D551)</f>
        <v>0</v>
      </c>
      <c r="P551" s="21">
        <f>SUMIF(C$2:C551,C551,F$2:F551)</f>
        <v>0</v>
      </c>
      <c r="Q551" s="25" t="e">
        <f t="shared" si="204"/>
        <v>#DIV/0!</v>
      </c>
      <c r="R551" s="24" t="e">
        <f t="shared" si="205"/>
        <v>#DIV/0!</v>
      </c>
      <c r="S551" s="24" t="e">
        <f t="shared" si="206"/>
        <v>#DIV/0!</v>
      </c>
      <c r="T551" s="122">
        <f>SUM(D$2:D551)</f>
        <v>376</v>
      </c>
      <c r="U551" s="26">
        <f>SUMIF(C$2:C551,C551,E$2:E551)</f>
        <v>0</v>
      </c>
      <c r="V551" s="26">
        <f>SUM(E$2:E551)</f>
        <v>1324319.5799999998</v>
      </c>
      <c r="W551" s="31">
        <f>SUM(F$2:F551)</f>
        <v>50.32291666666665</v>
      </c>
      <c r="X551" s="31">
        <f t="shared" si="207"/>
        <v>0.13383754432624109</v>
      </c>
      <c r="Y551" s="24">
        <f t="shared" si="208"/>
        <v>3</v>
      </c>
      <c r="Z551" s="24">
        <f t="shared" si="209"/>
        <v>12</v>
      </c>
      <c r="AA551" s="26">
        <f>SUMIF('Rake Load'!A:A,Summary!B551,'Rake Load'!AO:AO)</f>
        <v>0</v>
      </c>
      <c r="AB551" s="26">
        <f>SUMIF(C$2:C551,C551,AA$2:AA551)</f>
        <v>0</v>
      </c>
      <c r="AC551" s="26">
        <f>SUM(AA$2:AA551)</f>
        <v>125.58750000000001</v>
      </c>
      <c r="AD551" s="31" t="e">
        <f t="shared" si="210"/>
        <v>#DIV/0!</v>
      </c>
      <c r="AE551" s="31" t="e">
        <f t="shared" si="211"/>
        <v>#DIV/0!</v>
      </c>
      <c r="AF551" s="31">
        <f t="shared" si="212"/>
        <v>0.33400930851063831</v>
      </c>
      <c r="AG551" s="26">
        <f>SUMIF(Unloader!B:B,Summary!B551,Unloader!M:M)</f>
        <v>0</v>
      </c>
      <c r="AH551" s="26">
        <f>SUMIF(C$2:C551,C551,AG$2:AG551)</f>
        <v>0</v>
      </c>
      <c r="AI551" s="26">
        <f>SUM(AG$2:AG551)</f>
        <v>1381981</v>
      </c>
      <c r="AJ551" s="28">
        <f>SUMIF(Unloader!B:B,Summary!B551,Unloader!X:X)</f>
        <v>0</v>
      </c>
      <c r="AK551" s="28">
        <f>SUMIF(Unloader!B:B,Summary!B551,Unloader!AE:AE)+SUMIF(Unloader!B:B,Summary!B551,Unloader!BS:BS)+SUMIF(Unloader!B:B,Summary!B551,Unloader!BO:BO)</f>
        <v>0</v>
      </c>
      <c r="AL551" s="28">
        <f>SUMIF(C$2:C551,C551,AJ$2:AJ551)</f>
        <v>0</v>
      </c>
      <c r="AM551" s="28">
        <f>SUMIF(C$2:C551,C551,AK$2:AK551)</f>
        <v>0</v>
      </c>
      <c r="AN551" s="18" t="e">
        <f t="shared" si="213"/>
        <v>#DIV/0!</v>
      </c>
      <c r="AO551" s="18">
        <f>SUM(AJ$2:AJ551)</f>
        <v>52.99444444444444</v>
      </c>
      <c r="AP551" s="18">
        <f>SUM(AK$2:AK551)</f>
        <v>13.250694444444441</v>
      </c>
      <c r="AQ551" s="18">
        <f t="shared" si="214"/>
        <v>1448.8452062693295</v>
      </c>
    </row>
    <row r="552" spans="1:43" x14ac:dyDescent="0.25">
      <c r="A552" s="49">
        <f t="shared" ref="A552:B567" si="218">A551+1</f>
        <v>551</v>
      </c>
      <c r="B552" s="120">
        <f t="shared" si="218"/>
        <v>41184</v>
      </c>
      <c r="C552" s="21">
        <f t="shared" si="196"/>
        <v>10</v>
      </c>
      <c r="D552" s="51">
        <f>COUNTIF('Rake Load'!A:A,Summary!B552)</f>
        <v>0</v>
      </c>
      <c r="E552" s="51">
        <f>SUMIF('Rake Load'!A:A,B552,'Rake Load'!F:F)</f>
        <v>0</v>
      </c>
      <c r="F552" s="23">
        <f>SUMIF('Rake Load'!A:A,B552,'Rake Load'!AB:AB)</f>
        <v>0</v>
      </c>
      <c r="G552" s="23" t="e">
        <f t="shared" si="197"/>
        <v>#DIV/0!</v>
      </c>
      <c r="H552" s="24" t="e">
        <f t="shared" si="198"/>
        <v>#DIV/0!</v>
      </c>
      <c r="I552" s="24" t="e">
        <f t="shared" si="199"/>
        <v>#DIV/0!</v>
      </c>
      <c r="J552" s="23">
        <f>SUMIF('Rake Load'!A:A,B552,'Rake Load'!BI:BI)</f>
        <v>0</v>
      </c>
      <c r="K552" s="29">
        <f t="shared" si="200"/>
        <v>0</v>
      </c>
      <c r="L552" s="29" t="e">
        <f t="shared" si="201"/>
        <v>#DIV/0!</v>
      </c>
      <c r="M552" s="36" t="e">
        <f t="shared" si="202"/>
        <v>#DIV/0!</v>
      </c>
      <c r="N552" s="36" t="e">
        <f t="shared" si="203"/>
        <v>#DIV/0!</v>
      </c>
      <c r="O552" s="122">
        <f>SUMIF(C$2:C552,C552,D$2:D552)</f>
        <v>0</v>
      </c>
      <c r="P552" s="21">
        <f>SUMIF(C$2:C552,C552,F$2:F552)</f>
        <v>0</v>
      </c>
      <c r="Q552" s="25" t="e">
        <f t="shared" si="204"/>
        <v>#DIV/0!</v>
      </c>
      <c r="R552" s="24" t="e">
        <f t="shared" si="205"/>
        <v>#DIV/0!</v>
      </c>
      <c r="S552" s="24" t="e">
        <f t="shared" si="206"/>
        <v>#DIV/0!</v>
      </c>
      <c r="T552" s="122">
        <f>SUM(D$2:D552)</f>
        <v>376</v>
      </c>
      <c r="U552" s="26">
        <f>SUMIF(C$2:C552,C552,E$2:E552)</f>
        <v>0</v>
      </c>
      <c r="V552" s="26">
        <f>SUM(E$2:E552)</f>
        <v>1324319.5799999998</v>
      </c>
      <c r="W552" s="31">
        <f>SUM(F$2:F552)</f>
        <v>50.32291666666665</v>
      </c>
      <c r="X552" s="31">
        <f t="shared" si="207"/>
        <v>0.13383754432624109</v>
      </c>
      <c r="Y552" s="24">
        <f t="shared" si="208"/>
        <v>3</v>
      </c>
      <c r="Z552" s="24">
        <f t="shared" si="209"/>
        <v>12</v>
      </c>
      <c r="AA552" s="26">
        <f>SUMIF('Rake Load'!A:A,Summary!B552,'Rake Load'!AO:AO)</f>
        <v>0</v>
      </c>
      <c r="AB552" s="26">
        <f>SUMIF(C$2:C552,C552,AA$2:AA552)</f>
        <v>0</v>
      </c>
      <c r="AC552" s="26">
        <f>SUM(AA$2:AA552)</f>
        <v>125.58750000000001</v>
      </c>
      <c r="AD552" s="31" t="e">
        <f t="shared" si="210"/>
        <v>#DIV/0!</v>
      </c>
      <c r="AE552" s="31" t="e">
        <f t="shared" si="211"/>
        <v>#DIV/0!</v>
      </c>
      <c r="AF552" s="31">
        <f t="shared" si="212"/>
        <v>0.33400930851063831</v>
      </c>
      <c r="AG552" s="26">
        <f>SUMIF(Unloader!B:B,Summary!B552,Unloader!M:M)</f>
        <v>0</v>
      </c>
      <c r="AH552" s="26">
        <f>SUMIF(C$2:C552,C552,AG$2:AG552)</f>
        <v>0</v>
      </c>
      <c r="AI552" s="26">
        <f>SUM(AG$2:AG552)</f>
        <v>1381981</v>
      </c>
      <c r="AJ552" s="28">
        <f>SUMIF(Unloader!B:B,Summary!B552,Unloader!X:X)</f>
        <v>0</v>
      </c>
      <c r="AK552" s="28">
        <f>SUMIF(Unloader!B:B,Summary!B552,Unloader!AE:AE)+SUMIF(Unloader!B:B,Summary!B552,Unloader!BS:BS)+SUMIF(Unloader!B:B,Summary!B552,Unloader!BO:BO)</f>
        <v>0</v>
      </c>
      <c r="AL552" s="28">
        <f>SUMIF(C$2:C552,C552,AJ$2:AJ552)</f>
        <v>0</v>
      </c>
      <c r="AM552" s="28">
        <f>SUMIF(C$2:C552,C552,AK$2:AK552)</f>
        <v>0</v>
      </c>
      <c r="AN552" s="18" t="e">
        <f t="shared" si="213"/>
        <v>#DIV/0!</v>
      </c>
      <c r="AO552" s="18">
        <f>SUM(AJ$2:AJ552)</f>
        <v>52.99444444444444</v>
      </c>
      <c r="AP552" s="18">
        <f>SUM(AK$2:AK552)</f>
        <v>13.250694444444441</v>
      </c>
      <c r="AQ552" s="18">
        <f t="shared" si="214"/>
        <v>1448.8452062693295</v>
      </c>
    </row>
    <row r="553" spans="1:43" x14ac:dyDescent="0.25">
      <c r="A553" s="49">
        <f t="shared" si="218"/>
        <v>552</v>
      </c>
      <c r="B553" s="120">
        <f t="shared" si="218"/>
        <v>41185</v>
      </c>
      <c r="C553" s="21">
        <f t="shared" si="196"/>
        <v>10</v>
      </c>
      <c r="D553" s="51">
        <f>COUNTIF('Rake Load'!A:A,Summary!B553)</f>
        <v>0</v>
      </c>
      <c r="E553" s="51">
        <f>SUMIF('Rake Load'!A:A,B553,'Rake Load'!F:F)</f>
        <v>0</v>
      </c>
      <c r="F553" s="23">
        <f>SUMIF('Rake Load'!A:A,B553,'Rake Load'!AB:AB)</f>
        <v>0</v>
      </c>
      <c r="G553" s="23" t="e">
        <f t="shared" si="197"/>
        <v>#DIV/0!</v>
      </c>
      <c r="H553" s="24" t="e">
        <f t="shared" si="198"/>
        <v>#DIV/0!</v>
      </c>
      <c r="I553" s="24" t="e">
        <f t="shared" si="199"/>
        <v>#DIV/0!</v>
      </c>
      <c r="J553" s="23">
        <f>SUMIF('Rake Load'!A:A,B553,'Rake Load'!BI:BI)</f>
        <v>0</v>
      </c>
      <c r="K553" s="29">
        <f t="shared" si="200"/>
        <v>0</v>
      </c>
      <c r="L553" s="29" t="e">
        <f t="shared" si="201"/>
        <v>#DIV/0!</v>
      </c>
      <c r="M553" s="36" t="e">
        <f t="shared" si="202"/>
        <v>#DIV/0!</v>
      </c>
      <c r="N553" s="36" t="e">
        <f t="shared" si="203"/>
        <v>#DIV/0!</v>
      </c>
      <c r="O553" s="122">
        <f>SUMIF(C$2:C553,C553,D$2:D553)</f>
        <v>0</v>
      </c>
      <c r="P553" s="21">
        <f>SUMIF(C$2:C553,C553,F$2:F553)</f>
        <v>0</v>
      </c>
      <c r="Q553" s="25" t="e">
        <f t="shared" si="204"/>
        <v>#DIV/0!</v>
      </c>
      <c r="R553" s="24" t="e">
        <f t="shared" si="205"/>
        <v>#DIV/0!</v>
      </c>
      <c r="S553" s="24" t="e">
        <f t="shared" si="206"/>
        <v>#DIV/0!</v>
      </c>
      <c r="T553" s="122">
        <f>SUM(D$2:D553)</f>
        <v>376</v>
      </c>
      <c r="U553" s="26">
        <f>SUMIF(C$2:C553,C553,E$2:E553)</f>
        <v>0</v>
      </c>
      <c r="V553" s="26">
        <f>SUM(E$2:E553)</f>
        <v>1324319.5799999998</v>
      </c>
      <c r="W553" s="31">
        <f>SUM(F$2:F553)</f>
        <v>50.32291666666665</v>
      </c>
      <c r="X553" s="31">
        <f t="shared" si="207"/>
        <v>0.13383754432624109</v>
      </c>
      <c r="Y553" s="24">
        <f t="shared" si="208"/>
        <v>3</v>
      </c>
      <c r="Z553" s="24">
        <f t="shared" si="209"/>
        <v>12</v>
      </c>
      <c r="AA553" s="26">
        <f>SUMIF('Rake Load'!A:A,Summary!B553,'Rake Load'!AO:AO)</f>
        <v>0</v>
      </c>
      <c r="AB553" s="26">
        <f>SUMIF(C$2:C553,C553,AA$2:AA553)</f>
        <v>0</v>
      </c>
      <c r="AC553" s="26">
        <f>SUM(AA$2:AA553)</f>
        <v>125.58750000000001</v>
      </c>
      <c r="AD553" s="31" t="e">
        <f t="shared" si="210"/>
        <v>#DIV/0!</v>
      </c>
      <c r="AE553" s="31" t="e">
        <f t="shared" si="211"/>
        <v>#DIV/0!</v>
      </c>
      <c r="AF553" s="31">
        <f t="shared" si="212"/>
        <v>0.33400930851063831</v>
      </c>
      <c r="AG553" s="26">
        <f>SUMIF(Unloader!B:B,Summary!B553,Unloader!M:M)</f>
        <v>0</v>
      </c>
      <c r="AH553" s="26">
        <f>SUMIF(C$2:C553,C553,AG$2:AG553)</f>
        <v>0</v>
      </c>
      <c r="AI553" s="26">
        <f>SUM(AG$2:AG553)</f>
        <v>1381981</v>
      </c>
      <c r="AJ553" s="28">
        <f>SUMIF(Unloader!B:B,Summary!B553,Unloader!X:X)</f>
        <v>0</v>
      </c>
      <c r="AK553" s="28">
        <f>SUMIF(Unloader!B:B,Summary!B553,Unloader!AE:AE)+SUMIF(Unloader!B:B,Summary!B553,Unloader!BS:BS)+SUMIF(Unloader!B:B,Summary!B553,Unloader!BO:BO)</f>
        <v>0</v>
      </c>
      <c r="AL553" s="28">
        <f>SUMIF(C$2:C553,C553,AJ$2:AJ553)</f>
        <v>0</v>
      </c>
      <c r="AM553" s="28">
        <f>SUMIF(C$2:C553,C553,AK$2:AK553)</f>
        <v>0</v>
      </c>
      <c r="AN553" s="18" t="e">
        <f t="shared" si="213"/>
        <v>#DIV/0!</v>
      </c>
      <c r="AO553" s="18">
        <f>SUM(AJ$2:AJ553)</f>
        <v>52.99444444444444</v>
      </c>
      <c r="AP553" s="18">
        <f>SUM(AK$2:AK553)</f>
        <v>13.250694444444441</v>
      </c>
      <c r="AQ553" s="18">
        <f t="shared" si="214"/>
        <v>1448.8452062693295</v>
      </c>
    </row>
    <row r="554" spans="1:43" x14ac:dyDescent="0.25">
      <c r="A554" s="49">
        <f t="shared" si="218"/>
        <v>553</v>
      </c>
      <c r="B554" s="120">
        <f t="shared" si="218"/>
        <v>41186</v>
      </c>
      <c r="C554" s="21">
        <f t="shared" si="196"/>
        <v>10</v>
      </c>
      <c r="D554" s="51">
        <f>COUNTIF('Rake Load'!A:A,Summary!B554)</f>
        <v>0</v>
      </c>
      <c r="E554" s="51">
        <f>SUMIF('Rake Load'!A:A,B554,'Rake Load'!F:F)</f>
        <v>0</v>
      </c>
      <c r="F554" s="23">
        <f>SUMIF('Rake Load'!A:A,B554,'Rake Load'!AB:AB)</f>
        <v>0</v>
      </c>
      <c r="G554" s="23" t="e">
        <f t="shared" si="197"/>
        <v>#DIV/0!</v>
      </c>
      <c r="H554" s="24" t="e">
        <f t="shared" si="198"/>
        <v>#DIV/0!</v>
      </c>
      <c r="I554" s="24" t="e">
        <f t="shared" si="199"/>
        <v>#DIV/0!</v>
      </c>
      <c r="J554" s="23">
        <f>SUMIF('Rake Load'!A:A,B554,'Rake Load'!BI:BI)</f>
        <v>0</v>
      </c>
      <c r="K554" s="29">
        <f t="shared" si="200"/>
        <v>0</v>
      </c>
      <c r="L554" s="29" t="e">
        <f t="shared" si="201"/>
        <v>#DIV/0!</v>
      </c>
      <c r="M554" s="36" t="e">
        <f t="shared" si="202"/>
        <v>#DIV/0!</v>
      </c>
      <c r="N554" s="36" t="e">
        <f t="shared" si="203"/>
        <v>#DIV/0!</v>
      </c>
      <c r="O554" s="122">
        <f>SUMIF(C$2:C554,C554,D$2:D554)</f>
        <v>0</v>
      </c>
      <c r="P554" s="21">
        <f>SUMIF(C$2:C554,C554,F$2:F554)</f>
        <v>0</v>
      </c>
      <c r="Q554" s="25" t="e">
        <f t="shared" si="204"/>
        <v>#DIV/0!</v>
      </c>
      <c r="R554" s="24" t="e">
        <f t="shared" si="205"/>
        <v>#DIV/0!</v>
      </c>
      <c r="S554" s="24" t="e">
        <f t="shared" si="206"/>
        <v>#DIV/0!</v>
      </c>
      <c r="T554" s="122">
        <f>SUM(D$2:D554)</f>
        <v>376</v>
      </c>
      <c r="U554" s="26">
        <f>SUMIF(C$2:C554,C554,E$2:E554)</f>
        <v>0</v>
      </c>
      <c r="V554" s="26">
        <f>SUM(E$2:E554)</f>
        <v>1324319.5799999998</v>
      </c>
      <c r="W554" s="31">
        <f>SUM(F$2:F554)</f>
        <v>50.32291666666665</v>
      </c>
      <c r="X554" s="31">
        <f t="shared" si="207"/>
        <v>0.13383754432624109</v>
      </c>
      <c r="Y554" s="24">
        <f t="shared" si="208"/>
        <v>3</v>
      </c>
      <c r="Z554" s="24">
        <f t="shared" si="209"/>
        <v>12</v>
      </c>
      <c r="AA554" s="26">
        <f>SUMIF('Rake Load'!A:A,Summary!B554,'Rake Load'!AO:AO)</f>
        <v>0</v>
      </c>
      <c r="AB554" s="26">
        <f>SUMIF(C$2:C554,C554,AA$2:AA554)</f>
        <v>0</v>
      </c>
      <c r="AC554" s="26">
        <f>SUM(AA$2:AA554)</f>
        <v>125.58750000000001</v>
      </c>
      <c r="AD554" s="31" t="e">
        <f t="shared" si="210"/>
        <v>#DIV/0!</v>
      </c>
      <c r="AE554" s="31" t="e">
        <f t="shared" si="211"/>
        <v>#DIV/0!</v>
      </c>
      <c r="AF554" s="31">
        <f t="shared" si="212"/>
        <v>0.33400930851063831</v>
      </c>
      <c r="AG554" s="26">
        <f>SUMIF(Unloader!B:B,Summary!B554,Unloader!M:M)</f>
        <v>0</v>
      </c>
      <c r="AH554" s="26">
        <f>SUMIF(C$2:C554,C554,AG$2:AG554)</f>
        <v>0</v>
      </c>
      <c r="AI554" s="26">
        <f>SUM(AG$2:AG554)</f>
        <v>1381981</v>
      </c>
      <c r="AJ554" s="28">
        <f>SUMIF(Unloader!B:B,Summary!B554,Unloader!X:X)</f>
        <v>0</v>
      </c>
      <c r="AK554" s="28">
        <f>SUMIF(Unloader!B:B,Summary!B554,Unloader!AE:AE)+SUMIF(Unloader!B:B,Summary!B554,Unloader!BS:BS)+SUMIF(Unloader!B:B,Summary!B554,Unloader!BO:BO)</f>
        <v>0</v>
      </c>
      <c r="AL554" s="28">
        <f>SUMIF(C$2:C554,C554,AJ$2:AJ554)</f>
        <v>0</v>
      </c>
      <c r="AM554" s="28">
        <f>SUMIF(C$2:C554,C554,AK$2:AK554)</f>
        <v>0</v>
      </c>
      <c r="AN554" s="18" t="e">
        <f t="shared" si="213"/>
        <v>#DIV/0!</v>
      </c>
      <c r="AO554" s="18">
        <f>SUM(AJ$2:AJ554)</f>
        <v>52.99444444444444</v>
      </c>
      <c r="AP554" s="18">
        <f>SUM(AK$2:AK554)</f>
        <v>13.250694444444441</v>
      </c>
      <c r="AQ554" s="18">
        <f t="shared" si="214"/>
        <v>1448.8452062693295</v>
      </c>
    </row>
    <row r="555" spans="1:43" x14ac:dyDescent="0.25">
      <c r="A555" s="49">
        <f t="shared" si="218"/>
        <v>554</v>
      </c>
      <c r="B555" s="120">
        <f t="shared" si="218"/>
        <v>41187</v>
      </c>
      <c r="C555" s="21">
        <f t="shared" si="196"/>
        <v>10</v>
      </c>
      <c r="D555" s="51">
        <f>COUNTIF('Rake Load'!A:A,Summary!B555)</f>
        <v>0</v>
      </c>
      <c r="E555" s="51">
        <f>SUMIF('Rake Load'!A:A,B555,'Rake Load'!F:F)</f>
        <v>0</v>
      </c>
      <c r="F555" s="23">
        <f>SUMIF('Rake Load'!A:A,B555,'Rake Load'!AB:AB)</f>
        <v>0</v>
      </c>
      <c r="G555" s="23" t="e">
        <f t="shared" si="197"/>
        <v>#DIV/0!</v>
      </c>
      <c r="H555" s="24" t="e">
        <f t="shared" si="198"/>
        <v>#DIV/0!</v>
      </c>
      <c r="I555" s="24" t="e">
        <f t="shared" si="199"/>
        <v>#DIV/0!</v>
      </c>
      <c r="J555" s="23">
        <f>SUMIF('Rake Load'!A:A,B555,'Rake Load'!BI:BI)</f>
        <v>0</v>
      </c>
      <c r="K555" s="29">
        <f t="shared" si="200"/>
        <v>0</v>
      </c>
      <c r="L555" s="29" t="e">
        <f t="shared" si="201"/>
        <v>#DIV/0!</v>
      </c>
      <c r="M555" s="36" t="e">
        <f t="shared" si="202"/>
        <v>#DIV/0!</v>
      </c>
      <c r="N555" s="36" t="e">
        <f t="shared" si="203"/>
        <v>#DIV/0!</v>
      </c>
      <c r="O555" s="122">
        <f>SUMIF(C$2:C555,C555,D$2:D555)</f>
        <v>0</v>
      </c>
      <c r="P555" s="21">
        <f>SUMIF(C$2:C555,C555,F$2:F555)</f>
        <v>0</v>
      </c>
      <c r="Q555" s="25" t="e">
        <f t="shared" si="204"/>
        <v>#DIV/0!</v>
      </c>
      <c r="R555" s="24" t="e">
        <f t="shared" si="205"/>
        <v>#DIV/0!</v>
      </c>
      <c r="S555" s="24" t="e">
        <f t="shared" si="206"/>
        <v>#DIV/0!</v>
      </c>
      <c r="T555" s="122">
        <f>SUM(D$2:D555)</f>
        <v>376</v>
      </c>
      <c r="U555" s="26">
        <f>SUMIF(C$2:C555,C555,E$2:E555)</f>
        <v>0</v>
      </c>
      <c r="V555" s="26">
        <f>SUM(E$2:E555)</f>
        <v>1324319.5799999998</v>
      </c>
      <c r="W555" s="31">
        <f>SUM(F$2:F555)</f>
        <v>50.32291666666665</v>
      </c>
      <c r="X555" s="31">
        <f t="shared" si="207"/>
        <v>0.13383754432624109</v>
      </c>
      <c r="Y555" s="24">
        <f t="shared" si="208"/>
        <v>3</v>
      </c>
      <c r="Z555" s="24">
        <f t="shared" si="209"/>
        <v>12</v>
      </c>
      <c r="AA555" s="26">
        <f>SUMIF('Rake Load'!A:A,Summary!B555,'Rake Load'!AO:AO)</f>
        <v>0</v>
      </c>
      <c r="AB555" s="26">
        <f>SUMIF(C$2:C555,C555,AA$2:AA555)</f>
        <v>0</v>
      </c>
      <c r="AC555" s="26">
        <f>SUM(AA$2:AA555)</f>
        <v>125.58750000000001</v>
      </c>
      <c r="AD555" s="31" t="e">
        <f t="shared" si="210"/>
        <v>#DIV/0!</v>
      </c>
      <c r="AE555" s="31" t="e">
        <f t="shared" si="211"/>
        <v>#DIV/0!</v>
      </c>
      <c r="AF555" s="31">
        <f t="shared" si="212"/>
        <v>0.33400930851063831</v>
      </c>
      <c r="AG555" s="26">
        <f>SUMIF(Unloader!B:B,Summary!B555,Unloader!M:M)</f>
        <v>0</v>
      </c>
      <c r="AH555" s="26">
        <f>SUMIF(C$2:C555,C555,AG$2:AG555)</f>
        <v>0</v>
      </c>
      <c r="AI555" s="26">
        <f>SUM(AG$2:AG555)</f>
        <v>1381981</v>
      </c>
      <c r="AJ555" s="28">
        <f>SUMIF(Unloader!B:B,Summary!B555,Unloader!X:X)</f>
        <v>0</v>
      </c>
      <c r="AK555" s="28">
        <f>SUMIF(Unloader!B:B,Summary!B555,Unloader!AE:AE)+SUMIF(Unloader!B:B,Summary!B555,Unloader!BS:BS)+SUMIF(Unloader!B:B,Summary!B555,Unloader!BO:BO)</f>
        <v>0</v>
      </c>
      <c r="AL555" s="28">
        <f>SUMIF(C$2:C555,C555,AJ$2:AJ555)</f>
        <v>0</v>
      </c>
      <c r="AM555" s="28">
        <f>SUMIF(C$2:C555,C555,AK$2:AK555)</f>
        <v>0</v>
      </c>
      <c r="AN555" s="18" t="e">
        <f t="shared" si="213"/>
        <v>#DIV/0!</v>
      </c>
      <c r="AO555" s="18">
        <f>SUM(AJ$2:AJ555)</f>
        <v>52.99444444444444</v>
      </c>
      <c r="AP555" s="18">
        <f>SUM(AK$2:AK555)</f>
        <v>13.250694444444441</v>
      </c>
      <c r="AQ555" s="18">
        <f t="shared" si="214"/>
        <v>1448.8452062693295</v>
      </c>
    </row>
    <row r="556" spans="1:43" x14ac:dyDescent="0.25">
      <c r="A556" s="49">
        <f t="shared" si="218"/>
        <v>555</v>
      </c>
      <c r="B556" s="120">
        <f t="shared" si="218"/>
        <v>41188</v>
      </c>
      <c r="C556" s="21">
        <f t="shared" si="196"/>
        <v>10</v>
      </c>
      <c r="D556" s="51">
        <f>COUNTIF('Rake Load'!A:A,Summary!B556)</f>
        <v>0</v>
      </c>
      <c r="E556" s="51">
        <f>SUMIF('Rake Load'!A:A,B556,'Rake Load'!F:F)</f>
        <v>0</v>
      </c>
      <c r="F556" s="23">
        <f>SUMIF('Rake Load'!A:A,B556,'Rake Load'!AB:AB)</f>
        <v>0</v>
      </c>
      <c r="G556" s="23" t="e">
        <f t="shared" si="197"/>
        <v>#DIV/0!</v>
      </c>
      <c r="H556" s="24" t="e">
        <f t="shared" si="198"/>
        <v>#DIV/0!</v>
      </c>
      <c r="I556" s="24" t="e">
        <f t="shared" si="199"/>
        <v>#DIV/0!</v>
      </c>
      <c r="J556" s="23">
        <f>SUMIF('Rake Load'!A:A,B556,'Rake Load'!BI:BI)</f>
        <v>0</v>
      </c>
      <c r="K556" s="29">
        <f t="shared" si="200"/>
        <v>0</v>
      </c>
      <c r="L556" s="29" t="e">
        <f t="shared" si="201"/>
        <v>#DIV/0!</v>
      </c>
      <c r="M556" s="36" t="e">
        <f t="shared" si="202"/>
        <v>#DIV/0!</v>
      </c>
      <c r="N556" s="36" t="e">
        <f t="shared" si="203"/>
        <v>#DIV/0!</v>
      </c>
      <c r="O556" s="122">
        <f>SUMIF(C$2:C556,C556,D$2:D556)</f>
        <v>0</v>
      </c>
      <c r="P556" s="21">
        <f>SUMIF(C$2:C556,C556,F$2:F556)</f>
        <v>0</v>
      </c>
      <c r="Q556" s="25" t="e">
        <f t="shared" si="204"/>
        <v>#DIV/0!</v>
      </c>
      <c r="R556" s="24" t="e">
        <f t="shared" si="205"/>
        <v>#DIV/0!</v>
      </c>
      <c r="S556" s="24" t="e">
        <f t="shared" si="206"/>
        <v>#DIV/0!</v>
      </c>
      <c r="T556" s="122">
        <f>SUM(D$2:D556)</f>
        <v>376</v>
      </c>
      <c r="U556" s="26">
        <f>SUMIF(C$2:C556,C556,E$2:E556)</f>
        <v>0</v>
      </c>
      <c r="V556" s="26">
        <f>SUM(E$2:E556)</f>
        <v>1324319.5799999998</v>
      </c>
      <c r="W556" s="31">
        <f>SUM(F$2:F556)</f>
        <v>50.32291666666665</v>
      </c>
      <c r="X556" s="31">
        <f t="shared" si="207"/>
        <v>0.13383754432624109</v>
      </c>
      <c r="Y556" s="24">
        <f t="shared" si="208"/>
        <v>3</v>
      </c>
      <c r="Z556" s="24">
        <f t="shared" si="209"/>
        <v>12</v>
      </c>
      <c r="AA556" s="26">
        <f>SUMIF('Rake Load'!A:A,Summary!B556,'Rake Load'!AO:AO)</f>
        <v>0</v>
      </c>
      <c r="AB556" s="26">
        <f>SUMIF(C$2:C556,C556,AA$2:AA556)</f>
        <v>0</v>
      </c>
      <c r="AC556" s="26">
        <f>SUM(AA$2:AA556)</f>
        <v>125.58750000000001</v>
      </c>
      <c r="AD556" s="31" t="e">
        <f t="shared" si="210"/>
        <v>#DIV/0!</v>
      </c>
      <c r="AE556" s="31" t="e">
        <f t="shared" si="211"/>
        <v>#DIV/0!</v>
      </c>
      <c r="AF556" s="31">
        <f t="shared" si="212"/>
        <v>0.33400930851063831</v>
      </c>
      <c r="AG556" s="26">
        <f>SUMIF(Unloader!B:B,Summary!B556,Unloader!M:M)</f>
        <v>0</v>
      </c>
      <c r="AH556" s="26">
        <f>SUMIF(C$2:C556,C556,AG$2:AG556)</f>
        <v>0</v>
      </c>
      <c r="AI556" s="26">
        <f>SUM(AG$2:AG556)</f>
        <v>1381981</v>
      </c>
      <c r="AJ556" s="28">
        <f>SUMIF(Unloader!B:B,Summary!B556,Unloader!X:X)</f>
        <v>0</v>
      </c>
      <c r="AK556" s="28">
        <f>SUMIF(Unloader!B:B,Summary!B556,Unloader!AE:AE)+SUMIF(Unloader!B:B,Summary!B556,Unloader!BS:BS)+SUMIF(Unloader!B:B,Summary!B556,Unloader!BO:BO)</f>
        <v>0</v>
      </c>
      <c r="AL556" s="28">
        <f>SUMIF(C$2:C556,C556,AJ$2:AJ556)</f>
        <v>0</v>
      </c>
      <c r="AM556" s="28">
        <f>SUMIF(C$2:C556,C556,AK$2:AK556)</f>
        <v>0</v>
      </c>
      <c r="AN556" s="18" t="e">
        <f t="shared" si="213"/>
        <v>#DIV/0!</v>
      </c>
      <c r="AO556" s="18">
        <f>SUM(AJ$2:AJ556)</f>
        <v>52.99444444444444</v>
      </c>
      <c r="AP556" s="18">
        <f>SUM(AK$2:AK556)</f>
        <v>13.250694444444441</v>
      </c>
      <c r="AQ556" s="18">
        <f t="shared" si="214"/>
        <v>1448.8452062693295</v>
      </c>
    </row>
    <row r="557" spans="1:43" x14ac:dyDescent="0.25">
      <c r="A557" s="49">
        <f t="shared" si="218"/>
        <v>556</v>
      </c>
      <c r="B557" s="120">
        <f t="shared" si="218"/>
        <v>41189</v>
      </c>
      <c r="C557" s="21">
        <f t="shared" si="196"/>
        <v>10</v>
      </c>
      <c r="D557" s="51">
        <f>COUNTIF('Rake Load'!A:A,Summary!B557)</f>
        <v>0</v>
      </c>
      <c r="E557" s="51">
        <f>SUMIF('Rake Load'!A:A,B557,'Rake Load'!F:F)</f>
        <v>0</v>
      </c>
      <c r="F557" s="23">
        <f>SUMIF('Rake Load'!A:A,B557,'Rake Load'!AB:AB)</f>
        <v>0</v>
      </c>
      <c r="G557" s="23" t="e">
        <f t="shared" si="197"/>
        <v>#DIV/0!</v>
      </c>
      <c r="H557" s="24" t="e">
        <f t="shared" si="198"/>
        <v>#DIV/0!</v>
      </c>
      <c r="I557" s="24" t="e">
        <f t="shared" si="199"/>
        <v>#DIV/0!</v>
      </c>
      <c r="J557" s="23">
        <f>SUMIF('Rake Load'!A:A,B557,'Rake Load'!BI:BI)</f>
        <v>0</v>
      </c>
      <c r="K557" s="29">
        <f t="shared" si="200"/>
        <v>0</v>
      </c>
      <c r="L557" s="29" t="e">
        <f t="shared" si="201"/>
        <v>#DIV/0!</v>
      </c>
      <c r="M557" s="36" t="e">
        <f t="shared" si="202"/>
        <v>#DIV/0!</v>
      </c>
      <c r="N557" s="36" t="e">
        <f t="shared" si="203"/>
        <v>#DIV/0!</v>
      </c>
      <c r="O557" s="122">
        <f>SUMIF(C$2:C557,C557,D$2:D557)</f>
        <v>0</v>
      </c>
      <c r="P557" s="21">
        <f>SUMIF(C$2:C557,C557,F$2:F557)</f>
        <v>0</v>
      </c>
      <c r="Q557" s="25" t="e">
        <f t="shared" si="204"/>
        <v>#DIV/0!</v>
      </c>
      <c r="R557" s="24" t="e">
        <f t="shared" si="205"/>
        <v>#DIV/0!</v>
      </c>
      <c r="S557" s="24" t="e">
        <f t="shared" si="206"/>
        <v>#DIV/0!</v>
      </c>
      <c r="T557" s="122">
        <f>SUM(D$2:D557)</f>
        <v>376</v>
      </c>
      <c r="U557" s="26">
        <f>SUMIF(C$2:C557,C557,E$2:E557)</f>
        <v>0</v>
      </c>
      <c r="V557" s="26">
        <f>SUM(E$2:E557)</f>
        <v>1324319.5799999998</v>
      </c>
      <c r="W557" s="31">
        <f>SUM(F$2:F557)</f>
        <v>50.32291666666665</v>
      </c>
      <c r="X557" s="31">
        <f t="shared" si="207"/>
        <v>0.13383754432624109</v>
      </c>
      <c r="Y557" s="24">
        <f t="shared" si="208"/>
        <v>3</v>
      </c>
      <c r="Z557" s="24">
        <f t="shared" si="209"/>
        <v>12</v>
      </c>
      <c r="AA557" s="26">
        <f>SUMIF('Rake Load'!A:A,Summary!B557,'Rake Load'!AO:AO)</f>
        <v>0</v>
      </c>
      <c r="AB557" s="26">
        <f>SUMIF(C$2:C557,C557,AA$2:AA557)</f>
        <v>0</v>
      </c>
      <c r="AC557" s="26">
        <f>SUM(AA$2:AA557)</f>
        <v>125.58750000000001</v>
      </c>
      <c r="AD557" s="31" t="e">
        <f t="shared" si="210"/>
        <v>#DIV/0!</v>
      </c>
      <c r="AE557" s="31" t="e">
        <f t="shared" si="211"/>
        <v>#DIV/0!</v>
      </c>
      <c r="AF557" s="31">
        <f t="shared" si="212"/>
        <v>0.33400930851063831</v>
      </c>
      <c r="AG557" s="26">
        <f>SUMIF(Unloader!B:B,Summary!B557,Unloader!M:M)</f>
        <v>0</v>
      </c>
      <c r="AH557" s="26">
        <f>SUMIF(C$2:C557,C557,AG$2:AG557)</f>
        <v>0</v>
      </c>
      <c r="AI557" s="26">
        <f>SUM(AG$2:AG557)</f>
        <v>1381981</v>
      </c>
      <c r="AJ557" s="28">
        <f>SUMIF(Unloader!B:B,Summary!B557,Unloader!X:X)</f>
        <v>0</v>
      </c>
      <c r="AK557" s="28">
        <f>SUMIF(Unloader!B:B,Summary!B557,Unloader!AE:AE)+SUMIF(Unloader!B:B,Summary!B557,Unloader!BS:BS)+SUMIF(Unloader!B:B,Summary!B557,Unloader!BO:BO)</f>
        <v>0</v>
      </c>
      <c r="AL557" s="28">
        <f>SUMIF(C$2:C557,C557,AJ$2:AJ557)</f>
        <v>0</v>
      </c>
      <c r="AM557" s="28">
        <f>SUMIF(C$2:C557,C557,AK$2:AK557)</f>
        <v>0</v>
      </c>
      <c r="AN557" s="18" t="e">
        <f t="shared" si="213"/>
        <v>#DIV/0!</v>
      </c>
      <c r="AO557" s="18">
        <f>SUM(AJ$2:AJ557)</f>
        <v>52.99444444444444</v>
      </c>
      <c r="AP557" s="18">
        <f>SUM(AK$2:AK557)</f>
        <v>13.250694444444441</v>
      </c>
      <c r="AQ557" s="18">
        <f t="shared" si="214"/>
        <v>1448.8452062693295</v>
      </c>
    </row>
    <row r="558" spans="1:43" x14ac:dyDescent="0.25">
      <c r="A558" s="49">
        <f t="shared" si="218"/>
        <v>557</v>
      </c>
      <c r="B558" s="120">
        <f t="shared" si="218"/>
        <v>41190</v>
      </c>
      <c r="C558" s="21">
        <f t="shared" si="196"/>
        <v>10</v>
      </c>
      <c r="D558" s="51">
        <f>COUNTIF('Rake Load'!A:A,Summary!B558)</f>
        <v>0</v>
      </c>
      <c r="E558" s="51">
        <f>SUMIF('Rake Load'!A:A,B558,'Rake Load'!F:F)</f>
        <v>0</v>
      </c>
      <c r="F558" s="23">
        <f>SUMIF('Rake Load'!A:A,B558,'Rake Load'!AB:AB)</f>
        <v>0</v>
      </c>
      <c r="G558" s="23" t="e">
        <f t="shared" si="197"/>
        <v>#DIV/0!</v>
      </c>
      <c r="H558" s="24" t="e">
        <f t="shared" si="198"/>
        <v>#DIV/0!</v>
      </c>
      <c r="I558" s="24" t="e">
        <f t="shared" si="199"/>
        <v>#DIV/0!</v>
      </c>
      <c r="J558" s="23">
        <f>SUMIF('Rake Load'!A:A,B558,'Rake Load'!BI:BI)</f>
        <v>0</v>
      </c>
      <c r="K558" s="29">
        <f t="shared" si="200"/>
        <v>0</v>
      </c>
      <c r="L558" s="29" t="e">
        <f t="shared" si="201"/>
        <v>#DIV/0!</v>
      </c>
      <c r="M558" s="36" t="e">
        <f t="shared" si="202"/>
        <v>#DIV/0!</v>
      </c>
      <c r="N558" s="36" t="e">
        <f t="shared" si="203"/>
        <v>#DIV/0!</v>
      </c>
      <c r="O558" s="122">
        <f>SUMIF(C$2:C558,C558,D$2:D558)</f>
        <v>0</v>
      </c>
      <c r="P558" s="21">
        <f>SUMIF(C$2:C558,C558,F$2:F558)</f>
        <v>0</v>
      </c>
      <c r="Q558" s="25" t="e">
        <f t="shared" si="204"/>
        <v>#DIV/0!</v>
      </c>
      <c r="R558" s="24" t="e">
        <f t="shared" si="205"/>
        <v>#DIV/0!</v>
      </c>
      <c r="S558" s="24" t="e">
        <f t="shared" si="206"/>
        <v>#DIV/0!</v>
      </c>
      <c r="T558" s="122">
        <f>SUM(D$2:D558)</f>
        <v>376</v>
      </c>
      <c r="U558" s="26">
        <f>SUMIF(C$2:C558,C558,E$2:E558)</f>
        <v>0</v>
      </c>
      <c r="V558" s="26">
        <f>SUM(E$2:E558)</f>
        <v>1324319.5799999998</v>
      </c>
      <c r="W558" s="31">
        <f>SUM(F$2:F558)</f>
        <v>50.32291666666665</v>
      </c>
      <c r="X558" s="31">
        <f t="shared" si="207"/>
        <v>0.13383754432624109</v>
      </c>
      <c r="Y558" s="24">
        <f t="shared" si="208"/>
        <v>3</v>
      </c>
      <c r="Z558" s="24">
        <f t="shared" si="209"/>
        <v>12</v>
      </c>
      <c r="AA558" s="26">
        <f>SUMIF('Rake Load'!A:A,Summary!B558,'Rake Load'!AO:AO)</f>
        <v>0</v>
      </c>
      <c r="AB558" s="26">
        <f>SUMIF(C$2:C558,C558,AA$2:AA558)</f>
        <v>0</v>
      </c>
      <c r="AC558" s="26">
        <f>SUM(AA$2:AA558)</f>
        <v>125.58750000000001</v>
      </c>
      <c r="AD558" s="31" t="e">
        <f t="shared" si="210"/>
        <v>#DIV/0!</v>
      </c>
      <c r="AE558" s="31" t="e">
        <f t="shared" si="211"/>
        <v>#DIV/0!</v>
      </c>
      <c r="AF558" s="31">
        <f t="shared" si="212"/>
        <v>0.33400930851063831</v>
      </c>
      <c r="AG558" s="26">
        <f>SUMIF(Unloader!B:B,Summary!B558,Unloader!M:M)</f>
        <v>0</v>
      </c>
      <c r="AH558" s="26">
        <f>SUMIF(C$2:C558,C558,AG$2:AG558)</f>
        <v>0</v>
      </c>
      <c r="AI558" s="26">
        <f>SUM(AG$2:AG558)</f>
        <v>1381981</v>
      </c>
      <c r="AJ558" s="28">
        <f>SUMIF(Unloader!B:B,Summary!B558,Unloader!X:X)</f>
        <v>0</v>
      </c>
      <c r="AK558" s="28">
        <f>SUMIF(Unloader!B:B,Summary!B558,Unloader!AE:AE)+SUMIF(Unloader!B:B,Summary!B558,Unloader!BS:BS)+SUMIF(Unloader!B:B,Summary!B558,Unloader!BO:BO)</f>
        <v>0</v>
      </c>
      <c r="AL558" s="28">
        <f>SUMIF(C$2:C558,C558,AJ$2:AJ558)</f>
        <v>0</v>
      </c>
      <c r="AM558" s="28">
        <f>SUMIF(C$2:C558,C558,AK$2:AK558)</f>
        <v>0</v>
      </c>
      <c r="AN558" s="18" t="e">
        <f t="shared" si="213"/>
        <v>#DIV/0!</v>
      </c>
      <c r="AO558" s="18">
        <f>SUM(AJ$2:AJ558)</f>
        <v>52.99444444444444</v>
      </c>
      <c r="AP558" s="18">
        <f>SUM(AK$2:AK558)</f>
        <v>13.250694444444441</v>
      </c>
      <c r="AQ558" s="18">
        <f t="shared" si="214"/>
        <v>1448.8452062693295</v>
      </c>
    </row>
    <row r="559" spans="1:43" x14ac:dyDescent="0.25">
      <c r="A559" s="49">
        <f t="shared" si="218"/>
        <v>558</v>
      </c>
      <c r="B559" s="120">
        <f t="shared" si="218"/>
        <v>41191</v>
      </c>
      <c r="C559" s="21">
        <f t="shared" si="196"/>
        <v>10</v>
      </c>
      <c r="D559" s="51">
        <f>COUNTIF('Rake Load'!A:A,Summary!B559)</f>
        <v>0</v>
      </c>
      <c r="E559" s="51">
        <f>SUMIF('Rake Load'!A:A,B559,'Rake Load'!F:F)</f>
        <v>0</v>
      </c>
      <c r="F559" s="23">
        <f>SUMIF('Rake Load'!A:A,B559,'Rake Load'!AB:AB)</f>
        <v>0</v>
      </c>
      <c r="G559" s="23" t="e">
        <f t="shared" si="197"/>
        <v>#DIV/0!</v>
      </c>
      <c r="H559" s="24" t="e">
        <f t="shared" si="198"/>
        <v>#DIV/0!</v>
      </c>
      <c r="I559" s="24" t="e">
        <f t="shared" si="199"/>
        <v>#DIV/0!</v>
      </c>
      <c r="J559" s="23">
        <f>SUMIF('Rake Load'!A:A,B559,'Rake Load'!BI:BI)</f>
        <v>0</v>
      </c>
      <c r="K559" s="29">
        <f t="shared" si="200"/>
        <v>0</v>
      </c>
      <c r="L559" s="29" t="e">
        <f t="shared" si="201"/>
        <v>#DIV/0!</v>
      </c>
      <c r="M559" s="36" t="e">
        <f t="shared" si="202"/>
        <v>#DIV/0!</v>
      </c>
      <c r="N559" s="36" t="e">
        <f t="shared" si="203"/>
        <v>#DIV/0!</v>
      </c>
      <c r="O559" s="122">
        <f>SUMIF(C$2:C559,C559,D$2:D559)</f>
        <v>0</v>
      </c>
      <c r="P559" s="21">
        <f>SUMIF(C$2:C559,C559,F$2:F559)</f>
        <v>0</v>
      </c>
      <c r="Q559" s="25" t="e">
        <f t="shared" si="204"/>
        <v>#DIV/0!</v>
      </c>
      <c r="R559" s="24" t="e">
        <f t="shared" si="205"/>
        <v>#DIV/0!</v>
      </c>
      <c r="S559" s="24" t="e">
        <f t="shared" si="206"/>
        <v>#DIV/0!</v>
      </c>
      <c r="T559" s="122">
        <f>SUM(D$2:D559)</f>
        <v>376</v>
      </c>
      <c r="U559" s="26">
        <f>SUMIF(C$2:C559,C559,E$2:E559)</f>
        <v>0</v>
      </c>
      <c r="V559" s="26">
        <f>SUM(E$2:E559)</f>
        <v>1324319.5799999998</v>
      </c>
      <c r="W559" s="31">
        <f>SUM(F$2:F559)</f>
        <v>50.32291666666665</v>
      </c>
      <c r="X559" s="31">
        <f t="shared" si="207"/>
        <v>0.13383754432624109</v>
      </c>
      <c r="Y559" s="24">
        <f t="shared" si="208"/>
        <v>3</v>
      </c>
      <c r="Z559" s="24">
        <f t="shared" si="209"/>
        <v>12</v>
      </c>
      <c r="AA559" s="26">
        <f>SUMIF('Rake Load'!A:A,Summary!B559,'Rake Load'!AO:AO)</f>
        <v>0</v>
      </c>
      <c r="AB559" s="26">
        <f>SUMIF(C$2:C559,C559,AA$2:AA559)</f>
        <v>0</v>
      </c>
      <c r="AC559" s="26">
        <f>SUM(AA$2:AA559)</f>
        <v>125.58750000000001</v>
      </c>
      <c r="AD559" s="31" t="e">
        <f t="shared" si="210"/>
        <v>#DIV/0!</v>
      </c>
      <c r="AE559" s="31" t="e">
        <f t="shared" si="211"/>
        <v>#DIV/0!</v>
      </c>
      <c r="AF559" s="31">
        <f t="shared" si="212"/>
        <v>0.33400930851063831</v>
      </c>
      <c r="AG559" s="26">
        <f>SUMIF(Unloader!B:B,Summary!B559,Unloader!M:M)</f>
        <v>0</v>
      </c>
      <c r="AH559" s="26">
        <f>SUMIF(C$2:C559,C559,AG$2:AG559)</f>
        <v>0</v>
      </c>
      <c r="AI559" s="26">
        <f>SUM(AG$2:AG559)</f>
        <v>1381981</v>
      </c>
      <c r="AJ559" s="28">
        <f>SUMIF(Unloader!B:B,Summary!B559,Unloader!X:X)</f>
        <v>0</v>
      </c>
      <c r="AK559" s="28">
        <f>SUMIF(Unloader!B:B,Summary!B559,Unloader!AE:AE)+SUMIF(Unloader!B:B,Summary!B559,Unloader!BS:BS)+SUMIF(Unloader!B:B,Summary!B559,Unloader!BO:BO)</f>
        <v>0</v>
      </c>
      <c r="AL559" s="28">
        <f>SUMIF(C$2:C559,C559,AJ$2:AJ559)</f>
        <v>0</v>
      </c>
      <c r="AM559" s="28">
        <f>SUMIF(C$2:C559,C559,AK$2:AK559)</f>
        <v>0</v>
      </c>
      <c r="AN559" s="18" t="e">
        <f t="shared" si="213"/>
        <v>#DIV/0!</v>
      </c>
      <c r="AO559" s="18">
        <f>SUM(AJ$2:AJ559)</f>
        <v>52.99444444444444</v>
      </c>
      <c r="AP559" s="18">
        <f>SUM(AK$2:AK559)</f>
        <v>13.250694444444441</v>
      </c>
      <c r="AQ559" s="18">
        <f t="shared" si="214"/>
        <v>1448.8452062693295</v>
      </c>
    </row>
    <row r="560" spans="1:43" x14ac:dyDescent="0.25">
      <c r="A560" s="49">
        <f t="shared" si="218"/>
        <v>559</v>
      </c>
      <c r="B560" s="120">
        <f t="shared" si="218"/>
        <v>41192</v>
      </c>
      <c r="C560" s="21">
        <f t="shared" si="196"/>
        <v>10</v>
      </c>
      <c r="D560" s="51">
        <f>COUNTIF('Rake Load'!A:A,Summary!B560)</f>
        <v>0</v>
      </c>
      <c r="E560" s="51">
        <f>SUMIF('Rake Load'!A:A,B560,'Rake Load'!F:F)</f>
        <v>0</v>
      </c>
      <c r="F560" s="23">
        <f>SUMIF('Rake Load'!A:A,B560,'Rake Load'!AB:AB)</f>
        <v>0</v>
      </c>
      <c r="G560" s="23" t="e">
        <f t="shared" si="197"/>
        <v>#DIV/0!</v>
      </c>
      <c r="H560" s="24" t="e">
        <f t="shared" si="198"/>
        <v>#DIV/0!</v>
      </c>
      <c r="I560" s="24" t="e">
        <f t="shared" si="199"/>
        <v>#DIV/0!</v>
      </c>
      <c r="J560" s="23">
        <f>SUMIF('Rake Load'!A:A,B560,'Rake Load'!BI:BI)</f>
        <v>0</v>
      </c>
      <c r="K560" s="29">
        <f t="shared" si="200"/>
        <v>0</v>
      </c>
      <c r="L560" s="29" t="e">
        <f t="shared" si="201"/>
        <v>#DIV/0!</v>
      </c>
      <c r="M560" s="36" t="e">
        <f t="shared" si="202"/>
        <v>#DIV/0!</v>
      </c>
      <c r="N560" s="36" t="e">
        <f t="shared" si="203"/>
        <v>#DIV/0!</v>
      </c>
      <c r="O560" s="122">
        <f>SUMIF(C$2:C560,C560,D$2:D560)</f>
        <v>0</v>
      </c>
      <c r="P560" s="21">
        <f>SUMIF(C$2:C560,C560,F$2:F560)</f>
        <v>0</v>
      </c>
      <c r="Q560" s="25" t="e">
        <f t="shared" si="204"/>
        <v>#DIV/0!</v>
      </c>
      <c r="R560" s="24" t="e">
        <f t="shared" si="205"/>
        <v>#DIV/0!</v>
      </c>
      <c r="S560" s="24" t="e">
        <f t="shared" si="206"/>
        <v>#DIV/0!</v>
      </c>
      <c r="T560" s="122">
        <f>SUM(D$2:D560)</f>
        <v>376</v>
      </c>
      <c r="U560" s="26">
        <f>SUMIF(C$2:C560,C560,E$2:E560)</f>
        <v>0</v>
      </c>
      <c r="V560" s="26">
        <f>SUM(E$2:E560)</f>
        <v>1324319.5799999998</v>
      </c>
      <c r="W560" s="31">
        <f>SUM(F$2:F560)</f>
        <v>50.32291666666665</v>
      </c>
      <c r="X560" s="31">
        <f t="shared" si="207"/>
        <v>0.13383754432624109</v>
      </c>
      <c r="Y560" s="24">
        <f t="shared" si="208"/>
        <v>3</v>
      </c>
      <c r="Z560" s="24">
        <f t="shared" si="209"/>
        <v>12</v>
      </c>
      <c r="AA560" s="26">
        <f>SUMIF('Rake Load'!A:A,Summary!B560,'Rake Load'!AO:AO)</f>
        <v>0</v>
      </c>
      <c r="AB560" s="26">
        <f>SUMIF(C$2:C560,C560,AA$2:AA560)</f>
        <v>0</v>
      </c>
      <c r="AC560" s="26">
        <f>SUM(AA$2:AA560)</f>
        <v>125.58750000000001</v>
      </c>
      <c r="AD560" s="31" t="e">
        <f t="shared" si="210"/>
        <v>#DIV/0!</v>
      </c>
      <c r="AE560" s="31" t="e">
        <f t="shared" si="211"/>
        <v>#DIV/0!</v>
      </c>
      <c r="AF560" s="31">
        <f t="shared" si="212"/>
        <v>0.33400930851063831</v>
      </c>
      <c r="AG560" s="26">
        <f>SUMIF(Unloader!B:B,Summary!B560,Unloader!M:M)</f>
        <v>0</v>
      </c>
      <c r="AH560" s="26">
        <f>SUMIF(C$2:C560,C560,AG$2:AG560)</f>
        <v>0</v>
      </c>
      <c r="AI560" s="26">
        <f>SUM(AG$2:AG560)</f>
        <v>1381981</v>
      </c>
      <c r="AJ560" s="28">
        <f>SUMIF(Unloader!B:B,Summary!B560,Unloader!X:X)</f>
        <v>0</v>
      </c>
      <c r="AK560" s="28">
        <f>SUMIF(Unloader!B:B,Summary!B560,Unloader!AE:AE)+SUMIF(Unloader!B:B,Summary!B560,Unloader!BS:BS)+SUMIF(Unloader!B:B,Summary!B560,Unloader!BO:BO)</f>
        <v>0</v>
      </c>
      <c r="AL560" s="28">
        <f>SUMIF(C$2:C560,C560,AJ$2:AJ560)</f>
        <v>0</v>
      </c>
      <c r="AM560" s="28">
        <f>SUMIF(C$2:C560,C560,AK$2:AK560)</f>
        <v>0</v>
      </c>
      <c r="AN560" s="18" t="e">
        <f t="shared" si="213"/>
        <v>#DIV/0!</v>
      </c>
      <c r="AO560" s="18">
        <f>SUM(AJ$2:AJ560)</f>
        <v>52.99444444444444</v>
      </c>
      <c r="AP560" s="18">
        <f>SUM(AK$2:AK560)</f>
        <v>13.250694444444441</v>
      </c>
      <c r="AQ560" s="18">
        <f t="shared" si="214"/>
        <v>1448.8452062693295</v>
      </c>
    </row>
    <row r="561" spans="1:43" x14ac:dyDescent="0.25">
      <c r="A561" s="49">
        <f t="shared" si="218"/>
        <v>560</v>
      </c>
      <c r="B561" s="120">
        <f t="shared" si="218"/>
        <v>41193</v>
      </c>
      <c r="C561" s="21">
        <f t="shared" si="196"/>
        <v>10</v>
      </c>
      <c r="D561" s="51">
        <f>COUNTIF('Rake Load'!A:A,Summary!B561)</f>
        <v>0</v>
      </c>
      <c r="E561" s="51">
        <f>SUMIF('Rake Load'!A:A,B561,'Rake Load'!F:F)</f>
        <v>0</v>
      </c>
      <c r="F561" s="23">
        <f>SUMIF('Rake Load'!A:A,B561,'Rake Load'!AB:AB)</f>
        <v>0</v>
      </c>
      <c r="G561" s="23" t="e">
        <f t="shared" si="197"/>
        <v>#DIV/0!</v>
      </c>
      <c r="H561" s="24" t="e">
        <f t="shared" si="198"/>
        <v>#DIV/0!</v>
      </c>
      <c r="I561" s="24" t="e">
        <f t="shared" si="199"/>
        <v>#DIV/0!</v>
      </c>
      <c r="J561" s="23">
        <f>SUMIF('Rake Load'!A:A,B561,'Rake Load'!BI:BI)</f>
        <v>0</v>
      </c>
      <c r="K561" s="29">
        <f t="shared" si="200"/>
        <v>0</v>
      </c>
      <c r="L561" s="29" t="e">
        <f t="shared" si="201"/>
        <v>#DIV/0!</v>
      </c>
      <c r="M561" s="36" t="e">
        <f t="shared" si="202"/>
        <v>#DIV/0!</v>
      </c>
      <c r="N561" s="36" t="e">
        <f t="shared" si="203"/>
        <v>#DIV/0!</v>
      </c>
      <c r="O561" s="122">
        <f>SUMIF(C$2:C561,C561,D$2:D561)</f>
        <v>0</v>
      </c>
      <c r="P561" s="21">
        <f>SUMIF(C$2:C561,C561,F$2:F561)</f>
        <v>0</v>
      </c>
      <c r="Q561" s="25" t="e">
        <f t="shared" si="204"/>
        <v>#DIV/0!</v>
      </c>
      <c r="R561" s="24" t="e">
        <f t="shared" si="205"/>
        <v>#DIV/0!</v>
      </c>
      <c r="S561" s="24" t="e">
        <f t="shared" si="206"/>
        <v>#DIV/0!</v>
      </c>
      <c r="T561" s="122">
        <f>SUM(D$2:D561)</f>
        <v>376</v>
      </c>
      <c r="U561" s="26">
        <f>SUMIF(C$2:C561,C561,E$2:E561)</f>
        <v>0</v>
      </c>
      <c r="V561" s="26">
        <f>SUM(E$2:E561)</f>
        <v>1324319.5799999998</v>
      </c>
      <c r="W561" s="31">
        <f>SUM(F$2:F561)</f>
        <v>50.32291666666665</v>
      </c>
      <c r="X561" s="31">
        <f t="shared" si="207"/>
        <v>0.13383754432624109</v>
      </c>
      <c r="Y561" s="24">
        <f t="shared" si="208"/>
        <v>3</v>
      </c>
      <c r="Z561" s="24">
        <f t="shared" si="209"/>
        <v>12</v>
      </c>
      <c r="AA561" s="26">
        <f>SUMIF('Rake Load'!A:A,Summary!B561,'Rake Load'!AO:AO)</f>
        <v>0</v>
      </c>
      <c r="AB561" s="26">
        <f>SUMIF(C$2:C561,C561,AA$2:AA561)</f>
        <v>0</v>
      </c>
      <c r="AC561" s="26">
        <f>SUM(AA$2:AA561)</f>
        <v>125.58750000000001</v>
      </c>
      <c r="AD561" s="31" t="e">
        <f t="shared" si="210"/>
        <v>#DIV/0!</v>
      </c>
      <c r="AE561" s="31" t="e">
        <f t="shared" si="211"/>
        <v>#DIV/0!</v>
      </c>
      <c r="AF561" s="31">
        <f t="shared" si="212"/>
        <v>0.33400930851063831</v>
      </c>
      <c r="AG561" s="26">
        <f>SUMIF(Unloader!B:B,Summary!B561,Unloader!M:M)</f>
        <v>0</v>
      </c>
      <c r="AH561" s="26">
        <f>SUMIF(C$2:C561,C561,AG$2:AG561)</f>
        <v>0</v>
      </c>
      <c r="AI561" s="26">
        <f>SUM(AG$2:AG561)</f>
        <v>1381981</v>
      </c>
      <c r="AJ561" s="28">
        <f>SUMIF(Unloader!B:B,Summary!B561,Unloader!X:X)</f>
        <v>0</v>
      </c>
      <c r="AK561" s="28">
        <f>SUMIF(Unloader!B:B,Summary!B561,Unloader!AE:AE)+SUMIF(Unloader!B:B,Summary!B561,Unloader!BS:BS)+SUMIF(Unloader!B:B,Summary!B561,Unloader!BO:BO)</f>
        <v>0</v>
      </c>
      <c r="AL561" s="28">
        <f>SUMIF(C$2:C561,C561,AJ$2:AJ561)</f>
        <v>0</v>
      </c>
      <c r="AM561" s="28">
        <f>SUMIF(C$2:C561,C561,AK$2:AK561)</f>
        <v>0</v>
      </c>
      <c r="AN561" s="18" t="e">
        <f t="shared" si="213"/>
        <v>#DIV/0!</v>
      </c>
      <c r="AO561" s="18">
        <f>SUM(AJ$2:AJ561)</f>
        <v>52.99444444444444</v>
      </c>
      <c r="AP561" s="18">
        <f>SUM(AK$2:AK561)</f>
        <v>13.250694444444441</v>
      </c>
      <c r="AQ561" s="18">
        <f t="shared" si="214"/>
        <v>1448.8452062693295</v>
      </c>
    </row>
    <row r="562" spans="1:43" x14ac:dyDescent="0.25">
      <c r="A562" s="49">
        <f t="shared" si="218"/>
        <v>561</v>
      </c>
      <c r="B562" s="120">
        <f t="shared" si="218"/>
        <v>41194</v>
      </c>
      <c r="C562" s="21">
        <f t="shared" si="196"/>
        <v>10</v>
      </c>
      <c r="D562" s="51">
        <f>COUNTIF('Rake Load'!A:A,Summary!B562)</f>
        <v>0</v>
      </c>
      <c r="E562" s="51">
        <f>SUMIF('Rake Load'!A:A,B562,'Rake Load'!F:F)</f>
        <v>0</v>
      </c>
      <c r="F562" s="23">
        <f>SUMIF('Rake Load'!A:A,B562,'Rake Load'!AB:AB)</f>
        <v>0</v>
      </c>
      <c r="G562" s="23" t="e">
        <f t="shared" si="197"/>
        <v>#DIV/0!</v>
      </c>
      <c r="H562" s="24" t="e">
        <f t="shared" si="198"/>
        <v>#DIV/0!</v>
      </c>
      <c r="I562" s="24" t="e">
        <f t="shared" si="199"/>
        <v>#DIV/0!</v>
      </c>
      <c r="J562" s="23">
        <f>SUMIF('Rake Load'!A:A,B562,'Rake Load'!BI:BI)</f>
        <v>0</v>
      </c>
      <c r="K562" s="29">
        <f t="shared" si="200"/>
        <v>0</v>
      </c>
      <c r="L562" s="29" t="e">
        <f t="shared" si="201"/>
        <v>#DIV/0!</v>
      </c>
      <c r="M562" s="36" t="e">
        <f t="shared" si="202"/>
        <v>#DIV/0!</v>
      </c>
      <c r="N562" s="36" t="e">
        <f t="shared" si="203"/>
        <v>#DIV/0!</v>
      </c>
      <c r="O562" s="122">
        <f>SUMIF(C$2:C562,C562,D$2:D562)</f>
        <v>0</v>
      </c>
      <c r="P562" s="21">
        <f>SUMIF(C$2:C562,C562,F$2:F562)</f>
        <v>0</v>
      </c>
      <c r="Q562" s="25" t="e">
        <f t="shared" si="204"/>
        <v>#DIV/0!</v>
      </c>
      <c r="R562" s="24" t="e">
        <f t="shared" si="205"/>
        <v>#DIV/0!</v>
      </c>
      <c r="S562" s="24" t="e">
        <f t="shared" si="206"/>
        <v>#DIV/0!</v>
      </c>
      <c r="T562" s="122">
        <f>SUM(D$2:D562)</f>
        <v>376</v>
      </c>
      <c r="U562" s="26">
        <f>SUMIF(C$2:C562,C562,E$2:E562)</f>
        <v>0</v>
      </c>
      <c r="V562" s="26">
        <f>SUM(E$2:E562)</f>
        <v>1324319.5799999998</v>
      </c>
      <c r="W562" s="31">
        <f>SUM(F$2:F562)</f>
        <v>50.32291666666665</v>
      </c>
      <c r="X562" s="31">
        <f t="shared" si="207"/>
        <v>0.13383754432624109</v>
      </c>
      <c r="Y562" s="24">
        <f t="shared" si="208"/>
        <v>3</v>
      </c>
      <c r="Z562" s="24">
        <f t="shared" si="209"/>
        <v>12</v>
      </c>
      <c r="AA562" s="26">
        <f>SUMIF('Rake Load'!A:A,Summary!B562,'Rake Load'!AO:AO)</f>
        <v>0</v>
      </c>
      <c r="AB562" s="26">
        <f>SUMIF(C$2:C562,C562,AA$2:AA562)</f>
        <v>0</v>
      </c>
      <c r="AC562" s="26">
        <f>SUM(AA$2:AA562)</f>
        <v>125.58750000000001</v>
      </c>
      <c r="AD562" s="31" t="e">
        <f t="shared" si="210"/>
        <v>#DIV/0!</v>
      </c>
      <c r="AE562" s="31" t="e">
        <f t="shared" si="211"/>
        <v>#DIV/0!</v>
      </c>
      <c r="AF562" s="31">
        <f t="shared" si="212"/>
        <v>0.33400930851063831</v>
      </c>
      <c r="AG562" s="26">
        <f>SUMIF(Unloader!B:B,Summary!B562,Unloader!M:M)</f>
        <v>0</v>
      </c>
      <c r="AH562" s="26">
        <f>SUMIF(C$2:C562,C562,AG$2:AG562)</f>
        <v>0</v>
      </c>
      <c r="AI562" s="26">
        <f>SUM(AG$2:AG562)</f>
        <v>1381981</v>
      </c>
      <c r="AJ562" s="28">
        <f>SUMIF(Unloader!B:B,Summary!B562,Unloader!X:X)</f>
        <v>0</v>
      </c>
      <c r="AK562" s="28">
        <f>SUMIF(Unloader!B:B,Summary!B562,Unloader!AE:AE)+SUMIF(Unloader!B:B,Summary!B562,Unloader!BS:BS)+SUMIF(Unloader!B:B,Summary!B562,Unloader!BO:BO)</f>
        <v>0</v>
      </c>
      <c r="AL562" s="28">
        <f>SUMIF(C$2:C562,C562,AJ$2:AJ562)</f>
        <v>0</v>
      </c>
      <c r="AM562" s="28">
        <f>SUMIF(C$2:C562,C562,AK$2:AK562)</f>
        <v>0</v>
      </c>
      <c r="AN562" s="18" t="e">
        <f t="shared" si="213"/>
        <v>#DIV/0!</v>
      </c>
      <c r="AO562" s="18">
        <f>SUM(AJ$2:AJ562)</f>
        <v>52.99444444444444</v>
      </c>
      <c r="AP562" s="18">
        <f>SUM(AK$2:AK562)</f>
        <v>13.250694444444441</v>
      </c>
      <c r="AQ562" s="18">
        <f t="shared" si="214"/>
        <v>1448.8452062693295</v>
      </c>
    </row>
    <row r="563" spans="1:43" x14ac:dyDescent="0.25">
      <c r="A563" s="49">
        <f t="shared" si="218"/>
        <v>562</v>
      </c>
      <c r="B563" s="120">
        <f t="shared" si="218"/>
        <v>41195</v>
      </c>
      <c r="C563" s="21">
        <f t="shared" si="196"/>
        <v>10</v>
      </c>
      <c r="D563" s="51">
        <f>COUNTIF('Rake Load'!A:A,Summary!B563)</f>
        <v>0</v>
      </c>
      <c r="E563" s="51">
        <f>SUMIF('Rake Load'!A:A,B563,'Rake Load'!F:F)</f>
        <v>0</v>
      </c>
      <c r="F563" s="23">
        <f>SUMIF('Rake Load'!A:A,B563,'Rake Load'!AB:AB)</f>
        <v>0</v>
      </c>
      <c r="G563" s="23" t="e">
        <f t="shared" si="197"/>
        <v>#DIV/0!</v>
      </c>
      <c r="H563" s="24" t="e">
        <f t="shared" si="198"/>
        <v>#DIV/0!</v>
      </c>
      <c r="I563" s="24" t="e">
        <f t="shared" si="199"/>
        <v>#DIV/0!</v>
      </c>
      <c r="J563" s="23">
        <f>SUMIF('Rake Load'!A:A,B563,'Rake Load'!BI:BI)</f>
        <v>0</v>
      </c>
      <c r="K563" s="29">
        <f t="shared" si="200"/>
        <v>0</v>
      </c>
      <c r="L563" s="29" t="e">
        <f t="shared" si="201"/>
        <v>#DIV/0!</v>
      </c>
      <c r="M563" s="36" t="e">
        <f t="shared" si="202"/>
        <v>#DIV/0!</v>
      </c>
      <c r="N563" s="36" t="e">
        <f t="shared" si="203"/>
        <v>#DIV/0!</v>
      </c>
      <c r="O563" s="122">
        <f>SUMIF(C$2:C563,C563,D$2:D563)</f>
        <v>0</v>
      </c>
      <c r="P563" s="21">
        <f>SUMIF(C$2:C563,C563,F$2:F563)</f>
        <v>0</v>
      </c>
      <c r="Q563" s="25" t="e">
        <f t="shared" si="204"/>
        <v>#DIV/0!</v>
      </c>
      <c r="R563" s="24" t="e">
        <f t="shared" si="205"/>
        <v>#DIV/0!</v>
      </c>
      <c r="S563" s="24" t="e">
        <f t="shared" si="206"/>
        <v>#DIV/0!</v>
      </c>
      <c r="T563" s="122">
        <f>SUM(D$2:D563)</f>
        <v>376</v>
      </c>
      <c r="U563" s="26">
        <f>SUMIF(C$2:C563,C563,E$2:E563)</f>
        <v>0</v>
      </c>
      <c r="V563" s="26">
        <f>SUM(E$2:E563)</f>
        <v>1324319.5799999998</v>
      </c>
      <c r="W563" s="31">
        <f>SUM(F$2:F563)</f>
        <v>50.32291666666665</v>
      </c>
      <c r="X563" s="31">
        <f t="shared" si="207"/>
        <v>0.13383754432624109</v>
      </c>
      <c r="Y563" s="24">
        <f t="shared" si="208"/>
        <v>3</v>
      </c>
      <c r="Z563" s="24">
        <f t="shared" si="209"/>
        <v>12</v>
      </c>
      <c r="AA563" s="26">
        <f>SUMIF('Rake Load'!A:A,Summary!B563,'Rake Load'!AO:AO)</f>
        <v>0</v>
      </c>
      <c r="AB563" s="26">
        <f>SUMIF(C$2:C563,C563,AA$2:AA563)</f>
        <v>0</v>
      </c>
      <c r="AC563" s="26">
        <f>SUM(AA$2:AA563)</f>
        <v>125.58750000000001</v>
      </c>
      <c r="AD563" s="31" t="e">
        <f t="shared" si="210"/>
        <v>#DIV/0!</v>
      </c>
      <c r="AE563" s="31" t="e">
        <f t="shared" si="211"/>
        <v>#DIV/0!</v>
      </c>
      <c r="AF563" s="31">
        <f t="shared" si="212"/>
        <v>0.33400930851063831</v>
      </c>
      <c r="AG563" s="26">
        <f>SUMIF(Unloader!B:B,Summary!B563,Unloader!M:M)</f>
        <v>0</v>
      </c>
      <c r="AH563" s="26">
        <f>SUMIF(C$2:C563,C563,AG$2:AG563)</f>
        <v>0</v>
      </c>
      <c r="AI563" s="26">
        <f>SUM(AG$2:AG563)</f>
        <v>1381981</v>
      </c>
      <c r="AJ563" s="28">
        <f>SUMIF(Unloader!B:B,Summary!B563,Unloader!X:X)</f>
        <v>0</v>
      </c>
      <c r="AK563" s="28">
        <f>SUMIF(Unloader!B:B,Summary!B563,Unloader!AE:AE)+SUMIF(Unloader!B:B,Summary!B563,Unloader!BS:BS)+SUMIF(Unloader!B:B,Summary!B563,Unloader!BO:BO)</f>
        <v>0</v>
      </c>
      <c r="AL563" s="28">
        <f>SUMIF(C$2:C563,C563,AJ$2:AJ563)</f>
        <v>0</v>
      </c>
      <c r="AM563" s="28">
        <f>SUMIF(C$2:C563,C563,AK$2:AK563)</f>
        <v>0</v>
      </c>
      <c r="AN563" s="18" t="e">
        <f t="shared" si="213"/>
        <v>#DIV/0!</v>
      </c>
      <c r="AO563" s="18">
        <f>SUM(AJ$2:AJ563)</f>
        <v>52.99444444444444</v>
      </c>
      <c r="AP563" s="18">
        <f>SUM(AK$2:AK563)</f>
        <v>13.250694444444441</v>
      </c>
      <c r="AQ563" s="18">
        <f t="shared" si="214"/>
        <v>1448.8452062693295</v>
      </c>
    </row>
    <row r="564" spans="1:43" x14ac:dyDescent="0.25">
      <c r="A564" s="49">
        <f t="shared" si="218"/>
        <v>563</v>
      </c>
      <c r="B564" s="120">
        <f t="shared" si="218"/>
        <v>41196</v>
      </c>
      <c r="C564" s="21">
        <f t="shared" si="196"/>
        <v>10</v>
      </c>
      <c r="D564" s="51">
        <f>COUNTIF('Rake Load'!A:A,Summary!B564)</f>
        <v>0</v>
      </c>
      <c r="E564" s="51">
        <f>SUMIF('Rake Load'!A:A,B564,'Rake Load'!F:F)</f>
        <v>0</v>
      </c>
      <c r="F564" s="23">
        <f>SUMIF('Rake Load'!A:A,B564,'Rake Load'!AB:AB)</f>
        <v>0</v>
      </c>
      <c r="G564" s="23" t="e">
        <f t="shared" si="197"/>
        <v>#DIV/0!</v>
      </c>
      <c r="H564" s="24" t="e">
        <f t="shared" si="198"/>
        <v>#DIV/0!</v>
      </c>
      <c r="I564" s="24" t="e">
        <f t="shared" si="199"/>
        <v>#DIV/0!</v>
      </c>
      <c r="J564" s="23">
        <f>SUMIF('Rake Load'!A:A,B564,'Rake Load'!BI:BI)</f>
        <v>0</v>
      </c>
      <c r="K564" s="29">
        <f t="shared" si="200"/>
        <v>0</v>
      </c>
      <c r="L564" s="29" t="e">
        <f t="shared" si="201"/>
        <v>#DIV/0!</v>
      </c>
      <c r="M564" s="36" t="e">
        <f t="shared" si="202"/>
        <v>#DIV/0!</v>
      </c>
      <c r="N564" s="36" t="e">
        <f t="shared" si="203"/>
        <v>#DIV/0!</v>
      </c>
      <c r="O564" s="122">
        <f>SUMIF(C$2:C564,C564,D$2:D564)</f>
        <v>0</v>
      </c>
      <c r="P564" s="21">
        <f>SUMIF(C$2:C564,C564,F$2:F564)</f>
        <v>0</v>
      </c>
      <c r="Q564" s="25" t="e">
        <f t="shared" si="204"/>
        <v>#DIV/0!</v>
      </c>
      <c r="R564" s="24" t="e">
        <f t="shared" si="205"/>
        <v>#DIV/0!</v>
      </c>
      <c r="S564" s="24" t="e">
        <f t="shared" si="206"/>
        <v>#DIV/0!</v>
      </c>
      <c r="T564" s="122">
        <f>SUM(D$2:D564)</f>
        <v>376</v>
      </c>
      <c r="U564" s="26">
        <f>SUMIF(C$2:C564,C564,E$2:E564)</f>
        <v>0</v>
      </c>
      <c r="V564" s="26">
        <f>SUM(E$2:E564)</f>
        <v>1324319.5799999998</v>
      </c>
      <c r="W564" s="31">
        <f>SUM(F$2:F564)</f>
        <v>50.32291666666665</v>
      </c>
      <c r="X564" s="31">
        <f t="shared" si="207"/>
        <v>0.13383754432624109</v>
      </c>
      <c r="Y564" s="24">
        <f t="shared" si="208"/>
        <v>3</v>
      </c>
      <c r="Z564" s="24">
        <f t="shared" si="209"/>
        <v>12</v>
      </c>
      <c r="AA564" s="26">
        <f>SUMIF('Rake Load'!A:A,Summary!B564,'Rake Load'!AO:AO)</f>
        <v>0</v>
      </c>
      <c r="AB564" s="26">
        <f>SUMIF(C$2:C564,C564,AA$2:AA564)</f>
        <v>0</v>
      </c>
      <c r="AC564" s="26">
        <f>SUM(AA$2:AA564)</f>
        <v>125.58750000000001</v>
      </c>
      <c r="AD564" s="31" t="e">
        <f t="shared" si="210"/>
        <v>#DIV/0!</v>
      </c>
      <c r="AE564" s="31" t="e">
        <f t="shared" si="211"/>
        <v>#DIV/0!</v>
      </c>
      <c r="AF564" s="31">
        <f t="shared" si="212"/>
        <v>0.33400930851063831</v>
      </c>
      <c r="AG564" s="26">
        <f>SUMIF(Unloader!B:B,Summary!B564,Unloader!M:M)</f>
        <v>0</v>
      </c>
      <c r="AH564" s="26">
        <f>SUMIF(C$2:C564,C564,AG$2:AG564)</f>
        <v>0</v>
      </c>
      <c r="AI564" s="26">
        <f>SUM(AG$2:AG564)</f>
        <v>1381981</v>
      </c>
      <c r="AJ564" s="28">
        <f>SUMIF(Unloader!B:B,Summary!B564,Unloader!X:X)</f>
        <v>0</v>
      </c>
      <c r="AK564" s="28">
        <f>SUMIF(Unloader!B:B,Summary!B564,Unloader!AE:AE)+SUMIF(Unloader!B:B,Summary!B564,Unloader!BS:BS)+SUMIF(Unloader!B:B,Summary!B564,Unloader!BO:BO)</f>
        <v>0</v>
      </c>
      <c r="AL564" s="28">
        <f>SUMIF(C$2:C564,C564,AJ$2:AJ564)</f>
        <v>0</v>
      </c>
      <c r="AM564" s="28">
        <f>SUMIF(C$2:C564,C564,AK$2:AK564)</f>
        <v>0</v>
      </c>
      <c r="AN564" s="18" t="e">
        <f t="shared" si="213"/>
        <v>#DIV/0!</v>
      </c>
      <c r="AO564" s="18">
        <f>SUM(AJ$2:AJ564)</f>
        <v>52.99444444444444</v>
      </c>
      <c r="AP564" s="18">
        <f>SUM(AK$2:AK564)</f>
        <v>13.250694444444441</v>
      </c>
      <c r="AQ564" s="18">
        <f t="shared" si="214"/>
        <v>1448.8452062693295</v>
      </c>
    </row>
    <row r="565" spans="1:43" x14ac:dyDescent="0.25">
      <c r="A565" s="49">
        <f t="shared" si="218"/>
        <v>564</v>
      </c>
      <c r="B565" s="120">
        <f t="shared" si="218"/>
        <v>41197</v>
      </c>
      <c r="C565" s="21">
        <f t="shared" si="196"/>
        <v>10</v>
      </c>
      <c r="D565" s="51">
        <f>COUNTIF('Rake Load'!A:A,Summary!B565)</f>
        <v>0</v>
      </c>
      <c r="E565" s="51">
        <f>SUMIF('Rake Load'!A:A,B565,'Rake Load'!F:F)</f>
        <v>0</v>
      </c>
      <c r="F565" s="23">
        <f>SUMIF('Rake Load'!A:A,B565,'Rake Load'!AB:AB)</f>
        <v>0</v>
      </c>
      <c r="G565" s="23" t="e">
        <f t="shared" si="197"/>
        <v>#DIV/0!</v>
      </c>
      <c r="H565" s="24" t="e">
        <f t="shared" si="198"/>
        <v>#DIV/0!</v>
      </c>
      <c r="I565" s="24" t="e">
        <f t="shared" si="199"/>
        <v>#DIV/0!</v>
      </c>
      <c r="J565" s="23">
        <f>SUMIF('Rake Load'!A:A,B565,'Rake Load'!BI:BI)</f>
        <v>0</v>
      </c>
      <c r="K565" s="29">
        <f t="shared" si="200"/>
        <v>0</v>
      </c>
      <c r="L565" s="29" t="e">
        <f t="shared" si="201"/>
        <v>#DIV/0!</v>
      </c>
      <c r="M565" s="36" t="e">
        <f t="shared" si="202"/>
        <v>#DIV/0!</v>
      </c>
      <c r="N565" s="36" t="e">
        <f t="shared" si="203"/>
        <v>#DIV/0!</v>
      </c>
      <c r="O565" s="122">
        <f>SUMIF(C$2:C565,C565,D$2:D565)</f>
        <v>0</v>
      </c>
      <c r="P565" s="21">
        <f>SUMIF(C$2:C565,C565,F$2:F565)</f>
        <v>0</v>
      </c>
      <c r="Q565" s="25" t="e">
        <f t="shared" si="204"/>
        <v>#DIV/0!</v>
      </c>
      <c r="R565" s="24" t="e">
        <f t="shared" si="205"/>
        <v>#DIV/0!</v>
      </c>
      <c r="S565" s="24" t="e">
        <f t="shared" si="206"/>
        <v>#DIV/0!</v>
      </c>
      <c r="T565" s="122">
        <f>SUM(D$2:D565)</f>
        <v>376</v>
      </c>
      <c r="U565" s="26">
        <f>SUMIF(C$2:C565,C565,E$2:E565)</f>
        <v>0</v>
      </c>
      <c r="V565" s="26">
        <f>SUM(E$2:E565)</f>
        <v>1324319.5799999998</v>
      </c>
      <c r="W565" s="31">
        <f>SUM(F$2:F565)</f>
        <v>50.32291666666665</v>
      </c>
      <c r="X565" s="31">
        <f t="shared" si="207"/>
        <v>0.13383754432624109</v>
      </c>
      <c r="Y565" s="24">
        <f t="shared" si="208"/>
        <v>3</v>
      </c>
      <c r="Z565" s="24">
        <f t="shared" si="209"/>
        <v>12</v>
      </c>
      <c r="AA565" s="26">
        <f>SUMIF('Rake Load'!A:A,Summary!B565,'Rake Load'!AO:AO)</f>
        <v>0</v>
      </c>
      <c r="AB565" s="26">
        <f>SUMIF(C$2:C565,C565,AA$2:AA565)</f>
        <v>0</v>
      </c>
      <c r="AC565" s="26">
        <f>SUM(AA$2:AA565)</f>
        <v>125.58750000000001</v>
      </c>
      <c r="AD565" s="31" t="e">
        <f t="shared" si="210"/>
        <v>#DIV/0!</v>
      </c>
      <c r="AE565" s="31" t="e">
        <f t="shared" si="211"/>
        <v>#DIV/0!</v>
      </c>
      <c r="AF565" s="31">
        <f t="shared" si="212"/>
        <v>0.33400930851063831</v>
      </c>
      <c r="AG565" s="26">
        <f>SUMIF(Unloader!B:B,Summary!B565,Unloader!M:M)</f>
        <v>0</v>
      </c>
      <c r="AH565" s="26">
        <f>SUMIF(C$2:C565,C565,AG$2:AG565)</f>
        <v>0</v>
      </c>
      <c r="AI565" s="26">
        <f>SUM(AG$2:AG565)</f>
        <v>1381981</v>
      </c>
      <c r="AJ565" s="28">
        <f>SUMIF(Unloader!B:B,Summary!B565,Unloader!X:X)</f>
        <v>0</v>
      </c>
      <c r="AK565" s="28">
        <f>SUMIF(Unloader!B:B,Summary!B565,Unloader!AE:AE)+SUMIF(Unloader!B:B,Summary!B565,Unloader!BS:BS)+SUMIF(Unloader!B:B,Summary!B565,Unloader!BO:BO)</f>
        <v>0</v>
      </c>
      <c r="AL565" s="28">
        <f>SUMIF(C$2:C565,C565,AJ$2:AJ565)</f>
        <v>0</v>
      </c>
      <c r="AM565" s="28">
        <f>SUMIF(C$2:C565,C565,AK$2:AK565)</f>
        <v>0</v>
      </c>
      <c r="AN565" s="18" t="e">
        <f t="shared" si="213"/>
        <v>#DIV/0!</v>
      </c>
      <c r="AO565" s="18">
        <f>SUM(AJ$2:AJ565)</f>
        <v>52.99444444444444</v>
      </c>
      <c r="AP565" s="18">
        <f>SUM(AK$2:AK565)</f>
        <v>13.250694444444441</v>
      </c>
      <c r="AQ565" s="18">
        <f t="shared" si="214"/>
        <v>1448.8452062693295</v>
      </c>
    </row>
    <row r="566" spans="1:43" x14ac:dyDescent="0.25">
      <c r="A566" s="49">
        <f t="shared" si="218"/>
        <v>565</v>
      </c>
      <c r="B566" s="120">
        <f t="shared" si="218"/>
        <v>41198</v>
      </c>
      <c r="C566" s="21">
        <f t="shared" si="196"/>
        <v>10</v>
      </c>
      <c r="D566" s="51">
        <f>COUNTIF('Rake Load'!A:A,Summary!B566)</f>
        <v>0</v>
      </c>
      <c r="E566" s="51">
        <f>SUMIF('Rake Load'!A:A,B566,'Rake Load'!F:F)</f>
        <v>0</v>
      </c>
      <c r="F566" s="23">
        <f>SUMIF('Rake Load'!A:A,B566,'Rake Load'!AB:AB)</f>
        <v>0</v>
      </c>
      <c r="G566" s="23" t="e">
        <f t="shared" si="197"/>
        <v>#DIV/0!</v>
      </c>
      <c r="H566" s="24" t="e">
        <f t="shared" si="198"/>
        <v>#DIV/0!</v>
      </c>
      <c r="I566" s="24" t="e">
        <f t="shared" si="199"/>
        <v>#DIV/0!</v>
      </c>
      <c r="J566" s="23">
        <f>SUMIF('Rake Load'!A:A,B566,'Rake Load'!BI:BI)</f>
        <v>0</v>
      </c>
      <c r="K566" s="29">
        <f t="shared" si="200"/>
        <v>0</v>
      </c>
      <c r="L566" s="29" t="e">
        <f t="shared" si="201"/>
        <v>#DIV/0!</v>
      </c>
      <c r="M566" s="36" t="e">
        <f t="shared" si="202"/>
        <v>#DIV/0!</v>
      </c>
      <c r="N566" s="36" t="e">
        <f t="shared" si="203"/>
        <v>#DIV/0!</v>
      </c>
      <c r="O566" s="122">
        <f>SUMIF(C$2:C566,C566,D$2:D566)</f>
        <v>0</v>
      </c>
      <c r="P566" s="21">
        <f>SUMIF(C$2:C566,C566,F$2:F566)</f>
        <v>0</v>
      </c>
      <c r="Q566" s="25" t="e">
        <f t="shared" si="204"/>
        <v>#DIV/0!</v>
      </c>
      <c r="R566" s="24" t="e">
        <f t="shared" si="205"/>
        <v>#DIV/0!</v>
      </c>
      <c r="S566" s="24" t="e">
        <f t="shared" si="206"/>
        <v>#DIV/0!</v>
      </c>
      <c r="T566" s="122">
        <f>SUM(D$2:D566)</f>
        <v>376</v>
      </c>
      <c r="U566" s="26">
        <f>SUMIF(C$2:C566,C566,E$2:E566)</f>
        <v>0</v>
      </c>
      <c r="V566" s="26">
        <f>SUM(E$2:E566)</f>
        <v>1324319.5799999998</v>
      </c>
      <c r="W566" s="31">
        <f>SUM(F$2:F566)</f>
        <v>50.32291666666665</v>
      </c>
      <c r="X566" s="31">
        <f t="shared" si="207"/>
        <v>0.13383754432624109</v>
      </c>
      <c r="Y566" s="24">
        <f t="shared" si="208"/>
        <v>3</v>
      </c>
      <c r="Z566" s="24">
        <f t="shared" si="209"/>
        <v>12</v>
      </c>
      <c r="AA566" s="26">
        <f>SUMIF('Rake Load'!A:A,Summary!B566,'Rake Load'!AO:AO)</f>
        <v>0</v>
      </c>
      <c r="AB566" s="26">
        <f>SUMIF(C$2:C566,C566,AA$2:AA566)</f>
        <v>0</v>
      </c>
      <c r="AC566" s="26">
        <f>SUM(AA$2:AA566)</f>
        <v>125.58750000000001</v>
      </c>
      <c r="AD566" s="31" t="e">
        <f t="shared" si="210"/>
        <v>#DIV/0!</v>
      </c>
      <c r="AE566" s="31" t="e">
        <f t="shared" si="211"/>
        <v>#DIV/0!</v>
      </c>
      <c r="AF566" s="31">
        <f t="shared" si="212"/>
        <v>0.33400930851063831</v>
      </c>
      <c r="AG566" s="26">
        <f>SUMIF(Unloader!B:B,Summary!B566,Unloader!M:M)</f>
        <v>0</v>
      </c>
      <c r="AH566" s="26">
        <f>SUMIF(C$2:C566,C566,AG$2:AG566)</f>
        <v>0</v>
      </c>
      <c r="AI566" s="26">
        <f>SUM(AG$2:AG566)</f>
        <v>1381981</v>
      </c>
      <c r="AJ566" s="28">
        <f>SUMIF(Unloader!B:B,Summary!B566,Unloader!X:X)</f>
        <v>0</v>
      </c>
      <c r="AK566" s="28">
        <f>SUMIF(Unloader!B:B,Summary!B566,Unloader!AE:AE)+SUMIF(Unloader!B:B,Summary!B566,Unloader!BS:BS)+SUMIF(Unloader!B:B,Summary!B566,Unloader!BO:BO)</f>
        <v>0</v>
      </c>
      <c r="AL566" s="28">
        <f>SUMIF(C$2:C566,C566,AJ$2:AJ566)</f>
        <v>0</v>
      </c>
      <c r="AM566" s="28">
        <f>SUMIF(C$2:C566,C566,AK$2:AK566)</f>
        <v>0</v>
      </c>
      <c r="AN566" s="18" t="e">
        <f t="shared" si="213"/>
        <v>#DIV/0!</v>
      </c>
      <c r="AO566" s="18">
        <f>SUM(AJ$2:AJ566)</f>
        <v>52.99444444444444</v>
      </c>
      <c r="AP566" s="18">
        <f>SUM(AK$2:AK566)</f>
        <v>13.250694444444441</v>
      </c>
      <c r="AQ566" s="18">
        <f t="shared" si="214"/>
        <v>1448.8452062693295</v>
      </c>
    </row>
    <row r="567" spans="1:43" x14ac:dyDescent="0.25">
      <c r="A567" s="49">
        <f t="shared" si="218"/>
        <v>566</v>
      </c>
      <c r="B567" s="120">
        <f t="shared" si="218"/>
        <v>41199</v>
      </c>
      <c r="C567" s="21">
        <f t="shared" ref="C567:C630" si="219">MONTH(B567)</f>
        <v>10</v>
      </c>
      <c r="D567" s="51">
        <f>COUNTIF('Rake Load'!A:A,Summary!B567)</f>
        <v>0</v>
      </c>
      <c r="E567" s="51">
        <f>SUMIF('Rake Load'!A:A,B567,'Rake Load'!F:F)</f>
        <v>0</v>
      </c>
      <c r="F567" s="23">
        <f>SUMIF('Rake Load'!A:A,B567,'Rake Load'!AB:AB)</f>
        <v>0</v>
      </c>
      <c r="G567" s="23" t="e">
        <f t="shared" ref="G567:G630" si="220">F567/D567</f>
        <v>#DIV/0!</v>
      </c>
      <c r="H567" s="24" t="e">
        <f t="shared" ref="H567:H630" si="221">HOUR(G567)</f>
        <v>#DIV/0!</v>
      </c>
      <c r="I567" s="24" t="e">
        <f t="shared" ref="I567:I630" si="222">MINUTE(G567)</f>
        <v>#DIV/0!</v>
      </c>
      <c r="J567" s="23">
        <f>SUMIF('Rake Load'!A:A,B567,'Rake Load'!BI:BI)</f>
        <v>0</v>
      </c>
      <c r="K567" s="29">
        <f t="shared" ref="K567:K630" si="223">F567-J567</f>
        <v>0</v>
      </c>
      <c r="L567" s="29" t="e">
        <f t="shared" ref="L567:L630" si="224">K567/D567</f>
        <v>#DIV/0!</v>
      </c>
      <c r="M567" s="36" t="e">
        <f t="shared" ref="M567:M630" si="225">HOUR(L567)</f>
        <v>#DIV/0!</v>
      </c>
      <c r="N567" s="36" t="e">
        <f t="shared" ref="N567:N630" si="226">MINUTE(L567)</f>
        <v>#DIV/0!</v>
      </c>
      <c r="O567" s="122">
        <f>SUMIF(C$2:C567,C567,D$2:D567)</f>
        <v>0</v>
      </c>
      <c r="P567" s="21">
        <f>SUMIF(C$2:C567,C567,F$2:F567)</f>
        <v>0</v>
      </c>
      <c r="Q567" s="25" t="e">
        <f t="shared" ref="Q567:Q630" si="227">P567/O567</f>
        <v>#DIV/0!</v>
      </c>
      <c r="R567" s="24" t="e">
        <f t="shared" ref="R567:R630" si="228">HOUR(Q567)</f>
        <v>#DIV/0!</v>
      </c>
      <c r="S567" s="24" t="e">
        <f t="shared" ref="S567:S630" si="229">MINUTE(Q567)</f>
        <v>#DIV/0!</v>
      </c>
      <c r="T567" s="122">
        <f>SUM(D$2:D567)</f>
        <v>376</v>
      </c>
      <c r="U567" s="26">
        <f>SUMIF(C$2:C567,C567,E$2:E567)</f>
        <v>0</v>
      </c>
      <c r="V567" s="26">
        <f>SUM(E$2:E567)</f>
        <v>1324319.5799999998</v>
      </c>
      <c r="W567" s="31">
        <f>SUM(F$2:F567)</f>
        <v>50.32291666666665</v>
      </c>
      <c r="X567" s="31">
        <f t="shared" ref="X567:X630" si="230">W567/T567</f>
        <v>0.13383754432624109</v>
      </c>
      <c r="Y567" s="24">
        <f t="shared" ref="Y567:Y630" si="231">HOUR(X567)</f>
        <v>3</v>
      </c>
      <c r="Z567" s="24">
        <f t="shared" ref="Z567:Z630" si="232">MINUTE(X567)</f>
        <v>12</v>
      </c>
      <c r="AA567" s="26">
        <f>SUMIF('Rake Load'!A:A,Summary!B567,'Rake Load'!AO:AO)</f>
        <v>0</v>
      </c>
      <c r="AB567" s="26">
        <f>SUMIF(C$2:C567,C567,AA$2:AA567)</f>
        <v>0</v>
      </c>
      <c r="AC567" s="26">
        <f>SUM(AA$2:AA567)</f>
        <v>125.58750000000001</v>
      </c>
      <c r="AD567" s="31" t="e">
        <f t="shared" ref="AD567:AD630" si="233">AA567/D567</f>
        <v>#DIV/0!</v>
      </c>
      <c r="AE567" s="31" t="e">
        <f t="shared" ref="AE567:AE630" si="234">AB567/O567</f>
        <v>#DIV/0!</v>
      </c>
      <c r="AF567" s="31">
        <f t="shared" ref="AF567:AF630" si="235">AC567/T567</f>
        <v>0.33400930851063831</v>
      </c>
      <c r="AG567" s="26">
        <f>SUMIF(Unloader!B:B,Summary!B567,Unloader!M:M)</f>
        <v>0</v>
      </c>
      <c r="AH567" s="26">
        <f>SUMIF(C$2:C567,C567,AG$2:AG567)</f>
        <v>0</v>
      </c>
      <c r="AI567" s="26">
        <f>SUM(AG$2:AG567)</f>
        <v>1381981</v>
      </c>
      <c r="AJ567" s="28">
        <f>SUMIF(Unloader!B:B,Summary!B567,Unloader!X:X)</f>
        <v>0</v>
      </c>
      <c r="AK567" s="28">
        <f>SUMIF(Unloader!B:B,Summary!B567,Unloader!AE:AE)+SUMIF(Unloader!B:B,Summary!B567,Unloader!BS:BS)+SUMIF(Unloader!B:B,Summary!B567,Unloader!BO:BO)</f>
        <v>0</v>
      </c>
      <c r="AL567" s="28">
        <f>SUMIF(C$2:C567,C567,AJ$2:AJ567)</f>
        <v>0</v>
      </c>
      <c r="AM567" s="28">
        <f>SUMIF(C$2:C567,C567,AK$2:AK567)</f>
        <v>0</v>
      </c>
      <c r="AN567" s="18" t="e">
        <f t="shared" ref="AN567:AN630" si="236">AH567/(AL567-AM567)/24</f>
        <v>#DIV/0!</v>
      </c>
      <c r="AO567" s="18">
        <f>SUM(AJ$2:AJ567)</f>
        <v>52.99444444444444</v>
      </c>
      <c r="AP567" s="18">
        <f>SUM(AK$2:AK567)</f>
        <v>13.250694444444441</v>
      </c>
      <c r="AQ567" s="18">
        <f t="shared" ref="AQ567:AQ630" si="237">AI567/(AO567-AP567)/24</f>
        <v>1448.8452062693295</v>
      </c>
    </row>
    <row r="568" spans="1:43" x14ac:dyDescent="0.25">
      <c r="A568" s="49">
        <f t="shared" ref="A568:B583" si="238">A567+1</f>
        <v>567</v>
      </c>
      <c r="B568" s="120">
        <f t="shared" si="238"/>
        <v>41200</v>
      </c>
      <c r="C568" s="21">
        <f t="shared" si="219"/>
        <v>10</v>
      </c>
      <c r="D568" s="51">
        <f>COUNTIF('Rake Load'!A:A,Summary!B568)</f>
        <v>0</v>
      </c>
      <c r="E568" s="51">
        <f>SUMIF('Rake Load'!A:A,B568,'Rake Load'!F:F)</f>
        <v>0</v>
      </c>
      <c r="F568" s="23">
        <f>SUMIF('Rake Load'!A:A,B568,'Rake Load'!AB:AB)</f>
        <v>0</v>
      </c>
      <c r="G568" s="23" t="e">
        <f t="shared" si="220"/>
        <v>#DIV/0!</v>
      </c>
      <c r="H568" s="24" t="e">
        <f t="shared" si="221"/>
        <v>#DIV/0!</v>
      </c>
      <c r="I568" s="24" t="e">
        <f t="shared" si="222"/>
        <v>#DIV/0!</v>
      </c>
      <c r="J568" s="23">
        <f>SUMIF('Rake Load'!A:A,B568,'Rake Load'!BI:BI)</f>
        <v>0</v>
      </c>
      <c r="K568" s="29">
        <f t="shared" si="223"/>
        <v>0</v>
      </c>
      <c r="L568" s="29" t="e">
        <f t="shared" si="224"/>
        <v>#DIV/0!</v>
      </c>
      <c r="M568" s="36" t="e">
        <f t="shared" si="225"/>
        <v>#DIV/0!</v>
      </c>
      <c r="N568" s="36" t="e">
        <f t="shared" si="226"/>
        <v>#DIV/0!</v>
      </c>
      <c r="O568" s="122">
        <f>SUMIF(C$2:C568,C568,D$2:D568)</f>
        <v>0</v>
      </c>
      <c r="P568" s="21">
        <f>SUMIF(C$2:C568,C568,F$2:F568)</f>
        <v>0</v>
      </c>
      <c r="Q568" s="25" t="e">
        <f t="shared" si="227"/>
        <v>#DIV/0!</v>
      </c>
      <c r="R568" s="24" t="e">
        <f t="shared" si="228"/>
        <v>#DIV/0!</v>
      </c>
      <c r="S568" s="24" t="e">
        <f t="shared" si="229"/>
        <v>#DIV/0!</v>
      </c>
      <c r="T568" s="122">
        <f>SUM(D$2:D568)</f>
        <v>376</v>
      </c>
      <c r="U568" s="26">
        <f>SUMIF(C$2:C568,C568,E$2:E568)</f>
        <v>0</v>
      </c>
      <c r="V568" s="26">
        <f>SUM(E$2:E568)</f>
        <v>1324319.5799999998</v>
      </c>
      <c r="W568" s="31">
        <f>SUM(F$2:F568)</f>
        <v>50.32291666666665</v>
      </c>
      <c r="X568" s="31">
        <f t="shared" si="230"/>
        <v>0.13383754432624109</v>
      </c>
      <c r="Y568" s="24">
        <f t="shared" si="231"/>
        <v>3</v>
      </c>
      <c r="Z568" s="24">
        <f t="shared" si="232"/>
        <v>12</v>
      </c>
      <c r="AA568" s="26">
        <f>SUMIF('Rake Load'!A:A,Summary!B568,'Rake Load'!AO:AO)</f>
        <v>0</v>
      </c>
      <c r="AB568" s="26">
        <f>SUMIF(C$2:C568,C568,AA$2:AA568)</f>
        <v>0</v>
      </c>
      <c r="AC568" s="26">
        <f>SUM(AA$2:AA568)</f>
        <v>125.58750000000001</v>
      </c>
      <c r="AD568" s="31" t="e">
        <f t="shared" si="233"/>
        <v>#DIV/0!</v>
      </c>
      <c r="AE568" s="31" t="e">
        <f t="shared" si="234"/>
        <v>#DIV/0!</v>
      </c>
      <c r="AF568" s="31">
        <f t="shared" si="235"/>
        <v>0.33400930851063831</v>
      </c>
      <c r="AG568" s="26">
        <f>SUMIF(Unloader!B:B,Summary!B568,Unloader!M:M)</f>
        <v>0</v>
      </c>
      <c r="AH568" s="26">
        <f>SUMIF(C$2:C568,C568,AG$2:AG568)</f>
        <v>0</v>
      </c>
      <c r="AI568" s="26">
        <f>SUM(AG$2:AG568)</f>
        <v>1381981</v>
      </c>
      <c r="AJ568" s="28">
        <f>SUMIF(Unloader!B:B,Summary!B568,Unloader!X:X)</f>
        <v>0</v>
      </c>
      <c r="AK568" s="28">
        <f>SUMIF(Unloader!B:B,Summary!B568,Unloader!AE:AE)+SUMIF(Unloader!B:B,Summary!B568,Unloader!BS:BS)+SUMIF(Unloader!B:B,Summary!B568,Unloader!BO:BO)</f>
        <v>0</v>
      </c>
      <c r="AL568" s="28">
        <f>SUMIF(C$2:C568,C568,AJ$2:AJ568)</f>
        <v>0</v>
      </c>
      <c r="AM568" s="28">
        <f>SUMIF(C$2:C568,C568,AK$2:AK568)</f>
        <v>0</v>
      </c>
      <c r="AN568" s="18" t="e">
        <f t="shared" si="236"/>
        <v>#DIV/0!</v>
      </c>
      <c r="AO568" s="18">
        <f>SUM(AJ$2:AJ568)</f>
        <v>52.99444444444444</v>
      </c>
      <c r="AP568" s="18">
        <f>SUM(AK$2:AK568)</f>
        <v>13.250694444444441</v>
      </c>
      <c r="AQ568" s="18">
        <f t="shared" si="237"/>
        <v>1448.8452062693295</v>
      </c>
    </row>
    <row r="569" spans="1:43" x14ac:dyDescent="0.25">
      <c r="A569" s="49">
        <f t="shared" si="238"/>
        <v>568</v>
      </c>
      <c r="B569" s="120">
        <f t="shared" si="238"/>
        <v>41201</v>
      </c>
      <c r="C569" s="21">
        <f t="shared" si="219"/>
        <v>10</v>
      </c>
      <c r="D569" s="51">
        <f>COUNTIF('Rake Load'!A:A,Summary!B569)</f>
        <v>0</v>
      </c>
      <c r="E569" s="51">
        <f>SUMIF('Rake Load'!A:A,B569,'Rake Load'!F:F)</f>
        <v>0</v>
      </c>
      <c r="F569" s="23">
        <f>SUMIF('Rake Load'!A:A,B569,'Rake Load'!AB:AB)</f>
        <v>0</v>
      </c>
      <c r="G569" s="23" t="e">
        <f t="shared" si="220"/>
        <v>#DIV/0!</v>
      </c>
      <c r="H569" s="24" t="e">
        <f t="shared" si="221"/>
        <v>#DIV/0!</v>
      </c>
      <c r="I569" s="24" t="e">
        <f t="shared" si="222"/>
        <v>#DIV/0!</v>
      </c>
      <c r="J569" s="23">
        <f>SUMIF('Rake Load'!A:A,B569,'Rake Load'!BI:BI)</f>
        <v>0</v>
      </c>
      <c r="K569" s="29">
        <f t="shared" si="223"/>
        <v>0</v>
      </c>
      <c r="L569" s="29" t="e">
        <f t="shared" si="224"/>
        <v>#DIV/0!</v>
      </c>
      <c r="M569" s="36" t="e">
        <f t="shared" si="225"/>
        <v>#DIV/0!</v>
      </c>
      <c r="N569" s="36" t="e">
        <f t="shared" si="226"/>
        <v>#DIV/0!</v>
      </c>
      <c r="O569" s="122">
        <f>SUMIF(C$2:C569,C569,D$2:D569)</f>
        <v>0</v>
      </c>
      <c r="P569" s="21">
        <f>SUMIF(C$2:C569,C569,F$2:F569)</f>
        <v>0</v>
      </c>
      <c r="Q569" s="25" t="e">
        <f t="shared" si="227"/>
        <v>#DIV/0!</v>
      </c>
      <c r="R569" s="24" t="e">
        <f t="shared" si="228"/>
        <v>#DIV/0!</v>
      </c>
      <c r="S569" s="24" t="e">
        <f t="shared" si="229"/>
        <v>#DIV/0!</v>
      </c>
      <c r="T569" s="122">
        <f>SUM(D$2:D569)</f>
        <v>376</v>
      </c>
      <c r="U569" s="26">
        <f>SUMIF(C$2:C569,C569,E$2:E569)</f>
        <v>0</v>
      </c>
      <c r="V569" s="26">
        <f>SUM(E$2:E569)</f>
        <v>1324319.5799999998</v>
      </c>
      <c r="W569" s="31">
        <f>SUM(F$2:F569)</f>
        <v>50.32291666666665</v>
      </c>
      <c r="X569" s="31">
        <f t="shared" si="230"/>
        <v>0.13383754432624109</v>
      </c>
      <c r="Y569" s="24">
        <f t="shared" si="231"/>
        <v>3</v>
      </c>
      <c r="Z569" s="24">
        <f t="shared" si="232"/>
        <v>12</v>
      </c>
      <c r="AA569" s="26">
        <f>SUMIF('Rake Load'!A:A,Summary!B569,'Rake Load'!AO:AO)</f>
        <v>0</v>
      </c>
      <c r="AB569" s="26">
        <f>SUMIF(C$2:C569,C569,AA$2:AA569)</f>
        <v>0</v>
      </c>
      <c r="AC569" s="26">
        <f>SUM(AA$2:AA569)</f>
        <v>125.58750000000001</v>
      </c>
      <c r="AD569" s="31" t="e">
        <f t="shared" si="233"/>
        <v>#DIV/0!</v>
      </c>
      <c r="AE569" s="31" t="e">
        <f t="shared" si="234"/>
        <v>#DIV/0!</v>
      </c>
      <c r="AF569" s="31">
        <f t="shared" si="235"/>
        <v>0.33400930851063831</v>
      </c>
      <c r="AG569" s="26">
        <f>SUMIF(Unloader!B:B,Summary!B569,Unloader!M:M)</f>
        <v>0</v>
      </c>
      <c r="AH569" s="26">
        <f>SUMIF(C$2:C569,C569,AG$2:AG569)</f>
        <v>0</v>
      </c>
      <c r="AI569" s="26">
        <f>SUM(AG$2:AG569)</f>
        <v>1381981</v>
      </c>
      <c r="AJ569" s="28">
        <f>SUMIF(Unloader!B:B,Summary!B569,Unloader!X:X)</f>
        <v>0</v>
      </c>
      <c r="AK569" s="28">
        <f>SUMIF(Unloader!B:B,Summary!B569,Unloader!AE:AE)+SUMIF(Unloader!B:B,Summary!B569,Unloader!BS:BS)+SUMIF(Unloader!B:B,Summary!B569,Unloader!BO:BO)</f>
        <v>0</v>
      </c>
      <c r="AL569" s="28">
        <f>SUMIF(C$2:C569,C569,AJ$2:AJ569)</f>
        <v>0</v>
      </c>
      <c r="AM569" s="28">
        <f>SUMIF(C$2:C569,C569,AK$2:AK569)</f>
        <v>0</v>
      </c>
      <c r="AN569" s="18" t="e">
        <f t="shared" si="236"/>
        <v>#DIV/0!</v>
      </c>
      <c r="AO569" s="18">
        <f>SUM(AJ$2:AJ569)</f>
        <v>52.99444444444444</v>
      </c>
      <c r="AP569" s="18">
        <f>SUM(AK$2:AK569)</f>
        <v>13.250694444444441</v>
      </c>
      <c r="AQ569" s="18">
        <f t="shared" si="237"/>
        <v>1448.8452062693295</v>
      </c>
    </row>
    <row r="570" spans="1:43" x14ac:dyDescent="0.25">
      <c r="A570" s="49">
        <f t="shared" si="238"/>
        <v>569</v>
      </c>
      <c r="B570" s="120">
        <f t="shared" si="238"/>
        <v>41202</v>
      </c>
      <c r="C570" s="21">
        <f t="shared" si="219"/>
        <v>10</v>
      </c>
      <c r="D570" s="51">
        <f>COUNTIF('Rake Load'!A:A,Summary!B570)</f>
        <v>0</v>
      </c>
      <c r="E570" s="51">
        <f>SUMIF('Rake Load'!A:A,B570,'Rake Load'!F:F)</f>
        <v>0</v>
      </c>
      <c r="F570" s="23">
        <f>SUMIF('Rake Load'!A:A,B570,'Rake Load'!AB:AB)</f>
        <v>0</v>
      </c>
      <c r="G570" s="23" t="e">
        <f t="shared" si="220"/>
        <v>#DIV/0!</v>
      </c>
      <c r="H570" s="24" t="e">
        <f t="shared" si="221"/>
        <v>#DIV/0!</v>
      </c>
      <c r="I570" s="24" t="e">
        <f t="shared" si="222"/>
        <v>#DIV/0!</v>
      </c>
      <c r="J570" s="23">
        <f>SUMIF('Rake Load'!A:A,B570,'Rake Load'!BI:BI)</f>
        <v>0</v>
      </c>
      <c r="K570" s="29">
        <f t="shared" si="223"/>
        <v>0</v>
      </c>
      <c r="L570" s="29" t="e">
        <f t="shared" si="224"/>
        <v>#DIV/0!</v>
      </c>
      <c r="M570" s="36" t="e">
        <f t="shared" si="225"/>
        <v>#DIV/0!</v>
      </c>
      <c r="N570" s="36" t="e">
        <f t="shared" si="226"/>
        <v>#DIV/0!</v>
      </c>
      <c r="O570" s="122">
        <f>SUMIF(C$2:C570,C570,D$2:D570)</f>
        <v>0</v>
      </c>
      <c r="P570" s="21">
        <f>SUMIF(C$2:C570,C570,F$2:F570)</f>
        <v>0</v>
      </c>
      <c r="Q570" s="25" t="e">
        <f t="shared" si="227"/>
        <v>#DIV/0!</v>
      </c>
      <c r="R570" s="24" t="e">
        <f t="shared" si="228"/>
        <v>#DIV/0!</v>
      </c>
      <c r="S570" s="24" t="e">
        <f t="shared" si="229"/>
        <v>#DIV/0!</v>
      </c>
      <c r="T570" s="122">
        <f>SUM(D$2:D570)</f>
        <v>376</v>
      </c>
      <c r="U570" s="26">
        <f>SUMIF(C$2:C570,C570,E$2:E570)</f>
        <v>0</v>
      </c>
      <c r="V570" s="26">
        <f>SUM(E$2:E570)</f>
        <v>1324319.5799999998</v>
      </c>
      <c r="W570" s="31">
        <f>SUM(F$2:F570)</f>
        <v>50.32291666666665</v>
      </c>
      <c r="X570" s="31">
        <f t="shared" si="230"/>
        <v>0.13383754432624109</v>
      </c>
      <c r="Y570" s="24">
        <f t="shared" si="231"/>
        <v>3</v>
      </c>
      <c r="Z570" s="24">
        <f t="shared" si="232"/>
        <v>12</v>
      </c>
      <c r="AA570" s="26">
        <f>SUMIF('Rake Load'!A:A,Summary!B570,'Rake Load'!AO:AO)</f>
        <v>0</v>
      </c>
      <c r="AB570" s="26">
        <f>SUMIF(C$2:C570,C570,AA$2:AA570)</f>
        <v>0</v>
      </c>
      <c r="AC570" s="26">
        <f>SUM(AA$2:AA570)</f>
        <v>125.58750000000001</v>
      </c>
      <c r="AD570" s="31" t="e">
        <f t="shared" si="233"/>
        <v>#DIV/0!</v>
      </c>
      <c r="AE570" s="31" t="e">
        <f t="shared" si="234"/>
        <v>#DIV/0!</v>
      </c>
      <c r="AF570" s="31">
        <f t="shared" si="235"/>
        <v>0.33400930851063831</v>
      </c>
      <c r="AG570" s="26">
        <f>SUMIF(Unloader!B:B,Summary!B570,Unloader!M:M)</f>
        <v>0</v>
      </c>
      <c r="AH570" s="26">
        <f>SUMIF(C$2:C570,C570,AG$2:AG570)</f>
        <v>0</v>
      </c>
      <c r="AI570" s="26">
        <f>SUM(AG$2:AG570)</f>
        <v>1381981</v>
      </c>
      <c r="AJ570" s="28">
        <f>SUMIF(Unloader!B:B,Summary!B570,Unloader!X:X)</f>
        <v>0</v>
      </c>
      <c r="AK570" s="28">
        <f>SUMIF(Unloader!B:B,Summary!B570,Unloader!AE:AE)+SUMIF(Unloader!B:B,Summary!B570,Unloader!BS:BS)+SUMIF(Unloader!B:B,Summary!B570,Unloader!BO:BO)</f>
        <v>0</v>
      </c>
      <c r="AL570" s="28">
        <f>SUMIF(C$2:C570,C570,AJ$2:AJ570)</f>
        <v>0</v>
      </c>
      <c r="AM570" s="28">
        <f>SUMIF(C$2:C570,C570,AK$2:AK570)</f>
        <v>0</v>
      </c>
      <c r="AN570" s="18" t="e">
        <f t="shared" si="236"/>
        <v>#DIV/0!</v>
      </c>
      <c r="AO570" s="18">
        <f>SUM(AJ$2:AJ570)</f>
        <v>52.99444444444444</v>
      </c>
      <c r="AP570" s="18">
        <f>SUM(AK$2:AK570)</f>
        <v>13.250694444444441</v>
      </c>
      <c r="AQ570" s="18">
        <f t="shared" si="237"/>
        <v>1448.8452062693295</v>
      </c>
    </row>
    <row r="571" spans="1:43" x14ac:dyDescent="0.25">
      <c r="A571" s="49">
        <f t="shared" si="238"/>
        <v>570</v>
      </c>
      <c r="B571" s="120">
        <f t="shared" si="238"/>
        <v>41203</v>
      </c>
      <c r="C571" s="21">
        <f t="shared" si="219"/>
        <v>10</v>
      </c>
      <c r="D571" s="51">
        <f>COUNTIF('Rake Load'!A:A,Summary!B571)</f>
        <v>0</v>
      </c>
      <c r="E571" s="51">
        <f>SUMIF('Rake Load'!A:A,B571,'Rake Load'!F:F)</f>
        <v>0</v>
      </c>
      <c r="F571" s="23">
        <f>SUMIF('Rake Load'!A:A,B571,'Rake Load'!AB:AB)</f>
        <v>0</v>
      </c>
      <c r="G571" s="23" t="e">
        <f t="shared" si="220"/>
        <v>#DIV/0!</v>
      </c>
      <c r="H571" s="24" t="e">
        <f t="shared" si="221"/>
        <v>#DIV/0!</v>
      </c>
      <c r="I571" s="24" t="e">
        <f t="shared" si="222"/>
        <v>#DIV/0!</v>
      </c>
      <c r="J571" s="23">
        <f>SUMIF('Rake Load'!A:A,B571,'Rake Load'!BI:BI)</f>
        <v>0</v>
      </c>
      <c r="K571" s="29">
        <f t="shared" si="223"/>
        <v>0</v>
      </c>
      <c r="L571" s="29" t="e">
        <f t="shared" si="224"/>
        <v>#DIV/0!</v>
      </c>
      <c r="M571" s="36" t="e">
        <f t="shared" si="225"/>
        <v>#DIV/0!</v>
      </c>
      <c r="N571" s="36" t="e">
        <f t="shared" si="226"/>
        <v>#DIV/0!</v>
      </c>
      <c r="O571" s="122">
        <f>SUMIF(C$2:C571,C571,D$2:D571)</f>
        <v>0</v>
      </c>
      <c r="P571" s="21">
        <f>SUMIF(C$2:C571,C571,F$2:F571)</f>
        <v>0</v>
      </c>
      <c r="Q571" s="25" t="e">
        <f t="shared" si="227"/>
        <v>#DIV/0!</v>
      </c>
      <c r="R571" s="24" t="e">
        <f t="shared" si="228"/>
        <v>#DIV/0!</v>
      </c>
      <c r="S571" s="24" t="e">
        <f t="shared" si="229"/>
        <v>#DIV/0!</v>
      </c>
      <c r="T571" s="122">
        <f>SUM(D$2:D571)</f>
        <v>376</v>
      </c>
      <c r="U571" s="26">
        <f>SUMIF(C$2:C571,C571,E$2:E571)</f>
        <v>0</v>
      </c>
      <c r="V571" s="26">
        <f>SUM(E$2:E571)</f>
        <v>1324319.5799999998</v>
      </c>
      <c r="W571" s="31">
        <f>SUM(F$2:F571)</f>
        <v>50.32291666666665</v>
      </c>
      <c r="X571" s="31">
        <f t="shared" si="230"/>
        <v>0.13383754432624109</v>
      </c>
      <c r="Y571" s="24">
        <f t="shared" si="231"/>
        <v>3</v>
      </c>
      <c r="Z571" s="24">
        <f t="shared" si="232"/>
        <v>12</v>
      </c>
      <c r="AA571" s="26">
        <f>SUMIF('Rake Load'!A:A,Summary!B571,'Rake Load'!AO:AO)</f>
        <v>0</v>
      </c>
      <c r="AB571" s="26">
        <f>SUMIF(C$2:C571,C571,AA$2:AA571)</f>
        <v>0</v>
      </c>
      <c r="AC571" s="26">
        <f>SUM(AA$2:AA571)</f>
        <v>125.58750000000001</v>
      </c>
      <c r="AD571" s="31" t="e">
        <f t="shared" si="233"/>
        <v>#DIV/0!</v>
      </c>
      <c r="AE571" s="31" t="e">
        <f t="shared" si="234"/>
        <v>#DIV/0!</v>
      </c>
      <c r="AF571" s="31">
        <f t="shared" si="235"/>
        <v>0.33400930851063831</v>
      </c>
      <c r="AG571" s="26">
        <f>SUMIF(Unloader!B:B,Summary!B571,Unloader!M:M)</f>
        <v>0</v>
      </c>
      <c r="AH571" s="26">
        <f>SUMIF(C$2:C571,C571,AG$2:AG571)</f>
        <v>0</v>
      </c>
      <c r="AI571" s="26">
        <f>SUM(AG$2:AG571)</f>
        <v>1381981</v>
      </c>
      <c r="AJ571" s="28">
        <f>SUMIF(Unloader!B:B,Summary!B571,Unloader!X:X)</f>
        <v>0</v>
      </c>
      <c r="AK571" s="28">
        <f>SUMIF(Unloader!B:B,Summary!B571,Unloader!AE:AE)+SUMIF(Unloader!B:B,Summary!B571,Unloader!BS:BS)+SUMIF(Unloader!B:B,Summary!B571,Unloader!BO:BO)</f>
        <v>0</v>
      </c>
      <c r="AL571" s="28">
        <f>SUMIF(C$2:C571,C571,AJ$2:AJ571)</f>
        <v>0</v>
      </c>
      <c r="AM571" s="28">
        <f>SUMIF(C$2:C571,C571,AK$2:AK571)</f>
        <v>0</v>
      </c>
      <c r="AN571" s="18" t="e">
        <f t="shared" si="236"/>
        <v>#DIV/0!</v>
      </c>
      <c r="AO571" s="18">
        <f>SUM(AJ$2:AJ571)</f>
        <v>52.99444444444444</v>
      </c>
      <c r="AP571" s="18">
        <f>SUM(AK$2:AK571)</f>
        <v>13.250694444444441</v>
      </c>
      <c r="AQ571" s="18">
        <f t="shared" si="237"/>
        <v>1448.8452062693295</v>
      </c>
    </row>
    <row r="572" spans="1:43" x14ac:dyDescent="0.25">
      <c r="A572" s="49">
        <f t="shared" si="238"/>
        <v>571</v>
      </c>
      <c r="B572" s="120">
        <f t="shared" si="238"/>
        <v>41204</v>
      </c>
      <c r="C572" s="21">
        <f t="shared" si="219"/>
        <v>10</v>
      </c>
      <c r="D572" s="51">
        <f>COUNTIF('Rake Load'!A:A,Summary!B572)</f>
        <v>0</v>
      </c>
      <c r="E572" s="51">
        <f>SUMIF('Rake Load'!A:A,B572,'Rake Load'!F:F)</f>
        <v>0</v>
      </c>
      <c r="F572" s="23">
        <f>SUMIF('Rake Load'!A:A,B572,'Rake Load'!AB:AB)</f>
        <v>0</v>
      </c>
      <c r="G572" s="23" t="e">
        <f t="shared" si="220"/>
        <v>#DIV/0!</v>
      </c>
      <c r="H572" s="24" t="e">
        <f t="shared" si="221"/>
        <v>#DIV/0!</v>
      </c>
      <c r="I572" s="24" t="e">
        <f t="shared" si="222"/>
        <v>#DIV/0!</v>
      </c>
      <c r="J572" s="23">
        <f>SUMIF('Rake Load'!A:A,B572,'Rake Load'!BI:BI)</f>
        <v>0</v>
      </c>
      <c r="K572" s="29">
        <f t="shared" si="223"/>
        <v>0</v>
      </c>
      <c r="L572" s="29" t="e">
        <f t="shared" si="224"/>
        <v>#DIV/0!</v>
      </c>
      <c r="M572" s="36" t="e">
        <f t="shared" si="225"/>
        <v>#DIV/0!</v>
      </c>
      <c r="N572" s="36" t="e">
        <f t="shared" si="226"/>
        <v>#DIV/0!</v>
      </c>
      <c r="O572" s="122">
        <f>SUMIF(C$2:C572,C572,D$2:D572)</f>
        <v>0</v>
      </c>
      <c r="P572" s="21">
        <f>SUMIF(C$2:C572,C572,F$2:F572)</f>
        <v>0</v>
      </c>
      <c r="Q572" s="25" t="e">
        <f t="shared" si="227"/>
        <v>#DIV/0!</v>
      </c>
      <c r="R572" s="24" t="e">
        <f t="shared" si="228"/>
        <v>#DIV/0!</v>
      </c>
      <c r="S572" s="24" t="e">
        <f t="shared" si="229"/>
        <v>#DIV/0!</v>
      </c>
      <c r="T572" s="122">
        <f>SUM(D$2:D572)</f>
        <v>376</v>
      </c>
      <c r="U572" s="26">
        <f>SUMIF(C$2:C572,C572,E$2:E572)</f>
        <v>0</v>
      </c>
      <c r="V572" s="26">
        <f>SUM(E$2:E572)</f>
        <v>1324319.5799999998</v>
      </c>
      <c r="W572" s="31">
        <f>SUM(F$2:F572)</f>
        <v>50.32291666666665</v>
      </c>
      <c r="X572" s="31">
        <f t="shared" si="230"/>
        <v>0.13383754432624109</v>
      </c>
      <c r="Y572" s="24">
        <f t="shared" si="231"/>
        <v>3</v>
      </c>
      <c r="Z572" s="24">
        <f t="shared" si="232"/>
        <v>12</v>
      </c>
      <c r="AA572" s="26">
        <f>SUMIF('Rake Load'!A:A,Summary!B572,'Rake Load'!AO:AO)</f>
        <v>0</v>
      </c>
      <c r="AB572" s="26">
        <f>SUMIF(C$2:C572,C572,AA$2:AA572)</f>
        <v>0</v>
      </c>
      <c r="AC572" s="26">
        <f>SUM(AA$2:AA572)</f>
        <v>125.58750000000001</v>
      </c>
      <c r="AD572" s="31" t="e">
        <f t="shared" si="233"/>
        <v>#DIV/0!</v>
      </c>
      <c r="AE572" s="31" t="e">
        <f t="shared" si="234"/>
        <v>#DIV/0!</v>
      </c>
      <c r="AF572" s="31">
        <f t="shared" si="235"/>
        <v>0.33400930851063831</v>
      </c>
      <c r="AG572" s="26">
        <f>SUMIF(Unloader!B:B,Summary!B572,Unloader!M:M)</f>
        <v>0</v>
      </c>
      <c r="AH572" s="26">
        <f>SUMIF(C$2:C572,C572,AG$2:AG572)</f>
        <v>0</v>
      </c>
      <c r="AI572" s="26">
        <f>SUM(AG$2:AG572)</f>
        <v>1381981</v>
      </c>
      <c r="AJ572" s="28">
        <f>SUMIF(Unloader!B:B,Summary!B572,Unloader!X:X)</f>
        <v>0</v>
      </c>
      <c r="AK572" s="28">
        <f>SUMIF(Unloader!B:B,Summary!B572,Unloader!AE:AE)+SUMIF(Unloader!B:B,Summary!B572,Unloader!BS:BS)+SUMIF(Unloader!B:B,Summary!B572,Unloader!BO:BO)</f>
        <v>0</v>
      </c>
      <c r="AL572" s="28">
        <f>SUMIF(C$2:C572,C572,AJ$2:AJ572)</f>
        <v>0</v>
      </c>
      <c r="AM572" s="28">
        <f>SUMIF(C$2:C572,C572,AK$2:AK572)</f>
        <v>0</v>
      </c>
      <c r="AN572" s="18" t="e">
        <f t="shared" si="236"/>
        <v>#DIV/0!</v>
      </c>
      <c r="AO572" s="18">
        <f>SUM(AJ$2:AJ572)</f>
        <v>52.99444444444444</v>
      </c>
      <c r="AP572" s="18">
        <f>SUM(AK$2:AK572)</f>
        <v>13.250694444444441</v>
      </c>
      <c r="AQ572" s="18">
        <f t="shared" si="237"/>
        <v>1448.8452062693295</v>
      </c>
    </row>
    <row r="573" spans="1:43" x14ac:dyDescent="0.25">
      <c r="A573" s="49">
        <f t="shared" si="238"/>
        <v>572</v>
      </c>
      <c r="B573" s="120">
        <f t="shared" si="238"/>
        <v>41205</v>
      </c>
      <c r="C573" s="21">
        <f t="shared" si="219"/>
        <v>10</v>
      </c>
      <c r="D573" s="51">
        <f>COUNTIF('Rake Load'!A:A,Summary!B573)</f>
        <v>0</v>
      </c>
      <c r="E573" s="51">
        <f>SUMIF('Rake Load'!A:A,B573,'Rake Load'!F:F)</f>
        <v>0</v>
      </c>
      <c r="F573" s="23">
        <f>SUMIF('Rake Load'!A:A,B573,'Rake Load'!AB:AB)</f>
        <v>0</v>
      </c>
      <c r="G573" s="23" t="e">
        <f t="shared" si="220"/>
        <v>#DIV/0!</v>
      </c>
      <c r="H573" s="24" t="e">
        <f t="shared" si="221"/>
        <v>#DIV/0!</v>
      </c>
      <c r="I573" s="24" t="e">
        <f t="shared" si="222"/>
        <v>#DIV/0!</v>
      </c>
      <c r="J573" s="23">
        <f>SUMIF('Rake Load'!A:A,B573,'Rake Load'!BI:BI)</f>
        <v>0</v>
      </c>
      <c r="K573" s="29">
        <f t="shared" si="223"/>
        <v>0</v>
      </c>
      <c r="L573" s="29" t="e">
        <f t="shared" si="224"/>
        <v>#DIV/0!</v>
      </c>
      <c r="M573" s="36" t="e">
        <f t="shared" si="225"/>
        <v>#DIV/0!</v>
      </c>
      <c r="N573" s="36" t="e">
        <f t="shared" si="226"/>
        <v>#DIV/0!</v>
      </c>
      <c r="O573" s="122">
        <f>SUMIF(C$2:C573,C573,D$2:D573)</f>
        <v>0</v>
      </c>
      <c r="P573" s="21">
        <f>SUMIF(C$2:C573,C573,F$2:F573)</f>
        <v>0</v>
      </c>
      <c r="Q573" s="25" t="e">
        <f t="shared" si="227"/>
        <v>#DIV/0!</v>
      </c>
      <c r="R573" s="24" t="e">
        <f t="shared" si="228"/>
        <v>#DIV/0!</v>
      </c>
      <c r="S573" s="24" t="e">
        <f t="shared" si="229"/>
        <v>#DIV/0!</v>
      </c>
      <c r="T573" s="122">
        <f>SUM(D$2:D573)</f>
        <v>376</v>
      </c>
      <c r="U573" s="26">
        <f>SUMIF(C$2:C573,C573,E$2:E573)</f>
        <v>0</v>
      </c>
      <c r="V573" s="26">
        <f>SUM(E$2:E573)</f>
        <v>1324319.5799999998</v>
      </c>
      <c r="W573" s="31">
        <f>SUM(F$2:F573)</f>
        <v>50.32291666666665</v>
      </c>
      <c r="X573" s="31">
        <f t="shared" si="230"/>
        <v>0.13383754432624109</v>
      </c>
      <c r="Y573" s="24">
        <f t="shared" si="231"/>
        <v>3</v>
      </c>
      <c r="Z573" s="24">
        <f t="shared" si="232"/>
        <v>12</v>
      </c>
      <c r="AA573" s="26">
        <f>SUMIF('Rake Load'!A:A,Summary!B573,'Rake Load'!AO:AO)</f>
        <v>0</v>
      </c>
      <c r="AB573" s="26">
        <f>SUMIF(C$2:C573,C573,AA$2:AA573)</f>
        <v>0</v>
      </c>
      <c r="AC573" s="26">
        <f>SUM(AA$2:AA573)</f>
        <v>125.58750000000001</v>
      </c>
      <c r="AD573" s="31" t="e">
        <f t="shared" si="233"/>
        <v>#DIV/0!</v>
      </c>
      <c r="AE573" s="31" t="e">
        <f t="shared" si="234"/>
        <v>#DIV/0!</v>
      </c>
      <c r="AF573" s="31">
        <f t="shared" si="235"/>
        <v>0.33400930851063831</v>
      </c>
      <c r="AG573" s="26">
        <f>SUMIF(Unloader!B:B,Summary!B573,Unloader!M:M)</f>
        <v>0</v>
      </c>
      <c r="AH573" s="26">
        <f>SUMIF(C$2:C573,C573,AG$2:AG573)</f>
        <v>0</v>
      </c>
      <c r="AI573" s="26">
        <f>SUM(AG$2:AG573)</f>
        <v>1381981</v>
      </c>
      <c r="AJ573" s="28">
        <f>SUMIF(Unloader!B:B,Summary!B573,Unloader!X:X)</f>
        <v>0</v>
      </c>
      <c r="AK573" s="28">
        <f>SUMIF(Unloader!B:B,Summary!B573,Unloader!AE:AE)+SUMIF(Unloader!B:B,Summary!B573,Unloader!BS:BS)+SUMIF(Unloader!B:B,Summary!B573,Unloader!BO:BO)</f>
        <v>0</v>
      </c>
      <c r="AL573" s="28">
        <f>SUMIF(C$2:C573,C573,AJ$2:AJ573)</f>
        <v>0</v>
      </c>
      <c r="AM573" s="28">
        <f>SUMIF(C$2:C573,C573,AK$2:AK573)</f>
        <v>0</v>
      </c>
      <c r="AN573" s="18" t="e">
        <f t="shared" si="236"/>
        <v>#DIV/0!</v>
      </c>
      <c r="AO573" s="18">
        <f>SUM(AJ$2:AJ573)</f>
        <v>52.99444444444444</v>
      </c>
      <c r="AP573" s="18">
        <f>SUM(AK$2:AK573)</f>
        <v>13.250694444444441</v>
      </c>
      <c r="AQ573" s="18">
        <f t="shared" si="237"/>
        <v>1448.8452062693295</v>
      </c>
    </row>
    <row r="574" spans="1:43" x14ac:dyDescent="0.25">
      <c r="A574" s="49">
        <f t="shared" si="238"/>
        <v>573</v>
      </c>
      <c r="B574" s="120">
        <f t="shared" si="238"/>
        <v>41206</v>
      </c>
      <c r="C574" s="21">
        <f t="shared" si="219"/>
        <v>10</v>
      </c>
      <c r="D574" s="51">
        <f>COUNTIF('Rake Load'!A:A,Summary!B574)</f>
        <v>0</v>
      </c>
      <c r="E574" s="51">
        <f>SUMIF('Rake Load'!A:A,B574,'Rake Load'!F:F)</f>
        <v>0</v>
      </c>
      <c r="F574" s="23">
        <f>SUMIF('Rake Load'!A:A,B574,'Rake Load'!AB:AB)</f>
        <v>0</v>
      </c>
      <c r="G574" s="23" t="e">
        <f t="shared" si="220"/>
        <v>#DIV/0!</v>
      </c>
      <c r="H574" s="24" t="e">
        <f t="shared" si="221"/>
        <v>#DIV/0!</v>
      </c>
      <c r="I574" s="24" t="e">
        <f t="shared" si="222"/>
        <v>#DIV/0!</v>
      </c>
      <c r="J574" s="23">
        <f>SUMIF('Rake Load'!A:A,B574,'Rake Load'!BI:BI)</f>
        <v>0</v>
      </c>
      <c r="K574" s="29">
        <f t="shared" si="223"/>
        <v>0</v>
      </c>
      <c r="L574" s="29" t="e">
        <f t="shared" si="224"/>
        <v>#DIV/0!</v>
      </c>
      <c r="M574" s="36" t="e">
        <f t="shared" si="225"/>
        <v>#DIV/0!</v>
      </c>
      <c r="N574" s="36" t="e">
        <f t="shared" si="226"/>
        <v>#DIV/0!</v>
      </c>
      <c r="O574" s="122">
        <f>SUMIF(C$2:C574,C574,D$2:D574)</f>
        <v>0</v>
      </c>
      <c r="P574" s="21">
        <f>SUMIF(C$2:C574,C574,F$2:F574)</f>
        <v>0</v>
      </c>
      <c r="Q574" s="25" t="e">
        <f t="shared" si="227"/>
        <v>#DIV/0!</v>
      </c>
      <c r="R574" s="24" t="e">
        <f t="shared" si="228"/>
        <v>#DIV/0!</v>
      </c>
      <c r="S574" s="24" t="e">
        <f t="shared" si="229"/>
        <v>#DIV/0!</v>
      </c>
      <c r="T574" s="122">
        <f>SUM(D$2:D574)</f>
        <v>376</v>
      </c>
      <c r="U574" s="26">
        <f>SUMIF(C$2:C574,C574,E$2:E574)</f>
        <v>0</v>
      </c>
      <c r="V574" s="26">
        <f>SUM(E$2:E574)</f>
        <v>1324319.5799999998</v>
      </c>
      <c r="W574" s="31">
        <f>SUM(F$2:F574)</f>
        <v>50.32291666666665</v>
      </c>
      <c r="X574" s="31">
        <f t="shared" si="230"/>
        <v>0.13383754432624109</v>
      </c>
      <c r="Y574" s="24">
        <f t="shared" si="231"/>
        <v>3</v>
      </c>
      <c r="Z574" s="24">
        <f t="shared" si="232"/>
        <v>12</v>
      </c>
      <c r="AA574" s="26">
        <f>SUMIF('Rake Load'!A:A,Summary!B574,'Rake Load'!AO:AO)</f>
        <v>0</v>
      </c>
      <c r="AB574" s="26">
        <f>SUMIF(C$2:C574,C574,AA$2:AA574)</f>
        <v>0</v>
      </c>
      <c r="AC574" s="26">
        <f>SUM(AA$2:AA574)</f>
        <v>125.58750000000001</v>
      </c>
      <c r="AD574" s="31" t="e">
        <f t="shared" si="233"/>
        <v>#DIV/0!</v>
      </c>
      <c r="AE574" s="31" t="e">
        <f t="shared" si="234"/>
        <v>#DIV/0!</v>
      </c>
      <c r="AF574" s="31">
        <f t="shared" si="235"/>
        <v>0.33400930851063831</v>
      </c>
      <c r="AG574" s="26">
        <f>SUMIF(Unloader!B:B,Summary!B574,Unloader!M:M)</f>
        <v>0</v>
      </c>
      <c r="AH574" s="26">
        <f>SUMIF(C$2:C574,C574,AG$2:AG574)</f>
        <v>0</v>
      </c>
      <c r="AI574" s="26">
        <f>SUM(AG$2:AG574)</f>
        <v>1381981</v>
      </c>
      <c r="AJ574" s="28">
        <f>SUMIF(Unloader!B:B,Summary!B574,Unloader!X:X)</f>
        <v>0</v>
      </c>
      <c r="AK574" s="28">
        <f>SUMIF(Unloader!B:B,Summary!B574,Unloader!AE:AE)+SUMIF(Unloader!B:B,Summary!B574,Unloader!BS:BS)+SUMIF(Unloader!B:B,Summary!B574,Unloader!BO:BO)</f>
        <v>0</v>
      </c>
      <c r="AL574" s="28">
        <f>SUMIF(C$2:C574,C574,AJ$2:AJ574)</f>
        <v>0</v>
      </c>
      <c r="AM574" s="28">
        <f>SUMIF(C$2:C574,C574,AK$2:AK574)</f>
        <v>0</v>
      </c>
      <c r="AN574" s="18" t="e">
        <f t="shared" si="236"/>
        <v>#DIV/0!</v>
      </c>
      <c r="AO574" s="18">
        <f>SUM(AJ$2:AJ574)</f>
        <v>52.99444444444444</v>
      </c>
      <c r="AP574" s="18">
        <f>SUM(AK$2:AK574)</f>
        <v>13.250694444444441</v>
      </c>
      <c r="AQ574" s="18">
        <f t="shared" si="237"/>
        <v>1448.8452062693295</v>
      </c>
    </row>
    <row r="575" spans="1:43" x14ac:dyDescent="0.25">
      <c r="A575" s="49">
        <f t="shared" si="238"/>
        <v>574</v>
      </c>
      <c r="B575" s="120">
        <f t="shared" si="238"/>
        <v>41207</v>
      </c>
      <c r="C575" s="21">
        <f t="shared" si="219"/>
        <v>10</v>
      </c>
      <c r="D575" s="51">
        <f>COUNTIF('Rake Load'!A:A,Summary!B575)</f>
        <v>0</v>
      </c>
      <c r="E575" s="51">
        <f>SUMIF('Rake Load'!A:A,B575,'Rake Load'!F:F)</f>
        <v>0</v>
      </c>
      <c r="F575" s="23">
        <f>SUMIF('Rake Load'!A:A,B575,'Rake Load'!AB:AB)</f>
        <v>0</v>
      </c>
      <c r="G575" s="23" t="e">
        <f t="shared" si="220"/>
        <v>#DIV/0!</v>
      </c>
      <c r="H575" s="24" t="e">
        <f t="shared" si="221"/>
        <v>#DIV/0!</v>
      </c>
      <c r="I575" s="24" t="e">
        <f t="shared" si="222"/>
        <v>#DIV/0!</v>
      </c>
      <c r="J575" s="23">
        <f>SUMIF('Rake Load'!A:A,B575,'Rake Load'!BI:BI)</f>
        <v>0</v>
      </c>
      <c r="K575" s="29">
        <f t="shared" si="223"/>
        <v>0</v>
      </c>
      <c r="L575" s="29" t="e">
        <f t="shared" si="224"/>
        <v>#DIV/0!</v>
      </c>
      <c r="M575" s="36" t="e">
        <f t="shared" si="225"/>
        <v>#DIV/0!</v>
      </c>
      <c r="N575" s="36" t="e">
        <f t="shared" si="226"/>
        <v>#DIV/0!</v>
      </c>
      <c r="O575" s="122">
        <f>SUMIF(C$2:C575,C575,D$2:D575)</f>
        <v>0</v>
      </c>
      <c r="P575" s="21">
        <f>SUMIF(C$2:C575,C575,F$2:F575)</f>
        <v>0</v>
      </c>
      <c r="Q575" s="25" t="e">
        <f t="shared" si="227"/>
        <v>#DIV/0!</v>
      </c>
      <c r="R575" s="24" t="e">
        <f t="shared" si="228"/>
        <v>#DIV/0!</v>
      </c>
      <c r="S575" s="24" t="e">
        <f t="shared" si="229"/>
        <v>#DIV/0!</v>
      </c>
      <c r="T575" s="122">
        <f>SUM(D$2:D575)</f>
        <v>376</v>
      </c>
      <c r="U575" s="26">
        <f>SUMIF(C$2:C575,C575,E$2:E575)</f>
        <v>0</v>
      </c>
      <c r="V575" s="26">
        <f>SUM(E$2:E575)</f>
        <v>1324319.5799999998</v>
      </c>
      <c r="W575" s="31">
        <f>SUM(F$2:F575)</f>
        <v>50.32291666666665</v>
      </c>
      <c r="X575" s="31">
        <f t="shared" si="230"/>
        <v>0.13383754432624109</v>
      </c>
      <c r="Y575" s="24">
        <f t="shared" si="231"/>
        <v>3</v>
      </c>
      <c r="Z575" s="24">
        <f t="shared" si="232"/>
        <v>12</v>
      </c>
      <c r="AA575" s="26">
        <f>SUMIF('Rake Load'!A:A,Summary!B575,'Rake Load'!AO:AO)</f>
        <v>0</v>
      </c>
      <c r="AB575" s="26">
        <f>SUMIF(C$2:C575,C575,AA$2:AA575)</f>
        <v>0</v>
      </c>
      <c r="AC575" s="26">
        <f>SUM(AA$2:AA575)</f>
        <v>125.58750000000001</v>
      </c>
      <c r="AD575" s="31" t="e">
        <f t="shared" si="233"/>
        <v>#DIV/0!</v>
      </c>
      <c r="AE575" s="31" t="e">
        <f t="shared" si="234"/>
        <v>#DIV/0!</v>
      </c>
      <c r="AF575" s="31">
        <f t="shared" si="235"/>
        <v>0.33400930851063831</v>
      </c>
      <c r="AG575" s="26">
        <f>SUMIF(Unloader!B:B,Summary!B575,Unloader!M:M)</f>
        <v>0</v>
      </c>
      <c r="AH575" s="26">
        <f>SUMIF(C$2:C575,C575,AG$2:AG575)</f>
        <v>0</v>
      </c>
      <c r="AI575" s="26">
        <f>SUM(AG$2:AG575)</f>
        <v>1381981</v>
      </c>
      <c r="AJ575" s="28">
        <f>SUMIF(Unloader!B:B,Summary!B575,Unloader!X:X)</f>
        <v>0</v>
      </c>
      <c r="AK575" s="28">
        <f>SUMIF(Unloader!B:B,Summary!B575,Unloader!AE:AE)+SUMIF(Unloader!B:B,Summary!B575,Unloader!BS:BS)+SUMIF(Unloader!B:B,Summary!B575,Unloader!BO:BO)</f>
        <v>0</v>
      </c>
      <c r="AL575" s="28">
        <f>SUMIF(C$2:C575,C575,AJ$2:AJ575)</f>
        <v>0</v>
      </c>
      <c r="AM575" s="28">
        <f>SUMIF(C$2:C575,C575,AK$2:AK575)</f>
        <v>0</v>
      </c>
      <c r="AN575" s="18" t="e">
        <f t="shared" si="236"/>
        <v>#DIV/0!</v>
      </c>
      <c r="AO575" s="18">
        <f>SUM(AJ$2:AJ575)</f>
        <v>52.99444444444444</v>
      </c>
      <c r="AP575" s="18">
        <f>SUM(AK$2:AK575)</f>
        <v>13.250694444444441</v>
      </c>
      <c r="AQ575" s="18">
        <f t="shared" si="237"/>
        <v>1448.8452062693295</v>
      </c>
    </row>
    <row r="576" spans="1:43" x14ac:dyDescent="0.25">
      <c r="A576" s="49">
        <f t="shared" si="238"/>
        <v>575</v>
      </c>
      <c r="B576" s="120">
        <f t="shared" si="238"/>
        <v>41208</v>
      </c>
      <c r="C576" s="21">
        <f t="shared" si="219"/>
        <v>10</v>
      </c>
      <c r="D576" s="51">
        <f>COUNTIF('Rake Load'!A:A,Summary!B576)</f>
        <v>0</v>
      </c>
      <c r="E576" s="51">
        <f>SUMIF('Rake Load'!A:A,B576,'Rake Load'!F:F)</f>
        <v>0</v>
      </c>
      <c r="F576" s="23">
        <f>SUMIF('Rake Load'!A:A,B576,'Rake Load'!AB:AB)</f>
        <v>0</v>
      </c>
      <c r="G576" s="23" t="e">
        <f t="shared" si="220"/>
        <v>#DIV/0!</v>
      </c>
      <c r="H576" s="24" t="e">
        <f t="shared" si="221"/>
        <v>#DIV/0!</v>
      </c>
      <c r="I576" s="24" t="e">
        <f t="shared" si="222"/>
        <v>#DIV/0!</v>
      </c>
      <c r="J576" s="23">
        <f>SUMIF('Rake Load'!A:A,B576,'Rake Load'!BI:BI)</f>
        <v>0</v>
      </c>
      <c r="K576" s="29">
        <f t="shared" si="223"/>
        <v>0</v>
      </c>
      <c r="L576" s="29" t="e">
        <f t="shared" si="224"/>
        <v>#DIV/0!</v>
      </c>
      <c r="M576" s="36" t="e">
        <f t="shared" si="225"/>
        <v>#DIV/0!</v>
      </c>
      <c r="N576" s="36" t="e">
        <f t="shared" si="226"/>
        <v>#DIV/0!</v>
      </c>
      <c r="O576" s="122">
        <f>SUMIF(C$2:C576,C576,D$2:D576)</f>
        <v>0</v>
      </c>
      <c r="P576" s="21">
        <f>SUMIF(C$2:C576,C576,F$2:F576)</f>
        <v>0</v>
      </c>
      <c r="Q576" s="25" t="e">
        <f t="shared" si="227"/>
        <v>#DIV/0!</v>
      </c>
      <c r="R576" s="24" t="e">
        <f t="shared" si="228"/>
        <v>#DIV/0!</v>
      </c>
      <c r="S576" s="24" t="e">
        <f t="shared" si="229"/>
        <v>#DIV/0!</v>
      </c>
      <c r="T576" s="122">
        <f>SUM(D$2:D576)</f>
        <v>376</v>
      </c>
      <c r="U576" s="26">
        <f>SUMIF(C$2:C576,C576,E$2:E576)</f>
        <v>0</v>
      </c>
      <c r="V576" s="26">
        <f>SUM(E$2:E576)</f>
        <v>1324319.5799999998</v>
      </c>
      <c r="W576" s="31">
        <f>SUM(F$2:F576)</f>
        <v>50.32291666666665</v>
      </c>
      <c r="X576" s="31">
        <f t="shared" si="230"/>
        <v>0.13383754432624109</v>
      </c>
      <c r="Y576" s="24">
        <f t="shared" si="231"/>
        <v>3</v>
      </c>
      <c r="Z576" s="24">
        <f t="shared" si="232"/>
        <v>12</v>
      </c>
      <c r="AA576" s="26">
        <f>SUMIF('Rake Load'!A:A,Summary!B576,'Rake Load'!AO:AO)</f>
        <v>0</v>
      </c>
      <c r="AB576" s="26">
        <f>SUMIF(C$2:C576,C576,AA$2:AA576)</f>
        <v>0</v>
      </c>
      <c r="AC576" s="26">
        <f>SUM(AA$2:AA576)</f>
        <v>125.58750000000001</v>
      </c>
      <c r="AD576" s="31" t="e">
        <f t="shared" si="233"/>
        <v>#DIV/0!</v>
      </c>
      <c r="AE576" s="31" t="e">
        <f t="shared" si="234"/>
        <v>#DIV/0!</v>
      </c>
      <c r="AF576" s="31">
        <f t="shared" si="235"/>
        <v>0.33400930851063831</v>
      </c>
      <c r="AG576" s="26">
        <f>SUMIF(Unloader!B:B,Summary!B576,Unloader!M:M)</f>
        <v>0</v>
      </c>
      <c r="AH576" s="26">
        <f>SUMIF(C$2:C576,C576,AG$2:AG576)</f>
        <v>0</v>
      </c>
      <c r="AI576" s="26">
        <f>SUM(AG$2:AG576)</f>
        <v>1381981</v>
      </c>
      <c r="AJ576" s="28">
        <f>SUMIF(Unloader!B:B,Summary!B576,Unloader!X:X)</f>
        <v>0</v>
      </c>
      <c r="AK576" s="28">
        <f>SUMIF(Unloader!B:B,Summary!B576,Unloader!AE:AE)+SUMIF(Unloader!B:B,Summary!B576,Unloader!BS:BS)+SUMIF(Unloader!B:B,Summary!B576,Unloader!BO:BO)</f>
        <v>0</v>
      </c>
      <c r="AL576" s="28">
        <f>SUMIF(C$2:C576,C576,AJ$2:AJ576)</f>
        <v>0</v>
      </c>
      <c r="AM576" s="28">
        <f>SUMIF(C$2:C576,C576,AK$2:AK576)</f>
        <v>0</v>
      </c>
      <c r="AN576" s="18" t="e">
        <f t="shared" si="236"/>
        <v>#DIV/0!</v>
      </c>
      <c r="AO576" s="18">
        <f>SUM(AJ$2:AJ576)</f>
        <v>52.99444444444444</v>
      </c>
      <c r="AP576" s="18">
        <f>SUM(AK$2:AK576)</f>
        <v>13.250694444444441</v>
      </c>
      <c r="AQ576" s="18">
        <f t="shared" si="237"/>
        <v>1448.8452062693295</v>
      </c>
    </row>
    <row r="577" spans="1:43" x14ac:dyDescent="0.25">
      <c r="A577" s="49">
        <f t="shared" si="238"/>
        <v>576</v>
      </c>
      <c r="B577" s="120">
        <f t="shared" si="238"/>
        <v>41209</v>
      </c>
      <c r="C577" s="21">
        <f t="shared" si="219"/>
        <v>10</v>
      </c>
      <c r="D577" s="51">
        <f>COUNTIF('Rake Load'!A:A,Summary!B577)</f>
        <v>0</v>
      </c>
      <c r="E577" s="51">
        <f>SUMIF('Rake Load'!A:A,B577,'Rake Load'!F:F)</f>
        <v>0</v>
      </c>
      <c r="F577" s="23">
        <f>SUMIF('Rake Load'!A:A,B577,'Rake Load'!AB:AB)</f>
        <v>0</v>
      </c>
      <c r="G577" s="23" t="e">
        <f t="shared" si="220"/>
        <v>#DIV/0!</v>
      </c>
      <c r="H577" s="24" t="e">
        <f t="shared" si="221"/>
        <v>#DIV/0!</v>
      </c>
      <c r="I577" s="24" t="e">
        <f t="shared" si="222"/>
        <v>#DIV/0!</v>
      </c>
      <c r="J577" s="23">
        <f>SUMIF('Rake Load'!A:A,B577,'Rake Load'!BI:BI)</f>
        <v>0</v>
      </c>
      <c r="K577" s="29">
        <f t="shared" si="223"/>
        <v>0</v>
      </c>
      <c r="L577" s="29" t="e">
        <f t="shared" si="224"/>
        <v>#DIV/0!</v>
      </c>
      <c r="M577" s="36" t="e">
        <f t="shared" si="225"/>
        <v>#DIV/0!</v>
      </c>
      <c r="N577" s="36" t="e">
        <f t="shared" si="226"/>
        <v>#DIV/0!</v>
      </c>
      <c r="O577" s="122">
        <f>SUMIF(C$2:C577,C577,D$2:D577)</f>
        <v>0</v>
      </c>
      <c r="P577" s="21">
        <f>SUMIF(C$2:C577,C577,F$2:F577)</f>
        <v>0</v>
      </c>
      <c r="Q577" s="25" t="e">
        <f t="shared" si="227"/>
        <v>#DIV/0!</v>
      </c>
      <c r="R577" s="24" t="e">
        <f t="shared" si="228"/>
        <v>#DIV/0!</v>
      </c>
      <c r="S577" s="24" t="e">
        <f t="shared" si="229"/>
        <v>#DIV/0!</v>
      </c>
      <c r="T577" s="122">
        <f>SUM(D$2:D577)</f>
        <v>376</v>
      </c>
      <c r="U577" s="26">
        <f>SUMIF(C$2:C577,C577,E$2:E577)</f>
        <v>0</v>
      </c>
      <c r="V577" s="26">
        <f>SUM(E$2:E577)</f>
        <v>1324319.5799999998</v>
      </c>
      <c r="W577" s="31">
        <f>SUM(F$2:F577)</f>
        <v>50.32291666666665</v>
      </c>
      <c r="X577" s="31">
        <f t="shared" si="230"/>
        <v>0.13383754432624109</v>
      </c>
      <c r="Y577" s="24">
        <f t="shared" si="231"/>
        <v>3</v>
      </c>
      <c r="Z577" s="24">
        <f t="shared" si="232"/>
        <v>12</v>
      </c>
      <c r="AA577" s="26">
        <f>SUMIF('Rake Load'!A:A,Summary!B577,'Rake Load'!AO:AO)</f>
        <v>0</v>
      </c>
      <c r="AB577" s="26">
        <f>SUMIF(C$2:C577,C577,AA$2:AA577)</f>
        <v>0</v>
      </c>
      <c r="AC577" s="26">
        <f>SUM(AA$2:AA577)</f>
        <v>125.58750000000001</v>
      </c>
      <c r="AD577" s="31" t="e">
        <f t="shared" si="233"/>
        <v>#DIV/0!</v>
      </c>
      <c r="AE577" s="31" t="e">
        <f t="shared" si="234"/>
        <v>#DIV/0!</v>
      </c>
      <c r="AF577" s="31">
        <f t="shared" si="235"/>
        <v>0.33400930851063831</v>
      </c>
      <c r="AG577" s="26">
        <f>SUMIF(Unloader!B:B,Summary!B577,Unloader!M:M)</f>
        <v>0</v>
      </c>
      <c r="AH577" s="26">
        <f>SUMIF(C$2:C577,C577,AG$2:AG577)</f>
        <v>0</v>
      </c>
      <c r="AI577" s="26">
        <f>SUM(AG$2:AG577)</f>
        <v>1381981</v>
      </c>
      <c r="AJ577" s="28">
        <f>SUMIF(Unloader!B:B,Summary!B577,Unloader!X:X)</f>
        <v>0</v>
      </c>
      <c r="AK577" s="28">
        <f>SUMIF(Unloader!B:B,Summary!B577,Unloader!AE:AE)+SUMIF(Unloader!B:B,Summary!B577,Unloader!BS:BS)+SUMIF(Unloader!B:B,Summary!B577,Unloader!BO:BO)</f>
        <v>0</v>
      </c>
      <c r="AL577" s="28">
        <f>SUMIF(C$2:C577,C577,AJ$2:AJ577)</f>
        <v>0</v>
      </c>
      <c r="AM577" s="28">
        <f>SUMIF(C$2:C577,C577,AK$2:AK577)</f>
        <v>0</v>
      </c>
      <c r="AN577" s="18" t="e">
        <f t="shared" si="236"/>
        <v>#DIV/0!</v>
      </c>
      <c r="AO577" s="18">
        <f>SUM(AJ$2:AJ577)</f>
        <v>52.99444444444444</v>
      </c>
      <c r="AP577" s="18">
        <f>SUM(AK$2:AK577)</f>
        <v>13.250694444444441</v>
      </c>
      <c r="AQ577" s="18">
        <f t="shared" si="237"/>
        <v>1448.8452062693295</v>
      </c>
    </row>
    <row r="578" spans="1:43" x14ac:dyDescent="0.25">
      <c r="A578" s="49">
        <f t="shared" si="238"/>
        <v>577</v>
      </c>
      <c r="B578" s="120">
        <f t="shared" si="238"/>
        <v>41210</v>
      </c>
      <c r="C578" s="21">
        <f t="shared" si="219"/>
        <v>10</v>
      </c>
      <c r="D578" s="51">
        <f>COUNTIF('Rake Load'!A:A,Summary!B578)</f>
        <v>0</v>
      </c>
      <c r="E578" s="51">
        <f>SUMIF('Rake Load'!A:A,B578,'Rake Load'!F:F)</f>
        <v>0</v>
      </c>
      <c r="F578" s="23">
        <f>SUMIF('Rake Load'!A:A,B578,'Rake Load'!AB:AB)</f>
        <v>0</v>
      </c>
      <c r="G578" s="23" t="e">
        <f t="shared" si="220"/>
        <v>#DIV/0!</v>
      </c>
      <c r="H578" s="24" t="e">
        <f t="shared" si="221"/>
        <v>#DIV/0!</v>
      </c>
      <c r="I578" s="24" t="e">
        <f t="shared" si="222"/>
        <v>#DIV/0!</v>
      </c>
      <c r="J578" s="23">
        <f>SUMIF('Rake Load'!A:A,B578,'Rake Load'!BI:BI)</f>
        <v>0</v>
      </c>
      <c r="K578" s="29">
        <f t="shared" si="223"/>
        <v>0</v>
      </c>
      <c r="L578" s="29" t="e">
        <f t="shared" si="224"/>
        <v>#DIV/0!</v>
      </c>
      <c r="M578" s="36" t="e">
        <f t="shared" si="225"/>
        <v>#DIV/0!</v>
      </c>
      <c r="N578" s="36" t="e">
        <f t="shared" si="226"/>
        <v>#DIV/0!</v>
      </c>
      <c r="O578" s="122">
        <f>SUMIF(C$2:C578,C578,D$2:D578)</f>
        <v>0</v>
      </c>
      <c r="P578" s="21">
        <f>SUMIF(C$2:C578,C578,F$2:F578)</f>
        <v>0</v>
      </c>
      <c r="Q578" s="25" t="e">
        <f t="shared" si="227"/>
        <v>#DIV/0!</v>
      </c>
      <c r="R578" s="24" t="e">
        <f t="shared" si="228"/>
        <v>#DIV/0!</v>
      </c>
      <c r="S578" s="24" t="e">
        <f t="shared" si="229"/>
        <v>#DIV/0!</v>
      </c>
      <c r="T578" s="122">
        <f>SUM(D$2:D578)</f>
        <v>376</v>
      </c>
      <c r="U578" s="26">
        <f>SUMIF(C$2:C578,C578,E$2:E578)</f>
        <v>0</v>
      </c>
      <c r="V578" s="26">
        <f>SUM(E$2:E578)</f>
        <v>1324319.5799999998</v>
      </c>
      <c r="W578" s="31">
        <f>SUM(F$2:F578)</f>
        <v>50.32291666666665</v>
      </c>
      <c r="X578" s="31">
        <f t="shared" si="230"/>
        <v>0.13383754432624109</v>
      </c>
      <c r="Y578" s="24">
        <f t="shared" si="231"/>
        <v>3</v>
      </c>
      <c r="Z578" s="24">
        <f t="shared" si="232"/>
        <v>12</v>
      </c>
      <c r="AA578" s="26">
        <f>SUMIF('Rake Load'!A:A,Summary!B578,'Rake Load'!AO:AO)</f>
        <v>0</v>
      </c>
      <c r="AB578" s="26">
        <f>SUMIF(C$2:C578,C578,AA$2:AA578)</f>
        <v>0</v>
      </c>
      <c r="AC578" s="26">
        <f>SUM(AA$2:AA578)</f>
        <v>125.58750000000001</v>
      </c>
      <c r="AD578" s="31" t="e">
        <f t="shared" si="233"/>
        <v>#DIV/0!</v>
      </c>
      <c r="AE578" s="31" t="e">
        <f t="shared" si="234"/>
        <v>#DIV/0!</v>
      </c>
      <c r="AF578" s="31">
        <f t="shared" si="235"/>
        <v>0.33400930851063831</v>
      </c>
      <c r="AG578" s="26">
        <f>SUMIF(Unloader!B:B,Summary!B578,Unloader!M:M)</f>
        <v>0</v>
      </c>
      <c r="AH578" s="26">
        <f>SUMIF(C$2:C578,C578,AG$2:AG578)</f>
        <v>0</v>
      </c>
      <c r="AI578" s="26">
        <f>SUM(AG$2:AG578)</f>
        <v>1381981</v>
      </c>
      <c r="AJ578" s="28">
        <f>SUMIF(Unloader!B:B,Summary!B578,Unloader!X:X)</f>
        <v>0</v>
      </c>
      <c r="AK578" s="28">
        <f>SUMIF(Unloader!B:B,Summary!B578,Unloader!AE:AE)+SUMIF(Unloader!B:B,Summary!B578,Unloader!BS:BS)+SUMIF(Unloader!B:B,Summary!B578,Unloader!BO:BO)</f>
        <v>0</v>
      </c>
      <c r="AL578" s="28">
        <f>SUMIF(C$2:C578,C578,AJ$2:AJ578)</f>
        <v>0</v>
      </c>
      <c r="AM578" s="28">
        <f>SUMIF(C$2:C578,C578,AK$2:AK578)</f>
        <v>0</v>
      </c>
      <c r="AN578" s="18" t="e">
        <f t="shared" si="236"/>
        <v>#DIV/0!</v>
      </c>
      <c r="AO578" s="18">
        <f>SUM(AJ$2:AJ578)</f>
        <v>52.99444444444444</v>
      </c>
      <c r="AP578" s="18">
        <f>SUM(AK$2:AK578)</f>
        <v>13.250694444444441</v>
      </c>
      <c r="AQ578" s="18">
        <f t="shared" si="237"/>
        <v>1448.8452062693295</v>
      </c>
    </row>
    <row r="579" spans="1:43" x14ac:dyDescent="0.25">
      <c r="A579" s="49">
        <f t="shared" si="238"/>
        <v>578</v>
      </c>
      <c r="B579" s="120">
        <f t="shared" si="238"/>
        <v>41211</v>
      </c>
      <c r="C579" s="21">
        <f t="shared" si="219"/>
        <v>10</v>
      </c>
      <c r="D579" s="51">
        <f>COUNTIF('Rake Load'!A:A,Summary!B579)</f>
        <v>0</v>
      </c>
      <c r="E579" s="51">
        <f>SUMIF('Rake Load'!A:A,B579,'Rake Load'!F:F)</f>
        <v>0</v>
      </c>
      <c r="F579" s="23">
        <f>SUMIF('Rake Load'!A:A,B579,'Rake Load'!AB:AB)</f>
        <v>0</v>
      </c>
      <c r="G579" s="23" t="e">
        <f t="shared" si="220"/>
        <v>#DIV/0!</v>
      </c>
      <c r="H579" s="24" t="e">
        <f t="shared" si="221"/>
        <v>#DIV/0!</v>
      </c>
      <c r="I579" s="24" t="e">
        <f t="shared" si="222"/>
        <v>#DIV/0!</v>
      </c>
      <c r="J579" s="23">
        <f>SUMIF('Rake Load'!A:A,B579,'Rake Load'!BI:BI)</f>
        <v>0</v>
      </c>
      <c r="K579" s="29">
        <f t="shared" si="223"/>
        <v>0</v>
      </c>
      <c r="L579" s="29" t="e">
        <f t="shared" si="224"/>
        <v>#DIV/0!</v>
      </c>
      <c r="M579" s="36" t="e">
        <f t="shared" si="225"/>
        <v>#DIV/0!</v>
      </c>
      <c r="N579" s="36" t="e">
        <f t="shared" si="226"/>
        <v>#DIV/0!</v>
      </c>
      <c r="O579" s="122">
        <f>SUMIF(C$2:C579,C579,D$2:D579)</f>
        <v>0</v>
      </c>
      <c r="P579" s="21">
        <f>SUMIF(C$2:C579,C579,F$2:F579)</f>
        <v>0</v>
      </c>
      <c r="Q579" s="25" t="e">
        <f t="shared" si="227"/>
        <v>#DIV/0!</v>
      </c>
      <c r="R579" s="24" t="e">
        <f t="shared" si="228"/>
        <v>#DIV/0!</v>
      </c>
      <c r="S579" s="24" t="e">
        <f t="shared" si="229"/>
        <v>#DIV/0!</v>
      </c>
      <c r="T579" s="122">
        <f>SUM(D$2:D579)</f>
        <v>376</v>
      </c>
      <c r="U579" s="26">
        <f>SUMIF(C$2:C579,C579,E$2:E579)</f>
        <v>0</v>
      </c>
      <c r="V579" s="26">
        <f>SUM(E$2:E579)</f>
        <v>1324319.5799999998</v>
      </c>
      <c r="W579" s="31">
        <f>SUM(F$2:F579)</f>
        <v>50.32291666666665</v>
      </c>
      <c r="X579" s="31">
        <f t="shared" si="230"/>
        <v>0.13383754432624109</v>
      </c>
      <c r="Y579" s="24">
        <f t="shared" si="231"/>
        <v>3</v>
      </c>
      <c r="Z579" s="24">
        <f t="shared" si="232"/>
        <v>12</v>
      </c>
      <c r="AA579" s="26">
        <f>SUMIF('Rake Load'!A:A,Summary!B579,'Rake Load'!AO:AO)</f>
        <v>0</v>
      </c>
      <c r="AB579" s="26">
        <f>SUMIF(C$2:C579,C579,AA$2:AA579)</f>
        <v>0</v>
      </c>
      <c r="AC579" s="26">
        <f>SUM(AA$2:AA579)</f>
        <v>125.58750000000001</v>
      </c>
      <c r="AD579" s="31" t="e">
        <f t="shared" si="233"/>
        <v>#DIV/0!</v>
      </c>
      <c r="AE579" s="31" t="e">
        <f t="shared" si="234"/>
        <v>#DIV/0!</v>
      </c>
      <c r="AF579" s="31">
        <f t="shared" si="235"/>
        <v>0.33400930851063831</v>
      </c>
      <c r="AG579" s="26">
        <f>SUMIF(Unloader!B:B,Summary!B579,Unloader!M:M)</f>
        <v>0</v>
      </c>
      <c r="AH579" s="26">
        <f>SUMIF(C$2:C579,C579,AG$2:AG579)</f>
        <v>0</v>
      </c>
      <c r="AI579" s="26">
        <f>SUM(AG$2:AG579)</f>
        <v>1381981</v>
      </c>
      <c r="AJ579" s="28">
        <f>SUMIF(Unloader!B:B,Summary!B579,Unloader!X:X)</f>
        <v>0</v>
      </c>
      <c r="AK579" s="28">
        <f>SUMIF(Unloader!B:B,Summary!B579,Unloader!AE:AE)+SUMIF(Unloader!B:B,Summary!B579,Unloader!BS:BS)+SUMIF(Unloader!B:B,Summary!B579,Unloader!BO:BO)</f>
        <v>0</v>
      </c>
      <c r="AL579" s="28">
        <f>SUMIF(C$2:C579,C579,AJ$2:AJ579)</f>
        <v>0</v>
      </c>
      <c r="AM579" s="28">
        <f>SUMIF(C$2:C579,C579,AK$2:AK579)</f>
        <v>0</v>
      </c>
      <c r="AN579" s="18" t="e">
        <f t="shared" si="236"/>
        <v>#DIV/0!</v>
      </c>
      <c r="AO579" s="18">
        <f>SUM(AJ$2:AJ579)</f>
        <v>52.99444444444444</v>
      </c>
      <c r="AP579" s="18">
        <f>SUM(AK$2:AK579)</f>
        <v>13.250694444444441</v>
      </c>
      <c r="AQ579" s="18">
        <f t="shared" si="237"/>
        <v>1448.8452062693295</v>
      </c>
    </row>
    <row r="580" spans="1:43" x14ac:dyDescent="0.25">
      <c r="A580" s="49">
        <f t="shared" si="238"/>
        <v>579</v>
      </c>
      <c r="B580" s="120">
        <f t="shared" si="238"/>
        <v>41212</v>
      </c>
      <c r="C580" s="21">
        <f t="shared" si="219"/>
        <v>10</v>
      </c>
      <c r="D580" s="51">
        <f>COUNTIF('Rake Load'!A:A,Summary!B580)</f>
        <v>0</v>
      </c>
      <c r="E580" s="51">
        <f>SUMIF('Rake Load'!A:A,B580,'Rake Load'!F:F)</f>
        <v>0</v>
      </c>
      <c r="F580" s="23">
        <f>SUMIF('Rake Load'!A:A,B580,'Rake Load'!AB:AB)</f>
        <v>0</v>
      </c>
      <c r="G580" s="23" t="e">
        <f t="shared" si="220"/>
        <v>#DIV/0!</v>
      </c>
      <c r="H580" s="24" t="e">
        <f t="shared" si="221"/>
        <v>#DIV/0!</v>
      </c>
      <c r="I580" s="24" t="e">
        <f t="shared" si="222"/>
        <v>#DIV/0!</v>
      </c>
      <c r="J580" s="23">
        <f>SUMIF('Rake Load'!A:A,B580,'Rake Load'!BI:BI)</f>
        <v>0</v>
      </c>
      <c r="K580" s="29">
        <f t="shared" si="223"/>
        <v>0</v>
      </c>
      <c r="L580" s="29" t="e">
        <f t="shared" si="224"/>
        <v>#DIV/0!</v>
      </c>
      <c r="M580" s="36" t="e">
        <f t="shared" si="225"/>
        <v>#DIV/0!</v>
      </c>
      <c r="N580" s="36" t="e">
        <f t="shared" si="226"/>
        <v>#DIV/0!</v>
      </c>
      <c r="O580" s="122">
        <f>SUMIF(C$2:C580,C580,D$2:D580)</f>
        <v>0</v>
      </c>
      <c r="P580" s="21">
        <f>SUMIF(C$2:C580,C580,F$2:F580)</f>
        <v>0</v>
      </c>
      <c r="Q580" s="25" t="e">
        <f t="shared" si="227"/>
        <v>#DIV/0!</v>
      </c>
      <c r="R580" s="24" t="e">
        <f t="shared" si="228"/>
        <v>#DIV/0!</v>
      </c>
      <c r="S580" s="24" t="e">
        <f t="shared" si="229"/>
        <v>#DIV/0!</v>
      </c>
      <c r="T580" s="122">
        <f>SUM(D$2:D580)</f>
        <v>376</v>
      </c>
      <c r="U580" s="26">
        <f>SUMIF(C$2:C580,C580,E$2:E580)</f>
        <v>0</v>
      </c>
      <c r="V580" s="26">
        <f>SUM(E$2:E580)</f>
        <v>1324319.5799999998</v>
      </c>
      <c r="W580" s="31">
        <f>SUM(F$2:F580)</f>
        <v>50.32291666666665</v>
      </c>
      <c r="X580" s="31">
        <f t="shared" si="230"/>
        <v>0.13383754432624109</v>
      </c>
      <c r="Y580" s="24">
        <f t="shared" si="231"/>
        <v>3</v>
      </c>
      <c r="Z580" s="24">
        <f t="shared" si="232"/>
        <v>12</v>
      </c>
      <c r="AA580" s="26">
        <f>SUMIF('Rake Load'!A:A,Summary!B580,'Rake Load'!AO:AO)</f>
        <v>0</v>
      </c>
      <c r="AB580" s="26">
        <f>SUMIF(C$2:C580,C580,AA$2:AA580)</f>
        <v>0</v>
      </c>
      <c r="AC580" s="26">
        <f>SUM(AA$2:AA580)</f>
        <v>125.58750000000001</v>
      </c>
      <c r="AD580" s="31" t="e">
        <f t="shared" si="233"/>
        <v>#DIV/0!</v>
      </c>
      <c r="AE580" s="31" t="e">
        <f t="shared" si="234"/>
        <v>#DIV/0!</v>
      </c>
      <c r="AF580" s="31">
        <f t="shared" si="235"/>
        <v>0.33400930851063831</v>
      </c>
      <c r="AG580" s="26">
        <f>SUMIF(Unloader!B:B,Summary!B580,Unloader!M:M)</f>
        <v>0</v>
      </c>
      <c r="AH580" s="26">
        <f>SUMIF(C$2:C580,C580,AG$2:AG580)</f>
        <v>0</v>
      </c>
      <c r="AI580" s="26">
        <f>SUM(AG$2:AG580)</f>
        <v>1381981</v>
      </c>
      <c r="AJ580" s="28">
        <f>SUMIF(Unloader!B:B,Summary!B580,Unloader!X:X)</f>
        <v>0</v>
      </c>
      <c r="AK580" s="28">
        <f>SUMIF(Unloader!B:B,Summary!B580,Unloader!AE:AE)+SUMIF(Unloader!B:B,Summary!B580,Unloader!BS:BS)+SUMIF(Unloader!B:B,Summary!B580,Unloader!BO:BO)</f>
        <v>0</v>
      </c>
      <c r="AL580" s="28">
        <f>SUMIF(C$2:C580,C580,AJ$2:AJ580)</f>
        <v>0</v>
      </c>
      <c r="AM580" s="28">
        <f>SUMIF(C$2:C580,C580,AK$2:AK580)</f>
        <v>0</v>
      </c>
      <c r="AN580" s="18" t="e">
        <f t="shared" si="236"/>
        <v>#DIV/0!</v>
      </c>
      <c r="AO580" s="18">
        <f>SUM(AJ$2:AJ580)</f>
        <v>52.99444444444444</v>
      </c>
      <c r="AP580" s="18">
        <f>SUM(AK$2:AK580)</f>
        <v>13.250694444444441</v>
      </c>
      <c r="AQ580" s="18">
        <f t="shared" si="237"/>
        <v>1448.8452062693295</v>
      </c>
    </row>
    <row r="581" spans="1:43" x14ac:dyDescent="0.25">
      <c r="A581" s="49">
        <f t="shared" si="238"/>
        <v>580</v>
      </c>
      <c r="B581" s="120">
        <f t="shared" si="238"/>
        <v>41213</v>
      </c>
      <c r="C581" s="21">
        <f t="shared" si="219"/>
        <v>10</v>
      </c>
      <c r="D581" s="51">
        <f>COUNTIF('Rake Load'!A:A,Summary!B581)</f>
        <v>0</v>
      </c>
      <c r="E581" s="51">
        <f>SUMIF('Rake Load'!A:A,B581,'Rake Load'!F:F)</f>
        <v>0</v>
      </c>
      <c r="F581" s="23">
        <f>SUMIF('Rake Load'!A:A,B581,'Rake Load'!AB:AB)</f>
        <v>0</v>
      </c>
      <c r="G581" s="23" t="e">
        <f t="shared" si="220"/>
        <v>#DIV/0!</v>
      </c>
      <c r="H581" s="24" t="e">
        <f t="shared" si="221"/>
        <v>#DIV/0!</v>
      </c>
      <c r="I581" s="24" t="e">
        <f t="shared" si="222"/>
        <v>#DIV/0!</v>
      </c>
      <c r="J581" s="23">
        <f>SUMIF('Rake Load'!A:A,B581,'Rake Load'!BI:BI)</f>
        <v>0</v>
      </c>
      <c r="K581" s="29">
        <f t="shared" si="223"/>
        <v>0</v>
      </c>
      <c r="L581" s="29" t="e">
        <f t="shared" si="224"/>
        <v>#DIV/0!</v>
      </c>
      <c r="M581" s="36" t="e">
        <f t="shared" si="225"/>
        <v>#DIV/0!</v>
      </c>
      <c r="N581" s="36" t="e">
        <f t="shared" si="226"/>
        <v>#DIV/0!</v>
      </c>
      <c r="O581" s="122">
        <f>SUMIF(C$2:C581,C581,D$2:D581)</f>
        <v>0</v>
      </c>
      <c r="P581" s="21">
        <f>SUMIF(C$2:C581,C581,F$2:F581)</f>
        <v>0</v>
      </c>
      <c r="Q581" s="25" t="e">
        <f t="shared" si="227"/>
        <v>#DIV/0!</v>
      </c>
      <c r="R581" s="24" t="e">
        <f t="shared" si="228"/>
        <v>#DIV/0!</v>
      </c>
      <c r="S581" s="24" t="e">
        <f t="shared" si="229"/>
        <v>#DIV/0!</v>
      </c>
      <c r="T581" s="122">
        <f>SUM(D$2:D581)</f>
        <v>376</v>
      </c>
      <c r="U581" s="26">
        <f>SUMIF(C$2:C581,C581,E$2:E581)</f>
        <v>0</v>
      </c>
      <c r="V581" s="26">
        <f>SUM(E$2:E581)</f>
        <v>1324319.5799999998</v>
      </c>
      <c r="W581" s="31">
        <f>SUM(F$2:F581)</f>
        <v>50.32291666666665</v>
      </c>
      <c r="X581" s="31">
        <f t="shared" si="230"/>
        <v>0.13383754432624109</v>
      </c>
      <c r="Y581" s="24">
        <f t="shared" si="231"/>
        <v>3</v>
      </c>
      <c r="Z581" s="24">
        <f t="shared" si="232"/>
        <v>12</v>
      </c>
      <c r="AA581" s="26">
        <f>SUMIF('Rake Load'!A:A,Summary!B581,'Rake Load'!AO:AO)</f>
        <v>0</v>
      </c>
      <c r="AB581" s="26">
        <f>SUMIF(C$2:C581,C581,AA$2:AA581)</f>
        <v>0</v>
      </c>
      <c r="AC581" s="26">
        <f>SUM(AA$2:AA581)</f>
        <v>125.58750000000001</v>
      </c>
      <c r="AD581" s="31" t="e">
        <f t="shared" si="233"/>
        <v>#DIV/0!</v>
      </c>
      <c r="AE581" s="31" t="e">
        <f t="shared" si="234"/>
        <v>#DIV/0!</v>
      </c>
      <c r="AF581" s="31">
        <f t="shared" si="235"/>
        <v>0.33400930851063831</v>
      </c>
      <c r="AG581" s="26">
        <f>SUMIF(Unloader!B:B,Summary!B581,Unloader!M:M)</f>
        <v>0</v>
      </c>
      <c r="AH581" s="26">
        <f>SUMIF(C$2:C581,C581,AG$2:AG581)</f>
        <v>0</v>
      </c>
      <c r="AI581" s="26">
        <f>SUM(AG$2:AG581)</f>
        <v>1381981</v>
      </c>
      <c r="AJ581" s="28">
        <f>SUMIF(Unloader!B:B,Summary!B581,Unloader!X:X)</f>
        <v>0</v>
      </c>
      <c r="AK581" s="28">
        <f>SUMIF(Unloader!B:B,Summary!B581,Unloader!AE:AE)+SUMIF(Unloader!B:B,Summary!B581,Unloader!BS:BS)+SUMIF(Unloader!B:B,Summary!B581,Unloader!BO:BO)</f>
        <v>0</v>
      </c>
      <c r="AL581" s="28">
        <f>SUMIF(C$2:C581,C581,AJ$2:AJ581)</f>
        <v>0</v>
      </c>
      <c r="AM581" s="28">
        <f>SUMIF(C$2:C581,C581,AK$2:AK581)</f>
        <v>0</v>
      </c>
      <c r="AN581" s="18" t="e">
        <f t="shared" si="236"/>
        <v>#DIV/0!</v>
      </c>
      <c r="AO581" s="18">
        <f>SUM(AJ$2:AJ581)</f>
        <v>52.99444444444444</v>
      </c>
      <c r="AP581" s="18">
        <f>SUM(AK$2:AK581)</f>
        <v>13.250694444444441</v>
      </c>
      <c r="AQ581" s="18">
        <f t="shared" si="237"/>
        <v>1448.8452062693295</v>
      </c>
    </row>
    <row r="582" spans="1:43" x14ac:dyDescent="0.25">
      <c r="A582" s="49">
        <f t="shared" si="238"/>
        <v>581</v>
      </c>
      <c r="B582" s="120">
        <f t="shared" si="238"/>
        <v>41214</v>
      </c>
      <c r="C582" s="21">
        <f t="shared" si="219"/>
        <v>11</v>
      </c>
      <c r="D582" s="51">
        <f>COUNTIF('Rake Load'!A:A,Summary!B582)</f>
        <v>0</v>
      </c>
      <c r="E582" s="51">
        <f>SUMIF('Rake Load'!A:A,B582,'Rake Load'!F:F)</f>
        <v>0</v>
      </c>
      <c r="F582" s="23">
        <f>SUMIF('Rake Load'!A:A,B582,'Rake Load'!AB:AB)</f>
        <v>0</v>
      </c>
      <c r="G582" s="23" t="e">
        <f t="shared" si="220"/>
        <v>#DIV/0!</v>
      </c>
      <c r="H582" s="24" t="e">
        <f t="shared" si="221"/>
        <v>#DIV/0!</v>
      </c>
      <c r="I582" s="24" t="e">
        <f t="shared" si="222"/>
        <v>#DIV/0!</v>
      </c>
      <c r="J582" s="23">
        <f>SUMIF('Rake Load'!A:A,B582,'Rake Load'!BI:BI)</f>
        <v>0</v>
      </c>
      <c r="K582" s="29">
        <f t="shared" si="223"/>
        <v>0</v>
      </c>
      <c r="L582" s="29" t="e">
        <f t="shared" si="224"/>
        <v>#DIV/0!</v>
      </c>
      <c r="M582" s="36" t="e">
        <f t="shared" si="225"/>
        <v>#DIV/0!</v>
      </c>
      <c r="N582" s="36" t="e">
        <f t="shared" si="226"/>
        <v>#DIV/0!</v>
      </c>
      <c r="O582" s="122">
        <f>SUMIF(C$2:C582,C582,D$2:D582)</f>
        <v>0</v>
      </c>
      <c r="P582" s="21">
        <f>SUMIF(C$2:C582,C582,F$2:F582)</f>
        <v>0</v>
      </c>
      <c r="Q582" s="25" t="e">
        <f t="shared" si="227"/>
        <v>#DIV/0!</v>
      </c>
      <c r="R582" s="24" t="e">
        <f t="shared" si="228"/>
        <v>#DIV/0!</v>
      </c>
      <c r="S582" s="24" t="e">
        <f t="shared" si="229"/>
        <v>#DIV/0!</v>
      </c>
      <c r="T582" s="122">
        <f>SUM(D$2:D582)</f>
        <v>376</v>
      </c>
      <c r="U582" s="26">
        <f>SUMIF(C$2:C582,C582,E$2:E582)</f>
        <v>0</v>
      </c>
      <c r="V582" s="26">
        <f>SUM(E$2:E582)</f>
        <v>1324319.5799999998</v>
      </c>
      <c r="W582" s="31">
        <f>SUM(F$2:F582)</f>
        <v>50.32291666666665</v>
      </c>
      <c r="X582" s="31">
        <f t="shared" si="230"/>
        <v>0.13383754432624109</v>
      </c>
      <c r="Y582" s="24">
        <f t="shared" si="231"/>
        <v>3</v>
      </c>
      <c r="Z582" s="24">
        <f t="shared" si="232"/>
        <v>12</v>
      </c>
      <c r="AA582" s="26">
        <f>SUMIF('Rake Load'!A:A,Summary!B582,'Rake Load'!AO:AO)</f>
        <v>0</v>
      </c>
      <c r="AB582" s="26">
        <f>SUMIF(C$2:C582,C582,AA$2:AA582)</f>
        <v>0</v>
      </c>
      <c r="AC582" s="26">
        <f>SUM(AA$2:AA582)</f>
        <v>125.58750000000001</v>
      </c>
      <c r="AD582" s="31" t="e">
        <f t="shared" si="233"/>
        <v>#DIV/0!</v>
      </c>
      <c r="AE582" s="31" t="e">
        <f t="shared" si="234"/>
        <v>#DIV/0!</v>
      </c>
      <c r="AF582" s="31">
        <f t="shared" si="235"/>
        <v>0.33400930851063831</v>
      </c>
      <c r="AG582" s="26">
        <f>SUMIF(Unloader!B:B,Summary!B582,Unloader!M:M)</f>
        <v>0</v>
      </c>
      <c r="AH582" s="26">
        <f>SUMIF(C$2:C582,C582,AG$2:AG582)</f>
        <v>0</v>
      </c>
      <c r="AI582" s="26">
        <f>SUM(AG$2:AG582)</f>
        <v>1381981</v>
      </c>
      <c r="AJ582" s="28">
        <f>SUMIF(Unloader!B:B,Summary!B582,Unloader!X:X)</f>
        <v>0</v>
      </c>
      <c r="AK582" s="28">
        <f>SUMIF(Unloader!B:B,Summary!B582,Unloader!AE:AE)+SUMIF(Unloader!B:B,Summary!B582,Unloader!BS:BS)+SUMIF(Unloader!B:B,Summary!B582,Unloader!BO:BO)</f>
        <v>0</v>
      </c>
      <c r="AL582" s="28">
        <f>SUMIF(C$2:C582,C582,AJ$2:AJ582)</f>
        <v>0</v>
      </c>
      <c r="AM582" s="28">
        <f>SUMIF(C$2:C582,C582,AK$2:AK582)</f>
        <v>0</v>
      </c>
      <c r="AN582" s="18" t="e">
        <f t="shared" si="236"/>
        <v>#DIV/0!</v>
      </c>
      <c r="AO582" s="18">
        <f>SUM(AJ$2:AJ582)</f>
        <v>52.99444444444444</v>
      </c>
      <c r="AP582" s="18">
        <f>SUM(AK$2:AK582)</f>
        <v>13.250694444444441</v>
      </c>
      <c r="AQ582" s="18">
        <f t="shared" si="237"/>
        <v>1448.8452062693295</v>
      </c>
    </row>
    <row r="583" spans="1:43" x14ac:dyDescent="0.25">
      <c r="A583" s="49">
        <f t="shared" si="238"/>
        <v>582</v>
      </c>
      <c r="B583" s="120">
        <f t="shared" si="238"/>
        <v>41215</v>
      </c>
      <c r="C583" s="21">
        <f t="shared" si="219"/>
        <v>11</v>
      </c>
      <c r="D583" s="51">
        <f>COUNTIF('Rake Load'!A:A,Summary!B583)</f>
        <v>0</v>
      </c>
      <c r="E583" s="51">
        <f>SUMIF('Rake Load'!A:A,B583,'Rake Load'!F:F)</f>
        <v>0</v>
      </c>
      <c r="F583" s="23">
        <f>SUMIF('Rake Load'!A:A,B583,'Rake Load'!AB:AB)</f>
        <v>0</v>
      </c>
      <c r="G583" s="23" t="e">
        <f t="shared" si="220"/>
        <v>#DIV/0!</v>
      </c>
      <c r="H583" s="24" t="e">
        <f t="shared" si="221"/>
        <v>#DIV/0!</v>
      </c>
      <c r="I583" s="24" t="e">
        <f t="shared" si="222"/>
        <v>#DIV/0!</v>
      </c>
      <c r="J583" s="23">
        <f>SUMIF('Rake Load'!A:A,B583,'Rake Load'!BI:BI)</f>
        <v>0</v>
      </c>
      <c r="K583" s="29">
        <f t="shared" si="223"/>
        <v>0</v>
      </c>
      <c r="L583" s="29" t="e">
        <f t="shared" si="224"/>
        <v>#DIV/0!</v>
      </c>
      <c r="M583" s="36" t="e">
        <f t="shared" si="225"/>
        <v>#DIV/0!</v>
      </c>
      <c r="N583" s="36" t="e">
        <f t="shared" si="226"/>
        <v>#DIV/0!</v>
      </c>
      <c r="O583" s="122">
        <f>SUMIF(C$2:C583,C583,D$2:D583)</f>
        <v>0</v>
      </c>
      <c r="P583" s="21">
        <f>SUMIF(C$2:C583,C583,F$2:F583)</f>
        <v>0</v>
      </c>
      <c r="Q583" s="25" t="e">
        <f t="shared" si="227"/>
        <v>#DIV/0!</v>
      </c>
      <c r="R583" s="24" t="e">
        <f t="shared" si="228"/>
        <v>#DIV/0!</v>
      </c>
      <c r="S583" s="24" t="e">
        <f t="shared" si="229"/>
        <v>#DIV/0!</v>
      </c>
      <c r="T583" s="122">
        <f>SUM(D$2:D583)</f>
        <v>376</v>
      </c>
      <c r="U583" s="26">
        <f>SUMIF(C$2:C583,C583,E$2:E583)</f>
        <v>0</v>
      </c>
      <c r="V583" s="26">
        <f>SUM(E$2:E583)</f>
        <v>1324319.5799999998</v>
      </c>
      <c r="W583" s="31">
        <f>SUM(F$2:F583)</f>
        <v>50.32291666666665</v>
      </c>
      <c r="X583" s="31">
        <f t="shared" si="230"/>
        <v>0.13383754432624109</v>
      </c>
      <c r="Y583" s="24">
        <f t="shared" si="231"/>
        <v>3</v>
      </c>
      <c r="Z583" s="24">
        <f t="shared" si="232"/>
        <v>12</v>
      </c>
      <c r="AA583" s="26">
        <f>SUMIF('Rake Load'!A:A,Summary!B583,'Rake Load'!AO:AO)</f>
        <v>0</v>
      </c>
      <c r="AB583" s="26">
        <f>SUMIF(C$2:C583,C583,AA$2:AA583)</f>
        <v>0</v>
      </c>
      <c r="AC583" s="26">
        <f>SUM(AA$2:AA583)</f>
        <v>125.58750000000001</v>
      </c>
      <c r="AD583" s="31" t="e">
        <f t="shared" si="233"/>
        <v>#DIV/0!</v>
      </c>
      <c r="AE583" s="31" t="e">
        <f t="shared" si="234"/>
        <v>#DIV/0!</v>
      </c>
      <c r="AF583" s="31">
        <f t="shared" si="235"/>
        <v>0.33400930851063831</v>
      </c>
      <c r="AG583" s="26">
        <f>SUMIF(Unloader!B:B,Summary!B583,Unloader!M:M)</f>
        <v>0</v>
      </c>
      <c r="AH583" s="26">
        <f>SUMIF(C$2:C583,C583,AG$2:AG583)</f>
        <v>0</v>
      </c>
      <c r="AI583" s="26">
        <f>SUM(AG$2:AG583)</f>
        <v>1381981</v>
      </c>
      <c r="AJ583" s="28">
        <f>SUMIF(Unloader!B:B,Summary!B583,Unloader!X:X)</f>
        <v>0</v>
      </c>
      <c r="AK583" s="28">
        <f>SUMIF(Unloader!B:B,Summary!B583,Unloader!AE:AE)+SUMIF(Unloader!B:B,Summary!B583,Unloader!BS:BS)+SUMIF(Unloader!B:B,Summary!B583,Unloader!BO:BO)</f>
        <v>0</v>
      </c>
      <c r="AL583" s="28">
        <f>SUMIF(C$2:C583,C583,AJ$2:AJ583)</f>
        <v>0</v>
      </c>
      <c r="AM583" s="28">
        <f>SUMIF(C$2:C583,C583,AK$2:AK583)</f>
        <v>0</v>
      </c>
      <c r="AN583" s="18" t="e">
        <f t="shared" si="236"/>
        <v>#DIV/0!</v>
      </c>
      <c r="AO583" s="18">
        <f>SUM(AJ$2:AJ583)</f>
        <v>52.99444444444444</v>
      </c>
      <c r="AP583" s="18">
        <f>SUM(AK$2:AK583)</f>
        <v>13.250694444444441</v>
      </c>
      <c r="AQ583" s="18">
        <f t="shared" si="237"/>
        <v>1448.8452062693295</v>
      </c>
    </row>
    <row r="584" spans="1:43" x14ac:dyDescent="0.25">
      <c r="A584" s="49">
        <f t="shared" ref="A584:B599" si="239">A583+1</f>
        <v>583</v>
      </c>
      <c r="B584" s="120">
        <f t="shared" si="239"/>
        <v>41216</v>
      </c>
      <c r="C584" s="21">
        <f t="shared" si="219"/>
        <v>11</v>
      </c>
      <c r="D584" s="51">
        <f>COUNTIF('Rake Load'!A:A,Summary!B584)</f>
        <v>0</v>
      </c>
      <c r="E584" s="51">
        <f>SUMIF('Rake Load'!A:A,B584,'Rake Load'!F:F)</f>
        <v>0</v>
      </c>
      <c r="F584" s="23">
        <f>SUMIF('Rake Load'!A:A,B584,'Rake Load'!AB:AB)</f>
        <v>0</v>
      </c>
      <c r="G584" s="23" t="e">
        <f t="shared" si="220"/>
        <v>#DIV/0!</v>
      </c>
      <c r="H584" s="24" t="e">
        <f t="shared" si="221"/>
        <v>#DIV/0!</v>
      </c>
      <c r="I584" s="24" t="e">
        <f t="shared" si="222"/>
        <v>#DIV/0!</v>
      </c>
      <c r="J584" s="23">
        <f>SUMIF('Rake Load'!A:A,B584,'Rake Load'!BI:BI)</f>
        <v>0</v>
      </c>
      <c r="K584" s="29">
        <f t="shared" si="223"/>
        <v>0</v>
      </c>
      <c r="L584" s="29" t="e">
        <f t="shared" si="224"/>
        <v>#DIV/0!</v>
      </c>
      <c r="M584" s="36" t="e">
        <f t="shared" si="225"/>
        <v>#DIV/0!</v>
      </c>
      <c r="N584" s="36" t="e">
        <f t="shared" si="226"/>
        <v>#DIV/0!</v>
      </c>
      <c r="O584" s="122">
        <f>SUMIF(C$2:C584,C584,D$2:D584)</f>
        <v>0</v>
      </c>
      <c r="P584" s="21">
        <f>SUMIF(C$2:C584,C584,F$2:F584)</f>
        <v>0</v>
      </c>
      <c r="Q584" s="25" t="e">
        <f t="shared" si="227"/>
        <v>#DIV/0!</v>
      </c>
      <c r="R584" s="24" t="e">
        <f t="shared" si="228"/>
        <v>#DIV/0!</v>
      </c>
      <c r="S584" s="24" t="e">
        <f t="shared" si="229"/>
        <v>#DIV/0!</v>
      </c>
      <c r="T584" s="122">
        <f>SUM(D$2:D584)</f>
        <v>376</v>
      </c>
      <c r="U584" s="26">
        <f>SUMIF(C$2:C584,C584,E$2:E584)</f>
        <v>0</v>
      </c>
      <c r="V584" s="26">
        <f>SUM(E$2:E584)</f>
        <v>1324319.5799999998</v>
      </c>
      <c r="W584" s="31">
        <f>SUM(F$2:F584)</f>
        <v>50.32291666666665</v>
      </c>
      <c r="X584" s="31">
        <f t="shared" si="230"/>
        <v>0.13383754432624109</v>
      </c>
      <c r="Y584" s="24">
        <f t="shared" si="231"/>
        <v>3</v>
      </c>
      <c r="Z584" s="24">
        <f t="shared" si="232"/>
        <v>12</v>
      </c>
      <c r="AA584" s="26">
        <f>SUMIF('Rake Load'!A:A,Summary!B584,'Rake Load'!AO:AO)</f>
        <v>0</v>
      </c>
      <c r="AB584" s="26">
        <f>SUMIF(C$2:C584,C584,AA$2:AA584)</f>
        <v>0</v>
      </c>
      <c r="AC584" s="26">
        <f>SUM(AA$2:AA584)</f>
        <v>125.58750000000001</v>
      </c>
      <c r="AD584" s="31" t="e">
        <f t="shared" si="233"/>
        <v>#DIV/0!</v>
      </c>
      <c r="AE584" s="31" t="e">
        <f t="shared" si="234"/>
        <v>#DIV/0!</v>
      </c>
      <c r="AF584" s="31">
        <f t="shared" si="235"/>
        <v>0.33400930851063831</v>
      </c>
      <c r="AG584" s="26">
        <f>SUMIF(Unloader!B:B,Summary!B584,Unloader!M:M)</f>
        <v>0</v>
      </c>
      <c r="AH584" s="26">
        <f>SUMIF(C$2:C584,C584,AG$2:AG584)</f>
        <v>0</v>
      </c>
      <c r="AI584" s="26">
        <f>SUM(AG$2:AG584)</f>
        <v>1381981</v>
      </c>
      <c r="AJ584" s="28">
        <f>SUMIF(Unloader!B:B,Summary!B584,Unloader!X:X)</f>
        <v>0</v>
      </c>
      <c r="AK584" s="28">
        <f>SUMIF(Unloader!B:B,Summary!B584,Unloader!AE:AE)+SUMIF(Unloader!B:B,Summary!B584,Unloader!BS:BS)+SUMIF(Unloader!B:B,Summary!B584,Unloader!BO:BO)</f>
        <v>0</v>
      </c>
      <c r="AL584" s="28">
        <f>SUMIF(C$2:C584,C584,AJ$2:AJ584)</f>
        <v>0</v>
      </c>
      <c r="AM584" s="28">
        <f>SUMIF(C$2:C584,C584,AK$2:AK584)</f>
        <v>0</v>
      </c>
      <c r="AN584" s="18" t="e">
        <f t="shared" si="236"/>
        <v>#DIV/0!</v>
      </c>
      <c r="AO584" s="18">
        <f>SUM(AJ$2:AJ584)</f>
        <v>52.99444444444444</v>
      </c>
      <c r="AP584" s="18">
        <f>SUM(AK$2:AK584)</f>
        <v>13.250694444444441</v>
      </c>
      <c r="AQ584" s="18">
        <f t="shared" si="237"/>
        <v>1448.8452062693295</v>
      </c>
    </row>
    <row r="585" spans="1:43" x14ac:dyDescent="0.25">
      <c r="A585" s="49">
        <f t="shared" si="239"/>
        <v>584</v>
      </c>
      <c r="B585" s="120">
        <f t="shared" si="239"/>
        <v>41217</v>
      </c>
      <c r="C585" s="21">
        <f t="shared" si="219"/>
        <v>11</v>
      </c>
      <c r="D585" s="51">
        <f>COUNTIF('Rake Load'!A:A,Summary!B585)</f>
        <v>0</v>
      </c>
      <c r="E585" s="51">
        <f>SUMIF('Rake Load'!A:A,B585,'Rake Load'!F:F)</f>
        <v>0</v>
      </c>
      <c r="F585" s="23">
        <f>SUMIF('Rake Load'!A:A,B585,'Rake Load'!AB:AB)</f>
        <v>0</v>
      </c>
      <c r="G585" s="23" t="e">
        <f t="shared" si="220"/>
        <v>#DIV/0!</v>
      </c>
      <c r="H585" s="24" t="e">
        <f t="shared" si="221"/>
        <v>#DIV/0!</v>
      </c>
      <c r="I585" s="24" t="e">
        <f t="shared" si="222"/>
        <v>#DIV/0!</v>
      </c>
      <c r="J585" s="23">
        <f>SUMIF('Rake Load'!A:A,B585,'Rake Load'!BI:BI)</f>
        <v>0</v>
      </c>
      <c r="K585" s="29">
        <f t="shared" si="223"/>
        <v>0</v>
      </c>
      <c r="L585" s="29" t="e">
        <f t="shared" si="224"/>
        <v>#DIV/0!</v>
      </c>
      <c r="M585" s="36" t="e">
        <f t="shared" si="225"/>
        <v>#DIV/0!</v>
      </c>
      <c r="N585" s="36" t="e">
        <f t="shared" si="226"/>
        <v>#DIV/0!</v>
      </c>
      <c r="O585" s="122">
        <f>SUMIF(C$2:C585,C585,D$2:D585)</f>
        <v>0</v>
      </c>
      <c r="P585" s="21">
        <f>SUMIF(C$2:C585,C585,F$2:F585)</f>
        <v>0</v>
      </c>
      <c r="Q585" s="25" t="e">
        <f t="shared" si="227"/>
        <v>#DIV/0!</v>
      </c>
      <c r="R585" s="24" t="e">
        <f t="shared" si="228"/>
        <v>#DIV/0!</v>
      </c>
      <c r="S585" s="24" t="e">
        <f t="shared" si="229"/>
        <v>#DIV/0!</v>
      </c>
      <c r="T585" s="122">
        <f>SUM(D$2:D585)</f>
        <v>376</v>
      </c>
      <c r="U585" s="26">
        <f>SUMIF(C$2:C585,C585,E$2:E585)</f>
        <v>0</v>
      </c>
      <c r="V585" s="26">
        <f>SUM(E$2:E585)</f>
        <v>1324319.5799999998</v>
      </c>
      <c r="W585" s="31">
        <f>SUM(F$2:F585)</f>
        <v>50.32291666666665</v>
      </c>
      <c r="X585" s="31">
        <f t="shared" si="230"/>
        <v>0.13383754432624109</v>
      </c>
      <c r="Y585" s="24">
        <f t="shared" si="231"/>
        <v>3</v>
      </c>
      <c r="Z585" s="24">
        <f t="shared" si="232"/>
        <v>12</v>
      </c>
      <c r="AA585" s="26">
        <f>SUMIF('Rake Load'!A:A,Summary!B585,'Rake Load'!AO:AO)</f>
        <v>0</v>
      </c>
      <c r="AB585" s="26">
        <f>SUMIF(C$2:C585,C585,AA$2:AA585)</f>
        <v>0</v>
      </c>
      <c r="AC585" s="26">
        <f>SUM(AA$2:AA585)</f>
        <v>125.58750000000001</v>
      </c>
      <c r="AD585" s="31" t="e">
        <f t="shared" si="233"/>
        <v>#DIV/0!</v>
      </c>
      <c r="AE585" s="31" t="e">
        <f t="shared" si="234"/>
        <v>#DIV/0!</v>
      </c>
      <c r="AF585" s="31">
        <f t="shared" si="235"/>
        <v>0.33400930851063831</v>
      </c>
      <c r="AG585" s="26">
        <f>SUMIF(Unloader!B:B,Summary!B585,Unloader!M:M)</f>
        <v>0</v>
      </c>
      <c r="AH585" s="26">
        <f>SUMIF(C$2:C585,C585,AG$2:AG585)</f>
        <v>0</v>
      </c>
      <c r="AI585" s="26">
        <f>SUM(AG$2:AG585)</f>
        <v>1381981</v>
      </c>
      <c r="AJ585" s="28">
        <f>SUMIF(Unloader!B:B,Summary!B585,Unloader!X:X)</f>
        <v>0</v>
      </c>
      <c r="AK585" s="28">
        <f>SUMIF(Unloader!B:B,Summary!B585,Unloader!AE:AE)+SUMIF(Unloader!B:B,Summary!B585,Unloader!BS:BS)+SUMIF(Unloader!B:B,Summary!B585,Unloader!BO:BO)</f>
        <v>0</v>
      </c>
      <c r="AL585" s="28">
        <f>SUMIF(C$2:C585,C585,AJ$2:AJ585)</f>
        <v>0</v>
      </c>
      <c r="AM585" s="28">
        <f>SUMIF(C$2:C585,C585,AK$2:AK585)</f>
        <v>0</v>
      </c>
      <c r="AN585" s="18" t="e">
        <f t="shared" si="236"/>
        <v>#DIV/0!</v>
      </c>
      <c r="AO585" s="18">
        <f>SUM(AJ$2:AJ585)</f>
        <v>52.99444444444444</v>
      </c>
      <c r="AP585" s="18">
        <f>SUM(AK$2:AK585)</f>
        <v>13.250694444444441</v>
      </c>
      <c r="AQ585" s="18">
        <f t="shared" si="237"/>
        <v>1448.8452062693295</v>
      </c>
    </row>
    <row r="586" spans="1:43" x14ac:dyDescent="0.25">
      <c r="A586" s="49">
        <f t="shared" si="239"/>
        <v>585</v>
      </c>
      <c r="B586" s="120">
        <f t="shared" si="239"/>
        <v>41218</v>
      </c>
      <c r="C586" s="21">
        <f t="shared" si="219"/>
        <v>11</v>
      </c>
      <c r="D586" s="51">
        <f>COUNTIF('Rake Load'!A:A,Summary!B586)</f>
        <v>0</v>
      </c>
      <c r="E586" s="51">
        <f>SUMIF('Rake Load'!A:A,B586,'Rake Load'!F:F)</f>
        <v>0</v>
      </c>
      <c r="F586" s="23">
        <f>SUMIF('Rake Load'!A:A,B586,'Rake Load'!AB:AB)</f>
        <v>0</v>
      </c>
      <c r="G586" s="23" t="e">
        <f t="shared" si="220"/>
        <v>#DIV/0!</v>
      </c>
      <c r="H586" s="24" t="e">
        <f t="shared" si="221"/>
        <v>#DIV/0!</v>
      </c>
      <c r="I586" s="24" t="e">
        <f t="shared" si="222"/>
        <v>#DIV/0!</v>
      </c>
      <c r="J586" s="23">
        <f>SUMIF('Rake Load'!A:A,B586,'Rake Load'!BI:BI)</f>
        <v>0</v>
      </c>
      <c r="K586" s="29">
        <f t="shared" si="223"/>
        <v>0</v>
      </c>
      <c r="L586" s="29" t="e">
        <f t="shared" si="224"/>
        <v>#DIV/0!</v>
      </c>
      <c r="M586" s="36" t="e">
        <f t="shared" si="225"/>
        <v>#DIV/0!</v>
      </c>
      <c r="N586" s="36" t="e">
        <f t="shared" si="226"/>
        <v>#DIV/0!</v>
      </c>
      <c r="O586" s="122">
        <f>SUMIF(C$2:C586,C586,D$2:D586)</f>
        <v>0</v>
      </c>
      <c r="P586" s="21">
        <f>SUMIF(C$2:C586,C586,F$2:F586)</f>
        <v>0</v>
      </c>
      <c r="Q586" s="25" t="e">
        <f t="shared" si="227"/>
        <v>#DIV/0!</v>
      </c>
      <c r="R586" s="24" t="e">
        <f t="shared" si="228"/>
        <v>#DIV/0!</v>
      </c>
      <c r="S586" s="24" t="e">
        <f t="shared" si="229"/>
        <v>#DIV/0!</v>
      </c>
      <c r="T586" s="122">
        <f>SUM(D$2:D586)</f>
        <v>376</v>
      </c>
      <c r="U586" s="26">
        <f>SUMIF(C$2:C586,C586,E$2:E586)</f>
        <v>0</v>
      </c>
      <c r="V586" s="26">
        <f>SUM(E$2:E586)</f>
        <v>1324319.5799999998</v>
      </c>
      <c r="W586" s="31">
        <f>SUM(F$2:F586)</f>
        <v>50.32291666666665</v>
      </c>
      <c r="X586" s="31">
        <f t="shared" si="230"/>
        <v>0.13383754432624109</v>
      </c>
      <c r="Y586" s="24">
        <f t="shared" si="231"/>
        <v>3</v>
      </c>
      <c r="Z586" s="24">
        <f t="shared" si="232"/>
        <v>12</v>
      </c>
      <c r="AA586" s="26">
        <f>SUMIF('Rake Load'!A:A,Summary!B586,'Rake Load'!AO:AO)</f>
        <v>0</v>
      </c>
      <c r="AB586" s="26">
        <f>SUMIF(C$2:C586,C586,AA$2:AA586)</f>
        <v>0</v>
      </c>
      <c r="AC586" s="26">
        <f>SUM(AA$2:AA586)</f>
        <v>125.58750000000001</v>
      </c>
      <c r="AD586" s="31" t="e">
        <f t="shared" si="233"/>
        <v>#DIV/0!</v>
      </c>
      <c r="AE586" s="31" t="e">
        <f t="shared" si="234"/>
        <v>#DIV/0!</v>
      </c>
      <c r="AF586" s="31">
        <f t="shared" si="235"/>
        <v>0.33400930851063831</v>
      </c>
      <c r="AG586" s="26">
        <f>SUMIF(Unloader!B:B,Summary!B586,Unloader!M:M)</f>
        <v>0</v>
      </c>
      <c r="AH586" s="26">
        <f>SUMIF(C$2:C586,C586,AG$2:AG586)</f>
        <v>0</v>
      </c>
      <c r="AI586" s="26">
        <f>SUM(AG$2:AG586)</f>
        <v>1381981</v>
      </c>
      <c r="AJ586" s="28">
        <f>SUMIF(Unloader!B:B,Summary!B586,Unloader!X:X)</f>
        <v>0</v>
      </c>
      <c r="AK586" s="28">
        <f>SUMIF(Unloader!B:B,Summary!B586,Unloader!AE:AE)+SUMIF(Unloader!B:B,Summary!B586,Unloader!BS:BS)+SUMIF(Unloader!B:B,Summary!B586,Unloader!BO:BO)</f>
        <v>0</v>
      </c>
      <c r="AL586" s="28">
        <f>SUMIF(C$2:C586,C586,AJ$2:AJ586)</f>
        <v>0</v>
      </c>
      <c r="AM586" s="28">
        <f>SUMIF(C$2:C586,C586,AK$2:AK586)</f>
        <v>0</v>
      </c>
      <c r="AN586" s="18" t="e">
        <f t="shared" si="236"/>
        <v>#DIV/0!</v>
      </c>
      <c r="AO586" s="18">
        <f>SUM(AJ$2:AJ586)</f>
        <v>52.99444444444444</v>
      </c>
      <c r="AP586" s="18">
        <f>SUM(AK$2:AK586)</f>
        <v>13.250694444444441</v>
      </c>
      <c r="AQ586" s="18">
        <f t="shared" si="237"/>
        <v>1448.8452062693295</v>
      </c>
    </row>
    <row r="587" spans="1:43" x14ac:dyDescent="0.25">
      <c r="A587" s="49">
        <f t="shared" si="239"/>
        <v>586</v>
      </c>
      <c r="B587" s="120">
        <f t="shared" si="239"/>
        <v>41219</v>
      </c>
      <c r="C587" s="21">
        <f t="shared" si="219"/>
        <v>11</v>
      </c>
      <c r="D587" s="51">
        <f>COUNTIF('Rake Load'!A:A,Summary!B587)</f>
        <v>0</v>
      </c>
      <c r="E587" s="51">
        <f>SUMIF('Rake Load'!A:A,B587,'Rake Load'!F:F)</f>
        <v>0</v>
      </c>
      <c r="F587" s="23">
        <f>SUMIF('Rake Load'!A:A,B587,'Rake Load'!AB:AB)</f>
        <v>0</v>
      </c>
      <c r="G587" s="23" t="e">
        <f t="shared" si="220"/>
        <v>#DIV/0!</v>
      </c>
      <c r="H587" s="24" t="e">
        <f t="shared" si="221"/>
        <v>#DIV/0!</v>
      </c>
      <c r="I587" s="24" t="e">
        <f t="shared" si="222"/>
        <v>#DIV/0!</v>
      </c>
      <c r="J587" s="23">
        <f>SUMIF('Rake Load'!A:A,B587,'Rake Load'!BI:BI)</f>
        <v>0</v>
      </c>
      <c r="K587" s="29">
        <f t="shared" si="223"/>
        <v>0</v>
      </c>
      <c r="L587" s="29" t="e">
        <f t="shared" si="224"/>
        <v>#DIV/0!</v>
      </c>
      <c r="M587" s="36" t="e">
        <f t="shared" si="225"/>
        <v>#DIV/0!</v>
      </c>
      <c r="N587" s="36" t="e">
        <f t="shared" si="226"/>
        <v>#DIV/0!</v>
      </c>
      <c r="O587" s="122">
        <f>SUMIF(C$2:C587,C587,D$2:D587)</f>
        <v>0</v>
      </c>
      <c r="P587" s="21">
        <f>SUMIF(C$2:C587,C587,F$2:F587)</f>
        <v>0</v>
      </c>
      <c r="Q587" s="25" t="e">
        <f t="shared" si="227"/>
        <v>#DIV/0!</v>
      </c>
      <c r="R587" s="24" t="e">
        <f t="shared" si="228"/>
        <v>#DIV/0!</v>
      </c>
      <c r="S587" s="24" t="e">
        <f t="shared" si="229"/>
        <v>#DIV/0!</v>
      </c>
      <c r="T587" s="122">
        <f>SUM(D$2:D587)</f>
        <v>376</v>
      </c>
      <c r="U587" s="26">
        <f>SUMIF(C$2:C587,C587,E$2:E587)</f>
        <v>0</v>
      </c>
      <c r="V587" s="26">
        <f>SUM(E$2:E587)</f>
        <v>1324319.5799999998</v>
      </c>
      <c r="W587" s="31">
        <f>SUM(F$2:F587)</f>
        <v>50.32291666666665</v>
      </c>
      <c r="X587" s="31">
        <f t="shared" si="230"/>
        <v>0.13383754432624109</v>
      </c>
      <c r="Y587" s="24">
        <f t="shared" si="231"/>
        <v>3</v>
      </c>
      <c r="Z587" s="24">
        <f t="shared" si="232"/>
        <v>12</v>
      </c>
      <c r="AA587" s="26">
        <f>SUMIF('Rake Load'!A:A,Summary!B587,'Rake Load'!AO:AO)</f>
        <v>0</v>
      </c>
      <c r="AB587" s="26">
        <f>SUMIF(C$2:C587,C587,AA$2:AA587)</f>
        <v>0</v>
      </c>
      <c r="AC587" s="26">
        <f>SUM(AA$2:AA587)</f>
        <v>125.58750000000001</v>
      </c>
      <c r="AD587" s="31" t="e">
        <f t="shared" si="233"/>
        <v>#DIV/0!</v>
      </c>
      <c r="AE587" s="31" t="e">
        <f t="shared" si="234"/>
        <v>#DIV/0!</v>
      </c>
      <c r="AF587" s="31">
        <f t="shared" si="235"/>
        <v>0.33400930851063831</v>
      </c>
      <c r="AG587" s="26">
        <f>SUMIF(Unloader!B:B,Summary!B587,Unloader!M:M)</f>
        <v>0</v>
      </c>
      <c r="AH587" s="26">
        <f>SUMIF(C$2:C587,C587,AG$2:AG587)</f>
        <v>0</v>
      </c>
      <c r="AI587" s="26">
        <f>SUM(AG$2:AG587)</f>
        <v>1381981</v>
      </c>
      <c r="AJ587" s="28">
        <f>SUMIF(Unloader!B:B,Summary!B587,Unloader!X:X)</f>
        <v>0</v>
      </c>
      <c r="AK587" s="28">
        <f>SUMIF(Unloader!B:B,Summary!B587,Unloader!AE:AE)+SUMIF(Unloader!B:B,Summary!B587,Unloader!BS:BS)+SUMIF(Unloader!B:B,Summary!B587,Unloader!BO:BO)</f>
        <v>0</v>
      </c>
      <c r="AL587" s="28">
        <f>SUMIF(C$2:C587,C587,AJ$2:AJ587)</f>
        <v>0</v>
      </c>
      <c r="AM587" s="28">
        <f>SUMIF(C$2:C587,C587,AK$2:AK587)</f>
        <v>0</v>
      </c>
      <c r="AN587" s="18" t="e">
        <f t="shared" si="236"/>
        <v>#DIV/0!</v>
      </c>
      <c r="AO587" s="18">
        <f>SUM(AJ$2:AJ587)</f>
        <v>52.99444444444444</v>
      </c>
      <c r="AP587" s="18">
        <f>SUM(AK$2:AK587)</f>
        <v>13.250694444444441</v>
      </c>
      <c r="AQ587" s="18">
        <f t="shared" si="237"/>
        <v>1448.8452062693295</v>
      </c>
    </row>
    <row r="588" spans="1:43" x14ac:dyDescent="0.25">
      <c r="A588" s="49">
        <f t="shared" si="239"/>
        <v>587</v>
      </c>
      <c r="B588" s="120">
        <f t="shared" si="239"/>
        <v>41220</v>
      </c>
      <c r="C588" s="21">
        <f t="shared" si="219"/>
        <v>11</v>
      </c>
      <c r="D588" s="51">
        <f>COUNTIF('Rake Load'!A:A,Summary!B588)</f>
        <v>0</v>
      </c>
      <c r="E588" s="51">
        <f>SUMIF('Rake Load'!A:A,B588,'Rake Load'!F:F)</f>
        <v>0</v>
      </c>
      <c r="F588" s="23">
        <f>SUMIF('Rake Load'!A:A,B588,'Rake Load'!AB:AB)</f>
        <v>0</v>
      </c>
      <c r="G588" s="23" t="e">
        <f t="shared" si="220"/>
        <v>#DIV/0!</v>
      </c>
      <c r="H588" s="24" t="e">
        <f t="shared" si="221"/>
        <v>#DIV/0!</v>
      </c>
      <c r="I588" s="24" t="e">
        <f t="shared" si="222"/>
        <v>#DIV/0!</v>
      </c>
      <c r="J588" s="23">
        <f>SUMIF('Rake Load'!A:A,B588,'Rake Load'!BI:BI)</f>
        <v>0</v>
      </c>
      <c r="K588" s="29">
        <f t="shared" si="223"/>
        <v>0</v>
      </c>
      <c r="L588" s="29" t="e">
        <f t="shared" si="224"/>
        <v>#DIV/0!</v>
      </c>
      <c r="M588" s="36" t="e">
        <f t="shared" si="225"/>
        <v>#DIV/0!</v>
      </c>
      <c r="N588" s="36" t="e">
        <f t="shared" si="226"/>
        <v>#DIV/0!</v>
      </c>
      <c r="O588" s="122">
        <f>SUMIF(C$2:C588,C588,D$2:D588)</f>
        <v>0</v>
      </c>
      <c r="P588" s="21">
        <f>SUMIF(C$2:C588,C588,F$2:F588)</f>
        <v>0</v>
      </c>
      <c r="Q588" s="25" t="e">
        <f t="shared" si="227"/>
        <v>#DIV/0!</v>
      </c>
      <c r="R588" s="24" t="e">
        <f t="shared" si="228"/>
        <v>#DIV/0!</v>
      </c>
      <c r="S588" s="24" t="e">
        <f t="shared" si="229"/>
        <v>#DIV/0!</v>
      </c>
      <c r="T588" s="122">
        <f>SUM(D$2:D588)</f>
        <v>376</v>
      </c>
      <c r="U588" s="26">
        <f>SUMIF(C$2:C588,C588,E$2:E588)</f>
        <v>0</v>
      </c>
      <c r="V588" s="26">
        <f>SUM(E$2:E588)</f>
        <v>1324319.5799999998</v>
      </c>
      <c r="W588" s="31">
        <f>SUM(F$2:F588)</f>
        <v>50.32291666666665</v>
      </c>
      <c r="X588" s="31">
        <f t="shared" si="230"/>
        <v>0.13383754432624109</v>
      </c>
      <c r="Y588" s="24">
        <f t="shared" si="231"/>
        <v>3</v>
      </c>
      <c r="Z588" s="24">
        <f t="shared" si="232"/>
        <v>12</v>
      </c>
      <c r="AA588" s="26">
        <f>SUMIF('Rake Load'!A:A,Summary!B588,'Rake Load'!AO:AO)</f>
        <v>0</v>
      </c>
      <c r="AB588" s="26">
        <f>SUMIF(C$2:C588,C588,AA$2:AA588)</f>
        <v>0</v>
      </c>
      <c r="AC588" s="26">
        <f>SUM(AA$2:AA588)</f>
        <v>125.58750000000001</v>
      </c>
      <c r="AD588" s="31" t="e">
        <f t="shared" si="233"/>
        <v>#DIV/0!</v>
      </c>
      <c r="AE588" s="31" t="e">
        <f t="shared" si="234"/>
        <v>#DIV/0!</v>
      </c>
      <c r="AF588" s="31">
        <f t="shared" si="235"/>
        <v>0.33400930851063831</v>
      </c>
      <c r="AG588" s="26">
        <f>SUMIF(Unloader!B:B,Summary!B588,Unloader!M:M)</f>
        <v>0</v>
      </c>
      <c r="AH588" s="26">
        <f>SUMIF(C$2:C588,C588,AG$2:AG588)</f>
        <v>0</v>
      </c>
      <c r="AI588" s="26">
        <f>SUM(AG$2:AG588)</f>
        <v>1381981</v>
      </c>
      <c r="AJ588" s="28">
        <f>SUMIF(Unloader!B:B,Summary!B588,Unloader!X:X)</f>
        <v>0</v>
      </c>
      <c r="AK588" s="28">
        <f>SUMIF(Unloader!B:B,Summary!B588,Unloader!AE:AE)+SUMIF(Unloader!B:B,Summary!B588,Unloader!BS:BS)+SUMIF(Unloader!B:B,Summary!B588,Unloader!BO:BO)</f>
        <v>0</v>
      </c>
      <c r="AL588" s="28">
        <f>SUMIF(C$2:C588,C588,AJ$2:AJ588)</f>
        <v>0</v>
      </c>
      <c r="AM588" s="28">
        <f>SUMIF(C$2:C588,C588,AK$2:AK588)</f>
        <v>0</v>
      </c>
      <c r="AN588" s="18" t="e">
        <f t="shared" si="236"/>
        <v>#DIV/0!</v>
      </c>
      <c r="AO588" s="18">
        <f>SUM(AJ$2:AJ588)</f>
        <v>52.99444444444444</v>
      </c>
      <c r="AP588" s="18">
        <f>SUM(AK$2:AK588)</f>
        <v>13.250694444444441</v>
      </c>
      <c r="AQ588" s="18">
        <f t="shared" si="237"/>
        <v>1448.8452062693295</v>
      </c>
    </row>
    <row r="589" spans="1:43" x14ac:dyDescent="0.25">
      <c r="A589" s="49">
        <f t="shared" si="239"/>
        <v>588</v>
      </c>
      <c r="B589" s="120">
        <f t="shared" si="239"/>
        <v>41221</v>
      </c>
      <c r="C589" s="21">
        <f t="shared" si="219"/>
        <v>11</v>
      </c>
      <c r="D589" s="51">
        <f>COUNTIF('Rake Load'!A:A,Summary!B589)</f>
        <v>0</v>
      </c>
      <c r="E589" s="51">
        <f>SUMIF('Rake Load'!A:A,B589,'Rake Load'!F:F)</f>
        <v>0</v>
      </c>
      <c r="F589" s="23">
        <f>SUMIF('Rake Load'!A:A,B589,'Rake Load'!AB:AB)</f>
        <v>0</v>
      </c>
      <c r="G589" s="23" t="e">
        <f t="shared" si="220"/>
        <v>#DIV/0!</v>
      </c>
      <c r="H589" s="24" t="e">
        <f t="shared" si="221"/>
        <v>#DIV/0!</v>
      </c>
      <c r="I589" s="24" t="e">
        <f t="shared" si="222"/>
        <v>#DIV/0!</v>
      </c>
      <c r="J589" s="23">
        <f>SUMIF('Rake Load'!A:A,B589,'Rake Load'!BI:BI)</f>
        <v>0</v>
      </c>
      <c r="K589" s="29">
        <f t="shared" si="223"/>
        <v>0</v>
      </c>
      <c r="L589" s="29" t="e">
        <f t="shared" si="224"/>
        <v>#DIV/0!</v>
      </c>
      <c r="M589" s="36" t="e">
        <f t="shared" si="225"/>
        <v>#DIV/0!</v>
      </c>
      <c r="N589" s="36" t="e">
        <f t="shared" si="226"/>
        <v>#DIV/0!</v>
      </c>
      <c r="O589" s="122">
        <f>SUMIF(C$2:C589,C589,D$2:D589)</f>
        <v>0</v>
      </c>
      <c r="P589" s="21">
        <f>SUMIF(C$2:C589,C589,F$2:F589)</f>
        <v>0</v>
      </c>
      <c r="Q589" s="25" t="e">
        <f t="shared" si="227"/>
        <v>#DIV/0!</v>
      </c>
      <c r="R589" s="24" t="e">
        <f t="shared" si="228"/>
        <v>#DIV/0!</v>
      </c>
      <c r="S589" s="24" t="e">
        <f t="shared" si="229"/>
        <v>#DIV/0!</v>
      </c>
      <c r="T589" s="122">
        <f>SUM(D$2:D589)</f>
        <v>376</v>
      </c>
      <c r="U589" s="26">
        <f>SUMIF(C$2:C589,C589,E$2:E589)</f>
        <v>0</v>
      </c>
      <c r="V589" s="26">
        <f>SUM(E$2:E589)</f>
        <v>1324319.5799999998</v>
      </c>
      <c r="W589" s="31">
        <f>SUM(F$2:F589)</f>
        <v>50.32291666666665</v>
      </c>
      <c r="X589" s="31">
        <f t="shared" si="230"/>
        <v>0.13383754432624109</v>
      </c>
      <c r="Y589" s="24">
        <f t="shared" si="231"/>
        <v>3</v>
      </c>
      <c r="Z589" s="24">
        <f t="shared" si="232"/>
        <v>12</v>
      </c>
      <c r="AA589" s="26">
        <f>SUMIF('Rake Load'!A:A,Summary!B589,'Rake Load'!AO:AO)</f>
        <v>0</v>
      </c>
      <c r="AB589" s="26">
        <f>SUMIF(C$2:C589,C589,AA$2:AA589)</f>
        <v>0</v>
      </c>
      <c r="AC589" s="26">
        <f>SUM(AA$2:AA589)</f>
        <v>125.58750000000001</v>
      </c>
      <c r="AD589" s="31" t="e">
        <f t="shared" si="233"/>
        <v>#DIV/0!</v>
      </c>
      <c r="AE589" s="31" t="e">
        <f t="shared" si="234"/>
        <v>#DIV/0!</v>
      </c>
      <c r="AF589" s="31">
        <f t="shared" si="235"/>
        <v>0.33400930851063831</v>
      </c>
      <c r="AG589" s="26">
        <f>SUMIF(Unloader!B:B,Summary!B589,Unloader!M:M)</f>
        <v>0</v>
      </c>
      <c r="AH589" s="26">
        <f>SUMIF(C$2:C589,C589,AG$2:AG589)</f>
        <v>0</v>
      </c>
      <c r="AI589" s="26">
        <f>SUM(AG$2:AG589)</f>
        <v>1381981</v>
      </c>
      <c r="AJ589" s="28">
        <f>SUMIF(Unloader!B:B,Summary!B589,Unloader!X:X)</f>
        <v>0</v>
      </c>
      <c r="AK589" s="28">
        <f>SUMIF(Unloader!B:B,Summary!B589,Unloader!AE:AE)+SUMIF(Unloader!B:B,Summary!B589,Unloader!BS:BS)+SUMIF(Unloader!B:B,Summary!B589,Unloader!BO:BO)</f>
        <v>0</v>
      </c>
      <c r="AL589" s="28">
        <f>SUMIF(C$2:C589,C589,AJ$2:AJ589)</f>
        <v>0</v>
      </c>
      <c r="AM589" s="28">
        <f>SUMIF(C$2:C589,C589,AK$2:AK589)</f>
        <v>0</v>
      </c>
      <c r="AN589" s="18" t="e">
        <f t="shared" si="236"/>
        <v>#DIV/0!</v>
      </c>
      <c r="AO589" s="18">
        <f>SUM(AJ$2:AJ589)</f>
        <v>52.99444444444444</v>
      </c>
      <c r="AP589" s="18">
        <f>SUM(AK$2:AK589)</f>
        <v>13.250694444444441</v>
      </c>
      <c r="AQ589" s="18">
        <f t="shared" si="237"/>
        <v>1448.8452062693295</v>
      </c>
    </row>
    <row r="590" spans="1:43" x14ac:dyDescent="0.25">
      <c r="A590" s="49">
        <f t="shared" si="239"/>
        <v>589</v>
      </c>
      <c r="B590" s="120">
        <f t="shared" si="239"/>
        <v>41222</v>
      </c>
      <c r="C590" s="21">
        <f t="shared" si="219"/>
        <v>11</v>
      </c>
      <c r="D590" s="51">
        <f>COUNTIF('Rake Load'!A:A,Summary!B590)</f>
        <v>0</v>
      </c>
      <c r="E590" s="51">
        <f>SUMIF('Rake Load'!A:A,B590,'Rake Load'!F:F)</f>
        <v>0</v>
      </c>
      <c r="F590" s="23">
        <f>SUMIF('Rake Load'!A:A,B590,'Rake Load'!AB:AB)</f>
        <v>0</v>
      </c>
      <c r="G590" s="23" t="e">
        <f t="shared" si="220"/>
        <v>#DIV/0!</v>
      </c>
      <c r="H590" s="24" t="e">
        <f t="shared" si="221"/>
        <v>#DIV/0!</v>
      </c>
      <c r="I590" s="24" t="e">
        <f t="shared" si="222"/>
        <v>#DIV/0!</v>
      </c>
      <c r="J590" s="23">
        <f>SUMIF('Rake Load'!A:A,B590,'Rake Load'!BI:BI)</f>
        <v>0</v>
      </c>
      <c r="K590" s="29">
        <f t="shared" si="223"/>
        <v>0</v>
      </c>
      <c r="L590" s="29" t="e">
        <f t="shared" si="224"/>
        <v>#DIV/0!</v>
      </c>
      <c r="M590" s="36" t="e">
        <f t="shared" si="225"/>
        <v>#DIV/0!</v>
      </c>
      <c r="N590" s="36" t="e">
        <f t="shared" si="226"/>
        <v>#DIV/0!</v>
      </c>
      <c r="O590" s="122">
        <f>SUMIF(C$2:C590,C590,D$2:D590)</f>
        <v>0</v>
      </c>
      <c r="P590" s="21">
        <f>SUMIF(C$2:C590,C590,F$2:F590)</f>
        <v>0</v>
      </c>
      <c r="Q590" s="25" t="e">
        <f t="shared" si="227"/>
        <v>#DIV/0!</v>
      </c>
      <c r="R590" s="24" t="e">
        <f t="shared" si="228"/>
        <v>#DIV/0!</v>
      </c>
      <c r="S590" s="24" t="e">
        <f t="shared" si="229"/>
        <v>#DIV/0!</v>
      </c>
      <c r="T590" s="122">
        <f>SUM(D$2:D590)</f>
        <v>376</v>
      </c>
      <c r="U590" s="26">
        <f>SUMIF(C$2:C590,C590,E$2:E590)</f>
        <v>0</v>
      </c>
      <c r="V590" s="26">
        <f>SUM(E$2:E590)</f>
        <v>1324319.5799999998</v>
      </c>
      <c r="W590" s="31">
        <f>SUM(F$2:F590)</f>
        <v>50.32291666666665</v>
      </c>
      <c r="X590" s="31">
        <f t="shared" si="230"/>
        <v>0.13383754432624109</v>
      </c>
      <c r="Y590" s="24">
        <f t="shared" si="231"/>
        <v>3</v>
      </c>
      <c r="Z590" s="24">
        <f t="shared" si="232"/>
        <v>12</v>
      </c>
      <c r="AA590" s="26">
        <f>SUMIF('Rake Load'!A:A,Summary!B590,'Rake Load'!AO:AO)</f>
        <v>0</v>
      </c>
      <c r="AB590" s="26">
        <f>SUMIF(C$2:C590,C590,AA$2:AA590)</f>
        <v>0</v>
      </c>
      <c r="AC590" s="26">
        <f>SUM(AA$2:AA590)</f>
        <v>125.58750000000001</v>
      </c>
      <c r="AD590" s="31" t="e">
        <f t="shared" si="233"/>
        <v>#DIV/0!</v>
      </c>
      <c r="AE590" s="31" t="e">
        <f t="shared" si="234"/>
        <v>#DIV/0!</v>
      </c>
      <c r="AF590" s="31">
        <f t="shared" si="235"/>
        <v>0.33400930851063831</v>
      </c>
      <c r="AG590" s="26">
        <f>SUMIF(Unloader!B:B,Summary!B590,Unloader!M:M)</f>
        <v>0</v>
      </c>
      <c r="AH590" s="26">
        <f>SUMIF(C$2:C590,C590,AG$2:AG590)</f>
        <v>0</v>
      </c>
      <c r="AI590" s="26">
        <f>SUM(AG$2:AG590)</f>
        <v>1381981</v>
      </c>
      <c r="AJ590" s="28">
        <f>SUMIF(Unloader!B:B,Summary!B590,Unloader!X:X)</f>
        <v>0</v>
      </c>
      <c r="AK590" s="28">
        <f>SUMIF(Unloader!B:B,Summary!B590,Unloader!AE:AE)+SUMIF(Unloader!B:B,Summary!B590,Unloader!BS:BS)+SUMIF(Unloader!B:B,Summary!B590,Unloader!BO:BO)</f>
        <v>0</v>
      </c>
      <c r="AL590" s="28">
        <f>SUMIF(C$2:C590,C590,AJ$2:AJ590)</f>
        <v>0</v>
      </c>
      <c r="AM590" s="28">
        <f>SUMIF(C$2:C590,C590,AK$2:AK590)</f>
        <v>0</v>
      </c>
      <c r="AN590" s="18" t="e">
        <f t="shared" si="236"/>
        <v>#DIV/0!</v>
      </c>
      <c r="AO590" s="18">
        <f>SUM(AJ$2:AJ590)</f>
        <v>52.99444444444444</v>
      </c>
      <c r="AP590" s="18">
        <f>SUM(AK$2:AK590)</f>
        <v>13.250694444444441</v>
      </c>
      <c r="AQ590" s="18">
        <f t="shared" si="237"/>
        <v>1448.8452062693295</v>
      </c>
    </row>
    <row r="591" spans="1:43" x14ac:dyDescent="0.25">
      <c r="A591" s="49">
        <f t="shared" si="239"/>
        <v>590</v>
      </c>
      <c r="B591" s="120">
        <f t="shared" si="239"/>
        <v>41223</v>
      </c>
      <c r="C591" s="21">
        <f t="shared" si="219"/>
        <v>11</v>
      </c>
      <c r="D591" s="51">
        <f>COUNTIF('Rake Load'!A:A,Summary!B591)</f>
        <v>0</v>
      </c>
      <c r="E591" s="51">
        <f>SUMIF('Rake Load'!A:A,B591,'Rake Load'!F:F)</f>
        <v>0</v>
      </c>
      <c r="F591" s="23">
        <f>SUMIF('Rake Load'!A:A,B591,'Rake Load'!AB:AB)</f>
        <v>0</v>
      </c>
      <c r="G591" s="23" t="e">
        <f t="shared" si="220"/>
        <v>#DIV/0!</v>
      </c>
      <c r="H591" s="24" t="e">
        <f t="shared" si="221"/>
        <v>#DIV/0!</v>
      </c>
      <c r="I591" s="24" t="e">
        <f t="shared" si="222"/>
        <v>#DIV/0!</v>
      </c>
      <c r="J591" s="23">
        <f>SUMIF('Rake Load'!A:A,B591,'Rake Load'!BI:BI)</f>
        <v>0</v>
      </c>
      <c r="K591" s="29">
        <f t="shared" si="223"/>
        <v>0</v>
      </c>
      <c r="L591" s="29" t="e">
        <f t="shared" si="224"/>
        <v>#DIV/0!</v>
      </c>
      <c r="M591" s="36" t="e">
        <f t="shared" si="225"/>
        <v>#DIV/0!</v>
      </c>
      <c r="N591" s="36" t="e">
        <f t="shared" si="226"/>
        <v>#DIV/0!</v>
      </c>
      <c r="O591" s="122">
        <f>SUMIF(C$2:C591,C591,D$2:D591)</f>
        <v>0</v>
      </c>
      <c r="P591" s="21">
        <f>SUMIF(C$2:C591,C591,F$2:F591)</f>
        <v>0</v>
      </c>
      <c r="Q591" s="25" t="e">
        <f t="shared" si="227"/>
        <v>#DIV/0!</v>
      </c>
      <c r="R591" s="24" t="e">
        <f t="shared" si="228"/>
        <v>#DIV/0!</v>
      </c>
      <c r="S591" s="24" t="e">
        <f t="shared" si="229"/>
        <v>#DIV/0!</v>
      </c>
      <c r="T591" s="122">
        <f>SUM(D$2:D591)</f>
        <v>376</v>
      </c>
      <c r="U591" s="26">
        <f>SUMIF(C$2:C591,C591,E$2:E591)</f>
        <v>0</v>
      </c>
      <c r="V591" s="26">
        <f>SUM(E$2:E591)</f>
        <v>1324319.5799999998</v>
      </c>
      <c r="W591" s="31">
        <f>SUM(F$2:F591)</f>
        <v>50.32291666666665</v>
      </c>
      <c r="X591" s="31">
        <f t="shared" si="230"/>
        <v>0.13383754432624109</v>
      </c>
      <c r="Y591" s="24">
        <f t="shared" si="231"/>
        <v>3</v>
      </c>
      <c r="Z591" s="24">
        <f t="shared" si="232"/>
        <v>12</v>
      </c>
      <c r="AA591" s="26">
        <f>SUMIF('Rake Load'!A:A,Summary!B591,'Rake Load'!AO:AO)</f>
        <v>0</v>
      </c>
      <c r="AB591" s="26">
        <f>SUMIF(C$2:C591,C591,AA$2:AA591)</f>
        <v>0</v>
      </c>
      <c r="AC591" s="26">
        <f>SUM(AA$2:AA591)</f>
        <v>125.58750000000001</v>
      </c>
      <c r="AD591" s="31" t="e">
        <f t="shared" si="233"/>
        <v>#DIV/0!</v>
      </c>
      <c r="AE591" s="31" t="e">
        <f t="shared" si="234"/>
        <v>#DIV/0!</v>
      </c>
      <c r="AF591" s="31">
        <f t="shared" si="235"/>
        <v>0.33400930851063831</v>
      </c>
      <c r="AG591" s="26">
        <f>SUMIF(Unloader!B:B,Summary!B591,Unloader!M:M)</f>
        <v>0</v>
      </c>
      <c r="AH591" s="26">
        <f>SUMIF(C$2:C591,C591,AG$2:AG591)</f>
        <v>0</v>
      </c>
      <c r="AI591" s="26">
        <f>SUM(AG$2:AG591)</f>
        <v>1381981</v>
      </c>
      <c r="AJ591" s="28">
        <f>SUMIF(Unloader!B:B,Summary!B591,Unloader!X:X)</f>
        <v>0</v>
      </c>
      <c r="AK591" s="28">
        <f>SUMIF(Unloader!B:B,Summary!B591,Unloader!AE:AE)+SUMIF(Unloader!B:B,Summary!B591,Unloader!BS:BS)+SUMIF(Unloader!B:B,Summary!B591,Unloader!BO:BO)</f>
        <v>0</v>
      </c>
      <c r="AL591" s="28">
        <f>SUMIF(C$2:C591,C591,AJ$2:AJ591)</f>
        <v>0</v>
      </c>
      <c r="AM591" s="28">
        <f>SUMIF(C$2:C591,C591,AK$2:AK591)</f>
        <v>0</v>
      </c>
      <c r="AN591" s="18" t="e">
        <f t="shared" si="236"/>
        <v>#DIV/0!</v>
      </c>
      <c r="AO591" s="18">
        <f>SUM(AJ$2:AJ591)</f>
        <v>52.99444444444444</v>
      </c>
      <c r="AP591" s="18">
        <f>SUM(AK$2:AK591)</f>
        <v>13.250694444444441</v>
      </c>
      <c r="AQ591" s="18">
        <f t="shared" si="237"/>
        <v>1448.8452062693295</v>
      </c>
    </row>
    <row r="592" spans="1:43" x14ac:dyDescent="0.25">
      <c r="A592" s="49">
        <f t="shared" si="239"/>
        <v>591</v>
      </c>
      <c r="B592" s="120">
        <f t="shared" si="239"/>
        <v>41224</v>
      </c>
      <c r="C592" s="21">
        <f t="shared" si="219"/>
        <v>11</v>
      </c>
      <c r="D592" s="51">
        <f>COUNTIF('Rake Load'!A:A,Summary!B592)</f>
        <v>0</v>
      </c>
      <c r="E592" s="51">
        <f>SUMIF('Rake Load'!A:A,B592,'Rake Load'!F:F)</f>
        <v>0</v>
      </c>
      <c r="F592" s="23">
        <f>SUMIF('Rake Load'!A:A,B592,'Rake Load'!AB:AB)</f>
        <v>0</v>
      </c>
      <c r="G592" s="23" t="e">
        <f t="shared" si="220"/>
        <v>#DIV/0!</v>
      </c>
      <c r="H592" s="24" t="e">
        <f t="shared" si="221"/>
        <v>#DIV/0!</v>
      </c>
      <c r="I592" s="24" t="e">
        <f t="shared" si="222"/>
        <v>#DIV/0!</v>
      </c>
      <c r="J592" s="23">
        <f>SUMIF('Rake Load'!A:A,B592,'Rake Load'!BI:BI)</f>
        <v>0</v>
      </c>
      <c r="K592" s="29">
        <f t="shared" si="223"/>
        <v>0</v>
      </c>
      <c r="L592" s="29" t="e">
        <f t="shared" si="224"/>
        <v>#DIV/0!</v>
      </c>
      <c r="M592" s="36" t="e">
        <f t="shared" si="225"/>
        <v>#DIV/0!</v>
      </c>
      <c r="N592" s="36" t="e">
        <f t="shared" si="226"/>
        <v>#DIV/0!</v>
      </c>
      <c r="O592" s="122">
        <f>SUMIF(C$2:C592,C592,D$2:D592)</f>
        <v>0</v>
      </c>
      <c r="P592" s="21">
        <f>SUMIF(C$2:C592,C592,F$2:F592)</f>
        <v>0</v>
      </c>
      <c r="Q592" s="25" t="e">
        <f t="shared" si="227"/>
        <v>#DIV/0!</v>
      </c>
      <c r="R592" s="24" t="e">
        <f t="shared" si="228"/>
        <v>#DIV/0!</v>
      </c>
      <c r="S592" s="24" t="e">
        <f t="shared" si="229"/>
        <v>#DIV/0!</v>
      </c>
      <c r="T592" s="122">
        <f>SUM(D$2:D592)</f>
        <v>376</v>
      </c>
      <c r="U592" s="26">
        <f>SUMIF(C$2:C592,C592,E$2:E592)</f>
        <v>0</v>
      </c>
      <c r="V592" s="26">
        <f>SUM(E$2:E592)</f>
        <v>1324319.5799999998</v>
      </c>
      <c r="W592" s="31">
        <f>SUM(F$2:F592)</f>
        <v>50.32291666666665</v>
      </c>
      <c r="X592" s="31">
        <f t="shared" si="230"/>
        <v>0.13383754432624109</v>
      </c>
      <c r="Y592" s="24">
        <f t="shared" si="231"/>
        <v>3</v>
      </c>
      <c r="Z592" s="24">
        <f t="shared" si="232"/>
        <v>12</v>
      </c>
      <c r="AA592" s="26">
        <f>SUMIF('Rake Load'!A:A,Summary!B592,'Rake Load'!AO:AO)</f>
        <v>0</v>
      </c>
      <c r="AB592" s="26">
        <f>SUMIF(C$2:C592,C592,AA$2:AA592)</f>
        <v>0</v>
      </c>
      <c r="AC592" s="26">
        <f>SUM(AA$2:AA592)</f>
        <v>125.58750000000001</v>
      </c>
      <c r="AD592" s="31" t="e">
        <f t="shared" si="233"/>
        <v>#DIV/0!</v>
      </c>
      <c r="AE592" s="31" t="e">
        <f t="shared" si="234"/>
        <v>#DIV/0!</v>
      </c>
      <c r="AF592" s="31">
        <f t="shared" si="235"/>
        <v>0.33400930851063831</v>
      </c>
      <c r="AG592" s="26">
        <f>SUMIF(Unloader!B:B,Summary!B592,Unloader!M:M)</f>
        <v>0</v>
      </c>
      <c r="AH592" s="26">
        <f>SUMIF(C$2:C592,C592,AG$2:AG592)</f>
        <v>0</v>
      </c>
      <c r="AI592" s="26">
        <f>SUM(AG$2:AG592)</f>
        <v>1381981</v>
      </c>
      <c r="AJ592" s="28">
        <f>SUMIF(Unloader!B:B,Summary!B592,Unloader!X:X)</f>
        <v>0</v>
      </c>
      <c r="AK592" s="28">
        <f>SUMIF(Unloader!B:B,Summary!B592,Unloader!AE:AE)+SUMIF(Unloader!B:B,Summary!B592,Unloader!BS:BS)+SUMIF(Unloader!B:B,Summary!B592,Unloader!BO:BO)</f>
        <v>0</v>
      </c>
      <c r="AL592" s="28">
        <f>SUMIF(C$2:C592,C592,AJ$2:AJ592)</f>
        <v>0</v>
      </c>
      <c r="AM592" s="28">
        <f>SUMIF(C$2:C592,C592,AK$2:AK592)</f>
        <v>0</v>
      </c>
      <c r="AN592" s="18" t="e">
        <f t="shared" si="236"/>
        <v>#DIV/0!</v>
      </c>
      <c r="AO592" s="18">
        <f>SUM(AJ$2:AJ592)</f>
        <v>52.99444444444444</v>
      </c>
      <c r="AP592" s="18">
        <f>SUM(AK$2:AK592)</f>
        <v>13.250694444444441</v>
      </c>
      <c r="AQ592" s="18">
        <f t="shared" si="237"/>
        <v>1448.8452062693295</v>
      </c>
    </row>
    <row r="593" spans="1:43" x14ac:dyDescent="0.25">
      <c r="A593" s="49">
        <f t="shared" si="239"/>
        <v>592</v>
      </c>
      <c r="B593" s="120">
        <f t="shared" si="239"/>
        <v>41225</v>
      </c>
      <c r="C593" s="21">
        <f t="shared" si="219"/>
        <v>11</v>
      </c>
      <c r="D593" s="51">
        <f>COUNTIF('Rake Load'!A:A,Summary!B593)</f>
        <v>0</v>
      </c>
      <c r="E593" s="51">
        <f>SUMIF('Rake Load'!A:A,B593,'Rake Load'!F:F)</f>
        <v>0</v>
      </c>
      <c r="F593" s="23">
        <f>SUMIF('Rake Load'!A:A,B593,'Rake Load'!AB:AB)</f>
        <v>0</v>
      </c>
      <c r="G593" s="23" t="e">
        <f t="shared" si="220"/>
        <v>#DIV/0!</v>
      </c>
      <c r="H593" s="24" t="e">
        <f t="shared" si="221"/>
        <v>#DIV/0!</v>
      </c>
      <c r="I593" s="24" t="e">
        <f t="shared" si="222"/>
        <v>#DIV/0!</v>
      </c>
      <c r="J593" s="23">
        <f>SUMIF('Rake Load'!A:A,B593,'Rake Load'!BI:BI)</f>
        <v>0</v>
      </c>
      <c r="K593" s="29">
        <f t="shared" si="223"/>
        <v>0</v>
      </c>
      <c r="L593" s="29" t="e">
        <f t="shared" si="224"/>
        <v>#DIV/0!</v>
      </c>
      <c r="M593" s="36" t="e">
        <f t="shared" si="225"/>
        <v>#DIV/0!</v>
      </c>
      <c r="N593" s="36" t="e">
        <f t="shared" si="226"/>
        <v>#DIV/0!</v>
      </c>
      <c r="O593" s="122">
        <f>SUMIF(C$2:C593,C593,D$2:D593)</f>
        <v>0</v>
      </c>
      <c r="P593" s="21">
        <f>SUMIF(C$2:C593,C593,F$2:F593)</f>
        <v>0</v>
      </c>
      <c r="Q593" s="25" t="e">
        <f t="shared" si="227"/>
        <v>#DIV/0!</v>
      </c>
      <c r="R593" s="24" t="e">
        <f t="shared" si="228"/>
        <v>#DIV/0!</v>
      </c>
      <c r="S593" s="24" t="e">
        <f t="shared" si="229"/>
        <v>#DIV/0!</v>
      </c>
      <c r="T593" s="122">
        <f>SUM(D$2:D593)</f>
        <v>376</v>
      </c>
      <c r="U593" s="26">
        <f>SUMIF(C$2:C593,C593,E$2:E593)</f>
        <v>0</v>
      </c>
      <c r="V593" s="26">
        <f>SUM(E$2:E593)</f>
        <v>1324319.5799999998</v>
      </c>
      <c r="W593" s="31">
        <f>SUM(F$2:F593)</f>
        <v>50.32291666666665</v>
      </c>
      <c r="X593" s="31">
        <f t="shared" si="230"/>
        <v>0.13383754432624109</v>
      </c>
      <c r="Y593" s="24">
        <f t="shared" si="231"/>
        <v>3</v>
      </c>
      <c r="Z593" s="24">
        <f t="shared" si="232"/>
        <v>12</v>
      </c>
      <c r="AA593" s="26">
        <f>SUMIF('Rake Load'!A:A,Summary!B593,'Rake Load'!AO:AO)</f>
        <v>0</v>
      </c>
      <c r="AB593" s="26">
        <f>SUMIF(C$2:C593,C593,AA$2:AA593)</f>
        <v>0</v>
      </c>
      <c r="AC593" s="26">
        <f>SUM(AA$2:AA593)</f>
        <v>125.58750000000001</v>
      </c>
      <c r="AD593" s="31" t="e">
        <f t="shared" si="233"/>
        <v>#DIV/0!</v>
      </c>
      <c r="AE593" s="31" t="e">
        <f t="shared" si="234"/>
        <v>#DIV/0!</v>
      </c>
      <c r="AF593" s="31">
        <f t="shared" si="235"/>
        <v>0.33400930851063831</v>
      </c>
      <c r="AG593" s="26">
        <f>SUMIF(Unloader!B:B,Summary!B593,Unloader!M:M)</f>
        <v>0</v>
      </c>
      <c r="AH593" s="26">
        <f>SUMIF(C$2:C593,C593,AG$2:AG593)</f>
        <v>0</v>
      </c>
      <c r="AI593" s="26">
        <f>SUM(AG$2:AG593)</f>
        <v>1381981</v>
      </c>
      <c r="AJ593" s="28">
        <f>SUMIF(Unloader!B:B,Summary!B593,Unloader!X:X)</f>
        <v>0</v>
      </c>
      <c r="AK593" s="28">
        <f>SUMIF(Unloader!B:B,Summary!B593,Unloader!AE:AE)+SUMIF(Unloader!B:B,Summary!B593,Unloader!BS:BS)+SUMIF(Unloader!B:B,Summary!B593,Unloader!BO:BO)</f>
        <v>0</v>
      </c>
      <c r="AL593" s="28">
        <f>SUMIF(C$2:C593,C593,AJ$2:AJ593)</f>
        <v>0</v>
      </c>
      <c r="AM593" s="28">
        <f>SUMIF(C$2:C593,C593,AK$2:AK593)</f>
        <v>0</v>
      </c>
      <c r="AN593" s="18" t="e">
        <f t="shared" si="236"/>
        <v>#DIV/0!</v>
      </c>
      <c r="AO593" s="18">
        <f>SUM(AJ$2:AJ593)</f>
        <v>52.99444444444444</v>
      </c>
      <c r="AP593" s="18">
        <f>SUM(AK$2:AK593)</f>
        <v>13.250694444444441</v>
      </c>
      <c r="AQ593" s="18">
        <f t="shared" si="237"/>
        <v>1448.8452062693295</v>
      </c>
    </row>
    <row r="594" spans="1:43" x14ac:dyDescent="0.25">
      <c r="A594" s="49">
        <f t="shared" si="239"/>
        <v>593</v>
      </c>
      <c r="B594" s="120">
        <f t="shared" si="239"/>
        <v>41226</v>
      </c>
      <c r="C594" s="21">
        <f t="shared" si="219"/>
        <v>11</v>
      </c>
      <c r="D594" s="51">
        <f>COUNTIF('Rake Load'!A:A,Summary!B594)</f>
        <v>0</v>
      </c>
      <c r="E594" s="51">
        <f>SUMIF('Rake Load'!A:A,B594,'Rake Load'!F:F)</f>
        <v>0</v>
      </c>
      <c r="F594" s="23">
        <f>SUMIF('Rake Load'!A:A,B594,'Rake Load'!AB:AB)</f>
        <v>0</v>
      </c>
      <c r="G594" s="23" t="e">
        <f t="shared" si="220"/>
        <v>#DIV/0!</v>
      </c>
      <c r="H594" s="24" t="e">
        <f t="shared" si="221"/>
        <v>#DIV/0!</v>
      </c>
      <c r="I594" s="24" t="e">
        <f t="shared" si="222"/>
        <v>#DIV/0!</v>
      </c>
      <c r="J594" s="23">
        <f>SUMIF('Rake Load'!A:A,B594,'Rake Load'!BI:BI)</f>
        <v>0</v>
      </c>
      <c r="K594" s="29">
        <f t="shared" si="223"/>
        <v>0</v>
      </c>
      <c r="L594" s="29" t="e">
        <f t="shared" si="224"/>
        <v>#DIV/0!</v>
      </c>
      <c r="M594" s="36" t="e">
        <f t="shared" si="225"/>
        <v>#DIV/0!</v>
      </c>
      <c r="N594" s="36" t="e">
        <f t="shared" si="226"/>
        <v>#DIV/0!</v>
      </c>
      <c r="O594" s="122">
        <f>SUMIF(C$2:C594,C594,D$2:D594)</f>
        <v>0</v>
      </c>
      <c r="P594" s="21">
        <f>SUMIF(C$2:C594,C594,F$2:F594)</f>
        <v>0</v>
      </c>
      <c r="Q594" s="25" t="e">
        <f t="shared" si="227"/>
        <v>#DIV/0!</v>
      </c>
      <c r="R594" s="24" t="e">
        <f t="shared" si="228"/>
        <v>#DIV/0!</v>
      </c>
      <c r="S594" s="24" t="e">
        <f t="shared" si="229"/>
        <v>#DIV/0!</v>
      </c>
      <c r="T594" s="122">
        <f>SUM(D$2:D594)</f>
        <v>376</v>
      </c>
      <c r="U594" s="26">
        <f>SUMIF(C$2:C594,C594,E$2:E594)</f>
        <v>0</v>
      </c>
      <c r="V594" s="26">
        <f>SUM(E$2:E594)</f>
        <v>1324319.5799999998</v>
      </c>
      <c r="W594" s="31">
        <f>SUM(F$2:F594)</f>
        <v>50.32291666666665</v>
      </c>
      <c r="X594" s="31">
        <f t="shared" si="230"/>
        <v>0.13383754432624109</v>
      </c>
      <c r="Y594" s="24">
        <f t="shared" si="231"/>
        <v>3</v>
      </c>
      <c r="Z594" s="24">
        <f t="shared" si="232"/>
        <v>12</v>
      </c>
      <c r="AA594" s="26">
        <f>SUMIF('Rake Load'!A:A,Summary!B594,'Rake Load'!AO:AO)</f>
        <v>0</v>
      </c>
      <c r="AB594" s="26">
        <f>SUMIF(C$2:C594,C594,AA$2:AA594)</f>
        <v>0</v>
      </c>
      <c r="AC594" s="26">
        <f>SUM(AA$2:AA594)</f>
        <v>125.58750000000001</v>
      </c>
      <c r="AD594" s="31" t="e">
        <f t="shared" si="233"/>
        <v>#DIV/0!</v>
      </c>
      <c r="AE594" s="31" t="e">
        <f t="shared" si="234"/>
        <v>#DIV/0!</v>
      </c>
      <c r="AF594" s="31">
        <f t="shared" si="235"/>
        <v>0.33400930851063831</v>
      </c>
      <c r="AG594" s="26">
        <f>SUMIF(Unloader!B:B,Summary!B594,Unloader!M:M)</f>
        <v>0</v>
      </c>
      <c r="AH594" s="26">
        <f>SUMIF(C$2:C594,C594,AG$2:AG594)</f>
        <v>0</v>
      </c>
      <c r="AI594" s="26">
        <f>SUM(AG$2:AG594)</f>
        <v>1381981</v>
      </c>
      <c r="AJ594" s="28">
        <f>SUMIF(Unloader!B:B,Summary!B594,Unloader!X:X)</f>
        <v>0</v>
      </c>
      <c r="AK594" s="28">
        <f>SUMIF(Unloader!B:B,Summary!B594,Unloader!AE:AE)+SUMIF(Unloader!B:B,Summary!B594,Unloader!BS:BS)+SUMIF(Unloader!B:B,Summary!B594,Unloader!BO:BO)</f>
        <v>0</v>
      </c>
      <c r="AL594" s="28">
        <f>SUMIF(C$2:C594,C594,AJ$2:AJ594)</f>
        <v>0</v>
      </c>
      <c r="AM594" s="28">
        <f>SUMIF(C$2:C594,C594,AK$2:AK594)</f>
        <v>0</v>
      </c>
      <c r="AN594" s="18" t="e">
        <f t="shared" si="236"/>
        <v>#DIV/0!</v>
      </c>
      <c r="AO594" s="18">
        <f>SUM(AJ$2:AJ594)</f>
        <v>52.99444444444444</v>
      </c>
      <c r="AP594" s="18">
        <f>SUM(AK$2:AK594)</f>
        <v>13.250694444444441</v>
      </c>
      <c r="AQ594" s="18">
        <f t="shared" si="237"/>
        <v>1448.8452062693295</v>
      </c>
    </row>
    <row r="595" spans="1:43" x14ac:dyDescent="0.25">
      <c r="A595" s="49">
        <f t="shared" si="239"/>
        <v>594</v>
      </c>
      <c r="B595" s="120">
        <f t="shared" si="239"/>
        <v>41227</v>
      </c>
      <c r="C595" s="21">
        <f t="shared" si="219"/>
        <v>11</v>
      </c>
      <c r="D595" s="51">
        <f>COUNTIF('Rake Load'!A:A,Summary!B595)</f>
        <v>0</v>
      </c>
      <c r="E595" s="51">
        <f>SUMIF('Rake Load'!A:A,B595,'Rake Load'!F:F)</f>
        <v>0</v>
      </c>
      <c r="F595" s="23">
        <f>SUMIF('Rake Load'!A:A,B595,'Rake Load'!AB:AB)</f>
        <v>0</v>
      </c>
      <c r="G595" s="23" t="e">
        <f t="shared" si="220"/>
        <v>#DIV/0!</v>
      </c>
      <c r="H595" s="24" t="e">
        <f t="shared" si="221"/>
        <v>#DIV/0!</v>
      </c>
      <c r="I595" s="24" t="e">
        <f t="shared" si="222"/>
        <v>#DIV/0!</v>
      </c>
      <c r="J595" s="23">
        <f>SUMIF('Rake Load'!A:A,B595,'Rake Load'!BI:BI)</f>
        <v>0</v>
      </c>
      <c r="K595" s="29">
        <f t="shared" si="223"/>
        <v>0</v>
      </c>
      <c r="L595" s="29" t="e">
        <f t="shared" si="224"/>
        <v>#DIV/0!</v>
      </c>
      <c r="M595" s="36" t="e">
        <f t="shared" si="225"/>
        <v>#DIV/0!</v>
      </c>
      <c r="N595" s="36" t="e">
        <f t="shared" si="226"/>
        <v>#DIV/0!</v>
      </c>
      <c r="O595" s="122">
        <f>SUMIF(C$2:C595,C595,D$2:D595)</f>
        <v>0</v>
      </c>
      <c r="P595" s="21">
        <f>SUMIF(C$2:C595,C595,F$2:F595)</f>
        <v>0</v>
      </c>
      <c r="Q595" s="25" t="e">
        <f t="shared" si="227"/>
        <v>#DIV/0!</v>
      </c>
      <c r="R595" s="24" t="e">
        <f t="shared" si="228"/>
        <v>#DIV/0!</v>
      </c>
      <c r="S595" s="24" t="e">
        <f t="shared" si="229"/>
        <v>#DIV/0!</v>
      </c>
      <c r="T595" s="122">
        <f>SUM(D$2:D595)</f>
        <v>376</v>
      </c>
      <c r="U595" s="26">
        <f>SUMIF(C$2:C595,C595,E$2:E595)</f>
        <v>0</v>
      </c>
      <c r="V595" s="26">
        <f>SUM(E$2:E595)</f>
        <v>1324319.5799999998</v>
      </c>
      <c r="W595" s="31">
        <f>SUM(F$2:F595)</f>
        <v>50.32291666666665</v>
      </c>
      <c r="X595" s="31">
        <f t="shared" si="230"/>
        <v>0.13383754432624109</v>
      </c>
      <c r="Y595" s="24">
        <f t="shared" si="231"/>
        <v>3</v>
      </c>
      <c r="Z595" s="24">
        <f t="shared" si="232"/>
        <v>12</v>
      </c>
      <c r="AA595" s="26">
        <f>SUMIF('Rake Load'!A:A,Summary!B595,'Rake Load'!AO:AO)</f>
        <v>0</v>
      </c>
      <c r="AB595" s="26">
        <f>SUMIF(C$2:C595,C595,AA$2:AA595)</f>
        <v>0</v>
      </c>
      <c r="AC595" s="26">
        <f>SUM(AA$2:AA595)</f>
        <v>125.58750000000001</v>
      </c>
      <c r="AD595" s="31" t="e">
        <f t="shared" si="233"/>
        <v>#DIV/0!</v>
      </c>
      <c r="AE595" s="31" t="e">
        <f t="shared" si="234"/>
        <v>#DIV/0!</v>
      </c>
      <c r="AF595" s="31">
        <f t="shared" si="235"/>
        <v>0.33400930851063831</v>
      </c>
      <c r="AG595" s="26">
        <f>SUMIF(Unloader!B:B,Summary!B595,Unloader!M:M)</f>
        <v>0</v>
      </c>
      <c r="AH595" s="26">
        <f>SUMIF(C$2:C595,C595,AG$2:AG595)</f>
        <v>0</v>
      </c>
      <c r="AI595" s="26">
        <f>SUM(AG$2:AG595)</f>
        <v>1381981</v>
      </c>
      <c r="AJ595" s="28">
        <f>SUMIF(Unloader!B:B,Summary!B595,Unloader!X:X)</f>
        <v>0</v>
      </c>
      <c r="AK595" s="28">
        <f>SUMIF(Unloader!B:B,Summary!B595,Unloader!AE:AE)+SUMIF(Unloader!B:B,Summary!B595,Unloader!BS:BS)+SUMIF(Unloader!B:B,Summary!B595,Unloader!BO:BO)</f>
        <v>0</v>
      </c>
      <c r="AL595" s="28">
        <f>SUMIF(C$2:C595,C595,AJ$2:AJ595)</f>
        <v>0</v>
      </c>
      <c r="AM595" s="28">
        <f>SUMIF(C$2:C595,C595,AK$2:AK595)</f>
        <v>0</v>
      </c>
      <c r="AN595" s="18" t="e">
        <f t="shared" si="236"/>
        <v>#DIV/0!</v>
      </c>
      <c r="AO595" s="18">
        <f>SUM(AJ$2:AJ595)</f>
        <v>52.99444444444444</v>
      </c>
      <c r="AP595" s="18">
        <f>SUM(AK$2:AK595)</f>
        <v>13.250694444444441</v>
      </c>
      <c r="AQ595" s="18">
        <f t="shared" si="237"/>
        <v>1448.8452062693295</v>
      </c>
    </row>
    <row r="596" spans="1:43" x14ac:dyDescent="0.25">
      <c r="A596" s="49">
        <f t="shared" si="239"/>
        <v>595</v>
      </c>
      <c r="B596" s="120">
        <f t="shared" si="239"/>
        <v>41228</v>
      </c>
      <c r="C596" s="21">
        <f t="shared" si="219"/>
        <v>11</v>
      </c>
      <c r="D596" s="51">
        <f>COUNTIF('Rake Load'!A:A,Summary!B596)</f>
        <v>0</v>
      </c>
      <c r="E596" s="51">
        <f>SUMIF('Rake Load'!A:A,B596,'Rake Load'!F:F)</f>
        <v>0</v>
      </c>
      <c r="F596" s="23">
        <f>SUMIF('Rake Load'!A:A,B596,'Rake Load'!AB:AB)</f>
        <v>0</v>
      </c>
      <c r="G596" s="23" t="e">
        <f t="shared" si="220"/>
        <v>#DIV/0!</v>
      </c>
      <c r="H596" s="24" t="e">
        <f t="shared" si="221"/>
        <v>#DIV/0!</v>
      </c>
      <c r="I596" s="24" t="e">
        <f t="shared" si="222"/>
        <v>#DIV/0!</v>
      </c>
      <c r="J596" s="23">
        <f>SUMIF('Rake Load'!A:A,B596,'Rake Load'!BI:BI)</f>
        <v>0</v>
      </c>
      <c r="K596" s="29">
        <f t="shared" si="223"/>
        <v>0</v>
      </c>
      <c r="L596" s="29" t="e">
        <f t="shared" si="224"/>
        <v>#DIV/0!</v>
      </c>
      <c r="M596" s="36" t="e">
        <f t="shared" si="225"/>
        <v>#DIV/0!</v>
      </c>
      <c r="N596" s="36" t="e">
        <f t="shared" si="226"/>
        <v>#DIV/0!</v>
      </c>
      <c r="O596" s="122">
        <f>SUMIF(C$2:C596,C596,D$2:D596)</f>
        <v>0</v>
      </c>
      <c r="P596" s="21">
        <f>SUMIF(C$2:C596,C596,F$2:F596)</f>
        <v>0</v>
      </c>
      <c r="Q596" s="25" t="e">
        <f t="shared" si="227"/>
        <v>#DIV/0!</v>
      </c>
      <c r="R596" s="24" t="e">
        <f t="shared" si="228"/>
        <v>#DIV/0!</v>
      </c>
      <c r="S596" s="24" t="e">
        <f t="shared" si="229"/>
        <v>#DIV/0!</v>
      </c>
      <c r="T596" s="122">
        <f>SUM(D$2:D596)</f>
        <v>376</v>
      </c>
      <c r="U596" s="26">
        <f>SUMIF(C$2:C596,C596,E$2:E596)</f>
        <v>0</v>
      </c>
      <c r="V596" s="26">
        <f>SUM(E$2:E596)</f>
        <v>1324319.5799999998</v>
      </c>
      <c r="W596" s="31">
        <f>SUM(F$2:F596)</f>
        <v>50.32291666666665</v>
      </c>
      <c r="X596" s="31">
        <f t="shared" si="230"/>
        <v>0.13383754432624109</v>
      </c>
      <c r="Y596" s="24">
        <f t="shared" si="231"/>
        <v>3</v>
      </c>
      <c r="Z596" s="24">
        <f t="shared" si="232"/>
        <v>12</v>
      </c>
      <c r="AA596" s="26">
        <f>SUMIF('Rake Load'!A:A,Summary!B596,'Rake Load'!AO:AO)</f>
        <v>0</v>
      </c>
      <c r="AB596" s="26">
        <f>SUMIF(C$2:C596,C596,AA$2:AA596)</f>
        <v>0</v>
      </c>
      <c r="AC596" s="26">
        <f>SUM(AA$2:AA596)</f>
        <v>125.58750000000001</v>
      </c>
      <c r="AD596" s="31" t="e">
        <f t="shared" si="233"/>
        <v>#DIV/0!</v>
      </c>
      <c r="AE596" s="31" t="e">
        <f t="shared" si="234"/>
        <v>#DIV/0!</v>
      </c>
      <c r="AF596" s="31">
        <f t="shared" si="235"/>
        <v>0.33400930851063831</v>
      </c>
      <c r="AG596" s="26">
        <f>SUMIF(Unloader!B:B,Summary!B596,Unloader!M:M)</f>
        <v>0</v>
      </c>
      <c r="AH596" s="26">
        <f>SUMIF(C$2:C596,C596,AG$2:AG596)</f>
        <v>0</v>
      </c>
      <c r="AI596" s="26">
        <f>SUM(AG$2:AG596)</f>
        <v>1381981</v>
      </c>
      <c r="AJ596" s="28">
        <f>SUMIF(Unloader!B:B,Summary!B596,Unloader!X:X)</f>
        <v>0</v>
      </c>
      <c r="AK596" s="28">
        <f>SUMIF(Unloader!B:B,Summary!B596,Unloader!AE:AE)+SUMIF(Unloader!B:B,Summary!B596,Unloader!BS:BS)+SUMIF(Unloader!B:B,Summary!B596,Unloader!BO:BO)</f>
        <v>0</v>
      </c>
      <c r="AL596" s="28">
        <f>SUMIF(C$2:C596,C596,AJ$2:AJ596)</f>
        <v>0</v>
      </c>
      <c r="AM596" s="28">
        <f>SUMIF(C$2:C596,C596,AK$2:AK596)</f>
        <v>0</v>
      </c>
      <c r="AN596" s="18" t="e">
        <f t="shared" si="236"/>
        <v>#DIV/0!</v>
      </c>
      <c r="AO596" s="18">
        <f>SUM(AJ$2:AJ596)</f>
        <v>52.99444444444444</v>
      </c>
      <c r="AP596" s="18">
        <f>SUM(AK$2:AK596)</f>
        <v>13.250694444444441</v>
      </c>
      <c r="AQ596" s="18">
        <f t="shared" si="237"/>
        <v>1448.8452062693295</v>
      </c>
    </row>
    <row r="597" spans="1:43" x14ac:dyDescent="0.25">
      <c r="A597" s="49">
        <f t="shared" si="239"/>
        <v>596</v>
      </c>
      <c r="B597" s="120">
        <f t="shared" si="239"/>
        <v>41229</v>
      </c>
      <c r="C597" s="21">
        <f t="shared" si="219"/>
        <v>11</v>
      </c>
      <c r="D597" s="51">
        <f>COUNTIF('Rake Load'!A:A,Summary!B597)</f>
        <v>0</v>
      </c>
      <c r="E597" s="51">
        <f>SUMIF('Rake Load'!A:A,B597,'Rake Load'!F:F)</f>
        <v>0</v>
      </c>
      <c r="F597" s="23">
        <f>SUMIF('Rake Load'!A:A,B597,'Rake Load'!AB:AB)</f>
        <v>0</v>
      </c>
      <c r="G597" s="23" t="e">
        <f t="shared" si="220"/>
        <v>#DIV/0!</v>
      </c>
      <c r="H597" s="24" t="e">
        <f t="shared" si="221"/>
        <v>#DIV/0!</v>
      </c>
      <c r="I597" s="24" t="e">
        <f t="shared" si="222"/>
        <v>#DIV/0!</v>
      </c>
      <c r="J597" s="23">
        <f>SUMIF('Rake Load'!A:A,B597,'Rake Load'!BI:BI)</f>
        <v>0</v>
      </c>
      <c r="K597" s="29">
        <f t="shared" si="223"/>
        <v>0</v>
      </c>
      <c r="L597" s="29" t="e">
        <f t="shared" si="224"/>
        <v>#DIV/0!</v>
      </c>
      <c r="M597" s="36" t="e">
        <f t="shared" si="225"/>
        <v>#DIV/0!</v>
      </c>
      <c r="N597" s="36" t="e">
        <f t="shared" si="226"/>
        <v>#DIV/0!</v>
      </c>
      <c r="O597" s="122">
        <f>SUMIF(C$2:C597,C597,D$2:D597)</f>
        <v>0</v>
      </c>
      <c r="P597" s="21">
        <f>SUMIF(C$2:C597,C597,F$2:F597)</f>
        <v>0</v>
      </c>
      <c r="Q597" s="25" t="e">
        <f t="shared" si="227"/>
        <v>#DIV/0!</v>
      </c>
      <c r="R597" s="24" t="e">
        <f t="shared" si="228"/>
        <v>#DIV/0!</v>
      </c>
      <c r="S597" s="24" t="e">
        <f t="shared" si="229"/>
        <v>#DIV/0!</v>
      </c>
      <c r="T597" s="122">
        <f>SUM(D$2:D597)</f>
        <v>376</v>
      </c>
      <c r="U597" s="26">
        <f>SUMIF(C$2:C597,C597,E$2:E597)</f>
        <v>0</v>
      </c>
      <c r="V597" s="26">
        <f>SUM(E$2:E597)</f>
        <v>1324319.5799999998</v>
      </c>
      <c r="W597" s="31">
        <f>SUM(F$2:F597)</f>
        <v>50.32291666666665</v>
      </c>
      <c r="X597" s="31">
        <f t="shared" si="230"/>
        <v>0.13383754432624109</v>
      </c>
      <c r="Y597" s="24">
        <f t="shared" si="231"/>
        <v>3</v>
      </c>
      <c r="Z597" s="24">
        <f t="shared" si="232"/>
        <v>12</v>
      </c>
      <c r="AA597" s="26">
        <f>SUMIF('Rake Load'!A:A,Summary!B597,'Rake Load'!AO:AO)</f>
        <v>0</v>
      </c>
      <c r="AB597" s="26">
        <f>SUMIF(C$2:C597,C597,AA$2:AA597)</f>
        <v>0</v>
      </c>
      <c r="AC597" s="26">
        <f>SUM(AA$2:AA597)</f>
        <v>125.58750000000001</v>
      </c>
      <c r="AD597" s="31" t="e">
        <f t="shared" si="233"/>
        <v>#DIV/0!</v>
      </c>
      <c r="AE597" s="31" t="e">
        <f t="shared" si="234"/>
        <v>#DIV/0!</v>
      </c>
      <c r="AF597" s="31">
        <f t="shared" si="235"/>
        <v>0.33400930851063831</v>
      </c>
      <c r="AG597" s="26">
        <f>SUMIF(Unloader!B:B,Summary!B597,Unloader!M:M)</f>
        <v>0</v>
      </c>
      <c r="AH597" s="26">
        <f>SUMIF(C$2:C597,C597,AG$2:AG597)</f>
        <v>0</v>
      </c>
      <c r="AI597" s="26">
        <f>SUM(AG$2:AG597)</f>
        <v>1381981</v>
      </c>
      <c r="AJ597" s="28">
        <f>SUMIF(Unloader!B:B,Summary!B597,Unloader!X:X)</f>
        <v>0</v>
      </c>
      <c r="AK597" s="28">
        <f>SUMIF(Unloader!B:B,Summary!B597,Unloader!AE:AE)+SUMIF(Unloader!B:B,Summary!B597,Unloader!BS:BS)+SUMIF(Unloader!B:B,Summary!B597,Unloader!BO:BO)</f>
        <v>0</v>
      </c>
      <c r="AL597" s="28">
        <f>SUMIF(C$2:C597,C597,AJ$2:AJ597)</f>
        <v>0</v>
      </c>
      <c r="AM597" s="28">
        <f>SUMIF(C$2:C597,C597,AK$2:AK597)</f>
        <v>0</v>
      </c>
      <c r="AN597" s="18" t="e">
        <f t="shared" si="236"/>
        <v>#DIV/0!</v>
      </c>
      <c r="AO597" s="18">
        <f>SUM(AJ$2:AJ597)</f>
        <v>52.99444444444444</v>
      </c>
      <c r="AP597" s="18">
        <f>SUM(AK$2:AK597)</f>
        <v>13.250694444444441</v>
      </c>
      <c r="AQ597" s="18">
        <f t="shared" si="237"/>
        <v>1448.8452062693295</v>
      </c>
    </row>
    <row r="598" spans="1:43" x14ac:dyDescent="0.25">
      <c r="A598" s="49">
        <f t="shared" si="239"/>
        <v>597</v>
      </c>
      <c r="B598" s="120">
        <f t="shared" si="239"/>
        <v>41230</v>
      </c>
      <c r="C598" s="21">
        <f t="shared" si="219"/>
        <v>11</v>
      </c>
      <c r="D598" s="51">
        <f>COUNTIF('Rake Load'!A:A,Summary!B598)</f>
        <v>0</v>
      </c>
      <c r="E598" s="51">
        <f>SUMIF('Rake Load'!A:A,B598,'Rake Load'!F:F)</f>
        <v>0</v>
      </c>
      <c r="F598" s="23">
        <f>SUMIF('Rake Load'!A:A,B598,'Rake Load'!AB:AB)</f>
        <v>0</v>
      </c>
      <c r="G598" s="23" t="e">
        <f t="shared" si="220"/>
        <v>#DIV/0!</v>
      </c>
      <c r="H598" s="24" t="e">
        <f t="shared" si="221"/>
        <v>#DIV/0!</v>
      </c>
      <c r="I598" s="24" t="e">
        <f t="shared" si="222"/>
        <v>#DIV/0!</v>
      </c>
      <c r="J598" s="23">
        <f>SUMIF('Rake Load'!A:A,B598,'Rake Load'!BI:BI)</f>
        <v>0</v>
      </c>
      <c r="K598" s="29">
        <f t="shared" si="223"/>
        <v>0</v>
      </c>
      <c r="L598" s="29" t="e">
        <f t="shared" si="224"/>
        <v>#DIV/0!</v>
      </c>
      <c r="M598" s="36" t="e">
        <f t="shared" si="225"/>
        <v>#DIV/0!</v>
      </c>
      <c r="N598" s="36" t="e">
        <f t="shared" si="226"/>
        <v>#DIV/0!</v>
      </c>
      <c r="O598" s="122">
        <f>SUMIF(C$2:C598,C598,D$2:D598)</f>
        <v>0</v>
      </c>
      <c r="P598" s="21">
        <f>SUMIF(C$2:C598,C598,F$2:F598)</f>
        <v>0</v>
      </c>
      <c r="Q598" s="25" t="e">
        <f t="shared" si="227"/>
        <v>#DIV/0!</v>
      </c>
      <c r="R598" s="24" t="e">
        <f t="shared" si="228"/>
        <v>#DIV/0!</v>
      </c>
      <c r="S598" s="24" t="e">
        <f t="shared" si="229"/>
        <v>#DIV/0!</v>
      </c>
      <c r="T598" s="122">
        <f>SUM(D$2:D598)</f>
        <v>376</v>
      </c>
      <c r="U598" s="26">
        <f>SUMIF(C$2:C598,C598,E$2:E598)</f>
        <v>0</v>
      </c>
      <c r="V598" s="26">
        <f>SUM(E$2:E598)</f>
        <v>1324319.5799999998</v>
      </c>
      <c r="W598" s="31">
        <f>SUM(F$2:F598)</f>
        <v>50.32291666666665</v>
      </c>
      <c r="X598" s="31">
        <f t="shared" si="230"/>
        <v>0.13383754432624109</v>
      </c>
      <c r="Y598" s="24">
        <f t="shared" si="231"/>
        <v>3</v>
      </c>
      <c r="Z598" s="24">
        <f t="shared" si="232"/>
        <v>12</v>
      </c>
      <c r="AA598" s="26">
        <f>SUMIF('Rake Load'!A:A,Summary!B598,'Rake Load'!AO:AO)</f>
        <v>0</v>
      </c>
      <c r="AB598" s="26">
        <f>SUMIF(C$2:C598,C598,AA$2:AA598)</f>
        <v>0</v>
      </c>
      <c r="AC598" s="26">
        <f>SUM(AA$2:AA598)</f>
        <v>125.58750000000001</v>
      </c>
      <c r="AD598" s="31" t="e">
        <f t="shared" si="233"/>
        <v>#DIV/0!</v>
      </c>
      <c r="AE598" s="31" t="e">
        <f t="shared" si="234"/>
        <v>#DIV/0!</v>
      </c>
      <c r="AF598" s="31">
        <f t="shared" si="235"/>
        <v>0.33400930851063831</v>
      </c>
      <c r="AG598" s="26">
        <f>SUMIF(Unloader!B:B,Summary!B598,Unloader!M:M)</f>
        <v>0</v>
      </c>
      <c r="AH598" s="26">
        <f>SUMIF(C$2:C598,C598,AG$2:AG598)</f>
        <v>0</v>
      </c>
      <c r="AI598" s="26">
        <f>SUM(AG$2:AG598)</f>
        <v>1381981</v>
      </c>
      <c r="AJ598" s="28">
        <f>SUMIF(Unloader!B:B,Summary!B598,Unloader!X:X)</f>
        <v>0</v>
      </c>
      <c r="AK598" s="28">
        <f>SUMIF(Unloader!B:B,Summary!B598,Unloader!AE:AE)+SUMIF(Unloader!B:B,Summary!B598,Unloader!BS:BS)+SUMIF(Unloader!B:B,Summary!B598,Unloader!BO:BO)</f>
        <v>0</v>
      </c>
      <c r="AL598" s="28">
        <f>SUMIF(C$2:C598,C598,AJ$2:AJ598)</f>
        <v>0</v>
      </c>
      <c r="AM598" s="28">
        <f>SUMIF(C$2:C598,C598,AK$2:AK598)</f>
        <v>0</v>
      </c>
      <c r="AN598" s="18" t="e">
        <f t="shared" si="236"/>
        <v>#DIV/0!</v>
      </c>
      <c r="AO598" s="18">
        <f>SUM(AJ$2:AJ598)</f>
        <v>52.99444444444444</v>
      </c>
      <c r="AP598" s="18">
        <f>SUM(AK$2:AK598)</f>
        <v>13.250694444444441</v>
      </c>
      <c r="AQ598" s="18">
        <f t="shared" si="237"/>
        <v>1448.8452062693295</v>
      </c>
    </row>
    <row r="599" spans="1:43" x14ac:dyDescent="0.25">
      <c r="A599" s="49">
        <f t="shared" si="239"/>
        <v>598</v>
      </c>
      <c r="B599" s="120">
        <f t="shared" si="239"/>
        <v>41231</v>
      </c>
      <c r="C599" s="21">
        <f t="shared" si="219"/>
        <v>11</v>
      </c>
      <c r="D599" s="51">
        <f>COUNTIF('Rake Load'!A:A,Summary!B599)</f>
        <v>0</v>
      </c>
      <c r="E599" s="51">
        <f>SUMIF('Rake Load'!A:A,B599,'Rake Load'!F:F)</f>
        <v>0</v>
      </c>
      <c r="F599" s="23">
        <f>SUMIF('Rake Load'!A:A,B599,'Rake Load'!AB:AB)</f>
        <v>0</v>
      </c>
      <c r="G599" s="23" t="e">
        <f t="shared" si="220"/>
        <v>#DIV/0!</v>
      </c>
      <c r="H599" s="24" t="e">
        <f t="shared" si="221"/>
        <v>#DIV/0!</v>
      </c>
      <c r="I599" s="24" t="e">
        <f t="shared" si="222"/>
        <v>#DIV/0!</v>
      </c>
      <c r="J599" s="23">
        <f>SUMIF('Rake Load'!A:A,B599,'Rake Load'!BI:BI)</f>
        <v>0</v>
      </c>
      <c r="K599" s="29">
        <f t="shared" si="223"/>
        <v>0</v>
      </c>
      <c r="L599" s="29" t="e">
        <f t="shared" si="224"/>
        <v>#DIV/0!</v>
      </c>
      <c r="M599" s="36" t="e">
        <f t="shared" si="225"/>
        <v>#DIV/0!</v>
      </c>
      <c r="N599" s="36" t="e">
        <f t="shared" si="226"/>
        <v>#DIV/0!</v>
      </c>
      <c r="O599" s="122">
        <f>SUMIF(C$2:C599,C599,D$2:D599)</f>
        <v>0</v>
      </c>
      <c r="P599" s="21">
        <f>SUMIF(C$2:C599,C599,F$2:F599)</f>
        <v>0</v>
      </c>
      <c r="Q599" s="25" t="e">
        <f t="shared" si="227"/>
        <v>#DIV/0!</v>
      </c>
      <c r="R599" s="24" t="e">
        <f t="shared" si="228"/>
        <v>#DIV/0!</v>
      </c>
      <c r="S599" s="24" t="e">
        <f t="shared" si="229"/>
        <v>#DIV/0!</v>
      </c>
      <c r="T599" s="122">
        <f>SUM(D$2:D599)</f>
        <v>376</v>
      </c>
      <c r="U599" s="26">
        <f>SUMIF(C$2:C599,C599,E$2:E599)</f>
        <v>0</v>
      </c>
      <c r="V599" s="26">
        <f>SUM(E$2:E599)</f>
        <v>1324319.5799999998</v>
      </c>
      <c r="W599" s="31">
        <f>SUM(F$2:F599)</f>
        <v>50.32291666666665</v>
      </c>
      <c r="X599" s="31">
        <f t="shared" si="230"/>
        <v>0.13383754432624109</v>
      </c>
      <c r="Y599" s="24">
        <f t="shared" si="231"/>
        <v>3</v>
      </c>
      <c r="Z599" s="24">
        <f t="shared" si="232"/>
        <v>12</v>
      </c>
      <c r="AA599" s="26">
        <f>SUMIF('Rake Load'!A:A,Summary!B599,'Rake Load'!AO:AO)</f>
        <v>0</v>
      </c>
      <c r="AB599" s="26">
        <f>SUMIF(C$2:C599,C599,AA$2:AA599)</f>
        <v>0</v>
      </c>
      <c r="AC599" s="26">
        <f>SUM(AA$2:AA599)</f>
        <v>125.58750000000001</v>
      </c>
      <c r="AD599" s="31" t="e">
        <f t="shared" si="233"/>
        <v>#DIV/0!</v>
      </c>
      <c r="AE599" s="31" t="e">
        <f t="shared" si="234"/>
        <v>#DIV/0!</v>
      </c>
      <c r="AF599" s="31">
        <f t="shared" si="235"/>
        <v>0.33400930851063831</v>
      </c>
      <c r="AG599" s="26">
        <f>SUMIF(Unloader!B:B,Summary!B599,Unloader!M:M)</f>
        <v>0</v>
      </c>
      <c r="AH599" s="26">
        <f>SUMIF(C$2:C599,C599,AG$2:AG599)</f>
        <v>0</v>
      </c>
      <c r="AI599" s="26">
        <f>SUM(AG$2:AG599)</f>
        <v>1381981</v>
      </c>
      <c r="AJ599" s="28">
        <f>SUMIF(Unloader!B:B,Summary!B599,Unloader!X:X)</f>
        <v>0</v>
      </c>
      <c r="AK599" s="28">
        <f>SUMIF(Unloader!B:B,Summary!B599,Unloader!AE:AE)+SUMIF(Unloader!B:B,Summary!B599,Unloader!BS:BS)+SUMIF(Unloader!B:B,Summary!B599,Unloader!BO:BO)</f>
        <v>0</v>
      </c>
      <c r="AL599" s="28">
        <f>SUMIF(C$2:C599,C599,AJ$2:AJ599)</f>
        <v>0</v>
      </c>
      <c r="AM599" s="28">
        <f>SUMIF(C$2:C599,C599,AK$2:AK599)</f>
        <v>0</v>
      </c>
      <c r="AN599" s="18" t="e">
        <f t="shared" si="236"/>
        <v>#DIV/0!</v>
      </c>
      <c r="AO599" s="18">
        <f>SUM(AJ$2:AJ599)</f>
        <v>52.99444444444444</v>
      </c>
      <c r="AP599" s="18">
        <f>SUM(AK$2:AK599)</f>
        <v>13.250694444444441</v>
      </c>
      <c r="AQ599" s="18">
        <f t="shared" si="237"/>
        <v>1448.8452062693295</v>
      </c>
    </row>
    <row r="600" spans="1:43" x14ac:dyDescent="0.25">
      <c r="A600" s="49">
        <f t="shared" ref="A600:B615" si="240">A599+1</f>
        <v>599</v>
      </c>
      <c r="B600" s="120">
        <f t="shared" si="240"/>
        <v>41232</v>
      </c>
      <c r="C600" s="21">
        <f t="shared" si="219"/>
        <v>11</v>
      </c>
      <c r="D600" s="51">
        <f>COUNTIF('Rake Load'!A:A,Summary!B600)</f>
        <v>0</v>
      </c>
      <c r="E600" s="51">
        <f>SUMIF('Rake Load'!A:A,B600,'Rake Load'!F:F)</f>
        <v>0</v>
      </c>
      <c r="F600" s="23">
        <f>SUMIF('Rake Load'!A:A,B600,'Rake Load'!AB:AB)</f>
        <v>0</v>
      </c>
      <c r="G600" s="23" t="e">
        <f t="shared" si="220"/>
        <v>#DIV/0!</v>
      </c>
      <c r="H600" s="24" t="e">
        <f t="shared" si="221"/>
        <v>#DIV/0!</v>
      </c>
      <c r="I600" s="24" t="e">
        <f t="shared" si="222"/>
        <v>#DIV/0!</v>
      </c>
      <c r="J600" s="23">
        <f>SUMIF('Rake Load'!A:A,B600,'Rake Load'!BI:BI)</f>
        <v>0</v>
      </c>
      <c r="K600" s="29">
        <f t="shared" si="223"/>
        <v>0</v>
      </c>
      <c r="L600" s="29" t="e">
        <f t="shared" si="224"/>
        <v>#DIV/0!</v>
      </c>
      <c r="M600" s="36" t="e">
        <f t="shared" si="225"/>
        <v>#DIV/0!</v>
      </c>
      <c r="N600" s="36" t="e">
        <f t="shared" si="226"/>
        <v>#DIV/0!</v>
      </c>
      <c r="O600" s="122">
        <f>SUMIF(C$2:C600,C600,D$2:D600)</f>
        <v>0</v>
      </c>
      <c r="P600" s="21">
        <f>SUMIF(C$2:C600,C600,F$2:F600)</f>
        <v>0</v>
      </c>
      <c r="Q600" s="25" t="e">
        <f t="shared" si="227"/>
        <v>#DIV/0!</v>
      </c>
      <c r="R600" s="24" t="e">
        <f t="shared" si="228"/>
        <v>#DIV/0!</v>
      </c>
      <c r="S600" s="24" t="e">
        <f t="shared" si="229"/>
        <v>#DIV/0!</v>
      </c>
      <c r="T600" s="122">
        <f>SUM(D$2:D600)</f>
        <v>376</v>
      </c>
      <c r="U600" s="26">
        <f>SUMIF(C$2:C600,C600,E$2:E600)</f>
        <v>0</v>
      </c>
      <c r="V600" s="26">
        <f>SUM(E$2:E600)</f>
        <v>1324319.5799999998</v>
      </c>
      <c r="W600" s="31">
        <f>SUM(F$2:F600)</f>
        <v>50.32291666666665</v>
      </c>
      <c r="X600" s="31">
        <f t="shared" si="230"/>
        <v>0.13383754432624109</v>
      </c>
      <c r="Y600" s="24">
        <f t="shared" si="231"/>
        <v>3</v>
      </c>
      <c r="Z600" s="24">
        <f t="shared" si="232"/>
        <v>12</v>
      </c>
      <c r="AA600" s="26">
        <f>SUMIF('Rake Load'!A:A,Summary!B600,'Rake Load'!AO:AO)</f>
        <v>0</v>
      </c>
      <c r="AB600" s="26">
        <f>SUMIF(C$2:C600,C600,AA$2:AA600)</f>
        <v>0</v>
      </c>
      <c r="AC600" s="26">
        <f>SUM(AA$2:AA600)</f>
        <v>125.58750000000001</v>
      </c>
      <c r="AD600" s="31" t="e">
        <f t="shared" si="233"/>
        <v>#DIV/0!</v>
      </c>
      <c r="AE600" s="31" t="e">
        <f t="shared" si="234"/>
        <v>#DIV/0!</v>
      </c>
      <c r="AF600" s="31">
        <f t="shared" si="235"/>
        <v>0.33400930851063831</v>
      </c>
      <c r="AG600" s="26">
        <f>SUMIF(Unloader!B:B,Summary!B600,Unloader!M:M)</f>
        <v>0</v>
      </c>
      <c r="AH600" s="26">
        <f>SUMIF(C$2:C600,C600,AG$2:AG600)</f>
        <v>0</v>
      </c>
      <c r="AI600" s="26">
        <f>SUM(AG$2:AG600)</f>
        <v>1381981</v>
      </c>
      <c r="AJ600" s="28">
        <f>SUMIF(Unloader!B:B,Summary!B600,Unloader!X:X)</f>
        <v>0</v>
      </c>
      <c r="AK600" s="28">
        <f>SUMIF(Unloader!B:B,Summary!B600,Unloader!AE:AE)+SUMIF(Unloader!B:B,Summary!B600,Unloader!BS:BS)+SUMIF(Unloader!B:B,Summary!B600,Unloader!BO:BO)</f>
        <v>0</v>
      </c>
      <c r="AL600" s="28">
        <f>SUMIF(C$2:C600,C600,AJ$2:AJ600)</f>
        <v>0</v>
      </c>
      <c r="AM600" s="28">
        <f>SUMIF(C$2:C600,C600,AK$2:AK600)</f>
        <v>0</v>
      </c>
      <c r="AN600" s="18" t="e">
        <f t="shared" si="236"/>
        <v>#DIV/0!</v>
      </c>
      <c r="AO600" s="18">
        <f>SUM(AJ$2:AJ600)</f>
        <v>52.99444444444444</v>
      </c>
      <c r="AP600" s="18">
        <f>SUM(AK$2:AK600)</f>
        <v>13.250694444444441</v>
      </c>
      <c r="AQ600" s="18">
        <f t="shared" si="237"/>
        <v>1448.8452062693295</v>
      </c>
    </row>
    <row r="601" spans="1:43" x14ac:dyDescent="0.25">
      <c r="A601" s="49">
        <f t="shared" si="240"/>
        <v>600</v>
      </c>
      <c r="B601" s="120">
        <f t="shared" si="240"/>
        <v>41233</v>
      </c>
      <c r="C601" s="21">
        <f t="shared" si="219"/>
        <v>11</v>
      </c>
      <c r="D601" s="51">
        <f>COUNTIF('Rake Load'!A:A,Summary!B601)</f>
        <v>0</v>
      </c>
      <c r="E601" s="51">
        <f>SUMIF('Rake Load'!A:A,B601,'Rake Load'!F:F)</f>
        <v>0</v>
      </c>
      <c r="F601" s="23">
        <f>SUMIF('Rake Load'!A:A,B601,'Rake Load'!AB:AB)</f>
        <v>0</v>
      </c>
      <c r="G601" s="23" t="e">
        <f t="shared" si="220"/>
        <v>#DIV/0!</v>
      </c>
      <c r="H601" s="24" t="e">
        <f t="shared" si="221"/>
        <v>#DIV/0!</v>
      </c>
      <c r="I601" s="24" t="e">
        <f t="shared" si="222"/>
        <v>#DIV/0!</v>
      </c>
      <c r="J601" s="23">
        <f>SUMIF('Rake Load'!A:A,B601,'Rake Load'!BI:BI)</f>
        <v>0</v>
      </c>
      <c r="K601" s="29">
        <f t="shared" si="223"/>
        <v>0</v>
      </c>
      <c r="L601" s="29" t="e">
        <f t="shared" si="224"/>
        <v>#DIV/0!</v>
      </c>
      <c r="M601" s="36" t="e">
        <f t="shared" si="225"/>
        <v>#DIV/0!</v>
      </c>
      <c r="N601" s="36" t="e">
        <f t="shared" si="226"/>
        <v>#DIV/0!</v>
      </c>
      <c r="O601" s="122">
        <f>SUMIF(C$2:C601,C601,D$2:D601)</f>
        <v>0</v>
      </c>
      <c r="P601" s="21">
        <f>SUMIF(C$2:C601,C601,F$2:F601)</f>
        <v>0</v>
      </c>
      <c r="Q601" s="25" t="e">
        <f t="shared" si="227"/>
        <v>#DIV/0!</v>
      </c>
      <c r="R601" s="24" t="e">
        <f t="shared" si="228"/>
        <v>#DIV/0!</v>
      </c>
      <c r="S601" s="24" t="e">
        <f t="shared" si="229"/>
        <v>#DIV/0!</v>
      </c>
      <c r="T601" s="122">
        <f>SUM(D$2:D601)</f>
        <v>376</v>
      </c>
      <c r="U601" s="26">
        <f>SUMIF(C$2:C601,C601,E$2:E601)</f>
        <v>0</v>
      </c>
      <c r="V601" s="26">
        <f>SUM(E$2:E601)</f>
        <v>1324319.5799999998</v>
      </c>
      <c r="W601" s="31">
        <f>SUM(F$2:F601)</f>
        <v>50.32291666666665</v>
      </c>
      <c r="X601" s="31">
        <f t="shared" si="230"/>
        <v>0.13383754432624109</v>
      </c>
      <c r="Y601" s="24">
        <f t="shared" si="231"/>
        <v>3</v>
      </c>
      <c r="Z601" s="24">
        <f t="shared" si="232"/>
        <v>12</v>
      </c>
      <c r="AA601" s="26">
        <f>SUMIF('Rake Load'!A:A,Summary!B601,'Rake Load'!AO:AO)</f>
        <v>0</v>
      </c>
      <c r="AB601" s="26">
        <f>SUMIF(C$2:C601,C601,AA$2:AA601)</f>
        <v>0</v>
      </c>
      <c r="AC601" s="26">
        <f>SUM(AA$2:AA601)</f>
        <v>125.58750000000001</v>
      </c>
      <c r="AD601" s="31" t="e">
        <f t="shared" si="233"/>
        <v>#DIV/0!</v>
      </c>
      <c r="AE601" s="31" t="e">
        <f t="shared" si="234"/>
        <v>#DIV/0!</v>
      </c>
      <c r="AF601" s="31">
        <f t="shared" si="235"/>
        <v>0.33400930851063831</v>
      </c>
      <c r="AG601" s="26">
        <f>SUMIF(Unloader!B:B,Summary!B601,Unloader!M:M)</f>
        <v>0</v>
      </c>
      <c r="AH601" s="26">
        <f>SUMIF(C$2:C601,C601,AG$2:AG601)</f>
        <v>0</v>
      </c>
      <c r="AI601" s="26">
        <f>SUM(AG$2:AG601)</f>
        <v>1381981</v>
      </c>
      <c r="AJ601" s="28">
        <f>SUMIF(Unloader!B:B,Summary!B601,Unloader!X:X)</f>
        <v>0</v>
      </c>
      <c r="AK601" s="28">
        <f>SUMIF(Unloader!B:B,Summary!B601,Unloader!AE:AE)+SUMIF(Unloader!B:B,Summary!B601,Unloader!BS:BS)+SUMIF(Unloader!B:B,Summary!B601,Unloader!BO:BO)</f>
        <v>0</v>
      </c>
      <c r="AL601" s="28">
        <f>SUMIF(C$2:C601,C601,AJ$2:AJ601)</f>
        <v>0</v>
      </c>
      <c r="AM601" s="28">
        <f>SUMIF(C$2:C601,C601,AK$2:AK601)</f>
        <v>0</v>
      </c>
      <c r="AN601" s="18" t="e">
        <f t="shared" si="236"/>
        <v>#DIV/0!</v>
      </c>
      <c r="AO601" s="18">
        <f>SUM(AJ$2:AJ601)</f>
        <v>52.99444444444444</v>
      </c>
      <c r="AP601" s="18">
        <f>SUM(AK$2:AK601)</f>
        <v>13.250694444444441</v>
      </c>
      <c r="AQ601" s="18">
        <f t="shared" si="237"/>
        <v>1448.8452062693295</v>
      </c>
    </row>
    <row r="602" spans="1:43" x14ac:dyDescent="0.25">
      <c r="A602" s="49">
        <f t="shared" si="240"/>
        <v>601</v>
      </c>
      <c r="B602" s="120">
        <f t="shared" si="240"/>
        <v>41234</v>
      </c>
      <c r="C602" s="21">
        <f t="shared" si="219"/>
        <v>11</v>
      </c>
      <c r="D602" s="51">
        <f>COUNTIF('Rake Load'!A:A,Summary!B602)</f>
        <v>0</v>
      </c>
      <c r="E602" s="51">
        <f>SUMIF('Rake Load'!A:A,B602,'Rake Load'!F:F)</f>
        <v>0</v>
      </c>
      <c r="F602" s="23">
        <f>SUMIF('Rake Load'!A:A,B602,'Rake Load'!AB:AB)</f>
        <v>0</v>
      </c>
      <c r="G602" s="23" t="e">
        <f t="shared" si="220"/>
        <v>#DIV/0!</v>
      </c>
      <c r="H602" s="24" t="e">
        <f t="shared" si="221"/>
        <v>#DIV/0!</v>
      </c>
      <c r="I602" s="24" t="e">
        <f t="shared" si="222"/>
        <v>#DIV/0!</v>
      </c>
      <c r="J602" s="23">
        <f>SUMIF('Rake Load'!A:A,B602,'Rake Load'!BI:BI)</f>
        <v>0</v>
      </c>
      <c r="K602" s="29">
        <f t="shared" si="223"/>
        <v>0</v>
      </c>
      <c r="L602" s="29" t="e">
        <f t="shared" si="224"/>
        <v>#DIV/0!</v>
      </c>
      <c r="M602" s="36" t="e">
        <f t="shared" si="225"/>
        <v>#DIV/0!</v>
      </c>
      <c r="N602" s="36" t="e">
        <f t="shared" si="226"/>
        <v>#DIV/0!</v>
      </c>
      <c r="O602" s="122">
        <f>SUMIF(C$2:C602,C602,D$2:D602)</f>
        <v>0</v>
      </c>
      <c r="P602" s="21">
        <f>SUMIF(C$2:C602,C602,F$2:F602)</f>
        <v>0</v>
      </c>
      <c r="Q602" s="25" t="e">
        <f t="shared" si="227"/>
        <v>#DIV/0!</v>
      </c>
      <c r="R602" s="24" t="e">
        <f t="shared" si="228"/>
        <v>#DIV/0!</v>
      </c>
      <c r="S602" s="24" t="e">
        <f t="shared" si="229"/>
        <v>#DIV/0!</v>
      </c>
      <c r="T602" s="122">
        <f>SUM(D$2:D602)</f>
        <v>376</v>
      </c>
      <c r="U602" s="26">
        <f>SUMIF(C$2:C602,C602,E$2:E602)</f>
        <v>0</v>
      </c>
      <c r="V602" s="26">
        <f>SUM(E$2:E602)</f>
        <v>1324319.5799999998</v>
      </c>
      <c r="W602" s="31">
        <f>SUM(F$2:F602)</f>
        <v>50.32291666666665</v>
      </c>
      <c r="X602" s="31">
        <f t="shared" si="230"/>
        <v>0.13383754432624109</v>
      </c>
      <c r="Y602" s="24">
        <f t="shared" si="231"/>
        <v>3</v>
      </c>
      <c r="Z602" s="24">
        <f t="shared" si="232"/>
        <v>12</v>
      </c>
      <c r="AA602" s="26">
        <f>SUMIF('Rake Load'!A:A,Summary!B602,'Rake Load'!AO:AO)</f>
        <v>0</v>
      </c>
      <c r="AB602" s="26">
        <f>SUMIF(C$2:C602,C602,AA$2:AA602)</f>
        <v>0</v>
      </c>
      <c r="AC602" s="26">
        <f>SUM(AA$2:AA602)</f>
        <v>125.58750000000001</v>
      </c>
      <c r="AD602" s="31" t="e">
        <f t="shared" si="233"/>
        <v>#DIV/0!</v>
      </c>
      <c r="AE602" s="31" t="e">
        <f t="shared" si="234"/>
        <v>#DIV/0!</v>
      </c>
      <c r="AF602" s="31">
        <f t="shared" si="235"/>
        <v>0.33400930851063831</v>
      </c>
      <c r="AG602" s="26">
        <f>SUMIF(Unloader!B:B,Summary!B602,Unloader!M:M)</f>
        <v>0</v>
      </c>
      <c r="AH602" s="26">
        <f>SUMIF(C$2:C602,C602,AG$2:AG602)</f>
        <v>0</v>
      </c>
      <c r="AI602" s="26">
        <f>SUM(AG$2:AG602)</f>
        <v>1381981</v>
      </c>
      <c r="AJ602" s="28">
        <f>SUMIF(Unloader!B:B,Summary!B602,Unloader!X:X)</f>
        <v>0</v>
      </c>
      <c r="AK602" s="28">
        <f>SUMIF(Unloader!B:B,Summary!B602,Unloader!AE:AE)+SUMIF(Unloader!B:B,Summary!B602,Unloader!BS:BS)+SUMIF(Unloader!B:B,Summary!B602,Unloader!BO:BO)</f>
        <v>0</v>
      </c>
      <c r="AL602" s="28">
        <f>SUMIF(C$2:C602,C602,AJ$2:AJ602)</f>
        <v>0</v>
      </c>
      <c r="AM602" s="28">
        <f>SUMIF(C$2:C602,C602,AK$2:AK602)</f>
        <v>0</v>
      </c>
      <c r="AN602" s="18" t="e">
        <f t="shared" si="236"/>
        <v>#DIV/0!</v>
      </c>
      <c r="AO602" s="18">
        <f>SUM(AJ$2:AJ602)</f>
        <v>52.99444444444444</v>
      </c>
      <c r="AP602" s="18">
        <f>SUM(AK$2:AK602)</f>
        <v>13.250694444444441</v>
      </c>
      <c r="AQ602" s="18">
        <f t="shared" si="237"/>
        <v>1448.8452062693295</v>
      </c>
    </row>
    <row r="603" spans="1:43" x14ac:dyDescent="0.25">
      <c r="A603" s="49">
        <f t="shared" si="240"/>
        <v>602</v>
      </c>
      <c r="B603" s="120">
        <f t="shared" si="240"/>
        <v>41235</v>
      </c>
      <c r="C603" s="21">
        <f t="shared" si="219"/>
        <v>11</v>
      </c>
      <c r="D603" s="51">
        <f>COUNTIF('Rake Load'!A:A,Summary!B603)</f>
        <v>0</v>
      </c>
      <c r="E603" s="51">
        <f>SUMIF('Rake Load'!A:A,B603,'Rake Load'!F:F)</f>
        <v>0</v>
      </c>
      <c r="F603" s="23">
        <f>SUMIF('Rake Load'!A:A,B603,'Rake Load'!AB:AB)</f>
        <v>0</v>
      </c>
      <c r="G603" s="23" t="e">
        <f t="shared" si="220"/>
        <v>#DIV/0!</v>
      </c>
      <c r="H603" s="24" t="e">
        <f t="shared" si="221"/>
        <v>#DIV/0!</v>
      </c>
      <c r="I603" s="24" t="e">
        <f t="shared" si="222"/>
        <v>#DIV/0!</v>
      </c>
      <c r="J603" s="23">
        <f>SUMIF('Rake Load'!A:A,B603,'Rake Load'!BI:BI)</f>
        <v>0</v>
      </c>
      <c r="K603" s="29">
        <f t="shared" si="223"/>
        <v>0</v>
      </c>
      <c r="L603" s="29" t="e">
        <f t="shared" si="224"/>
        <v>#DIV/0!</v>
      </c>
      <c r="M603" s="36" t="e">
        <f t="shared" si="225"/>
        <v>#DIV/0!</v>
      </c>
      <c r="N603" s="36" t="e">
        <f t="shared" si="226"/>
        <v>#DIV/0!</v>
      </c>
      <c r="O603" s="122">
        <f>SUMIF(C$2:C603,C603,D$2:D603)</f>
        <v>0</v>
      </c>
      <c r="P603" s="21">
        <f>SUMIF(C$2:C603,C603,F$2:F603)</f>
        <v>0</v>
      </c>
      <c r="Q603" s="25" t="e">
        <f t="shared" si="227"/>
        <v>#DIV/0!</v>
      </c>
      <c r="R603" s="24" t="e">
        <f t="shared" si="228"/>
        <v>#DIV/0!</v>
      </c>
      <c r="S603" s="24" t="e">
        <f t="shared" si="229"/>
        <v>#DIV/0!</v>
      </c>
      <c r="T603" s="122">
        <f>SUM(D$2:D603)</f>
        <v>376</v>
      </c>
      <c r="U603" s="26">
        <f>SUMIF(C$2:C603,C603,E$2:E603)</f>
        <v>0</v>
      </c>
      <c r="V603" s="26">
        <f>SUM(E$2:E603)</f>
        <v>1324319.5799999998</v>
      </c>
      <c r="W603" s="31">
        <f>SUM(F$2:F603)</f>
        <v>50.32291666666665</v>
      </c>
      <c r="X603" s="31">
        <f t="shared" si="230"/>
        <v>0.13383754432624109</v>
      </c>
      <c r="Y603" s="24">
        <f t="shared" si="231"/>
        <v>3</v>
      </c>
      <c r="Z603" s="24">
        <f t="shared" si="232"/>
        <v>12</v>
      </c>
      <c r="AA603" s="26">
        <f>SUMIF('Rake Load'!A:A,Summary!B603,'Rake Load'!AO:AO)</f>
        <v>0</v>
      </c>
      <c r="AB603" s="26">
        <f>SUMIF(C$2:C603,C603,AA$2:AA603)</f>
        <v>0</v>
      </c>
      <c r="AC603" s="26">
        <f>SUM(AA$2:AA603)</f>
        <v>125.58750000000001</v>
      </c>
      <c r="AD603" s="31" t="e">
        <f t="shared" si="233"/>
        <v>#DIV/0!</v>
      </c>
      <c r="AE603" s="31" t="e">
        <f t="shared" si="234"/>
        <v>#DIV/0!</v>
      </c>
      <c r="AF603" s="31">
        <f t="shared" si="235"/>
        <v>0.33400930851063831</v>
      </c>
      <c r="AG603" s="26">
        <f>SUMIF(Unloader!B:B,Summary!B603,Unloader!M:M)</f>
        <v>0</v>
      </c>
      <c r="AH603" s="26">
        <f>SUMIF(C$2:C603,C603,AG$2:AG603)</f>
        <v>0</v>
      </c>
      <c r="AI603" s="26">
        <f>SUM(AG$2:AG603)</f>
        <v>1381981</v>
      </c>
      <c r="AJ603" s="28">
        <f>SUMIF(Unloader!B:B,Summary!B603,Unloader!X:X)</f>
        <v>0</v>
      </c>
      <c r="AK603" s="28">
        <f>SUMIF(Unloader!B:B,Summary!B603,Unloader!AE:AE)+SUMIF(Unloader!B:B,Summary!B603,Unloader!BS:BS)+SUMIF(Unloader!B:B,Summary!B603,Unloader!BO:BO)</f>
        <v>0</v>
      </c>
      <c r="AL603" s="28">
        <f>SUMIF(C$2:C603,C603,AJ$2:AJ603)</f>
        <v>0</v>
      </c>
      <c r="AM603" s="28">
        <f>SUMIF(C$2:C603,C603,AK$2:AK603)</f>
        <v>0</v>
      </c>
      <c r="AN603" s="18" t="e">
        <f t="shared" si="236"/>
        <v>#DIV/0!</v>
      </c>
      <c r="AO603" s="18">
        <f>SUM(AJ$2:AJ603)</f>
        <v>52.99444444444444</v>
      </c>
      <c r="AP603" s="18">
        <f>SUM(AK$2:AK603)</f>
        <v>13.250694444444441</v>
      </c>
      <c r="AQ603" s="18">
        <f t="shared" si="237"/>
        <v>1448.8452062693295</v>
      </c>
    </row>
    <row r="604" spans="1:43" x14ac:dyDescent="0.25">
      <c r="A604" s="49">
        <f t="shared" si="240"/>
        <v>603</v>
      </c>
      <c r="B604" s="120">
        <f t="shared" si="240"/>
        <v>41236</v>
      </c>
      <c r="C604" s="21">
        <f t="shared" si="219"/>
        <v>11</v>
      </c>
      <c r="D604" s="51">
        <f>COUNTIF('Rake Load'!A:A,Summary!B604)</f>
        <v>0</v>
      </c>
      <c r="E604" s="51">
        <f>SUMIF('Rake Load'!A:A,B604,'Rake Load'!F:F)</f>
        <v>0</v>
      </c>
      <c r="F604" s="23">
        <f>SUMIF('Rake Load'!A:A,B604,'Rake Load'!AB:AB)</f>
        <v>0</v>
      </c>
      <c r="G604" s="23" t="e">
        <f t="shared" si="220"/>
        <v>#DIV/0!</v>
      </c>
      <c r="H604" s="24" t="e">
        <f t="shared" si="221"/>
        <v>#DIV/0!</v>
      </c>
      <c r="I604" s="24" t="e">
        <f t="shared" si="222"/>
        <v>#DIV/0!</v>
      </c>
      <c r="J604" s="23">
        <f>SUMIF('Rake Load'!A:A,B604,'Rake Load'!BI:BI)</f>
        <v>0</v>
      </c>
      <c r="K604" s="29">
        <f t="shared" si="223"/>
        <v>0</v>
      </c>
      <c r="L604" s="29" t="e">
        <f t="shared" si="224"/>
        <v>#DIV/0!</v>
      </c>
      <c r="M604" s="36" t="e">
        <f t="shared" si="225"/>
        <v>#DIV/0!</v>
      </c>
      <c r="N604" s="36" t="e">
        <f t="shared" si="226"/>
        <v>#DIV/0!</v>
      </c>
      <c r="O604" s="122">
        <f>SUMIF(C$2:C604,C604,D$2:D604)</f>
        <v>0</v>
      </c>
      <c r="P604" s="21">
        <f>SUMIF(C$2:C604,C604,F$2:F604)</f>
        <v>0</v>
      </c>
      <c r="Q604" s="25" t="e">
        <f t="shared" si="227"/>
        <v>#DIV/0!</v>
      </c>
      <c r="R604" s="24" t="e">
        <f t="shared" si="228"/>
        <v>#DIV/0!</v>
      </c>
      <c r="S604" s="24" t="e">
        <f t="shared" si="229"/>
        <v>#DIV/0!</v>
      </c>
      <c r="T604" s="122">
        <f>SUM(D$2:D604)</f>
        <v>376</v>
      </c>
      <c r="U604" s="26">
        <f>SUMIF(C$2:C604,C604,E$2:E604)</f>
        <v>0</v>
      </c>
      <c r="V604" s="26">
        <f>SUM(E$2:E604)</f>
        <v>1324319.5799999998</v>
      </c>
      <c r="W604" s="31">
        <f>SUM(F$2:F604)</f>
        <v>50.32291666666665</v>
      </c>
      <c r="X604" s="31">
        <f t="shared" si="230"/>
        <v>0.13383754432624109</v>
      </c>
      <c r="Y604" s="24">
        <f t="shared" si="231"/>
        <v>3</v>
      </c>
      <c r="Z604" s="24">
        <f t="shared" si="232"/>
        <v>12</v>
      </c>
      <c r="AA604" s="26">
        <f>SUMIF('Rake Load'!A:A,Summary!B604,'Rake Load'!AO:AO)</f>
        <v>0</v>
      </c>
      <c r="AB604" s="26">
        <f>SUMIF(C$2:C604,C604,AA$2:AA604)</f>
        <v>0</v>
      </c>
      <c r="AC604" s="26">
        <f>SUM(AA$2:AA604)</f>
        <v>125.58750000000001</v>
      </c>
      <c r="AD604" s="31" t="e">
        <f t="shared" si="233"/>
        <v>#DIV/0!</v>
      </c>
      <c r="AE604" s="31" t="e">
        <f t="shared" si="234"/>
        <v>#DIV/0!</v>
      </c>
      <c r="AF604" s="31">
        <f t="shared" si="235"/>
        <v>0.33400930851063831</v>
      </c>
      <c r="AG604" s="26">
        <f>SUMIF(Unloader!B:B,Summary!B604,Unloader!M:M)</f>
        <v>0</v>
      </c>
      <c r="AH604" s="26">
        <f>SUMIF(C$2:C604,C604,AG$2:AG604)</f>
        <v>0</v>
      </c>
      <c r="AI604" s="26">
        <f>SUM(AG$2:AG604)</f>
        <v>1381981</v>
      </c>
      <c r="AJ604" s="28">
        <f>SUMIF(Unloader!B:B,Summary!B604,Unloader!X:X)</f>
        <v>0</v>
      </c>
      <c r="AK604" s="28">
        <f>SUMIF(Unloader!B:B,Summary!B604,Unloader!AE:AE)+SUMIF(Unloader!B:B,Summary!B604,Unloader!BS:BS)+SUMIF(Unloader!B:B,Summary!B604,Unloader!BO:BO)</f>
        <v>0</v>
      </c>
      <c r="AL604" s="28">
        <f>SUMIF(C$2:C604,C604,AJ$2:AJ604)</f>
        <v>0</v>
      </c>
      <c r="AM604" s="28">
        <f>SUMIF(C$2:C604,C604,AK$2:AK604)</f>
        <v>0</v>
      </c>
      <c r="AN604" s="18" t="e">
        <f t="shared" si="236"/>
        <v>#DIV/0!</v>
      </c>
      <c r="AO604" s="18">
        <f>SUM(AJ$2:AJ604)</f>
        <v>52.99444444444444</v>
      </c>
      <c r="AP604" s="18">
        <f>SUM(AK$2:AK604)</f>
        <v>13.250694444444441</v>
      </c>
      <c r="AQ604" s="18">
        <f t="shared" si="237"/>
        <v>1448.8452062693295</v>
      </c>
    </row>
    <row r="605" spans="1:43" x14ac:dyDescent="0.25">
      <c r="A605" s="49">
        <f t="shared" si="240"/>
        <v>604</v>
      </c>
      <c r="B605" s="120">
        <f t="shared" si="240"/>
        <v>41237</v>
      </c>
      <c r="C605" s="21">
        <f t="shared" si="219"/>
        <v>11</v>
      </c>
      <c r="D605" s="51">
        <f>COUNTIF('Rake Load'!A:A,Summary!B605)</f>
        <v>0</v>
      </c>
      <c r="E605" s="51">
        <f>SUMIF('Rake Load'!A:A,B605,'Rake Load'!F:F)</f>
        <v>0</v>
      </c>
      <c r="F605" s="23">
        <f>SUMIF('Rake Load'!A:A,B605,'Rake Load'!AB:AB)</f>
        <v>0</v>
      </c>
      <c r="G605" s="23" t="e">
        <f t="shared" si="220"/>
        <v>#DIV/0!</v>
      </c>
      <c r="H605" s="24" t="e">
        <f t="shared" si="221"/>
        <v>#DIV/0!</v>
      </c>
      <c r="I605" s="24" t="e">
        <f t="shared" si="222"/>
        <v>#DIV/0!</v>
      </c>
      <c r="J605" s="23">
        <f>SUMIF('Rake Load'!A:A,B605,'Rake Load'!BI:BI)</f>
        <v>0</v>
      </c>
      <c r="K605" s="29">
        <f t="shared" si="223"/>
        <v>0</v>
      </c>
      <c r="L605" s="29" t="e">
        <f t="shared" si="224"/>
        <v>#DIV/0!</v>
      </c>
      <c r="M605" s="36" t="e">
        <f t="shared" si="225"/>
        <v>#DIV/0!</v>
      </c>
      <c r="N605" s="36" t="e">
        <f t="shared" si="226"/>
        <v>#DIV/0!</v>
      </c>
      <c r="O605" s="122">
        <f>SUMIF(C$2:C605,C605,D$2:D605)</f>
        <v>0</v>
      </c>
      <c r="P605" s="21">
        <f>SUMIF(C$2:C605,C605,F$2:F605)</f>
        <v>0</v>
      </c>
      <c r="Q605" s="25" t="e">
        <f t="shared" si="227"/>
        <v>#DIV/0!</v>
      </c>
      <c r="R605" s="24" t="e">
        <f t="shared" si="228"/>
        <v>#DIV/0!</v>
      </c>
      <c r="S605" s="24" t="e">
        <f t="shared" si="229"/>
        <v>#DIV/0!</v>
      </c>
      <c r="T605" s="122">
        <f>SUM(D$2:D605)</f>
        <v>376</v>
      </c>
      <c r="U605" s="26">
        <f>SUMIF(C$2:C605,C605,E$2:E605)</f>
        <v>0</v>
      </c>
      <c r="V605" s="26">
        <f>SUM(E$2:E605)</f>
        <v>1324319.5799999998</v>
      </c>
      <c r="W605" s="31">
        <f>SUM(F$2:F605)</f>
        <v>50.32291666666665</v>
      </c>
      <c r="X605" s="31">
        <f t="shared" si="230"/>
        <v>0.13383754432624109</v>
      </c>
      <c r="Y605" s="24">
        <f t="shared" si="231"/>
        <v>3</v>
      </c>
      <c r="Z605" s="24">
        <f t="shared" si="232"/>
        <v>12</v>
      </c>
      <c r="AA605" s="26">
        <f>SUMIF('Rake Load'!A:A,Summary!B605,'Rake Load'!AO:AO)</f>
        <v>0</v>
      </c>
      <c r="AB605" s="26">
        <f>SUMIF(C$2:C605,C605,AA$2:AA605)</f>
        <v>0</v>
      </c>
      <c r="AC605" s="26">
        <f>SUM(AA$2:AA605)</f>
        <v>125.58750000000001</v>
      </c>
      <c r="AD605" s="31" t="e">
        <f t="shared" si="233"/>
        <v>#DIV/0!</v>
      </c>
      <c r="AE605" s="31" t="e">
        <f t="shared" si="234"/>
        <v>#DIV/0!</v>
      </c>
      <c r="AF605" s="31">
        <f t="shared" si="235"/>
        <v>0.33400930851063831</v>
      </c>
      <c r="AG605" s="26">
        <f>SUMIF(Unloader!B:B,Summary!B605,Unloader!M:M)</f>
        <v>0</v>
      </c>
      <c r="AH605" s="26">
        <f>SUMIF(C$2:C605,C605,AG$2:AG605)</f>
        <v>0</v>
      </c>
      <c r="AI605" s="26">
        <f>SUM(AG$2:AG605)</f>
        <v>1381981</v>
      </c>
      <c r="AJ605" s="28">
        <f>SUMIF(Unloader!B:B,Summary!B605,Unloader!X:X)</f>
        <v>0</v>
      </c>
      <c r="AK605" s="28">
        <f>SUMIF(Unloader!B:B,Summary!B605,Unloader!AE:AE)+SUMIF(Unloader!B:B,Summary!B605,Unloader!BS:BS)+SUMIF(Unloader!B:B,Summary!B605,Unloader!BO:BO)</f>
        <v>0</v>
      </c>
      <c r="AL605" s="28">
        <f>SUMIF(C$2:C605,C605,AJ$2:AJ605)</f>
        <v>0</v>
      </c>
      <c r="AM605" s="28">
        <f>SUMIF(C$2:C605,C605,AK$2:AK605)</f>
        <v>0</v>
      </c>
      <c r="AN605" s="18" t="e">
        <f t="shared" si="236"/>
        <v>#DIV/0!</v>
      </c>
      <c r="AO605" s="18">
        <f>SUM(AJ$2:AJ605)</f>
        <v>52.99444444444444</v>
      </c>
      <c r="AP605" s="18">
        <f>SUM(AK$2:AK605)</f>
        <v>13.250694444444441</v>
      </c>
      <c r="AQ605" s="18">
        <f t="shared" si="237"/>
        <v>1448.8452062693295</v>
      </c>
    </row>
    <row r="606" spans="1:43" x14ac:dyDescent="0.25">
      <c r="A606" s="49">
        <f t="shared" si="240"/>
        <v>605</v>
      </c>
      <c r="B606" s="120">
        <f t="shared" si="240"/>
        <v>41238</v>
      </c>
      <c r="C606" s="21">
        <f t="shared" si="219"/>
        <v>11</v>
      </c>
      <c r="D606" s="51">
        <f>COUNTIF('Rake Load'!A:A,Summary!B606)</f>
        <v>0</v>
      </c>
      <c r="E606" s="51">
        <f>SUMIF('Rake Load'!A:A,B606,'Rake Load'!F:F)</f>
        <v>0</v>
      </c>
      <c r="F606" s="23">
        <f>SUMIF('Rake Load'!A:A,B606,'Rake Load'!AB:AB)</f>
        <v>0</v>
      </c>
      <c r="G606" s="23" t="e">
        <f t="shared" si="220"/>
        <v>#DIV/0!</v>
      </c>
      <c r="H606" s="24" t="e">
        <f t="shared" si="221"/>
        <v>#DIV/0!</v>
      </c>
      <c r="I606" s="24" t="e">
        <f t="shared" si="222"/>
        <v>#DIV/0!</v>
      </c>
      <c r="J606" s="23">
        <f>SUMIF('Rake Load'!A:A,B606,'Rake Load'!BI:BI)</f>
        <v>0</v>
      </c>
      <c r="K606" s="29">
        <f t="shared" si="223"/>
        <v>0</v>
      </c>
      <c r="L606" s="29" t="e">
        <f t="shared" si="224"/>
        <v>#DIV/0!</v>
      </c>
      <c r="M606" s="36" t="e">
        <f t="shared" si="225"/>
        <v>#DIV/0!</v>
      </c>
      <c r="N606" s="36" t="e">
        <f t="shared" si="226"/>
        <v>#DIV/0!</v>
      </c>
      <c r="O606" s="122">
        <f>SUMIF(C$2:C606,C606,D$2:D606)</f>
        <v>0</v>
      </c>
      <c r="P606" s="21">
        <f>SUMIF(C$2:C606,C606,F$2:F606)</f>
        <v>0</v>
      </c>
      <c r="Q606" s="25" t="e">
        <f t="shared" si="227"/>
        <v>#DIV/0!</v>
      </c>
      <c r="R606" s="24" t="e">
        <f t="shared" si="228"/>
        <v>#DIV/0!</v>
      </c>
      <c r="S606" s="24" t="e">
        <f t="shared" si="229"/>
        <v>#DIV/0!</v>
      </c>
      <c r="T606" s="122">
        <f>SUM(D$2:D606)</f>
        <v>376</v>
      </c>
      <c r="U606" s="26">
        <f>SUMIF(C$2:C606,C606,E$2:E606)</f>
        <v>0</v>
      </c>
      <c r="V606" s="26">
        <f>SUM(E$2:E606)</f>
        <v>1324319.5799999998</v>
      </c>
      <c r="W606" s="31">
        <f>SUM(F$2:F606)</f>
        <v>50.32291666666665</v>
      </c>
      <c r="X606" s="31">
        <f t="shared" si="230"/>
        <v>0.13383754432624109</v>
      </c>
      <c r="Y606" s="24">
        <f t="shared" si="231"/>
        <v>3</v>
      </c>
      <c r="Z606" s="24">
        <f t="shared" si="232"/>
        <v>12</v>
      </c>
      <c r="AA606" s="26">
        <f>SUMIF('Rake Load'!A:A,Summary!B606,'Rake Load'!AO:AO)</f>
        <v>0</v>
      </c>
      <c r="AB606" s="26">
        <f>SUMIF(C$2:C606,C606,AA$2:AA606)</f>
        <v>0</v>
      </c>
      <c r="AC606" s="26">
        <f>SUM(AA$2:AA606)</f>
        <v>125.58750000000001</v>
      </c>
      <c r="AD606" s="31" t="e">
        <f t="shared" si="233"/>
        <v>#DIV/0!</v>
      </c>
      <c r="AE606" s="31" t="e">
        <f t="shared" si="234"/>
        <v>#DIV/0!</v>
      </c>
      <c r="AF606" s="31">
        <f t="shared" si="235"/>
        <v>0.33400930851063831</v>
      </c>
      <c r="AG606" s="26">
        <f>SUMIF(Unloader!B:B,Summary!B606,Unloader!M:M)</f>
        <v>0</v>
      </c>
      <c r="AH606" s="26">
        <f>SUMIF(C$2:C606,C606,AG$2:AG606)</f>
        <v>0</v>
      </c>
      <c r="AI606" s="26">
        <f>SUM(AG$2:AG606)</f>
        <v>1381981</v>
      </c>
      <c r="AJ606" s="28">
        <f>SUMIF(Unloader!B:B,Summary!B606,Unloader!X:X)</f>
        <v>0</v>
      </c>
      <c r="AK606" s="28">
        <f>SUMIF(Unloader!B:B,Summary!B606,Unloader!AE:AE)+SUMIF(Unloader!B:B,Summary!B606,Unloader!BS:BS)+SUMIF(Unloader!B:B,Summary!B606,Unloader!BO:BO)</f>
        <v>0</v>
      </c>
      <c r="AL606" s="28">
        <f>SUMIF(C$2:C606,C606,AJ$2:AJ606)</f>
        <v>0</v>
      </c>
      <c r="AM606" s="28">
        <f>SUMIF(C$2:C606,C606,AK$2:AK606)</f>
        <v>0</v>
      </c>
      <c r="AN606" s="18" t="e">
        <f t="shared" si="236"/>
        <v>#DIV/0!</v>
      </c>
      <c r="AO606" s="18">
        <f>SUM(AJ$2:AJ606)</f>
        <v>52.99444444444444</v>
      </c>
      <c r="AP606" s="18">
        <f>SUM(AK$2:AK606)</f>
        <v>13.250694444444441</v>
      </c>
      <c r="AQ606" s="18">
        <f t="shared" si="237"/>
        <v>1448.8452062693295</v>
      </c>
    </row>
    <row r="607" spans="1:43" x14ac:dyDescent="0.25">
      <c r="A607" s="49">
        <f t="shared" si="240"/>
        <v>606</v>
      </c>
      <c r="B607" s="120">
        <f t="shared" si="240"/>
        <v>41239</v>
      </c>
      <c r="C607" s="21">
        <f t="shared" si="219"/>
        <v>11</v>
      </c>
      <c r="D607" s="51">
        <f>COUNTIF('Rake Load'!A:A,Summary!B607)</f>
        <v>0</v>
      </c>
      <c r="E607" s="51">
        <f>SUMIF('Rake Load'!A:A,B607,'Rake Load'!F:F)</f>
        <v>0</v>
      </c>
      <c r="F607" s="23">
        <f>SUMIF('Rake Load'!A:A,B607,'Rake Load'!AB:AB)</f>
        <v>0</v>
      </c>
      <c r="G607" s="23" t="e">
        <f t="shared" si="220"/>
        <v>#DIV/0!</v>
      </c>
      <c r="H607" s="24" t="e">
        <f t="shared" si="221"/>
        <v>#DIV/0!</v>
      </c>
      <c r="I607" s="24" t="e">
        <f t="shared" si="222"/>
        <v>#DIV/0!</v>
      </c>
      <c r="J607" s="23">
        <f>SUMIF('Rake Load'!A:A,B607,'Rake Load'!BI:BI)</f>
        <v>0</v>
      </c>
      <c r="K607" s="29">
        <f t="shared" si="223"/>
        <v>0</v>
      </c>
      <c r="L607" s="29" t="e">
        <f t="shared" si="224"/>
        <v>#DIV/0!</v>
      </c>
      <c r="M607" s="36" t="e">
        <f t="shared" si="225"/>
        <v>#DIV/0!</v>
      </c>
      <c r="N607" s="36" t="e">
        <f t="shared" si="226"/>
        <v>#DIV/0!</v>
      </c>
      <c r="O607" s="122">
        <f>SUMIF(C$2:C607,C607,D$2:D607)</f>
        <v>0</v>
      </c>
      <c r="P607" s="21">
        <f>SUMIF(C$2:C607,C607,F$2:F607)</f>
        <v>0</v>
      </c>
      <c r="Q607" s="25" t="e">
        <f t="shared" si="227"/>
        <v>#DIV/0!</v>
      </c>
      <c r="R607" s="24" t="e">
        <f t="shared" si="228"/>
        <v>#DIV/0!</v>
      </c>
      <c r="S607" s="24" t="e">
        <f t="shared" si="229"/>
        <v>#DIV/0!</v>
      </c>
      <c r="T607" s="122">
        <f>SUM(D$2:D607)</f>
        <v>376</v>
      </c>
      <c r="U607" s="26">
        <f>SUMIF(C$2:C607,C607,E$2:E607)</f>
        <v>0</v>
      </c>
      <c r="V607" s="26">
        <f>SUM(E$2:E607)</f>
        <v>1324319.5799999998</v>
      </c>
      <c r="W607" s="31">
        <f>SUM(F$2:F607)</f>
        <v>50.32291666666665</v>
      </c>
      <c r="X607" s="31">
        <f t="shared" si="230"/>
        <v>0.13383754432624109</v>
      </c>
      <c r="Y607" s="24">
        <f t="shared" si="231"/>
        <v>3</v>
      </c>
      <c r="Z607" s="24">
        <f t="shared" si="232"/>
        <v>12</v>
      </c>
      <c r="AA607" s="26">
        <f>SUMIF('Rake Load'!A:A,Summary!B607,'Rake Load'!AO:AO)</f>
        <v>0</v>
      </c>
      <c r="AB607" s="26">
        <f>SUMIF(C$2:C607,C607,AA$2:AA607)</f>
        <v>0</v>
      </c>
      <c r="AC607" s="26">
        <f>SUM(AA$2:AA607)</f>
        <v>125.58750000000001</v>
      </c>
      <c r="AD607" s="31" t="e">
        <f t="shared" si="233"/>
        <v>#DIV/0!</v>
      </c>
      <c r="AE607" s="31" t="e">
        <f t="shared" si="234"/>
        <v>#DIV/0!</v>
      </c>
      <c r="AF607" s="31">
        <f t="shared" si="235"/>
        <v>0.33400930851063831</v>
      </c>
      <c r="AG607" s="26">
        <f>SUMIF(Unloader!B:B,Summary!B607,Unloader!M:M)</f>
        <v>0</v>
      </c>
      <c r="AH607" s="26">
        <f>SUMIF(C$2:C607,C607,AG$2:AG607)</f>
        <v>0</v>
      </c>
      <c r="AI607" s="26">
        <f>SUM(AG$2:AG607)</f>
        <v>1381981</v>
      </c>
      <c r="AJ607" s="28">
        <f>SUMIF(Unloader!B:B,Summary!B607,Unloader!X:X)</f>
        <v>0</v>
      </c>
      <c r="AK607" s="28">
        <f>SUMIF(Unloader!B:B,Summary!B607,Unloader!AE:AE)+SUMIF(Unloader!B:B,Summary!B607,Unloader!BS:BS)+SUMIF(Unloader!B:B,Summary!B607,Unloader!BO:BO)</f>
        <v>0</v>
      </c>
      <c r="AL607" s="28">
        <f>SUMIF(C$2:C607,C607,AJ$2:AJ607)</f>
        <v>0</v>
      </c>
      <c r="AM607" s="28">
        <f>SUMIF(C$2:C607,C607,AK$2:AK607)</f>
        <v>0</v>
      </c>
      <c r="AN607" s="18" t="e">
        <f t="shared" si="236"/>
        <v>#DIV/0!</v>
      </c>
      <c r="AO607" s="18">
        <f>SUM(AJ$2:AJ607)</f>
        <v>52.99444444444444</v>
      </c>
      <c r="AP607" s="18">
        <f>SUM(AK$2:AK607)</f>
        <v>13.250694444444441</v>
      </c>
      <c r="AQ607" s="18">
        <f t="shared" si="237"/>
        <v>1448.8452062693295</v>
      </c>
    </row>
    <row r="608" spans="1:43" x14ac:dyDescent="0.25">
      <c r="A608" s="49">
        <f t="shared" si="240"/>
        <v>607</v>
      </c>
      <c r="B608" s="120">
        <f t="shared" si="240"/>
        <v>41240</v>
      </c>
      <c r="C608" s="21">
        <f t="shared" si="219"/>
        <v>11</v>
      </c>
      <c r="D608" s="51">
        <f>COUNTIF('Rake Load'!A:A,Summary!B608)</f>
        <v>0</v>
      </c>
      <c r="E608" s="51">
        <f>SUMIF('Rake Load'!A:A,B608,'Rake Load'!F:F)</f>
        <v>0</v>
      </c>
      <c r="F608" s="23">
        <f>SUMIF('Rake Load'!A:A,B608,'Rake Load'!AB:AB)</f>
        <v>0</v>
      </c>
      <c r="G608" s="23" t="e">
        <f t="shared" si="220"/>
        <v>#DIV/0!</v>
      </c>
      <c r="H608" s="24" t="e">
        <f t="shared" si="221"/>
        <v>#DIV/0!</v>
      </c>
      <c r="I608" s="24" t="e">
        <f t="shared" si="222"/>
        <v>#DIV/0!</v>
      </c>
      <c r="J608" s="23">
        <f>SUMIF('Rake Load'!A:A,B608,'Rake Load'!BI:BI)</f>
        <v>0</v>
      </c>
      <c r="K608" s="29">
        <f t="shared" si="223"/>
        <v>0</v>
      </c>
      <c r="L608" s="29" t="e">
        <f t="shared" si="224"/>
        <v>#DIV/0!</v>
      </c>
      <c r="M608" s="36" t="e">
        <f t="shared" si="225"/>
        <v>#DIV/0!</v>
      </c>
      <c r="N608" s="36" t="e">
        <f t="shared" si="226"/>
        <v>#DIV/0!</v>
      </c>
      <c r="O608" s="122">
        <f>SUMIF(C$2:C608,C608,D$2:D608)</f>
        <v>0</v>
      </c>
      <c r="P608" s="21">
        <f>SUMIF(C$2:C608,C608,F$2:F608)</f>
        <v>0</v>
      </c>
      <c r="Q608" s="25" t="e">
        <f t="shared" si="227"/>
        <v>#DIV/0!</v>
      </c>
      <c r="R608" s="24" t="e">
        <f t="shared" si="228"/>
        <v>#DIV/0!</v>
      </c>
      <c r="S608" s="24" t="e">
        <f t="shared" si="229"/>
        <v>#DIV/0!</v>
      </c>
      <c r="T608" s="122">
        <f>SUM(D$2:D608)</f>
        <v>376</v>
      </c>
      <c r="U608" s="26">
        <f>SUMIF(C$2:C608,C608,E$2:E608)</f>
        <v>0</v>
      </c>
      <c r="V608" s="26">
        <f>SUM(E$2:E608)</f>
        <v>1324319.5799999998</v>
      </c>
      <c r="W608" s="31">
        <f>SUM(F$2:F608)</f>
        <v>50.32291666666665</v>
      </c>
      <c r="X608" s="31">
        <f t="shared" si="230"/>
        <v>0.13383754432624109</v>
      </c>
      <c r="Y608" s="24">
        <f t="shared" si="231"/>
        <v>3</v>
      </c>
      <c r="Z608" s="24">
        <f t="shared" si="232"/>
        <v>12</v>
      </c>
      <c r="AA608" s="26">
        <f>SUMIF('Rake Load'!A:A,Summary!B608,'Rake Load'!AO:AO)</f>
        <v>0</v>
      </c>
      <c r="AB608" s="26">
        <f>SUMIF(C$2:C608,C608,AA$2:AA608)</f>
        <v>0</v>
      </c>
      <c r="AC608" s="26">
        <f>SUM(AA$2:AA608)</f>
        <v>125.58750000000001</v>
      </c>
      <c r="AD608" s="31" t="e">
        <f t="shared" si="233"/>
        <v>#DIV/0!</v>
      </c>
      <c r="AE608" s="31" t="e">
        <f t="shared" si="234"/>
        <v>#DIV/0!</v>
      </c>
      <c r="AF608" s="31">
        <f t="shared" si="235"/>
        <v>0.33400930851063831</v>
      </c>
      <c r="AG608" s="26">
        <f>SUMIF(Unloader!B:B,Summary!B608,Unloader!M:M)</f>
        <v>0</v>
      </c>
      <c r="AH608" s="26">
        <f>SUMIF(C$2:C608,C608,AG$2:AG608)</f>
        <v>0</v>
      </c>
      <c r="AI608" s="26">
        <f>SUM(AG$2:AG608)</f>
        <v>1381981</v>
      </c>
      <c r="AJ608" s="28">
        <f>SUMIF(Unloader!B:B,Summary!B608,Unloader!X:X)</f>
        <v>0</v>
      </c>
      <c r="AK608" s="28">
        <f>SUMIF(Unloader!B:B,Summary!B608,Unloader!AE:AE)+SUMIF(Unloader!B:B,Summary!B608,Unloader!BS:BS)+SUMIF(Unloader!B:B,Summary!B608,Unloader!BO:BO)</f>
        <v>0</v>
      </c>
      <c r="AL608" s="28">
        <f>SUMIF(C$2:C608,C608,AJ$2:AJ608)</f>
        <v>0</v>
      </c>
      <c r="AM608" s="28">
        <f>SUMIF(C$2:C608,C608,AK$2:AK608)</f>
        <v>0</v>
      </c>
      <c r="AN608" s="18" t="e">
        <f t="shared" si="236"/>
        <v>#DIV/0!</v>
      </c>
      <c r="AO608" s="18">
        <f>SUM(AJ$2:AJ608)</f>
        <v>52.99444444444444</v>
      </c>
      <c r="AP608" s="18">
        <f>SUM(AK$2:AK608)</f>
        <v>13.250694444444441</v>
      </c>
      <c r="AQ608" s="18">
        <f t="shared" si="237"/>
        <v>1448.8452062693295</v>
      </c>
    </row>
    <row r="609" spans="1:43" x14ac:dyDescent="0.25">
      <c r="A609" s="49">
        <f t="shared" si="240"/>
        <v>608</v>
      </c>
      <c r="B609" s="120">
        <f t="shared" si="240"/>
        <v>41241</v>
      </c>
      <c r="C609" s="21">
        <f t="shared" si="219"/>
        <v>11</v>
      </c>
      <c r="D609" s="51">
        <f>COUNTIF('Rake Load'!A:A,Summary!B609)</f>
        <v>0</v>
      </c>
      <c r="E609" s="51">
        <f>SUMIF('Rake Load'!A:A,B609,'Rake Load'!F:F)</f>
        <v>0</v>
      </c>
      <c r="F609" s="23">
        <f>SUMIF('Rake Load'!A:A,B609,'Rake Load'!AB:AB)</f>
        <v>0</v>
      </c>
      <c r="G609" s="23" t="e">
        <f t="shared" si="220"/>
        <v>#DIV/0!</v>
      </c>
      <c r="H609" s="24" t="e">
        <f t="shared" si="221"/>
        <v>#DIV/0!</v>
      </c>
      <c r="I609" s="24" t="e">
        <f t="shared" si="222"/>
        <v>#DIV/0!</v>
      </c>
      <c r="J609" s="23">
        <f>SUMIF('Rake Load'!A:A,B609,'Rake Load'!BI:BI)</f>
        <v>0</v>
      </c>
      <c r="K609" s="29">
        <f t="shared" si="223"/>
        <v>0</v>
      </c>
      <c r="L609" s="29" t="e">
        <f t="shared" si="224"/>
        <v>#DIV/0!</v>
      </c>
      <c r="M609" s="36" t="e">
        <f t="shared" si="225"/>
        <v>#DIV/0!</v>
      </c>
      <c r="N609" s="36" t="e">
        <f t="shared" si="226"/>
        <v>#DIV/0!</v>
      </c>
      <c r="O609" s="122">
        <f>SUMIF(C$2:C609,C609,D$2:D609)</f>
        <v>0</v>
      </c>
      <c r="P609" s="21">
        <f>SUMIF(C$2:C609,C609,F$2:F609)</f>
        <v>0</v>
      </c>
      <c r="Q609" s="25" t="e">
        <f t="shared" si="227"/>
        <v>#DIV/0!</v>
      </c>
      <c r="R609" s="24" t="e">
        <f t="shared" si="228"/>
        <v>#DIV/0!</v>
      </c>
      <c r="S609" s="24" t="e">
        <f t="shared" si="229"/>
        <v>#DIV/0!</v>
      </c>
      <c r="T609" s="122">
        <f>SUM(D$2:D609)</f>
        <v>376</v>
      </c>
      <c r="U609" s="26">
        <f>SUMIF(C$2:C609,C609,E$2:E609)</f>
        <v>0</v>
      </c>
      <c r="V609" s="26">
        <f>SUM(E$2:E609)</f>
        <v>1324319.5799999998</v>
      </c>
      <c r="W609" s="31">
        <f>SUM(F$2:F609)</f>
        <v>50.32291666666665</v>
      </c>
      <c r="X609" s="31">
        <f t="shared" si="230"/>
        <v>0.13383754432624109</v>
      </c>
      <c r="Y609" s="24">
        <f t="shared" si="231"/>
        <v>3</v>
      </c>
      <c r="Z609" s="24">
        <f t="shared" si="232"/>
        <v>12</v>
      </c>
      <c r="AA609" s="26">
        <f>SUMIF('Rake Load'!A:A,Summary!B609,'Rake Load'!AO:AO)</f>
        <v>0</v>
      </c>
      <c r="AB609" s="26">
        <f>SUMIF(C$2:C609,C609,AA$2:AA609)</f>
        <v>0</v>
      </c>
      <c r="AC609" s="26">
        <f>SUM(AA$2:AA609)</f>
        <v>125.58750000000001</v>
      </c>
      <c r="AD609" s="31" t="e">
        <f t="shared" si="233"/>
        <v>#DIV/0!</v>
      </c>
      <c r="AE609" s="31" t="e">
        <f t="shared" si="234"/>
        <v>#DIV/0!</v>
      </c>
      <c r="AF609" s="31">
        <f t="shared" si="235"/>
        <v>0.33400930851063831</v>
      </c>
      <c r="AG609" s="26">
        <f>SUMIF(Unloader!B:B,Summary!B609,Unloader!M:M)</f>
        <v>0</v>
      </c>
      <c r="AH609" s="26">
        <f>SUMIF(C$2:C609,C609,AG$2:AG609)</f>
        <v>0</v>
      </c>
      <c r="AI609" s="26">
        <f>SUM(AG$2:AG609)</f>
        <v>1381981</v>
      </c>
      <c r="AJ609" s="28">
        <f>SUMIF(Unloader!B:B,Summary!B609,Unloader!X:X)</f>
        <v>0</v>
      </c>
      <c r="AK609" s="28">
        <f>SUMIF(Unloader!B:B,Summary!B609,Unloader!AE:AE)+SUMIF(Unloader!B:B,Summary!B609,Unloader!BS:BS)+SUMIF(Unloader!B:B,Summary!B609,Unloader!BO:BO)</f>
        <v>0</v>
      </c>
      <c r="AL609" s="28">
        <f>SUMIF(C$2:C609,C609,AJ$2:AJ609)</f>
        <v>0</v>
      </c>
      <c r="AM609" s="28">
        <f>SUMIF(C$2:C609,C609,AK$2:AK609)</f>
        <v>0</v>
      </c>
      <c r="AN609" s="18" t="e">
        <f t="shared" si="236"/>
        <v>#DIV/0!</v>
      </c>
      <c r="AO609" s="18">
        <f>SUM(AJ$2:AJ609)</f>
        <v>52.99444444444444</v>
      </c>
      <c r="AP609" s="18">
        <f>SUM(AK$2:AK609)</f>
        <v>13.250694444444441</v>
      </c>
      <c r="AQ609" s="18">
        <f t="shared" si="237"/>
        <v>1448.8452062693295</v>
      </c>
    </row>
    <row r="610" spans="1:43" x14ac:dyDescent="0.25">
      <c r="A610" s="49">
        <f t="shared" si="240"/>
        <v>609</v>
      </c>
      <c r="B610" s="120">
        <f t="shared" si="240"/>
        <v>41242</v>
      </c>
      <c r="C610" s="21">
        <f t="shared" si="219"/>
        <v>11</v>
      </c>
      <c r="D610" s="51">
        <f>COUNTIF('Rake Load'!A:A,Summary!B610)</f>
        <v>0</v>
      </c>
      <c r="E610" s="51">
        <f>SUMIF('Rake Load'!A:A,B610,'Rake Load'!F:F)</f>
        <v>0</v>
      </c>
      <c r="F610" s="23">
        <f>SUMIF('Rake Load'!A:A,B610,'Rake Load'!AB:AB)</f>
        <v>0</v>
      </c>
      <c r="G610" s="23" t="e">
        <f t="shared" si="220"/>
        <v>#DIV/0!</v>
      </c>
      <c r="H610" s="24" t="e">
        <f t="shared" si="221"/>
        <v>#DIV/0!</v>
      </c>
      <c r="I610" s="24" t="e">
        <f t="shared" si="222"/>
        <v>#DIV/0!</v>
      </c>
      <c r="J610" s="23">
        <f>SUMIF('Rake Load'!A:A,B610,'Rake Load'!BI:BI)</f>
        <v>0</v>
      </c>
      <c r="K610" s="29">
        <f t="shared" si="223"/>
        <v>0</v>
      </c>
      <c r="L610" s="29" t="e">
        <f t="shared" si="224"/>
        <v>#DIV/0!</v>
      </c>
      <c r="M610" s="36" t="e">
        <f t="shared" si="225"/>
        <v>#DIV/0!</v>
      </c>
      <c r="N610" s="36" t="e">
        <f t="shared" si="226"/>
        <v>#DIV/0!</v>
      </c>
      <c r="O610" s="122">
        <f>SUMIF(C$2:C610,C610,D$2:D610)</f>
        <v>0</v>
      </c>
      <c r="P610" s="21">
        <f>SUMIF(C$2:C610,C610,F$2:F610)</f>
        <v>0</v>
      </c>
      <c r="Q610" s="25" t="e">
        <f t="shared" si="227"/>
        <v>#DIV/0!</v>
      </c>
      <c r="R610" s="24" t="e">
        <f t="shared" si="228"/>
        <v>#DIV/0!</v>
      </c>
      <c r="S610" s="24" t="e">
        <f t="shared" si="229"/>
        <v>#DIV/0!</v>
      </c>
      <c r="T610" s="122">
        <f>SUM(D$2:D610)</f>
        <v>376</v>
      </c>
      <c r="U610" s="26">
        <f>SUMIF(C$2:C610,C610,E$2:E610)</f>
        <v>0</v>
      </c>
      <c r="V610" s="26">
        <f>SUM(E$2:E610)</f>
        <v>1324319.5799999998</v>
      </c>
      <c r="W610" s="31">
        <f>SUM(F$2:F610)</f>
        <v>50.32291666666665</v>
      </c>
      <c r="X610" s="31">
        <f t="shared" si="230"/>
        <v>0.13383754432624109</v>
      </c>
      <c r="Y610" s="24">
        <f t="shared" si="231"/>
        <v>3</v>
      </c>
      <c r="Z610" s="24">
        <f t="shared" si="232"/>
        <v>12</v>
      </c>
      <c r="AA610" s="26">
        <f>SUMIF('Rake Load'!A:A,Summary!B610,'Rake Load'!AO:AO)</f>
        <v>0</v>
      </c>
      <c r="AB610" s="26">
        <f>SUMIF(C$2:C610,C610,AA$2:AA610)</f>
        <v>0</v>
      </c>
      <c r="AC610" s="26">
        <f>SUM(AA$2:AA610)</f>
        <v>125.58750000000001</v>
      </c>
      <c r="AD610" s="31" t="e">
        <f t="shared" si="233"/>
        <v>#DIV/0!</v>
      </c>
      <c r="AE610" s="31" t="e">
        <f t="shared" si="234"/>
        <v>#DIV/0!</v>
      </c>
      <c r="AF610" s="31">
        <f t="shared" si="235"/>
        <v>0.33400930851063831</v>
      </c>
      <c r="AG610" s="26">
        <f>SUMIF(Unloader!B:B,Summary!B610,Unloader!M:M)</f>
        <v>0</v>
      </c>
      <c r="AH610" s="26">
        <f>SUMIF(C$2:C610,C610,AG$2:AG610)</f>
        <v>0</v>
      </c>
      <c r="AI610" s="26">
        <f>SUM(AG$2:AG610)</f>
        <v>1381981</v>
      </c>
      <c r="AJ610" s="28">
        <f>SUMIF(Unloader!B:B,Summary!B610,Unloader!X:X)</f>
        <v>0</v>
      </c>
      <c r="AK610" s="28">
        <f>SUMIF(Unloader!B:B,Summary!B610,Unloader!AE:AE)+SUMIF(Unloader!B:B,Summary!B610,Unloader!BS:BS)+SUMIF(Unloader!B:B,Summary!B610,Unloader!BO:BO)</f>
        <v>0</v>
      </c>
      <c r="AL610" s="28">
        <f>SUMIF(C$2:C610,C610,AJ$2:AJ610)</f>
        <v>0</v>
      </c>
      <c r="AM610" s="28">
        <f>SUMIF(C$2:C610,C610,AK$2:AK610)</f>
        <v>0</v>
      </c>
      <c r="AN610" s="18" t="e">
        <f t="shared" si="236"/>
        <v>#DIV/0!</v>
      </c>
      <c r="AO610" s="18">
        <f>SUM(AJ$2:AJ610)</f>
        <v>52.99444444444444</v>
      </c>
      <c r="AP610" s="18">
        <f>SUM(AK$2:AK610)</f>
        <v>13.250694444444441</v>
      </c>
      <c r="AQ610" s="18">
        <f t="shared" si="237"/>
        <v>1448.8452062693295</v>
      </c>
    </row>
    <row r="611" spans="1:43" x14ac:dyDescent="0.25">
      <c r="A611" s="49">
        <f t="shared" si="240"/>
        <v>610</v>
      </c>
      <c r="B611" s="120">
        <f t="shared" si="240"/>
        <v>41243</v>
      </c>
      <c r="C611" s="21">
        <f t="shared" si="219"/>
        <v>11</v>
      </c>
      <c r="D611" s="51">
        <f>COUNTIF('Rake Load'!A:A,Summary!B611)</f>
        <v>0</v>
      </c>
      <c r="E611" s="51">
        <f>SUMIF('Rake Load'!A:A,B611,'Rake Load'!F:F)</f>
        <v>0</v>
      </c>
      <c r="F611" s="23">
        <f>SUMIF('Rake Load'!A:A,B611,'Rake Load'!AB:AB)</f>
        <v>0</v>
      </c>
      <c r="G611" s="23" t="e">
        <f t="shared" si="220"/>
        <v>#DIV/0!</v>
      </c>
      <c r="H611" s="24" t="e">
        <f t="shared" si="221"/>
        <v>#DIV/0!</v>
      </c>
      <c r="I611" s="24" t="e">
        <f t="shared" si="222"/>
        <v>#DIV/0!</v>
      </c>
      <c r="J611" s="23">
        <f>SUMIF('Rake Load'!A:A,B611,'Rake Load'!BI:BI)</f>
        <v>0</v>
      </c>
      <c r="K611" s="29">
        <f t="shared" si="223"/>
        <v>0</v>
      </c>
      <c r="L611" s="29" t="e">
        <f t="shared" si="224"/>
        <v>#DIV/0!</v>
      </c>
      <c r="M611" s="36" t="e">
        <f t="shared" si="225"/>
        <v>#DIV/0!</v>
      </c>
      <c r="N611" s="36" t="e">
        <f t="shared" si="226"/>
        <v>#DIV/0!</v>
      </c>
      <c r="O611" s="122">
        <f>SUMIF(C$2:C611,C611,D$2:D611)</f>
        <v>0</v>
      </c>
      <c r="P611" s="21">
        <f>SUMIF(C$2:C611,C611,F$2:F611)</f>
        <v>0</v>
      </c>
      <c r="Q611" s="25" t="e">
        <f t="shared" si="227"/>
        <v>#DIV/0!</v>
      </c>
      <c r="R611" s="24" t="e">
        <f t="shared" si="228"/>
        <v>#DIV/0!</v>
      </c>
      <c r="S611" s="24" t="e">
        <f t="shared" si="229"/>
        <v>#DIV/0!</v>
      </c>
      <c r="T611" s="122">
        <f>SUM(D$2:D611)</f>
        <v>376</v>
      </c>
      <c r="U611" s="26">
        <f>SUMIF(C$2:C611,C611,E$2:E611)</f>
        <v>0</v>
      </c>
      <c r="V611" s="26">
        <f>SUM(E$2:E611)</f>
        <v>1324319.5799999998</v>
      </c>
      <c r="W611" s="31">
        <f>SUM(F$2:F611)</f>
        <v>50.32291666666665</v>
      </c>
      <c r="X611" s="31">
        <f t="shared" si="230"/>
        <v>0.13383754432624109</v>
      </c>
      <c r="Y611" s="24">
        <f t="shared" si="231"/>
        <v>3</v>
      </c>
      <c r="Z611" s="24">
        <f t="shared" si="232"/>
        <v>12</v>
      </c>
      <c r="AA611" s="26">
        <f>SUMIF('Rake Load'!A:A,Summary!B611,'Rake Load'!AO:AO)</f>
        <v>0</v>
      </c>
      <c r="AB611" s="26">
        <f>SUMIF(C$2:C611,C611,AA$2:AA611)</f>
        <v>0</v>
      </c>
      <c r="AC611" s="26">
        <f>SUM(AA$2:AA611)</f>
        <v>125.58750000000001</v>
      </c>
      <c r="AD611" s="31" t="e">
        <f t="shared" si="233"/>
        <v>#DIV/0!</v>
      </c>
      <c r="AE611" s="31" t="e">
        <f t="shared" si="234"/>
        <v>#DIV/0!</v>
      </c>
      <c r="AF611" s="31">
        <f t="shared" si="235"/>
        <v>0.33400930851063831</v>
      </c>
      <c r="AG611" s="26">
        <f>SUMIF(Unloader!B:B,Summary!B611,Unloader!M:M)</f>
        <v>0</v>
      </c>
      <c r="AH611" s="26">
        <f>SUMIF(C$2:C611,C611,AG$2:AG611)</f>
        <v>0</v>
      </c>
      <c r="AI611" s="26">
        <f>SUM(AG$2:AG611)</f>
        <v>1381981</v>
      </c>
      <c r="AJ611" s="28">
        <f>SUMIF(Unloader!B:B,Summary!B611,Unloader!X:X)</f>
        <v>0</v>
      </c>
      <c r="AK611" s="28">
        <f>SUMIF(Unloader!B:B,Summary!B611,Unloader!AE:AE)+SUMIF(Unloader!B:B,Summary!B611,Unloader!BS:BS)+SUMIF(Unloader!B:B,Summary!B611,Unloader!BO:BO)</f>
        <v>0</v>
      </c>
      <c r="AL611" s="28">
        <f>SUMIF(C$2:C611,C611,AJ$2:AJ611)</f>
        <v>0</v>
      </c>
      <c r="AM611" s="28">
        <f>SUMIF(C$2:C611,C611,AK$2:AK611)</f>
        <v>0</v>
      </c>
      <c r="AN611" s="18" t="e">
        <f t="shared" si="236"/>
        <v>#DIV/0!</v>
      </c>
      <c r="AO611" s="18">
        <f>SUM(AJ$2:AJ611)</f>
        <v>52.99444444444444</v>
      </c>
      <c r="AP611" s="18">
        <f>SUM(AK$2:AK611)</f>
        <v>13.250694444444441</v>
      </c>
      <c r="AQ611" s="18">
        <f t="shared" si="237"/>
        <v>1448.8452062693295</v>
      </c>
    </row>
    <row r="612" spans="1:43" x14ac:dyDescent="0.25">
      <c r="A612" s="49">
        <f t="shared" si="240"/>
        <v>611</v>
      </c>
      <c r="B612" s="120">
        <f t="shared" si="240"/>
        <v>41244</v>
      </c>
      <c r="C612" s="21">
        <f t="shared" si="219"/>
        <v>12</v>
      </c>
      <c r="D612" s="51">
        <f>COUNTIF('Rake Load'!A:A,Summary!B612)</f>
        <v>0</v>
      </c>
      <c r="E612" s="51">
        <f>SUMIF('Rake Load'!A:A,B612,'Rake Load'!F:F)</f>
        <v>0</v>
      </c>
      <c r="F612" s="23">
        <f>SUMIF('Rake Load'!A:A,B612,'Rake Load'!AB:AB)</f>
        <v>0</v>
      </c>
      <c r="G612" s="23" t="e">
        <f t="shared" si="220"/>
        <v>#DIV/0!</v>
      </c>
      <c r="H612" s="24" t="e">
        <f t="shared" si="221"/>
        <v>#DIV/0!</v>
      </c>
      <c r="I612" s="24" t="e">
        <f t="shared" si="222"/>
        <v>#DIV/0!</v>
      </c>
      <c r="J612" s="23">
        <f>SUMIF('Rake Load'!A:A,B612,'Rake Load'!BI:BI)</f>
        <v>0</v>
      </c>
      <c r="K612" s="29">
        <f t="shared" si="223"/>
        <v>0</v>
      </c>
      <c r="L612" s="29" t="e">
        <f t="shared" si="224"/>
        <v>#DIV/0!</v>
      </c>
      <c r="M612" s="36" t="e">
        <f t="shared" si="225"/>
        <v>#DIV/0!</v>
      </c>
      <c r="N612" s="36" t="e">
        <f t="shared" si="226"/>
        <v>#DIV/0!</v>
      </c>
      <c r="O612" s="122">
        <f>SUMIF(C$2:C612,C612,D$2:D612)</f>
        <v>0</v>
      </c>
      <c r="P612" s="21">
        <f>SUMIF(C$2:C612,C612,F$2:F612)</f>
        <v>0</v>
      </c>
      <c r="Q612" s="25" t="e">
        <f t="shared" si="227"/>
        <v>#DIV/0!</v>
      </c>
      <c r="R612" s="24" t="e">
        <f t="shared" si="228"/>
        <v>#DIV/0!</v>
      </c>
      <c r="S612" s="24" t="e">
        <f t="shared" si="229"/>
        <v>#DIV/0!</v>
      </c>
      <c r="T612" s="122">
        <f>SUM(D$2:D612)</f>
        <v>376</v>
      </c>
      <c r="U612" s="26">
        <f>SUMIF(C$2:C612,C612,E$2:E612)</f>
        <v>0</v>
      </c>
      <c r="V612" s="26">
        <f>SUM(E$2:E612)</f>
        <v>1324319.5799999998</v>
      </c>
      <c r="W612" s="31">
        <f>SUM(F$2:F612)</f>
        <v>50.32291666666665</v>
      </c>
      <c r="X612" s="31">
        <f t="shared" si="230"/>
        <v>0.13383754432624109</v>
      </c>
      <c r="Y612" s="24">
        <f t="shared" si="231"/>
        <v>3</v>
      </c>
      <c r="Z612" s="24">
        <f t="shared" si="232"/>
        <v>12</v>
      </c>
      <c r="AA612" s="26">
        <f>SUMIF('Rake Load'!A:A,Summary!B612,'Rake Load'!AO:AO)</f>
        <v>0</v>
      </c>
      <c r="AB612" s="26">
        <f>SUMIF(C$2:C612,C612,AA$2:AA612)</f>
        <v>0</v>
      </c>
      <c r="AC612" s="26">
        <f>SUM(AA$2:AA612)</f>
        <v>125.58750000000001</v>
      </c>
      <c r="AD612" s="31" t="e">
        <f t="shared" si="233"/>
        <v>#DIV/0!</v>
      </c>
      <c r="AE612" s="31" t="e">
        <f t="shared" si="234"/>
        <v>#DIV/0!</v>
      </c>
      <c r="AF612" s="31">
        <f t="shared" si="235"/>
        <v>0.33400930851063831</v>
      </c>
      <c r="AG612" s="26">
        <f>SUMIF(Unloader!B:B,Summary!B612,Unloader!M:M)</f>
        <v>0</v>
      </c>
      <c r="AH612" s="26">
        <f>SUMIF(C$2:C612,C612,AG$2:AG612)</f>
        <v>0</v>
      </c>
      <c r="AI612" s="26">
        <f>SUM(AG$2:AG612)</f>
        <v>1381981</v>
      </c>
      <c r="AJ612" s="28">
        <f>SUMIF(Unloader!B:B,Summary!B612,Unloader!X:X)</f>
        <v>0</v>
      </c>
      <c r="AK612" s="28">
        <f>SUMIF(Unloader!B:B,Summary!B612,Unloader!AE:AE)+SUMIF(Unloader!B:B,Summary!B612,Unloader!BS:BS)+SUMIF(Unloader!B:B,Summary!B612,Unloader!BO:BO)</f>
        <v>0</v>
      </c>
      <c r="AL612" s="28">
        <f>SUMIF(C$2:C612,C612,AJ$2:AJ612)</f>
        <v>0</v>
      </c>
      <c r="AM612" s="28">
        <f>SUMIF(C$2:C612,C612,AK$2:AK612)</f>
        <v>0</v>
      </c>
      <c r="AN612" s="18" t="e">
        <f t="shared" si="236"/>
        <v>#DIV/0!</v>
      </c>
      <c r="AO612" s="18">
        <f>SUM(AJ$2:AJ612)</f>
        <v>52.99444444444444</v>
      </c>
      <c r="AP612" s="18">
        <f>SUM(AK$2:AK612)</f>
        <v>13.250694444444441</v>
      </c>
      <c r="AQ612" s="18">
        <f t="shared" si="237"/>
        <v>1448.8452062693295</v>
      </c>
    </row>
    <row r="613" spans="1:43" x14ac:dyDescent="0.25">
      <c r="A613" s="49">
        <f t="shared" si="240"/>
        <v>612</v>
      </c>
      <c r="B613" s="120">
        <f t="shared" si="240"/>
        <v>41245</v>
      </c>
      <c r="C613" s="21">
        <f t="shared" si="219"/>
        <v>12</v>
      </c>
      <c r="D613" s="51">
        <f>COUNTIF('Rake Load'!A:A,Summary!B613)</f>
        <v>0</v>
      </c>
      <c r="E613" s="51">
        <f>SUMIF('Rake Load'!A:A,B613,'Rake Load'!F:F)</f>
        <v>0</v>
      </c>
      <c r="F613" s="23">
        <f>SUMIF('Rake Load'!A:A,B613,'Rake Load'!AB:AB)</f>
        <v>0</v>
      </c>
      <c r="G613" s="23" t="e">
        <f t="shared" si="220"/>
        <v>#DIV/0!</v>
      </c>
      <c r="H613" s="24" t="e">
        <f t="shared" si="221"/>
        <v>#DIV/0!</v>
      </c>
      <c r="I613" s="24" t="e">
        <f t="shared" si="222"/>
        <v>#DIV/0!</v>
      </c>
      <c r="J613" s="23">
        <f>SUMIF('Rake Load'!A:A,B613,'Rake Load'!BI:BI)</f>
        <v>0</v>
      </c>
      <c r="K613" s="29">
        <f t="shared" si="223"/>
        <v>0</v>
      </c>
      <c r="L613" s="29" t="e">
        <f t="shared" si="224"/>
        <v>#DIV/0!</v>
      </c>
      <c r="M613" s="36" t="e">
        <f t="shared" si="225"/>
        <v>#DIV/0!</v>
      </c>
      <c r="N613" s="36" t="e">
        <f t="shared" si="226"/>
        <v>#DIV/0!</v>
      </c>
      <c r="O613" s="122">
        <f>SUMIF(C$2:C613,C613,D$2:D613)</f>
        <v>0</v>
      </c>
      <c r="P613" s="21">
        <f>SUMIF(C$2:C613,C613,F$2:F613)</f>
        <v>0</v>
      </c>
      <c r="Q613" s="25" t="e">
        <f t="shared" si="227"/>
        <v>#DIV/0!</v>
      </c>
      <c r="R613" s="24" t="e">
        <f t="shared" si="228"/>
        <v>#DIV/0!</v>
      </c>
      <c r="S613" s="24" t="e">
        <f t="shared" si="229"/>
        <v>#DIV/0!</v>
      </c>
      <c r="T613" s="122">
        <f>SUM(D$2:D613)</f>
        <v>376</v>
      </c>
      <c r="U613" s="26">
        <f>SUMIF(C$2:C613,C613,E$2:E613)</f>
        <v>0</v>
      </c>
      <c r="V613" s="26">
        <f>SUM(E$2:E613)</f>
        <v>1324319.5799999998</v>
      </c>
      <c r="W613" s="31">
        <f>SUM(F$2:F613)</f>
        <v>50.32291666666665</v>
      </c>
      <c r="X613" s="31">
        <f t="shared" si="230"/>
        <v>0.13383754432624109</v>
      </c>
      <c r="Y613" s="24">
        <f t="shared" si="231"/>
        <v>3</v>
      </c>
      <c r="Z613" s="24">
        <f t="shared" si="232"/>
        <v>12</v>
      </c>
      <c r="AA613" s="26">
        <f>SUMIF('Rake Load'!A:A,Summary!B613,'Rake Load'!AO:AO)</f>
        <v>0</v>
      </c>
      <c r="AB613" s="26">
        <f>SUMIF(C$2:C613,C613,AA$2:AA613)</f>
        <v>0</v>
      </c>
      <c r="AC613" s="26">
        <f>SUM(AA$2:AA613)</f>
        <v>125.58750000000001</v>
      </c>
      <c r="AD613" s="31" t="e">
        <f t="shared" si="233"/>
        <v>#DIV/0!</v>
      </c>
      <c r="AE613" s="31" t="e">
        <f t="shared" si="234"/>
        <v>#DIV/0!</v>
      </c>
      <c r="AF613" s="31">
        <f t="shared" si="235"/>
        <v>0.33400930851063831</v>
      </c>
      <c r="AG613" s="26">
        <f>SUMIF(Unloader!B:B,Summary!B613,Unloader!M:M)</f>
        <v>0</v>
      </c>
      <c r="AH613" s="26">
        <f>SUMIF(C$2:C613,C613,AG$2:AG613)</f>
        <v>0</v>
      </c>
      <c r="AI613" s="26">
        <f>SUM(AG$2:AG613)</f>
        <v>1381981</v>
      </c>
      <c r="AJ613" s="28">
        <f>SUMIF(Unloader!B:B,Summary!B613,Unloader!X:X)</f>
        <v>0</v>
      </c>
      <c r="AK613" s="28">
        <f>SUMIF(Unloader!B:B,Summary!B613,Unloader!AE:AE)+SUMIF(Unloader!B:B,Summary!B613,Unloader!BS:BS)+SUMIF(Unloader!B:B,Summary!B613,Unloader!BO:BO)</f>
        <v>0</v>
      </c>
      <c r="AL613" s="28">
        <f>SUMIF(C$2:C613,C613,AJ$2:AJ613)</f>
        <v>0</v>
      </c>
      <c r="AM613" s="28">
        <f>SUMIF(C$2:C613,C613,AK$2:AK613)</f>
        <v>0</v>
      </c>
      <c r="AN613" s="18" t="e">
        <f t="shared" si="236"/>
        <v>#DIV/0!</v>
      </c>
      <c r="AO613" s="18">
        <f>SUM(AJ$2:AJ613)</f>
        <v>52.99444444444444</v>
      </c>
      <c r="AP613" s="18">
        <f>SUM(AK$2:AK613)</f>
        <v>13.250694444444441</v>
      </c>
      <c r="AQ613" s="18">
        <f t="shared" si="237"/>
        <v>1448.8452062693295</v>
      </c>
    </row>
    <row r="614" spans="1:43" x14ac:dyDescent="0.25">
      <c r="A614" s="49">
        <f t="shared" si="240"/>
        <v>613</v>
      </c>
      <c r="B614" s="120">
        <f t="shared" si="240"/>
        <v>41246</v>
      </c>
      <c r="C614" s="21">
        <f t="shared" si="219"/>
        <v>12</v>
      </c>
      <c r="D614" s="51">
        <f>COUNTIF('Rake Load'!A:A,Summary!B614)</f>
        <v>0</v>
      </c>
      <c r="E614" s="51">
        <f>SUMIF('Rake Load'!A:A,B614,'Rake Load'!F:F)</f>
        <v>0</v>
      </c>
      <c r="F614" s="23">
        <f>SUMIF('Rake Load'!A:A,B614,'Rake Load'!AB:AB)</f>
        <v>0</v>
      </c>
      <c r="G614" s="23" t="e">
        <f t="shared" si="220"/>
        <v>#DIV/0!</v>
      </c>
      <c r="H614" s="24" t="e">
        <f t="shared" si="221"/>
        <v>#DIV/0!</v>
      </c>
      <c r="I614" s="24" t="e">
        <f t="shared" si="222"/>
        <v>#DIV/0!</v>
      </c>
      <c r="J614" s="23">
        <f>SUMIF('Rake Load'!A:A,B614,'Rake Load'!BI:BI)</f>
        <v>0</v>
      </c>
      <c r="K614" s="29">
        <f t="shared" si="223"/>
        <v>0</v>
      </c>
      <c r="L614" s="29" t="e">
        <f t="shared" si="224"/>
        <v>#DIV/0!</v>
      </c>
      <c r="M614" s="36" t="e">
        <f t="shared" si="225"/>
        <v>#DIV/0!</v>
      </c>
      <c r="N614" s="36" t="e">
        <f t="shared" si="226"/>
        <v>#DIV/0!</v>
      </c>
      <c r="O614" s="122">
        <f>SUMIF(C$2:C614,C614,D$2:D614)</f>
        <v>0</v>
      </c>
      <c r="P614" s="21">
        <f>SUMIF(C$2:C614,C614,F$2:F614)</f>
        <v>0</v>
      </c>
      <c r="Q614" s="25" t="e">
        <f t="shared" si="227"/>
        <v>#DIV/0!</v>
      </c>
      <c r="R614" s="24" t="e">
        <f t="shared" si="228"/>
        <v>#DIV/0!</v>
      </c>
      <c r="S614" s="24" t="e">
        <f t="shared" si="229"/>
        <v>#DIV/0!</v>
      </c>
      <c r="T614" s="122">
        <f>SUM(D$2:D614)</f>
        <v>376</v>
      </c>
      <c r="U614" s="26">
        <f>SUMIF(C$2:C614,C614,E$2:E614)</f>
        <v>0</v>
      </c>
      <c r="V614" s="26">
        <f>SUM(E$2:E614)</f>
        <v>1324319.5799999998</v>
      </c>
      <c r="W614" s="31">
        <f>SUM(F$2:F614)</f>
        <v>50.32291666666665</v>
      </c>
      <c r="X614" s="31">
        <f t="shared" si="230"/>
        <v>0.13383754432624109</v>
      </c>
      <c r="Y614" s="24">
        <f t="shared" si="231"/>
        <v>3</v>
      </c>
      <c r="Z614" s="24">
        <f t="shared" si="232"/>
        <v>12</v>
      </c>
      <c r="AA614" s="26">
        <f>SUMIF('Rake Load'!A:A,Summary!B614,'Rake Load'!AO:AO)</f>
        <v>0</v>
      </c>
      <c r="AB614" s="26">
        <f>SUMIF(C$2:C614,C614,AA$2:AA614)</f>
        <v>0</v>
      </c>
      <c r="AC614" s="26">
        <f>SUM(AA$2:AA614)</f>
        <v>125.58750000000001</v>
      </c>
      <c r="AD614" s="31" t="e">
        <f t="shared" si="233"/>
        <v>#DIV/0!</v>
      </c>
      <c r="AE614" s="31" t="e">
        <f t="shared" si="234"/>
        <v>#DIV/0!</v>
      </c>
      <c r="AF614" s="31">
        <f t="shared" si="235"/>
        <v>0.33400930851063831</v>
      </c>
      <c r="AG614" s="26">
        <f>SUMIF(Unloader!B:B,Summary!B614,Unloader!M:M)</f>
        <v>0</v>
      </c>
      <c r="AH614" s="26">
        <f>SUMIF(C$2:C614,C614,AG$2:AG614)</f>
        <v>0</v>
      </c>
      <c r="AI614" s="26">
        <f>SUM(AG$2:AG614)</f>
        <v>1381981</v>
      </c>
      <c r="AJ614" s="28">
        <f>SUMIF(Unloader!B:B,Summary!B614,Unloader!X:X)</f>
        <v>0</v>
      </c>
      <c r="AK614" s="28">
        <f>SUMIF(Unloader!B:B,Summary!B614,Unloader!AE:AE)+SUMIF(Unloader!B:B,Summary!B614,Unloader!BS:BS)+SUMIF(Unloader!B:B,Summary!B614,Unloader!BO:BO)</f>
        <v>0</v>
      </c>
      <c r="AL614" s="28">
        <f>SUMIF(C$2:C614,C614,AJ$2:AJ614)</f>
        <v>0</v>
      </c>
      <c r="AM614" s="28">
        <f>SUMIF(C$2:C614,C614,AK$2:AK614)</f>
        <v>0</v>
      </c>
      <c r="AN614" s="18" t="e">
        <f t="shared" si="236"/>
        <v>#DIV/0!</v>
      </c>
      <c r="AO614" s="18">
        <f>SUM(AJ$2:AJ614)</f>
        <v>52.99444444444444</v>
      </c>
      <c r="AP614" s="18">
        <f>SUM(AK$2:AK614)</f>
        <v>13.250694444444441</v>
      </c>
      <c r="AQ614" s="18">
        <f t="shared" si="237"/>
        <v>1448.8452062693295</v>
      </c>
    </row>
    <row r="615" spans="1:43" x14ac:dyDescent="0.25">
      <c r="A615" s="49">
        <f t="shared" si="240"/>
        <v>614</v>
      </c>
      <c r="B615" s="120">
        <f t="shared" si="240"/>
        <v>41247</v>
      </c>
      <c r="C615" s="21">
        <f t="shared" si="219"/>
        <v>12</v>
      </c>
      <c r="D615" s="51">
        <f>COUNTIF('Rake Load'!A:A,Summary!B615)</f>
        <v>0</v>
      </c>
      <c r="E615" s="51">
        <f>SUMIF('Rake Load'!A:A,B615,'Rake Load'!F:F)</f>
        <v>0</v>
      </c>
      <c r="F615" s="23">
        <f>SUMIF('Rake Load'!A:A,B615,'Rake Load'!AB:AB)</f>
        <v>0</v>
      </c>
      <c r="G615" s="23" t="e">
        <f t="shared" si="220"/>
        <v>#DIV/0!</v>
      </c>
      <c r="H615" s="24" t="e">
        <f t="shared" si="221"/>
        <v>#DIV/0!</v>
      </c>
      <c r="I615" s="24" t="e">
        <f t="shared" si="222"/>
        <v>#DIV/0!</v>
      </c>
      <c r="J615" s="23">
        <f>SUMIF('Rake Load'!A:A,B615,'Rake Load'!BI:BI)</f>
        <v>0</v>
      </c>
      <c r="K615" s="29">
        <f t="shared" si="223"/>
        <v>0</v>
      </c>
      <c r="L615" s="29" t="e">
        <f t="shared" si="224"/>
        <v>#DIV/0!</v>
      </c>
      <c r="M615" s="36" t="e">
        <f t="shared" si="225"/>
        <v>#DIV/0!</v>
      </c>
      <c r="N615" s="36" t="e">
        <f t="shared" si="226"/>
        <v>#DIV/0!</v>
      </c>
      <c r="O615" s="122">
        <f>SUMIF(C$2:C615,C615,D$2:D615)</f>
        <v>0</v>
      </c>
      <c r="P615" s="21">
        <f>SUMIF(C$2:C615,C615,F$2:F615)</f>
        <v>0</v>
      </c>
      <c r="Q615" s="25" t="e">
        <f t="shared" si="227"/>
        <v>#DIV/0!</v>
      </c>
      <c r="R615" s="24" t="e">
        <f t="shared" si="228"/>
        <v>#DIV/0!</v>
      </c>
      <c r="S615" s="24" t="e">
        <f t="shared" si="229"/>
        <v>#DIV/0!</v>
      </c>
      <c r="T615" s="122">
        <f>SUM(D$2:D615)</f>
        <v>376</v>
      </c>
      <c r="U615" s="26">
        <f>SUMIF(C$2:C615,C615,E$2:E615)</f>
        <v>0</v>
      </c>
      <c r="V615" s="26">
        <f>SUM(E$2:E615)</f>
        <v>1324319.5799999998</v>
      </c>
      <c r="W615" s="31">
        <f>SUM(F$2:F615)</f>
        <v>50.32291666666665</v>
      </c>
      <c r="X615" s="31">
        <f t="shared" si="230"/>
        <v>0.13383754432624109</v>
      </c>
      <c r="Y615" s="24">
        <f t="shared" si="231"/>
        <v>3</v>
      </c>
      <c r="Z615" s="24">
        <f t="shared" si="232"/>
        <v>12</v>
      </c>
      <c r="AA615" s="26">
        <f>SUMIF('Rake Load'!A:A,Summary!B615,'Rake Load'!AO:AO)</f>
        <v>0</v>
      </c>
      <c r="AB615" s="26">
        <f>SUMIF(C$2:C615,C615,AA$2:AA615)</f>
        <v>0</v>
      </c>
      <c r="AC615" s="26">
        <f>SUM(AA$2:AA615)</f>
        <v>125.58750000000001</v>
      </c>
      <c r="AD615" s="31" t="e">
        <f t="shared" si="233"/>
        <v>#DIV/0!</v>
      </c>
      <c r="AE615" s="31" t="e">
        <f t="shared" si="234"/>
        <v>#DIV/0!</v>
      </c>
      <c r="AF615" s="31">
        <f t="shared" si="235"/>
        <v>0.33400930851063831</v>
      </c>
      <c r="AG615" s="26">
        <f>SUMIF(Unloader!B:B,Summary!B615,Unloader!M:M)</f>
        <v>0</v>
      </c>
      <c r="AH615" s="26">
        <f>SUMIF(C$2:C615,C615,AG$2:AG615)</f>
        <v>0</v>
      </c>
      <c r="AI615" s="26">
        <f>SUM(AG$2:AG615)</f>
        <v>1381981</v>
      </c>
      <c r="AJ615" s="28">
        <f>SUMIF(Unloader!B:B,Summary!B615,Unloader!X:X)</f>
        <v>0</v>
      </c>
      <c r="AK615" s="28">
        <f>SUMIF(Unloader!B:B,Summary!B615,Unloader!AE:AE)+SUMIF(Unloader!B:B,Summary!B615,Unloader!BS:BS)+SUMIF(Unloader!B:B,Summary!B615,Unloader!BO:BO)</f>
        <v>0</v>
      </c>
      <c r="AL615" s="28">
        <f>SUMIF(C$2:C615,C615,AJ$2:AJ615)</f>
        <v>0</v>
      </c>
      <c r="AM615" s="28">
        <f>SUMIF(C$2:C615,C615,AK$2:AK615)</f>
        <v>0</v>
      </c>
      <c r="AN615" s="18" t="e">
        <f t="shared" si="236"/>
        <v>#DIV/0!</v>
      </c>
      <c r="AO615" s="18">
        <f>SUM(AJ$2:AJ615)</f>
        <v>52.99444444444444</v>
      </c>
      <c r="AP615" s="18">
        <f>SUM(AK$2:AK615)</f>
        <v>13.250694444444441</v>
      </c>
      <c r="AQ615" s="18">
        <f t="shared" si="237"/>
        <v>1448.8452062693295</v>
      </c>
    </row>
    <row r="616" spans="1:43" x14ac:dyDescent="0.25">
      <c r="A616" s="49">
        <f t="shared" ref="A616:B631" si="241">A615+1</f>
        <v>615</v>
      </c>
      <c r="B616" s="120">
        <f t="shared" si="241"/>
        <v>41248</v>
      </c>
      <c r="C616" s="21">
        <f t="shared" si="219"/>
        <v>12</v>
      </c>
      <c r="D616" s="51">
        <f>COUNTIF('Rake Load'!A:A,Summary!B616)</f>
        <v>0</v>
      </c>
      <c r="E616" s="51">
        <f>SUMIF('Rake Load'!A:A,B616,'Rake Load'!F:F)</f>
        <v>0</v>
      </c>
      <c r="F616" s="23">
        <f>SUMIF('Rake Load'!A:A,B616,'Rake Load'!AB:AB)</f>
        <v>0</v>
      </c>
      <c r="G616" s="23" t="e">
        <f t="shared" si="220"/>
        <v>#DIV/0!</v>
      </c>
      <c r="H616" s="24" t="e">
        <f t="shared" si="221"/>
        <v>#DIV/0!</v>
      </c>
      <c r="I616" s="24" t="e">
        <f t="shared" si="222"/>
        <v>#DIV/0!</v>
      </c>
      <c r="J616" s="23">
        <f>SUMIF('Rake Load'!A:A,B616,'Rake Load'!BI:BI)</f>
        <v>0</v>
      </c>
      <c r="K616" s="29">
        <f t="shared" si="223"/>
        <v>0</v>
      </c>
      <c r="L616" s="29" t="e">
        <f t="shared" si="224"/>
        <v>#DIV/0!</v>
      </c>
      <c r="M616" s="36" t="e">
        <f t="shared" si="225"/>
        <v>#DIV/0!</v>
      </c>
      <c r="N616" s="36" t="e">
        <f t="shared" si="226"/>
        <v>#DIV/0!</v>
      </c>
      <c r="O616" s="122">
        <f>SUMIF(C$2:C616,C616,D$2:D616)</f>
        <v>0</v>
      </c>
      <c r="P616" s="21">
        <f>SUMIF(C$2:C616,C616,F$2:F616)</f>
        <v>0</v>
      </c>
      <c r="Q616" s="25" t="e">
        <f t="shared" si="227"/>
        <v>#DIV/0!</v>
      </c>
      <c r="R616" s="24" t="e">
        <f t="shared" si="228"/>
        <v>#DIV/0!</v>
      </c>
      <c r="S616" s="24" t="e">
        <f t="shared" si="229"/>
        <v>#DIV/0!</v>
      </c>
      <c r="T616" s="122">
        <f>SUM(D$2:D616)</f>
        <v>376</v>
      </c>
      <c r="U616" s="26">
        <f>SUMIF(C$2:C616,C616,E$2:E616)</f>
        <v>0</v>
      </c>
      <c r="V616" s="26">
        <f>SUM(E$2:E616)</f>
        <v>1324319.5799999998</v>
      </c>
      <c r="W616" s="31">
        <f>SUM(F$2:F616)</f>
        <v>50.32291666666665</v>
      </c>
      <c r="X616" s="31">
        <f t="shared" si="230"/>
        <v>0.13383754432624109</v>
      </c>
      <c r="Y616" s="24">
        <f t="shared" si="231"/>
        <v>3</v>
      </c>
      <c r="Z616" s="24">
        <f t="shared" si="232"/>
        <v>12</v>
      </c>
      <c r="AA616" s="26">
        <f>SUMIF('Rake Load'!A:A,Summary!B616,'Rake Load'!AO:AO)</f>
        <v>0</v>
      </c>
      <c r="AB616" s="26">
        <f>SUMIF(C$2:C616,C616,AA$2:AA616)</f>
        <v>0</v>
      </c>
      <c r="AC616" s="26">
        <f>SUM(AA$2:AA616)</f>
        <v>125.58750000000001</v>
      </c>
      <c r="AD616" s="31" t="e">
        <f t="shared" si="233"/>
        <v>#DIV/0!</v>
      </c>
      <c r="AE616" s="31" t="e">
        <f t="shared" si="234"/>
        <v>#DIV/0!</v>
      </c>
      <c r="AF616" s="31">
        <f t="shared" si="235"/>
        <v>0.33400930851063831</v>
      </c>
      <c r="AG616" s="26">
        <f>SUMIF(Unloader!B:B,Summary!B616,Unloader!M:M)</f>
        <v>0</v>
      </c>
      <c r="AH616" s="26">
        <f>SUMIF(C$2:C616,C616,AG$2:AG616)</f>
        <v>0</v>
      </c>
      <c r="AI616" s="26">
        <f>SUM(AG$2:AG616)</f>
        <v>1381981</v>
      </c>
      <c r="AJ616" s="28">
        <f>SUMIF(Unloader!B:B,Summary!B616,Unloader!X:X)</f>
        <v>0</v>
      </c>
      <c r="AK616" s="28">
        <f>SUMIF(Unloader!B:B,Summary!B616,Unloader!AE:AE)+SUMIF(Unloader!B:B,Summary!B616,Unloader!BS:BS)+SUMIF(Unloader!B:B,Summary!B616,Unloader!BO:BO)</f>
        <v>0</v>
      </c>
      <c r="AL616" s="28">
        <f>SUMIF(C$2:C616,C616,AJ$2:AJ616)</f>
        <v>0</v>
      </c>
      <c r="AM616" s="28">
        <f>SUMIF(C$2:C616,C616,AK$2:AK616)</f>
        <v>0</v>
      </c>
      <c r="AN616" s="18" t="e">
        <f t="shared" si="236"/>
        <v>#DIV/0!</v>
      </c>
      <c r="AO616" s="18">
        <f>SUM(AJ$2:AJ616)</f>
        <v>52.99444444444444</v>
      </c>
      <c r="AP616" s="18">
        <f>SUM(AK$2:AK616)</f>
        <v>13.250694444444441</v>
      </c>
      <c r="AQ616" s="18">
        <f t="shared" si="237"/>
        <v>1448.8452062693295</v>
      </c>
    </row>
    <row r="617" spans="1:43" x14ac:dyDescent="0.25">
      <c r="A617" s="49">
        <f t="shared" si="241"/>
        <v>616</v>
      </c>
      <c r="B617" s="120">
        <f t="shared" si="241"/>
        <v>41249</v>
      </c>
      <c r="C617" s="21">
        <f t="shared" si="219"/>
        <v>12</v>
      </c>
      <c r="D617" s="51">
        <f>COUNTIF('Rake Load'!A:A,Summary!B617)</f>
        <v>0</v>
      </c>
      <c r="E617" s="51">
        <f>SUMIF('Rake Load'!A:A,B617,'Rake Load'!F:F)</f>
        <v>0</v>
      </c>
      <c r="F617" s="23">
        <f>SUMIF('Rake Load'!A:A,B617,'Rake Load'!AB:AB)</f>
        <v>0</v>
      </c>
      <c r="G617" s="23" t="e">
        <f t="shared" si="220"/>
        <v>#DIV/0!</v>
      </c>
      <c r="H617" s="24" t="e">
        <f t="shared" si="221"/>
        <v>#DIV/0!</v>
      </c>
      <c r="I617" s="24" t="e">
        <f t="shared" si="222"/>
        <v>#DIV/0!</v>
      </c>
      <c r="J617" s="23">
        <f>SUMIF('Rake Load'!A:A,B617,'Rake Load'!BI:BI)</f>
        <v>0</v>
      </c>
      <c r="K617" s="29">
        <f t="shared" si="223"/>
        <v>0</v>
      </c>
      <c r="L617" s="29" t="e">
        <f t="shared" si="224"/>
        <v>#DIV/0!</v>
      </c>
      <c r="M617" s="36" t="e">
        <f t="shared" si="225"/>
        <v>#DIV/0!</v>
      </c>
      <c r="N617" s="36" t="e">
        <f t="shared" si="226"/>
        <v>#DIV/0!</v>
      </c>
      <c r="O617" s="122">
        <f>SUMIF(C$2:C617,C617,D$2:D617)</f>
        <v>0</v>
      </c>
      <c r="P617" s="21">
        <f>SUMIF(C$2:C617,C617,F$2:F617)</f>
        <v>0</v>
      </c>
      <c r="Q617" s="25" t="e">
        <f t="shared" si="227"/>
        <v>#DIV/0!</v>
      </c>
      <c r="R617" s="24" t="e">
        <f t="shared" si="228"/>
        <v>#DIV/0!</v>
      </c>
      <c r="S617" s="24" t="e">
        <f t="shared" si="229"/>
        <v>#DIV/0!</v>
      </c>
      <c r="T617" s="122">
        <f>SUM(D$2:D617)</f>
        <v>376</v>
      </c>
      <c r="U617" s="26">
        <f>SUMIF(C$2:C617,C617,E$2:E617)</f>
        <v>0</v>
      </c>
      <c r="V617" s="26">
        <f>SUM(E$2:E617)</f>
        <v>1324319.5799999998</v>
      </c>
      <c r="W617" s="31">
        <f>SUM(F$2:F617)</f>
        <v>50.32291666666665</v>
      </c>
      <c r="X617" s="31">
        <f t="shared" si="230"/>
        <v>0.13383754432624109</v>
      </c>
      <c r="Y617" s="24">
        <f t="shared" si="231"/>
        <v>3</v>
      </c>
      <c r="Z617" s="24">
        <f t="shared" si="232"/>
        <v>12</v>
      </c>
      <c r="AA617" s="26">
        <f>SUMIF('Rake Load'!A:A,Summary!B617,'Rake Load'!AO:AO)</f>
        <v>0</v>
      </c>
      <c r="AB617" s="26">
        <f>SUMIF(C$2:C617,C617,AA$2:AA617)</f>
        <v>0</v>
      </c>
      <c r="AC617" s="26">
        <f>SUM(AA$2:AA617)</f>
        <v>125.58750000000001</v>
      </c>
      <c r="AD617" s="31" t="e">
        <f t="shared" si="233"/>
        <v>#DIV/0!</v>
      </c>
      <c r="AE617" s="31" t="e">
        <f t="shared" si="234"/>
        <v>#DIV/0!</v>
      </c>
      <c r="AF617" s="31">
        <f t="shared" si="235"/>
        <v>0.33400930851063831</v>
      </c>
      <c r="AG617" s="26">
        <f>SUMIF(Unloader!B:B,Summary!B617,Unloader!M:M)</f>
        <v>0</v>
      </c>
      <c r="AH617" s="26">
        <f>SUMIF(C$2:C617,C617,AG$2:AG617)</f>
        <v>0</v>
      </c>
      <c r="AI617" s="26">
        <f>SUM(AG$2:AG617)</f>
        <v>1381981</v>
      </c>
      <c r="AJ617" s="28">
        <f>SUMIF(Unloader!B:B,Summary!B617,Unloader!X:X)</f>
        <v>0</v>
      </c>
      <c r="AK617" s="28">
        <f>SUMIF(Unloader!B:B,Summary!B617,Unloader!AE:AE)+SUMIF(Unloader!B:B,Summary!B617,Unloader!BS:BS)+SUMIF(Unloader!B:B,Summary!B617,Unloader!BO:BO)</f>
        <v>0</v>
      </c>
      <c r="AL617" s="28">
        <f>SUMIF(C$2:C617,C617,AJ$2:AJ617)</f>
        <v>0</v>
      </c>
      <c r="AM617" s="28">
        <f>SUMIF(C$2:C617,C617,AK$2:AK617)</f>
        <v>0</v>
      </c>
      <c r="AN617" s="18" t="e">
        <f t="shared" si="236"/>
        <v>#DIV/0!</v>
      </c>
      <c r="AO617" s="18">
        <f>SUM(AJ$2:AJ617)</f>
        <v>52.99444444444444</v>
      </c>
      <c r="AP617" s="18">
        <f>SUM(AK$2:AK617)</f>
        <v>13.250694444444441</v>
      </c>
      <c r="AQ617" s="18">
        <f t="shared" si="237"/>
        <v>1448.8452062693295</v>
      </c>
    </row>
    <row r="618" spans="1:43" x14ac:dyDescent="0.25">
      <c r="A618" s="49">
        <f t="shared" si="241"/>
        <v>617</v>
      </c>
      <c r="B618" s="120">
        <f t="shared" si="241"/>
        <v>41250</v>
      </c>
      <c r="C618" s="21">
        <f t="shared" si="219"/>
        <v>12</v>
      </c>
      <c r="D618" s="51">
        <f>COUNTIF('Rake Load'!A:A,Summary!B618)</f>
        <v>0</v>
      </c>
      <c r="E618" s="51">
        <f>SUMIF('Rake Load'!A:A,B618,'Rake Load'!F:F)</f>
        <v>0</v>
      </c>
      <c r="F618" s="23">
        <f>SUMIF('Rake Load'!A:A,B618,'Rake Load'!AB:AB)</f>
        <v>0</v>
      </c>
      <c r="G618" s="23" t="e">
        <f t="shared" si="220"/>
        <v>#DIV/0!</v>
      </c>
      <c r="H618" s="24" t="e">
        <f t="shared" si="221"/>
        <v>#DIV/0!</v>
      </c>
      <c r="I618" s="24" t="e">
        <f t="shared" si="222"/>
        <v>#DIV/0!</v>
      </c>
      <c r="J618" s="23">
        <f>SUMIF('Rake Load'!A:A,B618,'Rake Load'!BI:BI)</f>
        <v>0</v>
      </c>
      <c r="K618" s="29">
        <f t="shared" si="223"/>
        <v>0</v>
      </c>
      <c r="L618" s="29" t="e">
        <f t="shared" si="224"/>
        <v>#DIV/0!</v>
      </c>
      <c r="M618" s="36" t="e">
        <f t="shared" si="225"/>
        <v>#DIV/0!</v>
      </c>
      <c r="N618" s="36" t="e">
        <f t="shared" si="226"/>
        <v>#DIV/0!</v>
      </c>
      <c r="O618" s="122">
        <f>SUMIF(C$2:C618,C618,D$2:D618)</f>
        <v>0</v>
      </c>
      <c r="P618" s="21">
        <f>SUMIF(C$2:C618,C618,F$2:F618)</f>
        <v>0</v>
      </c>
      <c r="Q618" s="25" t="e">
        <f t="shared" si="227"/>
        <v>#DIV/0!</v>
      </c>
      <c r="R618" s="24" t="e">
        <f t="shared" si="228"/>
        <v>#DIV/0!</v>
      </c>
      <c r="S618" s="24" t="e">
        <f t="shared" si="229"/>
        <v>#DIV/0!</v>
      </c>
      <c r="T618" s="122">
        <f>SUM(D$2:D618)</f>
        <v>376</v>
      </c>
      <c r="U618" s="26">
        <f>SUMIF(C$2:C618,C618,E$2:E618)</f>
        <v>0</v>
      </c>
      <c r="V618" s="26">
        <f>SUM(E$2:E618)</f>
        <v>1324319.5799999998</v>
      </c>
      <c r="W618" s="31">
        <f>SUM(F$2:F618)</f>
        <v>50.32291666666665</v>
      </c>
      <c r="X618" s="31">
        <f t="shared" si="230"/>
        <v>0.13383754432624109</v>
      </c>
      <c r="Y618" s="24">
        <f t="shared" si="231"/>
        <v>3</v>
      </c>
      <c r="Z618" s="24">
        <f t="shared" si="232"/>
        <v>12</v>
      </c>
      <c r="AA618" s="26">
        <f>SUMIF('Rake Load'!A:A,Summary!B618,'Rake Load'!AO:AO)</f>
        <v>0</v>
      </c>
      <c r="AB618" s="26">
        <f>SUMIF(C$2:C618,C618,AA$2:AA618)</f>
        <v>0</v>
      </c>
      <c r="AC618" s="26">
        <f>SUM(AA$2:AA618)</f>
        <v>125.58750000000001</v>
      </c>
      <c r="AD618" s="31" t="e">
        <f t="shared" si="233"/>
        <v>#DIV/0!</v>
      </c>
      <c r="AE618" s="31" t="e">
        <f t="shared" si="234"/>
        <v>#DIV/0!</v>
      </c>
      <c r="AF618" s="31">
        <f t="shared" si="235"/>
        <v>0.33400930851063831</v>
      </c>
      <c r="AG618" s="26">
        <f>SUMIF(Unloader!B:B,Summary!B618,Unloader!M:M)</f>
        <v>0</v>
      </c>
      <c r="AH618" s="26">
        <f>SUMIF(C$2:C618,C618,AG$2:AG618)</f>
        <v>0</v>
      </c>
      <c r="AI618" s="26">
        <f>SUM(AG$2:AG618)</f>
        <v>1381981</v>
      </c>
      <c r="AJ618" s="28">
        <f>SUMIF(Unloader!B:B,Summary!B618,Unloader!X:X)</f>
        <v>0</v>
      </c>
      <c r="AK618" s="28">
        <f>SUMIF(Unloader!B:B,Summary!B618,Unloader!AE:AE)+SUMIF(Unloader!B:B,Summary!B618,Unloader!BS:BS)+SUMIF(Unloader!B:B,Summary!B618,Unloader!BO:BO)</f>
        <v>0</v>
      </c>
      <c r="AL618" s="28">
        <f>SUMIF(C$2:C618,C618,AJ$2:AJ618)</f>
        <v>0</v>
      </c>
      <c r="AM618" s="28">
        <f>SUMIF(C$2:C618,C618,AK$2:AK618)</f>
        <v>0</v>
      </c>
      <c r="AN618" s="18" t="e">
        <f t="shared" si="236"/>
        <v>#DIV/0!</v>
      </c>
      <c r="AO618" s="18">
        <f>SUM(AJ$2:AJ618)</f>
        <v>52.99444444444444</v>
      </c>
      <c r="AP618" s="18">
        <f>SUM(AK$2:AK618)</f>
        <v>13.250694444444441</v>
      </c>
      <c r="AQ618" s="18">
        <f t="shared" si="237"/>
        <v>1448.8452062693295</v>
      </c>
    </row>
    <row r="619" spans="1:43" x14ac:dyDescent="0.25">
      <c r="A619" s="49">
        <f t="shared" si="241"/>
        <v>618</v>
      </c>
      <c r="B619" s="120">
        <f t="shared" si="241"/>
        <v>41251</v>
      </c>
      <c r="C619" s="21">
        <f t="shared" si="219"/>
        <v>12</v>
      </c>
      <c r="D619" s="51">
        <f>COUNTIF('Rake Load'!A:A,Summary!B619)</f>
        <v>0</v>
      </c>
      <c r="E619" s="51">
        <f>SUMIF('Rake Load'!A:A,B619,'Rake Load'!F:F)</f>
        <v>0</v>
      </c>
      <c r="F619" s="23">
        <f>SUMIF('Rake Load'!A:A,B619,'Rake Load'!AB:AB)</f>
        <v>0</v>
      </c>
      <c r="G619" s="23" t="e">
        <f t="shared" si="220"/>
        <v>#DIV/0!</v>
      </c>
      <c r="H619" s="24" t="e">
        <f t="shared" si="221"/>
        <v>#DIV/0!</v>
      </c>
      <c r="I619" s="24" t="e">
        <f t="shared" si="222"/>
        <v>#DIV/0!</v>
      </c>
      <c r="J619" s="23">
        <f>SUMIF('Rake Load'!A:A,B619,'Rake Load'!BI:BI)</f>
        <v>0</v>
      </c>
      <c r="K619" s="29">
        <f t="shared" si="223"/>
        <v>0</v>
      </c>
      <c r="L619" s="29" t="e">
        <f t="shared" si="224"/>
        <v>#DIV/0!</v>
      </c>
      <c r="M619" s="36" t="e">
        <f t="shared" si="225"/>
        <v>#DIV/0!</v>
      </c>
      <c r="N619" s="36" t="e">
        <f t="shared" si="226"/>
        <v>#DIV/0!</v>
      </c>
      <c r="O619" s="122">
        <f>SUMIF(C$2:C619,C619,D$2:D619)</f>
        <v>0</v>
      </c>
      <c r="P619" s="21">
        <f>SUMIF(C$2:C619,C619,F$2:F619)</f>
        <v>0</v>
      </c>
      <c r="Q619" s="25" t="e">
        <f t="shared" si="227"/>
        <v>#DIV/0!</v>
      </c>
      <c r="R619" s="24" t="e">
        <f t="shared" si="228"/>
        <v>#DIV/0!</v>
      </c>
      <c r="S619" s="24" t="e">
        <f t="shared" si="229"/>
        <v>#DIV/0!</v>
      </c>
      <c r="T619" s="122">
        <f>SUM(D$2:D619)</f>
        <v>376</v>
      </c>
      <c r="U619" s="26">
        <f>SUMIF(C$2:C619,C619,E$2:E619)</f>
        <v>0</v>
      </c>
      <c r="V619" s="26">
        <f>SUM(E$2:E619)</f>
        <v>1324319.5799999998</v>
      </c>
      <c r="W619" s="31">
        <f>SUM(F$2:F619)</f>
        <v>50.32291666666665</v>
      </c>
      <c r="X619" s="31">
        <f t="shared" si="230"/>
        <v>0.13383754432624109</v>
      </c>
      <c r="Y619" s="24">
        <f t="shared" si="231"/>
        <v>3</v>
      </c>
      <c r="Z619" s="24">
        <f t="shared" si="232"/>
        <v>12</v>
      </c>
      <c r="AA619" s="26">
        <f>SUMIF('Rake Load'!A:A,Summary!B619,'Rake Load'!AO:AO)</f>
        <v>0</v>
      </c>
      <c r="AB619" s="26">
        <f>SUMIF(C$2:C619,C619,AA$2:AA619)</f>
        <v>0</v>
      </c>
      <c r="AC619" s="26">
        <f>SUM(AA$2:AA619)</f>
        <v>125.58750000000001</v>
      </c>
      <c r="AD619" s="31" t="e">
        <f t="shared" si="233"/>
        <v>#DIV/0!</v>
      </c>
      <c r="AE619" s="31" t="e">
        <f t="shared" si="234"/>
        <v>#DIV/0!</v>
      </c>
      <c r="AF619" s="31">
        <f t="shared" si="235"/>
        <v>0.33400930851063831</v>
      </c>
      <c r="AG619" s="26">
        <f>SUMIF(Unloader!B:B,Summary!B619,Unloader!M:M)</f>
        <v>0</v>
      </c>
      <c r="AH619" s="26">
        <f>SUMIF(C$2:C619,C619,AG$2:AG619)</f>
        <v>0</v>
      </c>
      <c r="AI619" s="26">
        <f>SUM(AG$2:AG619)</f>
        <v>1381981</v>
      </c>
      <c r="AJ619" s="28">
        <f>SUMIF(Unloader!B:B,Summary!B619,Unloader!X:X)</f>
        <v>0</v>
      </c>
      <c r="AK619" s="28">
        <f>SUMIF(Unloader!B:B,Summary!B619,Unloader!AE:AE)+SUMIF(Unloader!B:B,Summary!B619,Unloader!BS:BS)+SUMIF(Unloader!B:B,Summary!B619,Unloader!BO:BO)</f>
        <v>0</v>
      </c>
      <c r="AL619" s="28">
        <f>SUMIF(C$2:C619,C619,AJ$2:AJ619)</f>
        <v>0</v>
      </c>
      <c r="AM619" s="28">
        <f>SUMIF(C$2:C619,C619,AK$2:AK619)</f>
        <v>0</v>
      </c>
      <c r="AN619" s="18" t="e">
        <f t="shared" si="236"/>
        <v>#DIV/0!</v>
      </c>
      <c r="AO619" s="18">
        <f>SUM(AJ$2:AJ619)</f>
        <v>52.99444444444444</v>
      </c>
      <c r="AP619" s="18">
        <f>SUM(AK$2:AK619)</f>
        <v>13.250694444444441</v>
      </c>
      <c r="AQ619" s="18">
        <f t="shared" si="237"/>
        <v>1448.8452062693295</v>
      </c>
    </row>
    <row r="620" spans="1:43" x14ac:dyDescent="0.25">
      <c r="A620" s="49">
        <f t="shared" si="241"/>
        <v>619</v>
      </c>
      <c r="B620" s="120">
        <f t="shared" si="241"/>
        <v>41252</v>
      </c>
      <c r="C620" s="21">
        <f t="shared" si="219"/>
        <v>12</v>
      </c>
      <c r="D620" s="51">
        <f>COUNTIF('Rake Load'!A:A,Summary!B620)</f>
        <v>0</v>
      </c>
      <c r="E620" s="51">
        <f>SUMIF('Rake Load'!A:A,B620,'Rake Load'!F:F)</f>
        <v>0</v>
      </c>
      <c r="F620" s="23">
        <f>SUMIF('Rake Load'!A:A,B620,'Rake Load'!AB:AB)</f>
        <v>0</v>
      </c>
      <c r="G620" s="23" t="e">
        <f t="shared" si="220"/>
        <v>#DIV/0!</v>
      </c>
      <c r="H620" s="24" t="e">
        <f t="shared" si="221"/>
        <v>#DIV/0!</v>
      </c>
      <c r="I620" s="24" t="e">
        <f t="shared" si="222"/>
        <v>#DIV/0!</v>
      </c>
      <c r="J620" s="23">
        <f>SUMIF('Rake Load'!A:A,B620,'Rake Load'!BI:BI)</f>
        <v>0</v>
      </c>
      <c r="K620" s="29">
        <f t="shared" si="223"/>
        <v>0</v>
      </c>
      <c r="L620" s="29" t="e">
        <f t="shared" si="224"/>
        <v>#DIV/0!</v>
      </c>
      <c r="M620" s="36" t="e">
        <f t="shared" si="225"/>
        <v>#DIV/0!</v>
      </c>
      <c r="N620" s="36" t="e">
        <f t="shared" si="226"/>
        <v>#DIV/0!</v>
      </c>
      <c r="O620" s="122">
        <f>SUMIF(C$2:C620,C620,D$2:D620)</f>
        <v>0</v>
      </c>
      <c r="P620" s="21">
        <f>SUMIF(C$2:C620,C620,F$2:F620)</f>
        <v>0</v>
      </c>
      <c r="Q620" s="25" t="e">
        <f t="shared" si="227"/>
        <v>#DIV/0!</v>
      </c>
      <c r="R620" s="24" t="e">
        <f t="shared" si="228"/>
        <v>#DIV/0!</v>
      </c>
      <c r="S620" s="24" t="e">
        <f t="shared" si="229"/>
        <v>#DIV/0!</v>
      </c>
      <c r="T620" s="122">
        <f>SUM(D$2:D620)</f>
        <v>376</v>
      </c>
      <c r="U620" s="26">
        <f>SUMIF(C$2:C620,C620,E$2:E620)</f>
        <v>0</v>
      </c>
      <c r="V620" s="26">
        <f>SUM(E$2:E620)</f>
        <v>1324319.5799999998</v>
      </c>
      <c r="W620" s="31">
        <f>SUM(F$2:F620)</f>
        <v>50.32291666666665</v>
      </c>
      <c r="X620" s="31">
        <f t="shared" si="230"/>
        <v>0.13383754432624109</v>
      </c>
      <c r="Y620" s="24">
        <f t="shared" si="231"/>
        <v>3</v>
      </c>
      <c r="Z620" s="24">
        <f t="shared" si="232"/>
        <v>12</v>
      </c>
      <c r="AA620" s="26">
        <f>SUMIF('Rake Load'!A:A,Summary!B620,'Rake Load'!AO:AO)</f>
        <v>0</v>
      </c>
      <c r="AB620" s="26">
        <f>SUMIF(C$2:C620,C620,AA$2:AA620)</f>
        <v>0</v>
      </c>
      <c r="AC620" s="26">
        <f>SUM(AA$2:AA620)</f>
        <v>125.58750000000001</v>
      </c>
      <c r="AD620" s="31" t="e">
        <f t="shared" si="233"/>
        <v>#DIV/0!</v>
      </c>
      <c r="AE620" s="31" t="e">
        <f t="shared" si="234"/>
        <v>#DIV/0!</v>
      </c>
      <c r="AF620" s="31">
        <f t="shared" si="235"/>
        <v>0.33400930851063831</v>
      </c>
      <c r="AG620" s="26">
        <f>SUMIF(Unloader!B:B,Summary!B620,Unloader!M:M)</f>
        <v>0</v>
      </c>
      <c r="AH620" s="26">
        <f>SUMIF(C$2:C620,C620,AG$2:AG620)</f>
        <v>0</v>
      </c>
      <c r="AI620" s="26">
        <f>SUM(AG$2:AG620)</f>
        <v>1381981</v>
      </c>
      <c r="AJ620" s="28">
        <f>SUMIF(Unloader!B:B,Summary!B620,Unloader!X:X)</f>
        <v>0</v>
      </c>
      <c r="AK620" s="28">
        <f>SUMIF(Unloader!B:B,Summary!B620,Unloader!AE:AE)+SUMIF(Unloader!B:B,Summary!B620,Unloader!BS:BS)+SUMIF(Unloader!B:B,Summary!B620,Unloader!BO:BO)</f>
        <v>0</v>
      </c>
      <c r="AL620" s="28">
        <f>SUMIF(C$2:C620,C620,AJ$2:AJ620)</f>
        <v>0</v>
      </c>
      <c r="AM620" s="28">
        <f>SUMIF(C$2:C620,C620,AK$2:AK620)</f>
        <v>0</v>
      </c>
      <c r="AN620" s="18" t="e">
        <f t="shared" si="236"/>
        <v>#DIV/0!</v>
      </c>
      <c r="AO620" s="18">
        <f>SUM(AJ$2:AJ620)</f>
        <v>52.99444444444444</v>
      </c>
      <c r="AP620" s="18">
        <f>SUM(AK$2:AK620)</f>
        <v>13.250694444444441</v>
      </c>
      <c r="AQ620" s="18">
        <f t="shared" si="237"/>
        <v>1448.8452062693295</v>
      </c>
    </row>
    <row r="621" spans="1:43" x14ac:dyDescent="0.25">
      <c r="A621" s="49">
        <f t="shared" si="241"/>
        <v>620</v>
      </c>
      <c r="B621" s="120">
        <f t="shared" si="241"/>
        <v>41253</v>
      </c>
      <c r="C621" s="21">
        <f t="shared" si="219"/>
        <v>12</v>
      </c>
      <c r="D621" s="51">
        <f>COUNTIF('Rake Load'!A:A,Summary!B621)</f>
        <v>0</v>
      </c>
      <c r="E621" s="51">
        <f>SUMIF('Rake Load'!A:A,B621,'Rake Load'!F:F)</f>
        <v>0</v>
      </c>
      <c r="F621" s="23">
        <f>SUMIF('Rake Load'!A:A,B621,'Rake Load'!AB:AB)</f>
        <v>0</v>
      </c>
      <c r="G621" s="23" t="e">
        <f t="shared" si="220"/>
        <v>#DIV/0!</v>
      </c>
      <c r="H621" s="24" t="e">
        <f t="shared" si="221"/>
        <v>#DIV/0!</v>
      </c>
      <c r="I621" s="24" t="e">
        <f t="shared" si="222"/>
        <v>#DIV/0!</v>
      </c>
      <c r="J621" s="23">
        <f>SUMIF('Rake Load'!A:A,B621,'Rake Load'!BI:BI)</f>
        <v>0</v>
      </c>
      <c r="K621" s="29">
        <f t="shared" si="223"/>
        <v>0</v>
      </c>
      <c r="L621" s="29" t="e">
        <f t="shared" si="224"/>
        <v>#DIV/0!</v>
      </c>
      <c r="M621" s="36" t="e">
        <f t="shared" si="225"/>
        <v>#DIV/0!</v>
      </c>
      <c r="N621" s="36" t="e">
        <f t="shared" si="226"/>
        <v>#DIV/0!</v>
      </c>
      <c r="O621" s="122">
        <f>SUMIF(C$2:C621,C621,D$2:D621)</f>
        <v>0</v>
      </c>
      <c r="P621" s="21">
        <f>SUMIF(C$2:C621,C621,F$2:F621)</f>
        <v>0</v>
      </c>
      <c r="Q621" s="25" t="e">
        <f t="shared" si="227"/>
        <v>#DIV/0!</v>
      </c>
      <c r="R621" s="24" t="e">
        <f t="shared" si="228"/>
        <v>#DIV/0!</v>
      </c>
      <c r="S621" s="24" t="e">
        <f t="shared" si="229"/>
        <v>#DIV/0!</v>
      </c>
      <c r="T621" s="122">
        <f>SUM(D$2:D621)</f>
        <v>376</v>
      </c>
      <c r="U621" s="26">
        <f>SUMIF(C$2:C621,C621,E$2:E621)</f>
        <v>0</v>
      </c>
      <c r="V621" s="26">
        <f>SUM(E$2:E621)</f>
        <v>1324319.5799999998</v>
      </c>
      <c r="W621" s="31">
        <f>SUM(F$2:F621)</f>
        <v>50.32291666666665</v>
      </c>
      <c r="X621" s="31">
        <f t="shared" si="230"/>
        <v>0.13383754432624109</v>
      </c>
      <c r="Y621" s="24">
        <f t="shared" si="231"/>
        <v>3</v>
      </c>
      <c r="Z621" s="24">
        <f t="shared" si="232"/>
        <v>12</v>
      </c>
      <c r="AA621" s="26">
        <f>SUMIF('Rake Load'!A:A,Summary!B621,'Rake Load'!AO:AO)</f>
        <v>0</v>
      </c>
      <c r="AB621" s="26">
        <f>SUMIF(C$2:C621,C621,AA$2:AA621)</f>
        <v>0</v>
      </c>
      <c r="AC621" s="26">
        <f>SUM(AA$2:AA621)</f>
        <v>125.58750000000001</v>
      </c>
      <c r="AD621" s="31" t="e">
        <f t="shared" si="233"/>
        <v>#DIV/0!</v>
      </c>
      <c r="AE621" s="31" t="e">
        <f t="shared" si="234"/>
        <v>#DIV/0!</v>
      </c>
      <c r="AF621" s="31">
        <f t="shared" si="235"/>
        <v>0.33400930851063831</v>
      </c>
      <c r="AG621" s="26">
        <f>SUMIF(Unloader!B:B,Summary!B621,Unloader!M:M)</f>
        <v>0</v>
      </c>
      <c r="AH621" s="26">
        <f>SUMIF(C$2:C621,C621,AG$2:AG621)</f>
        <v>0</v>
      </c>
      <c r="AI621" s="26">
        <f>SUM(AG$2:AG621)</f>
        <v>1381981</v>
      </c>
      <c r="AJ621" s="28">
        <f>SUMIF(Unloader!B:B,Summary!B621,Unloader!X:X)</f>
        <v>0</v>
      </c>
      <c r="AK621" s="28">
        <f>SUMIF(Unloader!B:B,Summary!B621,Unloader!AE:AE)+SUMIF(Unloader!B:B,Summary!B621,Unloader!BS:BS)+SUMIF(Unloader!B:B,Summary!B621,Unloader!BO:BO)</f>
        <v>0</v>
      </c>
      <c r="AL621" s="28">
        <f>SUMIF(C$2:C621,C621,AJ$2:AJ621)</f>
        <v>0</v>
      </c>
      <c r="AM621" s="28">
        <f>SUMIF(C$2:C621,C621,AK$2:AK621)</f>
        <v>0</v>
      </c>
      <c r="AN621" s="18" t="e">
        <f t="shared" si="236"/>
        <v>#DIV/0!</v>
      </c>
      <c r="AO621" s="18">
        <f>SUM(AJ$2:AJ621)</f>
        <v>52.99444444444444</v>
      </c>
      <c r="AP621" s="18">
        <f>SUM(AK$2:AK621)</f>
        <v>13.250694444444441</v>
      </c>
      <c r="AQ621" s="18">
        <f t="shared" si="237"/>
        <v>1448.8452062693295</v>
      </c>
    </row>
    <row r="622" spans="1:43" x14ac:dyDescent="0.25">
      <c r="A622" s="49">
        <f t="shared" si="241"/>
        <v>621</v>
      </c>
      <c r="B622" s="120">
        <f t="shared" si="241"/>
        <v>41254</v>
      </c>
      <c r="C622" s="21">
        <f t="shared" si="219"/>
        <v>12</v>
      </c>
      <c r="D622" s="51">
        <f>COUNTIF('Rake Load'!A:A,Summary!B622)</f>
        <v>0</v>
      </c>
      <c r="E622" s="51">
        <f>SUMIF('Rake Load'!A:A,B622,'Rake Load'!F:F)</f>
        <v>0</v>
      </c>
      <c r="F622" s="23">
        <f>SUMIF('Rake Load'!A:A,B622,'Rake Load'!AB:AB)</f>
        <v>0</v>
      </c>
      <c r="G622" s="23" t="e">
        <f t="shared" si="220"/>
        <v>#DIV/0!</v>
      </c>
      <c r="H622" s="24" t="e">
        <f t="shared" si="221"/>
        <v>#DIV/0!</v>
      </c>
      <c r="I622" s="24" t="e">
        <f t="shared" si="222"/>
        <v>#DIV/0!</v>
      </c>
      <c r="J622" s="23">
        <f>SUMIF('Rake Load'!A:A,B622,'Rake Load'!BI:BI)</f>
        <v>0</v>
      </c>
      <c r="K622" s="29">
        <f t="shared" si="223"/>
        <v>0</v>
      </c>
      <c r="L622" s="29" t="e">
        <f t="shared" si="224"/>
        <v>#DIV/0!</v>
      </c>
      <c r="M622" s="36" t="e">
        <f t="shared" si="225"/>
        <v>#DIV/0!</v>
      </c>
      <c r="N622" s="36" t="e">
        <f t="shared" si="226"/>
        <v>#DIV/0!</v>
      </c>
      <c r="O622" s="122">
        <f>SUMIF(C$2:C622,C622,D$2:D622)</f>
        <v>0</v>
      </c>
      <c r="P622" s="21">
        <f>SUMIF(C$2:C622,C622,F$2:F622)</f>
        <v>0</v>
      </c>
      <c r="Q622" s="25" t="e">
        <f t="shared" si="227"/>
        <v>#DIV/0!</v>
      </c>
      <c r="R622" s="24" t="e">
        <f t="shared" si="228"/>
        <v>#DIV/0!</v>
      </c>
      <c r="S622" s="24" t="e">
        <f t="shared" si="229"/>
        <v>#DIV/0!</v>
      </c>
      <c r="T622" s="122">
        <f>SUM(D$2:D622)</f>
        <v>376</v>
      </c>
      <c r="U622" s="26">
        <f>SUMIF(C$2:C622,C622,E$2:E622)</f>
        <v>0</v>
      </c>
      <c r="V622" s="26">
        <f>SUM(E$2:E622)</f>
        <v>1324319.5799999998</v>
      </c>
      <c r="W622" s="31">
        <f>SUM(F$2:F622)</f>
        <v>50.32291666666665</v>
      </c>
      <c r="X622" s="31">
        <f t="shared" si="230"/>
        <v>0.13383754432624109</v>
      </c>
      <c r="Y622" s="24">
        <f t="shared" si="231"/>
        <v>3</v>
      </c>
      <c r="Z622" s="24">
        <f t="shared" si="232"/>
        <v>12</v>
      </c>
      <c r="AA622" s="26">
        <f>SUMIF('Rake Load'!A:A,Summary!B622,'Rake Load'!AO:AO)</f>
        <v>0</v>
      </c>
      <c r="AB622" s="26">
        <f>SUMIF(C$2:C622,C622,AA$2:AA622)</f>
        <v>0</v>
      </c>
      <c r="AC622" s="26">
        <f>SUM(AA$2:AA622)</f>
        <v>125.58750000000001</v>
      </c>
      <c r="AD622" s="31" t="e">
        <f t="shared" si="233"/>
        <v>#DIV/0!</v>
      </c>
      <c r="AE622" s="31" t="e">
        <f t="shared" si="234"/>
        <v>#DIV/0!</v>
      </c>
      <c r="AF622" s="31">
        <f t="shared" si="235"/>
        <v>0.33400930851063831</v>
      </c>
      <c r="AG622" s="26">
        <f>SUMIF(Unloader!B:B,Summary!B622,Unloader!M:M)</f>
        <v>0</v>
      </c>
      <c r="AH622" s="26">
        <f>SUMIF(C$2:C622,C622,AG$2:AG622)</f>
        <v>0</v>
      </c>
      <c r="AI622" s="26">
        <f>SUM(AG$2:AG622)</f>
        <v>1381981</v>
      </c>
      <c r="AJ622" s="28">
        <f>SUMIF(Unloader!B:B,Summary!B622,Unloader!X:X)</f>
        <v>0</v>
      </c>
      <c r="AK622" s="28">
        <f>SUMIF(Unloader!B:B,Summary!B622,Unloader!AE:AE)+SUMIF(Unloader!B:B,Summary!B622,Unloader!BS:BS)+SUMIF(Unloader!B:B,Summary!B622,Unloader!BO:BO)</f>
        <v>0</v>
      </c>
      <c r="AL622" s="28">
        <f>SUMIF(C$2:C622,C622,AJ$2:AJ622)</f>
        <v>0</v>
      </c>
      <c r="AM622" s="28">
        <f>SUMIF(C$2:C622,C622,AK$2:AK622)</f>
        <v>0</v>
      </c>
      <c r="AN622" s="18" t="e">
        <f t="shared" si="236"/>
        <v>#DIV/0!</v>
      </c>
      <c r="AO622" s="18">
        <f>SUM(AJ$2:AJ622)</f>
        <v>52.99444444444444</v>
      </c>
      <c r="AP622" s="18">
        <f>SUM(AK$2:AK622)</f>
        <v>13.250694444444441</v>
      </c>
      <c r="AQ622" s="18">
        <f t="shared" si="237"/>
        <v>1448.8452062693295</v>
      </c>
    </row>
    <row r="623" spans="1:43" x14ac:dyDescent="0.25">
      <c r="A623" s="49">
        <f t="shared" si="241"/>
        <v>622</v>
      </c>
      <c r="B623" s="120">
        <f t="shared" si="241"/>
        <v>41255</v>
      </c>
      <c r="C623" s="21">
        <f t="shared" si="219"/>
        <v>12</v>
      </c>
      <c r="D623" s="51">
        <f>COUNTIF('Rake Load'!A:A,Summary!B623)</f>
        <v>0</v>
      </c>
      <c r="E623" s="51">
        <f>SUMIF('Rake Load'!A:A,B623,'Rake Load'!F:F)</f>
        <v>0</v>
      </c>
      <c r="F623" s="23">
        <f>SUMIF('Rake Load'!A:A,B623,'Rake Load'!AB:AB)</f>
        <v>0</v>
      </c>
      <c r="G623" s="23" t="e">
        <f t="shared" si="220"/>
        <v>#DIV/0!</v>
      </c>
      <c r="H623" s="24" t="e">
        <f t="shared" si="221"/>
        <v>#DIV/0!</v>
      </c>
      <c r="I623" s="24" t="e">
        <f t="shared" si="222"/>
        <v>#DIV/0!</v>
      </c>
      <c r="J623" s="23">
        <f>SUMIF('Rake Load'!A:A,B623,'Rake Load'!BI:BI)</f>
        <v>0</v>
      </c>
      <c r="K623" s="29">
        <f t="shared" si="223"/>
        <v>0</v>
      </c>
      <c r="L623" s="29" t="e">
        <f t="shared" si="224"/>
        <v>#DIV/0!</v>
      </c>
      <c r="M623" s="36" t="e">
        <f t="shared" si="225"/>
        <v>#DIV/0!</v>
      </c>
      <c r="N623" s="36" t="e">
        <f t="shared" si="226"/>
        <v>#DIV/0!</v>
      </c>
      <c r="O623" s="122">
        <f>SUMIF(C$2:C623,C623,D$2:D623)</f>
        <v>0</v>
      </c>
      <c r="P623" s="21">
        <f>SUMIF(C$2:C623,C623,F$2:F623)</f>
        <v>0</v>
      </c>
      <c r="Q623" s="25" t="e">
        <f t="shared" si="227"/>
        <v>#DIV/0!</v>
      </c>
      <c r="R623" s="24" t="e">
        <f t="shared" si="228"/>
        <v>#DIV/0!</v>
      </c>
      <c r="S623" s="24" t="e">
        <f t="shared" si="229"/>
        <v>#DIV/0!</v>
      </c>
      <c r="T623" s="122">
        <f>SUM(D$2:D623)</f>
        <v>376</v>
      </c>
      <c r="U623" s="26">
        <f>SUMIF(C$2:C623,C623,E$2:E623)</f>
        <v>0</v>
      </c>
      <c r="V623" s="26">
        <f>SUM(E$2:E623)</f>
        <v>1324319.5799999998</v>
      </c>
      <c r="W623" s="31">
        <f>SUM(F$2:F623)</f>
        <v>50.32291666666665</v>
      </c>
      <c r="X623" s="31">
        <f t="shared" si="230"/>
        <v>0.13383754432624109</v>
      </c>
      <c r="Y623" s="24">
        <f t="shared" si="231"/>
        <v>3</v>
      </c>
      <c r="Z623" s="24">
        <f t="shared" si="232"/>
        <v>12</v>
      </c>
      <c r="AA623" s="26">
        <f>SUMIF('Rake Load'!A:A,Summary!B623,'Rake Load'!AO:AO)</f>
        <v>0</v>
      </c>
      <c r="AB623" s="26">
        <f>SUMIF(C$2:C623,C623,AA$2:AA623)</f>
        <v>0</v>
      </c>
      <c r="AC623" s="26">
        <f>SUM(AA$2:AA623)</f>
        <v>125.58750000000001</v>
      </c>
      <c r="AD623" s="31" t="e">
        <f t="shared" si="233"/>
        <v>#DIV/0!</v>
      </c>
      <c r="AE623" s="31" t="e">
        <f t="shared" si="234"/>
        <v>#DIV/0!</v>
      </c>
      <c r="AF623" s="31">
        <f t="shared" si="235"/>
        <v>0.33400930851063831</v>
      </c>
      <c r="AG623" s="26">
        <f>SUMIF(Unloader!B:B,Summary!B623,Unloader!M:M)</f>
        <v>0</v>
      </c>
      <c r="AH623" s="26">
        <f>SUMIF(C$2:C623,C623,AG$2:AG623)</f>
        <v>0</v>
      </c>
      <c r="AI623" s="26">
        <f>SUM(AG$2:AG623)</f>
        <v>1381981</v>
      </c>
      <c r="AJ623" s="28">
        <f>SUMIF(Unloader!B:B,Summary!B623,Unloader!X:X)</f>
        <v>0</v>
      </c>
      <c r="AK623" s="28">
        <f>SUMIF(Unloader!B:B,Summary!B623,Unloader!AE:AE)+SUMIF(Unloader!B:B,Summary!B623,Unloader!BS:BS)+SUMIF(Unloader!B:B,Summary!B623,Unloader!BO:BO)</f>
        <v>0</v>
      </c>
      <c r="AL623" s="28">
        <f>SUMIF(C$2:C623,C623,AJ$2:AJ623)</f>
        <v>0</v>
      </c>
      <c r="AM623" s="28">
        <f>SUMIF(C$2:C623,C623,AK$2:AK623)</f>
        <v>0</v>
      </c>
      <c r="AN623" s="18" t="e">
        <f t="shared" si="236"/>
        <v>#DIV/0!</v>
      </c>
      <c r="AO623" s="18">
        <f>SUM(AJ$2:AJ623)</f>
        <v>52.99444444444444</v>
      </c>
      <c r="AP623" s="18">
        <f>SUM(AK$2:AK623)</f>
        <v>13.250694444444441</v>
      </c>
      <c r="AQ623" s="18">
        <f t="shared" si="237"/>
        <v>1448.8452062693295</v>
      </c>
    </row>
    <row r="624" spans="1:43" x14ac:dyDescent="0.25">
      <c r="A624" s="49">
        <f t="shared" si="241"/>
        <v>623</v>
      </c>
      <c r="B624" s="120">
        <f t="shared" si="241"/>
        <v>41256</v>
      </c>
      <c r="C624" s="21">
        <f t="shared" si="219"/>
        <v>12</v>
      </c>
      <c r="D624" s="51">
        <f>COUNTIF('Rake Load'!A:A,Summary!B624)</f>
        <v>0</v>
      </c>
      <c r="E624" s="51">
        <f>SUMIF('Rake Load'!A:A,B624,'Rake Load'!F:F)</f>
        <v>0</v>
      </c>
      <c r="F624" s="23">
        <f>SUMIF('Rake Load'!A:A,B624,'Rake Load'!AB:AB)</f>
        <v>0</v>
      </c>
      <c r="G624" s="23" t="e">
        <f t="shared" si="220"/>
        <v>#DIV/0!</v>
      </c>
      <c r="H624" s="24" t="e">
        <f t="shared" si="221"/>
        <v>#DIV/0!</v>
      </c>
      <c r="I624" s="24" t="e">
        <f t="shared" si="222"/>
        <v>#DIV/0!</v>
      </c>
      <c r="J624" s="23">
        <f>SUMIF('Rake Load'!A:A,B624,'Rake Load'!BI:BI)</f>
        <v>0</v>
      </c>
      <c r="K624" s="29">
        <f t="shared" si="223"/>
        <v>0</v>
      </c>
      <c r="L624" s="29" t="e">
        <f t="shared" si="224"/>
        <v>#DIV/0!</v>
      </c>
      <c r="M624" s="36" t="e">
        <f t="shared" si="225"/>
        <v>#DIV/0!</v>
      </c>
      <c r="N624" s="36" t="e">
        <f t="shared" si="226"/>
        <v>#DIV/0!</v>
      </c>
      <c r="O624" s="122">
        <f>SUMIF(C$2:C624,C624,D$2:D624)</f>
        <v>0</v>
      </c>
      <c r="P624" s="21">
        <f>SUMIF(C$2:C624,C624,F$2:F624)</f>
        <v>0</v>
      </c>
      <c r="Q624" s="25" t="e">
        <f t="shared" si="227"/>
        <v>#DIV/0!</v>
      </c>
      <c r="R624" s="24" t="e">
        <f t="shared" si="228"/>
        <v>#DIV/0!</v>
      </c>
      <c r="S624" s="24" t="e">
        <f t="shared" si="229"/>
        <v>#DIV/0!</v>
      </c>
      <c r="T624" s="122">
        <f>SUM(D$2:D624)</f>
        <v>376</v>
      </c>
      <c r="U624" s="26">
        <f>SUMIF(C$2:C624,C624,E$2:E624)</f>
        <v>0</v>
      </c>
      <c r="V624" s="26">
        <f>SUM(E$2:E624)</f>
        <v>1324319.5799999998</v>
      </c>
      <c r="W624" s="31">
        <f>SUM(F$2:F624)</f>
        <v>50.32291666666665</v>
      </c>
      <c r="X624" s="31">
        <f t="shared" si="230"/>
        <v>0.13383754432624109</v>
      </c>
      <c r="Y624" s="24">
        <f t="shared" si="231"/>
        <v>3</v>
      </c>
      <c r="Z624" s="24">
        <f t="shared" si="232"/>
        <v>12</v>
      </c>
      <c r="AA624" s="26">
        <f>SUMIF('Rake Load'!A:A,Summary!B624,'Rake Load'!AO:AO)</f>
        <v>0</v>
      </c>
      <c r="AB624" s="26">
        <f>SUMIF(C$2:C624,C624,AA$2:AA624)</f>
        <v>0</v>
      </c>
      <c r="AC624" s="26">
        <f>SUM(AA$2:AA624)</f>
        <v>125.58750000000001</v>
      </c>
      <c r="AD624" s="31" t="e">
        <f t="shared" si="233"/>
        <v>#DIV/0!</v>
      </c>
      <c r="AE624" s="31" t="e">
        <f t="shared" si="234"/>
        <v>#DIV/0!</v>
      </c>
      <c r="AF624" s="31">
        <f t="shared" si="235"/>
        <v>0.33400930851063831</v>
      </c>
      <c r="AG624" s="26">
        <f>SUMIF(Unloader!B:B,Summary!B624,Unloader!M:M)</f>
        <v>0</v>
      </c>
      <c r="AH624" s="26">
        <f>SUMIF(C$2:C624,C624,AG$2:AG624)</f>
        <v>0</v>
      </c>
      <c r="AI624" s="26">
        <f>SUM(AG$2:AG624)</f>
        <v>1381981</v>
      </c>
      <c r="AJ624" s="28">
        <f>SUMIF(Unloader!B:B,Summary!B624,Unloader!X:X)</f>
        <v>0</v>
      </c>
      <c r="AK624" s="28">
        <f>SUMIF(Unloader!B:B,Summary!B624,Unloader!AE:AE)+SUMIF(Unloader!B:B,Summary!B624,Unloader!BS:BS)+SUMIF(Unloader!B:B,Summary!B624,Unloader!BO:BO)</f>
        <v>0</v>
      </c>
      <c r="AL624" s="28">
        <f>SUMIF(C$2:C624,C624,AJ$2:AJ624)</f>
        <v>0</v>
      </c>
      <c r="AM624" s="28">
        <f>SUMIF(C$2:C624,C624,AK$2:AK624)</f>
        <v>0</v>
      </c>
      <c r="AN624" s="18" t="e">
        <f t="shared" si="236"/>
        <v>#DIV/0!</v>
      </c>
      <c r="AO624" s="18">
        <f>SUM(AJ$2:AJ624)</f>
        <v>52.99444444444444</v>
      </c>
      <c r="AP624" s="18">
        <f>SUM(AK$2:AK624)</f>
        <v>13.250694444444441</v>
      </c>
      <c r="AQ624" s="18">
        <f t="shared" si="237"/>
        <v>1448.8452062693295</v>
      </c>
    </row>
    <row r="625" spans="1:43" x14ac:dyDescent="0.25">
      <c r="A625" s="49">
        <f t="shared" si="241"/>
        <v>624</v>
      </c>
      <c r="B625" s="120">
        <f t="shared" si="241"/>
        <v>41257</v>
      </c>
      <c r="C625" s="21">
        <f t="shared" si="219"/>
        <v>12</v>
      </c>
      <c r="D625" s="51">
        <f>COUNTIF('Rake Load'!A:A,Summary!B625)</f>
        <v>0</v>
      </c>
      <c r="E625" s="51">
        <f>SUMIF('Rake Load'!A:A,B625,'Rake Load'!F:F)</f>
        <v>0</v>
      </c>
      <c r="F625" s="23">
        <f>SUMIF('Rake Load'!A:A,B625,'Rake Load'!AB:AB)</f>
        <v>0</v>
      </c>
      <c r="G625" s="23" t="e">
        <f t="shared" si="220"/>
        <v>#DIV/0!</v>
      </c>
      <c r="H625" s="24" t="e">
        <f t="shared" si="221"/>
        <v>#DIV/0!</v>
      </c>
      <c r="I625" s="24" t="e">
        <f t="shared" si="222"/>
        <v>#DIV/0!</v>
      </c>
      <c r="J625" s="23">
        <f>SUMIF('Rake Load'!A:A,B625,'Rake Load'!BI:BI)</f>
        <v>0</v>
      </c>
      <c r="K625" s="29">
        <f t="shared" si="223"/>
        <v>0</v>
      </c>
      <c r="L625" s="29" t="e">
        <f t="shared" si="224"/>
        <v>#DIV/0!</v>
      </c>
      <c r="M625" s="36" t="e">
        <f t="shared" si="225"/>
        <v>#DIV/0!</v>
      </c>
      <c r="N625" s="36" t="e">
        <f t="shared" si="226"/>
        <v>#DIV/0!</v>
      </c>
      <c r="O625" s="122">
        <f>SUMIF(C$2:C625,C625,D$2:D625)</f>
        <v>0</v>
      </c>
      <c r="P625" s="21">
        <f>SUMIF(C$2:C625,C625,F$2:F625)</f>
        <v>0</v>
      </c>
      <c r="Q625" s="25" t="e">
        <f t="shared" si="227"/>
        <v>#DIV/0!</v>
      </c>
      <c r="R625" s="24" t="e">
        <f t="shared" si="228"/>
        <v>#DIV/0!</v>
      </c>
      <c r="S625" s="24" t="e">
        <f t="shared" si="229"/>
        <v>#DIV/0!</v>
      </c>
      <c r="T625" s="122">
        <f>SUM(D$2:D625)</f>
        <v>376</v>
      </c>
      <c r="U625" s="26">
        <f>SUMIF(C$2:C625,C625,E$2:E625)</f>
        <v>0</v>
      </c>
      <c r="V625" s="26">
        <f>SUM(E$2:E625)</f>
        <v>1324319.5799999998</v>
      </c>
      <c r="W625" s="31">
        <f>SUM(F$2:F625)</f>
        <v>50.32291666666665</v>
      </c>
      <c r="X625" s="31">
        <f t="shared" si="230"/>
        <v>0.13383754432624109</v>
      </c>
      <c r="Y625" s="24">
        <f t="shared" si="231"/>
        <v>3</v>
      </c>
      <c r="Z625" s="24">
        <f t="shared" si="232"/>
        <v>12</v>
      </c>
      <c r="AA625" s="26">
        <f>SUMIF('Rake Load'!A:A,Summary!B625,'Rake Load'!AO:AO)</f>
        <v>0</v>
      </c>
      <c r="AB625" s="26">
        <f>SUMIF(C$2:C625,C625,AA$2:AA625)</f>
        <v>0</v>
      </c>
      <c r="AC625" s="26">
        <f>SUM(AA$2:AA625)</f>
        <v>125.58750000000001</v>
      </c>
      <c r="AD625" s="31" t="e">
        <f t="shared" si="233"/>
        <v>#DIV/0!</v>
      </c>
      <c r="AE625" s="31" t="e">
        <f t="shared" si="234"/>
        <v>#DIV/0!</v>
      </c>
      <c r="AF625" s="31">
        <f t="shared" si="235"/>
        <v>0.33400930851063831</v>
      </c>
      <c r="AG625" s="26">
        <f>SUMIF(Unloader!B:B,Summary!B625,Unloader!M:M)</f>
        <v>0</v>
      </c>
      <c r="AH625" s="26">
        <f>SUMIF(C$2:C625,C625,AG$2:AG625)</f>
        <v>0</v>
      </c>
      <c r="AI625" s="26">
        <f>SUM(AG$2:AG625)</f>
        <v>1381981</v>
      </c>
      <c r="AJ625" s="28">
        <f>SUMIF(Unloader!B:B,Summary!B625,Unloader!X:X)</f>
        <v>0</v>
      </c>
      <c r="AK625" s="28">
        <f>SUMIF(Unloader!B:B,Summary!B625,Unloader!AE:AE)+SUMIF(Unloader!B:B,Summary!B625,Unloader!BS:BS)+SUMIF(Unloader!B:B,Summary!B625,Unloader!BO:BO)</f>
        <v>0</v>
      </c>
      <c r="AL625" s="28">
        <f>SUMIF(C$2:C625,C625,AJ$2:AJ625)</f>
        <v>0</v>
      </c>
      <c r="AM625" s="28">
        <f>SUMIF(C$2:C625,C625,AK$2:AK625)</f>
        <v>0</v>
      </c>
      <c r="AN625" s="18" t="e">
        <f t="shared" si="236"/>
        <v>#DIV/0!</v>
      </c>
      <c r="AO625" s="18">
        <f>SUM(AJ$2:AJ625)</f>
        <v>52.99444444444444</v>
      </c>
      <c r="AP625" s="18">
        <f>SUM(AK$2:AK625)</f>
        <v>13.250694444444441</v>
      </c>
      <c r="AQ625" s="18">
        <f t="shared" si="237"/>
        <v>1448.8452062693295</v>
      </c>
    </row>
    <row r="626" spans="1:43" x14ac:dyDescent="0.25">
      <c r="A626" s="49">
        <f t="shared" si="241"/>
        <v>625</v>
      </c>
      <c r="B626" s="120">
        <f t="shared" si="241"/>
        <v>41258</v>
      </c>
      <c r="C626" s="21">
        <f t="shared" si="219"/>
        <v>12</v>
      </c>
      <c r="D626" s="51">
        <f>COUNTIF('Rake Load'!A:A,Summary!B626)</f>
        <v>0</v>
      </c>
      <c r="E626" s="51">
        <f>SUMIF('Rake Load'!A:A,B626,'Rake Load'!F:F)</f>
        <v>0</v>
      </c>
      <c r="F626" s="23">
        <f>SUMIF('Rake Load'!A:A,B626,'Rake Load'!AB:AB)</f>
        <v>0</v>
      </c>
      <c r="G626" s="23" t="e">
        <f t="shared" si="220"/>
        <v>#DIV/0!</v>
      </c>
      <c r="H626" s="24" t="e">
        <f t="shared" si="221"/>
        <v>#DIV/0!</v>
      </c>
      <c r="I626" s="24" t="e">
        <f t="shared" si="222"/>
        <v>#DIV/0!</v>
      </c>
      <c r="J626" s="23">
        <f>SUMIF('Rake Load'!A:A,B626,'Rake Load'!BI:BI)</f>
        <v>0</v>
      </c>
      <c r="K626" s="29">
        <f t="shared" si="223"/>
        <v>0</v>
      </c>
      <c r="L626" s="29" t="e">
        <f t="shared" si="224"/>
        <v>#DIV/0!</v>
      </c>
      <c r="M626" s="36" t="e">
        <f t="shared" si="225"/>
        <v>#DIV/0!</v>
      </c>
      <c r="N626" s="36" t="e">
        <f t="shared" si="226"/>
        <v>#DIV/0!</v>
      </c>
      <c r="O626" s="122">
        <f>SUMIF(C$2:C626,C626,D$2:D626)</f>
        <v>0</v>
      </c>
      <c r="P626" s="21">
        <f>SUMIF(C$2:C626,C626,F$2:F626)</f>
        <v>0</v>
      </c>
      <c r="Q626" s="25" t="e">
        <f t="shared" si="227"/>
        <v>#DIV/0!</v>
      </c>
      <c r="R626" s="24" t="e">
        <f t="shared" si="228"/>
        <v>#DIV/0!</v>
      </c>
      <c r="S626" s="24" t="e">
        <f t="shared" si="229"/>
        <v>#DIV/0!</v>
      </c>
      <c r="T626" s="122">
        <f>SUM(D$2:D626)</f>
        <v>376</v>
      </c>
      <c r="U626" s="26">
        <f>SUMIF(C$2:C626,C626,E$2:E626)</f>
        <v>0</v>
      </c>
      <c r="V626" s="26">
        <f>SUM(E$2:E626)</f>
        <v>1324319.5799999998</v>
      </c>
      <c r="W626" s="31">
        <f>SUM(F$2:F626)</f>
        <v>50.32291666666665</v>
      </c>
      <c r="X626" s="31">
        <f t="shared" si="230"/>
        <v>0.13383754432624109</v>
      </c>
      <c r="Y626" s="24">
        <f t="shared" si="231"/>
        <v>3</v>
      </c>
      <c r="Z626" s="24">
        <f t="shared" si="232"/>
        <v>12</v>
      </c>
      <c r="AA626" s="26">
        <f>SUMIF('Rake Load'!A:A,Summary!B626,'Rake Load'!AO:AO)</f>
        <v>0</v>
      </c>
      <c r="AB626" s="26">
        <f>SUMIF(C$2:C626,C626,AA$2:AA626)</f>
        <v>0</v>
      </c>
      <c r="AC626" s="26">
        <f>SUM(AA$2:AA626)</f>
        <v>125.58750000000001</v>
      </c>
      <c r="AD626" s="31" t="e">
        <f t="shared" si="233"/>
        <v>#DIV/0!</v>
      </c>
      <c r="AE626" s="31" t="e">
        <f t="shared" si="234"/>
        <v>#DIV/0!</v>
      </c>
      <c r="AF626" s="31">
        <f t="shared" si="235"/>
        <v>0.33400930851063831</v>
      </c>
      <c r="AG626" s="26">
        <f>SUMIF(Unloader!B:B,Summary!B626,Unloader!M:M)</f>
        <v>0</v>
      </c>
      <c r="AH626" s="26">
        <f>SUMIF(C$2:C626,C626,AG$2:AG626)</f>
        <v>0</v>
      </c>
      <c r="AI626" s="26">
        <f>SUM(AG$2:AG626)</f>
        <v>1381981</v>
      </c>
      <c r="AJ626" s="28">
        <f>SUMIF(Unloader!B:B,Summary!B626,Unloader!X:X)</f>
        <v>0</v>
      </c>
      <c r="AK626" s="28">
        <f>SUMIF(Unloader!B:B,Summary!B626,Unloader!AE:AE)+SUMIF(Unloader!B:B,Summary!B626,Unloader!BS:BS)+SUMIF(Unloader!B:B,Summary!B626,Unloader!BO:BO)</f>
        <v>0</v>
      </c>
      <c r="AL626" s="28">
        <f>SUMIF(C$2:C626,C626,AJ$2:AJ626)</f>
        <v>0</v>
      </c>
      <c r="AM626" s="28">
        <f>SUMIF(C$2:C626,C626,AK$2:AK626)</f>
        <v>0</v>
      </c>
      <c r="AN626" s="18" t="e">
        <f t="shared" si="236"/>
        <v>#DIV/0!</v>
      </c>
      <c r="AO626" s="18">
        <f>SUM(AJ$2:AJ626)</f>
        <v>52.99444444444444</v>
      </c>
      <c r="AP626" s="18">
        <f>SUM(AK$2:AK626)</f>
        <v>13.250694444444441</v>
      </c>
      <c r="AQ626" s="18">
        <f t="shared" si="237"/>
        <v>1448.8452062693295</v>
      </c>
    </row>
    <row r="627" spans="1:43" x14ac:dyDescent="0.25">
      <c r="A627" s="49">
        <f t="shared" si="241"/>
        <v>626</v>
      </c>
      <c r="B627" s="120">
        <f t="shared" si="241"/>
        <v>41259</v>
      </c>
      <c r="C627" s="21">
        <f t="shared" si="219"/>
        <v>12</v>
      </c>
      <c r="D627" s="51">
        <f>COUNTIF('Rake Load'!A:A,Summary!B627)</f>
        <v>0</v>
      </c>
      <c r="E627" s="51">
        <f>SUMIF('Rake Load'!A:A,B627,'Rake Load'!F:F)</f>
        <v>0</v>
      </c>
      <c r="F627" s="23">
        <f>SUMIF('Rake Load'!A:A,B627,'Rake Load'!AB:AB)</f>
        <v>0</v>
      </c>
      <c r="G627" s="23" t="e">
        <f t="shared" si="220"/>
        <v>#DIV/0!</v>
      </c>
      <c r="H627" s="24" t="e">
        <f t="shared" si="221"/>
        <v>#DIV/0!</v>
      </c>
      <c r="I627" s="24" t="e">
        <f t="shared" si="222"/>
        <v>#DIV/0!</v>
      </c>
      <c r="J627" s="23">
        <f>SUMIF('Rake Load'!A:A,B627,'Rake Load'!BI:BI)</f>
        <v>0</v>
      </c>
      <c r="K627" s="29">
        <f t="shared" si="223"/>
        <v>0</v>
      </c>
      <c r="L627" s="29" t="e">
        <f t="shared" si="224"/>
        <v>#DIV/0!</v>
      </c>
      <c r="M627" s="36" t="e">
        <f t="shared" si="225"/>
        <v>#DIV/0!</v>
      </c>
      <c r="N627" s="36" t="e">
        <f t="shared" si="226"/>
        <v>#DIV/0!</v>
      </c>
      <c r="O627" s="122">
        <f>SUMIF(C$2:C627,C627,D$2:D627)</f>
        <v>0</v>
      </c>
      <c r="P627" s="21">
        <f>SUMIF(C$2:C627,C627,F$2:F627)</f>
        <v>0</v>
      </c>
      <c r="Q627" s="25" t="e">
        <f t="shared" si="227"/>
        <v>#DIV/0!</v>
      </c>
      <c r="R627" s="24" t="e">
        <f t="shared" si="228"/>
        <v>#DIV/0!</v>
      </c>
      <c r="S627" s="24" t="e">
        <f t="shared" si="229"/>
        <v>#DIV/0!</v>
      </c>
      <c r="T627" s="122">
        <f>SUM(D$2:D627)</f>
        <v>376</v>
      </c>
      <c r="U627" s="26">
        <f>SUMIF(C$2:C627,C627,E$2:E627)</f>
        <v>0</v>
      </c>
      <c r="V627" s="26">
        <f>SUM(E$2:E627)</f>
        <v>1324319.5799999998</v>
      </c>
      <c r="W627" s="31">
        <f>SUM(F$2:F627)</f>
        <v>50.32291666666665</v>
      </c>
      <c r="X627" s="31">
        <f t="shared" si="230"/>
        <v>0.13383754432624109</v>
      </c>
      <c r="Y627" s="24">
        <f t="shared" si="231"/>
        <v>3</v>
      </c>
      <c r="Z627" s="24">
        <f t="shared" si="232"/>
        <v>12</v>
      </c>
      <c r="AA627" s="26">
        <f>SUMIF('Rake Load'!A:A,Summary!B627,'Rake Load'!AO:AO)</f>
        <v>0</v>
      </c>
      <c r="AB627" s="26">
        <f>SUMIF(C$2:C627,C627,AA$2:AA627)</f>
        <v>0</v>
      </c>
      <c r="AC627" s="26">
        <f>SUM(AA$2:AA627)</f>
        <v>125.58750000000001</v>
      </c>
      <c r="AD627" s="31" t="e">
        <f t="shared" si="233"/>
        <v>#DIV/0!</v>
      </c>
      <c r="AE627" s="31" t="e">
        <f t="shared" si="234"/>
        <v>#DIV/0!</v>
      </c>
      <c r="AF627" s="31">
        <f t="shared" si="235"/>
        <v>0.33400930851063831</v>
      </c>
      <c r="AG627" s="26">
        <f>SUMIF(Unloader!B:B,Summary!B627,Unloader!M:M)</f>
        <v>0</v>
      </c>
      <c r="AH627" s="26">
        <f>SUMIF(C$2:C627,C627,AG$2:AG627)</f>
        <v>0</v>
      </c>
      <c r="AI627" s="26">
        <f>SUM(AG$2:AG627)</f>
        <v>1381981</v>
      </c>
      <c r="AJ627" s="28">
        <f>SUMIF(Unloader!B:B,Summary!B627,Unloader!X:X)</f>
        <v>0</v>
      </c>
      <c r="AK627" s="28">
        <f>SUMIF(Unloader!B:B,Summary!B627,Unloader!AE:AE)+SUMIF(Unloader!B:B,Summary!B627,Unloader!BS:BS)+SUMIF(Unloader!B:B,Summary!B627,Unloader!BO:BO)</f>
        <v>0</v>
      </c>
      <c r="AL627" s="28">
        <f>SUMIF(C$2:C627,C627,AJ$2:AJ627)</f>
        <v>0</v>
      </c>
      <c r="AM627" s="28">
        <f>SUMIF(C$2:C627,C627,AK$2:AK627)</f>
        <v>0</v>
      </c>
      <c r="AN627" s="18" t="e">
        <f t="shared" si="236"/>
        <v>#DIV/0!</v>
      </c>
      <c r="AO627" s="18">
        <f>SUM(AJ$2:AJ627)</f>
        <v>52.99444444444444</v>
      </c>
      <c r="AP627" s="18">
        <f>SUM(AK$2:AK627)</f>
        <v>13.250694444444441</v>
      </c>
      <c r="AQ627" s="18">
        <f t="shared" si="237"/>
        <v>1448.8452062693295</v>
      </c>
    </row>
    <row r="628" spans="1:43" x14ac:dyDescent="0.25">
      <c r="A628" s="49">
        <f t="shared" si="241"/>
        <v>627</v>
      </c>
      <c r="B628" s="120">
        <f t="shared" si="241"/>
        <v>41260</v>
      </c>
      <c r="C628" s="21">
        <f t="shared" si="219"/>
        <v>12</v>
      </c>
      <c r="D628" s="51">
        <f>COUNTIF('Rake Load'!A:A,Summary!B628)</f>
        <v>0</v>
      </c>
      <c r="E628" s="51">
        <f>SUMIF('Rake Load'!A:A,B628,'Rake Load'!F:F)</f>
        <v>0</v>
      </c>
      <c r="F628" s="23">
        <f>SUMIF('Rake Load'!A:A,B628,'Rake Load'!AB:AB)</f>
        <v>0</v>
      </c>
      <c r="G628" s="23" t="e">
        <f t="shared" si="220"/>
        <v>#DIV/0!</v>
      </c>
      <c r="H628" s="24" t="e">
        <f t="shared" si="221"/>
        <v>#DIV/0!</v>
      </c>
      <c r="I628" s="24" t="e">
        <f t="shared" si="222"/>
        <v>#DIV/0!</v>
      </c>
      <c r="J628" s="23">
        <f>SUMIF('Rake Load'!A:A,B628,'Rake Load'!BI:BI)</f>
        <v>0</v>
      </c>
      <c r="K628" s="29">
        <f t="shared" si="223"/>
        <v>0</v>
      </c>
      <c r="L628" s="29" t="e">
        <f t="shared" si="224"/>
        <v>#DIV/0!</v>
      </c>
      <c r="M628" s="36" t="e">
        <f t="shared" si="225"/>
        <v>#DIV/0!</v>
      </c>
      <c r="N628" s="36" t="e">
        <f t="shared" si="226"/>
        <v>#DIV/0!</v>
      </c>
      <c r="O628" s="122">
        <f>SUMIF(C$2:C628,C628,D$2:D628)</f>
        <v>0</v>
      </c>
      <c r="P628" s="21">
        <f>SUMIF(C$2:C628,C628,F$2:F628)</f>
        <v>0</v>
      </c>
      <c r="Q628" s="25" t="e">
        <f t="shared" si="227"/>
        <v>#DIV/0!</v>
      </c>
      <c r="R628" s="24" t="e">
        <f t="shared" si="228"/>
        <v>#DIV/0!</v>
      </c>
      <c r="S628" s="24" t="e">
        <f t="shared" si="229"/>
        <v>#DIV/0!</v>
      </c>
      <c r="T628" s="122">
        <f>SUM(D$2:D628)</f>
        <v>376</v>
      </c>
      <c r="U628" s="26">
        <f>SUMIF(C$2:C628,C628,E$2:E628)</f>
        <v>0</v>
      </c>
      <c r="V628" s="26">
        <f>SUM(E$2:E628)</f>
        <v>1324319.5799999998</v>
      </c>
      <c r="W628" s="31">
        <f>SUM(F$2:F628)</f>
        <v>50.32291666666665</v>
      </c>
      <c r="X628" s="31">
        <f t="shared" si="230"/>
        <v>0.13383754432624109</v>
      </c>
      <c r="Y628" s="24">
        <f t="shared" si="231"/>
        <v>3</v>
      </c>
      <c r="Z628" s="24">
        <f t="shared" si="232"/>
        <v>12</v>
      </c>
      <c r="AA628" s="26">
        <f>SUMIF('Rake Load'!A:A,Summary!B628,'Rake Load'!AO:AO)</f>
        <v>0</v>
      </c>
      <c r="AB628" s="26">
        <f>SUMIF(C$2:C628,C628,AA$2:AA628)</f>
        <v>0</v>
      </c>
      <c r="AC628" s="26">
        <f>SUM(AA$2:AA628)</f>
        <v>125.58750000000001</v>
      </c>
      <c r="AD628" s="31" t="e">
        <f t="shared" si="233"/>
        <v>#DIV/0!</v>
      </c>
      <c r="AE628" s="31" t="e">
        <f t="shared" si="234"/>
        <v>#DIV/0!</v>
      </c>
      <c r="AF628" s="31">
        <f t="shared" si="235"/>
        <v>0.33400930851063831</v>
      </c>
      <c r="AG628" s="26">
        <f>SUMIF(Unloader!B:B,Summary!B628,Unloader!M:M)</f>
        <v>0</v>
      </c>
      <c r="AH628" s="26">
        <f>SUMIF(C$2:C628,C628,AG$2:AG628)</f>
        <v>0</v>
      </c>
      <c r="AI628" s="26">
        <f>SUM(AG$2:AG628)</f>
        <v>1381981</v>
      </c>
      <c r="AJ628" s="28">
        <f>SUMIF(Unloader!B:B,Summary!B628,Unloader!X:X)</f>
        <v>0</v>
      </c>
      <c r="AK628" s="28">
        <f>SUMIF(Unloader!B:B,Summary!B628,Unloader!AE:AE)+SUMIF(Unloader!B:B,Summary!B628,Unloader!BS:BS)+SUMIF(Unloader!B:B,Summary!B628,Unloader!BO:BO)</f>
        <v>0</v>
      </c>
      <c r="AL628" s="28">
        <f>SUMIF(C$2:C628,C628,AJ$2:AJ628)</f>
        <v>0</v>
      </c>
      <c r="AM628" s="28">
        <f>SUMIF(C$2:C628,C628,AK$2:AK628)</f>
        <v>0</v>
      </c>
      <c r="AN628" s="18" t="e">
        <f t="shared" si="236"/>
        <v>#DIV/0!</v>
      </c>
      <c r="AO628" s="18">
        <f>SUM(AJ$2:AJ628)</f>
        <v>52.99444444444444</v>
      </c>
      <c r="AP628" s="18">
        <f>SUM(AK$2:AK628)</f>
        <v>13.250694444444441</v>
      </c>
      <c r="AQ628" s="18">
        <f t="shared" si="237"/>
        <v>1448.8452062693295</v>
      </c>
    </row>
    <row r="629" spans="1:43" x14ac:dyDescent="0.25">
      <c r="A629" s="49">
        <f t="shared" si="241"/>
        <v>628</v>
      </c>
      <c r="B629" s="120">
        <f t="shared" si="241"/>
        <v>41261</v>
      </c>
      <c r="C629" s="21">
        <f t="shared" si="219"/>
        <v>12</v>
      </c>
      <c r="D629" s="51">
        <f>COUNTIF('Rake Load'!A:A,Summary!B629)</f>
        <v>0</v>
      </c>
      <c r="E629" s="51">
        <f>SUMIF('Rake Load'!A:A,B629,'Rake Load'!F:F)</f>
        <v>0</v>
      </c>
      <c r="F629" s="23">
        <f>SUMIF('Rake Load'!A:A,B629,'Rake Load'!AB:AB)</f>
        <v>0</v>
      </c>
      <c r="G629" s="23" t="e">
        <f t="shared" si="220"/>
        <v>#DIV/0!</v>
      </c>
      <c r="H629" s="24" t="e">
        <f t="shared" si="221"/>
        <v>#DIV/0!</v>
      </c>
      <c r="I629" s="24" t="e">
        <f t="shared" si="222"/>
        <v>#DIV/0!</v>
      </c>
      <c r="J629" s="23">
        <f>SUMIF('Rake Load'!A:A,B629,'Rake Load'!BI:BI)</f>
        <v>0</v>
      </c>
      <c r="K629" s="29">
        <f t="shared" si="223"/>
        <v>0</v>
      </c>
      <c r="L629" s="29" t="e">
        <f t="shared" si="224"/>
        <v>#DIV/0!</v>
      </c>
      <c r="M629" s="36" t="e">
        <f t="shared" si="225"/>
        <v>#DIV/0!</v>
      </c>
      <c r="N629" s="36" t="e">
        <f t="shared" si="226"/>
        <v>#DIV/0!</v>
      </c>
      <c r="O629" s="122">
        <f>SUMIF(C$2:C629,C629,D$2:D629)</f>
        <v>0</v>
      </c>
      <c r="P629" s="21">
        <f>SUMIF(C$2:C629,C629,F$2:F629)</f>
        <v>0</v>
      </c>
      <c r="Q629" s="25" t="e">
        <f t="shared" si="227"/>
        <v>#DIV/0!</v>
      </c>
      <c r="R629" s="24" t="e">
        <f t="shared" si="228"/>
        <v>#DIV/0!</v>
      </c>
      <c r="S629" s="24" t="e">
        <f t="shared" si="229"/>
        <v>#DIV/0!</v>
      </c>
      <c r="T629" s="122">
        <f>SUM(D$2:D629)</f>
        <v>376</v>
      </c>
      <c r="U629" s="26">
        <f>SUMIF(C$2:C629,C629,E$2:E629)</f>
        <v>0</v>
      </c>
      <c r="V629" s="26">
        <f>SUM(E$2:E629)</f>
        <v>1324319.5799999998</v>
      </c>
      <c r="W629" s="31">
        <f>SUM(F$2:F629)</f>
        <v>50.32291666666665</v>
      </c>
      <c r="X629" s="31">
        <f t="shared" si="230"/>
        <v>0.13383754432624109</v>
      </c>
      <c r="Y629" s="24">
        <f t="shared" si="231"/>
        <v>3</v>
      </c>
      <c r="Z629" s="24">
        <f t="shared" si="232"/>
        <v>12</v>
      </c>
      <c r="AA629" s="26">
        <f>SUMIF('Rake Load'!A:A,Summary!B629,'Rake Load'!AO:AO)</f>
        <v>0</v>
      </c>
      <c r="AB629" s="26">
        <f>SUMIF(C$2:C629,C629,AA$2:AA629)</f>
        <v>0</v>
      </c>
      <c r="AC629" s="26">
        <f>SUM(AA$2:AA629)</f>
        <v>125.58750000000001</v>
      </c>
      <c r="AD629" s="31" t="e">
        <f t="shared" si="233"/>
        <v>#DIV/0!</v>
      </c>
      <c r="AE629" s="31" t="e">
        <f t="shared" si="234"/>
        <v>#DIV/0!</v>
      </c>
      <c r="AF629" s="31">
        <f t="shared" si="235"/>
        <v>0.33400930851063831</v>
      </c>
      <c r="AG629" s="26">
        <f>SUMIF(Unloader!B:B,Summary!B629,Unloader!M:M)</f>
        <v>0</v>
      </c>
      <c r="AH629" s="26">
        <f>SUMIF(C$2:C629,C629,AG$2:AG629)</f>
        <v>0</v>
      </c>
      <c r="AI629" s="26">
        <f>SUM(AG$2:AG629)</f>
        <v>1381981</v>
      </c>
      <c r="AJ629" s="28">
        <f>SUMIF(Unloader!B:B,Summary!B629,Unloader!X:X)</f>
        <v>0</v>
      </c>
      <c r="AK629" s="28">
        <f>SUMIF(Unloader!B:B,Summary!B629,Unloader!AE:AE)+SUMIF(Unloader!B:B,Summary!B629,Unloader!BS:BS)+SUMIF(Unloader!B:B,Summary!B629,Unloader!BO:BO)</f>
        <v>0</v>
      </c>
      <c r="AL629" s="28">
        <f>SUMIF(C$2:C629,C629,AJ$2:AJ629)</f>
        <v>0</v>
      </c>
      <c r="AM629" s="28">
        <f>SUMIF(C$2:C629,C629,AK$2:AK629)</f>
        <v>0</v>
      </c>
      <c r="AN629" s="18" t="e">
        <f t="shared" si="236"/>
        <v>#DIV/0!</v>
      </c>
      <c r="AO629" s="18">
        <f>SUM(AJ$2:AJ629)</f>
        <v>52.99444444444444</v>
      </c>
      <c r="AP629" s="18">
        <f>SUM(AK$2:AK629)</f>
        <v>13.250694444444441</v>
      </c>
      <c r="AQ629" s="18">
        <f t="shared" si="237"/>
        <v>1448.8452062693295</v>
      </c>
    </row>
    <row r="630" spans="1:43" x14ac:dyDescent="0.25">
      <c r="A630" s="49">
        <f t="shared" si="241"/>
        <v>629</v>
      </c>
      <c r="B630" s="120">
        <f t="shared" si="241"/>
        <v>41262</v>
      </c>
      <c r="C630" s="21">
        <f t="shared" si="219"/>
        <v>12</v>
      </c>
      <c r="D630" s="51">
        <f>COUNTIF('Rake Load'!A:A,Summary!B630)</f>
        <v>0</v>
      </c>
      <c r="E630" s="51">
        <f>SUMIF('Rake Load'!A:A,B630,'Rake Load'!F:F)</f>
        <v>0</v>
      </c>
      <c r="F630" s="23">
        <f>SUMIF('Rake Load'!A:A,B630,'Rake Load'!AB:AB)</f>
        <v>0</v>
      </c>
      <c r="G630" s="23" t="e">
        <f t="shared" si="220"/>
        <v>#DIV/0!</v>
      </c>
      <c r="H630" s="24" t="e">
        <f t="shared" si="221"/>
        <v>#DIV/0!</v>
      </c>
      <c r="I630" s="24" t="e">
        <f t="shared" si="222"/>
        <v>#DIV/0!</v>
      </c>
      <c r="J630" s="23">
        <f>SUMIF('Rake Load'!A:A,B630,'Rake Load'!BI:BI)</f>
        <v>0</v>
      </c>
      <c r="K630" s="29">
        <f t="shared" si="223"/>
        <v>0</v>
      </c>
      <c r="L630" s="29" t="e">
        <f t="shared" si="224"/>
        <v>#DIV/0!</v>
      </c>
      <c r="M630" s="36" t="e">
        <f t="shared" si="225"/>
        <v>#DIV/0!</v>
      </c>
      <c r="N630" s="36" t="e">
        <f t="shared" si="226"/>
        <v>#DIV/0!</v>
      </c>
      <c r="O630" s="122">
        <f>SUMIF(C$2:C630,C630,D$2:D630)</f>
        <v>0</v>
      </c>
      <c r="P630" s="21">
        <f>SUMIF(C$2:C630,C630,F$2:F630)</f>
        <v>0</v>
      </c>
      <c r="Q630" s="25" t="e">
        <f t="shared" si="227"/>
        <v>#DIV/0!</v>
      </c>
      <c r="R630" s="24" t="e">
        <f t="shared" si="228"/>
        <v>#DIV/0!</v>
      </c>
      <c r="S630" s="24" t="e">
        <f t="shared" si="229"/>
        <v>#DIV/0!</v>
      </c>
      <c r="T630" s="122">
        <f>SUM(D$2:D630)</f>
        <v>376</v>
      </c>
      <c r="U630" s="26">
        <f>SUMIF(C$2:C630,C630,E$2:E630)</f>
        <v>0</v>
      </c>
      <c r="V630" s="26">
        <f>SUM(E$2:E630)</f>
        <v>1324319.5799999998</v>
      </c>
      <c r="W630" s="31">
        <f>SUM(F$2:F630)</f>
        <v>50.32291666666665</v>
      </c>
      <c r="X630" s="31">
        <f t="shared" si="230"/>
        <v>0.13383754432624109</v>
      </c>
      <c r="Y630" s="24">
        <f t="shared" si="231"/>
        <v>3</v>
      </c>
      <c r="Z630" s="24">
        <f t="shared" si="232"/>
        <v>12</v>
      </c>
      <c r="AA630" s="26">
        <f>SUMIF('Rake Load'!A:A,Summary!B630,'Rake Load'!AO:AO)</f>
        <v>0</v>
      </c>
      <c r="AB630" s="26">
        <f>SUMIF(C$2:C630,C630,AA$2:AA630)</f>
        <v>0</v>
      </c>
      <c r="AC630" s="26">
        <f>SUM(AA$2:AA630)</f>
        <v>125.58750000000001</v>
      </c>
      <c r="AD630" s="31" t="e">
        <f t="shared" si="233"/>
        <v>#DIV/0!</v>
      </c>
      <c r="AE630" s="31" t="e">
        <f t="shared" si="234"/>
        <v>#DIV/0!</v>
      </c>
      <c r="AF630" s="31">
        <f t="shared" si="235"/>
        <v>0.33400930851063831</v>
      </c>
      <c r="AG630" s="26">
        <f>SUMIF(Unloader!B:B,Summary!B630,Unloader!M:M)</f>
        <v>0</v>
      </c>
      <c r="AH630" s="26">
        <f>SUMIF(C$2:C630,C630,AG$2:AG630)</f>
        <v>0</v>
      </c>
      <c r="AI630" s="26">
        <f>SUM(AG$2:AG630)</f>
        <v>1381981</v>
      </c>
      <c r="AJ630" s="28">
        <f>SUMIF(Unloader!B:B,Summary!B630,Unloader!X:X)</f>
        <v>0</v>
      </c>
      <c r="AK630" s="28">
        <f>SUMIF(Unloader!B:B,Summary!B630,Unloader!AE:AE)+SUMIF(Unloader!B:B,Summary!B630,Unloader!BS:BS)+SUMIF(Unloader!B:B,Summary!B630,Unloader!BO:BO)</f>
        <v>0</v>
      </c>
      <c r="AL630" s="28">
        <f>SUMIF(C$2:C630,C630,AJ$2:AJ630)</f>
        <v>0</v>
      </c>
      <c r="AM630" s="28">
        <f>SUMIF(C$2:C630,C630,AK$2:AK630)</f>
        <v>0</v>
      </c>
      <c r="AN630" s="18" t="e">
        <f t="shared" si="236"/>
        <v>#DIV/0!</v>
      </c>
      <c r="AO630" s="18">
        <f>SUM(AJ$2:AJ630)</f>
        <v>52.99444444444444</v>
      </c>
      <c r="AP630" s="18">
        <f>SUM(AK$2:AK630)</f>
        <v>13.250694444444441</v>
      </c>
      <c r="AQ630" s="18">
        <f t="shared" si="237"/>
        <v>1448.8452062693295</v>
      </c>
    </row>
    <row r="631" spans="1:43" x14ac:dyDescent="0.25">
      <c r="A631" s="49">
        <f t="shared" si="241"/>
        <v>630</v>
      </c>
      <c r="B631" s="120">
        <f t="shared" si="241"/>
        <v>41263</v>
      </c>
      <c r="C631" s="21">
        <f t="shared" ref="C631:C694" si="242">MONTH(B631)</f>
        <v>12</v>
      </c>
      <c r="D631" s="51">
        <f>COUNTIF('Rake Load'!A:A,Summary!B631)</f>
        <v>0</v>
      </c>
      <c r="E631" s="51">
        <f>SUMIF('Rake Load'!A:A,B631,'Rake Load'!F:F)</f>
        <v>0</v>
      </c>
      <c r="F631" s="23">
        <f>SUMIF('Rake Load'!A:A,B631,'Rake Load'!AB:AB)</f>
        <v>0</v>
      </c>
      <c r="G631" s="23" t="e">
        <f t="shared" ref="G631:G694" si="243">F631/D631</f>
        <v>#DIV/0!</v>
      </c>
      <c r="H631" s="24" t="e">
        <f t="shared" ref="H631:H694" si="244">HOUR(G631)</f>
        <v>#DIV/0!</v>
      </c>
      <c r="I631" s="24" t="e">
        <f t="shared" ref="I631:I694" si="245">MINUTE(G631)</f>
        <v>#DIV/0!</v>
      </c>
      <c r="J631" s="23">
        <f>SUMIF('Rake Load'!A:A,B631,'Rake Load'!BI:BI)</f>
        <v>0</v>
      </c>
      <c r="K631" s="29">
        <f t="shared" ref="K631:K694" si="246">F631-J631</f>
        <v>0</v>
      </c>
      <c r="L631" s="29" t="e">
        <f t="shared" ref="L631:L694" si="247">K631/D631</f>
        <v>#DIV/0!</v>
      </c>
      <c r="M631" s="36" t="e">
        <f t="shared" ref="M631:M694" si="248">HOUR(L631)</f>
        <v>#DIV/0!</v>
      </c>
      <c r="N631" s="36" t="e">
        <f t="shared" ref="N631:N694" si="249">MINUTE(L631)</f>
        <v>#DIV/0!</v>
      </c>
      <c r="O631" s="122">
        <f>SUMIF(C$2:C631,C631,D$2:D631)</f>
        <v>0</v>
      </c>
      <c r="P631" s="21">
        <f>SUMIF(C$2:C631,C631,F$2:F631)</f>
        <v>0</v>
      </c>
      <c r="Q631" s="25" t="e">
        <f t="shared" ref="Q631:Q694" si="250">P631/O631</f>
        <v>#DIV/0!</v>
      </c>
      <c r="R631" s="24" t="e">
        <f t="shared" ref="R631:R694" si="251">HOUR(Q631)</f>
        <v>#DIV/0!</v>
      </c>
      <c r="S631" s="24" t="e">
        <f t="shared" ref="S631:S694" si="252">MINUTE(Q631)</f>
        <v>#DIV/0!</v>
      </c>
      <c r="T631" s="122">
        <f>SUM(D$2:D631)</f>
        <v>376</v>
      </c>
      <c r="U631" s="26">
        <f>SUMIF(C$2:C631,C631,E$2:E631)</f>
        <v>0</v>
      </c>
      <c r="V631" s="26">
        <f>SUM(E$2:E631)</f>
        <v>1324319.5799999998</v>
      </c>
      <c r="W631" s="31">
        <f>SUM(F$2:F631)</f>
        <v>50.32291666666665</v>
      </c>
      <c r="X631" s="31">
        <f t="shared" ref="X631:X694" si="253">W631/T631</f>
        <v>0.13383754432624109</v>
      </c>
      <c r="Y631" s="24">
        <f t="shared" ref="Y631:Y694" si="254">HOUR(X631)</f>
        <v>3</v>
      </c>
      <c r="Z631" s="24">
        <f t="shared" ref="Z631:Z694" si="255">MINUTE(X631)</f>
        <v>12</v>
      </c>
      <c r="AA631" s="26">
        <f>SUMIF('Rake Load'!A:A,Summary!B631,'Rake Load'!AO:AO)</f>
        <v>0</v>
      </c>
      <c r="AB631" s="26">
        <f>SUMIF(C$2:C631,C631,AA$2:AA631)</f>
        <v>0</v>
      </c>
      <c r="AC631" s="26">
        <f>SUM(AA$2:AA631)</f>
        <v>125.58750000000001</v>
      </c>
      <c r="AD631" s="31" t="e">
        <f t="shared" ref="AD631:AD694" si="256">AA631/D631</f>
        <v>#DIV/0!</v>
      </c>
      <c r="AE631" s="31" t="e">
        <f t="shared" ref="AE631:AE694" si="257">AB631/O631</f>
        <v>#DIV/0!</v>
      </c>
      <c r="AF631" s="31">
        <f t="shared" ref="AF631:AF694" si="258">AC631/T631</f>
        <v>0.33400930851063831</v>
      </c>
      <c r="AG631" s="26">
        <f>SUMIF(Unloader!B:B,Summary!B631,Unloader!M:M)</f>
        <v>0</v>
      </c>
      <c r="AH631" s="26">
        <f>SUMIF(C$2:C631,C631,AG$2:AG631)</f>
        <v>0</v>
      </c>
      <c r="AI631" s="26">
        <f>SUM(AG$2:AG631)</f>
        <v>1381981</v>
      </c>
      <c r="AJ631" s="28">
        <f>SUMIF(Unloader!B:B,Summary!B631,Unloader!X:X)</f>
        <v>0</v>
      </c>
      <c r="AK631" s="28">
        <f>SUMIF(Unloader!B:B,Summary!B631,Unloader!AE:AE)+SUMIF(Unloader!B:B,Summary!B631,Unloader!BS:BS)+SUMIF(Unloader!B:B,Summary!B631,Unloader!BO:BO)</f>
        <v>0</v>
      </c>
      <c r="AL631" s="28">
        <f>SUMIF(C$2:C631,C631,AJ$2:AJ631)</f>
        <v>0</v>
      </c>
      <c r="AM631" s="28">
        <f>SUMIF(C$2:C631,C631,AK$2:AK631)</f>
        <v>0</v>
      </c>
      <c r="AN631" s="18" t="e">
        <f t="shared" ref="AN631:AN694" si="259">AH631/(AL631-AM631)/24</f>
        <v>#DIV/0!</v>
      </c>
      <c r="AO631" s="18">
        <f>SUM(AJ$2:AJ631)</f>
        <v>52.99444444444444</v>
      </c>
      <c r="AP631" s="18">
        <f>SUM(AK$2:AK631)</f>
        <v>13.250694444444441</v>
      </c>
      <c r="AQ631" s="18">
        <f t="shared" ref="AQ631:AQ694" si="260">AI631/(AO631-AP631)/24</f>
        <v>1448.8452062693295</v>
      </c>
    </row>
    <row r="632" spans="1:43" x14ac:dyDescent="0.25">
      <c r="A632" s="49">
        <f t="shared" ref="A632:B647" si="261">A631+1</f>
        <v>631</v>
      </c>
      <c r="B632" s="120">
        <f t="shared" si="261"/>
        <v>41264</v>
      </c>
      <c r="C632" s="21">
        <f t="shared" si="242"/>
        <v>12</v>
      </c>
      <c r="D632" s="51">
        <f>COUNTIF('Rake Load'!A:A,Summary!B632)</f>
        <v>0</v>
      </c>
      <c r="E632" s="51">
        <f>SUMIF('Rake Load'!A:A,B632,'Rake Load'!F:F)</f>
        <v>0</v>
      </c>
      <c r="F632" s="23">
        <f>SUMIF('Rake Load'!A:A,B632,'Rake Load'!AB:AB)</f>
        <v>0</v>
      </c>
      <c r="G632" s="23" t="e">
        <f t="shared" si="243"/>
        <v>#DIV/0!</v>
      </c>
      <c r="H632" s="24" t="e">
        <f t="shared" si="244"/>
        <v>#DIV/0!</v>
      </c>
      <c r="I632" s="24" t="e">
        <f t="shared" si="245"/>
        <v>#DIV/0!</v>
      </c>
      <c r="J632" s="23">
        <f>SUMIF('Rake Load'!A:A,B632,'Rake Load'!BI:BI)</f>
        <v>0</v>
      </c>
      <c r="K632" s="29">
        <f t="shared" si="246"/>
        <v>0</v>
      </c>
      <c r="L632" s="29" t="e">
        <f t="shared" si="247"/>
        <v>#DIV/0!</v>
      </c>
      <c r="M632" s="36" t="e">
        <f t="shared" si="248"/>
        <v>#DIV/0!</v>
      </c>
      <c r="N632" s="36" t="e">
        <f t="shared" si="249"/>
        <v>#DIV/0!</v>
      </c>
      <c r="O632" s="122">
        <f>SUMIF(C$2:C632,C632,D$2:D632)</f>
        <v>0</v>
      </c>
      <c r="P632" s="21">
        <f>SUMIF(C$2:C632,C632,F$2:F632)</f>
        <v>0</v>
      </c>
      <c r="Q632" s="25" t="e">
        <f t="shared" si="250"/>
        <v>#DIV/0!</v>
      </c>
      <c r="R632" s="24" t="e">
        <f t="shared" si="251"/>
        <v>#DIV/0!</v>
      </c>
      <c r="S632" s="24" t="e">
        <f t="shared" si="252"/>
        <v>#DIV/0!</v>
      </c>
      <c r="T632" s="122">
        <f>SUM(D$2:D632)</f>
        <v>376</v>
      </c>
      <c r="U632" s="26">
        <f>SUMIF(C$2:C632,C632,E$2:E632)</f>
        <v>0</v>
      </c>
      <c r="V632" s="26">
        <f>SUM(E$2:E632)</f>
        <v>1324319.5799999998</v>
      </c>
      <c r="W632" s="31">
        <f>SUM(F$2:F632)</f>
        <v>50.32291666666665</v>
      </c>
      <c r="X632" s="31">
        <f t="shared" si="253"/>
        <v>0.13383754432624109</v>
      </c>
      <c r="Y632" s="24">
        <f t="shared" si="254"/>
        <v>3</v>
      </c>
      <c r="Z632" s="24">
        <f t="shared" si="255"/>
        <v>12</v>
      </c>
      <c r="AA632" s="26">
        <f>SUMIF('Rake Load'!A:A,Summary!B632,'Rake Load'!AO:AO)</f>
        <v>0</v>
      </c>
      <c r="AB632" s="26">
        <f>SUMIF(C$2:C632,C632,AA$2:AA632)</f>
        <v>0</v>
      </c>
      <c r="AC632" s="26">
        <f>SUM(AA$2:AA632)</f>
        <v>125.58750000000001</v>
      </c>
      <c r="AD632" s="31" t="e">
        <f t="shared" si="256"/>
        <v>#DIV/0!</v>
      </c>
      <c r="AE632" s="31" t="e">
        <f t="shared" si="257"/>
        <v>#DIV/0!</v>
      </c>
      <c r="AF632" s="31">
        <f t="shared" si="258"/>
        <v>0.33400930851063831</v>
      </c>
      <c r="AG632" s="26">
        <f>SUMIF(Unloader!B:B,Summary!B632,Unloader!M:M)</f>
        <v>0</v>
      </c>
      <c r="AH632" s="26">
        <f>SUMIF(C$2:C632,C632,AG$2:AG632)</f>
        <v>0</v>
      </c>
      <c r="AI632" s="26">
        <f>SUM(AG$2:AG632)</f>
        <v>1381981</v>
      </c>
      <c r="AJ632" s="28">
        <f>SUMIF(Unloader!B:B,Summary!B632,Unloader!X:X)</f>
        <v>0</v>
      </c>
      <c r="AK632" s="28">
        <f>SUMIF(Unloader!B:B,Summary!B632,Unloader!AE:AE)+SUMIF(Unloader!B:B,Summary!B632,Unloader!BS:BS)+SUMIF(Unloader!B:B,Summary!B632,Unloader!BO:BO)</f>
        <v>0</v>
      </c>
      <c r="AL632" s="28">
        <f>SUMIF(C$2:C632,C632,AJ$2:AJ632)</f>
        <v>0</v>
      </c>
      <c r="AM632" s="28">
        <f>SUMIF(C$2:C632,C632,AK$2:AK632)</f>
        <v>0</v>
      </c>
      <c r="AN632" s="18" t="e">
        <f t="shared" si="259"/>
        <v>#DIV/0!</v>
      </c>
      <c r="AO632" s="18">
        <f>SUM(AJ$2:AJ632)</f>
        <v>52.99444444444444</v>
      </c>
      <c r="AP632" s="18">
        <f>SUM(AK$2:AK632)</f>
        <v>13.250694444444441</v>
      </c>
      <c r="AQ632" s="18">
        <f t="shared" si="260"/>
        <v>1448.8452062693295</v>
      </c>
    </row>
    <row r="633" spans="1:43" x14ac:dyDescent="0.25">
      <c r="A633" s="49">
        <f t="shared" si="261"/>
        <v>632</v>
      </c>
      <c r="B633" s="120">
        <f t="shared" si="261"/>
        <v>41265</v>
      </c>
      <c r="C633" s="21">
        <f t="shared" si="242"/>
        <v>12</v>
      </c>
      <c r="D633" s="51">
        <f>COUNTIF('Rake Load'!A:A,Summary!B633)</f>
        <v>0</v>
      </c>
      <c r="E633" s="51">
        <f>SUMIF('Rake Load'!A:A,B633,'Rake Load'!F:F)</f>
        <v>0</v>
      </c>
      <c r="F633" s="23">
        <f>SUMIF('Rake Load'!A:A,B633,'Rake Load'!AB:AB)</f>
        <v>0</v>
      </c>
      <c r="G633" s="23" t="e">
        <f t="shared" si="243"/>
        <v>#DIV/0!</v>
      </c>
      <c r="H633" s="24" t="e">
        <f t="shared" si="244"/>
        <v>#DIV/0!</v>
      </c>
      <c r="I633" s="24" t="e">
        <f t="shared" si="245"/>
        <v>#DIV/0!</v>
      </c>
      <c r="J633" s="23">
        <f>SUMIF('Rake Load'!A:A,B633,'Rake Load'!BI:BI)</f>
        <v>0</v>
      </c>
      <c r="K633" s="29">
        <f t="shared" si="246"/>
        <v>0</v>
      </c>
      <c r="L633" s="29" t="e">
        <f t="shared" si="247"/>
        <v>#DIV/0!</v>
      </c>
      <c r="M633" s="36" t="e">
        <f t="shared" si="248"/>
        <v>#DIV/0!</v>
      </c>
      <c r="N633" s="36" t="e">
        <f t="shared" si="249"/>
        <v>#DIV/0!</v>
      </c>
      <c r="O633" s="122">
        <f>SUMIF(C$2:C633,C633,D$2:D633)</f>
        <v>0</v>
      </c>
      <c r="P633" s="21">
        <f>SUMIF(C$2:C633,C633,F$2:F633)</f>
        <v>0</v>
      </c>
      <c r="Q633" s="25" t="e">
        <f t="shared" si="250"/>
        <v>#DIV/0!</v>
      </c>
      <c r="R633" s="24" t="e">
        <f t="shared" si="251"/>
        <v>#DIV/0!</v>
      </c>
      <c r="S633" s="24" t="e">
        <f t="shared" si="252"/>
        <v>#DIV/0!</v>
      </c>
      <c r="T633" s="122">
        <f>SUM(D$2:D633)</f>
        <v>376</v>
      </c>
      <c r="U633" s="26">
        <f>SUMIF(C$2:C633,C633,E$2:E633)</f>
        <v>0</v>
      </c>
      <c r="V633" s="26">
        <f>SUM(E$2:E633)</f>
        <v>1324319.5799999998</v>
      </c>
      <c r="W633" s="31">
        <f>SUM(F$2:F633)</f>
        <v>50.32291666666665</v>
      </c>
      <c r="X633" s="31">
        <f t="shared" si="253"/>
        <v>0.13383754432624109</v>
      </c>
      <c r="Y633" s="24">
        <f t="shared" si="254"/>
        <v>3</v>
      </c>
      <c r="Z633" s="24">
        <f t="shared" si="255"/>
        <v>12</v>
      </c>
      <c r="AA633" s="26">
        <f>SUMIF('Rake Load'!A:A,Summary!B633,'Rake Load'!AO:AO)</f>
        <v>0</v>
      </c>
      <c r="AB633" s="26">
        <f>SUMIF(C$2:C633,C633,AA$2:AA633)</f>
        <v>0</v>
      </c>
      <c r="AC633" s="26">
        <f>SUM(AA$2:AA633)</f>
        <v>125.58750000000001</v>
      </c>
      <c r="AD633" s="31" t="e">
        <f t="shared" si="256"/>
        <v>#DIV/0!</v>
      </c>
      <c r="AE633" s="31" t="e">
        <f t="shared" si="257"/>
        <v>#DIV/0!</v>
      </c>
      <c r="AF633" s="31">
        <f t="shared" si="258"/>
        <v>0.33400930851063831</v>
      </c>
      <c r="AG633" s="26">
        <f>SUMIF(Unloader!B:B,Summary!B633,Unloader!M:M)</f>
        <v>0</v>
      </c>
      <c r="AH633" s="26">
        <f>SUMIF(C$2:C633,C633,AG$2:AG633)</f>
        <v>0</v>
      </c>
      <c r="AI633" s="26">
        <f>SUM(AG$2:AG633)</f>
        <v>1381981</v>
      </c>
      <c r="AJ633" s="28">
        <f>SUMIF(Unloader!B:B,Summary!B633,Unloader!X:X)</f>
        <v>0</v>
      </c>
      <c r="AK633" s="28">
        <f>SUMIF(Unloader!B:B,Summary!B633,Unloader!AE:AE)+SUMIF(Unloader!B:B,Summary!B633,Unloader!BS:BS)+SUMIF(Unloader!B:B,Summary!B633,Unloader!BO:BO)</f>
        <v>0</v>
      </c>
      <c r="AL633" s="28">
        <f>SUMIF(C$2:C633,C633,AJ$2:AJ633)</f>
        <v>0</v>
      </c>
      <c r="AM633" s="28">
        <f>SUMIF(C$2:C633,C633,AK$2:AK633)</f>
        <v>0</v>
      </c>
      <c r="AN633" s="18" t="e">
        <f t="shared" si="259"/>
        <v>#DIV/0!</v>
      </c>
      <c r="AO633" s="18">
        <f>SUM(AJ$2:AJ633)</f>
        <v>52.99444444444444</v>
      </c>
      <c r="AP633" s="18">
        <f>SUM(AK$2:AK633)</f>
        <v>13.250694444444441</v>
      </c>
      <c r="AQ633" s="18">
        <f t="shared" si="260"/>
        <v>1448.8452062693295</v>
      </c>
    </row>
    <row r="634" spans="1:43" x14ac:dyDescent="0.25">
      <c r="A634" s="49">
        <f t="shared" si="261"/>
        <v>633</v>
      </c>
      <c r="B634" s="120">
        <f t="shared" si="261"/>
        <v>41266</v>
      </c>
      <c r="C634" s="21">
        <f t="shared" si="242"/>
        <v>12</v>
      </c>
      <c r="D634" s="51">
        <f>COUNTIF('Rake Load'!A:A,Summary!B634)</f>
        <v>0</v>
      </c>
      <c r="E634" s="51">
        <f>SUMIF('Rake Load'!A:A,B634,'Rake Load'!F:F)</f>
        <v>0</v>
      </c>
      <c r="F634" s="23">
        <f>SUMIF('Rake Load'!A:A,B634,'Rake Load'!AB:AB)</f>
        <v>0</v>
      </c>
      <c r="G634" s="23" t="e">
        <f t="shared" si="243"/>
        <v>#DIV/0!</v>
      </c>
      <c r="H634" s="24" t="e">
        <f t="shared" si="244"/>
        <v>#DIV/0!</v>
      </c>
      <c r="I634" s="24" t="e">
        <f t="shared" si="245"/>
        <v>#DIV/0!</v>
      </c>
      <c r="J634" s="23">
        <f>SUMIF('Rake Load'!A:A,B634,'Rake Load'!BI:BI)</f>
        <v>0</v>
      </c>
      <c r="K634" s="29">
        <f t="shared" si="246"/>
        <v>0</v>
      </c>
      <c r="L634" s="29" t="e">
        <f t="shared" si="247"/>
        <v>#DIV/0!</v>
      </c>
      <c r="M634" s="36" t="e">
        <f t="shared" si="248"/>
        <v>#DIV/0!</v>
      </c>
      <c r="N634" s="36" t="e">
        <f t="shared" si="249"/>
        <v>#DIV/0!</v>
      </c>
      <c r="O634" s="122">
        <f>SUMIF(C$2:C634,C634,D$2:D634)</f>
        <v>0</v>
      </c>
      <c r="P634" s="21">
        <f>SUMIF(C$2:C634,C634,F$2:F634)</f>
        <v>0</v>
      </c>
      <c r="Q634" s="25" t="e">
        <f t="shared" si="250"/>
        <v>#DIV/0!</v>
      </c>
      <c r="R634" s="24" t="e">
        <f t="shared" si="251"/>
        <v>#DIV/0!</v>
      </c>
      <c r="S634" s="24" t="e">
        <f t="shared" si="252"/>
        <v>#DIV/0!</v>
      </c>
      <c r="T634" s="122">
        <f>SUM(D$2:D634)</f>
        <v>376</v>
      </c>
      <c r="U634" s="26">
        <f>SUMIF(C$2:C634,C634,E$2:E634)</f>
        <v>0</v>
      </c>
      <c r="V634" s="26">
        <f>SUM(E$2:E634)</f>
        <v>1324319.5799999998</v>
      </c>
      <c r="W634" s="31">
        <f>SUM(F$2:F634)</f>
        <v>50.32291666666665</v>
      </c>
      <c r="X634" s="31">
        <f t="shared" si="253"/>
        <v>0.13383754432624109</v>
      </c>
      <c r="Y634" s="24">
        <f t="shared" si="254"/>
        <v>3</v>
      </c>
      <c r="Z634" s="24">
        <f t="shared" si="255"/>
        <v>12</v>
      </c>
      <c r="AA634" s="26">
        <f>SUMIF('Rake Load'!A:A,Summary!B634,'Rake Load'!AO:AO)</f>
        <v>0</v>
      </c>
      <c r="AB634" s="26">
        <f>SUMIF(C$2:C634,C634,AA$2:AA634)</f>
        <v>0</v>
      </c>
      <c r="AC634" s="26">
        <f>SUM(AA$2:AA634)</f>
        <v>125.58750000000001</v>
      </c>
      <c r="AD634" s="31" t="e">
        <f t="shared" si="256"/>
        <v>#DIV/0!</v>
      </c>
      <c r="AE634" s="31" t="e">
        <f t="shared" si="257"/>
        <v>#DIV/0!</v>
      </c>
      <c r="AF634" s="31">
        <f t="shared" si="258"/>
        <v>0.33400930851063831</v>
      </c>
      <c r="AG634" s="26">
        <f>SUMIF(Unloader!B:B,Summary!B634,Unloader!M:M)</f>
        <v>0</v>
      </c>
      <c r="AH634" s="26">
        <f>SUMIF(C$2:C634,C634,AG$2:AG634)</f>
        <v>0</v>
      </c>
      <c r="AI634" s="26">
        <f>SUM(AG$2:AG634)</f>
        <v>1381981</v>
      </c>
      <c r="AJ634" s="28">
        <f>SUMIF(Unloader!B:B,Summary!B634,Unloader!X:X)</f>
        <v>0</v>
      </c>
      <c r="AK634" s="28">
        <f>SUMIF(Unloader!B:B,Summary!B634,Unloader!AE:AE)+SUMIF(Unloader!B:B,Summary!B634,Unloader!BS:BS)+SUMIF(Unloader!B:B,Summary!B634,Unloader!BO:BO)</f>
        <v>0</v>
      </c>
      <c r="AL634" s="28">
        <f>SUMIF(C$2:C634,C634,AJ$2:AJ634)</f>
        <v>0</v>
      </c>
      <c r="AM634" s="28">
        <f>SUMIF(C$2:C634,C634,AK$2:AK634)</f>
        <v>0</v>
      </c>
      <c r="AN634" s="18" t="e">
        <f t="shared" si="259"/>
        <v>#DIV/0!</v>
      </c>
      <c r="AO634" s="18">
        <f>SUM(AJ$2:AJ634)</f>
        <v>52.99444444444444</v>
      </c>
      <c r="AP634" s="18">
        <f>SUM(AK$2:AK634)</f>
        <v>13.250694444444441</v>
      </c>
      <c r="AQ634" s="18">
        <f t="shared" si="260"/>
        <v>1448.8452062693295</v>
      </c>
    </row>
    <row r="635" spans="1:43" x14ac:dyDescent="0.25">
      <c r="A635" s="49">
        <f t="shared" si="261"/>
        <v>634</v>
      </c>
      <c r="B635" s="120">
        <f t="shared" si="261"/>
        <v>41267</v>
      </c>
      <c r="C635" s="21">
        <f t="shared" si="242"/>
        <v>12</v>
      </c>
      <c r="D635" s="51">
        <f>COUNTIF('Rake Load'!A:A,Summary!B635)</f>
        <v>0</v>
      </c>
      <c r="E635" s="51">
        <f>SUMIF('Rake Load'!A:A,B635,'Rake Load'!F:F)</f>
        <v>0</v>
      </c>
      <c r="F635" s="23">
        <f>SUMIF('Rake Load'!A:A,B635,'Rake Load'!AB:AB)</f>
        <v>0</v>
      </c>
      <c r="G635" s="23" t="e">
        <f t="shared" si="243"/>
        <v>#DIV/0!</v>
      </c>
      <c r="H635" s="24" t="e">
        <f t="shared" si="244"/>
        <v>#DIV/0!</v>
      </c>
      <c r="I635" s="24" t="e">
        <f t="shared" si="245"/>
        <v>#DIV/0!</v>
      </c>
      <c r="J635" s="23">
        <f>SUMIF('Rake Load'!A:A,B635,'Rake Load'!BI:BI)</f>
        <v>0</v>
      </c>
      <c r="K635" s="29">
        <f t="shared" si="246"/>
        <v>0</v>
      </c>
      <c r="L635" s="29" t="e">
        <f t="shared" si="247"/>
        <v>#DIV/0!</v>
      </c>
      <c r="M635" s="36" t="e">
        <f t="shared" si="248"/>
        <v>#DIV/0!</v>
      </c>
      <c r="N635" s="36" t="e">
        <f t="shared" si="249"/>
        <v>#DIV/0!</v>
      </c>
      <c r="O635" s="122">
        <f>SUMIF(C$2:C635,C635,D$2:D635)</f>
        <v>0</v>
      </c>
      <c r="P635" s="21">
        <f>SUMIF(C$2:C635,C635,F$2:F635)</f>
        <v>0</v>
      </c>
      <c r="Q635" s="25" t="e">
        <f t="shared" si="250"/>
        <v>#DIV/0!</v>
      </c>
      <c r="R635" s="24" t="e">
        <f t="shared" si="251"/>
        <v>#DIV/0!</v>
      </c>
      <c r="S635" s="24" t="e">
        <f t="shared" si="252"/>
        <v>#DIV/0!</v>
      </c>
      <c r="T635" s="122">
        <f>SUM(D$2:D635)</f>
        <v>376</v>
      </c>
      <c r="U635" s="26">
        <f>SUMIF(C$2:C635,C635,E$2:E635)</f>
        <v>0</v>
      </c>
      <c r="V635" s="26">
        <f>SUM(E$2:E635)</f>
        <v>1324319.5799999998</v>
      </c>
      <c r="W635" s="31">
        <f>SUM(F$2:F635)</f>
        <v>50.32291666666665</v>
      </c>
      <c r="X635" s="31">
        <f t="shared" si="253"/>
        <v>0.13383754432624109</v>
      </c>
      <c r="Y635" s="24">
        <f t="shared" si="254"/>
        <v>3</v>
      </c>
      <c r="Z635" s="24">
        <f t="shared" si="255"/>
        <v>12</v>
      </c>
      <c r="AA635" s="26">
        <f>SUMIF('Rake Load'!A:A,Summary!B635,'Rake Load'!AO:AO)</f>
        <v>0</v>
      </c>
      <c r="AB635" s="26">
        <f>SUMIF(C$2:C635,C635,AA$2:AA635)</f>
        <v>0</v>
      </c>
      <c r="AC635" s="26">
        <f>SUM(AA$2:AA635)</f>
        <v>125.58750000000001</v>
      </c>
      <c r="AD635" s="31" t="e">
        <f t="shared" si="256"/>
        <v>#DIV/0!</v>
      </c>
      <c r="AE635" s="31" t="e">
        <f t="shared" si="257"/>
        <v>#DIV/0!</v>
      </c>
      <c r="AF635" s="31">
        <f t="shared" si="258"/>
        <v>0.33400930851063831</v>
      </c>
      <c r="AG635" s="26">
        <f>SUMIF(Unloader!B:B,Summary!B635,Unloader!M:M)</f>
        <v>0</v>
      </c>
      <c r="AH635" s="26">
        <f>SUMIF(C$2:C635,C635,AG$2:AG635)</f>
        <v>0</v>
      </c>
      <c r="AI635" s="26">
        <f>SUM(AG$2:AG635)</f>
        <v>1381981</v>
      </c>
      <c r="AJ635" s="28">
        <f>SUMIF(Unloader!B:B,Summary!B635,Unloader!X:X)</f>
        <v>0</v>
      </c>
      <c r="AK635" s="28">
        <f>SUMIF(Unloader!B:B,Summary!B635,Unloader!AE:AE)+SUMIF(Unloader!B:B,Summary!B635,Unloader!BS:BS)+SUMIF(Unloader!B:B,Summary!B635,Unloader!BO:BO)</f>
        <v>0</v>
      </c>
      <c r="AL635" s="28">
        <f>SUMIF(C$2:C635,C635,AJ$2:AJ635)</f>
        <v>0</v>
      </c>
      <c r="AM635" s="28">
        <f>SUMIF(C$2:C635,C635,AK$2:AK635)</f>
        <v>0</v>
      </c>
      <c r="AN635" s="18" t="e">
        <f t="shared" si="259"/>
        <v>#DIV/0!</v>
      </c>
      <c r="AO635" s="18">
        <f>SUM(AJ$2:AJ635)</f>
        <v>52.99444444444444</v>
      </c>
      <c r="AP635" s="18">
        <f>SUM(AK$2:AK635)</f>
        <v>13.250694444444441</v>
      </c>
      <c r="AQ635" s="18">
        <f t="shared" si="260"/>
        <v>1448.8452062693295</v>
      </c>
    </row>
    <row r="636" spans="1:43" x14ac:dyDescent="0.25">
      <c r="A636" s="49">
        <f t="shared" si="261"/>
        <v>635</v>
      </c>
      <c r="B636" s="120">
        <f t="shared" si="261"/>
        <v>41268</v>
      </c>
      <c r="C636" s="21">
        <f t="shared" si="242"/>
        <v>12</v>
      </c>
      <c r="D636" s="51">
        <f>COUNTIF('Rake Load'!A:A,Summary!B636)</f>
        <v>0</v>
      </c>
      <c r="E636" s="51">
        <f>SUMIF('Rake Load'!A:A,B636,'Rake Load'!F:F)</f>
        <v>0</v>
      </c>
      <c r="F636" s="23">
        <f>SUMIF('Rake Load'!A:A,B636,'Rake Load'!AB:AB)</f>
        <v>0</v>
      </c>
      <c r="G636" s="23" t="e">
        <f t="shared" si="243"/>
        <v>#DIV/0!</v>
      </c>
      <c r="H636" s="24" t="e">
        <f t="shared" si="244"/>
        <v>#DIV/0!</v>
      </c>
      <c r="I636" s="24" t="e">
        <f t="shared" si="245"/>
        <v>#DIV/0!</v>
      </c>
      <c r="J636" s="23">
        <f>SUMIF('Rake Load'!A:A,B636,'Rake Load'!BI:BI)</f>
        <v>0</v>
      </c>
      <c r="K636" s="29">
        <f t="shared" si="246"/>
        <v>0</v>
      </c>
      <c r="L636" s="29" t="e">
        <f t="shared" si="247"/>
        <v>#DIV/0!</v>
      </c>
      <c r="M636" s="36" t="e">
        <f t="shared" si="248"/>
        <v>#DIV/0!</v>
      </c>
      <c r="N636" s="36" t="e">
        <f t="shared" si="249"/>
        <v>#DIV/0!</v>
      </c>
      <c r="O636" s="122">
        <f>SUMIF(C$2:C636,C636,D$2:D636)</f>
        <v>0</v>
      </c>
      <c r="P636" s="21">
        <f>SUMIF(C$2:C636,C636,F$2:F636)</f>
        <v>0</v>
      </c>
      <c r="Q636" s="25" t="e">
        <f t="shared" si="250"/>
        <v>#DIV/0!</v>
      </c>
      <c r="R636" s="24" t="e">
        <f t="shared" si="251"/>
        <v>#DIV/0!</v>
      </c>
      <c r="S636" s="24" t="e">
        <f t="shared" si="252"/>
        <v>#DIV/0!</v>
      </c>
      <c r="T636" s="122">
        <f>SUM(D$2:D636)</f>
        <v>376</v>
      </c>
      <c r="U636" s="26">
        <f>SUMIF(C$2:C636,C636,E$2:E636)</f>
        <v>0</v>
      </c>
      <c r="V636" s="26">
        <f>SUM(E$2:E636)</f>
        <v>1324319.5799999998</v>
      </c>
      <c r="W636" s="31">
        <f>SUM(F$2:F636)</f>
        <v>50.32291666666665</v>
      </c>
      <c r="X636" s="31">
        <f t="shared" si="253"/>
        <v>0.13383754432624109</v>
      </c>
      <c r="Y636" s="24">
        <f t="shared" si="254"/>
        <v>3</v>
      </c>
      <c r="Z636" s="24">
        <f t="shared" si="255"/>
        <v>12</v>
      </c>
      <c r="AA636" s="26">
        <f>SUMIF('Rake Load'!A:A,Summary!B636,'Rake Load'!AO:AO)</f>
        <v>0</v>
      </c>
      <c r="AB636" s="26">
        <f>SUMIF(C$2:C636,C636,AA$2:AA636)</f>
        <v>0</v>
      </c>
      <c r="AC636" s="26">
        <f>SUM(AA$2:AA636)</f>
        <v>125.58750000000001</v>
      </c>
      <c r="AD636" s="31" t="e">
        <f t="shared" si="256"/>
        <v>#DIV/0!</v>
      </c>
      <c r="AE636" s="31" t="e">
        <f t="shared" si="257"/>
        <v>#DIV/0!</v>
      </c>
      <c r="AF636" s="31">
        <f t="shared" si="258"/>
        <v>0.33400930851063831</v>
      </c>
      <c r="AG636" s="26">
        <f>SUMIF(Unloader!B:B,Summary!B636,Unloader!M:M)</f>
        <v>0</v>
      </c>
      <c r="AH636" s="26">
        <f>SUMIF(C$2:C636,C636,AG$2:AG636)</f>
        <v>0</v>
      </c>
      <c r="AI636" s="26">
        <f>SUM(AG$2:AG636)</f>
        <v>1381981</v>
      </c>
      <c r="AJ636" s="28">
        <f>SUMIF(Unloader!B:B,Summary!B636,Unloader!X:X)</f>
        <v>0</v>
      </c>
      <c r="AK636" s="28">
        <f>SUMIF(Unloader!B:B,Summary!B636,Unloader!AE:AE)+SUMIF(Unloader!B:B,Summary!B636,Unloader!BS:BS)+SUMIF(Unloader!B:B,Summary!B636,Unloader!BO:BO)</f>
        <v>0</v>
      </c>
      <c r="AL636" s="28">
        <f>SUMIF(C$2:C636,C636,AJ$2:AJ636)</f>
        <v>0</v>
      </c>
      <c r="AM636" s="28">
        <f>SUMIF(C$2:C636,C636,AK$2:AK636)</f>
        <v>0</v>
      </c>
      <c r="AN636" s="18" t="e">
        <f t="shared" si="259"/>
        <v>#DIV/0!</v>
      </c>
      <c r="AO636" s="18">
        <f>SUM(AJ$2:AJ636)</f>
        <v>52.99444444444444</v>
      </c>
      <c r="AP636" s="18">
        <f>SUM(AK$2:AK636)</f>
        <v>13.250694444444441</v>
      </c>
      <c r="AQ636" s="18">
        <f t="shared" si="260"/>
        <v>1448.8452062693295</v>
      </c>
    </row>
    <row r="637" spans="1:43" x14ac:dyDescent="0.25">
      <c r="A637" s="49">
        <f t="shared" si="261"/>
        <v>636</v>
      </c>
      <c r="B637" s="120">
        <f t="shared" si="261"/>
        <v>41269</v>
      </c>
      <c r="C637" s="21">
        <f t="shared" si="242"/>
        <v>12</v>
      </c>
      <c r="D637" s="51">
        <f>COUNTIF('Rake Load'!A:A,Summary!B637)</f>
        <v>0</v>
      </c>
      <c r="E637" s="51">
        <f>SUMIF('Rake Load'!A:A,B637,'Rake Load'!F:F)</f>
        <v>0</v>
      </c>
      <c r="F637" s="23">
        <f>SUMIF('Rake Load'!A:A,B637,'Rake Load'!AB:AB)</f>
        <v>0</v>
      </c>
      <c r="G637" s="23" t="e">
        <f t="shared" si="243"/>
        <v>#DIV/0!</v>
      </c>
      <c r="H637" s="24" t="e">
        <f t="shared" si="244"/>
        <v>#DIV/0!</v>
      </c>
      <c r="I637" s="24" t="e">
        <f t="shared" si="245"/>
        <v>#DIV/0!</v>
      </c>
      <c r="J637" s="23">
        <f>SUMIF('Rake Load'!A:A,B637,'Rake Load'!BI:BI)</f>
        <v>0</v>
      </c>
      <c r="K637" s="29">
        <f t="shared" si="246"/>
        <v>0</v>
      </c>
      <c r="L637" s="29" t="e">
        <f t="shared" si="247"/>
        <v>#DIV/0!</v>
      </c>
      <c r="M637" s="36" t="e">
        <f t="shared" si="248"/>
        <v>#DIV/0!</v>
      </c>
      <c r="N637" s="36" t="e">
        <f t="shared" si="249"/>
        <v>#DIV/0!</v>
      </c>
      <c r="O637" s="122">
        <f>SUMIF(C$2:C637,C637,D$2:D637)</f>
        <v>0</v>
      </c>
      <c r="P637" s="21">
        <f>SUMIF(C$2:C637,C637,F$2:F637)</f>
        <v>0</v>
      </c>
      <c r="Q637" s="25" t="e">
        <f t="shared" si="250"/>
        <v>#DIV/0!</v>
      </c>
      <c r="R637" s="24" t="e">
        <f t="shared" si="251"/>
        <v>#DIV/0!</v>
      </c>
      <c r="S637" s="24" t="e">
        <f t="shared" si="252"/>
        <v>#DIV/0!</v>
      </c>
      <c r="T637" s="122">
        <f>SUM(D$2:D637)</f>
        <v>376</v>
      </c>
      <c r="U637" s="26">
        <f>SUMIF(C$2:C637,C637,E$2:E637)</f>
        <v>0</v>
      </c>
      <c r="V637" s="26">
        <f>SUM(E$2:E637)</f>
        <v>1324319.5799999998</v>
      </c>
      <c r="W637" s="31">
        <f>SUM(F$2:F637)</f>
        <v>50.32291666666665</v>
      </c>
      <c r="X637" s="31">
        <f t="shared" si="253"/>
        <v>0.13383754432624109</v>
      </c>
      <c r="Y637" s="24">
        <f t="shared" si="254"/>
        <v>3</v>
      </c>
      <c r="Z637" s="24">
        <f t="shared" si="255"/>
        <v>12</v>
      </c>
      <c r="AA637" s="26">
        <f>SUMIF('Rake Load'!A:A,Summary!B637,'Rake Load'!AO:AO)</f>
        <v>0</v>
      </c>
      <c r="AB637" s="26">
        <f>SUMIF(C$2:C637,C637,AA$2:AA637)</f>
        <v>0</v>
      </c>
      <c r="AC637" s="26">
        <f>SUM(AA$2:AA637)</f>
        <v>125.58750000000001</v>
      </c>
      <c r="AD637" s="31" t="e">
        <f t="shared" si="256"/>
        <v>#DIV/0!</v>
      </c>
      <c r="AE637" s="31" t="e">
        <f t="shared" si="257"/>
        <v>#DIV/0!</v>
      </c>
      <c r="AF637" s="31">
        <f t="shared" si="258"/>
        <v>0.33400930851063831</v>
      </c>
      <c r="AG637" s="26">
        <f>SUMIF(Unloader!B:B,Summary!B637,Unloader!M:M)</f>
        <v>0</v>
      </c>
      <c r="AH637" s="26">
        <f>SUMIF(C$2:C637,C637,AG$2:AG637)</f>
        <v>0</v>
      </c>
      <c r="AI637" s="26">
        <f>SUM(AG$2:AG637)</f>
        <v>1381981</v>
      </c>
      <c r="AJ637" s="28">
        <f>SUMIF(Unloader!B:B,Summary!B637,Unloader!X:X)</f>
        <v>0</v>
      </c>
      <c r="AK637" s="28">
        <f>SUMIF(Unloader!B:B,Summary!B637,Unloader!AE:AE)+SUMIF(Unloader!B:B,Summary!B637,Unloader!BS:BS)+SUMIF(Unloader!B:B,Summary!B637,Unloader!BO:BO)</f>
        <v>0</v>
      </c>
      <c r="AL637" s="28">
        <f>SUMIF(C$2:C637,C637,AJ$2:AJ637)</f>
        <v>0</v>
      </c>
      <c r="AM637" s="28">
        <f>SUMIF(C$2:C637,C637,AK$2:AK637)</f>
        <v>0</v>
      </c>
      <c r="AN637" s="18" t="e">
        <f t="shared" si="259"/>
        <v>#DIV/0!</v>
      </c>
      <c r="AO637" s="18">
        <f>SUM(AJ$2:AJ637)</f>
        <v>52.99444444444444</v>
      </c>
      <c r="AP637" s="18">
        <f>SUM(AK$2:AK637)</f>
        <v>13.250694444444441</v>
      </c>
      <c r="AQ637" s="18">
        <f t="shared" si="260"/>
        <v>1448.8452062693295</v>
      </c>
    </row>
    <row r="638" spans="1:43" x14ac:dyDescent="0.25">
      <c r="A638" s="49">
        <f t="shared" si="261"/>
        <v>637</v>
      </c>
      <c r="B638" s="120">
        <f t="shared" si="261"/>
        <v>41270</v>
      </c>
      <c r="C638" s="21">
        <f t="shared" si="242"/>
        <v>12</v>
      </c>
      <c r="D638" s="51">
        <f>COUNTIF('Rake Load'!A:A,Summary!B638)</f>
        <v>0</v>
      </c>
      <c r="E638" s="51">
        <f>SUMIF('Rake Load'!A:A,B638,'Rake Load'!F:F)</f>
        <v>0</v>
      </c>
      <c r="F638" s="23">
        <f>SUMIF('Rake Load'!A:A,B638,'Rake Load'!AB:AB)</f>
        <v>0</v>
      </c>
      <c r="G638" s="23" t="e">
        <f t="shared" si="243"/>
        <v>#DIV/0!</v>
      </c>
      <c r="H638" s="24" t="e">
        <f t="shared" si="244"/>
        <v>#DIV/0!</v>
      </c>
      <c r="I638" s="24" t="e">
        <f t="shared" si="245"/>
        <v>#DIV/0!</v>
      </c>
      <c r="J638" s="23">
        <f>SUMIF('Rake Load'!A:A,B638,'Rake Load'!BI:BI)</f>
        <v>0</v>
      </c>
      <c r="K638" s="29">
        <f t="shared" si="246"/>
        <v>0</v>
      </c>
      <c r="L638" s="29" t="e">
        <f t="shared" si="247"/>
        <v>#DIV/0!</v>
      </c>
      <c r="M638" s="36" t="e">
        <f t="shared" si="248"/>
        <v>#DIV/0!</v>
      </c>
      <c r="N638" s="36" t="e">
        <f t="shared" si="249"/>
        <v>#DIV/0!</v>
      </c>
      <c r="O638" s="122">
        <f>SUMIF(C$2:C638,C638,D$2:D638)</f>
        <v>0</v>
      </c>
      <c r="P638" s="21">
        <f>SUMIF(C$2:C638,C638,F$2:F638)</f>
        <v>0</v>
      </c>
      <c r="Q638" s="25" t="e">
        <f t="shared" si="250"/>
        <v>#DIV/0!</v>
      </c>
      <c r="R638" s="24" t="e">
        <f t="shared" si="251"/>
        <v>#DIV/0!</v>
      </c>
      <c r="S638" s="24" t="e">
        <f t="shared" si="252"/>
        <v>#DIV/0!</v>
      </c>
      <c r="T638" s="122">
        <f>SUM(D$2:D638)</f>
        <v>376</v>
      </c>
      <c r="U638" s="26">
        <f>SUMIF(C$2:C638,C638,E$2:E638)</f>
        <v>0</v>
      </c>
      <c r="V638" s="26">
        <f>SUM(E$2:E638)</f>
        <v>1324319.5799999998</v>
      </c>
      <c r="W638" s="31">
        <f>SUM(F$2:F638)</f>
        <v>50.32291666666665</v>
      </c>
      <c r="X638" s="31">
        <f t="shared" si="253"/>
        <v>0.13383754432624109</v>
      </c>
      <c r="Y638" s="24">
        <f t="shared" si="254"/>
        <v>3</v>
      </c>
      <c r="Z638" s="24">
        <f t="shared" si="255"/>
        <v>12</v>
      </c>
      <c r="AA638" s="26">
        <f>SUMIF('Rake Load'!A:A,Summary!B638,'Rake Load'!AO:AO)</f>
        <v>0</v>
      </c>
      <c r="AB638" s="26">
        <f>SUMIF(C$2:C638,C638,AA$2:AA638)</f>
        <v>0</v>
      </c>
      <c r="AC638" s="26">
        <f>SUM(AA$2:AA638)</f>
        <v>125.58750000000001</v>
      </c>
      <c r="AD638" s="31" t="e">
        <f t="shared" si="256"/>
        <v>#DIV/0!</v>
      </c>
      <c r="AE638" s="31" t="e">
        <f t="shared" si="257"/>
        <v>#DIV/0!</v>
      </c>
      <c r="AF638" s="31">
        <f t="shared" si="258"/>
        <v>0.33400930851063831</v>
      </c>
      <c r="AG638" s="26">
        <f>SUMIF(Unloader!B:B,Summary!B638,Unloader!M:M)</f>
        <v>0</v>
      </c>
      <c r="AH638" s="26">
        <f>SUMIF(C$2:C638,C638,AG$2:AG638)</f>
        <v>0</v>
      </c>
      <c r="AI638" s="26">
        <f>SUM(AG$2:AG638)</f>
        <v>1381981</v>
      </c>
      <c r="AJ638" s="28">
        <f>SUMIF(Unloader!B:B,Summary!B638,Unloader!X:X)</f>
        <v>0</v>
      </c>
      <c r="AK638" s="28">
        <f>SUMIF(Unloader!B:B,Summary!B638,Unloader!AE:AE)+SUMIF(Unloader!B:B,Summary!B638,Unloader!BS:BS)+SUMIF(Unloader!B:B,Summary!B638,Unloader!BO:BO)</f>
        <v>0</v>
      </c>
      <c r="AL638" s="28">
        <f>SUMIF(C$2:C638,C638,AJ$2:AJ638)</f>
        <v>0</v>
      </c>
      <c r="AM638" s="28">
        <f>SUMIF(C$2:C638,C638,AK$2:AK638)</f>
        <v>0</v>
      </c>
      <c r="AN638" s="18" t="e">
        <f t="shared" si="259"/>
        <v>#DIV/0!</v>
      </c>
      <c r="AO638" s="18">
        <f>SUM(AJ$2:AJ638)</f>
        <v>52.99444444444444</v>
      </c>
      <c r="AP638" s="18">
        <f>SUM(AK$2:AK638)</f>
        <v>13.250694444444441</v>
      </c>
      <c r="AQ638" s="18">
        <f t="shared" si="260"/>
        <v>1448.8452062693295</v>
      </c>
    </row>
    <row r="639" spans="1:43" x14ac:dyDescent="0.25">
      <c r="A639" s="49">
        <f t="shared" si="261"/>
        <v>638</v>
      </c>
      <c r="B639" s="120">
        <f t="shared" si="261"/>
        <v>41271</v>
      </c>
      <c r="C639" s="21">
        <f t="shared" si="242"/>
        <v>12</v>
      </c>
      <c r="D639" s="51">
        <f>COUNTIF('Rake Load'!A:A,Summary!B639)</f>
        <v>0</v>
      </c>
      <c r="E639" s="51">
        <f>SUMIF('Rake Load'!A:A,B639,'Rake Load'!F:F)</f>
        <v>0</v>
      </c>
      <c r="F639" s="23">
        <f>SUMIF('Rake Load'!A:A,B639,'Rake Load'!AB:AB)</f>
        <v>0</v>
      </c>
      <c r="G639" s="23" t="e">
        <f t="shared" si="243"/>
        <v>#DIV/0!</v>
      </c>
      <c r="H639" s="24" t="e">
        <f t="shared" si="244"/>
        <v>#DIV/0!</v>
      </c>
      <c r="I639" s="24" t="e">
        <f t="shared" si="245"/>
        <v>#DIV/0!</v>
      </c>
      <c r="J639" s="23">
        <f>SUMIF('Rake Load'!A:A,B639,'Rake Load'!BI:BI)</f>
        <v>0</v>
      </c>
      <c r="K639" s="29">
        <f t="shared" si="246"/>
        <v>0</v>
      </c>
      <c r="L639" s="29" t="e">
        <f t="shared" si="247"/>
        <v>#DIV/0!</v>
      </c>
      <c r="M639" s="36" t="e">
        <f t="shared" si="248"/>
        <v>#DIV/0!</v>
      </c>
      <c r="N639" s="36" t="e">
        <f t="shared" si="249"/>
        <v>#DIV/0!</v>
      </c>
      <c r="O639" s="122">
        <f>SUMIF(C$2:C639,C639,D$2:D639)</f>
        <v>0</v>
      </c>
      <c r="P639" s="21">
        <f>SUMIF(C$2:C639,C639,F$2:F639)</f>
        <v>0</v>
      </c>
      <c r="Q639" s="25" t="e">
        <f t="shared" si="250"/>
        <v>#DIV/0!</v>
      </c>
      <c r="R639" s="24" t="e">
        <f t="shared" si="251"/>
        <v>#DIV/0!</v>
      </c>
      <c r="S639" s="24" t="e">
        <f t="shared" si="252"/>
        <v>#DIV/0!</v>
      </c>
      <c r="T639" s="122">
        <f>SUM(D$2:D639)</f>
        <v>376</v>
      </c>
      <c r="U639" s="26">
        <f>SUMIF(C$2:C639,C639,E$2:E639)</f>
        <v>0</v>
      </c>
      <c r="V639" s="26">
        <f>SUM(E$2:E639)</f>
        <v>1324319.5799999998</v>
      </c>
      <c r="W639" s="31">
        <f>SUM(F$2:F639)</f>
        <v>50.32291666666665</v>
      </c>
      <c r="X639" s="31">
        <f t="shared" si="253"/>
        <v>0.13383754432624109</v>
      </c>
      <c r="Y639" s="24">
        <f t="shared" si="254"/>
        <v>3</v>
      </c>
      <c r="Z639" s="24">
        <f t="shared" si="255"/>
        <v>12</v>
      </c>
      <c r="AA639" s="26">
        <f>SUMIF('Rake Load'!A:A,Summary!B639,'Rake Load'!AO:AO)</f>
        <v>0</v>
      </c>
      <c r="AB639" s="26">
        <f>SUMIF(C$2:C639,C639,AA$2:AA639)</f>
        <v>0</v>
      </c>
      <c r="AC639" s="26">
        <f>SUM(AA$2:AA639)</f>
        <v>125.58750000000001</v>
      </c>
      <c r="AD639" s="31" t="e">
        <f t="shared" si="256"/>
        <v>#DIV/0!</v>
      </c>
      <c r="AE639" s="31" t="e">
        <f t="shared" si="257"/>
        <v>#DIV/0!</v>
      </c>
      <c r="AF639" s="31">
        <f t="shared" si="258"/>
        <v>0.33400930851063831</v>
      </c>
      <c r="AG639" s="26">
        <f>SUMIF(Unloader!B:B,Summary!B639,Unloader!M:M)</f>
        <v>0</v>
      </c>
      <c r="AH639" s="26">
        <f>SUMIF(C$2:C639,C639,AG$2:AG639)</f>
        <v>0</v>
      </c>
      <c r="AI639" s="26">
        <f>SUM(AG$2:AG639)</f>
        <v>1381981</v>
      </c>
      <c r="AJ639" s="28">
        <f>SUMIF(Unloader!B:B,Summary!B639,Unloader!X:X)</f>
        <v>0</v>
      </c>
      <c r="AK639" s="28">
        <f>SUMIF(Unloader!B:B,Summary!B639,Unloader!AE:AE)+SUMIF(Unloader!B:B,Summary!B639,Unloader!BS:BS)+SUMIF(Unloader!B:B,Summary!B639,Unloader!BO:BO)</f>
        <v>0</v>
      </c>
      <c r="AL639" s="28">
        <f>SUMIF(C$2:C639,C639,AJ$2:AJ639)</f>
        <v>0</v>
      </c>
      <c r="AM639" s="28">
        <f>SUMIF(C$2:C639,C639,AK$2:AK639)</f>
        <v>0</v>
      </c>
      <c r="AN639" s="18" t="e">
        <f t="shared" si="259"/>
        <v>#DIV/0!</v>
      </c>
      <c r="AO639" s="18">
        <f>SUM(AJ$2:AJ639)</f>
        <v>52.99444444444444</v>
      </c>
      <c r="AP639" s="18">
        <f>SUM(AK$2:AK639)</f>
        <v>13.250694444444441</v>
      </c>
      <c r="AQ639" s="18">
        <f t="shared" si="260"/>
        <v>1448.8452062693295</v>
      </c>
    </row>
    <row r="640" spans="1:43" x14ac:dyDescent="0.25">
      <c r="A640" s="49">
        <f t="shared" si="261"/>
        <v>639</v>
      </c>
      <c r="B640" s="120">
        <f t="shared" si="261"/>
        <v>41272</v>
      </c>
      <c r="C640" s="21">
        <f t="shared" si="242"/>
        <v>12</v>
      </c>
      <c r="D640" s="51">
        <f>COUNTIF('Rake Load'!A:A,Summary!B640)</f>
        <v>0</v>
      </c>
      <c r="E640" s="51">
        <f>SUMIF('Rake Load'!A:A,B640,'Rake Load'!F:F)</f>
        <v>0</v>
      </c>
      <c r="F640" s="23">
        <f>SUMIF('Rake Load'!A:A,B640,'Rake Load'!AB:AB)</f>
        <v>0</v>
      </c>
      <c r="G640" s="23" t="e">
        <f t="shared" si="243"/>
        <v>#DIV/0!</v>
      </c>
      <c r="H640" s="24" t="e">
        <f t="shared" si="244"/>
        <v>#DIV/0!</v>
      </c>
      <c r="I640" s="24" t="e">
        <f t="shared" si="245"/>
        <v>#DIV/0!</v>
      </c>
      <c r="J640" s="23">
        <f>SUMIF('Rake Load'!A:A,B640,'Rake Load'!BI:BI)</f>
        <v>0</v>
      </c>
      <c r="K640" s="29">
        <f t="shared" si="246"/>
        <v>0</v>
      </c>
      <c r="L640" s="29" t="e">
        <f t="shared" si="247"/>
        <v>#DIV/0!</v>
      </c>
      <c r="M640" s="36" t="e">
        <f t="shared" si="248"/>
        <v>#DIV/0!</v>
      </c>
      <c r="N640" s="36" t="e">
        <f t="shared" si="249"/>
        <v>#DIV/0!</v>
      </c>
      <c r="O640" s="122">
        <f>SUMIF(C$2:C640,C640,D$2:D640)</f>
        <v>0</v>
      </c>
      <c r="P640" s="21">
        <f>SUMIF(C$2:C640,C640,F$2:F640)</f>
        <v>0</v>
      </c>
      <c r="Q640" s="25" t="e">
        <f t="shared" si="250"/>
        <v>#DIV/0!</v>
      </c>
      <c r="R640" s="24" t="e">
        <f t="shared" si="251"/>
        <v>#DIV/0!</v>
      </c>
      <c r="S640" s="24" t="e">
        <f t="shared" si="252"/>
        <v>#DIV/0!</v>
      </c>
      <c r="T640" s="122">
        <f>SUM(D$2:D640)</f>
        <v>376</v>
      </c>
      <c r="U640" s="26">
        <f>SUMIF(C$2:C640,C640,E$2:E640)</f>
        <v>0</v>
      </c>
      <c r="V640" s="26">
        <f>SUM(E$2:E640)</f>
        <v>1324319.5799999998</v>
      </c>
      <c r="W640" s="31">
        <f>SUM(F$2:F640)</f>
        <v>50.32291666666665</v>
      </c>
      <c r="X640" s="31">
        <f t="shared" si="253"/>
        <v>0.13383754432624109</v>
      </c>
      <c r="Y640" s="24">
        <f t="shared" si="254"/>
        <v>3</v>
      </c>
      <c r="Z640" s="24">
        <f t="shared" si="255"/>
        <v>12</v>
      </c>
      <c r="AA640" s="26">
        <f>SUMIF('Rake Load'!A:A,Summary!B640,'Rake Load'!AO:AO)</f>
        <v>0</v>
      </c>
      <c r="AB640" s="26">
        <f>SUMIF(C$2:C640,C640,AA$2:AA640)</f>
        <v>0</v>
      </c>
      <c r="AC640" s="26">
        <f>SUM(AA$2:AA640)</f>
        <v>125.58750000000001</v>
      </c>
      <c r="AD640" s="31" t="e">
        <f t="shared" si="256"/>
        <v>#DIV/0!</v>
      </c>
      <c r="AE640" s="31" t="e">
        <f t="shared" si="257"/>
        <v>#DIV/0!</v>
      </c>
      <c r="AF640" s="31">
        <f t="shared" si="258"/>
        <v>0.33400930851063831</v>
      </c>
      <c r="AG640" s="26">
        <f>SUMIF(Unloader!B:B,Summary!B640,Unloader!M:M)</f>
        <v>0</v>
      </c>
      <c r="AH640" s="26">
        <f>SUMIF(C$2:C640,C640,AG$2:AG640)</f>
        <v>0</v>
      </c>
      <c r="AI640" s="26">
        <f>SUM(AG$2:AG640)</f>
        <v>1381981</v>
      </c>
      <c r="AJ640" s="28">
        <f>SUMIF(Unloader!B:B,Summary!B640,Unloader!X:X)</f>
        <v>0</v>
      </c>
      <c r="AK640" s="28">
        <f>SUMIF(Unloader!B:B,Summary!B640,Unloader!AE:AE)+SUMIF(Unloader!B:B,Summary!B640,Unloader!BS:BS)+SUMIF(Unloader!B:B,Summary!B640,Unloader!BO:BO)</f>
        <v>0</v>
      </c>
      <c r="AL640" s="28">
        <f>SUMIF(C$2:C640,C640,AJ$2:AJ640)</f>
        <v>0</v>
      </c>
      <c r="AM640" s="28">
        <f>SUMIF(C$2:C640,C640,AK$2:AK640)</f>
        <v>0</v>
      </c>
      <c r="AN640" s="18" t="e">
        <f t="shared" si="259"/>
        <v>#DIV/0!</v>
      </c>
      <c r="AO640" s="18">
        <f>SUM(AJ$2:AJ640)</f>
        <v>52.99444444444444</v>
      </c>
      <c r="AP640" s="18">
        <f>SUM(AK$2:AK640)</f>
        <v>13.250694444444441</v>
      </c>
      <c r="AQ640" s="18">
        <f t="shared" si="260"/>
        <v>1448.8452062693295</v>
      </c>
    </row>
    <row r="641" spans="1:43" x14ac:dyDescent="0.25">
      <c r="A641" s="49">
        <f t="shared" si="261"/>
        <v>640</v>
      </c>
      <c r="B641" s="120">
        <f t="shared" si="261"/>
        <v>41273</v>
      </c>
      <c r="C641" s="21">
        <f t="shared" si="242"/>
        <v>12</v>
      </c>
      <c r="D641" s="51">
        <f>COUNTIF('Rake Load'!A:A,Summary!B641)</f>
        <v>0</v>
      </c>
      <c r="E641" s="51">
        <f>SUMIF('Rake Load'!A:A,B641,'Rake Load'!F:F)</f>
        <v>0</v>
      </c>
      <c r="F641" s="23">
        <f>SUMIF('Rake Load'!A:A,B641,'Rake Load'!AB:AB)</f>
        <v>0</v>
      </c>
      <c r="G641" s="23" t="e">
        <f t="shared" si="243"/>
        <v>#DIV/0!</v>
      </c>
      <c r="H641" s="24" t="e">
        <f t="shared" si="244"/>
        <v>#DIV/0!</v>
      </c>
      <c r="I641" s="24" t="e">
        <f t="shared" si="245"/>
        <v>#DIV/0!</v>
      </c>
      <c r="J641" s="23">
        <f>SUMIF('Rake Load'!A:A,B641,'Rake Load'!BI:BI)</f>
        <v>0</v>
      </c>
      <c r="K641" s="29">
        <f t="shared" si="246"/>
        <v>0</v>
      </c>
      <c r="L641" s="29" t="e">
        <f t="shared" si="247"/>
        <v>#DIV/0!</v>
      </c>
      <c r="M641" s="36" t="e">
        <f t="shared" si="248"/>
        <v>#DIV/0!</v>
      </c>
      <c r="N641" s="36" t="e">
        <f t="shared" si="249"/>
        <v>#DIV/0!</v>
      </c>
      <c r="O641" s="122">
        <f>SUMIF(C$2:C641,C641,D$2:D641)</f>
        <v>0</v>
      </c>
      <c r="P641" s="21">
        <f>SUMIF(C$2:C641,C641,F$2:F641)</f>
        <v>0</v>
      </c>
      <c r="Q641" s="25" t="e">
        <f t="shared" si="250"/>
        <v>#DIV/0!</v>
      </c>
      <c r="R641" s="24" t="e">
        <f t="shared" si="251"/>
        <v>#DIV/0!</v>
      </c>
      <c r="S641" s="24" t="e">
        <f t="shared" si="252"/>
        <v>#DIV/0!</v>
      </c>
      <c r="T641" s="122">
        <f>SUM(D$2:D641)</f>
        <v>376</v>
      </c>
      <c r="U641" s="26">
        <f>SUMIF(C$2:C641,C641,E$2:E641)</f>
        <v>0</v>
      </c>
      <c r="V641" s="26">
        <f>SUM(E$2:E641)</f>
        <v>1324319.5799999998</v>
      </c>
      <c r="W641" s="31">
        <f>SUM(F$2:F641)</f>
        <v>50.32291666666665</v>
      </c>
      <c r="X641" s="31">
        <f t="shared" si="253"/>
        <v>0.13383754432624109</v>
      </c>
      <c r="Y641" s="24">
        <f t="shared" si="254"/>
        <v>3</v>
      </c>
      <c r="Z641" s="24">
        <f t="shared" si="255"/>
        <v>12</v>
      </c>
      <c r="AA641" s="26">
        <f>SUMIF('Rake Load'!A:A,Summary!B641,'Rake Load'!AO:AO)</f>
        <v>0</v>
      </c>
      <c r="AB641" s="26">
        <f>SUMIF(C$2:C641,C641,AA$2:AA641)</f>
        <v>0</v>
      </c>
      <c r="AC641" s="26">
        <f>SUM(AA$2:AA641)</f>
        <v>125.58750000000001</v>
      </c>
      <c r="AD641" s="31" t="e">
        <f t="shared" si="256"/>
        <v>#DIV/0!</v>
      </c>
      <c r="AE641" s="31" t="e">
        <f t="shared" si="257"/>
        <v>#DIV/0!</v>
      </c>
      <c r="AF641" s="31">
        <f t="shared" si="258"/>
        <v>0.33400930851063831</v>
      </c>
      <c r="AG641" s="26">
        <f>SUMIF(Unloader!B:B,Summary!B641,Unloader!M:M)</f>
        <v>0</v>
      </c>
      <c r="AH641" s="26">
        <f>SUMIF(C$2:C641,C641,AG$2:AG641)</f>
        <v>0</v>
      </c>
      <c r="AI641" s="26">
        <f>SUM(AG$2:AG641)</f>
        <v>1381981</v>
      </c>
      <c r="AJ641" s="28">
        <f>SUMIF(Unloader!B:B,Summary!B641,Unloader!X:X)</f>
        <v>0</v>
      </c>
      <c r="AK641" s="28">
        <f>SUMIF(Unloader!B:B,Summary!B641,Unloader!AE:AE)+SUMIF(Unloader!B:B,Summary!B641,Unloader!BS:BS)+SUMIF(Unloader!B:B,Summary!B641,Unloader!BO:BO)</f>
        <v>0</v>
      </c>
      <c r="AL641" s="28">
        <f>SUMIF(C$2:C641,C641,AJ$2:AJ641)</f>
        <v>0</v>
      </c>
      <c r="AM641" s="28">
        <f>SUMIF(C$2:C641,C641,AK$2:AK641)</f>
        <v>0</v>
      </c>
      <c r="AN641" s="18" t="e">
        <f t="shared" si="259"/>
        <v>#DIV/0!</v>
      </c>
      <c r="AO641" s="18">
        <f>SUM(AJ$2:AJ641)</f>
        <v>52.99444444444444</v>
      </c>
      <c r="AP641" s="18">
        <f>SUM(AK$2:AK641)</f>
        <v>13.250694444444441</v>
      </c>
      <c r="AQ641" s="18">
        <f t="shared" si="260"/>
        <v>1448.8452062693295</v>
      </c>
    </row>
    <row r="642" spans="1:43" x14ac:dyDescent="0.25">
      <c r="A642" s="49">
        <f t="shared" si="261"/>
        <v>641</v>
      </c>
      <c r="B642" s="120">
        <f t="shared" si="261"/>
        <v>41274</v>
      </c>
      <c r="C642" s="21">
        <f t="shared" si="242"/>
        <v>12</v>
      </c>
      <c r="D642" s="51">
        <f>COUNTIF('Rake Load'!A:A,Summary!B642)</f>
        <v>0</v>
      </c>
      <c r="E642" s="51">
        <f>SUMIF('Rake Load'!A:A,B642,'Rake Load'!F:F)</f>
        <v>0</v>
      </c>
      <c r="F642" s="23">
        <f>SUMIF('Rake Load'!A:A,B642,'Rake Load'!AB:AB)</f>
        <v>0</v>
      </c>
      <c r="G642" s="23" t="e">
        <f t="shared" si="243"/>
        <v>#DIV/0!</v>
      </c>
      <c r="H642" s="24" t="e">
        <f t="shared" si="244"/>
        <v>#DIV/0!</v>
      </c>
      <c r="I642" s="24" t="e">
        <f t="shared" si="245"/>
        <v>#DIV/0!</v>
      </c>
      <c r="J642" s="23">
        <f>SUMIF('Rake Load'!A:A,B642,'Rake Load'!BI:BI)</f>
        <v>0</v>
      </c>
      <c r="K642" s="29">
        <f t="shared" si="246"/>
        <v>0</v>
      </c>
      <c r="L642" s="29" t="e">
        <f t="shared" si="247"/>
        <v>#DIV/0!</v>
      </c>
      <c r="M642" s="36" t="e">
        <f t="shared" si="248"/>
        <v>#DIV/0!</v>
      </c>
      <c r="N642" s="36" t="e">
        <f t="shared" si="249"/>
        <v>#DIV/0!</v>
      </c>
      <c r="O642" s="122">
        <f>SUMIF(C$2:C642,C642,D$2:D642)</f>
        <v>0</v>
      </c>
      <c r="P642" s="21">
        <f>SUMIF(C$2:C642,C642,F$2:F642)</f>
        <v>0</v>
      </c>
      <c r="Q642" s="25" t="e">
        <f t="shared" si="250"/>
        <v>#DIV/0!</v>
      </c>
      <c r="R642" s="24" t="e">
        <f t="shared" si="251"/>
        <v>#DIV/0!</v>
      </c>
      <c r="S642" s="24" t="e">
        <f t="shared" si="252"/>
        <v>#DIV/0!</v>
      </c>
      <c r="T642" s="122">
        <f>SUM(D$2:D642)</f>
        <v>376</v>
      </c>
      <c r="U642" s="26">
        <f>SUMIF(C$2:C642,C642,E$2:E642)</f>
        <v>0</v>
      </c>
      <c r="V642" s="26">
        <f>SUM(E$2:E642)</f>
        <v>1324319.5799999998</v>
      </c>
      <c r="W642" s="31">
        <f>SUM(F$2:F642)</f>
        <v>50.32291666666665</v>
      </c>
      <c r="X642" s="31">
        <f t="shared" si="253"/>
        <v>0.13383754432624109</v>
      </c>
      <c r="Y642" s="24">
        <f t="shared" si="254"/>
        <v>3</v>
      </c>
      <c r="Z642" s="24">
        <f t="shared" si="255"/>
        <v>12</v>
      </c>
      <c r="AA642" s="26">
        <f>SUMIF('Rake Load'!A:A,Summary!B642,'Rake Load'!AO:AO)</f>
        <v>0</v>
      </c>
      <c r="AB642" s="26">
        <f>SUMIF(C$2:C642,C642,AA$2:AA642)</f>
        <v>0</v>
      </c>
      <c r="AC642" s="26">
        <f>SUM(AA$2:AA642)</f>
        <v>125.58750000000001</v>
      </c>
      <c r="AD642" s="31" t="e">
        <f t="shared" si="256"/>
        <v>#DIV/0!</v>
      </c>
      <c r="AE642" s="31" t="e">
        <f t="shared" si="257"/>
        <v>#DIV/0!</v>
      </c>
      <c r="AF642" s="31">
        <f t="shared" si="258"/>
        <v>0.33400930851063831</v>
      </c>
      <c r="AG642" s="26">
        <f>SUMIF(Unloader!B:B,Summary!B642,Unloader!M:M)</f>
        <v>0</v>
      </c>
      <c r="AH642" s="26">
        <f>SUMIF(C$2:C642,C642,AG$2:AG642)</f>
        <v>0</v>
      </c>
      <c r="AI642" s="26">
        <f>SUM(AG$2:AG642)</f>
        <v>1381981</v>
      </c>
      <c r="AJ642" s="28">
        <f>SUMIF(Unloader!B:B,Summary!B642,Unloader!X:X)</f>
        <v>0</v>
      </c>
      <c r="AK642" s="28">
        <f>SUMIF(Unloader!B:B,Summary!B642,Unloader!AE:AE)+SUMIF(Unloader!B:B,Summary!B642,Unloader!BS:BS)+SUMIF(Unloader!B:B,Summary!B642,Unloader!BO:BO)</f>
        <v>0</v>
      </c>
      <c r="AL642" s="28">
        <f>SUMIF(C$2:C642,C642,AJ$2:AJ642)</f>
        <v>0</v>
      </c>
      <c r="AM642" s="28">
        <f>SUMIF(C$2:C642,C642,AK$2:AK642)</f>
        <v>0</v>
      </c>
      <c r="AN642" s="18" t="e">
        <f t="shared" si="259"/>
        <v>#DIV/0!</v>
      </c>
      <c r="AO642" s="18">
        <f>SUM(AJ$2:AJ642)</f>
        <v>52.99444444444444</v>
      </c>
      <c r="AP642" s="18">
        <f>SUM(AK$2:AK642)</f>
        <v>13.250694444444441</v>
      </c>
      <c r="AQ642" s="18">
        <f t="shared" si="260"/>
        <v>1448.8452062693295</v>
      </c>
    </row>
    <row r="643" spans="1:43" x14ac:dyDescent="0.25">
      <c r="A643" s="49">
        <f t="shared" si="261"/>
        <v>642</v>
      </c>
      <c r="B643" s="120">
        <f t="shared" si="261"/>
        <v>41275</v>
      </c>
      <c r="C643" s="21">
        <f t="shared" si="242"/>
        <v>1</v>
      </c>
      <c r="D643" s="51">
        <f>COUNTIF('Rake Load'!A:A,Summary!B643)</f>
        <v>0</v>
      </c>
      <c r="E643" s="51">
        <f>SUMIF('Rake Load'!A:A,B643,'Rake Load'!F:F)</f>
        <v>0</v>
      </c>
      <c r="F643" s="23">
        <f>SUMIF('Rake Load'!A:A,B643,'Rake Load'!AB:AB)</f>
        <v>0</v>
      </c>
      <c r="G643" s="23" t="e">
        <f t="shared" si="243"/>
        <v>#DIV/0!</v>
      </c>
      <c r="H643" s="24" t="e">
        <f t="shared" si="244"/>
        <v>#DIV/0!</v>
      </c>
      <c r="I643" s="24" t="e">
        <f t="shared" si="245"/>
        <v>#DIV/0!</v>
      </c>
      <c r="J643" s="23">
        <f>SUMIF('Rake Load'!A:A,B643,'Rake Load'!BI:BI)</f>
        <v>0</v>
      </c>
      <c r="K643" s="29">
        <f t="shared" si="246"/>
        <v>0</v>
      </c>
      <c r="L643" s="29" t="e">
        <f t="shared" si="247"/>
        <v>#DIV/0!</v>
      </c>
      <c r="M643" s="36" t="e">
        <f t="shared" si="248"/>
        <v>#DIV/0!</v>
      </c>
      <c r="N643" s="36" t="e">
        <f t="shared" si="249"/>
        <v>#DIV/0!</v>
      </c>
      <c r="O643" s="122">
        <f>SUMIF(C$2:C643,C643,D$2:D643)</f>
        <v>0</v>
      </c>
      <c r="P643" s="21">
        <f>SUMIF(C$2:C643,C643,F$2:F643)</f>
        <v>0</v>
      </c>
      <c r="Q643" s="25" t="e">
        <f t="shared" si="250"/>
        <v>#DIV/0!</v>
      </c>
      <c r="R643" s="24" t="e">
        <f t="shared" si="251"/>
        <v>#DIV/0!</v>
      </c>
      <c r="S643" s="24" t="e">
        <f t="shared" si="252"/>
        <v>#DIV/0!</v>
      </c>
      <c r="T643" s="122">
        <f>SUM(D$2:D643)</f>
        <v>376</v>
      </c>
      <c r="U643" s="26">
        <f>SUMIF(C$2:C643,C643,E$2:E643)</f>
        <v>0</v>
      </c>
      <c r="V643" s="26">
        <f>SUM(E$2:E643)</f>
        <v>1324319.5799999998</v>
      </c>
      <c r="W643" s="31">
        <f>SUM(F$2:F643)</f>
        <v>50.32291666666665</v>
      </c>
      <c r="X643" s="31">
        <f t="shared" si="253"/>
        <v>0.13383754432624109</v>
      </c>
      <c r="Y643" s="24">
        <f t="shared" si="254"/>
        <v>3</v>
      </c>
      <c r="Z643" s="24">
        <f t="shared" si="255"/>
        <v>12</v>
      </c>
      <c r="AA643" s="26">
        <f>SUMIF('Rake Load'!A:A,Summary!B643,'Rake Load'!AO:AO)</f>
        <v>0</v>
      </c>
      <c r="AB643" s="26">
        <f>SUMIF(C$2:C643,C643,AA$2:AA643)</f>
        <v>0</v>
      </c>
      <c r="AC643" s="26">
        <f>SUM(AA$2:AA643)</f>
        <v>125.58750000000001</v>
      </c>
      <c r="AD643" s="31" t="e">
        <f t="shared" si="256"/>
        <v>#DIV/0!</v>
      </c>
      <c r="AE643" s="31" t="e">
        <f t="shared" si="257"/>
        <v>#DIV/0!</v>
      </c>
      <c r="AF643" s="31">
        <f t="shared" si="258"/>
        <v>0.33400930851063831</v>
      </c>
      <c r="AG643" s="26">
        <f>SUMIF(Unloader!B:B,Summary!B643,Unloader!M:M)</f>
        <v>0</v>
      </c>
      <c r="AH643" s="26">
        <f>SUMIF(C$2:C643,C643,AG$2:AG643)</f>
        <v>0</v>
      </c>
      <c r="AI643" s="26">
        <f>SUM(AG$2:AG643)</f>
        <v>1381981</v>
      </c>
      <c r="AJ643" s="28">
        <f>SUMIF(Unloader!B:B,Summary!B643,Unloader!X:X)</f>
        <v>0</v>
      </c>
      <c r="AK643" s="28">
        <f>SUMIF(Unloader!B:B,Summary!B643,Unloader!AE:AE)+SUMIF(Unloader!B:B,Summary!B643,Unloader!BS:BS)+SUMIF(Unloader!B:B,Summary!B643,Unloader!BO:BO)</f>
        <v>0</v>
      </c>
      <c r="AL643" s="28">
        <f>SUMIF(C$2:C643,C643,AJ$2:AJ643)</f>
        <v>0</v>
      </c>
      <c r="AM643" s="28">
        <f>SUMIF(C$2:C643,C643,AK$2:AK643)</f>
        <v>0</v>
      </c>
      <c r="AN643" s="18" t="e">
        <f t="shared" si="259"/>
        <v>#DIV/0!</v>
      </c>
      <c r="AO643" s="18">
        <f>SUM(AJ$2:AJ643)</f>
        <v>52.99444444444444</v>
      </c>
      <c r="AP643" s="18">
        <f>SUM(AK$2:AK643)</f>
        <v>13.250694444444441</v>
      </c>
      <c r="AQ643" s="18">
        <f t="shared" si="260"/>
        <v>1448.8452062693295</v>
      </c>
    </row>
    <row r="644" spans="1:43" x14ac:dyDescent="0.25">
      <c r="A644" s="49">
        <f t="shared" si="261"/>
        <v>643</v>
      </c>
      <c r="B644" s="120">
        <f t="shared" si="261"/>
        <v>41276</v>
      </c>
      <c r="C644" s="21">
        <f t="shared" si="242"/>
        <v>1</v>
      </c>
      <c r="D644" s="51">
        <f>COUNTIF('Rake Load'!A:A,Summary!B644)</f>
        <v>0</v>
      </c>
      <c r="E644" s="51">
        <f>SUMIF('Rake Load'!A:A,B644,'Rake Load'!F:F)</f>
        <v>0</v>
      </c>
      <c r="F644" s="23">
        <f>SUMIF('Rake Load'!A:A,B644,'Rake Load'!AB:AB)</f>
        <v>0</v>
      </c>
      <c r="G644" s="23" t="e">
        <f t="shared" si="243"/>
        <v>#DIV/0!</v>
      </c>
      <c r="H644" s="24" t="e">
        <f t="shared" si="244"/>
        <v>#DIV/0!</v>
      </c>
      <c r="I644" s="24" t="e">
        <f t="shared" si="245"/>
        <v>#DIV/0!</v>
      </c>
      <c r="J644" s="23">
        <f>SUMIF('Rake Load'!A:A,B644,'Rake Load'!BI:BI)</f>
        <v>0</v>
      </c>
      <c r="K644" s="29">
        <f t="shared" si="246"/>
        <v>0</v>
      </c>
      <c r="L644" s="29" t="e">
        <f t="shared" si="247"/>
        <v>#DIV/0!</v>
      </c>
      <c r="M644" s="36" t="e">
        <f t="shared" si="248"/>
        <v>#DIV/0!</v>
      </c>
      <c r="N644" s="36" t="e">
        <f t="shared" si="249"/>
        <v>#DIV/0!</v>
      </c>
      <c r="O644" s="122">
        <f>SUMIF(C$2:C644,C644,D$2:D644)</f>
        <v>0</v>
      </c>
      <c r="P644" s="21">
        <f>SUMIF(C$2:C644,C644,F$2:F644)</f>
        <v>0</v>
      </c>
      <c r="Q644" s="25" t="e">
        <f t="shared" si="250"/>
        <v>#DIV/0!</v>
      </c>
      <c r="R644" s="24" t="e">
        <f t="shared" si="251"/>
        <v>#DIV/0!</v>
      </c>
      <c r="S644" s="24" t="e">
        <f t="shared" si="252"/>
        <v>#DIV/0!</v>
      </c>
      <c r="T644" s="122">
        <f>SUM(D$2:D644)</f>
        <v>376</v>
      </c>
      <c r="U644" s="26">
        <f>SUMIF(C$2:C644,C644,E$2:E644)</f>
        <v>0</v>
      </c>
      <c r="V644" s="26">
        <f>SUM(E$2:E644)</f>
        <v>1324319.5799999998</v>
      </c>
      <c r="W644" s="31">
        <f>SUM(F$2:F644)</f>
        <v>50.32291666666665</v>
      </c>
      <c r="X644" s="31">
        <f t="shared" si="253"/>
        <v>0.13383754432624109</v>
      </c>
      <c r="Y644" s="24">
        <f t="shared" si="254"/>
        <v>3</v>
      </c>
      <c r="Z644" s="24">
        <f t="shared" si="255"/>
        <v>12</v>
      </c>
      <c r="AA644" s="26">
        <f>SUMIF('Rake Load'!A:A,Summary!B644,'Rake Load'!AO:AO)</f>
        <v>0</v>
      </c>
      <c r="AB644" s="26">
        <f>SUMIF(C$2:C644,C644,AA$2:AA644)</f>
        <v>0</v>
      </c>
      <c r="AC644" s="26">
        <f>SUM(AA$2:AA644)</f>
        <v>125.58750000000001</v>
      </c>
      <c r="AD644" s="31" t="e">
        <f t="shared" si="256"/>
        <v>#DIV/0!</v>
      </c>
      <c r="AE644" s="31" t="e">
        <f t="shared" si="257"/>
        <v>#DIV/0!</v>
      </c>
      <c r="AF644" s="31">
        <f t="shared" si="258"/>
        <v>0.33400930851063831</v>
      </c>
      <c r="AG644" s="26">
        <f>SUMIF(Unloader!B:B,Summary!B644,Unloader!M:M)</f>
        <v>0</v>
      </c>
      <c r="AH644" s="26">
        <f>SUMIF(C$2:C644,C644,AG$2:AG644)</f>
        <v>0</v>
      </c>
      <c r="AI644" s="26">
        <f>SUM(AG$2:AG644)</f>
        <v>1381981</v>
      </c>
      <c r="AJ644" s="28">
        <f>SUMIF(Unloader!B:B,Summary!B644,Unloader!X:X)</f>
        <v>0</v>
      </c>
      <c r="AK644" s="28">
        <f>SUMIF(Unloader!B:B,Summary!B644,Unloader!AE:AE)+SUMIF(Unloader!B:B,Summary!B644,Unloader!BS:BS)+SUMIF(Unloader!B:B,Summary!B644,Unloader!BO:BO)</f>
        <v>0</v>
      </c>
      <c r="AL644" s="28">
        <f>SUMIF(C$2:C644,C644,AJ$2:AJ644)</f>
        <v>0</v>
      </c>
      <c r="AM644" s="28">
        <f>SUMIF(C$2:C644,C644,AK$2:AK644)</f>
        <v>0</v>
      </c>
      <c r="AN644" s="18" t="e">
        <f t="shared" si="259"/>
        <v>#DIV/0!</v>
      </c>
      <c r="AO644" s="18">
        <f>SUM(AJ$2:AJ644)</f>
        <v>52.99444444444444</v>
      </c>
      <c r="AP644" s="18">
        <f>SUM(AK$2:AK644)</f>
        <v>13.250694444444441</v>
      </c>
      <c r="AQ644" s="18">
        <f t="shared" si="260"/>
        <v>1448.8452062693295</v>
      </c>
    </row>
    <row r="645" spans="1:43" x14ac:dyDescent="0.25">
      <c r="A645" s="49">
        <f t="shared" si="261"/>
        <v>644</v>
      </c>
      <c r="B645" s="120">
        <f t="shared" si="261"/>
        <v>41277</v>
      </c>
      <c r="C645" s="21">
        <f t="shared" si="242"/>
        <v>1</v>
      </c>
      <c r="D645" s="51">
        <f>COUNTIF('Rake Load'!A:A,Summary!B645)</f>
        <v>0</v>
      </c>
      <c r="E645" s="51">
        <f>SUMIF('Rake Load'!A:A,B645,'Rake Load'!F:F)</f>
        <v>0</v>
      </c>
      <c r="F645" s="23">
        <f>SUMIF('Rake Load'!A:A,B645,'Rake Load'!AB:AB)</f>
        <v>0</v>
      </c>
      <c r="G645" s="23" t="e">
        <f t="shared" si="243"/>
        <v>#DIV/0!</v>
      </c>
      <c r="H645" s="24" t="e">
        <f t="shared" si="244"/>
        <v>#DIV/0!</v>
      </c>
      <c r="I645" s="24" t="e">
        <f t="shared" si="245"/>
        <v>#DIV/0!</v>
      </c>
      <c r="J645" s="23">
        <f>SUMIF('Rake Load'!A:A,B645,'Rake Load'!BI:BI)</f>
        <v>0</v>
      </c>
      <c r="K645" s="29">
        <f t="shared" si="246"/>
        <v>0</v>
      </c>
      <c r="L645" s="29" t="e">
        <f t="shared" si="247"/>
        <v>#DIV/0!</v>
      </c>
      <c r="M645" s="36" t="e">
        <f t="shared" si="248"/>
        <v>#DIV/0!</v>
      </c>
      <c r="N645" s="36" t="e">
        <f t="shared" si="249"/>
        <v>#DIV/0!</v>
      </c>
      <c r="O645" s="122">
        <f>SUMIF(C$2:C645,C645,D$2:D645)</f>
        <v>0</v>
      </c>
      <c r="P645" s="21">
        <f>SUMIF(C$2:C645,C645,F$2:F645)</f>
        <v>0</v>
      </c>
      <c r="Q645" s="25" t="e">
        <f t="shared" si="250"/>
        <v>#DIV/0!</v>
      </c>
      <c r="R645" s="24" t="e">
        <f t="shared" si="251"/>
        <v>#DIV/0!</v>
      </c>
      <c r="S645" s="24" t="e">
        <f t="shared" si="252"/>
        <v>#DIV/0!</v>
      </c>
      <c r="T645" s="122">
        <f>SUM(D$2:D645)</f>
        <v>376</v>
      </c>
      <c r="U645" s="26">
        <f>SUMIF(C$2:C645,C645,E$2:E645)</f>
        <v>0</v>
      </c>
      <c r="V645" s="26">
        <f>SUM(E$2:E645)</f>
        <v>1324319.5799999998</v>
      </c>
      <c r="W645" s="31">
        <f>SUM(F$2:F645)</f>
        <v>50.32291666666665</v>
      </c>
      <c r="X645" s="31">
        <f t="shared" si="253"/>
        <v>0.13383754432624109</v>
      </c>
      <c r="Y645" s="24">
        <f t="shared" si="254"/>
        <v>3</v>
      </c>
      <c r="Z645" s="24">
        <f t="shared" si="255"/>
        <v>12</v>
      </c>
      <c r="AA645" s="26">
        <f>SUMIF('Rake Load'!A:A,Summary!B645,'Rake Load'!AO:AO)</f>
        <v>0</v>
      </c>
      <c r="AB645" s="26">
        <f>SUMIF(C$2:C645,C645,AA$2:AA645)</f>
        <v>0</v>
      </c>
      <c r="AC645" s="26">
        <f>SUM(AA$2:AA645)</f>
        <v>125.58750000000001</v>
      </c>
      <c r="AD645" s="31" t="e">
        <f t="shared" si="256"/>
        <v>#DIV/0!</v>
      </c>
      <c r="AE645" s="31" t="e">
        <f t="shared" si="257"/>
        <v>#DIV/0!</v>
      </c>
      <c r="AF645" s="31">
        <f t="shared" si="258"/>
        <v>0.33400930851063831</v>
      </c>
      <c r="AG645" s="26">
        <f>SUMIF(Unloader!B:B,Summary!B645,Unloader!M:M)</f>
        <v>0</v>
      </c>
      <c r="AH645" s="26">
        <f>SUMIF(C$2:C645,C645,AG$2:AG645)</f>
        <v>0</v>
      </c>
      <c r="AI645" s="26">
        <f>SUM(AG$2:AG645)</f>
        <v>1381981</v>
      </c>
      <c r="AJ645" s="28">
        <f>SUMIF(Unloader!B:B,Summary!B645,Unloader!X:X)</f>
        <v>0</v>
      </c>
      <c r="AK645" s="28">
        <f>SUMIF(Unloader!B:B,Summary!B645,Unloader!AE:AE)+SUMIF(Unloader!B:B,Summary!B645,Unloader!BS:BS)+SUMIF(Unloader!B:B,Summary!B645,Unloader!BO:BO)</f>
        <v>0</v>
      </c>
      <c r="AL645" s="28">
        <f>SUMIF(C$2:C645,C645,AJ$2:AJ645)</f>
        <v>0</v>
      </c>
      <c r="AM645" s="28">
        <f>SUMIF(C$2:C645,C645,AK$2:AK645)</f>
        <v>0</v>
      </c>
      <c r="AN645" s="18" t="e">
        <f t="shared" si="259"/>
        <v>#DIV/0!</v>
      </c>
      <c r="AO645" s="18">
        <f>SUM(AJ$2:AJ645)</f>
        <v>52.99444444444444</v>
      </c>
      <c r="AP645" s="18">
        <f>SUM(AK$2:AK645)</f>
        <v>13.250694444444441</v>
      </c>
      <c r="AQ645" s="18">
        <f t="shared" si="260"/>
        <v>1448.8452062693295</v>
      </c>
    </row>
    <row r="646" spans="1:43" x14ac:dyDescent="0.25">
      <c r="A646" s="49">
        <f t="shared" si="261"/>
        <v>645</v>
      </c>
      <c r="B646" s="120">
        <f t="shared" si="261"/>
        <v>41278</v>
      </c>
      <c r="C646" s="21">
        <f t="shared" si="242"/>
        <v>1</v>
      </c>
      <c r="D646" s="51">
        <f>COUNTIF('Rake Load'!A:A,Summary!B646)</f>
        <v>0</v>
      </c>
      <c r="E646" s="51">
        <f>SUMIF('Rake Load'!A:A,B646,'Rake Load'!F:F)</f>
        <v>0</v>
      </c>
      <c r="F646" s="23">
        <f>SUMIF('Rake Load'!A:A,B646,'Rake Load'!AB:AB)</f>
        <v>0</v>
      </c>
      <c r="G646" s="23" t="e">
        <f t="shared" si="243"/>
        <v>#DIV/0!</v>
      </c>
      <c r="H646" s="24" t="e">
        <f t="shared" si="244"/>
        <v>#DIV/0!</v>
      </c>
      <c r="I646" s="24" t="e">
        <f t="shared" si="245"/>
        <v>#DIV/0!</v>
      </c>
      <c r="J646" s="23">
        <f>SUMIF('Rake Load'!A:A,B646,'Rake Load'!BI:BI)</f>
        <v>0</v>
      </c>
      <c r="K646" s="29">
        <f t="shared" si="246"/>
        <v>0</v>
      </c>
      <c r="L646" s="29" t="e">
        <f t="shared" si="247"/>
        <v>#DIV/0!</v>
      </c>
      <c r="M646" s="36" t="e">
        <f t="shared" si="248"/>
        <v>#DIV/0!</v>
      </c>
      <c r="N646" s="36" t="e">
        <f t="shared" si="249"/>
        <v>#DIV/0!</v>
      </c>
      <c r="O646" s="122">
        <f>SUMIF(C$2:C646,C646,D$2:D646)</f>
        <v>0</v>
      </c>
      <c r="P646" s="21">
        <f>SUMIF(C$2:C646,C646,F$2:F646)</f>
        <v>0</v>
      </c>
      <c r="Q646" s="25" t="e">
        <f t="shared" si="250"/>
        <v>#DIV/0!</v>
      </c>
      <c r="R646" s="24" t="e">
        <f t="shared" si="251"/>
        <v>#DIV/0!</v>
      </c>
      <c r="S646" s="24" t="e">
        <f t="shared" si="252"/>
        <v>#DIV/0!</v>
      </c>
      <c r="T646" s="122">
        <f>SUM(D$2:D646)</f>
        <v>376</v>
      </c>
      <c r="U646" s="26">
        <f>SUMIF(C$2:C646,C646,E$2:E646)</f>
        <v>0</v>
      </c>
      <c r="V646" s="26">
        <f>SUM(E$2:E646)</f>
        <v>1324319.5799999998</v>
      </c>
      <c r="W646" s="31">
        <f>SUM(F$2:F646)</f>
        <v>50.32291666666665</v>
      </c>
      <c r="X646" s="31">
        <f t="shared" si="253"/>
        <v>0.13383754432624109</v>
      </c>
      <c r="Y646" s="24">
        <f t="shared" si="254"/>
        <v>3</v>
      </c>
      <c r="Z646" s="24">
        <f t="shared" si="255"/>
        <v>12</v>
      </c>
      <c r="AA646" s="26">
        <f>SUMIF('Rake Load'!A:A,Summary!B646,'Rake Load'!AO:AO)</f>
        <v>0</v>
      </c>
      <c r="AB646" s="26">
        <f>SUMIF(C$2:C646,C646,AA$2:AA646)</f>
        <v>0</v>
      </c>
      <c r="AC646" s="26">
        <f>SUM(AA$2:AA646)</f>
        <v>125.58750000000001</v>
      </c>
      <c r="AD646" s="31" t="e">
        <f t="shared" si="256"/>
        <v>#DIV/0!</v>
      </c>
      <c r="AE646" s="31" t="e">
        <f t="shared" si="257"/>
        <v>#DIV/0!</v>
      </c>
      <c r="AF646" s="31">
        <f t="shared" si="258"/>
        <v>0.33400930851063831</v>
      </c>
      <c r="AG646" s="26">
        <f>SUMIF(Unloader!B:B,Summary!B646,Unloader!M:M)</f>
        <v>0</v>
      </c>
      <c r="AH646" s="26">
        <f>SUMIF(C$2:C646,C646,AG$2:AG646)</f>
        <v>0</v>
      </c>
      <c r="AI646" s="26">
        <f>SUM(AG$2:AG646)</f>
        <v>1381981</v>
      </c>
      <c r="AJ646" s="28">
        <f>SUMIF(Unloader!B:B,Summary!B646,Unloader!X:X)</f>
        <v>0</v>
      </c>
      <c r="AK646" s="28">
        <f>SUMIF(Unloader!B:B,Summary!B646,Unloader!AE:AE)+SUMIF(Unloader!B:B,Summary!B646,Unloader!BS:BS)+SUMIF(Unloader!B:B,Summary!B646,Unloader!BO:BO)</f>
        <v>0</v>
      </c>
      <c r="AL646" s="28">
        <f>SUMIF(C$2:C646,C646,AJ$2:AJ646)</f>
        <v>0</v>
      </c>
      <c r="AM646" s="28">
        <f>SUMIF(C$2:C646,C646,AK$2:AK646)</f>
        <v>0</v>
      </c>
      <c r="AN646" s="18" t="e">
        <f t="shared" si="259"/>
        <v>#DIV/0!</v>
      </c>
      <c r="AO646" s="18">
        <f>SUM(AJ$2:AJ646)</f>
        <v>52.99444444444444</v>
      </c>
      <c r="AP646" s="18">
        <f>SUM(AK$2:AK646)</f>
        <v>13.250694444444441</v>
      </c>
      <c r="AQ646" s="18">
        <f t="shared" si="260"/>
        <v>1448.8452062693295</v>
      </c>
    </row>
    <row r="647" spans="1:43" x14ac:dyDescent="0.25">
      <c r="A647" s="49">
        <f t="shared" si="261"/>
        <v>646</v>
      </c>
      <c r="B647" s="120">
        <f t="shared" si="261"/>
        <v>41279</v>
      </c>
      <c r="C647" s="21">
        <f t="shared" si="242"/>
        <v>1</v>
      </c>
      <c r="D647" s="51">
        <f>COUNTIF('Rake Load'!A:A,Summary!B647)</f>
        <v>0</v>
      </c>
      <c r="E647" s="51">
        <f>SUMIF('Rake Load'!A:A,B647,'Rake Load'!F:F)</f>
        <v>0</v>
      </c>
      <c r="F647" s="23">
        <f>SUMIF('Rake Load'!A:A,B647,'Rake Load'!AB:AB)</f>
        <v>0</v>
      </c>
      <c r="G647" s="23" t="e">
        <f t="shared" si="243"/>
        <v>#DIV/0!</v>
      </c>
      <c r="H647" s="24" t="e">
        <f t="shared" si="244"/>
        <v>#DIV/0!</v>
      </c>
      <c r="I647" s="24" t="e">
        <f t="shared" si="245"/>
        <v>#DIV/0!</v>
      </c>
      <c r="J647" s="23">
        <f>SUMIF('Rake Load'!A:A,B647,'Rake Load'!BI:BI)</f>
        <v>0</v>
      </c>
      <c r="K647" s="29">
        <f t="shared" si="246"/>
        <v>0</v>
      </c>
      <c r="L647" s="29" t="e">
        <f t="shared" si="247"/>
        <v>#DIV/0!</v>
      </c>
      <c r="M647" s="36" t="e">
        <f t="shared" si="248"/>
        <v>#DIV/0!</v>
      </c>
      <c r="N647" s="36" t="e">
        <f t="shared" si="249"/>
        <v>#DIV/0!</v>
      </c>
      <c r="O647" s="122">
        <f>SUMIF(C$2:C647,C647,D$2:D647)</f>
        <v>0</v>
      </c>
      <c r="P647" s="21">
        <f>SUMIF(C$2:C647,C647,F$2:F647)</f>
        <v>0</v>
      </c>
      <c r="Q647" s="25" t="e">
        <f t="shared" si="250"/>
        <v>#DIV/0!</v>
      </c>
      <c r="R647" s="24" t="e">
        <f t="shared" si="251"/>
        <v>#DIV/0!</v>
      </c>
      <c r="S647" s="24" t="e">
        <f t="shared" si="252"/>
        <v>#DIV/0!</v>
      </c>
      <c r="T647" s="122">
        <f>SUM(D$2:D647)</f>
        <v>376</v>
      </c>
      <c r="U647" s="26">
        <f>SUMIF(C$2:C647,C647,E$2:E647)</f>
        <v>0</v>
      </c>
      <c r="V647" s="26">
        <f>SUM(E$2:E647)</f>
        <v>1324319.5799999998</v>
      </c>
      <c r="W647" s="31">
        <f>SUM(F$2:F647)</f>
        <v>50.32291666666665</v>
      </c>
      <c r="X647" s="31">
        <f t="shared" si="253"/>
        <v>0.13383754432624109</v>
      </c>
      <c r="Y647" s="24">
        <f t="shared" si="254"/>
        <v>3</v>
      </c>
      <c r="Z647" s="24">
        <f t="shared" si="255"/>
        <v>12</v>
      </c>
      <c r="AA647" s="26">
        <f>SUMIF('Rake Load'!A:A,Summary!B647,'Rake Load'!AO:AO)</f>
        <v>0</v>
      </c>
      <c r="AB647" s="26">
        <f>SUMIF(C$2:C647,C647,AA$2:AA647)</f>
        <v>0</v>
      </c>
      <c r="AC647" s="26">
        <f>SUM(AA$2:AA647)</f>
        <v>125.58750000000001</v>
      </c>
      <c r="AD647" s="31" t="e">
        <f t="shared" si="256"/>
        <v>#DIV/0!</v>
      </c>
      <c r="AE647" s="31" t="e">
        <f t="shared" si="257"/>
        <v>#DIV/0!</v>
      </c>
      <c r="AF647" s="31">
        <f t="shared" si="258"/>
        <v>0.33400930851063831</v>
      </c>
      <c r="AG647" s="26">
        <f>SUMIF(Unloader!B:B,Summary!B647,Unloader!M:M)</f>
        <v>0</v>
      </c>
      <c r="AH647" s="26">
        <f>SUMIF(C$2:C647,C647,AG$2:AG647)</f>
        <v>0</v>
      </c>
      <c r="AI647" s="26">
        <f>SUM(AG$2:AG647)</f>
        <v>1381981</v>
      </c>
      <c r="AJ647" s="28">
        <f>SUMIF(Unloader!B:B,Summary!B647,Unloader!X:X)</f>
        <v>0</v>
      </c>
      <c r="AK647" s="28">
        <f>SUMIF(Unloader!B:B,Summary!B647,Unloader!AE:AE)+SUMIF(Unloader!B:B,Summary!B647,Unloader!BS:BS)+SUMIF(Unloader!B:B,Summary!B647,Unloader!BO:BO)</f>
        <v>0</v>
      </c>
      <c r="AL647" s="28">
        <f>SUMIF(C$2:C647,C647,AJ$2:AJ647)</f>
        <v>0</v>
      </c>
      <c r="AM647" s="28">
        <f>SUMIF(C$2:C647,C647,AK$2:AK647)</f>
        <v>0</v>
      </c>
      <c r="AN647" s="18" t="e">
        <f t="shared" si="259"/>
        <v>#DIV/0!</v>
      </c>
      <c r="AO647" s="18">
        <f>SUM(AJ$2:AJ647)</f>
        <v>52.99444444444444</v>
      </c>
      <c r="AP647" s="18">
        <f>SUM(AK$2:AK647)</f>
        <v>13.250694444444441</v>
      </c>
      <c r="AQ647" s="18">
        <f t="shared" si="260"/>
        <v>1448.8452062693295</v>
      </c>
    </row>
    <row r="648" spans="1:43" x14ac:dyDescent="0.25">
      <c r="A648" s="49">
        <f t="shared" ref="A648:B663" si="262">A647+1</f>
        <v>647</v>
      </c>
      <c r="B648" s="120">
        <f t="shared" si="262"/>
        <v>41280</v>
      </c>
      <c r="C648" s="21">
        <f t="shared" si="242"/>
        <v>1</v>
      </c>
      <c r="D648" s="51">
        <f>COUNTIF('Rake Load'!A:A,Summary!B648)</f>
        <v>0</v>
      </c>
      <c r="E648" s="51">
        <f>SUMIF('Rake Load'!A:A,B648,'Rake Load'!F:F)</f>
        <v>0</v>
      </c>
      <c r="F648" s="23">
        <f>SUMIF('Rake Load'!A:A,B648,'Rake Load'!AB:AB)</f>
        <v>0</v>
      </c>
      <c r="G648" s="23" t="e">
        <f t="shared" si="243"/>
        <v>#DIV/0!</v>
      </c>
      <c r="H648" s="24" t="e">
        <f t="shared" si="244"/>
        <v>#DIV/0!</v>
      </c>
      <c r="I648" s="24" t="e">
        <f t="shared" si="245"/>
        <v>#DIV/0!</v>
      </c>
      <c r="J648" s="23">
        <f>SUMIF('Rake Load'!A:A,B648,'Rake Load'!BI:BI)</f>
        <v>0</v>
      </c>
      <c r="K648" s="29">
        <f t="shared" si="246"/>
        <v>0</v>
      </c>
      <c r="L648" s="29" t="e">
        <f t="shared" si="247"/>
        <v>#DIV/0!</v>
      </c>
      <c r="M648" s="36" t="e">
        <f t="shared" si="248"/>
        <v>#DIV/0!</v>
      </c>
      <c r="N648" s="36" t="e">
        <f t="shared" si="249"/>
        <v>#DIV/0!</v>
      </c>
      <c r="O648" s="122">
        <f>SUMIF(C$2:C648,C648,D$2:D648)</f>
        <v>0</v>
      </c>
      <c r="P648" s="21">
        <f>SUMIF(C$2:C648,C648,F$2:F648)</f>
        <v>0</v>
      </c>
      <c r="Q648" s="25" t="e">
        <f t="shared" si="250"/>
        <v>#DIV/0!</v>
      </c>
      <c r="R648" s="24" t="e">
        <f t="shared" si="251"/>
        <v>#DIV/0!</v>
      </c>
      <c r="S648" s="24" t="e">
        <f t="shared" si="252"/>
        <v>#DIV/0!</v>
      </c>
      <c r="T648" s="122">
        <f>SUM(D$2:D648)</f>
        <v>376</v>
      </c>
      <c r="U648" s="26">
        <f>SUMIF(C$2:C648,C648,E$2:E648)</f>
        <v>0</v>
      </c>
      <c r="V648" s="26">
        <f>SUM(E$2:E648)</f>
        <v>1324319.5799999998</v>
      </c>
      <c r="W648" s="31">
        <f>SUM(F$2:F648)</f>
        <v>50.32291666666665</v>
      </c>
      <c r="X648" s="31">
        <f t="shared" si="253"/>
        <v>0.13383754432624109</v>
      </c>
      <c r="Y648" s="24">
        <f t="shared" si="254"/>
        <v>3</v>
      </c>
      <c r="Z648" s="24">
        <f t="shared" si="255"/>
        <v>12</v>
      </c>
      <c r="AA648" s="26">
        <f>SUMIF('Rake Load'!A:A,Summary!B648,'Rake Load'!AO:AO)</f>
        <v>0</v>
      </c>
      <c r="AB648" s="26">
        <f>SUMIF(C$2:C648,C648,AA$2:AA648)</f>
        <v>0</v>
      </c>
      <c r="AC648" s="26">
        <f>SUM(AA$2:AA648)</f>
        <v>125.58750000000001</v>
      </c>
      <c r="AD648" s="31" t="e">
        <f t="shared" si="256"/>
        <v>#DIV/0!</v>
      </c>
      <c r="AE648" s="31" t="e">
        <f t="shared" si="257"/>
        <v>#DIV/0!</v>
      </c>
      <c r="AF648" s="31">
        <f t="shared" si="258"/>
        <v>0.33400930851063831</v>
      </c>
      <c r="AG648" s="26">
        <f>SUMIF(Unloader!B:B,Summary!B648,Unloader!M:M)</f>
        <v>0</v>
      </c>
      <c r="AH648" s="26">
        <f>SUMIF(C$2:C648,C648,AG$2:AG648)</f>
        <v>0</v>
      </c>
      <c r="AI648" s="26">
        <f>SUM(AG$2:AG648)</f>
        <v>1381981</v>
      </c>
      <c r="AJ648" s="28">
        <f>SUMIF(Unloader!B:B,Summary!B648,Unloader!X:X)</f>
        <v>0</v>
      </c>
      <c r="AK648" s="28">
        <f>SUMIF(Unloader!B:B,Summary!B648,Unloader!AE:AE)+SUMIF(Unloader!B:B,Summary!B648,Unloader!BS:BS)+SUMIF(Unloader!B:B,Summary!B648,Unloader!BO:BO)</f>
        <v>0</v>
      </c>
      <c r="AL648" s="28">
        <f>SUMIF(C$2:C648,C648,AJ$2:AJ648)</f>
        <v>0</v>
      </c>
      <c r="AM648" s="28">
        <f>SUMIF(C$2:C648,C648,AK$2:AK648)</f>
        <v>0</v>
      </c>
      <c r="AN648" s="18" t="e">
        <f t="shared" si="259"/>
        <v>#DIV/0!</v>
      </c>
      <c r="AO648" s="18">
        <f>SUM(AJ$2:AJ648)</f>
        <v>52.99444444444444</v>
      </c>
      <c r="AP648" s="18">
        <f>SUM(AK$2:AK648)</f>
        <v>13.250694444444441</v>
      </c>
      <c r="AQ648" s="18">
        <f t="shared" si="260"/>
        <v>1448.8452062693295</v>
      </c>
    </row>
    <row r="649" spans="1:43" x14ac:dyDescent="0.25">
      <c r="A649" s="49">
        <f t="shared" si="262"/>
        <v>648</v>
      </c>
      <c r="B649" s="120">
        <f t="shared" si="262"/>
        <v>41281</v>
      </c>
      <c r="C649" s="21">
        <f t="shared" si="242"/>
        <v>1</v>
      </c>
      <c r="D649" s="51">
        <f>COUNTIF('Rake Load'!A:A,Summary!B649)</f>
        <v>0</v>
      </c>
      <c r="E649" s="51">
        <f>SUMIF('Rake Load'!A:A,B649,'Rake Load'!F:F)</f>
        <v>0</v>
      </c>
      <c r="F649" s="23">
        <f>SUMIF('Rake Load'!A:A,B649,'Rake Load'!AB:AB)</f>
        <v>0</v>
      </c>
      <c r="G649" s="23" t="e">
        <f t="shared" si="243"/>
        <v>#DIV/0!</v>
      </c>
      <c r="H649" s="24" t="e">
        <f t="shared" si="244"/>
        <v>#DIV/0!</v>
      </c>
      <c r="I649" s="24" t="e">
        <f t="shared" si="245"/>
        <v>#DIV/0!</v>
      </c>
      <c r="J649" s="23">
        <f>SUMIF('Rake Load'!A:A,B649,'Rake Load'!BI:BI)</f>
        <v>0</v>
      </c>
      <c r="K649" s="29">
        <f t="shared" si="246"/>
        <v>0</v>
      </c>
      <c r="L649" s="29" t="e">
        <f t="shared" si="247"/>
        <v>#DIV/0!</v>
      </c>
      <c r="M649" s="36" t="e">
        <f t="shared" si="248"/>
        <v>#DIV/0!</v>
      </c>
      <c r="N649" s="36" t="e">
        <f t="shared" si="249"/>
        <v>#DIV/0!</v>
      </c>
      <c r="O649" s="122">
        <f>SUMIF(C$2:C649,C649,D$2:D649)</f>
        <v>0</v>
      </c>
      <c r="P649" s="21">
        <f>SUMIF(C$2:C649,C649,F$2:F649)</f>
        <v>0</v>
      </c>
      <c r="Q649" s="25" t="e">
        <f t="shared" si="250"/>
        <v>#DIV/0!</v>
      </c>
      <c r="R649" s="24" t="e">
        <f t="shared" si="251"/>
        <v>#DIV/0!</v>
      </c>
      <c r="S649" s="24" t="e">
        <f t="shared" si="252"/>
        <v>#DIV/0!</v>
      </c>
      <c r="T649" s="122">
        <f>SUM(D$2:D649)</f>
        <v>376</v>
      </c>
      <c r="U649" s="26">
        <f>SUMIF(C$2:C649,C649,E$2:E649)</f>
        <v>0</v>
      </c>
      <c r="V649" s="26">
        <f>SUM(E$2:E649)</f>
        <v>1324319.5799999998</v>
      </c>
      <c r="W649" s="31">
        <f>SUM(F$2:F649)</f>
        <v>50.32291666666665</v>
      </c>
      <c r="X649" s="31">
        <f t="shared" si="253"/>
        <v>0.13383754432624109</v>
      </c>
      <c r="Y649" s="24">
        <f t="shared" si="254"/>
        <v>3</v>
      </c>
      <c r="Z649" s="24">
        <f t="shared" si="255"/>
        <v>12</v>
      </c>
      <c r="AA649" s="26">
        <f>SUMIF('Rake Load'!A:A,Summary!B649,'Rake Load'!AO:AO)</f>
        <v>0</v>
      </c>
      <c r="AB649" s="26">
        <f>SUMIF(C$2:C649,C649,AA$2:AA649)</f>
        <v>0</v>
      </c>
      <c r="AC649" s="26">
        <f>SUM(AA$2:AA649)</f>
        <v>125.58750000000001</v>
      </c>
      <c r="AD649" s="31" t="e">
        <f t="shared" si="256"/>
        <v>#DIV/0!</v>
      </c>
      <c r="AE649" s="31" t="e">
        <f t="shared" si="257"/>
        <v>#DIV/0!</v>
      </c>
      <c r="AF649" s="31">
        <f t="shared" si="258"/>
        <v>0.33400930851063831</v>
      </c>
      <c r="AG649" s="26">
        <f>SUMIF(Unloader!B:B,Summary!B649,Unloader!M:M)</f>
        <v>0</v>
      </c>
      <c r="AH649" s="26">
        <f>SUMIF(C$2:C649,C649,AG$2:AG649)</f>
        <v>0</v>
      </c>
      <c r="AI649" s="26">
        <f>SUM(AG$2:AG649)</f>
        <v>1381981</v>
      </c>
      <c r="AJ649" s="28">
        <f>SUMIF(Unloader!B:B,Summary!B649,Unloader!X:X)</f>
        <v>0</v>
      </c>
      <c r="AK649" s="28">
        <f>SUMIF(Unloader!B:B,Summary!B649,Unloader!AE:AE)+SUMIF(Unloader!B:B,Summary!B649,Unloader!BS:BS)+SUMIF(Unloader!B:B,Summary!B649,Unloader!BO:BO)</f>
        <v>0</v>
      </c>
      <c r="AL649" s="28">
        <f>SUMIF(C$2:C649,C649,AJ$2:AJ649)</f>
        <v>0</v>
      </c>
      <c r="AM649" s="28">
        <f>SUMIF(C$2:C649,C649,AK$2:AK649)</f>
        <v>0</v>
      </c>
      <c r="AN649" s="18" t="e">
        <f t="shared" si="259"/>
        <v>#DIV/0!</v>
      </c>
      <c r="AO649" s="18">
        <f>SUM(AJ$2:AJ649)</f>
        <v>52.99444444444444</v>
      </c>
      <c r="AP649" s="18">
        <f>SUM(AK$2:AK649)</f>
        <v>13.250694444444441</v>
      </c>
      <c r="AQ649" s="18">
        <f t="shared" si="260"/>
        <v>1448.8452062693295</v>
      </c>
    </row>
    <row r="650" spans="1:43" x14ac:dyDescent="0.25">
      <c r="A650" s="49">
        <f t="shared" si="262"/>
        <v>649</v>
      </c>
      <c r="B650" s="120">
        <f t="shared" si="262"/>
        <v>41282</v>
      </c>
      <c r="C650" s="21">
        <f t="shared" si="242"/>
        <v>1</v>
      </c>
      <c r="D650" s="51">
        <f>COUNTIF('Rake Load'!A:A,Summary!B650)</f>
        <v>0</v>
      </c>
      <c r="E650" s="51">
        <f>SUMIF('Rake Load'!A:A,B650,'Rake Load'!F:F)</f>
        <v>0</v>
      </c>
      <c r="F650" s="23">
        <f>SUMIF('Rake Load'!A:A,B650,'Rake Load'!AB:AB)</f>
        <v>0</v>
      </c>
      <c r="G650" s="23" t="e">
        <f t="shared" si="243"/>
        <v>#DIV/0!</v>
      </c>
      <c r="H650" s="24" t="e">
        <f t="shared" si="244"/>
        <v>#DIV/0!</v>
      </c>
      <c r="I650" s="24" t="e">
        <f t="shared" si="245"/>
        <v>#DIV/0!</v>
      </c>
      <c r="J650" s="23">
        <f>SUMIF('Rake Load'!A:A,B650,'Rake Load'!BI:BI)</f>
        <v>0</v>
      </c>
      <c r="K650" s="29">
        <f t="shared" si="246"/>
        <v>0</v>
      </c>
      <c r="L650" s="29" t="e">
        <f t="shared" si="247"/>
        <v>#DIV/0!</v>
      </c>
      <c r="M650" s="36" t="e">
        <f t="shared" si="248"/>
        <v>#DIV/0!</v>
      </c>
      <c r="N650" s="36" t="e">
        <f t="shared" si="249"/>
        <v>#DIV/0!</v>
      </c>
      <c r="O650" s="122">
        <f>SUMIF(C$2:C650,C650,D$2:D650)</f>
        <v>0</v>
      </c>
      <c r="P650" s="21">
        <f>SUMIF(C$2:C650,C650,F$2:F650)</f>
        <v>0</v>
      </c>
      <c r="Q650" s="25" t="e">
        <f t="shared" si="250"/>
        <v>#DIV/0!</v>
      </c>
      <c r="R650" s="24" t="e">
        <f t="shared" si="251"/>
        <v>#DIV/0!</v>
      </c>
      <c r="S650" s="24" t="e">
        <f t="shared" si="252"/>
        <v>#DIV/0!</v>
      </c>
      <c r="T650" s="122">
        <f>SUM(D$2:D650)</f>
        <v>376</v>
      </c>
      <c r="U650" s="26">
        <f>SUMIF(C$2:C650,C650,E$2:E650)</f>
        <v>0</v>
      </c>
      <c r="V650" s="26">
        <f>SUM(E$2:E650)</f>
        <v>1324319.5799999998</v>
      </c>
      <c r="W650" s="31">
        <f>SUM(F$2:F650)</f>
        <v>50.32291666666665</v>
      </c>
      <c r="X650" s="31">
        <f t="shared" si="253"/>
        <v>0.13383754432624109</v>
      </c>
      <c r="Y650" s="24">
        <f t="shared" si="254"/>
        <v>3</v>
      </c>
      <c r="Z650" s="24">
        <f t="shared" si="255"/>
        <v>12</v>
      </c>
      <c r="AA650" s="26">
        <f>SUMIF('Rake Load'!A:A,Summary!B650,'Rake Load'!AO:AO)</f>
        <v>0</v>
      </c>
      <c r="AB650" s="26">
        <f>SUMIF(C$2:C650,C650,AA$2:AA650)</f>
        <v>0</v>
      </c>
      <c r="AC650" s="26">
        <f>SUM(AA$2:AA650)</f>
        <v>125.58750000000001</v>
      </c>
      <c r="AD650" s="31" t="e">
        <f t="shared" si="256"/>
        <v>#DIV/0!</v>
      </c>
      <c r="AE650" s="31" t="e">
        <f t="shared" si="257"/>
        <v>#DIV/0!</v>
      </c>
      <c r="AF650" s="31">
        <f t="shared" si="258"/>
        <v>0.33400930851063831</v>
      </c>
      <c r="AG650" s="26">
        <f>SUMIF(Unloader!B:B,Summary!B650,Unloader!M:M)</f>
        <v>0</v>
      </c>
      <c r="AH650" s="26">
        <f>SUMIF(C$2:C650,C650,AG$2:AG650)</f>
        <v>0</v>
      </c>
      <c r="AI650" s="26">
        <f>SUM(AG$2:AG650)</f>
        <v>1381981</v>
      </c>
      <c r="AJ650" s="28">
        <f>SUMIF(Unloader!B:B,Summary!B650,Unloader!X:X)</f>
        <v>0</v>
      </c>
      <c r="AK650" s="28">
        <f>SUMIF(Unloader!B:B,Summary!B650,Unloader!AE:AE)+SUMIF(Unloader!B:B,Summary!B650,Unloader!BS:BS)+SUMIF(Unloader!B:B,Summary!B650,Unloader!BO:BO)</f>
        <v>0</v>
      </c>
      <c r="AL650" s="28">
        <f>SUMIF(C$2:C650,C650,AJ$2:AJ650)</f>
        <v>0</v>
      </c>
      <c r="AM650" s="28">
        <f>SUMIF(C$2:C650,C650,AK$2:AK650)</f>
        <v>0</v>
      </c>
      <c r="AN650" s="18" t="e">
        <f t="shared" si="259"/>
        <v>#DIV/0!</v>
      </c>
      <c r="AO650" s="18">
        <f>SUM(AJ$2:AJ650)</f>
        <v>52.99444444444444</v>
      </c>
      <c r="AP650" s="18">
        <f>SUM(AK$2:AK650)</f>
        <v>13.250694444444441</v>
      </c>
      <c r="AQ650" s="18">
        <f t="shared" si="260"/>
        <v>1448.8452062693295</v>
      </c>
    </row>
    <row r="651" spans="1:43" x14ac:dyDescent="0.25">
      <c r="A651" s="49">
        <f t="shared" si="262"/>
        <v>650</v>
      </c>
      <c r="B651" s="120">
        <f t="shared" si="262"/>
        <v>41283</v>
      </c>
      <c r="C651" s="21">
        <f t="shared" si="242"/>
        <v>1</v>
      </c>
      <c r="D651" s="51">
        <f>COUNTIF('Rake Load'!A:A,Summary!B651)</f>
        <v>0</v>
      </c>
      <c r="E651" s="51">
        <f>SUMIF('Rake Load'!A:A,B651,'Rake Load'!F:F)</f>
        <v>0</v>
      </c>
      <c r="F651" s="23">
        <f>SUMIF('Rake Load'!A:A,B651,'Rake Load'!AB:AB)</f>
        <v>0</v>
      </c>
      <c r="G651" s="23" t="e">
        <f t="shared" si="243"/>
        <v>#DIV/0!</v>
      </c>
      <c r="H651" s="24" t="e">
        <f t="shared" si="244"/>
        <v>#DIV/0!</v>
      </c>
      <c r="I651" s="24" t="e">
        <f t="shared" si="245"/>
        <v>#DIV/0!</v>
      </c>
      <c r="J651" s="23">
        <f>SUMIF('Rake Load'!A:A,B651,'Rake Load'!BI:BI)</f>
        <v>0</v>
      </c>
      <c r="K651" s="29">
        <f t="shared" si="246"/>
        <v>0</v>
      </c>
      <c r="L651" s="29" t="e">
        <f t="shared" si="247"/>
        <v>#DIV/0!</v>
      </c>
      <c r="M651" s="36" t="e">
        <f t="shared" si="248"/>
        <v>#DIV/0!</v>
      </c>
      <c r="N651" s="36" t="e">
        <f t="shared" si="249"/>
        <v>#DIV/0!</v>
      </c>
      <c r="O651" s="122">
        <f>SUMIF(C$2:C651,C651,D$2:D651)</f>
        <v>0</v>
      </c>
      <c r="P651" s="21">
        <f>SUMIF(C$2:C651,C651,F$2:F651)</f>
        <v>0</v>
      </c>
      <c r="Q651" s="25" t="e">
        <f t="shared" si="250"/>
        <v>#DIV/0!</v>
      </c>
      <c r="R651" s="24" t="e">
        <f t="shared" si="251"/>
        <v>#DIV/0!</v>
      </c>
      <c r="S651" s="24" t="e">
        <f t="shared" si="252"/>
        <v>#DIV/0!</v>
      </c>
      <c r="T651" s="122">
        <f>SUM(D$2:D651)</f>
        <v>376</v>
      </c>
      <c r="U651" s="26">
        <f>SUMIF(C$2:C651,C651,E$2:E651)</f>
        <v>0</v>
      </c>
      <c r="V651" s="26">
        <f>SUM(E$2:E651)</f>
        <v>1324319.5799999998</v>
      </c>
      <c r="W651" s="31">
        <f>SUM(F$2:F651)</f>
        <v>50.32291666666665</v>
      </c>
      <c r="X651" s="31">
        <f t="shared" si="253"/>
        <v>0.13383754432624109</v>
      </c>
      <c r="Y651" s="24">
        <f t="shared" si="254"/>
        <v>3</v>
      </c>
      <c r="Z651" s="24">
        <f t="shared" si="255"/>
        <v>12</v>
      </c>
      <c r="AA651" s="26">
        <f>SUMIF('Rake Load'!A:A,Summary!B651,'Rake Load'!AO:AO)</f>
        <v>0</v>
      </c>
      <c r="AB651" s="26">
        <f>SUMIF(C$2:C651,C651,AA$2:AA651)</f>
        <v>0</v>
      </c>
      <c r="AC651" s="26">
        <f>SUM(AA$2:AA651)</f>
        <v>125.58750000000001</v>
      </c>
      <c r="AD651" s="31" t="e">
        <f t="shared" si="256"/>
        <v>#DIV/0!</v>
      </c>
      <c r="AE651" s="31" t="e">
        <f t="shared" si="257"/>
        <v>#DIV/0!</v>
      </c>
      <c r="AF651" s="31">
        <f t="shared" si="258"/>
        <v>0.33400930851063831</v>
      </c>
      <c r="AG651" s="26">
        <f>SUMIF(Unloader!B:B,Summary!B651,Unloader!M:M)</f>
        <v>0</v>
      </c>
      <c r="AH651" s="26">
        <f>SUMIF(C$2:C651,C651,AG$2:AG651)</f>
        <v>0</v>
      </c>
      <c r="AI651" s="26">
        <f>SUM(AG$2:AG651)</f>
        <v>1381981</v>
      </c>
      <c r="AJ651" s="28">
        <f>SUMIF(Unloader!B:B,Summary!B651,Unloader!X:X)</f>
        <v>0</v>
      </c>
      <c r="AK651" s="28">
        <f>SUMIF(Unloader!B:B,Summary!B651,Unloader!AE:AE)+SUMIF(Unloader!B:B,Summary!B651,Unloader!BS:BS)+SUMIF(Unloader!B:B,Summary!B651,Unloader!BO:BO)</f>
        <v>0</v>
      </c>
      <c r="AL651" s="28">
        <f>SUMIF(C$2:C651,C651,AJ$2:AJ651)</f>
        <v>0</v>
      </c>
      <c r="AM651" s="28">
        <f>SUMIF(C$2:C651,C651,AK$2:AK651)</f>
        <v>0</v>
      </c>
      <c r="AN651" s="18" t="e">
        <f t="shared" si="259"/>
        <v>#DIV/0!</v>
      </c>
      <c r="AO651" s="18">
        <f>SUM(AJ$2:AJ651)</f>
        <v>52.99444444444444</v>
      </c>
      <c r="AP651" s="18">
        <f>SUM(AK$2:AK651)</f>
        <v>13.250694444444441</v>
      </c>
      <c r="AQ651" s="18">
        <f t="shared" si="260"/>
        <v>1448.8452062693295</v>
      </c>
    </row>
    <row r="652" spans="1:43" x14ac:dyDescent="0.25">
      <c r="A652" s="49">
        <f t="shared" si="262"/>
        <v>651</v>
      </c>
      <c r="B652" s="120">
        <f t="shared" si="262"/>
        <v>41284</v>
      </c>
      <c r="C652" s="21">
        <f t="shared" si="242"/>
        <v>1</v>
      </c>
      <c r="D652" s="51">
        <f>COUNTIF('Rake Load'!A:A,Summary!B652)</f>
        <v>0</v>
      </c>
      <c r="E652" s="51">
        <f>SUMIF('Rake Load'!A:A,B652,'Rake Load'!F:F)</f>
        <v>0</v>
      </c>
      <c r="F652" s="23">
        <f>SUMIF('Rake Load'!A:A,B652,'Rake Load'!AB:AB)</f>
        <v>0</v>
      </c>
      <c r="G652" s="23" t="e">
        <f t="shared" si="243"/>
        <v>#DIV/0!</v>
      </c>
      <c r="H652" s="24" t="e">
        <f t="shared" si="244"/>
        <v>#DIV/0!</v>
      </c>
      <c r="I652" s="24" t="e">
        <f t="shared" si="245"/>
        <v>#DIV/0!</v>
      </c>
      <c r="J652" s="23">
        <f>SUMIF('Rake Load'!A:A,B652,'Rake Load'!BI:BI)</f>
        <v>0</v>
      </c>
      <c r="K652" s="29">
        <f t="shared" si="246"/>
        <v>0</v>
      </c>
      <c r="L652" s="29" t="e">
        <f t="shared" si="247"/>
        <v>#DIV/0!</v>
      </c>
      <c r="M652" s="36" t="e">
        <f t="shared" si="248"/>
        <v>#DIV/0!</v>
      </c>
      <c r="N652" s="36" t="e">
        <f t="shared" si="249"/>
        <v>#DIV/0!</v>
      </c>
      <c r="O652" s="122">
        <f>SUMIF(C$2:C652,C652,D$2:D652)</f>
        <v>0</v>
      </c>
      <c r="P652" s="21">
        <f>SUMIF(C$2:C652,C652,F$2:F652)</f>
        <v>0</v>
      </c>
      <c r="Q652" s="25" t="e">
        <f t="shared" si="250"/>
        <v>#DIV/0!</v>
      </c>
      <c r="R652" s="24" t="e">
        <f t="shared" si="251"/>
        <v>#DIV/0!</v>
      </c>
      <c r="S652" s="24" t="e">
        <f t="shared" si="252"/>
        <v>#DIV/0!</v>
      </c>
      <c r="T652" s="122">
        <f>SUM(D$2:D652)</f>
        <v>376</v>
      </c>
      <c r="U652" s="26">
        <f>SUMIF(C$2:C652,C652,E$2:E652)</f>
        <v>0</v>
      </c>
      <c r="V652" s="26">
        <f>SUM(E$2:E652)</f>
        <v>1324319.5799999998</v>
      </c>
      <c r="W652" s="31">
        <f>SUM(F$2:F652)</f>
        <v>50.32291666666665</v>
      </c>
      <c r="X652" s="31">
        <f t="shared" si="253"/>
        <v>0.13383754432624109</v>
      </c>
      <c r="Y652" s="24">
        <f t="shared" si="254"/>
        <v>3</v>
      </c>
      <c r="Z652" s="24">
        <f t="shared" si="255"/>
        <v>12</v>
      </c>
      <c r="AA652" s="26">
        <f>SUMIF('Rake Load'!A:A,Summary!B652,'Rake Load'!AO:AO)</f>
        <v>0</v>
      </c>
      <c r="AB652" s="26">
        <f>SUMIF(C$2:C652,C652,AA$2:AA652)</f>
        <v>0</v>
      </c>
      <c r="AC652" s="26">
        <f>SUM(AA$2:AA652)</f>
        <v>125.58750000000001</v>
      </c>
      <c r="AD652" s="31" t="e">
        <f t="shared" si="256"/>
        <v>#DIV/0!</v>
      </c>
      <c r="AE652" s="31" t="e">
        <f t="shared" si="257"/>
        <v>#DIV/0!</v>
      </c>
      <c r="AF652" s="31">
        <f t="shared" si="258"/>
        <v>0.33400930851063831</v>
      </c>
      <c r="AG652" s="26">
        <f>SUMIF(Unloader!B:B,Summary!B652,Unloader!M:M)</f>
        <v>0</v>
      </c>
      <c r="AH652" s="26">
        <f>SUMIF(C$2:C652,C652,AG$2:AG652)</f>
        <v>0</v>
      </c>
      <c r="AI652" s="26">
        <f>SUM(AG$2:AG652)</f>
        <v>1381981</v>
      </c>
      <c r="AJ652" s="28">
        <f>SUMIF(Unloader!B:B,Summary!B652,Unloader!X:X)</f>
        <v>0</v>
      </c>
      <c r="AK652" s="28">
        <f>SUMIF(Unloader!B:B,Summary!B652,Unloader!AE:AE)+SUMIF(Unloader!B:B,Summary!B652,Unloader!BS:BS)+SUMIF(Unloader!B:B,Summary!B652,Unloader!BO:BO)</f>
        <v>0</v>
      </c>
      <c r="AL652" s="28">
        <f>SUMIF(C$2:C652,C652,AJ$2:AJ652)</f>
        <v>0</v>
      </c>
      <c r="AM652" s="28">
        <f>SUMIF(C$2:C652,C652,AK$2:AK652)</f>
        <v>0</v>
      </c>
      <c r="AN652" s="18" t="e">
        <f t="shared" si="259"/>
        <v>#DIV/0!</v>
      </c>
      <c r="AO652" s="18">
        <f>SUM(AJ$2:AJ652)</f>
        <v>52.99444444444444</v>
      </c>
      <c r="AP652" s="18">
        <f>SUM(AK$2:AK652)</f>
        <v>13.250694444444441</v>
      </c>
      <c r="AQ652" s="18">
        <f t="shared" si="260"/>
        <v>1448.8452062693295</v>
      </c>
    </row>
    <row r="653" spans="1:43" x14ac:dyDescent="0.25">
      <c r="A653" s="49">
        <f t="shared" si="262"/>
        <v>652</v>
      </c>
      <c r="B653" s="120">
        <f t="shared" si="262"/>
        <v>41285</v>
      </c>
      <c r="C653" s="21">
        <f t="shared" si="242"/>
        <v>1</v>
      </c>
      <c r="D653" s="51">
        <f>COUNTIF('Rake Load'!A:A,Summary!B653)</f>
        <v>0</v>
      </c>
      <c r="E653" s="51">
        <f>SUMIF('Rake Load'!A:A,B653,'Rake Load'!F:F)</f>
        <v>0</v>
      </c>
      <c r="F653" s="23">
        <f>SUMIF('Rake Load'!A:A,B653,'Rake Load'!AB:AB)</f>
        <v>0</v>
      </c>
      <c r="G653" s="23" t="e">
        <f t="shared" si="243"/>
        <v>#DIV/0!</v>
      </c>
      <c r="H653" s="24" t="e">
        <f t="shared" si="244"/>
        <v>#DIV/0!</v>
      </c>
      <c r="I653" s="24" t="e">
        <f t="shared" si="245"/>
        <v>#DIV/0!</v>
      </c>
      <c r="J653" s="23">
        <f>SUMIF('Rake Load'!A:A,B653,'Rake Load'!BI:BI)</f>
        <v>0</v>
      </c>
      <c r="K653" s="29">
        <f t="shared" si="246"/>
        <v>0</v>
      </c>
      <c r="L653" s="29" t="e">
        <f t="shared" si="247"/>
        <v>#DIV/0!</v>
      </c>
      <c r="M653" s="36" t="e">
        <f t="shared" si="248"/>
        <v>#DIV/0!</v>
      </c>
      <c r="N653" s="36" t="e">
        <f t="shared" si="249"/>
        <v>#DIV/0!</v>
      </c>
      <c r="O653" s="122">
        <f>SUMIF(C$2:C653,C653,D$2:D653)</f>
        <v>0</v>
      </c>
      <c r="P653" s="21">
        <f>SUMIF(C$2:C653,C653,F$2:F653)</f>
        <v>0</v>
      </c>
      <c r="Q653" s="25" t="e">
        <f t="shared" si="250"/>
        <v>#DIV/0!</v>
      </c>
      <c r="R653" s="24" t="e">
        <f t="shared" si="251"/>
        <v>#DIV/0!</v>
      </c>
      <c r="S653" s="24" t="e">
        <f t="shared" si="252"/>
        <v>#DIV/0!</v>
      </c>
      <c r="T653" s="122">
        <f>SUM(D$2:D653)</f>
        <v>376</v>
      </c>
      <c r="U653" s="26">
        <f>SUMIF(C$2:C653,C653,E$2:E653)</f>
        <v>0</v>
      </c>
      <c r="V653" s="26">
        <f>SUM(E$2:E653)</f>
        <v>1324319.5799999998</v>
      </c>
      <c r="W653" s="31">
        <f>SUM(F$2:F653)</f>
        <v>50.32291666666665</v>
      </c>
      <c r="X653" s="31">
        <f t="shared" si="253"/>
        <v>0.13383754432624109</v>
      </c>
      <c r="Y653" s="24">
        <f t="shared" si="254"/>
        <v>3</v>
      </c>
      <c r="Z653" s="24">
        <f t="shared" si="255"/>
        <v>12</v>
      </c>
      <c r="AA653" s="26">
        <f>SUMIF('Rake Load'!A:A,Summary!B653,'Rake Load'!AO:AO)</f>
        <v>0</v>
      </c>
      <c r="AB653" s="26">
        <f>SUMIF(C$2:C653,C653,AA$2:AA653)</f>
        <v>0</v>
      </c>
      <c r="AC653" s="26">
        <f>SUM(AA$2:AA653)</f>
        <v>125.58750000000001</v>
      </c>
      <c r="AD653" s="31" t="e">
        <f t="shared" si="256"/>
        <v>#DIV/0!</v>
      </c>
      <c r="AE653" s="31" t="e">
        <f t="shared" si="257"/>
        <v>#DIV/0!</v>
      </c>
      <c r="AF653" s="31">
        <f t="shared" si="258"/>
        <v>0.33400930851063831</v>
      </c>
      <c r="AG653" s="26">
        <f>SUMIF(Unloader!B:B,Summary!B653,Unloader!M:M)</f>
        <v>0</v>
      </c>
      <c r="AH653" s="26">
        <f>SUMIF(C$2:C653,C653,AG$2:AG653)</f>
        <v>0</v>
      </c>
      <c r="AI653" s="26">
        <f>SUM(AG$2:AG653)</f>
        <v>1381981</v>
      </c>
      <c r="AJ653" s="28">
        <f>SUMIF(Unloader!B:B,Summary!B653,Unloader!X:X)</f>
        <v>0</v>
      </c>
      <c r="AK653" s="28">
        <f>SUMIF(Unloader!B:B,Summary!B653,Unloader!AE:AE)+SUMIF(Unloader!B:B,Summary!B653,Unloader!BS:BS)+SUMIF(Unloader!B:B,Summary!B653,Unloader!BO:BO)</f>
        <v>0</v>
      </c>
      <c r="AL653" s="28">
        <f>SUMIF(C$2:C653,C653,AJ$2:AJ653)</f>
        <v>0</v>
      </c>
      <c r="AM653" s="28">
        <f>SUMIF(C$2:C653,C653,AK$2:AK653)</f>
        <v>0</v>
      </c>
      <c r="AN653" s="18" t="e">
        <f t="shared" si="259"/>
        <v>#DIV/0!</v>
      </c>
      <c r="AO653" s="18">
        <f>SUM(AJ$2:AJ653)</f>
        <v>52.99444444444444</v>
      </c>
      <c r="AP653" s="18">
        <f>SUM(AK$2:AK653)</f>
        <v>13.250694444444441</v>
      </c>
      <c r="AQ653" s="18">
        <f t="shared" si="260"/>
        <v>1448.8452062693295</v>
      </c>
    </row>
    <row r="654" spans="1:43" x14ac:dyDescent="0.25">
      <c r="A654" s="49">
        <f t="shared" si="262"/>
        <v>653</v>
      </c>
      <c r="B654" s="120">
        <f t="shared" si="262"/>
        <v>41286</v>
      </c>
      <c r="C654" s="21">
        <f t="shared" si="242"/>
        <v>1</v>
      </c>
      <c r="D654" s="51">
        <f>COUNTIF('Rake Load'!A:A,Summary!B654)</f>
        <v>0</v>
      </c>
      <c r="E654" s="51">
        <f>SUMIF('Rake Load'!A:A,B654,'Rake Load'!F:F)</f>
        <v>0</v>
      </c>
      <c r="F654" s="23">
        <f>SUMIF('Rake Load'!A:A,B654,'Rake Load'!AB:AB)</f>
        <v>0</v>
      </c>
      <c r="G654" s="23" t="e">
        <f t="shared" si="243"/>
        <v>#DIV/0!</v>
      </c>
      <c r="H654" s="24" t="e">
        <f t="shared" si="244"/>
        <v>#DIV/0!</v>
      </c>
      <c r="I654" s="24" t="e">
        <f t="shared" si="245"/>
        <v>#DIV/0!</v>
      </c>
      <c r="J654" s="23">
        <f>SUMIF('Rake Load'!A:A,B654,'Rake Load'!BI:BI)</f>
        <v>0</v>
      </c>
      <c r="K654" s="29">
        <f t="shared" si="246"/>
        <v>0</v>
      </c>
      <c r="L654" s="29" t="e">
        <f t="shared" si="247"/>
        <v>#DIV/0!</v>
      </c>
      <c r="M654" s="36" t="e">
        <f t="shared" si="248"/>
        <v>#DIV/0!</v>
      </c>
      <c r="N654" s="36" t="e">
        <f t="shared" si="249"/>
        <v>#DIV/0!</v>
      </c>
      <c r="O654" s="122">
        <f>SUMIF(C$2:C654,C654,D$2:D654)</f>
        <v>0</v>
      </c>
      <c r="P654" s="21">
        <f>SUMIF(C$2:C654,C654,F$2:F654)</f>
        <v>0</v>
      </c>
      <c r="Q654" s="25" t="e">
        <f t="shared" si="250"/>
        <v>#DIV/0!</v>
      </c>
      <c r="R654" s="24" t="e">
        <f t="shared" si="251"/>
        <v>#DIV/0!</v>
      </c>
      <c r="S654" s="24" t="e">
        <f t="shared" si="252"/>
        <v>#DIV/0!</v>
      </c>
      <c r="T654" s="122">
        <f>SUM(D$2:D654)</f>
        <v>376</v>
      </c>
      <c r="U654" s="26">
        <f>SUMIF(C$2:C654,C654,E$2:E654)</f>
        <v>0</v>
      </c>
      <c r="V654" s="26">
        <f>SUM(E$2:E654)</f>
        <v>1324319.5799999998</v>
      </c>
      <c r="W654" s="31">
        <f>SUM(F$2:F654)</f>
        <v>50.32291666666665</v>
      </c>
      <c r="X654" s="31">
        <f t="shared" si="253"/>
        <v>0.13383754432624109</v>
      </c>
      <c r="Y654" s="24">
        <f t="shared" si="254"/>
        <v>3</v>
      </c>
      <c r="Z654" s="24">
        <f t="shared" si="255"/>
        <v>12</v>
      </c>
      <c r="AA654" s="26">
        <f>SUMIF('Rake Load'!A:A,Summary!B654,'Rake Load'!AO:AO)</f>
        <v>0</v>
      </c>
      <c r="AB654" s="26">
        <f>SUMIF(C$2:C654,C654,AA$2:AA654)</f>
        <v>0</v>
      </c>
      <c r="AC654" s="26">
        <f>SUM(AA$2:AA654)</f>
        <v>125.58750000000001</v>
      </c>
      <c r="AD654" s="31" t="e">
        <f t="shared" si="256"/>
        <v>#DIV/0!</v>
      </c>
      <c r="AE654" s="31" t="e">
        <f t="shared" si="257"/>
        <v>#DIV/0!</v>
      </c>
      <c r="AF654" s="31">
        <f t="shared" si="258"/>
        <v>0.33400930851063831</v>
      </c>
      <c r="AG654" s="26">
        <f>SUMIF(Unloader!B:B,Summary!B654,Unloader!M:M)</f>
        <v>0</v>
      </c>
      <c r="AH654" s="26">
        <f>SUMIF(C$2:C654,C654,AG$2:AG654)</f>
        <v>0</v>
      </c>
      <c r="AI654" s="26">
        <f>SUM(AG$2:AG654)</f>
        <v>1381981</v>
      </c>
      <c r="AJ654" s="28">
        <f>SUMIF(Unloader!B:B,Summary!B654,Unloader!X:X)</f>
        <v>0</v>
      </c>
      <c r="AK654" s="28">
        <f>SUMIF(Unloader!B:B,Summary!B654,Unloader!AE:AE)+SUMIF(Unloader!B:B,Summary!B654,Unloader!BS:BS)+SUMIF(Unloader!B:B,Summary!B654,Unloader!BO:BO)</f>
        <v>0</v>
      </c>
      <c r="AL654" s="28">
        <f>SUMIF(C$2:C654,C654,AJ$2:AJ654)</f>
        <v>0</v>
      </c>
      <c r="AM654" s="28">
        <f>SUMIF(C$2:C654,C654,AK$2:AK654)</f>
        <v>0</v>
      </c>
      <c r="AN654" s="18" t="e">
        <f t="shared" si="259"/>
        <v>#DIV/0!</v>
      </c>
      <c r="AO654" s="18">
        <f>SUM(AJ$2:AJ654)</f>
        <v>52.99444444444444</v>
      </c>
      <c r="AP654" s="18">
        <f>SUM(AK$2:AK654)</f>
        <v>13.250694444444441</v>
      </c>
      <c r="AQ654" s="18">
        <f t="shared" si="260"/>
        <v>1448.8452062693295</v>
      </c>
    </row>
    <row r="655" spans="1:43" x14ac:dyDescent="0.25">
      <c r="A655" s="49">
        <f t="shared" si="262"/>
        <v>654</v>
      </c>
      <c r="B655" s="120">
        <f t="shared" si="262"/>
        <v>41287</v>
      </c>
      <c r="C655" s="21">
        <f t="shared" si="242"/>
        <v>1</v>
      </c>
      <c r="D655" s="51">
        <f>COUNTIF('Rake Load'!A:A,Summary!B655)</f>
        <v>0</v>
      </c>
      <c r="E655" s="51">
        <f>SUMIF('Rake Load'!A:A,B655,'Rake Load'!F:F)</f>
        <v>0</v>
      </c>
      <c r="F655" s="23">
        <f>SUMIF('Rake Load'!A:A,B655,'Rake Load'!AB:AB)</f>
        <v>0</v>
      </c>
      <c r="G655" s="23" t="e">
        <f t="shared" si="243"/>
        <v>#DIV/0!</v>
      </c>
      <c r="H655" s="24" t="e">
        <f t="shared" si="244"/>
        <v>#DIV/0!</v>
      </c>
      <c r="I655" s="24" t="e">
        <f t="shared" si="245"/>
        <v>#DIV/0!</v>
      </c>
      <c r="J655" s="23">
        <f>SUMIF('Rake Load'!A:A,B655,'Rake Load'!BI:BI)</f>
        <v>0</v>
      </c>
      <c r="K655" s="29">
        <f t="shared" si="246"/>
        <v>0</v>
      </c>
      <c r="L655" s="29" t="e">
        <f t="shared" si="247"/>
        <v>#DIV/0!</v>
      </c>
      <c r="M655" s="36" t="e">
        <f t="shared" si="248"/>
        <v>#DIV/0!</v>
      </c>
      <c r="N655" s="36" t="e">
        <f t="shared" si="249"/>
        <v>#DIV/0!</v>
      </c>
      <c r="O655" s="122">
        <f>SUMIF(C$2:C655,C655,D$2:D655)</f>
        <v>0</v>
      </c>
      <c r="P655" s="21">
        <f>SUMIF(C$2:C655,C655,F$2:F655)</f>
        <v>0</v>
      </c>
      <c r="Q655" s="25" t="e">
        <f t="shared" si="250"/>
        <v>#DIV/0!</v>
      </c>
      <c r="R655" s="24" t="e">
        <f t="shared" si="251"/>
        <v>#DIV/0!</v>
      </c>
      <c r="S655" s="24" t="e">
        <f t="shared" si="252"/>
        <v>#DIV/0!</v>
      </c>
      <c r="T655" s="122">
        <f>SUM(D$2:D655)</f>
        <v>376</v>
      </c>
      <c r="U655" s="26">
        <f>SUMIF(C$2:C655,C655,E$2:E655)</f>
        <v>0</v>
      </c>
      <c r="V655" s="26">
        <f>SUM(E$2:E655)</f>
        <v>1324319.5799999998</v>
      </c>
      <c r="W655" s="31">
        <f>SUM(F$2:F655)</f>
        <v>50.32291666666665</v>
      </c>
      <c r="X655" s="31">
        <f t="shared" si="253"/>
        <v>0.13383754432624109</v>
      </c>
      <c r="Y655" s="24">
        <f t="shared" si="254"/>
        <v>3</v>
      </c>
      <c r="Z655" s="24">
        <f t="shared" si="255"/>
        <v>12</v>
      </c>
      <c r="AA655" s="26">
        <f>SUMIF('Rake Load'!A:A,Summary!B655,'Rake Load'!AO:AO)</f>
        <v>0</v>
      </c>
      <c r="AB655" s="26">
        <f>SUMIF(C$2:C655,C655,AA$2:AA655)</f>
        <v>0</v>
      </c>
      <c r="AC655" s="26">
        <f>SUM(AA$2:AA655)</f>
        <v>125.58750000000001</v>
      </c>
      <c r="AD655" s="31" t="e">
        <f t="shared" si="256"/>
        <v>#DIV/0!</v>
      </c>
      <c r="AE655" s="31" t="e">
        <f t="shared" si="257"/>
        <v>#DIV/0!</v>
      </c>
      <c r="AF655" s="31">
        <f t="shared" si="258"/>
        <v>0.33400930851063831</v>
      </c>
      <c r="AG655" s="26">
        <f>SUMIF(Unloader!B:B,Summary!B655,Unloader!M:M)</f>
        <v>0</v>
      </c>
      <c r="AH655" s="26">
        <f>SUMIF(C$2:C655,C655,AG$2:AG655)</f>
        <v>0</v>
      </c>
      <c r="AI655" s="26">
        <f>SUM(AG$2:AG655)</f>
        <v>1381981</v>
      </c>
      <c r="AJ655" s="28">
        <f>SUMIF(Unloader!B:B,Summary!B655,Unloader!X:X)</f>
        <v>0</v>
      </c>
      <c r="AK655" s="28">
        <f>SUMIF(Unloader!B:B,Summary!B655,Unloader!AE:AE)+SUMIF(Unloader!B:B,Summary!B655,Unloader!BS:BS)+SUMIF(Unloader!B:B,Summary!B655,Unloader!BO:BO)</f>
        <v>0</v>
      </c>
      <c r="AL655" s="28">
        <f>SUMIF(C$2:C655,C655,AJ$2:AJ655)</f>
        <v>0</v>
      </c>
      <c r="AM655" s="28">
        <f>SUMIF(C$2:C655,C655,AK$2:AK655)</f>
        <v>0</v>
      </c>
      <c r="AN655" s="18" t="e">
        <f t="shared" si="259"/>
        <v>#DIV/0!</v>
      </c>
      <c r="AO655" s="18">
        <f>SUM(AJ$2:AJ655)</f>
        <v>52.99444444444444</v>
      </c>
      <c r="AP655" s="18">
        <f>SUM(AK$2:AK655)</f>
        <v>13.250694444444441</v>
      </c>
      <c r="AQ655" s="18">
        <f t="shared" si="260"/>
        <v>1448.8452062693295</v>
      </c>
    </row>
    <row r="656" spans="1:43" x14ac:dyDescent="0.25">
      <c r="A656" s="49">
        <f t="shared" si="262"/>
        <v>655</v>
      </c>
      <c r="B656" s="120">
        <f t="shared" si="262"/>
        <v>41288</v>
      </c>
      <c r="C656" s="21">
        <f t="shared" si="242"/>
        <v>1</v>
      </c>
      <c r="D656" s="51">
        <f>COUNTIF('Rake Load'!A:A,Summary!B656)</f>
        <v>0</v>
      </c>
      <c r="E656" s="51">
        <f>SUMIF('Rake Load'!A:A,B656,'Rake Load'!F:F)</f>
        <v>0</v>
      </c>
      <c r="F656" s="23">
        <f>SUMIF('Rake Load'!A:A,B656,'Rake Load'!AB:AB)</f>
        <v>0</v>
      </c>
      <c r="G656" s="23" t="e">
        <f t="shared" si="243"/>
        <v>#DIV/0!</v>
      </c>
      <c r="H656" s="24" t="e">
        <f t="shared" si="244"/>
        <v>#DIV/0!</v>
      </c>
      <c r="I656" s="24" t="e">
        <f t="shared" si="245"/>
        <v>#DIV/0!</v>
      </c>
      <c r="J656" s="23">
        <f>SUMIF('Rake Load'!A:A,B656,'Rake Load'!BI:BI)</f>
        <v>0</v>
      </c>
      <c r="K656" s="29">
        <f t="shared" si="246"/>
        <v>0</v>
      </c>
      <c r="L656" s="29" t="e">
        <f t="shared" si="247"/>
        <v>#DIV/0!</v>
      </c>
      <c r="M656" s="36" t="e">
        <f t="shared" si="248"/>
        <v>#DIV/0!</v>
      </c>
      <c r="N656" s="36" t="e">
        <f t="shared" si="249"/>
        <v>#DIV/0!</v>
      </c>
      <c r="O656" s="122">
        <f>SUMIF(C$2:C656,C656,D$2:D656)</f>
        <v>0</v>
      </c>
      <c r="P656" s="21">
        <f>SUMIF(C$2:C656,C656,F$2:F656)</f>
        <v>0</v>
      </c>
      <c r="Q656" s="25" t="e">
        <f t="shared" si="250"/>
        <v>#DIV/0!</v>
      </c>
      <c r="R656" s="24" t="e">
        <f t="shared" si="251"/>
        <v>#DIV/0!</v>
      </c>
      <c r="S656" s="24" t="e">
        <f t="shared" si="252"/>
        <v>#DIV/0!</v>
      </c>
      <c r="T656" s="122">
        <f>SUM(D$2:D656)</f>
        <v>376</v>
      </c>
      <c r="U656" s="26">
        <f>SUMIF(C$2:C656,C656,E$2:E656)</f>
        <v>0</v>
      </c>
      <c r="V656" s="26">
        <f>SUM(E$2:E656)</f>
        <v>1324319.5799999998</v>
      </c>
      <c r="W656" s="31">
        <f>SUM(F$2:F656)</f>
        <v>50.32291666666665</v>
      </c>
      <c r="X656" s="31">
        <f t="shared" si="253"/>
        <v>0.13383754432624109</v>
      </c>
      <c r="Y656" s="24">
        <f t="shared" si="254"/>
        <v>3</v>
      </c>
      <c r="Z656" s="24">
        <f t="shared" si="255"/>
        <v>12</v>
      </c>
      <c r="AA656" s="26">
        <f>SUMIF('Rake Load'!A:A,Summary!B656,'Rake Load'!AO:AO)</f>
        <v>0</v>
      </c>
      <c r="AB656" s="26">
        <f>SUMIF(C$2:C656,C656,AA$2:AA656)</f>
        <v>0</v>
      </c>
      <c r="AC656" s="26">
        <f>SUM(AA$2:AA656)</f>
        <v>125.58750000000001</v>
      </c>
      <c r="AD656" s="31" t="e">
        <f t="shared" si="256"/>
        <v>#DIV/0!</v>
      </c>
      <c r="AE656" s="31" t="e">
        <f t="shared" si="257"/>
        <v>#DIV/0!</v>
      </c>
      <c r="AF656" s="31">
        <f t="shared" si="258"/>
        <v>0.33400930851063831</v>
      </c>
      <c r="AG656" s="26">
        <f>SUMIF(Unloader!B:B,Summary!B656,Unloader!M:M)</f>
        <v>0</v>
      </c>
      <c r="AH656" s="26">
        <f>SUMIF(C$2:C656,C656,AG$2:AG656)</f>
        <v>0</v>
      </c>
      <c r="AI656" s="26">
        <f>SUM(AG$2:AG656)</f>
        <v>1381981</v>
      </c>
      <c r="AJ656" s="28">
        <f>SUMIF(Unloader!B:B,Summary!B656,Unloader!X:X)</f>
        <v>0</v>
      </c>
      <c r="AK656" s="28">
        <f>SUMIF(Unloader!B:B,Summary!B656,Unloader!AE:AE)+SUMIF(Unloader!B:B,Summary!B656,Unloader!BS:BS)+SUMIF(Unloader!B:B,Summary!B656,Unloader!BO:BO)</f>
        <v>0</v>
      </c>
      <c r="AL656" s="28">
        <f>SUMIF(C$2:C656,C656,AJ$2:AJ656)</f>
        <v>0</v>
      </c>
      <c r="AM656" s="28">
        <f>SUMIF(C$2:C656,C656,AK$2:AK656)</f>
        <v>0</v>
      </c>
      <c r="AN656" s="18" t="e">
        <f t="shared" si="259"/>
        <v>#DIV/0!</v>
      </c>
      <c r="AO656" s="18">
        <f>SUM(AJ$2:AJ656)</f>
        <v>52.99444444444444</v>
      </c>
      <c r="AP656" s="18">
        <f>SUM(AK$2:AK656)</f>
        <v>13.250694444444441</v>
      </c>
      <c r="AQ656" s="18">
        <f t="shared" si="260"/>
        <v>1448.8452062693295</v>
      </c>
    </row>
    <row r="657" spans="1:43" x14ac:dyDescent="0.25">
      <c r="A657" s="49">
        <f t="shared" si="262"/>
        <v>656</v>
      </c>
      <c r="B657" s="120">
        <f t="shared" si="262"/>
        <v>41289</v>
      </c>
      <c r="C657" s="21">
        <f t="shared" si="242"/>
        <v>1</v>
      </c>
      <c r="D657" s="51">
        <f>COUNTIF('Rake Load'!A:A,Summary!B657)</f>
        <v>0</v>
      </c>
      <c r="E657" s="51">
        <f>SUMIF('Rake Load'!A:A,B657,'Rake Load'!F:F)</f>
        <v>0</v>
      </c>
      <c r="F657" s="23">
        <f>SUMIF('Rake Load'!A:A,B657,'Rake Load'!AB:AB)</f>
        <v>0</v>
      </c>
      <c r="G657" s="23" t="e">
        <f t="shared" si="243"/>
        <v>#DIV/0!</v>
      </c>
      <c r="H657" s="24" t="e">
        <f t="shared" si="244"/>
        <v>#DIV/0!</v>
      </c>
      <c r="I657" s="24" t="e">
        <f t="shared" si="245"/>
        <v>#DIV/0!</v>
      </c>
      <c r="J657" s="23">
        <f>SUMIF('Rake Load'!A:A,B657,'Rake Load'!BI:BI)</f>
        <v>0</v>
      </c>
      <c r="K657" s="29">
        <f t="shared" si="246"/>
        <v>0</v>
      </c>
      <c r="L657" s="29" t="e">
        <f t="shared" si="247"/>
        <v>#DIV/0!</v>
      </c>
      <c r="M657" s="36" t="e">
        <f t="shared" si="248"/>
        <v>#DIV/0!</v>
      </c>
      <c r="N657" s="36" t="e">
        <f t="shared" si="249"/>
        <v>#DIV/0!</v>
      </c>
      <c r="O657" s="122">
        <f>SUMIF(C$2:C657,C657,D$2:D657)</f>
        <v>0</v>
      </c>
      <c r="P657" s="21">
        <f>SUMIF(C$2:C657,C657,F$2:F657)</f>
        <v>0</v>
      </c>
      <c r="Q657" s="25" t="e">
        <f t="shared" si="250"/>
        <v>#DIV/0!</v>
      </c>
      <c r="R657" s="24" t="e">
        <f t="shared" si="251"/>
        <v>#DIV/0!</v>
      </c>
      <c r="S657" s="24" t="e">
        <f t="shared" si="252"/>
        <v>#DIV/0!</v>
      </c>
      <c r="T657" s="122">
        <f>SUM(D$2:D657)</f>
        <v>376</v>
      </c>
      <c r="U657" s="26">
        <f>SUMIF(C$2:C657,C657,E$2:E657)</f>
        <v>0</v>
      </c>
      <c r="V657" s="26">
        <f>SUM(E$2:E657)</f>
        <v>1324319.5799999998</v>
      </c>
      <c r="W657" s="31">
        <f>SUM(F$2:F657)</f>
        <v>50.32291666666665</v>
      </c>
      <c r="X657" s="31">
        <f t="shared" si="253"/>
        <v>0.13383754432624109</v>
      </c>
      <c r="Y657" s="24">
        <f t="shared" si="254"/>
        <v>3</v>
      </c>
      <c r="Z657" s="24">
        <f t="shared" si="255"/>
        <v>12</v>
      </c>
      <c r="AA657" s="26">
        <f>SUMIF('Rake Load'!A:A,Summary!B657,'Rake Load'!AO:AO)</f>
        <v>0</v>
      </c>
      <c r="AB657" s="26">
        <f>SUMIF(C$2:C657,C657,AA$2:AA657)</f>
        <v>0</v>
      </c>
      <c r="AC657" s="26">
        <f>SUM(AA$2:AA657)</f>
        <v>125.58750000000001</v>
      </c>
      <c r="AD657" s="31" t="e">
        <f t="shared" si="256"/>
        <v>#DIV/0!</v>
      </c>
      <c r="AE657" s="31" t="e">
        <f t="shared" si="257"/>
        <v>#DIV/0!</v>
      </c>
      <c r="AF657" s="31">
        <f t="shared" si="258"/>
        <v>0.33400930851063831</v>
      </c>
      <c r="AG657" s="26">
        <f>SUMIF(Unloader!B:B,Summary!B657,Unloader!M:M)</f>
        <v>0</v>
      </c>
      <c r="AH657" s="26">
        <f>SUMIF(C$2:C657,C657,AG$2:AG657)</f>
        <v>0</v>
      </c>
      <c r="AI657" s="26">
        <f>SUM(AG$2:AG657)</f>
        <v>1381981</v>
      </c>
      <c r="AJ657" s="28">
        <f>SUMIF(Unloader!B:B,Summary!B657,Unloader!X:X)</f>
        <v>0</v>
      </c>
      <c r="AK657" s="28">
        <f>SUMIF(Unloader!B:B,Summary!B657,Unloader!AE:AE)+SUMIF(Unloader!B:B,Summary!B657,Unloader!BS:BS)+SUMIF(Unloader!B:B,Summary!B657,Unloader!BO:BO)</f>
        <v>0</v>
      </c>
      <c r="AL657" s="28">
        <f>SUMIF(C$2:C657,C657,AJ$2:AJ657)</f>
        <v>0</v>
      </c>
      <c r="AM657" s="28">
        <f>SUMIF(C$2:C657,C657,AK$2:AK657)</f>
        <v>0</v>
      </c>
      <c r="AN657" s="18" t="e">
        <f t="shared" si="259"/>
        <v>#DIV/0!</v>
      </c>
      <c r="AO657" s="18">
        <f>SUM(AJ$2:AJ657)</f>
        <v>52.99444444444444</v>
      </c>
      <c r="AP657" s="18">
        <f>SUM(AK$2:AK657)</f>
        <v>13.250694444444441</v>
      </c>
      <c r="AQ657" s="18">
        <f t="shared" si="260"/>
        <v>1448.8452062693295</v>
      </c>
    </row>
    <row r="658" spans="1:43" x14ac:dyDescent="0.25">
      <c r="A658" s="49">
        <f t="shared" si="262"/>
        <v>657</v>
      </c>
      <c r="B658" s="120">
        <f t="shared" si="262"/>
        <v>41290</v>
      </c>
      <c r="C658" s="21">
        <f t="shared" si="242"/>
        <v>1</v>
      </c>
      <c r="D658" s="51">
        <f>COUNTIF('Rake Load'!A:A,Summary!B658)</f>
        <v>0</v>
      </c>
      <c r="E658" s="51">
        <f>SUMIF('Rake Load'!A:A,B658,'Rake Load'!F:F)</f>
        <v>0</v>
      </c>
      <c r="F658" s="23">
        <f>SUMIF('Rake Load'!A:A,B658,'Rake Load'!AB:AB)</f>
        <v>0</v>
      </c>
      <c r="G658" s="23" t="e">
        <f t="shared" si="243"/>
        <v>#DIV/0!</v>
      </c>
      <c r="H658" s="24" t="e">
        <f t="shared" si="244"/>
        <v>#DIV/0!</v>
      </c>
      <c r="I658" s="24" t="e">
        <f t="shared" si="245"/>
        <v>#DIV/0!</v>
      </c>
      <c r="J658" s="23">
        <f>SUMIF('Rake Load'!A:A,B658,'Rake Load'!BI:BI)</f>
        <v>0</v>
      </c>
      <c r="K658" s="29">
        <f t="shared" si="246"/>
        <v>0</v>
      </c>
      <c r="L658" s="29" t="e">
        <f t="shared" si="247"/>
        <v>#DIV/0!</v>
      </c>
      <c r="M658" s="36" t="e">
        <f t="shared" si="248"/>
        <v>#DIV/0!</v>
      </c>
      <c r="N658" s="36" t="e">
        <f t="shared" si="249"/>
        <v>#DIV/0!</v>
      </c>
      <c r="O658" s="122">
        <f>SUMIF(C$2:C658,C658,D$2:D658)</f>
        <v>0</v>
      </c>
      <c r="P658" s="21">
        <f>SUMIF(C$2:C658,C658,F$2:F658)</f>
        <v>0</v>
      </c>
      <c r="Q658" s="25" t="e">
        <f t="shared" si="250"/>
        <v>#DIV/0!</v>
      </c>
      <c r="R658" s="24" t="e">
        <f t="shared" si="251"/>
        <v>#DIV/0!</v>
      </c>
      <c r="S658" s="24" t="e">
        <f t="shared" si="252"/>
        <v>#DIV/0!</v>
      </c>
      <c r="T658" s="122">
        <f>SUM(D$2:D658)</f>
        <v>376</v>
      </c>
      <c r="U658" s="26">
        <f>SUMIF(C$2:C658,C658,E$2:E658)</f>
        <v>0</v>
      </c>
      <c r="V658" s="26">
        <f>SUM(E$2:E658)</f>
        <v>1324319.5799999998</v>
      </c>
      <c r="W658" s="31">
        <f>SUM(F$2:F658)</f>
        <v>50.32291666666665</v>
      </c>
      <c r="X658" s="31">
        <f t="shared" si="253"/>
        <v>0.13383754432624109</v>
      </c>
      <c r="Y658" s="24">
        <f t="shared" si="254"/>
        <v>3</v>
      </c>
      <c r="Z658" s="24">
        <f t="shared" si="255"/>
        <v>12</v>
      </c>
      <c r="AA658" s="26">
        <f>SUMIF('Rake Load'!A:A,Summary!B658,'Rake Load'!AO:AO)</f>
        <v>0</v>
      </c>
      <c r="AB658" s="26">
        <f>SUMIF(C$2:C658,C658,AA$2:AA658)</f>
        <v>0</v>
      </c>
      <c r="AC658" s="26">
        <f>SUM(AA$2:AA658)</f>
        <v>125.58750000000001</v>
      </c>
      <c r="AD658" s="31" t="e">
        <f t="shared" si="256"/>
        <v>#DIV/0!</v>
      </c>
      <c r="AE658" s="31" t="e">
        <f t="shared" si="257"/>
        <v>#DIV/0!</v>
      </c>
      <c r="AF658" s="31">
        <f t="shared" si="258"/>
        <v>0.33400930851063831</v>
      </c>
      <c r="AG658" s="26">
        <f>SUMIF(Unloader!B:B,Summary!B658,Unloader!M:M)</f>
        <v>0</v>
      </c>
      <c r="AH658" s="26">
        <f>SUMIF(C$2:C658,C658,AG$2:AG658)</f>
        <v>0</v>
      </c>
      <c r="AI658" s="26">
        <f>SUM(AG$2:AG658)</f>
        <v>1381981</v>
      </c>
      <c r="AJ658" s="28">
        <f>SUMIF(Unloader!B:B,Summary!B658,Unloader!X:X)</f>
        <v>0</v>
      </c>
      <c r="AK658" s="28">
        <f>SUMIF(Unloader!B:B,Summary!B658,Unloader!AE:AE)+SUMIF(Unloader!B:B,Summary!B658,Unloader!BS:BS)+SUMIF(Unloader!B:B,Summary!B658,Unloader!BO:BO)</f>
        <v>0</v>
      </c>
      <c r="AL658" s="28">
        <f>SUMIF(C$2:C658,C658,AJ$2:AJ658)</f>
        <v>0</v>
      </c>
      <c r="AM658" s="28">
        <f>SUMIF(C$2:C658,C658,AK$2:AK658)</f>
        <v>0</v>
      </c>
      <c r="AN658" s="18" t="e">
        <f t="shared" si="259"/>
        <v>#DIV/0!</v>
      </c>
      <c r="AO658" s="18">
        <f>SUM(AJ$2:AJ658)</f>
        <v>52.99444444444444</v>
      </c>
      <c r="AP658" s="18">
        <f>SUM(AK$2:AK658)</f>
        <v>13.250694444444441</v>
      </c>
      <c r="AQ658" s="18">
        <f t="shared" si="260"/>
        <v>1448.8452062693295</v>
      </c>
    </row>
    <row r="659" spans="1:43" x14ac:dyDescent="0.25">
      <c r="A659" s="49">
        <f t="shared" si="262"/>
        <v>658</v>
      </c>
      <c r="B659" s="120">
        <f t="shared" si="262"/>
        <v>41291</v>
      </c>
      <c r="C659" s="21">
        <f t="shared" si="242"/>
        <v>1</v>
      </c>
      <c r="D659" s="51">
        <f>COUNTIF('Rake Load'!A:A,Summary!B659)</f>
        <v>0</v>
      </c>
      <c r="E659" s="51">
        <f>SUMIF('Rake Load'!A:A,B659,'Rake Load'!F:F)</f>
        <v>0</v>
      </c>
      <c r="F659" s="23">
        <f>SUMIF('Rake Load'!A:A,B659,'Rake Load'!AB:AB)</f>
        <v>0</v>
      </c>
      <c r="G659" s="23" t="e">
        <f t="shared" si="243"/>
        <v>#DIV/0!</v>
      </c>
      <c r="H659" s="24" t="e">
        <f t="shared" si="244"/>
        <v>#DIV/0!</v>
      </c>
      <c r="I659" s="24" t="e">
        <f t="shared" si="245"/>
        <v>#DIV/0!</v>
      </c>
      <c r="J659" s="23">
        <f>SUMIF('Rake Load'!A:A,B659,'Rake Load'!BI:BI)</f>
        <v>0</v>
      </c>
      <c r="K659" s="29">
        <f t="shared" si="246"/>
        <v>0</v>
      </c>
      <c r="L659" s="29" t="e">
        <f t="shared" si="247"/>
        <v>#DIV/0!</v>
      </c>
      <c r="M659" s="36" t="e">
        <f t="shared" si="248"/>
        <v>#DIV/0!</v>
      </c>
      <c r="N659" s="36" t="e">
        <f t="shared" si="249"/>
        <v>#DIV/0!</v>
      </c>
      <c r="O659" s="122">
        <f>SUMIF(C$2:C659,C659,D$2:D659)</f>
        <v>0</v>
      </c>
      <c r="P659" s="21">
        <f>SUMIF(C$2:C659,C659,F$2:F659)</f>
        <v>0</v>
      </c>
      <c r="Q659" s="25" t="e">
        <f t="shared" si="250"/>
        <v>#DIV/0!</v>
      </c>
      <c r="R659" s="24" t="e">
        <f t="shared" si="251"/>
        <v>#DIV/0!</v>
      </c>
      <c r="S659" s="24" t="e">
        <f t="shared" si="252"/>
        <v>#DIV/0!</v>
      </c>
      <c r="T659" s="122">
        <f>SUM(D$2:D659)</f>
        <v>376</v>
      </c>
      <c r="U659" s="26">
        <f>SUMIF(C$2:C659,C659,E$2:E659)</f>
        <v>0</v>
      </c>
      <c r="V659" s="26">
        <f>SUM(E$2:E659)</f>
        <v>1324319.5799999998</v>
      </c>
      <c r="W659" s="31">
        <f>SUM(F$2:F659)</f>
        <v>50.32291666666665</v>
      </c>
      <c r="X659" s="31">
        <f t="shared" si="253"/>
        <v>0.13383754432624109</v>
      </c>
      <c r="Y659" s="24">
        <f t="shared" si="254"/>
        <v>3</v>
      </c>
      <c r="Z659" s="24">
        <f t="shared" si="255"/>
        <v>12</v>
      </c>
      <c r="AA659" s="26">
        <f>SUMIF('Rake Load'!A:A,Summary!B659,'Rake Load'!AO:AO)</f>
        <v>0</v>
      </c>
      <c r="AB659" s="26">
        <f>SUMIF(C$2:C659,C659,AA$2:AA659)</f>
        <v>0</v>
      </c>
      <c r="AC659" s="26">
        <f>SUM(AA$2:AA659)</f>
        <v>125.58750000000001</v>
      </c>
      <c r="AD659" s="31" t="e">
        <f t="shared" si="256"/>
        <v>#DIV/0!</v>
      </c>
      <c r="AE659" s="31" t="e">
        <f t="shared" si="257"/>
        <v>#DIV/0!</v>
      </c>
      <c r="AF659" s="31">
        <f t="shared" si="258"/>
        <v>0.33400930851063831</v>
      </c>
      <c r="AG659" s="26">
        <f>SUMIF(Unloader!B:B,Summary!B659,Unloader!M:M)</f>
        <v>0</v>
      </c>
      <c r="AH659" s="26">
        <f>SUMIF(C$2:C659,C659,AG$2:AG659)</f>
        <v>0</v>
      </c>
      <c r="AI659" s="26">
        <f>SUM(AG$2:AG659)</f>
        <v>1381981</v>
      </c>
      <c r="AJ659" s="28">
        <f>SUMIF(Unloader!B:B,Summary!B659,Unloader!X:X)</f>
        <v>0</v>
      </c>
      <c r="AK659" s="28">
        <f>SUMIF(Unloader!B:B,Summary!B659,Unloader!AE:AE)+SUMIF(Unloader!B:B,Summary!B659,Unloader!BS:BS)+SUMIF(Unloader!B:B,Summary!B659,Unloader!BO:BO)</f>
        <v>0</v>
      </c>
      <c r="AL659" s="28">
        <f>SUMIF(C$2:C659,C659,AJ$2:AJ659)</f>
        <v>0</v>
      </c>
      <c r="AM659" s="28">
        <f>SUMIF(C$2:C659,C659,AK$2:AK659)</f>
        <v>0</v>
      </c>
      <c r="AN659" s="18" t="e">
        <f t="shared" si="259"/>
        <v>#DIV/0!</v>
      </c>
      <c r="AO659" s="18">
        <f>SUM(AJ$2:AJ659)</f>
        <v>52.99444444444444</v>
      </c>
      <c r="AP659" s="18">
        <f>SUM(AK$2:AK659)</f>
        <v>13.250694444444441</v>
      </c>
      <c r="AQ659" s="18">
        <f t="shared" si="260"/>
        <v>1448.8452062693295</v>
      </c>
    </row>
    <row r="660" spans="1:43" x14ac:dyDescent="0.25">
      <c r="A660" s="49">
        <f t="shared" si="262"/>
        <v>659</v>
      </c>
      <c r="B660" s="120">
        <f t="shared" si="262"/>
        <v>41292</v>
      </c>
      <c r="C660" s="21">
        <f t="shared" si="242"/>
        <v>1</v>
      </c>
      <c r="D660" s="51">
        <f>COUNTIF('Rake Load'!A:A,Summary!B660)</f>
        <v>0</v>
      </c>
      <c r="E660" s="51">
        <f>SUMIF('Rake Load'!A:A,B660,'Rake Load'!F:F)</f>
        <v>0</v>
      </c>
      <c r="F660" s="23">
        <f>SUMIF('Rake Load'!A:A,B660,'Rake Load'!AB:AB)</f>
        <v>0</v>
      </c>
      <c r="G660" s="23" t="e">
        <f t="shared" si="243"/>
        <v>#DIV/0!</v>
      </c>
      <c r="H660" s="24" t="e">
        <f t="shared" si="244"/>
        <v>#DIV/0!</v>
      </c>
      <c r="I660" s="24" t="e">
        <f t="shared" si="245"/>
        <v>#DIV/0!</v>
      </c>
      <c r="J660" s="23">
        <f>SUMIF('Rake Load'!A:A,B660,'Rake Load'!BI:BI)</f>
        <v>0</v>
      </c>
      <c r="K660" s="29">
        <f t="shared" si="246"/>
        <v>0</v>
      </c>
      <c r="L660" s="29" t="e">
        <f t="shared" si="247"/>
        <v>#DIV/0!</v>
      </c>
      <c r="M660" s="36" t="e">
        <f t="shared" si="248"/>
        <v>#DIV/0!</v>
      </c>
      <c r="N660" s="36" t="e">
        <f t="shared" si="249"/>
        <v>#DIV/0!</v>
      </c>
      <c r="O660" s="122">
        <f>SUMIF(C$2:C660,C660,D$2:D660)</f>
        <v>0</v>
      </c>
      <c r="P660" s="21">
        <f>SUMIF(C$2:C660,C660,F$2:F660)</f>
        <v>0</v>
      </c>
      <c r="Q660" s="25" t="e">
        <f t="shared" si="250"/>
        <v>#DIV/0!</v>
      </c>
      <c r="R660" s="24" t="e">
        <f t="shared" si="251"/>
        <v>#DIV/0!</v>
      </c>
      <c r="S660" s="24" t="e">
        <f t="shared" si="252"/>
        <v>#DIV/0!</v>
      </c>
      <c r="T660" s="122">
        <f>SUM(D$2:D660)</f>
        <v>376</v>
      </c>
      <c r="U660" s="26">
        <f>SUMIF(C$2:C660,C660,E$2:E660)</f>
        <v>0</v>
      </c>
      <c r="V660" s="26">
        <f>SUM(E$2:E660)</f>
        <v>1324319.5799999998</v>
      </c>
      <c r="W660" s="31">
        <f>SUM(F$2:F660)</f>
        <v>50.32291666666665</v>
      </c>
      <c r="X660" s="31">
        <f t="shared" si="253"/>
        <v>0.13383754432624109</v>
      </c>
      <c r="Y660" s="24">
        <f t="shared" si="254"/>
        <v>3</v>
      </c>
      <c r="Z660" s="24">
        <f t="shared" si="255"/>
        <v>12</v>
      </c>
      <c r="AA660" s="26">
        <f>SUMIF('Rake Load'!A:A,Summary!B660,'Rake Load'!AO:AO)</f>
        <v>0</v>
      </c>
      <c r="AB660" s="26">
        <f>SUMIF(C$2:C660,C660,AA$2:AA660)</f>
        <v>0</v>
      </c>
      <c r="AC660" s="26">
        <f>SUM(AA$2:AA660)</f>
        <v>125.58750000000001</v>
      </c>
      <c r="AD660" s="31" t="e">
        <f t="shared" si="256"/>
        <v>#DIV/0!</v>
      </c>
      <c r="AE660" s="31" t="e">
        <f t="shared" si="257"/>
        <v>#DIV/0!</v>
      </c>
      <c r="AF660" s="31">
        <f t="shared" si="258"/>
        <v>0.33400930851063831</v>
      </c>
      <c r="AG660" s="26">
        <f>SUMIF(Unloader!B:B,Summary!B660,Unloader!M:M)</f>
        <v>0</v>
      </c>
      <c r="AH660" s="26">
        <f>SUMIF(C$2:C660,C660,AG$2:AG660)</f>
        <v>0</v>
      </c>
      <c r="AI660" s="26">
        <f>SUM(AG$2:AG660)</f>
        <v>1381981</v>
      </c>
      <c r="AJ660" s="28">
        <f>SUMIF(Unloader!B:B,Summary!B660,Unloader!X:X)</f>
        <v>0</v>
      </c>
      <c r="AK660" s="28">
        <f>SUMIF(Unloader!B:B,Summary!B660,Unloader!AE:AE)+SUMIF(Unloader!B:B,Summary!B660,Unloader!BS:BS)+SUMIF(Unloader!B:B,Summary!B660,Unloader!BO:BO)</f>
        <v>0</v>
      </c>
      <c r="AL660" s="28">
        <f>SUMIF(C$2:C660,C660,AJ$2:AJ660)</f>
        <v>0</v>
      </c>
      <c r="AM660" s="28">
        <f>SUMIF(C$2:C660,C660,AK$2:AK660)</f>
        <v>0</v>
      </c>
      <c r="AN660" s="18" t="e">
        <f t="shared" si="259"/>
        <v>#DIV/0!</v>
      </c>
      <c r="AO660" s="18">
        <f>SUM(AJ$2:AJ660)</f>
        <v>52.99444444444444</v>
      </c>
      <c r="AP660" s="18">
        <f>SUM(AK$2:AK660)</f>
        <v>13.250694444444441</v>
      </c>
      <c r="AQ660" s="18">
        <f t="shared" si="260"/>
        <v>1448.8452062693295</v>
      </c>
    </row>
    <row r="661" spans="1:43" x14ac:dyDescent="0.25">
      <c r="A661" s="49">
        <f t="shared" si="262"/>
        <v>660</v>
      </c>
      <c r="B661" s="120">
        <f t="shared" si="262"/>
        <v>41293</v>
      </c>
      <c r="C661" s="21">
        <f t="shared" si="242"/>
        <v>1</v>
      </c>
      <c r="D661" s="51">
        <f>COUNTIF('Rake Load'!A:A,Summary!B661)</f>
        <v>0</v>
      </c>
      <c r="E661" s="51">
        <f>SUMIF('Rake Load'!A:A,B661,'Rake Load'!F:F)</f>
        <v>0</v>
      </c>
      <c r="F661" s="23">
        <f>SUMIF('Rake Load'!A:A,B661,'Rake Load'!AB:AB)</f>
        <v>0</v>
      </c>
      <c r="G661" s="23" t="e">
        <f t="shared" si="243"/>
        <v>#DIV/0!</v>
      </c>
      <c r="H661" s="24" t="e">
        <f t="shared" si="244"/>
        <v>#DIV/0!</v>
      </c>
      <c r="I661" s="24" t="e">
        <f t="shared" si="245"/>
        <v>#DIV/0!</v>
      </c>
      <c r="J661" s="23">
        <f>SUMIF('Rake Load'!A:A,B661,'Rake Load'!BI:BI)</f>
        <v>0</v>
      </c>
      <c r="K661" s="29">
        <f t="shared" si="246"/>
        <v>0</v>
      </c>
      <c r="L661" s="29" t="e">
        <f t="shared" si="247"/>
        <v>#DIV/0!</v>
      </c>
      <c r="M661" s="36" t="e">
        <f t="shared" si="248"/>
        <v>#DIV/0!</v>
      </c>
      <c r="N661" s="36" t="e">
        <f t="shared" si="249"/>
        <v>#DIV/0!</v>
      </c>
      <c r="O661" s="122">
        <f>SUMIF(C$2:C661,C661,D$2:D661)</f>
        <v>0</v>
      </c>
      <c r="P661" s="21">
        <f>SUMIF(C$2:C661,C661,F$2:F661)</f>
        <v>0</v>
      </c>
      <c r="Q661" s="25" t="e">
        <f t="shared" si="250"/>
        <v>#DIV/0!</v>
      </c>
      <c r="R661" s="24" t="e">
        <f t="shared" si="251"/>
        <v>#DIV/0!</v>
      </c>
      <c r="S661" s="24" t="e">
        <f t="shared" si="252"/>
        <v>#DIV/0!</v>
      </c>
      <c r="T661" s="122">
        <f>SUM(D$2:D661)</f>
        <v>376</v>
      </c>
      <c r="U661" s="26">
        <f>SUMIF(C$2:C661,C661,E$2:E661)</f>
        <v>0</v>
      </c>
      <c r="V661" s="26">
        <f>SUM(E$2:E661)</f>
        <v>1324319.5799999998</v>
      </c>
      <c r="W661" s="31">
        <f>SUM(F$2:F661)</f>
        <v>50.32291666666665</v>
      </c>
      <c r="X661" s="31">
        <f t="shared" si="253"/>
        <v>0.13383754432624109</v>
      </c>
      <c r="Y661" s="24">
        <f t="shared" si="254"/>
        <v>3</v>
      </c>
      <c r="Z661" s="24">
        <f t="shared" si="255"/>
        <v>12</v>
      </c>
      <c r="AA661" s="26">
        <f>SUMIF('Rake Load'!A:A,Summary!B661,'Rake Load'!AO:AO)</f>
        <v>0</v>
      </c>
      <c r="AB661" s="26">
        <f>SUMIF(C$2:C661,C661,AA$2:AA661)</f>
        <v>0</v>
      </c>
      <c r="AC661" s="26">
        <f>SUM(AA$2:AA661)</f>
        <v>125.58750000000001</v>
      </c>
      <c r="AD661" s="31" t="e">
        <f t="shared" si="256"/>
        <v>#DIV/0!</v>
      </c>
      <c r="AE661" s="31" t="e">
        <f t="shared" si="257"/>
        <v>#DIV/0!</v>
      </c>
      <c r="AF661" s="31">
        <f t="shared" si="258"/>
        <v>0.33400930851063831</v>
      </c>
      <c r="AG661" s="26">
        <f>SUMIF(Unloader!B:B,Summary!B661,Unloader!M:M)</f>
        <v>0</v>
      </c>
      <c r="AH661" s="26">
        <f>SUMIF(C$2:C661,C661,AG$2:AG661)</f>
        <v>0</v>
      </c>
      <c r="AI661" s="26">
        <f>SUM(AG$2:AG661)</f>
        <v>1381981</v>
      </c>
      <c r="AJ661" s="28">
        <f>SUMIF(Unloader!B:B,Summary!B661,Unloader!X:X)</f>
        <v>0</v>
      </c>
      <c r="AK661" s="28">
        <f>SUMIF(Unloader!B:B,Summary!B661,Unloader!AE:AE)+SUMIF(Unloader!B:B,Summary!B661,Unloader!BS:BS)+SUMIF(Unloader!B:B,Summary!B661,Unloader!BO:BO)</f>
        <v>0</v>
      </c>
      <c r="AL661" s="28">
        <f>SUMIF(C$2:C661,C661,AJ$2:AJ661)</f>
        <v>0</v>
      </c>
      <c r="AM661" s="28">
        <f>SUMIF(C$2:C661,C661,AK$2:AK661)</f>
        <v>0</v>
      </c>
      <c r="AN661" s="18" t="e">
        <f t="shared" si="259"/>
        <v>#DIV/0!</v>
      </c>
      <c r="AO661" s="18">
        <f>SUM(AJ$2:AJ661)</f>
        <v>52.99444444444444</v>
      </c>
      <c r="AP661" s="18">
        <f>SUM(AK$2:AK661)</f>
        <v>13.250694444444441</v>
      </c>
      <c r="AQ661" s="18">
        <f t="shared" si="260"/>
        <v>1448.8452062693295</v>
      </c>
    </row>
    <row r="662" spans="1:43" x14ac:dyDescent="0.25">
      <c r="A662" s="49">
        <f t="shared" si="262"/>
        <v>661</v>
      </c>
      <c r="B662" s="120">
        <f t="shared" si="262"/>
        <v>41294</v>
      </c>
      <c r="C662" s="21">
        <f t="shared" si="242"/>
        <v>1</v>
      </c>
      <c r="D662" s="51">
        <f>COUNTIF('Rake Load'!A:A,Summary!B662)</f>
        <v>0</v>
      </c>
      <c r="E662" s="51">
        <f>SUMIF('Rake Load'!A:A,B662,'Rake Load'!F:F)</f>
        <v>0</v>
      </c>
      <c r="F662" s="23">
        <f>SUMIF('Rake Load'!A:A,B662,'Rake Load'!AB:AB)</f>
        <v>0</v>
      </c>
      <c r="G662" s="23" t="e">
        <f t="shared" si="243"/>
        <v>#DIV/0!</v>
      </c>
      <c r="H662" s="24" t="e">
        <f t="shared" si="244"/>
        <v>#DIV/0!</v>
      </c>
      <c r="I662" s="24" t="e">
        <f t="shared" si="245"/>
        <v>#DIV/0!</v>
      </c>
      <c r="J662" s="23">
        <f>SUMIF('Rake Load'!A:A,B662,'Rake Load'!BI:BI)</f>
        <v>0</v>
      </c>
      <c r="K662" s="29">
        <f t="shared" si="246"/>
        <v>0</v>
      </c>
      <c r="L662" s="29" t="e">
        <f t="shared" si="247"/>
        <v>#DIV/0!</v>
      </c>
      <c r="M662" s="36" t="e">
        <f t="shared" si="248"/>
        <v>#DIV/0!</v>
      </c>
      <c r="N662" s="36" t="e">
        <f t="shared" si="249"/>
        <v>#DIV/0!</v>
      </c>
      <c r="O662" s="122">
        <f>SUMIF(C$2:C662,C662,D$2:D662)</f>
        <v>0</v>
      </c>
      <c r="P662" s="21">
        <f>SUMIF(C$2:C662,C662,F$2:F662)</f>
        <v>0</v>
      </c>
      <c r="Q662" s="25" t="e">
        <f t="shared" si="250"/>
        <v>#DIV/0!</v>
      </c>
      <c r="R662" s="24" t="e">
        <f t="shared" si="251"/>
        <v>#DIV/0!</v>
      </c>
      <c r="S662" s="24" t="e">
        <f t="shared" si="252"/>
        <v>#DIV/0!</v>
      </c>
      <c r="T662" s="122">
        <f>SUM(D$2:D662)</f>
        <v>376</v>
      </c>
      <c r="U662" s="26">
        <f>SUMIF(C$2:C662,C662,E$2:E662)</f>
        <v>0</v>
      </c>
      <c r="V662" s="26">
        <f>SUM(E$2:E662)</f>
        <v>1324319.5799999998</v>
      </c>
      <c r="W662" s="31">
        <f>SUM(F$2:F662)</f>
        <v>50.32291666666665</v>
      </c>
      <c r="X662" s="31">
        <f t="shared" si="253"/>
        <v>0.13383754432624109</v>
      </c>
      <c r="Y662" s="24">
        <f t="shared" si="254"/>
        <v>3</v>
      </c>
      <c r="Z662" s="24">
        <f t="shared" si="255"/>
        <v>12</v>
      </c>
      <c r="AA662" s="26">
        <f>SUMIF('Rake Load'!A:A,Summary!B662,'Rake Load'!AO:AO)</f>
        <v>0</v>
      </c>
      <c r="AB662" s="26">
        <f>SUMIF(C$2:C662,C662,AA$2:AA662)</f>
        <v>0</v>
      </c>
      <c r="AC662" s="26">
        <f>SUM(AA$2:AA662)</f>
        <v>125.58750000000001</v>
      </c>
      <c r="AD662" s="31" t="e">
        <f t="shared" si="256"/>
        <v>#DIV/0!</v>
      </c>
      <c r="AE662" s="31" t="e">
        <f t="shared" si="257"/>
        <v>#DIV/0!</v>
      </c>
      <c r="AF662" s="31">
        <f t="shared" si="258"/>
        <v>0.33400930851063831</v>
      </c>
      <c r="AG662" s="26">
        <f>SUMIF(Unloader!B:B,Summary!B662,Unloader!M:M)</f>
        <v>0</v>
      </c>
      <c r="AH662" s="26">
        <f>SUMIF(C$2:C662,C662,AG$2:AG662)</f>
        <v>0</v>
      </c>
      <c r="AI662" s="26">
        <f>SUM(AG$2:AG662)</f>
        <v>1381981</v>
      </c>
      <c r="AJ662" s="28">
        <f>SUMIF(Unloader!B:B,Summary!B662,Unloader!X:X)</f>
        <v>0</v>
      </c>
      <c r="AK662" s="28">
        <f>SUMIF(Unloader!B:B,Summary!B662,Unloader!AE:AE)+SUMIF(Unloader!B:B,Summary!B662,Unloader!BS:BS)+SUMIF(Unloader!B:B,Summary!B662,Unloader!BO:BO)</f>
        <v>0</v>
      </c>
      <c r="AL662" s="28">
        <f>SUMIF(C$2:C662,C662,AJ$2:AJ662)</f>
        <v>0</v>
      </c>
      <c r="AM662" s="28">
        <f>SUMIF(C$2:C662,C662,AK$2:AK662)</f>
        <v>0</v>
      </c>
      <c r="AN662" s="18" t="e">
        <f t="shared" si="259"/>
        <v>#DIV/0!</v>
      </c>
      <c r="AO662" s="18">
        <f>SUM(AJ$2:AJ662)</f>
        <v>52.99444444444444</v>
      </c>
      <c r="AP662" s="18">
        <f>SUM(AK$2:AK662)</f>
        <v>13.250694444444441</v>
      </c>
      <c r="AQ662" s="18">
        <f t="shared" si="260"/>
        <v>1448.8452062693295</v>
      </c>
    </row>
    <row r="663" spans="1:43" x14ac:dyDescent="0.25">
      <c r="A663" s="49">
        <f t="shared" si="262"/>
        <v>662</v>
      </c>
      <c r="B663" s="120">
        <f t="shared" si="262"/>
        <v>41295</v>
      </c>
      <c r="C663" s="21">
        <f t="shared" si="242"/>
        <v>1</v>
      </c>
      <c r="D663" s="51">
        <f>COUNTIF('Rake Load'!A:A,Summary!B663)</f>
        <v>0</v>
      </c>
      <c r="E663" s="51">
        <f>SUMIF('Rake Load'!A:A,B663,'Rake Load'!F:F)</f>
        <v>0</v>
      </c>
      <c r="F663" s="23">
        <f>SUMIF('Rake Load'!A:A,B663,'Rake Load'!AB:AB)</f>
        <v>0</v>
      </c>
      <c r="G663" s="23" t="e">
        <f t="shared" si="243"/>
        <v>#DIV/0!</v>
      </c>
      <c r="H663" s="24" t="e">
        <f t="shared" si="244"/>
        <v>#DIV/0!</v>
      </c>
      <c r="I663" s="24" t="e">
        <f t="shared" si="245"/>
        <v>#DIV/0!</v>
      </c>
      <c r="J663" s="23">
        <f>SUMIF('Rake Load'!A:A,B663,'Rake Load'!BI:BI)</f>
        <v>0</v>
      </c>
      <c r="K663" s="29">
        <f t="shared" si="246"/>
        <v>0</v>
      </c>
      <c r="L663" s="29" t="e">
        <f t="shared" si="247"/>
        <v>#DIV/0!</v>
      </c>
      <c r="M663" s="36" t="e">
        <f t="shared" si="248"/>
        <v>#DIV/0!</v>
      </c>
      <c r="N663" s="36" t="e">
        <f t="shared" si="249"/>
        <v>#DIV/0!</v>
      </c>
      <c r="O663" s="122">
        <f>SUMIF(C$2:C663,C663,D$2:D663)</f>
        <v>0</v>
      </c>
      <c r="P663" s="21">
        <f>SUMIF(C$2:C663,C663,F$2:F663)</f>
        <v>0</v>
      </c>
      <c r="Q663" s="25" t="e">
        <f t="shared" si="250"/>
        <v>#DIV/0!</v>
      </c>
      <c r="R663" s="24" t="e">
        <f t="shared" si="251"/>
        <v>#DIV/0!</v>
      </c>
      <c r="S663" s="24" t="e">
        <f t="shared" si="252"/>
        <v>#DIV/0!</v>
      </c>
      <c r="T663" s="122">
        <f>SUM(D$2:D663)</f>
        <v>376</v>
      </c>
      <c r="U663" s="26">
        <f>SUMIF(C$2:C663,C663,E$2:E663)</f>
        <v>0</v>
      </c>
      <c r="V663" s="26">
        <f>SUM(E$2:E663)</f>
        <v>1324319.5799999998</v>
      </c>
      <c r="W663" s="31">
        <f>SUM(F$2:F663)</f>
        <v>50.32291666666665</v>
      </c>
      <c r="X663" s="31">
        <f t="shared" si="253"/>
        <v>0.13383754432624109</v>
      </c>
      <c r="Y663" s="24">
        <f t="shared" si="254"/>
        <v>3</v>
      </c>
      <c r="Z663" s="24">
        <f t="shared" si="255"/>
        <v>12</v>
      </c>
      <c r="AA663" s="26">
        <f>SUMIF('Rake Load'!A:A,Summary!B663,'Rake Load'!AO:AO)</f>
        <v>0</v>
      </c>
      <c r="AB663" s="26">
        <f>SUMIF(C$2:C663,C663,AA$2:AA663)</f>
        <v>0</v>
      </c>
      <c r="AC663" s="26">
        <f>SUM(AA$2:AA663)</f>
        <v>125.58750000000001</v>
      </c>
      <c r="AD663" s="31" t="e">
        <f t="shared" si="256"/>
        <v>#DIV/0!</v>
      </c>
      <c r="AE663" s="31" t="e">
        <f t="shared" si="257"/>
        <v>#DIV/0!</v>
      </c>
      <c r="AF663" s="31">
        <f t="shared" si="258"/>
        <v>0.33400930851063831</v>
      </c>
      <c r="AG663" s="26">
        <f>SUMIF(Unloader!B:B,Summary!B663,Unloader!M:M)</f>
        <v>0</v>
      </c>
      <c r="AH663" s="26">
        <f>SUMIF(C$2:C663,C663,AG$2:AG663)</f>
        <v>0</v>
      </c>
      <c r="AI663" s="26">
        <f>SUM(AG$2:AG663)</f>
        <v>1381981</v>
      </c>
      <c r="AJ663" s="28">
        <f>SUMIF(Unloader!B:B,Summary!B663,Unloader!X:X)</f>
        <v>0</v>
      </c>
      <c r="AK663" s="28">
        <f>SUMIF(Unloader!B:B,Summary!B663,Unloader!AE:AE)+SUMIF(Unloader!B:B,Summary!B663,Unloader!BS:BS)+SUMIF(Unloader!B:B,Summary!B663,Unloader!BO:BO)</f>
        <v>0</v>
      </c>
      <c r="AL663" s="28">
        <f>SUMIF(C$2:C663,C663,AJ$2:AJ663)</f>
        <v>0</v>
      </c>
      <c r="AM663" s="28">
        <f>SUMIF(C$2:C663,C663,AK$2:AK663)</f>
        <v>0</v>
      </c>
      <c r="AN663" s="18" t="e">
        <f t="shared" si="259"/>
        <v>#DIV/0!</v>
      </c>
      <c r="AO663" s="18">
        <f>SUM(AJ$2:AJ663)</f>
        <v>52.99444444444444</v>
      </c>
      <c r="AP663" s="18">
        <f>SUM(AK$2:AK663)</f>
        <v>13.250694444444441</v>
      </c>
      <c r="AQ663" s="18">
        <f t="shared" si="260"/>
        <v>1448.8452062693295</v>
      </c>
    </row>
    <row r="664" spans="1:43" x14ac:dyDescent="0.25">
      <c r="A664" s="49">
        <f t="shared" ref="A664:B679" si="263">A663+1</f>
        <v>663</v>
      </c>
      <c r="B664" s="120">
        <f t="shared" si="263"/>
        <v>41296</v>
      </c>
      <c r="C664" s="21">
        <f t="shared" si="242"/>
        <v>1</v>
      </c>
      <c r="D664" s="51">
        <f>COUNTIF('Rake Load'!A:A,Summary!B664)</f>
        <v>0</v>
      </c>
      <c r="E664" s="51">
        <f>SUMIF('Rake Load'!A:A,B664,'Rake Load'!F:F)</f>
        <v>0</v>
      </c>
      <c r="F664" s="23">
        <f>SUMIF('Rake Load'!A:A,B664,'Rake Load'!AB:AB)</f>
        <v>0</v>
      </c>
      <c r="G664" s="23" t="e">
        <f t="shared" si="243"/>
        <v>#DIV/0!</v>
      </c>
      <c r="H664" s="24" t="e">
        <f t="shared" si="244"/>
        <v>#DIV/0!</v>
      </c>
      <c r="I664" s="24" t="e">
        <f t="shared" si="245"/>
        <v>#DIV/0!</v>
      </c>
      <c r="J664" s="23">
        <f>SUMIF('Rake Load'!A:A,B664,'Rake Load'!BI:BI)</f>
        <v>0</v>
      </c>
      <c r="K664" s="29">
        <f t="shared" si="246"/>
        <v>0</v>
      </c>
      <c r="L664" s="29" t="e">
        <f t="shared" si="247"/>
        <v>#DIV/0!</v>
      </c>
      <c r="M664" s="36" t="e">
        <f t="shared" si="248"/>
        <v>#DIV/0!</v>
      </c>
      <c r="N664" s="36" t="e">
        <f t="shared" si="249"/>
        <v>#DIV/0!</v>
      </c>
      <c r="O664" s="122">
        <f>SUMIF(C$2:C664,C664,D$2:D664)</f>
        <v>0</v>
      </c>
      <c r="P664" s="21">
        <f>SUMIF(C$2:C664,C664,F$2:F664)</f>
        <v>0</v>
      </c>
      <c r="Q664" s="25" t="e">
        <f t="shared" si="250"/>
        <v>#DIV/0!</v>
      </c>
      <c r="R664" s="24" t="e">
        <f t="shared" si="251"/>
        <v>#DIV/0!</v>
      </c>
      <c r="S664" s="24" t="e">
        <f t="shared" si="252"/>
        <v>#DIV/0!</v>
      </c>
      <c r="T664" s="122">
        <f>SUM(D$2:D664)</f>
        <v>376</v>
      </c>
      <c r="U664" s="26">
        <f>SUMIF(C$2:C664,C664,E$2:E664)</f>
        <v>0</v>
      </c>
      <c r="V664" s="26">
        <f>SUM(E$2:E664)</f>
        <v>1324319.5799999998</v>
      </c>
      <c r="W664" s="31">
        <f>SUM(F$2:F664)</f>
        <v>50.32291666666665</v>
      </c>
      <c r="X664" s="31">
        <f t="shared" si="253"/>
        <v>0.13383754432624109</v>
      </c>
      <c r="Y664" s="24">
        <f t="shared" si="254"/>
        <v>3</v>
      </c>
      <c r="Z664" s="24">
        <f t="shared" si="255"/>
        <v>12</v>
      </c>
      <c r="AA664" s="26">
        <f>SUMIF('Rake Load'!A:A,Summary!B664,'Rake Load'!AO:AO)</f>
        <v>0</v>
      </c>
      <c r="AB664" s="26">
        <f>SUMIF(C$2:C664,C664,AA$2:AA664)</f>
        <v>0</v>
      </c>
      <c r="AC664" s="26">
        <f>SUM(AA$2:AA664)</f>
        <v>125.58750000000001</v>
      </c>
      <c r="AD664" s="31" t="e">
        <f t="shared" si="256"/>
        <v>#DIV/0!</v>
      </c>
      <c r="AE664" s="31" t="e">
        <f t="shared" si="257"/>
        <v>#DIV/0!</v>
      </c>
      <c r="AF664" s="31">
        <f t="shared" si="258"/>
        <v>0.33400930851063831</v>
      </c>
      <c r="AG664" s="26">
        <f>SUMIF(Unloader!B:B,Summary!B664,Unloader!M:M)</f>
        <v>0</v>
      </c>
      <c r="AH664" s="26">
        <f>SUMIF(C$2:C664,C664,AG$2:AG664)</f>
        <v>0</v>
      </c>
      <c r="AI664" s="26">
        <f>SUM(AG$2:AG664)</f>
        <v>1381981</v>
      </c>
      <c r="AJ664" s="28">
        <f>SUMIF(Unloader!B:B,Summary!B664,Unloader!X:X)</f>
        <v>0</v>
      </c>
      <c r="AK664" s="28">
        <f>SUMIF(Unloader!B:B,Summary!B664,Unloader!AE:AE)+SUMIF(Unloader!B:B,Summary!B664,Unloader!BS:BS)+SUMIF(Unloader!B:B,Summary!B664,Unloader!BO:BO)</f>
        <v>0</v>
      </c>
      <c r="AL664" s="28">
        <f>SUMIF(C$2:C664,C664,AJ$2:AJ664)</f>
        <v>0</v>
      </c>
      <c r="AM664" s="28">
        <f>SUMIF(C$2:C664,C664,AK$2:AK664)</f>
        <v>0</v>
      </c>
      <c r="AN664" s="18" t="e">
        <f t="shared" si="259"/>
        <v>#DIV/0!</v>
      </c>
      <c r="AO664" s="18">
        <f>SUM(AJ$2:AJ664)</f>
        <v>52.99444444444444</v>
      </c>
      <c r="AP664" s="18">
        <f>SUM(AK$2:AK664)</f>
        <v>13.250694444444441</v>
      </c>
      <c r="AQ664" s="18">
        <f t="shared" si="260"/>
        <v>1448.8452062693295</v>
      </c>
    </row>
    <row r="665" spans="1:43" x14ac:dyDescent="0.25">
      <c r="A665" s="49">
        <f t="shared" si="263"/>
        <v>664</v>
      </c>
      <c r="B665" s="120">
        <f t="shared" si="263"/>
        <v>41297</v>
      </c>
      <c r="C665" s="21">
        <f t="shared" si="242"/>
        <v>1</v>
      </c>
      <c r="D665" s="51">
        <f>COUNTIF('Rake Load'!A:A,Summary!B665)</f>
        <v>0</v>
      </c>
      <c r="E665" s="51">
        <f>SUMIF('Rake Load'!A:A,B665,'Rake Load'!F:F)</f>
        <v>0</v>
      </c>
      <c r="F665" s="23">
        <f>SUMIF('Rake Load'!A:A,B665,'Rake Load'!AB:AB)</f>
        <v>0</v>
      </c>
      <c r="G665" s="23" t="e">
        <f t="shared" si="243"/>
        <v>#DIV/0!</v>
      </c>
      <c r="H665" s="24" t="e">
        <f t="shared" si="244"/>
        <v>#DIV/0!</v>
      </c>
      <c r="I665" s="24" t="e">
        <f t="shared" si="245"/>
        <v>#DIV/0!</v>
      </c>
      <c r="J665" s="23">
        <f>SUMIF('Rake Load'!A:A,B665,'Rake Load'!BI:BI)</f>
        <v>0</v>
      </c>
      <c r="K665" s="29">
        <f t="shared" si="246"/>
        <v>0</v>
      </c>
      <c r="L665" s="29" t="e">
        <f t="shared" si="247"/>
        <v>#DIV/0!</v>
      </c>
      <c r="M665" s="36" t="e">
        <f t="shared" si="248"/>
        <v>#DIV/0!</v>
      </c>
      <c r="N665" s="36" t="e">
        <f t="shared" si="249"/>
        <v>#DIV/0!</v>
      </c>
      <c r="O665" s="122">
        <f>SUMIF(C$2:C665,C665,D$2:D665)</f>
        <v>0</v>
      </c>
      <c r="P665" s="21">
        <f>SUMIF(C$2:C665,C665,F$2:F665)</f>
        <v>0</v>
      </c>
      <c r="Q665" s="25" t="e">
        <f t="shared" si="250"/>
        <v>#DIV/0!</v>
      </c>
      <c r="R665" s="24" t="e">
        <f t="shared" si="251"/>
        <v>#DIV/0!</v>
      </c>
      <c r="S665" s="24" t="e">
        <f t="shared" si="252"/>
        <v>#DIV/0!</v>
      </c>
      <c r="T665" s="122">
        <f>SUM(D$2:D665)</f>
        <v>376</v>
      </c>
      <c r="U665" s="26">
        <f>SUMIF(C$2:C665,C665,E$2:E665)</f>
        <v>0</v>
      </c>
      <c r="V665" s="26">
        <f>SUM(E$2:E665)</f>
        <v>1324319.5799999998</v>
      </c>
      <c r="W665" s="31">
        <f>SUM(F$2:F665)</f>
        <v>50.32291666666665</v>
      </c>
      <c r="X665" s="31">
        <f t="shared" si="253"/>
        <v>0.13383754432624109</v>
      </c>
      <c r="Y665" s="24">
        <f t="shared" si="254"/>
        <v>3</v>
      </c>
      <c r="Z665" s="24">
        <f t="shared" si="255"/>
        <v>12</v>
      </c>
      <c r="AA665" s="26">
        <f>SUMIF('Rake Load'!A:A,Summary!B665,'Rake Load'!AO:AO)</f>
        <v>0</v>
      </c>
      <c r="AB665" s="26">
        <f>SUMIF(C$2:C665,C665,AA$2:AA665)</f>
        <v>0</v>
      </c>
      <c r="AC665" s="26">
        <f>SUM(AA$2:AA665)</f>
        <v>125.58750000000001</v>
      </c>
      <c r="AD665" s="31" t="e">
        <f t="shared" si="256"/>
        <v>#DIV/0!</v>
      </c>
      <c r="AE665" s="31" t="e">
        <f t="shared" si="257"/>
        <v>#DIV/0!</v>
      </c>
      <c r="AF665" s="31">
        <f t="shared" si="258"/>
        <v>0.33400930851063831</v>
      </c>
      <c r="AG665" s="26">
        <f>SUMIF(Unloader!B:B,Summary!B665,Unloader!M:M)</f>
        <v>0</v>
      </c>
      <c r="AH665" s="26">
        <f>SUMIF(C$2:C665,C665,AG$2:AG665)</f>
        <v>0</v>
      </c>
      <c r="AI665" s="26">
        <f>SUM(AG$2:AG665)</f>
        <v>1381981</v>
      </c>
      <c r="AJ665" s="28">
        <f>SUMIF(Unloader!B:B,Summary!B665,Unloader!X:X)</f>
        <v>0</v>
      </c>
      <c r="AK665" s="28">
        <f>SUMIF(Unloader!B:B,Summary!B665,Unloader!AE:AE)+SUMIF(Unloader!B:B,Summary!B665,Unloader!BS:BS)+SUMIF(Unloader!B:B,Summary!B665,Unloader!BO:BO)</f>
        <v>0</v>
      </c>
      <c r="AL665" s="28">
        <f>SUMIF(C$2:C665,C665,AJ$2:AJ665)</f>
        <v>0</v>
      </c>
      <c r="AM665" s="28">
        <f>SUMIF(C$2:C665,C665,AK$2:AK665)</f>
        <v>0</v>
      </c>
      <c r="AN665" s="18" t="e">
        <f t="shared" si="259"/>
        <v>#DIV/0!</v>
      </c>
      <c r="AO665" s="18">
        <f>SUM(AJ$2:AJ665)</f>
        <v>52.99444444444444</v>
      </c>
      <c r="AP665" s="18">
        <f>SUM(AK$2:AK665)</f>
        <v>13.250694444444441</v>
      </c>
      <c r="AQ665" s="18">
        <f t="shared" si="260"/>
        <v>1448.8452062693295</v>
      </c>
    </row>
    <row r="666" spans="1:43" x14ac:dyDescent="0.25">
      <c r="A666" s="49">
        <f t="shared" si="263"/>
        <v>665</v>
      </c>
      <c r="B666" s="120">
        <f t="shared" si="263"/>
        <v>41298</v>
      </c>
      <c r="C666" s="21">
        <f t="shared" si="242"/>
        <v>1</v>
      </c>
      <c r="D666" s="51">
        <f>COUNTIF('Rake Load'!A:A,Summary!B666)</f>
        <v>0</v>
      </c>
      <c r="E666" s="51">
        <f>SUMIF('Rake Load'!A:A,B666,'Rake Load'!F:F)</f>
        <v>0</v>
      </c>
      <c r="F666" s="23">
        <f>SUMIF('Rake Load'!A:A,B666,'Rake Load'!AB:AB)</f>
        <v>0</v>
      </c>
      <c r="G666" s="23" t="e">
        <f t="shared" si="243"/>
        <v>#DIV/0!</v>
      </c>
      <c r="H666" s="24" t="e">
        <f t="shared" si="244"/>
        <v>#DIV/0!</v>
      </c>
      <c r="I666" s="24" t="e">
        <f t="shared" si="245"/>
        <v>#DIV/0!</v>
      </c>
      <c r="J666" s="23">
        <f>SUMIF('Rake Load'!A:A,B666,'Rake Load'!BI:BI)</f>
        <v>0</v>
      </c>
      <c r="K666" s="29">
        <f t="shared" si="246"/>
        <v>0</v>
      </c>
      <c r="L666" s="29" t="e">
        <f t="shared" si="247"/>
        <v>#DIV/0!</v>
      </c>
      <c r="M666" s="36" t="e">
        <f t="shared" si="248"/>
        <v>#DIV/0!</v>
      </c>
      <c r="N666" s="36" t="e">
        <f t="shared" si="249"/>
        <v>#DIV/0!</v>
      </c>
      <c r="O666" s="122">
        <f>SUMIF(C$2:C666,C666,D$2:D666)</f>
        <v>0</v>
      </c>
      <c r="P666" s="21">
        <f>SUMIF(C$2:C666,C666,F$2:F666)</f>
        <v>0</v>
      </c>
      <c r="Q666" s="25" t="e">
        <f t="shared" si="250"/>
        <v>#DIV/0!</v>
      </c>
      <c r="R666" s="24" t="e">
        <f t="shared" si="251"/>
        <v>#DIV/0!</v>
      </c>
      <c r="S666" s="24" t="e">
        <f t="shared" si="252"/>
        <v>#DIV/0!</v>
      </c>
      <c r="T666" s="122">
        <f>SUM(D$2:D666)</f>
        <v>376</v>
      </c>
      <c r="U666" s="26">
        <f>SUMIF(C$2:C666,C666,E$2:E666)</f>
        <v>0</v>
      </c>
      <c r="V666" s="26">
        <f>SUM(E$2:E666)</f>
        <v>1324319.5799999998</v>
      </c>
      <c r="W666" s="31">
        <f>SUM(F$2:F666)</f>
        <v>50.32291666666665</v>
      </c>
      <c r="X666" s="31">
        <f t="shared" si="253"/>
        <v>0.13383754432624109</v>
      </c>
      <c r="Y666" s="24">
        <f t="shared" si="254"/>
        <v>3</v>
      </c>
      <c r="Z666" s="24">
        <f t="shared" si="255"/>
        <v>12</v>
      </c>
      <c r="AA666" s="26">
        <f>SUMIF('Rake Load'!A:A,Summary!B666,'Rake Load'!AO:AO)</f>
        <v>0</v>
      </c>
      <c r="AB666" s="26">
        <f>SUMIF(C$2:C666,C666,AA$2:AA666)</f>
        <v>0</v>
      </c>
      <c r="AC666" s="26">
        <f>SUM(AA$2:AA666)</f>
        <v>125.58750000000001</v>
      </c>
      <c r="AD666" s="31" t="e">
        <f t="shared" si="256"/>
        <v>#DIV/0!</v>
      </c>
      <c r="AE666" s="31" t="e">
        <f t="shared" si="257"/>
        <v>#DIV/0!</v>
      </c>
      <c r="AF666" s="31">
        <f t="shared" si="258"/>
        <v>0.33400930851063831</v>
      </c>
      <c r="AG666" s="26">
        <f>SUMIF(Unloader!B:B,Summary!B666,Unloader!M:M)</f>
        <v>0</v>
      </c>
      <c r="AH666" s="26">
        <f>SUMIF(C$2:C666,C666,AG$2:AG666)</f>
        <v>0</v>
      </c>
      <c r="AI666" s="26">
        <f>SUM(AG$2:AG666)</f>
        <v>1381981</v>
      </c>
      <c r="AJ666" s="28">
        <f>SUMIF(Unloader!B:B,Summary!B666,Unloader!X:X)</f>
        <v>0</v>
      </c>
      <c r="AK666" s="28">
        <f>SUMIF(Unloader!B:B,Summary!B666,Unloader!AE:AE)+SUMIF(Unloader!B:B,Summary!B666,Unloader!BS:BS)+SUMIF(Unloader!B:B,Summary!B666,Unloader!BO:BO)</f>
        <v>0</v>
      </c>
      <c r="AL666" s="28">
        <f>SUMIF(C$2:C666,C666,AJ$2:AJ666)</f>
        <v>0</v>
      </c>
      <c r="AM666" s="28">
        <f>SUMIF(C$2:C666,C666,AK$2:AK666)</f>
        <v>0</v>
      </c>
      <c r="AN666" s="18" t="e">
        <f t="shared" si="259"/>
        <v>#DIV/0!</v>
      </c>
      <c r="AO666" s="18">
        <f>SUM(AJ$2:AJ666)</f>
        <v>52.99444444444444</v>
      </c>
      <c r="AP666" s="18">
        <f>SUM(AK$2:AK666)</f>
        <v>13.250694444444441</v>
      </c>
      <c r="AQ666" s="18">
        <f t="shared" si="260"/>
        <v>1448.8452062693295</v>
      </c>
    </row>
    <row r="667" spans="1:43" x14ac:dyDescent="0.25">
      <c r="A667" s="49">
        <f t="shared" si="263"/>
        <v>666</v>
      </c>
      <c r="B667" s="120">
        <f t="shared" si="263"/>
        <v>41299</v>
      </c>
      <c r="C667" s="21">
        <f t="shared" si="242"/>
        <v>1</v>
      </c>
      <c r="D667" s="51">
        <f>COUNTIF('Rake Load'!A:A,Summary!B667)</f>
        <v>0</v>
      </c>
      <c r="E667" s="51">
        <f>SUMIF('Rake Load'!A:A,B667,'Rake Load'!F:F)</f>
        <v>0</v>
      </c>
      <c r="F667" s="23">
        <f>SUMIF('Rake Load'!A:A,B667,'Rake Load'!AB:AB)</f>
        <v>0</v>
      </c>
      <c r="G667" s="23" t="e">
        <f t="shared" si="243"/>
        <v>#DIV/0!</v>
      </c>
      <c r="H667" s="24" t="e">
        <f t="shared" si="244"/>
        <v>#DIV/0!</v>
      </c>
      <c r="I667" s="24" t="e">
        <f t="shared" si="245"/>
        <v>#DIV/0!</v>
      </c>
      <c r="J667" s="23">
        <f>SUMIF('Rake Load'!A:A,B667,'Rake Load'!BI:BI)</f>
        <v>0</v>
      </c>
      <c r="K667" s="29">
        <f t="shared" si="246"/>
        <v>0</v>
      </c>
      <c r="L667" s="29" t="e">
        <f t="shared" si="247"/>
        <v>#DIV/0!</v>
      </c>
      <c r="M667" s="36" t="e">
        <f t="shared" si="248"/>
        <v>#DIV/0!</v>
      </c>
      <c r="N667" s="36" t="e">
        <f t="shared" si="249"/>
        <v>#DIV/0!</v>
      </c>
      <c r="O667" s="122">
        <f>SUMIF(C$2:C667,C667,D$2:D667)</f>
        <v>0</v>
      </c>
      <c r="P667" s="21">
        <f>SUMIF(C$2:C667,C667,F$2:F667)</f>
        <v>0</v>
      </c>
      <c r="Q667" s="25" t="e">
        <f t="shared" si="250"/>
        <v>#DIV/0!</v>
      </c>
      <c r="R667" s="24" t="e">
        <f t="shared" si="251"/>
        <v>#DIV/0!</v>
      </c>
      <c r="S667" s="24" t="e">
        <f t="shared" si="252"/>
        <v>#DIV/0!</v>
      </c>
      <c r="T667" s="122">
        <f>SUM(D$2:D667)</f>
        <v>376</v>
      </c>
      <c r="U667" s="26">
        <f>SUMIF(C$2:C667,C667,E$2:E667)</f>
        <v>0</v>
      </c>
      <c r="V667" s="26">
        <f>SUM(E$2:E667)</f>
        <v>1324319.5799999998</v>
      </c>
      <c r="W667" s="31">
        <f>SUM(F$2:F667)</f>
        <v>50.32291666666665</v>
      </c>
      <c r="X667" s="31">
        <f t="shared" si="253"/>
        <v>0.13383754432624109</v>
      </c>
      <c r="Y667" s="24">
        <f t="shared" si="254"/>
        <v>3</v>
      </c>
      <c r="Z667" s="24">
        <f t="shared" si="255"/>
        <v>12</v>
      </c>
      <c r="AA667" s="26">
        <f>SUMIF('Rake Load'!A:A,Summary!B667,'Rake Load'!AO:AO)</f>
        <v>0</v>
      </c>
      <c r="AB667" s="26">
        <f>SUMIF(C$2:C667,C667,AA$2:AA667)</f>
        <v>0</v>
      </c>
      <c r="AC667" s="26">
        <f>SUM(AA$2:AA667)</f>
        <v>125.58750000000001</v>
      </c>
      <c r="AD667" s="31" t="e">
        <f t="shared" si="256"/>
        <v>#DIV/0!</v>
      </c>
      <c r="AE667" s="31" t="e">
        <f t="shared" si="257"/>
        <v>#DIV/0!</v>
      </c>
      <c r="AF667" s="31">
        <f t="shared" si="258"/>
        <v>0.33400930851063831</v>
      </c>
      <c r="AG667" s="26">
        <f>SUMIF(Unloader!B:B,Summary!B667,Unloader!M:M)</f>
        <v>0</v>
      </c>
      <c r="AH667" s="26">
        <f>SUMIF(C$2:C667,C667,AG$2:AG667)</f>
        <v>0</v>
      </c>
      <c r="AI667" s="26">
        <f>SUM(AG$2:AG667)</f>
        <v>1381981</v>
      </c>
      <c r="AJ667" s="28">
        <f>SUMIF(Unloader!B:B,Summary!B667,Unloader!X:X)</f>
        <v>0</v>
      </c>
      <c r="AK667" s="28">
        <f>SUMIF(Unloader!B:B,Summary!B667,Unloader!AE:AE)+SUMIF(Unloader!B:B,Summary!B667,Unloader!BS:BS)+SUMIF(Unloader!B:B,Summary!B667,Unloader!BO:BO)</f>
        <v>0</v>
      </c>
      <c r="AL667" s="28">
        <f>SUMIF(C$2:C667,C667,AJ$2:AJ667)</f>
        <v>0</v>
      </c>
      <c r="AM667" s="28">
        <f>SUMIF(C$2:C667,C667,AK$2:AK667)</f>
        <v>0</v>
      </c>
      <c r="AN667" s="18" t="e">
        <f t="shared" si="259"/>
        <v>#DIV/0!</v>
      </c>
      <c r="AO667" s="18">
        <f>SUM(AJ$2:AJ667)</f>
        <v>52.99444444444444</v>
      </c>
      <c r="AP667" s="18">
        <f>SUM(AK$2:AK667)</f>
        <v>13.250694444444441</v>
      </c>
      <c r="AQ667" s="18">
        <f t="shared" si="260"/>
        <v>1448.8452062693295</v>
      </c>
    </row>
    <row r="668" spans="1:43" x14ac:dyDescent="0.25">
      <c r="A668" s="49">
        <f t="shared" si="263"/>
        <v>667</v>
      </c>
      <c r="B668" s="120">
        <f t="shared" si="263"/>
        <v>41300</v>
      </c>
      <c r="C668" s="21">
        <f t="shared" si="242"/>
        <v>1</v>
      </c>
      <c r="D668" s="51">
        <f>COUNTIF('Rake Load'!A:A,Summary!B668)</f>
        <v>0</v>
      </c>
      <c r="E668" s="51">
        <f>SUMIF('Rake Load'!A:A,B668,'Rake Load'!F:F)</f>
        <v>0</v>
      </c>
      <c r="F668" s="23">
        <f>SUMIF('Rake Load'!A:A,B668,'Rake Load'!AB:AB)</f>
        <v>0</v>
      </c>
      <c r="G668" s="23" t="e">
        <f t="shared" si="243"/>
        <v>#DIV/0!</v>
      </c>
      <c r="H668" s="24" t="e">
        <f t="shared" si="244"/>
        <v>#DIV/0!</v>
      </c>
      <c r="I668" s="24" t="e">
        <f t="shared" si="245"/>
        <v>#DIV/0!</v>
      </c>
      <c r="J668" s="23">
        <f>SUMIF('Rake Load'!A:A,B668,'Rake Load'!BI:BI)</f>
        <v>0</v>
      </c>
      <c r="K668" s="29">
        <f t="shared" si="246"/>
        <v>0</v>
      </c>
      <c r="L668" s="29" t="e">
        <f t="shared" si="247"/>
        <v>#DIV/0!</v>
      </c>
      <c r="M668" s="36" t="e">
        <f t="shared" si="248"/>
        <v>#DIV/0!</v>
      </c>
      <c r="N668" s="36" t="e">
        <f t="shared" si="249"/>
        <v>#DIV/0!</v>
      </c>
      <c r="O668" s="122">
        <f>SUMIF(C$2:C668,C668,D$2:D668)</f>
        <v>0</v>
      </c>
      <c r="P668" s="21">
        <f>SUMIF(C$2:C668,C668,F$2:F668)</f>
        <v>0</v>
      </c>
      <c r="Q668" s="25" t="e">
        <f t="shared" si="250"/>
        <v>#DIV/0!</v>
      </c>
      <c r="R668" s="24" t="e">
        <f t="shared" si="251"/>
        <v>#DIV/0!</v>
      </c>
      <c r="S668" s="24" t="e">
        <f t="shared" si="252"/>
        <v>#DIV/0!</v>
      </c>
      <c r="T668" s="122">
        <f>SUM(D$2:D668)</f>
        <v>376</v>
      </c>
      <c r="U668" s="26">
        <f>SUMIF(C$2:C668,C668,E$2:E668)</f>
        <v>0</v>
      </c>
      <c r="V668" s="26">
        <f>SUM(E$2:E668)</f>
        <v>1324319.5799999998</v>
      </c>
      <c r="W668" s="31">
        <f>SUM(F$2:F668)</f>
        <v>50.32291666666665</v>
      </c>
      <c r="X668" s="31">
        <f t="shared" si="253"/>
        <v>0.13383754432624109</v>
      </c>
      <c r="Y668" s="24">
        <f t="shared" si="254"/>
        <v>3</v>
      </c>
      <c r="Z668" s="24">
        <f t="shared" si="255"/>
        <v>12</v>
      </c>
      <c r="AA668" s="26">
        <f>SUMIF('Rake Load'!A:A,Summary!B668,'Rake Load'!AO:AO)</f>
        <v>0</v>
      </c>
      <c r="AB668" s="26">
        <f>SUMIF(C$2:C668,C668,AA$2:AA668)</f>
        <v>0</v>
      </c>
      <c r="AC668" s="26">
        <f>SUM(AA$2:AA668)</f>
        <v>125.58750000000001</v>
      </c>
      <c r="AD668" s="31" t="e">
        <f t="shared" si="256"/>
        <v>#DIV/0!</v>
      </c>
      <c r="AE668" s="31" t="e">
        <f t="shared" si="257"/>
        <v>#DIV/0!</v>
      </c>
      <c r="AF668" s="31">
        <f t="shared" si="258"/>
        <v>0.33400930851063831</v>
      </c>
      <c r="AG668" s="26">
        <f>SUMIF(Unloader!B:B,Summary!B668,Unloader!M:M)</f>
        <v>0</v>
      </c>
      <c r="AH668" s="26">
        <f>SUMIF(C$2:C668,C668,AG$2:AG668)</f>
        <v>0</v>
      </c>
      <c r="AI668" s="26">
        <f>SUM(AG$2:AG668)</f>
        <v>1381981</v>
      </c>
      <c r="AJ668" s="28">
        <f>SUMIF(Unloader!B:B,Summary!B668,Unloader!X:X)</f>
        <v>0</v>
      </c>
      <c r="AK668" s="28">
        <f>SUMIF(Unloader!B:B,Summary!B668,Unloader!AE:AE)+SUMIF(Unloader!B:B,Summary!B668,Unloader!BS:BS)+SUMIF(Unloader!B:B,Summary!B668,Unloader!BO:BO)</f>
        <v>0</v>
      </c>
      <c r="AL668" s="28">
        <f>SUMIF(C$2:C668,C668,AJ$2:AJ668)</f>
        <v>0</v>
      </c>
      <c r="AM668" s="28">
        <f>SUMIF(C$2:C668,C668,AK$2:AK668)</f>
        <v>0</v>
      </c>
      <c r="AN668" s="18" t="e">
        <f t="shared" si="259"/>
        <v>#DIV/0!</v>
      </c>
      <c r="AO668" s="18">
        <f>SUM(AJ$2:AJ668)</f>
        <v>52.99444444444444</v>
      </c>
      <c r="AP668" s="18">
        <f>SUM(AK$2:AK668)</f>
        <v>13.250694444444441</v>
      </c>
      <c r="AQ668" s="18">
        <f t="shared" si="260"/>
        <v>1448.8452062693295</v>
      </c>
    </row>
    <row r="669" spans="1:43" x14ac:dyDescent="0.25">
      <c r="A669" s="49">
        <f t="shared" si="263"/>
        <v>668</v>
      </c>
      <c r="B669" s="120">
        <f t="shared" si="263"/>
        <v>41301</v>
      </c>
      <c r="C669" s="21">
        <f t="shared" si="242"/>
        <v>1</v>
      </c>
      <c r="D669" s="51">
        <f>COUNTIF('Rake Load'!A:A,Summary!B669)</f>
        <v>0</v>
      </c>
      <c r="E669" s="51">
        <f>SUMIF('Rake Load'!A:A,B669,'Rake Load'!F:F)</f>
        <v>0</v>
      </c>
      <c r="F669" s="23">
        <f>SUMIF('Rake Load'!A:A,B669,'Rake Load'!AB:AB)</f>
        <v>0</v>
      </c>
      <c r="G669" s="23" t="e">
        <f t="shared" si="243"/>
        <v>#DIV/0!</v>
      </c>
      <c r="H669" s="24" t="e">
        <f t="shared" si="244"/>
        <v>#DIV/0!</v>
      </c>
      <c r="I669" s="24" t="e">
        <f t="shared" si="245"/>
        <v>#DIV/0!</v>
      </c>
      <c r="J669" s="23">
        <f>SUMIF('Rake Load'!A:A,B669,'Rake Load'!BI:BI)</f>
        <v>0</v>
      </c>
      <c r="K669" s="29">
        <f t="shared" si="246"/>
        <v>0</v>
      </c>
      <c r="L669" s="29" t="e">
        <f t="shared" si="247"/>
        <v>#DIV/0!</v>
      </c>
      <c r="M669" s="36" t="e">
        <f t="shared" si="248"/>
        <v>#DIV/0!</v>
      </c>
      <c r="N669" s="36" t="e">
        <f t="shared" si="249"/>
        <v>#DIV/0!</v>
      </c>
      <c r="O669" s="122">
        <f>SUMIF(C$2:C669,C669,D$2:D669)</f>
        <v>0</v>
      </c>
      <c r="P669" s="21">
        <f>SUMIF(C$2:C669,C669,F$2:F669)</f>
        <v>0</v>
      </c>
      <c r="Q669" s="25" t="e">
        <f t="shared" si="250"/>
        <v>#DIV/0!</v>
      </c>
      <c r="R669" s="24" t="e">
        <f t="shared" si="251"/>
        <v>#DIV/0!</v>
      </c>
      <c r="S669" s="24" t="e">
        <f t="shared" si="252"/>
        <v>#DIV/0!</v>
      </c>
      <c r="T669" s="122">
        <f>SUM(D$2:D669)</f>
        <v>376</v>
      </c>
      <c r="U669" s="26">
        <f>SUMIF(C$2:C669,C669,E$2:E669)</f>
        <v>0</v>
      </c>
      <c r="V669" s="26">
        <f>SUM(E$2:E669)</f>
        <v>1324319.5799999998</v>
      </c>
      <c r="W669" s="31">
        <f>SUM(F$2:F669)</f>
        <v>50.32291666666665</v>
      </c>
      <c r="X669" s="31">
        <f t="shared" si="253"/>
        <v>0.13383754432624109</v>
      </c>
      <c r="Y669" s="24">
        <f t="shared" si="254"/>
        <v>3</v>
      </c>
      <c r="Z669" s="24">
        <f t="shared" si="255"/>
        <v>12</v>
      </c>
      <c r="AA669" s="26">
        <f>SUMIF('Rake Load'!A:A,Summary!B669,'Rake Load'!AO:AO)</f>
        <v>0</v>
      </c>
      <c r="AB669" s="26">
        <f>SUMIF(C$2:C669,C669,AA$2:AA669)</f>
        <v>0</v>
      </c>
      <c r="AC669" s="26">
        <f>SUM(AA$2:AA669)</f>
        <v>125.58750000000001</v>
      </c>
      <c r="AD669" s="31" t="e">
        <f t="shared" si="256"/>
        <v>#DIV/0!</v>
      </c>
      <c r="AE669" s="31" t="e">
        <f t="shared" si="257"/>
        <v>#DIV/0!</v>
      </c>
      <c r="AF669" s="31">
        <f t="shared" si="258"/>
        <v>0.33400930851063831</v>
      </c>
      <c r="AG669" s="26">
        <f>SUMIF(Unloader!B:B,Summary!B669,Unloader!M:M)</f>
        <v>0</v>
      </c>
      <c r="AH669" s="26">
        <f>SUMIF(C$2:C669,C669,AG$2:AG669)</f>
        <v>0</v>
      </c>
      <c r="AI669" s="26">
        <f>SUM(AG$2:AG669)</f>
        <v>1381981</v>
      </c>
      <c r="AJ669" s="28">
        <f>SUMIF(Unloader!B:B,Summary!B669,Unloader!X:X)</f>
        <v>0</v>
      </c>
      <c r="AK669" s="28">
        <f>SUMIF(Unloader!B:B,Summary!B669,Unloader!AE:AE)+SUMIF(Unloader!B:B,Summary!B669,Unloader!BS:BS)+SUMIF(Unloader!B:B,Summary!B669,Unloader!BO:BO)</f>
        <v>0</v>
      </c>
      <c r="AL669" s="28">
        <f>SUMIF(C$2:C669,C669,AJ$2:AJ669)</f>
        <v>0</v>
      </c>
      <c r="AM669" s="28">
        <f>SUMIF(C$2:C669,C669,AK$2:AK669)</f>
        <v>0</v>
      </c>
      <c r="AN669" s="18" t="e">
        <f t="shared" si="259"/>
        <v>#DIV/0!</v>
      </c>
      <c r="AO669" s="18">
        <f>SUM(AJ$2:AJ669)</f>
        <v>52.99444444444444</v>
      </c>
      <c r="AP669" s="18">
        <f>SUM(AK$2:AK669)</f>
        <v>13.250694444444441</v>
      </c>
      <c r="AQ669" s="18">
        <f t="shared" si="260"/>
        <v>1448.8452062693295</v>
      </c>
    </row>
    <row r="670" spans="1:43" x14ac:dyDescent="0.25">
      <c r="A670" s="49">
        <f t="shared" si="263"/>
        <v>669</v>
      </c>
      <c r="B670" s="120">
        <f t="shared" si="263"/>
        <v>41302</v>
      </c>
      <c r="C670" s="21">
        <f t="shared" si="242"/>
        <v>1</v>
      </c>
      <c r="D670" s="51">
        <f>COUNTIF('Rake Load'!A:A,Summary!B670)</f>
        <v>0</v>
      </c>
      <c r="E670" s="51">
        <f>SUMIF('Rake Load'!A:A,B670,'Rake Load'!F:F)</f>
        <v>0</v>
      </c>
      <c r="F670" s="23">
        <f>SUMIF('Rake Load'!A:A,B670,'Rake Load'!AB:AB)</f>
        <v>0</v>
      </c>
      <c r="G670" s="23" t="e">
        <f t="shared" si="243"/>
        <v>#DIV/0!</v>
      </c>
      <c r="H670" s="24" t="e">
        <f t="shared" si="244"/>
        <v>#DIV/0!</v>
      </c>
      <c r="I670" s="24" t="e">
        <f t="shared" si="245"/>
        <v>#DIV/0!</v>
      </c>
      <c r="J670" s="23">
        <f>SUMIF('Rake Load'!A:A,B670,'Rake Load'!BI:BI)</f>
        <v>0</v>
      </c>
      <c r="K670" s="29">
        <f t="shared" si="246"/>
        <v>0</v>
      </c>
      <c r="L670" s="29" t="e">
        <f t="shared" si="247"/>
        <v>#DIV/0!</v>
      </c>
      <c r="M670" s="36" t="e">
        <f t="shared" si="248"/>
        <v>#DIV/0!</v>
      </c>
      <c r="N670" s="36" t="e">
        <f t="shared" si="249"/>
        <v>#DIV/0!</v>
      </c>
      <c r="O670" s="122">
        <f>SUMIF(C$2:C670,C670,D$2:D670)</f>
        <v>0</v>
      </c>
      <c r="P670" s="21">
        <f>SUMIF(C$2:C670,C670,F$2:F670)</f>
        <v>0</v>
      </c>
      <c r="Q670" s="25" t="e">
        <f t="shared" si="250"/>
        <v>#DIV/0!</v>
      </c>
      <c r="R670" s="24" t="e">
        <f t="shared" si="251"/>
        <v>#DIV/0!</v>
      </c>
      <c r="S670" s="24" t="e">
        <f t="shared" si="252"/>
        <v>#DIV/0!</v>
      </c>
      <c r="T670" s="122">
        <f>SUM(D$2:D670)</f>
        <v>376</v>
      </c>
      <c r="U670" s="26">
        <f>SUMIF(C$2:C670,C670,E$2:E670)</f>
        <v>0</v>
      </c>
      <c r="V670" s="26">
        <f>SUM(E$2:E670)</f>
        <v>1324319.5799999998</v>
      </c>
      <c r="W670" s="31">
        <f>SUM(F$2:F670)</f>
        <v>50.32291666666665</v>
      </c>
      <c r="X670" s="31">
        <f t="shared" si="253"/>
        <v>0.13383754432624109</v>
      </c>
      <c r="Y670" s="24">
        <f t="shared" si="254"/>
        <v>3</v>
      </c>
      <c r="Z670" s="24">
        <f t="shared" si="255"/>
        <v>12</v>
      </c>
      <c r="AA670" s="26">
        <f>SUMIF('Rake Load'!A:A,Summary!B670,'Rake Load'!AO:AO)</f>
        <v>0</v>
      </c>
      <c r="AB670" s="26">
        <f>SUMIF(C$2:C670,C670,AA$2:AA670)</f>
        <v>0</v>
      </c>
      <c r="AC670" s="26">
        <f>SUM(AA$2:AA670)</f>
        <v>125.58750000000001</v>
      </c>
      <c r="AD670" s="31" t="e">
        <f t="shared" si="256"/>
        <v>#DIV/0!</v>
      </c>
      <c r="AE670" s="31" t="e">
        <f t="shared" si="257"/>
        <v>#DIV/0!</v>
      </c>
      <c r="AF670" s="31">
        <f t="shared" si="258"/>
        <v>0.33400930851063831</v>
      </c>
      <c r="AG670" s="26">
        <f>SUMIF(Unloader!B:B,Summary!B670,Unloader!M:M)</f>
        <v>0</v>
      </c>
      <c r="AH670" s="26">
        <f>SUMIF(C$2:C670,C670,AG$2:AG670)</f>
        <v>0</v>
      </c>
      <c r="AI670" s="26">
        <f>SUM(AG$2:AG670)</f>
        <v>1381981</v>
      </c>
      <c r="AJ670" s="28">
        <f>SUMIF(Unloader!B:B,Summary!B670,Unloader!X:X)</f>
        <v>0</v>
      </c>
      <c r="AK670" s="28">
        <f>SUMIF(Unloader!B:B,Summary!B670,Unloader!AE:AE)+SUMIF(Unloader!B:B,Summary!B670,Unloader!BS:BS)+SUMIF(Unloader!B:B,Summary!B670,Unloader!BO:BO)</f>
        <v>0</v>
      </c>
      <c r="AL670" s="28">
        <f>SUMIF(C$2:C670,C670,AJ$2:AJ670)</f>
        <v>0</v>
      </c>
      <c r="AM670" s="28">
        <f>SUMIF(C$2:C670,C670,AK$2:AK670)</f>
        <v>0</v>
      </c>
      <c r="AN670" s="18" t="e">
        <f t="shared" si="259"/>
        <v>#DIV/0!</v>
      </c>
      <c r="AO670" s="18">
        <f>SUM(AJ$2:AJ670)</f>
        <v>52.99444444444444</v>
      </c>
      <c r="AP670" s="18">
        <f>SUM(AK$2:AK670)</f>
        <v>13.250694444444441</v>
      </c>
      <c r="AQ670" s="18">
        <f t="shared" si="260"/>
        <v>1448.8452062693295</v>
      </c>
    </row>
    <row r="671" spans="1:43" x14ac:dyDescent="0.25">
      <c r="A671" s="49">
        <f t="shared" si="263"/>
        <v>670</v>
      </c>
      <c r="B671" s="120">
        <f t="shared" si="263"/>
        <v>41303</v>
      </c>
      <c r="C671" s="21">
        <f t="shared" si="242"/>
        <v>1</v>
      </c>
      <c r="D671" s="51">
        <f>COUNTIF('Rake Load'!A:A,Summary!B671)</f>
        <v>0</v>
      </c>
      <c r="E671" s="51">
        <f>SUMIF('Rake Load'!A:A,B671,'Rake Load'!F:F)</f>
        <v>0</v>
      </c>
      <c r="F671" s="23">
        <f>SUMIF('Rake Load'!A:A,B671,'Rake Load'!AB:AB)</f>
        <v>0</v>
      </c>
      <c r="G671" s="23" t="e">
        <f t="shared" si="243"/>
        <v>#DIV/0!</v>
      </c>
      <c r="H671" s="24" t="e">
        <f t="shared" si="244"/>
        <v>#DIV/0!</v>
      </c>
      <c r="I671" s="24" t="e">
        <f t="shared" si="245"/>
        <v>#DIV/0!</v>
      </c>
      <c r="J671" s="23">
        <f>SUMIF('Rake Load'!A:A,B671,'Rake Load'!BI:BI)</f>
        <v>0</v>
      </c>
      <c r="K671" s="29">
        <f t="shared" si="246"/>
        <v>0</v>
      </c>
      <c r="L671" s="29" t="e">
        <f t="shared" si="247"/>
        <v>#DIV/0!</v>
      </c>
      <c r="M671" s="36" t="e">
        <f t="shared" si="248"/>
        <v>#DIV/0!</v>
      </c>
      <c r="N671" s="36" t="e">
        <f t="shared" si="249"/>
        <v>#DIV/0!</v>
      </c>
      <c r="O671" s="122">
        <f>SUMIF(C$2:C671,C671,D$2:D671)</f>
        <v>0</v>
      </c>
      <c r="P671" s="21">
        <f>SUMIF(C$2:C671,C671,F$2:F671)</f>
        <v>0</v>
      </c>
      <c r="Q671" s="25" t="e">
        <f t="shared" si="250"/>
        <v>#DIV/0!</v>
      </c>
      <c r="R671" s="24" t="e">
        <f t="shared" si="251"/>
        <v>#DIV/0!</v>
      </c>
      <c r="S671" s="24" t="e">
        <f t="shared" si="252"/>
        <v>#DIV/0!</v>
      </c>
      <c r="T671" s="122">
        <f>SUM(D$2:D671)</f>
        <v>376</v>
      </c>
      <c r="U671" s="26">
        <f>SUMIF(C$2:C671,C671,E$2:E671)</f>
        <v>0</v>
      </c>
      <c r="V671" s="26">
        <f>SUM(E$2:E671)</f>
        <v>1324319.5799999998</v>
      </c>
      <c r="W671" s="31">
        <f>SUM(F$2:F671)</f>
        <v>50.32291666666665</v>
      </c>
      <c r="X671" s="31">
        <f t="shared" si="253"/>
        <v>0.13383754432624109</v>
      </c>
      <c r="Y671" s="24">
        <f t="shared" si="254"/>
        <v>3</v>
      </c>
      <c r="Z671" s="24">
        <f t="shared" si="255"/>
        <v>12</v>
      </c>
      <c r="AA671" s="26">
        <f>SUMIF('Rake Load'!A:A,Summary!B671,'Rake Load'!AO:AO)</f>
        <v>0</v>
      </c>
      <c r="AB671" s="26">
        <f>SUMIF(C$2:C671,C671,AA$2:AA671)</f>
        <v>0</v>
      </c>
      <c r="AC671" s="26">
        <f>SUM(AA$2:AA671)</f>
        <v>125.58750000000001</v>
      </c>
      <c r="AD671" s="31" t="e">
        <f t="shared" si="256"/>
        <v>#DIV/0!</v>
      </c>
      <c r="AE671" s="31" t="e">
        <f t="shared" si="257"/>
        <v>#DIV/0!</v>
      </c>
      <c r="AF671" s="31">
        <f t="shared" si="258"/>
        <v>0.33400930851063831</v>
      </c>
      <c r="AG671" s="26">
        <f>SUMIF(Unloader!B:B,Summary!B671,Unloader!M:M)</f>
        <v>0</v>
      </c>
      <c r="AH671" s="26">
        <f>SUMIF(C$2:C671,C671,AG$2:AG671)</f>
        <v>0</v>
      </c>
      <c r="AI671" s="26">
        <f>SUM(AG$2:AG671)</f>
        <v>1381981</v>
      </c>
      <c r="AJ671" s="28">
        <f>SUMIF(Unloader!B:B,Summary!B671,Unloader!X:X)</f>
        <v>0</v>
      </c>
      <c r="AK671" s="28">
        <f>SUMIF(Unloader!B:B,Summary!B671,Unloader!AE:AE)+SUMIF(Unloader!B:B,Summary!B671,Unloader!BS:BS)+SUMIF(Unloader!B:B,Summary!B671,Unloader!BO:BO)</f>
        <v>0</v>
      </c>
      <c r="AL671" s="28">
        <f>SUMIF(C$2:C671,C671,AJ$2:AJ671)</f>
        <v>0</v>
      </c>
      <c r="AM671" s="28">
        <f>SUMIF(C$2:C671,C671,AK$2:AK671)</f>
        <v>0</v>
      </c>
      <c r="AN671" s="18" t="e">
        <f t="shared" si="259"/>
        <v>#DIV/0!</v>
      </c>
      <c r="AO671" s="18">
        <f>SUM(AJ$2:AJ671)</f>
        <v>52.99444444444444</v>
      </c>
      <c r="AP671" s="18">
        <f>SUM(AK$2:AK671)</f>
        <v>13.250694444444441</v>
      </c>
      <c r="AQ671" s="18">
        <f t="shared" si="260"/>
        <v>1448.8452062693295</v>
      </c>
    </row>
    <row r="672" spans="1:43" x14ac:dyDescent="0.25">
      <c r="A672" s="49">
        <f t="shared" si="263"/>
        <v>671</v>
      </c>
      <c r="B672" s="120">
        <f t="shared" si="263"/>
        <v>41304</v>
      </c>
      <c r="C672" s="21">
        <f t="shared" si="242"/>
        <v>1</v>
      </c>
      <c r="D672" s="51">
        <f>COUNTIF('Rake Load'!A:A,Summary!B672)</f>
        <v>0</v>
      </c>
      <c r="E672" s="51">
        <f>SUMIF('Rake Load'!A:A,B672,'Rake Load'!F:F)</f>
        <v>0</v>
      </c>
      <c r="F672" s="23">
        <f>SUMIF('Rake Load'!A:A,B672,'Rake Load'!AB:AB)</f>
        <v>0</v>
      </c>
      <c r="G672" s="23" t="e">
        <f t="shared" si="243"/>
        <v>#DIV/0!</v>
      </c>
      <c r="H672" s="24" t="e">
        <f t="shared" si="244"/>
        <v>#DIV/0!</v>
      </c>
      <c r="I672" s="24" t="e">
        <f t="shared" si="245"/>
        <v>#DIV/0!</v>
      </c>
      <c r="J672" s="23">
        <f>SUMIF('Rake Load'!A:A,B672,'Rake Load'!BI:BI)</f>
        <v>0</v>
      </c>
      <c r="K672" s="29">
        <f t="shared" si="246"/>
        <v>0</v>
      </c>
      <c r="L672" s="29" t="e">
        <f t="shared" si="247"/>
        <v>#DIV/0!</v>
      </c>
      <c r="M672" s="36" t="e">
        <f t="shared" si="248"/>
        <v>#DIV/0!</v>
      </c>
      <c r="N672" s="36" t="e">
        <f t="shared" si="249"/>
        <v>#DIV/0!</v>
      </c>
      <c r="O672" s="122">
        <f>SUMIF(C$2:C672,C672,D$2:D672)</f>
        <v>0</v>
      </c>
      <c r="P672" s="21">
        <f>SUMIF(C$2:C672,C672,F$2:F672)</f>
        <v>0</v>
      </c>
      <c r="Q672" s="25" t="e">
        <f t="shared" si="250"/>
        <v>#DIV/0!</v>
      </c>
      <c r="R672" s="24" t="e">
        <f t="shared" si="251"/>
        <v>#DIV/0!</v>
      </c>
      <c r="S672" s="24" t="e">
        <f t="shared" si="252"/>
        <v>#DIV/0!</v>
      </c>
      <c r="T672" s="122">
        <f>SUM(D$2:D672)</f>
        <v>376</v>
      </c>
      <c r="U672" s="26">
        <f>SUMIF(C$2:C672,C672,E$2:E672)</f>
        <v>0</v>
      </c>
      <c r="V672" s="26">
        <f>SUM(E$2:E672)</f>
        <v>1324319.5799999998</v>
      </c>
      <c r="W672" s="31">
        <f>SUM(F$2:F672)</f>
        <v>50.32291666666665</v>
      </c>
      <c r="X672" s="31">
        <f t="shared" si="253"/>
        <v>0.13383754432624109</v>
      </c>
      <c r="Y672" s="24">
        <f t="shared" si="254"/>
        <v>3</v>
      </c>
      <c r="Z672" s="24">
        <f t="shared" si="255"/>
        <v>12</v>
      </c>
      <c r="AA672" s="26">
        <f>SUMIF('Rake Load'!A:A,Summary!B672,'Rake Load'!AO:AO)</f>
        <v>0</v>
      </c>
      <c r="AB672" s="26">
        <f>SUMIF(C$2:C672,C672,AA$2:AA672)</f>
        <v>0</v>
      </c>
      <c r="AC672" s="26">
        <f>SUM(AA$2:AA672)</f>
        <v>125.58750000000001</v>
      </c>
      <c r="AD672" s="31" t="e">
        <f t="shared" si="256"/>
        <v>#DIV/0!</v>
      </c>
      <c r="AE672" s="31" t="e">
        <f t="shared" si="257"/>
        <v>#DIV/0!</v>
      </c>
      <c r="AF672" s="31">
        <f t="shared" si="258"/>
        <v>0.33400930851063831</v>
      </c>
      <c r="AG672" s="26">
        <f>SUMIF(Unloader!B:B,Summary!B672,Unloader!M:M)</f>
        <v>0</v>
      </c>
      <c r="AH672" s="26">
        <f>SUMIF(C$2:C672,C672,AG$2:AG672)</f>
        <v>0</v>
      </c>
      <c r="AI672" s="26">
        <f>SUM(AG$2:AG672)</f>
        <v>1381981</v>
      </c>
      <c r="AJ672" s="28">
        <f>SUMIF(Unloader!B:B,Summary!B672,Unloader!X:X)</f>
        <v>0</v>
      </c>
      <c r="AK672" s="28">
        <f>SUMIF(Unloader!B:B,Summary!B672,Unloader!AE:AE)+SUMIF(Unloader!B:B,Summary!B672,Unloader!BS:BS)+SUMIF(Unloader!B:B,Summary!B672,Unloader!BO:BO)</f>
        <v>0</v>
      </c>
      <c r="AL672" s="28">
        <f>SUMIF(C$2:C672,C672,AJ$2:AJ672)</f>
        <v>0</v>
      </c>
      <c r="AM672" s="28">
        <f>SUMIF(C$2:C672,C672,AK$2:AK672)</f>
        <v>0</v>
      </c>
      <c r="AN672" s="18" t="e">
        <f t="shared" si="259"/>
        <v>#DIV/0!</v>
      </c>
      <c r="AO672" s="18">
        <f>SUM(AJ$2:AJ672)</f>
        <v>52.99444444444444</v>
      </c>
      <c r="AP672" s="18">
        <f>SUM(AK$2:AK672)</f>
        <v>13.250694444444441</v>
      </c>
      <c r="AQ672" s="18">
        <f t="shared" si="260"/>
        <v>1448.8452062693295</v>
      </c>
    </row>
    <row r="673" spans="1:43" x14ac:dyDescent="0.25">
      <c r="A673" s="49">
        <f t="shared" si="263"/>
        <v>672</v>
      </c>
      <c r="B673" s="120">
        <f t="shared" si="263"/>
        <v>41305</v>
      </c>
      <c r="C673" s="21">
        <f t="shared" si="242"/>
        <v>1</v>
      </c>
      <c r="D673" s="51">
        <f>COUNTIF('Rake Load'!A:A,Summary!B673)</f>
        <v>0</v>
      </c>
      <c r="E673" s="51">
        <f>SUMIF('Rake Load'!A:A,B673,'Rake Load'!F:F)</f>
        <v>0</v>
      </c>
      <c r="F673" s="23">
        <f>SUMIF('Rake Load'!A:A,B673,'Rake Load'!AB:AB)</f>
        <v>0</v>
      </c>
      <c r="G673" s="23" t="e">
        <f t="shared" si="243"/>
        <v>#DIV/0!</v>
      </c>
      <c r="H673" s="24" t="e">
        <f t="shared" si="244"/>
        <v>#DIV/0!</v>
      </c>
      <c r="I673" s="24" t="e">
        <f t="shared" si="245"/>
        <v>#DIV/0!</v>
      </c>
      <c r="J673" s="23">
        <f>SUMIF('Rake Load'!A:A,B673,'Rake Load'!BI:BI)</f>
        <v>0</v>
      </c>
      <c r="K673" s="29">
        <f t="shared" si="246"/>
        <v>0</v>
      </c>
      <c r="L673" s="29" t="e">
        <f t="shared" si="247"/>
        <v>#DIV/0!</v>
      </c>
      <c r="M673" s="36" t="e">
        <f t="shared" si="248"/>
        <v>#DIV/0!</v>
      </c>
      <c r="N673" s="36" t="e">
        <f t="shared" si="249"/>
        <v>#DIV/0!</v>
      </c>
      <c r="O673" s="122">
        <f>SUMIF(C$2:C673,C673,D$2:D673)</f>
        <v>0</v>
      </c>
      <c r="P673" s="21">
        <f>SUMIF(C$2:C673,C673,F$2:F673)</f>
        <v>0</v>
      </c>
      <c r="Q673" s="25" t="e">
        <f t="shared" si="250"/>
        <v>#DIV/0!</v>
      </c>
      <c r="R673" s="24" t="e">
        <f t="shared" si="251"/>
        <v>#DIV/0!</v>
      </c>
      <c r="S673" s="24" t="e">
        <f t="shared" si="252"/>
        <v>#DIV/0!</v>
      </c>
      <c r="T673" s="122">
        <f>SUM(D$2:D673)</f>
        <v>376</v>
      </c>
      <c r="U673" s="26">
        <f>SUMIF(C$2:C673,C673,E$2:E673)</f>
        <v>0</v>
      </c>
      <c r="V673" s="26">
        <f>SUM(E$2:E673)</f>
        <v>1324319.5799999998</v>
      </c>
      <c r="W673" s="31">
        <f>SUM(F$2:F673)</f>
        <v>50.32291666666665</v>
      </c>
      <c r="X673" s="31">
        <f t="shared" si="253"/>
        <v>0.13383754432624109</v>
      </c>
      <c r="Y673" s="24">
        <f t="shared" si="254"/>
        <v>3</v>
      </c>
      <c r="Z673" s="24">
        <f t="shared" si="255"/>
        <v>12</v>
      </c>
      <c r="AA673" s="26">
        <f>SUMIF('Rake Load'!A:A,Summary!B673,'Rake Load'!AO:AO)</f>
        <v>0</v>
      </c>
      <c r="AB673" s="26">
        <f>SUMIF(C$2:C673,C673,AA$2:AA673)</f>
        <v>0</v>
      </c>
      <c r="AC673" s="26">
        <f>SUM(AA$2:AA673)</f>
        <v>125.58750000000001</v>
      </c>
      <c r="AD673" s="31" t="e">
        <f t="shared" si="256"/>
        <v>#DIV/0!</v>
      </c>
      <c r="AE673" s="31" t="e">
        <f t="shared" si="257"/>
        <v>#DIV/0!</v>
      </c>
      <c r="AF673" s="31">
        <f t="shared" si="258"/>
        <v>0.33400930851063831</v>
      </c>
      <c r="AG673" s="26">
        <f>SUMIF(Unloader!B:B,Summary!B673,Unloader!M:M)</f>
        <v>0</v>
      </c>
      <c r="AH673" s="26">
        <f>SUMIF(C$2:C673,C673,AG$2:AG673)</f>
        <v>0</v>
      </c>
      <c r="AI673" s="26">
        <f>SUM(AG$2:AG673)</f>
        <v>1381981</v>
      </c>
      <c r="AJ673" s="28">
        <f>SUMIF(Unloader!B:B,Summary!B673,Unloader!X:X)</f>
        <v>0</v>
      </c>
      <c r="AK673" s="28">
        <f>SUMIF(Unloader!B:B,Summary!B673,Unloader!AE:AE)+SUMIF(Unloader!B:B,Summary!B673,Unloader!BS:BS)+SUMIF(Unloader!B:B,Summary!B673,Unloader!BO:BO)</f>
        <v>0</v>
      </c>
      <c r="AL673" s="28">
        <f>SUMIF(C$2:C673,C673,AJ$2:AJ673)</f>
        <v>0</v>
      </c>
      <c r="AM673" s="28">
        <f>SUMIF(C$2:C673,C673,AK$2:AK673)</f>
        <v>0</v>
      </c>
      <c r="AN673" s="18" t="e">
        <f t="shared" si="259"/>
        <v>#DIV/0!</v>
      </c>
      <c r="AO673" s="18">
        <f>SUM(AJ$2:AJ673)</f>
        <v>52.99444444444444</v>
      </c>
      <c r="AP673" s="18">
        <f>SUM(AK$2:AK673)</f>
        <v>13.250694444444441</v>
      </c>
      <c r="AQ673" s="18">
        <f t="shared" si="260"/>
        <v>1448.8452062693295</v>
      </c>
    </row>
    <row r="674" spans="1:43" x14ac:dyDescent="0.25">
      <c r="A674" s="49">
        <f t="shared" si="263"/>
        <v>673</v>
      </c>
      <c r="B674" s="120">
        <f t="shared" si="263"/>
        <v>41306</v>
      </c>
      <c r="C674" s="21">
        <f t="shared" si="242"/>
        <v>2</v>
      </c>
      <c r="D674" s="51">
        <f>COUNTIF('Rake Load'!A:A,Summary!B674)</f>
        <v>0</v>
      </c>
      <c r="E674" s="51">
        <f>SUMIF('Rake Load'!A:A,B674,'Rake Load'!F:F)</f>
        <v>0</v>
      </c>
      <c r="F674" s="23">
        <f>SUMIF('Rake Load'!A:A,B674,'Rake Load'!AB:AB)</f>
        <v>0</v>
      </c>
      <c r="G674" s="23" t="e">
        <f t="shared" si="243"/>
        <v>#DIV/0!</v>
      </c>
      <c r="H674" s="24" t="e">
        <f t="shared" si="244"/>
        <v>#DIV/0!</v>
      </c>
      <c r="I674" s="24" t="e">
        <f t="shared" si="245"/>
        <v>#DIV/0!</v>
      </c>
      <c r="J674" s="23">
        <f>SUMIF('Rake Load'!A:A,B674,'Rake Load'!BI:BI)</f>
        <v>0</v>
      </c>
      <c r="K674" s="29">
        <f t="shared" si="246"/>
        <v>0</v>
      </c>
      <c r="L674" s="29" t="e">
        <f t="shared" si="247"/>
        <v>#DIV/0!</v>
      </c>
      <c r="M674" s="36" t="e">
        <f t="shared" si="248"/>
        <v>#DIV/0!</v>
      </c>
      <c r="N674" s="36" t="e">
        <f t="shared" si="249"/>
        <v>#DIV/0!</v>
      </c>
      <c r="O674" s="122">
        <f>SUMIF(C$2:C674,C674,D$2:D674)</f>
        <v>6</v>
      </c>
      <c r="P674" s="21">
        <f>SUMIF(C$2:C674,C674,F$2:F674)</f>
        <v>0</v>
      </c>
      <c r="Q674" s="25">
        <f t="shared" si="250"/>
        <v>0</v>
      </c>
      <c r="R674" s="24">
        <f t="shared" si="251"/>
        <v>0</v>
      </c>
      <c r="S674" s="24">
        <f t="shared" si="252"/>
        <v>0</v>
      </c>
      <c r="T674" s="122">
        <f>SUM(D$2:D674)</f>
        <v>376</v>
      </c>
      <c r="U674" s="26">
        <f>SUMIF(C$2:C674,C674,E$2:E674)</f>
        <v>13896.57</v>
      </c>
      <c r="V674" s="26">
        <f>SUM(E$2:E674)</f>
        <v>1324319.5799999998</v>
      </c>
      <c r="W674" s="31">
        <f>SUM(F$2:F674)</f>
        <v>50.32291666666665</v>
      </c>
      <c r="X674" s="31">
        <f t="shared" si="253"/>
        <v>0.13383754432624109</v>
      </c>
      <c r="Y674" s="24">
        <f t="shared" si="254"/>
        <v>3</v>
      </c>
      <c r="Z674" s="24">
        <f t="shared" si="255"/>
        <v>12</v>
      </c>
      <c r="AA674" s="26">
        <f>SUMIF('Rake Load'!A:A,Summary!B674,'Rake Load'!AO:AO)</f>
        <v>0</v>
      </c>
      <c r="AB674" s="26">
        <f>SUMIF(C$2:C674,C674,AA$2:AA674)</f>
        <v>0</v>
      </c>
      <c r="AC674" s="26">
        <f>SUM(AA$2:AA674)</f>
        <v>125.58750000000001</v>
      </c>
      <c r="AD674" s="31" t="e">
        <f t="shared" si="256"/>
        <v>#DIV/0!</v>
      </c>
      <c r="AE674" s="31">
        <f t="shared" si="257"/>
        <v>0</v>
      </c>
      <c r="AF674" s="31">
        <f t="shared" si="258"/>
        <v>0.33400930851063831</v>
      </c>
      <c r="AG674" s="26">
        <f>SUMIF(Unloader!B:B,Summary!B674,Unloader!M:M)</f>
        <v>0</v>
      </c>
      <c r="AH674" s="26">
        <f>SUMIF(C$2:C674,C674,AG$2:AG674)</f>
        <v>0</v>
      </c>
      <c r="AI674" s="26">
        <f>SUM(AG$2:AG674)</f>
        <v>1381981</v>
      </c>
      <c r="AJ674" s="28">
        <f>SUMIF(Unloader!B:B,Summary!B674,Unloader!X:X)</f>
        <v>0</v>
      </c>
      <c r="AK674" s="28">
        <f>SUMIF(Unloader!B:B,Summary!B674,Unloader!AE:AE)+SUMIF(Unloader!B:B,Summary!B674,Unloader!BS:BS)+SUMIF(Unloader!B:B,Summary!B674,Unloader!BO:BO)</f>
        <v>0</v>
      </c>
      <c r="AL674" s="28">
        <f>SUMIF(C$2:C674,C674,AJ$2:AJ674)</f>
        <v>0</v>
      </c>
      <c r="AM674" s="28">
        <f>SUMIF(C$2:C674,C674,AK$2:AK674)</f>
        <v>0</v>
      </c>
      <c r="AN674" s="18" t="e">
        <f t="shared" si="259"/>
        <v>#DIV/0!</v>
      </c>
      <c r="AO674" s="18">
        <f>SUM(AJ$2:AJ674)</f>
        <v>52.99444444444444</v>
      </c>
      <c r="AP674" s="18">
        <f>SUM(AK$2:AK674)</f>
        <v>13.250694444444441</v>
      </c>
      <c r="AQ674" s="18">
        <f t="shared" si="260"/>
        <v>1448.8452062693295</v>
      </c>
    </row>
    <row r="675" spans="1:43" x14ac:dyDescent="0.25">
      <c r="A675" s="49">
        <f t="shared" si="263"/>
        <v>674</v>
      </c>
      <c r="B675" s="120">
        <f t="shared" si="263"/>
        <v>41307</v>
      </c>
      <c r="C675" s="21">
        <f t="shared" si="242"/>
        <v>2</v>
      </c>
      <c r="D675" s="51">
        <f>COUNTIF('Rake Load'!A:A,Summary!B675)</f>
        <v>0</v>
      </c>
      <c r="E675" s="51">
        <f>SUMIF('Rake Load'!A:A,B675,'Rake Load'!F:F)</f>
        <v>0</v>
      </c>
      <c r="F675" s="23">
        <f>SUMIF('Rake Load'!A:A,B675,'Rake Load'!AB:AB)</f>
        <v>0</v>
      </c>
      <c r="G675" s="23" t="e">
        <f t="shared" si="243"/>
        <v>#DIV/0!</v>
      </c>
      <c r="H675" s="24" t="e">
        <f t="shared" si="244"/>
        <v>#DIV/0!</v>
      </c>
      <c r="I675" s="24" t="e">
        <f t="shared" si="245"/>
        <v>#DIV/0!</v>
      </c>
      <c r="J675" s="23">
        <f>SUMIF('Rake Load'!A:A,B675,'Rake Load'!BI:BI)</f>
        <v>0</v>
      </c>
      <c r="K675" s="29">
        <f t="shared" si="246"/>
        <v>0</v>
      </c>
      <c r="L675" s="29" t="e">
        <f t="shared" si="247"/>
        <v>#DIV/0!</v>
      </c>
      <c r="M675" s="36" t="e">
        <f t="shared" si="248"/>
        <v>#DIV/0!</v>
      </c>
      <c r="N675" s="36" t="e">
        <f t="shared" si="249"/>
        <v>#DIV/0!</v>
      </c>
      <c r="O675" s="122">
        <f>SUMIF(C$2:C675,C675,D$2:D675)</f>
        <v>6</v>
      </c>
      <c r="P675" s="21">
        <f>SUMIF(C$2:C675,C675,F$2:F675)</f>
        <v>0</v>
      </c>
      <c r="Q675" s="25">
        <f t="shared" si="250"/>
        <v>0</v>
      </c>
      <c r="R675" s="24">
        <f t="shared" si="251"/>
        <v>0</v>
      </c>
      <c r="S675" s="24">
        <f t="shared" si="252"/>
        <v>0</v>
      </c>
      <c r="T675" s="122">
        <f>SUM(D$2:D675)</f>
        <v>376</v>
      </c>
      <c r="U675" s="26">
        <f>SUMIF(C$2:C675,C675,E$2:E675)</f>
        <v>13896.57</v>
      </c>
      <c r="V675" s="26">
        <f>SUM(E$2:E675)</f>
        <v>1324319.5799999998</v>
      </c>
      <c r="W675" s="31">
        <f>SUM(F$2:F675)</f>
        <v>50.32291666666665</v>
      </c>
      <c r="X675" s="31">
        <f t="shared" si="253"/>
        <v>0.13383754432624109</v>
      </c>
      <c r="Y675" s="24">
        <f t="shared" si="254"/>
        <v>3</v>
      </c>
      <c r="Z675" s="24">
        <f t="shared" si="255"/>
        <v>12</v>
      </c>
      <c r="AA675" s="26">
        <f>SUMIF('Rake Load'!A:A,Summary!B675,'Rake Load'!AO:AO)</f>
        <v>0</v>
      </c>
      <c r="AB675" s="26">
        <f>SUMIF(C$2:C675,C675,AA$2:AA675)</f>
        <v>0</v>
      </c>
      <c r="AC675" s="26">
        <f>SUM(AA$2:AA675)</f>
        <v>125.58750000000001</v>
      </c>
      <c r="AD675" s="31" t="e">
        <f t="shared" si="256"/>
        <v>#DIV/0!</v>
      </c>
      <c r="AE675" s="31">
        <f t="shared" si="257"/>
        <v>0</v>
      </c>
      <c r="AF675" s="31">
        <f t="shared" si="258"/>
        <v>0.33400930851063831</v>
      </c>
      <c r="AG675" s="26">
        <f>SUMIF(Unloader!B:B,Summary!B675,Unloader!M:M)</f>
        <v>0</v>
      </c>
      <c r="AH675" s="26">
        <f>SUMIF(C$2:C675,C675,AG$2:AG675)</f>
        <v>0</v>
      </c>
      <c r="AI675" s="26">
        <f>SUM(AG$2:AG675)</f>
        <v>1381981</v>
      </c>
      <c r="AJ675" s="28">
        <f>SUMIF(Unloader!B:B,Summary!B675,Unloader!X:X)</f>
        <v>0</v>
      </c>
      <c r="AK675" s="28">
        <f>SUMIF(Unloader!B:B,Summary!B675,Unloader!AE:AE)+SUMIF(Unloader!B:B,Summary!B675,Unloader!BS:BS)+SUMIF(Unloader!B:B,Summary!B675,Unloader!BO:BO)</f>
        <v>0</v>
      </c>
      <c r="AL675" s="28">
        <f>SUMIF(C$2:C675,C675,AJ$2:AJ675)</f>
        <v>0</v>
      </c>
      <c r="AM675" s="28">
        <f>SUMIF(C$2:C675,C675,AK$2:AK675)</f>
        <v>0</v>
      </c>
      <c r="AN675" s="18" t="e">
        <f t="shared" si="259"/>
        <v>#DIV/0!</v>
      </c>
      <c r="AO675" s="18">
        <f>SUM(AJ$2:AJ675)</f>
        <v>52.99444444444444</v>
      </c>
      <c r="AP675" s="18">
        <f>SUM(AK$2:AK675)</f>
        <v>13.250694444444441</v>
      </c>
      <c r="AQ675" s="18">
        <f t="shared" si="260"/>
        <v>1448.8452062693295</v>
      </c>
    </row>
    <row r="676" spans="1:43" x14ac:dyDescent="0.25">
      <c r="A676" s="49">
        <f t="shared" si="263"/>
        <v>675</v>
      </c>
      <c r="B676" s="120">
        <f t="shared" si="263"/>
        <v>41308</v>
      </c>
      <c r="C676" s="21">
        <f t="shared" si="242"/>
        <v>2</v>
      </c>
      <c r="D676" s="51">
        <f>COUNTIF('Rake Load'!A:A,Summary!B676)</f>
        <v>0</v>
      </c>
      <c r="E676" s="51">
        <f>SUMIF('Rake Load'!A:A,B676,'Rake Load'!F:F)</f>
        <v>0</v>
      </c>
      <c r="F676" s="23">
        <f>SUMIF('Rake Load'!A:A,B676,'Rake Load'!AB:AB)</f>
        <v>0</v>
      </c>
      <c r="G676" s="23" t="e">
        <f t="shared" si="243"/>
        <v>#DIV/0!</v>
      </c>
      <c r="H676" s="24" t="e">
        <f t="shared" si="244"/>
        <v>#DIV/0!</v>
      </c>
      <c r="I676" s="24" t="e">
        <f t="shared" si="245"/>
        <v>#DIV/0!</v>
      </c>
      <c r="J676" s="23">
        <f>SUMIF('Rake Load'!A:A,B676,'Rake Load'!BI:BI)</f>
        <v>0</v>
      </c>
      <c r="K676" s="29">
        <f t="shared" si="246"/>
        <v>0</v>
      </c>
      <c r="L676" s="29" t="e">
        <f t="shared" si="247"/>
        <v>#DIV/0!</v>
      </c>
      <c r="M676" s="36" t="e">
        <f t="shared" si="248"/>
        <v>#DIV/0!</v>
      </c>
      <c r="N676" s="36" t="e">
        <f t="shared" si="249"/>
        <v>#DIV/0!</v>
      </c>
      <c r="O676" s="122">
        <f>SUMIF(C$2:C676,C676,D$2:D676)</f>
        <v>6</v>
      </c>
      <c r="P676" s="21">
        <f>SUMIF(C$2:C676,C676,F$2:F676)</f>
        <v>0</v>
      </c>
      <c r="Q676" s="25">
        <f t="shared" si="250"/>
        <v>0</v>
      </c>
      <c r="R676" s="24">
        <f t="shared" si="251"/>
        <v>0</v>
      </c>
      <c r="S676" s="24">
        <f t="shared" si="252"/>
        <v>0</v>
      </c>
      <c r="T676" s="122">
        <f>SUM(D$2:D676)</f>
        <v>376</v>
      </c>
      <c r="U676" s="26">
        <f>SUMIF(C$2:C676,C676,E$2:E676)</f>
        <v>13896.57</v>
      </c>
      <c r="V676" s="26">
        <f>SUM(E$2:E676)</f>
        <v>1324319.5799999998</v>
      </c>
      <c r="W676" s="31">
        <f>SUM(F$2:F676)</f>
        <v>50.32291666666665</v>
      </c>
      <c r="X676" s="31">
        <f t="shared" si="253"/>
        <v>0.13383754432624109</v>
      </c>
      <c r="Y676" s="24">
        <f t="shared" si="254"/>
        <v>3</v>
      </c>
      <c r="Z676" s="24">
        <f t="shared" si="255"/>
        <v>12</v>
      </c>
      <c r="AA676" s="26">
        <f>SUMIF('Rake Load'!A:A,Summary!B676,'Rake Load'!AO:AO)</f>
        <v>0</v>
      </c>
      <c r="AB676" s="26">
        <f>SUMIF(C$2:C676,C676,AA$2:AA676)</f>
        <v>0</v>
      </c>
      <c r="AC676" s="26">
        <f>SUM(AA$2:AA676)</f>
        <v>125.58750000000001</v>
      </c>
      <c r="AD676" s="31" t="e">
        <f t="shared" si="256"/>
        <v>#DIV/0!</v>
      </c>
      <c r="AE676" s="31">
        <f t="shared" si="257"/>
        <v>0</v>
      </c>
      <c r="AF676" s="31">
        <f t="shared" si="258"/>
        <v>0.33400930851063831</v>
      </c>
      <c r="AG676" s="26">
        <f>SUMIF(Unloader!B:B,Summary!B676,Unloader!M:M)</f>
        <v>0</v>
      </c>
      <c r="AH676" s="26">
        <f>SUMIF(C$2:C676,C676,AG$2:AG676)</f>
        <v>0</v>
      </c>
      <c r="AI676" s="26">
        <f>SUM(AG$2:AG676)</f>
        <v>1381981</v>
      </c>
      <c r="AJ676" s="28">
        <f>SUMIF(Unloader!B:B,Summary!B676,Unloader!X:X)</f>
        <v>0</v>
      </c>
      <c r="AK676" s="28">
        <f>SUMIF(Unloader!B:B,Summary!B676,Unloader!AE:AE)+SUMIF(Unloader!B:B,Summary!B676,Unloader!BS:BS)+SUMIF(Unloader!B:B,Summary!B676,Unloader!BO:BO)</f>
        <v>0</v>
      </c>
      <c r="AL676" s="28">
        <f>SUMIF(C$2:C676,C676,AJ$2:AJ676)</f>
        <v>0</v>
      </c>
      <c r="AM676" s="28">
        <f>SUMIF(C$2:C676,C676,AK$2:AK676)</f>
        <v>0</v>
      </c>
      <c r="AN676" s="18" t="e">
        <f t="shared" si="259"/>
        <v>#DIV/0!</v>
      </c>
      <c r="AO676" s="18">
        <f>SUM(AJ$2:AJ676)</f>
        <v>52.99444444444444</v>
      </c>
      <c r="AP676" s="18">
        <f>SUM(AK$2:AK676)</f>
        <v>13.250694444444441</v>
      </c>
      <c r="AQ676" s="18">
        <f t="shared" si="260"/>
        <v>1448.8452062693295</v>
      </c>
    </row>
    <row r="677" spans="1:43" x14ac:dyDescent="0.25">
      <c r="A677" s="49">
        <f t="shared" si="263"/>
        <v>676</v>
      </c>
      <c r="B677" s="120">
        <f t="shared" si="263"/>
        <v>41309</v>
      </c>
      <c r="C677" s="21">
        <f t="shared" si="242"/>
        <v>2</v>
      </c>
      <c r="D677" s="51">
        <f>COUNTIF('Rake Load'!A:A,Summary!B677)</f>
        <v>0</v>
      </c>
      <c r="E677" s="51">
        <f>SUMIF('Rake Load'!A:A,B677,'Rake Load'!F:F)</f>
        <v>0</v>
      </c>
      <c r="F677" s="23">
        <f>SUMIF('Rake Load'!A:A,B677,'Rake Load'!AB:AB)</f>
        <v>0</v>
      </c>
      <c r="G677" s="23" t="e">
        <f t="shared" si="243"/>
        <v>#DIV/0!</v>
      </c>
      <c r="H677" s="24" t="e">
        <f t="shared" si="244"/>
        <v>#DIV/0!</v>
      </c>
      <c r="I677" s="24" t="e">
        <f t="shared" si="245"/>
        <v>#DIV/0!</v>
      </c>
      <c r="J677" s="23">
        <f>SUMIF('Rake Load'!A:A,B677,'Rake Load'!BI:BI)</f>
        <v>0</v>
      </c>
      <c r="K677" s="29">
        <f t="shared" si="246"/>
        <v>0</v>
      </c>
      <c r="L677" s="29" t="e">
        <f t="shared" si="247"/>
        <v>#DIV/0!</v>
      </c>
      <c r="M677" s="36" t="e">
        <f t="shared" si="248"/>
        <v>#DIV/0!</v>
      </c>
      <c r="N677" s="36" t="e">
        <f t="shared" si="249"/>
        <v>#DIV/0!</v>
      </c>
      <c r="O677" s="122">
        <f>SUMIF(C$2:C677,C677,D$2:D677)</f>
        <v>6</v>
      </c>
      <c r="P677" s="21">
        <f>SUMIF(C$2:C677,C677,F$2:F677)</f>
        <v>0</v>
      </c>
      <c r="Q677" s="25">
        <f t="shared" si="250"/>
        <v>0</v>
      </c>
      <c r="R677" s="24">
        <f t="shared" si="251"/>
        <v>0</v>
      </c>
      <c r="S677" s="24">
        <f t="shared" si="252"/>
        <v>0</v>
      </c>
      <c r="T677" s="122">
        <f>SUM(D$2:D677)</f>
        <v>376</v>
      </c>
      <c r="U677" s="26">
        <f>SUMIF(C$2:C677,C677,E$2:E677)</f>
        <v>13896.57</v>
      </c>
      <c r="V677" s="26">
        <f>SUM(E$2:E677)</f>
        <v>1324319.5799999998</v>
      </c>
      <c r="W677" s="31">
        <f>SUM(F$2:F677)</f>
        <v>50.32291666666665</v>
      </c>
      <c r="X677" s="31">
        <f t="shared" si="253"/>
        <v>0.13383754432624109</v>
      </c>
      <c r="Y677" s="24">
        <f t="shared" si="254"/>
        <v>3</v>
      </c>
      <c r="Z677" s="24">
        <f t="shared" si="255"/>
        <v>12</v>
      </c>
      <c r="AA677" s="26">
        <f>SUMIF('Rake Load'!A:A,Summary!B677,'Rake Load'!AO:AO)</f>
        <v>0</v>
      </c>
      <c r="AB677" s="26">
        <f>SUMIF(C$2:C677,C677,AA$2:AA677)</f>
        <v>0</v>
      </c>
      <c r="AC677" s="26">
        <f>SUM(AA$2:AA677)</f>
        <v>125.58750000000001</v>
      </c>
      <c r="AD677" s="31" t="e">
        <f t="shared" si="256"/>
        <v>#DIV/0!</v>
      </c>
      <c r="AE677" s="31">
        <f t="shared" si="257"/>
        <v>0</v>
      </c>
      <c r="AF677" s="31">
        <f t="shared" si="258"/>
        <v>0.33400930851063831</v>
      </c>
      <c r="AG677" s="26">
        <f>SUMIF(Unloader!B:B,Summary!B677,Unloader!M:M)</f>
        <v>0</v>
      </c>
      <c r="AH677" s="26">
        <f>SUMIF(C$2:C677,C677,AG$2:AG677)</f>
        <v>0</v>
      </c>
      <c r="AI677" s="26">
        <f>SUM(AG$2:AG677)</f>
        <v>1381981</v>
      </c>
      <c r="AJ677" s="28">
        <f>SUMIF(Unloader!B:B,Summary!B677,Unloader!X:X)</f>
        <v>0</v>
      </c>
      <c r="AK677" s="28">
        <f>SUMIF(Unloader!B:B,Summary!B677,Unloader!AE:AE)+SUMIF(Unloader!B:B,Summary!B677,Unloader!BS:BS)+SUMIF(Unloader!B:B,Summary!B677,Unloader!BO:BO)</f>
        <v>0</v>
      </c>
      <c r="AL677" s="28">
        <f>SUMIF(C$2:C677,C677,AJ$2:AJ677)</f>
        <v>0</v>
      </c>
      <c r="AM677" s="28">
        <f>SUMIF(C$2:C677,C677,AK$2:AK677)</f>
        <v>0</v>
      </c>
      <c r="AN677" s="18" t="e">
        <f t="shared" si="259"/>
        <v>#DIV/0!</v>
      </c>
      <c r="AO677" s="18">
        <f>SUM(AJ$2:AJ677)</f>
        <v>52.99444444444444</v>
      </c>
      <c r="AP677" s="18">
        <f>SUM(AK$2:AK677)</f>
        <v>13.250694444444441</v>
      </c>
      <c r="AQ677" s="18">
        <f t="shared" si="260"/>
        <v>1448.8452062693295</v>
      </c>
    </row>
    <row r="678" spans="1:43" x14ac:dyDescent="0.25">
      <c r="A678" s="49">
        <f t="shared" si="263"/>
        <v>677</v>
      </c>
      <c r="B678" s="120">
        <f t="shared" si="263"/>
        <v>41310</v>
      </c>
      <c r="C678" s="21">
        <f t="shared" si="242"/>
        <v>2</v>
      </c>
      <c r="D678" s="51">
        <f>COUNTIF('Rake Load'!A:A,Summary!B678)</f>
        <v>0</v>
      </c>
      <c r="E678" s="51">
        <f>SUMIF('Rake Load'!A:A,B678,'Rake Load'!F:F)</f>
        <v>0</v>
      </c>
      <c r="F678" s="23">
        <f>SUMIF('Rake Load'!A:A,B678,'Rake Load'!AB:AB)</f>
        <v>0</v>
      </c>
      <c r="G678" s="23" t="e">
        <f t="shared" si="243"/>
        <v>#DIV/0!</v>
      </c>
      <c r="H678" s="24" t="e">
        <f t="shared" si="244"/>
        <v>#DIV/0!</v>
      </c>
      <c r="I678" s="24" t="e">
        <f t="shared" si="245"/>
        <v>#DIV/0!</v>
      </c>
      <c r="J678" s="23">
        <f>SUMIF('Rake Load'!A:A,B678,'Rake Load'!BI:BI)</f>
        <v>0</v>
      </c>
      <c r="K678" s="29">
        <f t="shared" si="246"/>
        <v>0</v>
      </c>
      <c r="L678" s="29" t="e">
        <f t="shared" si="247"/>
        <v>#DIV/0!</v>
      </c>
      <c r="M678" s="36" t="e">
        <f t="shared" si="248"/>
        <v>#DIV/0!</v>
      </c>
      <c r="N678" s="36" t="e">
        <f t="shared" si="249"/>
        <v>#DIV/0!</v>
      </c>
      <c r="O678" s="122">
        <f>SUMIF(C$2:C678,C678,D$2:D678)</f>
        <v>6</v>
      </c>
      <c r="P678" s="21">
        <f>SUMIF(C$2:C678,C678,F$2:F678)</f>
        <v>0</v>
      </c>
      <c r="Q678" s="25">
        <f t="shared" si="250"/>
        <v>0</v>
      </c>
      <c r="R678" s="24">
        <f t="shared" si="251"/>
        <v>0</v>
      </c>
      <c r="S678" s="24">
        <f t="shared" si="252"/>
        <v>0</v>
      </c>
      <c r="T678" s="122">
        <f>SUM(D$2:D678)</f>
        <v>376</v>
      </c>
      <c r="U678" s="26">
        <f>SUMIF(C$2:C678,C678,E$2:E678)</f>
        <v>13896.57</v>
      </c>
      <c r="V678" s="26">
        <f>SUM(E$2:E678)</f>
        <v>1324319.5799999998</v>
      </c>
      <c r="W678" s="31">
        <f>SUM(F$2:F678)</f>
        <v>50.32291666666665</v>
      </c>
      <c r="X678" s="31">
        <f t="shared" si="253"/>
        <v>0.13383754432624109</v>
      </c>
      <c r="Y678" s="24">
        <f t="shared" si="254"/>
        <v>3</v>
      </c>
      <c r="Z678" s="24">
        <f t="shared" si="255"/>
        <v>12</v>
      </c>
      <c r="AA678" s="26">
        <f>SUMIF('Rake Load'!A:A,Summary!B678,'Rake Load'!AO:AO)</f>
        <v>0</v>
      </c>
      <c r="AB678" s="26">
        <f>SUMIF(C$2:C678,C678,AA$2:AA678)</f>
        <v>0</v>
      </c>
      <c r="AC678" s="26">
        <f>SUM(AA$2:AA678)</f>
        <v>125.58750000000001</v>
      </c>
      <c r="AD678" s="31" t="e">
        <f t="shared" si="256"/>
        <v>#DIV/0!</v>
      </c>
      <c r="AE678" s="31">
        <f t="shared" si="257"/>
        <v>0</v>
      </c>
      <c r="AF678" s="31">
        <f t="shared" si="258"/>
        <v>0.33400930851063831</v>
      </c>
      <c r="AG678" s="26">
        <f>SUMIF(Unloader!B:B,Summary!B678,Unloader!M:M)</f>
        <v>0</v>
      </c>
      <c r="AH678" s="26">
        <f>SUMIF(C$2:C678,C678,AG$2:AG678)</f>
        <v>0</v>
      </c>
      <c r="AI678" s="26">
        <f>SUM(AG$2:AG678)</f>
        <v>1381981</v>
      </c>
      <c r="AJ678" s="28">
        <f>SUMIF(Unloader!B:B,Summary!B678,Unloader!X:X)</f>
        <v>0</v>
      </c>
      <c r="AK678" s="28">
        <f>SUMIF(Unloader!B:B,Summary!B678,Unloader!AE:AE)+SUMIF(Unloader!B:B,Summary!B678,Unloader!BS:BS)+SUMIF(Unloader!B:B,Summary!B678,Unloader!BO:BO)</f>
        <v>0</v>
      </c>
      <c r="AL678" s="28">
        <f>SUMIF(C$2:C678,C678,AJ$2:AJ678)</f>
        <v>0</v>
      </c>
      <c r="AM678" s="28">
        <f>SUMIF(C$2:C678,C678,AK$2:AK678)</f>
        <v>0</v>
      </c>
      <c r="AN678" s="18" t="e">
        <f t="shared" si="259"/>
        <v>#DIV/0!</v>
      </c>
      <c r="AO678" s="18">
        <f>SUM(AJ$2:AJ678)</f>
        <v>52.99444444444444</v>
      </c>
      <c r="AP678" s="18">
        <f>SUM(AK$2:AK678)</f>
        <v>13.250694444444441</v>
      </c>
      <c r="AQ678" s="18">
        <f t="shared" si="260"/>
        <v>1448.8452062693295</v>
      </c>
    </row>
    <row r="679" spans="1:43" x14ac:dyDescent="0.25">
      <c r="A679" s="49">
        <f t="shared" si="263"/>
        <v>678</v>
      </c>
      <c r="B679" s="120">
        <f t="shared" si="263"/>
        <v>41311</v>
      </c>
      <c r="C679" s="21">
        <f t="shared" si="242"/>
        <v>2</v>
      </c>
      <c r="D679" s="51">
        <f>COUNTIF('Rake Load'!A:A,Summary!B679)</f>
        <v>0</v>
      </c>
      <c r="E679" s="51">
        <f>SUMIF('Rake Load'!A:A,B679,'Rake Load'!F:F)</f>
        <v>0</v>
      </c>
      <c r="F679" s="23">
        <f>SUMIF('Rake Load'!A:A,B679,'Rake Load'!AB:AB)</f>
        <v>0</v>
      </c>
      <c r="G679" s="23" t="e">
        <f t="shared" si="243"/>
        <v>#DIV/0!</v>
      </c>
      <c r="H679" s="24" t="e">
        <f t="shared" si="244"/>
        <v>#DIV/0!</v>
      </c>
      <c r="I679" s="24" t="e">
        <f t="shared" si="245"/>
        <v>#DIV/0!</v>
      </c>
      <c r="J679" s="23">
        <f>SUMIF('Rake Load'!A:A,B679,'Rake Load'!BI:BI)</f>
        <v>0</v>
      </c>
      <c r="K679" s="29">
        <f t="shared" si="246"/>
        <v>0</v>
      </c>
      <c r="L679" s="29" t="e">
        <f t="shared" si="247"/>
        <v>#DIV/0!</v>
      </c>
      <c r="M679" s="36" t="e">
        <f t="shared" si="248"/>
        <v>#DIV/0!</v>
      </c>
      <c r="N679" s="36" t="e">
        <f t="shared" si="249"/>
        <v>#DIV/0!</v>
      </c>
      <c r="O679" s="122">
        <f>SUMIF(C$2:C679,C679,D$2:D679)</f>
        <v>6</v>
      </c>
      <c r="P679" s="21">
        <f>SUMIF(C$2:C679,C679,F$2:F679)</f>
        <v>0</v>
      </c>
      <c r="Q679" s="25">
        <f t="shared" si="250"/>
        <v>0</v>
      </c>
      <c r="R679" s="24">
        <f t="shared" si="251"/>
        <v>0</v>
      </c>
      <c r="S679" s="24">
        <f t="shared" si="252"/>
        <v>0</v>
      </c>
      <c r="T679" s="122">
        <f>SUM(D$2:D679)</f>
        <v>376</v>
      </c>
      <c r="U679" s="26">
        <f>SUMIF(C$2:C679,C679,E$2:E679)</f>
        <v>13896.57</v>
      </c>
      <c r="V679" s="26">
        <f>SUM(E$2:E679)</f>
        <v>1324319.5799999998</v>
      </c>
      <c r="W679" s="31">
        <f>SUM(F$2:F679)</f>
        <v>50.32291666666665</v>
      </c>
      <c r="X679" s="31">
        <f t="shared" si="253"/>
        <v>0.13383754432624109</v>
      </c>
      <c r="Y679" s="24">
        <f t="shared" si="254"/>
        <v>3</v>
      </c>
      <c r="Z679" s="24">
        <f t="shared" si="255"/>
        <v>12</v>
      </c>
      <c r="AA679" s="26">
        <f>SUMIF('Rake Load'!A:A,Summary!B679,'Rake Load'!AO:AO)</f>
        <v>0</v>
      </c>
      <c r="AB679" s="26">
        <f>SUMIF(C$2:C679,C679,AA$2:AA679)</f>
        <v>0</v>
      </c>
      <c r="AC679" s="26">
        <f>SUM(AA$2:AA679)</f>
        <v>125.58750000000001</v>
      </c>
      <c r="AD679" s="31" t="e">
        <f t="shared" si="256"/>
        <v>#DIV/0!</v>
      </c>
      <c r="AE679" s="31">
        <f t="shared" si="257"/>
        <v>0</v>
      </c>
      <c r="AF679" s="31">
        <f t="shared" si="258"/>
        <v>0.33400930851063831</v>
      </c>
      <c r="AG679" s="26">
        <f>SUMIF(Unloader!B:B,Summary!B679,Unloader!M:M)</f>
        <v>0</v>
      </c>
      <c r="AH679" s="26">
        <f>SUMIF(C$2:C679,C679,AG$2:AG679)</f>
        <v>0</v>
      </c>
      <c r="AI679" s="26">
        <f>SUM(AG$2:AG679)</f>
        <v>1381981</v>
      </c>
      <c r="AJ679" s="28">
        <f>SUMIF(Unloader!B:B,Summary!B679,Unloader!X:X)</f>
        <v>0</v>
      </c>
      <c r="AK679" s="28">
        <f>SUMIF(Unloader!B:B,Summary!B679,Unloader!AE:AE)+SUMIF(Unloader!B:B,Summary!B679,Unloader!BS:BS)+SUMIF(Unloader!B:B,Summary!B679,Unloader!BO:BO)</f>
        <v>0</v>
      </c>
      <c r="AL679" s="28">
        <f>SUMIF(C$2:C679,C679,AJ$2:AJ679)</f>
        <v>0</v>
      </c>
      <c r="AM679" s="28">
        <f>SUMIF(C$2:C679,C679,AK$2:AK679)</f>
        <v>0</v>
      </c>
      <c r="AN679" s="18" t="e">
        <f t="shared" si="259"/>
        <v>#DIV/0!</v>
      </c>
      <c r="AO679" s="18">
        <f>SUM(AJ$2:AJ679)</f>
        <v>52.99444444444444</v>
      </c>
      <c r="AP679" s="18">
        <f>SUM(AK$2:AK679)</f>
        <v>13.250694444444441</v>
      </c>
      <c r="AQ679" s="18">
        <f t="shared" si="260"/>
        <v>1448.8452062693295</v>
      </c>
    </row>
    <row r="680" spans="1:43" x14ac:dyDescent="0.25">
      <c r="A680" s="49">
        <f t="shared" ref="A680:B695" si="264">A679+1</f>
        <v>679</v>
      </c>
      <c r="B680" s="120">
        <f t="shared" si="264"/>
        <v>41312</v>
      </c>
      <c r="C680" s="21">
        <f t="shared" si="242"/>
        <v>2</v>
      </c>
      <c r="D680" s="51">
        <f>COUNTIF('Rake Load'!A:A,Summary!B680)</f>
        <v>0</v>
      </c>
      <c r="E680" s="51">
        <f>SUMIF('Rake Load'!A:A,B680,'Rake Load'!F:F)</f>
        <v>0</v>
      </c>
      <c r="F680" s="23">
        <f>SUMIF('Rake Load'!A:A,B680,'Rake Load'!AB:AB)</f>
        <v>0</v>
      </c>
      <c r="G680" s="23" t="e">
        <f t="shared" si="243"/>
        <v>#DIV/0!</v>
      </c>
      <c r="H680" s="24" t="e">
        <f t="shared" si="244"/>
        <v>#DIV/0!</v>
      </c>
      <c r="I680" s="24" t="e">
        <f t="shared" si="245"/>
        <v>#DIV/0!</v>
      </c>
      <c r="J680" s="23">
        <f>SUMIF('Rake Load'!A:A,B680,'Rake Load'!BI:BI)</f>
        <v>0</v>
      </c>
      <c r="K680" s="29">
        <f t="shared" si="246"/>
        <v>0</v>
      </c>
      <c r="L680" s="29" t="e">
        <f t="shared" si="247"/>
        <v>#DIV/0!</v>
      </c>
      <c r="M680" s="36" t="e">
        <f t="shared" si="248"/>
        <v>#DIV/0!</v>
      </c>
      <c r="N680" s="36" t="e">
        <f t="shared" si="249"/>
        <v>#DIV/0!</v>
      </c>
      <c r="O680" s="122">
        <f>SUMIF(C$2:C680,C680,D$2:D680)</f>
        <v>6</v>
      </c>
      <c r="P680" s="21">
        <f>SUMIF(C$2:C680,C680,F$2:F680)</f>
        <v>0</v>
      </c>
      <c r="Q680" s="25">
        <f t="shared" si="250"/>
        <v>0</v>
      </c>
      <c r="R680" s="24">
        <f t="shared" si="251"/>
        <v>0</v>
      </c>
      <c r="S680" s="24">
        <f t="shared" si="252"/>
        <v>0</v>
      </c>
      <c r="T680" s="122">
        <f>SUM(D$2:D680)</f>
        <v>376</v>
      </c>
      <c r="U680" s="26">
        <f>SUMIF(C$2:C680,C680,E$2:E680)</f>
        <v>13896.57</v>
      </c>
      <c r="V680" s="26">
        <f>SUM(E$2:E680)</f>
        <v>1324319.5799999998</v>
      </c>
      <c r="W680" s="31">
        <f>SUM(F$2:F680)</f>
        <v>50.32291666666665</v>
      </c>
      <c r="X680" s="31">
        <f t="shared" si="253"/>
        <v>0.13383754432624109</v>
      </c>
      <c r="Y680" s="24">
        <f t="shared" si="254"/>
        <v>3</v>
      </c>
      <c r="Z680" s="24">
        <f t="shared" si="255"/>
        <v>12</v>
      </c>
      <c r="AA680" s="26">
        <f>SUMIF('Rake Load'!A:A,Summary!B680,'Rake Load'!AO:AO)</f>
        <v>0</v>
      </c>
      <c r="AB680" s="26">
        <f>SUMIF(C$2:C680,C680,AA$2:AA680)</f>
        <v>0</v>
      </c>
      <c r="AC680" s="26">
        <f>SUM(AA$2:AA680)</f>
        <v>125.58750000000001</v>
      </c>
      <c r="AD680" s="31" t="e">
        <f t="shared" si="256"/>
        <v>#DIV/0!</v>
      </c>
      <c r="AE680" s="31">
        <f t="shared" si="257"/>
        <v>0</v>
      </c>
      <c r="AF680" s="31">
        <f t="shared" si="258"/>
        <v>0.33400930851063831</v>
      </c>
      <c r="AG680" s="26">
        <f>SUMIF(Unloader!B:B,Summary!B680,Unloader!M:M)</f>
        <v>0</v>
      </c>
      <c r="AH680" s="26">
        <f>SUMIF(C$2:C680,C680,AG$2:AG680)</f>
        <v>0</v>
      </c>
      <c r="AI680" s="26">
        <f>SUM(AG$2:AG680)</f>
        <v>1381981</v>
      </c>
      <c r="AJ680" s="28">
        <f>SUMIF(Unloader!B:B,Summary!B680,Unloader!X:X)</f>
        <v>0</v>
      </c>
      <c r="AK680" s="28">
        <f>SUMIF(Unloader!B:B,Summary!B680,Unloader!AE:AE)+SUMIF(Unloader!B:B,Summary!B680,Unloader!BS:BS)+SUMIF(Unloader!B:B,Summary!B680,Unloader!BO:BO)</f>
        <v>0</v>
      </c>
      <c r="AL680" s="28">
        <f>SUMIF(C$2:C680,C680,AJ$2:AJ680)</f>
        <v>0</v>
      </c>
      <c r="AM680" s="28">
        <f>SUMIF(C$2:C680,C680,AK$2:AK680)</f>
        <v>0</v>
      </c>
      <c r="AN680" s="18" t="e">
        <f t="shared" si="259"/>
        <v>#DIV/0!</v>
      </c>
      <c r="AO680" s="18">
        <f>SUM(AJ$2:AJ680)</f>
        <v>52.99444444444444</v>
      </c>
      <c r="AP680" s="18">
        <f>SUM(AK$2:AK680)</f>
        <v>13.250694444444441</v>
      </c>
      <c r="AQ680" s="18">
        <f t="shared" si="260"/>
        <v>1448.8452062693295</v>
      </c>
    </row>
    <row r="681" spans="1:43" x14ac:dyDescent="0.25">
      <c r="A681" s="49">
        <f t="shared" si="264"/>
        <v>680</v>
      </c>
      <c r="B681" s="120">
        <f t="shared" si="264"/>
        <v>41313</v>
      </c>
      <c r="C681" s="21">
        <f t="shared" si="242"/>
        <v>2</v>
      </c>
      <c r="D681" s="51">
        <f>COUNTIF('Rake Load'!A:A,Summary!B681)</f>
        <v>0</v>
      </c>
      <c r="E681" s="51">
        <f>SUMIF('Rake Load'!A:A,B681,'Rake Load'!F:F)</f>
        <v>0</v>
      </c>
      <c r="F681" s="23">
        <f>SUMIF('Rake Load'!A:A,B681,'Rake Load'!AB:AB)</f>
        <v>0</v>
      </c>
      <c r="G681" s="23" t="e">
        <f t="shared" si="243"/>
        <v>#DIV/0!</v>
      </c>
      <c r="H681" s="24" t="e">
        <f t="shared" si="244"/>
        <v>#DIV/0!</v>
      </c>
      <c r="I681" s="24" t="e">
        <f t="shared" si="245"/>
        <v>#DIV/0!</v>
      </c>
      <c r="J681" s="23">
        <f>SUMIF('Rake Load'!A:A,B681,'Rake Load'!BI:BI)</f>
        <v>0</v>
      </c>
      <c r="K681" s="29">
        <f t="shared" si="246"/>
        <v>0</v>
      </c>
      <c r="L681" s="29" t="e">
        <f t="shared" si="247"/>
        <v>#DIV/0!</v>
      </c>
      <c r="M681" s="36" t="e">
        <f t="shared" si="248"/>
        <v>#DIV/0!</v>
      </c>
      <c r="N681" s="36" t="e">
        <f t="shared" si="249"/>
        <v>#DIV/0!</v>
      </c>
      <c r="O681" s="122">
        <f>SUMIF(C$2:C681,C681,D$2:D681)</f>
        <v>6</v>
      </c>
      <c r="P681" s="21">
        <f>SUMIF(C$2:C681,C681,F$2:F681)</f>
        <v>0</v>
      </c>
      <c r="Q681" s="25">
        <f t="shared" si="250"/>
        <v>0</v>
      </c>
      <c r="R681" s="24">
        <f t="shared" si="251"/>
        <v>0</v>
      </c>
      <c r="S681" s="24">
        <f t="shared" si="252"/>
        <v>0</v>
      </c>
      <c r="T681" s="122">
        <f>SUM(D$2:D681)</f>
        <v>376</v>
      </c>
      <c r="U681" s="26">
        <f>SUMIF(C$2:C681,C681,E$2:E681)</f>
        <v>13896.57</v>
      </c>
      <c r="V681" s="26">
        <f>SUM(E$2:E681)</f>
        <v>1324319.5799999998</v>
      </c>
      <c r="W681" s="31">
        <f>SUM(F$2:F681)</f>
        <v>50.32291666666665</v>
      </c>
      <c r="X681" s="31">
        <f t="shared" si="253"/>
        <v>0.13383754432624109</v>
      </c>
      <c r="Y681" s="24">
        <f t="shared" si="254"/>
        <v>3</v>
      </c>
      <c r="Z681" s="24">
        <f t="shared" si="255"/>
        <v>12</v>
      </c>
      <c r="AA681" s="26">
        <f>SUMIF('Rake Load'!A:A,Summary!B681,'Rake Load'!AO:AO)</f>
        <v>0</v>
      </c>
      <c r="AB681" s="26">
        <f>SUMIF(C$2:C681,C681,AA$2:AA681)</f>
        <v>0</v>
      </c>
      <c r="AC681" s="26">
        <f>SUM(AA$2:AA681)</f>
        <v>125.58750000000001</v>
      </c>
      <c r="AD681" s="31" t="e">
        <f t="shared" si="256"/>
        <v>#DIV/0!</v>
      </c>
      <c r="AE681" s="31">
        <f t="shared" si="257"/>
        <v>0</v>
      </c>
      <c r="AF681" s="31">
        <f t="shared" si="258"/>
        <v>0.33400930851063831</v>
      </c>
      <c r="AG681" s="26">
        <f>SUMIF(Unloader!B:B,Summary!B681,Unloader!M:M)</f>
        <v>0</v>
      </c>
      <c r="AH681" s="26">
        <f>SUMIF(C$2:C681,C681,AG$2:AG681)</f>
        <v>0</v>
      </c>
      <c r="AI681" s="26">
        <f>SUM(AG$2:AG681)</f>
        <v>1381981</v>
      </c>
      <c r="AJ681" s="28">
        <f>SUMIF(Unloader!B:B,Summary!B681,Unloader!X:X)</f>
        <v>0</v>
      </c>
      <c r="AK681" s="28">
        <f>SUMIF(Unloader!B:B,Summary!B681,Unloader!AE:AE)+SUMIF(Unloader!B:B,Summary!B681,Unloader!BS:BS)+SUMIF(Unloader!B:B,Summary!B681,Unloader!BO:BO)</f>
        <v>0</v>
      </c>
      <c r="AL681" s="28">
        <f>SUMIF(C$2:C681,C681,AJ$2:AJ681)</f>
        <v>0</v>
      </c>
      <c r="AM681" s="28">
        <f>SUMIF(C$2:C681,C681,AK$2:AK681)</f>
        <v>0</v>
      </c>
      <c r="AN681" s="18" t="e">
        <f t="shared" si="259"/>
        <v>#DIV/0!</v>
      </c>
      <c r="AO681" s="18">
        <f>SUM(AJ$2:AJ681)</f>
        <v>52.99444444444444</v>
      </c>
      <c r="AP681" s="18">
        <f>SUM(AK$2:AK681)</f>
        <v>13.250694444444441</v>
      </c>
      <c r="AQ681" s="18">
        <f t="shared" si="260"/>
        <v>1448.8452062693295</v>
      </c>
    </row>
    <row r="682" spans="1:43" x14ac:dyDescent="0.25">
      <c r="A682" s="49">
        <f t="shared" si="264"/>
        <v>681</v>
      </c>
      <c r="B682" s="120">
        <f t="shared" si="264"/>
        <v>41314</v>
      </c>
      <c r="C682" s="21">
        <f t="shared" si="242"/>
        <v>2</v>
      </c>
      <c r="D682" s="51">
        <f>COUNTIF('Rake Load'!A:A,Summary!B682)</f>
        <v>0</v>
      </c>
      <c r="E682" s="51">
        <f>SUMIF('Rake Load'!A:A,B682,'Rake Load'!F:F)</f>
        <v>0</v>
      </c>
      <c r="F682" s="23">
        <f>SUMIF('Rake Load'!A:A,B682,'Rake Load'!AB:AB)</f>
        <v>0</v>
      </c>
      <c r="G682" s="23" t="e">
        <f t="shared" si="243"/>
        <v>#DIV/0!</v>
      </c>
      <c r="H682" s="24" t="e">
        <f t="shared" si="244"/>
        <v>#DIV/0!</v>
      </c>
      <c r="I682" s="24" t="e">
        <f t="shared" si="245"/>
        <v>#DIV/0!</v>
      </c>
      <c r="J682" s="23">
        <f>SUMIF('Rake Load'!A:A,B682,'Rake Load'!BI:BI)</f>
        <v>0</v>
      </c>
      <c r="K682" s="29">
        <f t="shared" si="246"/>
        <v>0</v>
      </c>
      <c r="L682" s="29" t="e">
        <f t="shared" si="247"/>
        <v>#DIV/0!</v>
      </c>
      <c r="M682" s="36" t="e">
        <f t="shared" si="248"/>
        <v>#DIV/0!</v>
      </c>
      <c r="N682" s="36" t="e">
        <f t="shared" si="249"/>
        <v>#DIV/0!</v>
      </c>
      <c r="O682" s="122">
        <f>SUMIF(C$2:C682,C682,D$2:D682)</f>
        <v>6</v>
      </c>
      <c r="P682" s="21">
        <f>SUMIF(C$2:C682,C682,F$2:F682)</f>
        <v>0</v>
      </c>
      <c r="Q682" s="25">
        <f t="shared" si="250"/>
        <v>0</v>
      </c>
      <c r="R682" s="24">
        <f t="shared" si="251"/>
        <v>0</v>
      </c>
      <c r="S682" s="24">
        <f t="shared" si="252"/>
        <v>0</v>
      </c>
      <c r="T682" s="122">
        <f>SUM(D$2:D682)</f>
        <v>376</v>
      </c>
      <c r="U682" s="26">
        <f>SUMIF(C$2:C682,C682,E$2:E682)</f>
        <v>13896.57</v>
      </c>
      <c r="V682" s="26">
        <f>SUM(E$2:E682)</f>
        <v>1324319.5799999998</v>
      </c>
      <c r="W682" s="31">
        <f>SUM(F$2:F682)</f>
        <v>50.32291666666665</v>
      </c>
      <c r="X682" s="31">
        <f t="shared" si="253"/>
        <v>0.13383754432624109</v>
      </c>
      <c r="Y682" s="24">
        <f t="shared" si="254"/>
        <v>3</v>
      </c>
      <c r="Z682" s="24">
        <f t="shared" si="255"/>
        <v>12</v>
      </c>
      <c r="AA682" s="26">
        <f>SUMIF('Rake Load'!A:A,Summary!B682,'Rake Load'!AO:AO)</f>
        <v>0</v>
      </c>
      <c r="AB682" s="26">
        <f>SUMIF(C$2:C682,C682,AA$2:AA682)</f>
        <v>0</v>
      </c>
      <c r="AC682" s="26">
        <f>SUM(AA$2:AA682)</f>
        <v>125.58750000000001</v>
      </c>
      <c r="AD682" s="31" t="e">
        <f t="shared" si="256"/>
        <v>#DIV/0!</v>
      </c>
      <c r="AE682" s="31">
        <f t="shared" si="257"/>
        <v>0</v>
      </c>
      <c r="AF682" s="31">
        <f t="shared" si="258"/>
        <v>0.33400930851063831</v>
      </c>
      <c r="AG682" s="26">
        <f>SUMIF(Unloader!B:B,Summary!B682,Unloader!M:M)</f>
        <v>0</v>
      </c>
      <c r="AH682" s="26">
        <f>SUMIF(C$2:C682,C682,AG$2:AG682)</f>
        <v>0</v>
      </c>
      <c r="AI682" s="26">
        <f>SUM(AG$2:AG682)</f>
        <v>1381981</v>
      </c>
      <c r="AJ682" s="28">
        <f>SUMIF(Unloader!B:B,Summary!B682,Unloader!X:X)</f>
        <v>0</v>
      </c>
      <c r="AK682" s="28">
        <f>SUMIF(Unloader!B:B,Summary!B682,Unloader!AE:AE)+SUMIF(Unloader!B:B,Summary!B682,Unloader!BS:BS)+SUMIF(Unloader!B:B,Summary!B682,Unloader!BO:BO)</f>
        <v>0</v>
      </c>
      <c r="AL682" s="28">
        <f>SUMIF(C$2:C682,C682,AJ$2:AJ682)</f>
        <v>0</v>
      </c>
      <c r="AM682" s="28">
        <f>SUMIF(C$2:C682,C682,AK$2:AK682)</f>
        <v>0</v>
      </c>
      <c r="AN682" s="18" t="e">
        <f t="shared" si="259"/>
        <v>#DIV/0!</v>
      </c>
      <c r="AO682" s="18">
        <f>SUM(AJ$2:AJ682)</f>
        <v>52.99444444444444</v>
      </c>
      <c r="AP682" s="18">
        <f>SUM(AK$2:AK682)</f>
        <v>13.250694444444441</v>
      </c>
      <c r="AQ682" s="18">
        <f t="shared" si="260"/>
        <v>1448.8452062693295</v>
      </c>
    </row>
    <row r="683" spans="1:43" x14ac:dyDescent="0.25">
      <c r="A683" s="49">
        <f t="shared" si="264"/>
        <v>682</v>
      </c>
      <c r="B683" s="120">
        <f t="shared" si="264"/>
        <v>41315</v>
      </c>
      <c r="C683" s="21">
        <f t="shared" si="242"/>
        <v>2</v>
      </c>
      <c r="D683" s="51">
        <f>COUNTIF('Rake Load'!A:A,Summary!B683)</f>
        <v>0</v>
      </c>
      <c r="E683" s="51">
        <f>SUMIF('Rake Load'!A:A,B683,'Rake Load'!F:F)</f>
        <v>0</v>
      </c>
      <c r="F683" s="23">
        <f>SUMIF('Rake Load'!A:A,B683,'Rake Load'!AB:AB)</f>
        <v>0</v>
      </c>
      <c r="G683" s="23" t="e">
        <f t="shared" si="243"/>
        <v>#DIV/0!</v>
      </c>
      <c r="H683" s="24" t="e">
        <f t="shared" si="244"/>
        <v>#DIV/0!</v>
      </c>
      <c r="I683" s="24" t="e">
        <f t="shared" si="245"/>
        <v>#DIV/0!</v>
      </c>
      <c r="J683" s="23">
        <f>SUMIF('Rake Load'!A:A,B683,'Rake Load'!BI:BI)</f>
        <v>0</v>
      </c>
      <c r="K683" s="29">
        <f t="shared" si="246"/>
        <v>0</v>
      </c>
      <c r="L683" s="29" t="e">
        <f t="shared" si="247"/>
        <v>#DIV/0!</v>
      </c>
      <c r="M683" s="36" t="e">
        <f t="shared" si="248"/>
        <v>#DIV/0!</v>
      </c>
      <c r="N683" s="36" t="e">
        <f t="shared" si="249"/>
        <v>#DIV/0!</v>
      </c>
      <c r="O683" s="122">
        <f>SUMIF(C$2:C683,C683,D$2:D683)</f>
        <v>6</v>
      </c>
      <c r="P683" s="21">
        <f>SUMIF(C$2:C683,C683,F$2:F683)</f>
        <v>0</v>
      </c>
      <c r="Q683" s="25">
        <f t="shared" si="250"/>
        <v>0</v>
      </c>
      <c r="R683" s="24">
        <f t="shared" si="251"/>
        <v>0</v>
      </c>
      <c r="S683" s="24">
        <f t="shared" si="252"/>
        <v>0</v>
      </c>
      <c r="T683" s="122">
        <f>SUM(D$2:D683)</f>
        <v>376</v>
      </c>
      <c r="U683" s="26">
        <f>SUMIF(C$2:C683,C683,E$2:E683)</f>
        <v>13896.57</v>
      </c>
      <c r="V683" s="26">
        <f>SUM(E$2:E683)</f>
        <v>1324319.5799999998</v>
      </c>
      <c r="W683" s="31">
        <f>SUM(F$2:F683)</f>
        <v>50.32291666666665</v>
      </c>
      <c r="X683" s="31">
        <f t="shared" si="253"/>
        <v>0.13383754432624109</v>
      </c>
      <c r="Y683" s="24">
        <f t="shared" si="254"/>
        <v>3</v>
      </c>
      <c r="Z683" s="24">
        <f t="shared" si="255"/>
        <v>12</v>
      </c>
      <c r="AA683" s="26">
        <f>SUMIF('Rake Load'!A:A,Summary!B683,'Rake Load'!AO:AO)</f>
        <v>0</v>
      </c>
      <c r="AB683" s="26">
        <f>SUMIF(C$2:C683,C683,AA$2:AA683)</f>
        <v>0</v>
      </c>
      <c r="AC683" s="26">
        <f>SUM(AA$2:AA683)</f>
        <v>125.58750000000001</v>
      </c>
      <c r="AD683" s="31" t="e">
        <f t="shared" si="256"/>
        <v>#DIV/0!</v>
      </c>
      <c r="AE683" s="31">
        <f t="shared" si="257"/>
        <v>0</v>
      </c>
      <c r="AF683" s="31">
        <f t="shared" si="258"/>
        <v>0.33400930851063831</v>
      </c>
      <c r="AG683" s="26">
        <f>SUMIF(Unloader!B:B,Summary!B683,Unloader!M:M)</f>
        <v>0</v>
      </c>
      <c r="AH683" s="26">
        <f>SUMIF(C$2:C683,C683,AG$2:AG683)</f>
        <v>0</v>
      </c>
      <c r="AI683" s="26">
        <f>SUM(AG$2:AG683)</f>
        <v>1381981</v>
      </c>
      <c r="AJ683" s="28">
        <f>SUMIF(Unloader!B:B,Summary!B683,Unloader!X:X)</f>
        <v>0</v>
      </c>
      <c r="AK683" s="28">
        <f>SUMIF(Unloader!B:B,Summary!B683,Unloader!AE:AE)+SUMIF(Unloader!B:B,Summary!B683,Unloader!BS:BS)+SUMIF(Unloader!B:B,Summary!B683,Unloader!BO:BO)</f>
        <v>0</v>
      </c>
      <c r="AL683" s="28">
        <f>SUMIF(C$2:C683,C683,AJ$2:AJ683)</f>
        <v>0</v>
      </c>
      <c r="AM683" s="28">
        <f>SUMIF(C$2:C683,C683,AK$2:AK683)</f>
        <v>0</v>
      </c>
      <c r="AN683" s="18" t="e">
        <f t="shared" si="259"/>
        <v>#DIV/0!</v>
      </c>
      <c r="AO683" s="18">
        <f>SUM(AJ$2:AJ683)</f>
        <v>52.99444444444444</v>
      </c>
      <c r="AP683" s="18">
        <f>SUM(AK$2:AK683)</f>
        <v>13.250694444444441</v>
      </c>
      <c r="AQ683" s="18">
        <f t="shared" si="260"/>
        <v>1448.8452062693295</v>
      </c>
    </row>
    <row r="684" spans="1:43" x14ac:dyDescent="0.25">
      <c r="A684" s="49">
        <f t="shared" si="264"/>
        <v>683</v>
      </c>
      <c r="B684" s="120">
        <f t="shared" si="264"/>
        <v>41316</v>
      </c>
      <c r="C684" s="21">
        <f t="shared" si="242"/>
        <v>2</v>
      </c>
      <c r="D684" s="51">
        <f>COUNTIF('Rake Load'!A:A,Summary!B684)</f>
        <v>0</v>
      </c>
      <c r="E684" s="51">
        <f>SUMIF('Rake Load'!A:A,B684,'Rake Load'!F:F)</f>
        <v>0</v>
      </c>
      <c r="F684" s="23">
        <f>SUMIF('Rake Load'!A:A,B684,'Rake Load'!AB:AB)</f>
        <v>0</v>
      </c>
      <c r="G684" s="23" t="e">
        <f t="shared" si="243"/>
        <v>#DIV/0!</v>
      </c>
      <c r="H684" s="24" t="e">
        <f t="shared" si="244"/>
        <v>#DIV/0!</v>
      </c>
      <c r="I684" s="24" t="e">
        <f t="shared" si="245"/>
        <v>#DIV/0!</v>
      </c>
      <c r="J684" s="23">
        <f>SUMIF('Rake Load'!A:A,B684,'Rake Load'!BI:BI)</f>
        <v>0</v>
      </c>
      <c r="K684" s="29">
        <f t="shared" si="246"/>
        <v>0</v>
      </c>
      <c r="L684" s="29" t="e">
        <f t="shared" si="247"/>
        <v>#DIV/0!</v>
      </c>
      <c r="M684" s="36" t="e">
        <f t="shared" si="248"/>
        <v>#DIV/0!</v>
      </c>
      <c r="N684" s="36" t="e">
        <f t="shared" si="249"/>
        <v>#DIV/0!</v>
      </c>
      <c r="O684" s="122">
        <f>SUMIF(C$2:C684,C684,D$2:D684)</f>
        <v>6</v>
      </c>
      <c r="P684" s="21">
        <f>SUMIF(C$2:C684,C684,F$2:F684)</f>
        <v>0</v>
      </c>
      <c r="Q684" s="25">
        <f t="shared" si="250"/>
        <v>0</v>
      </c>
      <c r="R684" s="24">
        <f t="shared" si="251"/>
        <v>0</v>
      </c>
      <c r="S684" s="24">
        <f t="shared" si="252"/>
        <v>0</v>
      </c>
      <c r="T684" s="122">
        <f>SUM(D$2:D684)</f>
        <v>376</v>
      </c>
      <c r="U684" s="26">
        <f>SUMIF(C$2:C684,C684,E$2:E684)</f>
        <v>13896.57</v>
      </c>
      <c r="V684" s="26">
        <f>SUM(E$2:E684)</f>
        <v>1324319.5799999998</v>
      </c>
      <c r="W684" s="31">
        <f>SUM(F$2:F684)</f>
        <v>50.32291666666665</v>
      </c>
      <c r="X684" s="31">
        <f t="shared" si="253"/>
        <v>0.13383754432624109</v>
      </c>
      <c r="Y684" s="24">
        <f t="shared" si="254"/>
        <v>3</v>
      </c>
      <c r="Z684" s="24">
        <f t="shared" si="255"/>
        <v>12</v>
      </c>
      <c r="AA684" s="26">
        <f>SUMIF('Rake Load'!A:A,Summary!B684,'Rake Load'!AO:AO)</f>
        <v>0</v>
      </c>
      <c r="AB684" s="26">
        <f>SUMIF(C$2:C684,C684,AA$2:AA684)</f>
        <v>0</v>
      </c>
      <c r="AC684" s="26">
        <f>SUM(AA$2:AA684)</f>
        <v>125.58750000000001</v>
      </c>
      <c r="AD684" s="31" t="e">
        <f t="shared" si="256"/>
        <v>#DIV/0!</v>
      </c>
      <c r="AE684" s="31">
        <f t="shared" si="257"/>
        <v>0</v>
      </c>
      <c r="AF684" s="31">
        <f t="shared" si="258"/>
        <v>0.33400930851063831</v>
      </c>
      <c r="AG684" s="26">
        <f>SUMIF(Unloader!B:B,Summary!B684,Unloader!M:M)</f>
        <v>0</v>
      </c>
      <c r="AH684" s="26">
        <f>SUMIF(C$2:C684,C684,AG$2:AG684)</f>
        <v>0</v>
      </c>
      <c r="AI684" s="26">
        <f>SUM(AG$2:AG684)</f>
        <v>1381981</v>
      </c>
      <c r="AJ684" s="28">
        <f>SUMIF(Unloader!B:B,Summary!B684,Unloader!X:X)</f>
        <v>0</v>
      </c>
      <c r="AK684" s="28">
        <f>SUMIF(Unloader!B:B,Summary!B684,Unloader!AE:AE)+SUMIF(Unloader!B:B,Summary!B684,Unloader!BS:BS)+SUMIF(Unloader!B:B,Summary!B684,Unloader!BO:BO)</f>
        <v>0</v>
      </c>
      <c r="AL684" s="28">
        <f>SUMIF(C$2:C684,C684,AJ$2:AJ684)</f>
        <v>0</v>
      </c>
      <c r="AM684" s="28">
        <f>SUMIF(C$2:C684,C684,AK$2:AK684)</f>
        <v>0</v>
      </c>
      <c r="AN684" s="18" t="e">
        <f t="shared" si="259"/>
        <v>#DIV/0!</v>
      </c>
      <c r="AO684" s="18">
        <f>SUM(AJ$2:AJ684)</f>
        <v>52.99444444444444</v>
      </c>
      <c r="AP684" s="18">
        <f>SUM(AK$2:AK684)</f>
        <v>13.250694444444441</v>
      </c>
      <c r="AQ684" s="18">
        <f t="shared" si="260"/>
        <v>1448.8452062693295</v>
      </c>
    </row>
    <row r="685" spans="1:43" x14ac:dyDescent="0.25">
      <c r="A685" s="49">
        <f t="shared" si="264"/>
        <v>684</v>
      </c>
      <c r="B685" s="120">
        <f t="shared" si="264"/>
        <v>41317</v>
      </c>
      <c r="C685" s="21">
        <f t="shared" si="242"/>
        <v>2</v>
      </c>
      <c r="D685" s="51">
        <f>COUNTIF('Rake Load'!A:A,Summary!B685)</f>
        <v>0</v>
      </c>
      <c r="E685" s="51">
        <f>SUMIF('Rake Load'!A:A,B685,'Rake Load'!F:F)</f>
        <v>0</v>
      </c>
      <c r="F685" s="23">
        <f>SUMIF('Rake Load'!A:A,B685,'Rake Load'!AB:AB)</f>
        <v>0</v>
      </c>
      <c r="G685" s="23" t="e">
        <f t="shared" si="243"/>
        <v>#DIV/0!</v>
      </c>
      <c r="H685" s="24" t="e">
        <f t="shared" si="244"/>
        <v>#DIV/0!</v>
      </c>
      <c r="I685" s="24" t="e">
        <f t="shared" si="245"/>
        <v>#DIV/0!</v>
      </c>
      <c r="J685" s="23">
        <f>SUMIF('Rake Load'!A:A,B685,'Rake Load'!BI:BI)</f>
        <v>0</v>
      </c>
      <c r="K685" s="29">
        <f t="shared" si="246"/>
        <v>0</v>
      </c>
      <c r="L685" s="29" t="e">
        <f t="shared" si="247"/>
        <v>#DIV/0!</v>
      </c>
      <c r="M685" s="36" t="e">
        <f t="shared" si="248"/>
        <v>#DIV/0!</v>
      </c>
      <c r="N685" s="36" t="e">
        <f t="shared" si="249"/>
        <v>#DIV/0!</v>
      </c>
      <c r="O685" s="122">
        <f>SUMIF(C$2:C685,C685,D$2:D685)</f>
        <v>6</v>
      </c>
      <c r="P685" s="21">
        <f>SUMIF(C$2:C685,C685,F$2:F685)</f>
        <v>0</v>
      </c>
      <c r="Q685" s="25">
        <f t="shared" si="250"/>
        <v>0</v>
      </c>
      <c r="R685" s="24">
        <f t="shared" si="251"/>
        <v>0</v>
      </c>
      <c r="S685" s="24">
        <f t="shared" si="252"/>
        <v>0</v>
      </c>
      <c r="T685" s="122">
        <f>SUM(D$2:D685)</f>
        <v>376</v>
      </c>
      <c r="U685" s="26">
        <f>SUMIF(C$2:C685,C685,E$2:E685)</f>
        <v>13896.57</v>
      </c>
      <c r="V685" s="26">
        <f>SUM(E$2:E685)</f>
        <v>1324319.5799999998</v>
      </c>
      <c r="W685" s="31">
        <f>SUM(F$2:F685)</f>
        <v>50.32291666666665</v>
      </c>
      <c r="X685" s="31">
        <f t="shared" si="253"/>
        <v>0.13383754432624109</v>
      </c>
      <c r="Y685" s="24">
        <f t="shared" si="254"/>
        <v>3</v>
      </c>
      <c r="Z685" s="24">
        <f t="shared" si="255"/>
        <v>12</v>
      </c>
      <c r="AA685" s="26">
        <f>SUMIF('Rake Load'!A:A,Summary!B685,'Rake Load'!AO:AO)</f>
        <v>0</v>
      </c>
      <c r="AB685" s="26">
        <f>SUMIF(C$2:C685,C685,AA$2:AA685)</f>
        <v>0</v>
      </c>
      <c r="AC685" s="26">
        <f>SUM(AA$2:AA685)</f>
        <v>125.58750000000001</v>
      </c>
      <c r="AD685" s="31" t="e">
        <f t="shared" si="256"/>
        <v>#DIV/0!</v>
      </c>
      <c r="AE685" s="31">
        <f t="shared" si="257"/>
        <v>0</v>
      </c>
      <c r="AF685" s="31">
        <f t="shared" si="258"/>
        <v>0.33400930851063831</v>
      </c>
      <c r="AG685" s="26">
        <f>SUMIF(Unloader!B:B,Summary!B685,Unloader!M:M)</f>
        <v>0</v>
      </c>
      <c r="AH685" s="26">
        <f>SUMIF(C$2:C685,C685,AG$2:AG685)</f>
        <v>0</v>
      </c>
      <c r="AI685" s="26">
        <f>SUM(AG$2:AG685)</f>
        <v>1381981</v>
      </c>
      <c r="AJ685" s="28">
        <f>SUMIF(Unloader!B:B,Summary!B685,Unloader!X:X)</f>
        <v>0</v>
      </c>
      <c r="AK685" s="28">
        <f>SUMIF(Unloader!B:B,Summary!B685,Unloader!AE:AE)+SUMIF(Unloader!B:B,Summary!B685,Unloader!BS:BS)+SUMIF(Unloader!B:B,Summary!B685,Unloader!BO:BO)</f>
        <v>0</v>
      </c>
      <c r="AL685" s="28">
        <f>SUMIF(C$2:C685,C685,AJ$2:AJ685)</f>
        <v>0</v>
      </c>
      <c r="AM685" s="28">
        <f>SUMIF(C$2:C685,C685,AK$2:AK685)</f>
        <v>0</v>
      </c>
      <c r="AN685" s="18" t="e">
        <f t="shared" si="259"/>
        <v>#DIV/0!</v>
      </c>
      <c r="AO685" s="18">
        <f>SUM(AJ$2:AJ685)</f>
        <v>52.99444444444444</v>
      </c>
      <c r="AP685" s="18">
        <f>SUM(AK$2:AK685)</f>
        <v>13.250694444444441</v>
      </c>
      <c r="AQ685" s="18">
        <f t="shared" si="260"/>
        <v>1448.8452062693295</v>
      </c>
    </row>
    <row r="686" spans="1:43" x14ac:dyDescent="0.25">
      <c r="A686" s="49">
        <f t="shared" si="264"/>
        <v>685</v>
      </c>
      <c r="B686" s="120">
        <f t="shared" si="264"/>
        <v>41318</v>
      </c>
      <c r="C686" s="21">
        <f t="shared" si="242"/>
        <v>2</v>
      </c>
      <c r="D686" s="51">
        <f>COUNTIF('Rake Load'!A:A,Summary!B686)</f>
        <v>0</v>
      </c>
      <c r="E686" s="51">
        <f>SUMIF('Rake Load'!A:A,B686,'Rake Load'!F:F)</f>
        <v>0</v>
      </c>
      <c r="F686" s="23">
        <f>SUMIF('Rake Load'!A:A,B686,'Rake Load'!AB:AB)</f>
        <v>0</v>
      </c>
      <c r="G686" s="23" t="e">
        <f t="shared" si="243"/>
        <v>#DIV/0!</v>
      </c>
      <c r="H686" s="24" t="e">
        <f t="shared" si="244"/>
        <v>#DIV/0!</v>
      </c>
      <c r="I686" s="24" t="e">
        <f t="shared" si="245"/>
        <v>#DIV/0!</v>
      </c>
      <c r="J686" s="23">
        <f>SUMIF('Rake Load'!A:A,B686,'Rake Load'!BI:BI)</f>
        <v>0</v>
      </c>
      <c r="K686" s="29">
        <f t="shared" si="246"/>
        <v>0</v>
      </c>
      <c r="L686" s="29" t="e">
        <f t="shared" si="247"/>
        <v>#DIV/0!</v>
      </c>
      <c r="M686" s="36" t="e">
        <f t="shared" si="248"/>
        <v>#DIV/0!</v>
      </c>
      <c r="N686" s="36" t="e">
        <f t="shared" si="249"/>
        <v>#DIV/0!</v>
      </c>
      <c r="O686" s="122">
        <f>SUMIF(C$2:C686,C686,D$2:D686)</f>
        <v>6</v>
      </c>
      <c r="P686" s="21">
        <f>SUMIF(C$2:C686,C686,F$2:F686)</f>
        <v>0</v>
      </c>
      <c r="Q686" s="25">
        <f t="shared" si="250"/>
        <v>0</v>
      </c>
      <c r="R686" s="24">
        <f t="shared" si="251"/>
        <v>0</v>
      </c>
      <c r="S686" s="24">
        <f t="shared" si="252"/>
        <v>0</v>
      </c>
      <c r="T686" s="122">
        <f>SUM(D$2:D686)</f>
        <v>376</v>
      </c>
      <c r="U686" s="26">
        <f>SUMIF(C$2:C686,C686,E$2:E686)</f>
        <v>13896.57</v>
      </c>
      <c r="V686" s="26">
        <f>SUM(E$2:E686)</f>
        <v>1324319.5799999998</v>
      </c>
      <c r="W686" s="31">
        <f>SUM(F$2:F686)</f>
        <v>50.32291666666665</v>
      </c>
      <c r="X686" s="31">
        <f t="shared" si="253"/>
        <v>0.13383754432624109</v>
      </c>
      <c r="Y686" s="24">
        <f t="shared" si="254"/>
        <v>3</v>
      </c>
      <c r="Z686" s="24">
        <f t="shared" si="255"/>
        <v>12</v>
      </c>
      <c r="AA686" s="26">
        <f>SUMIF('Rake Load'!A:A,Summary!B686,'Rake Load'!AO:AO)</f>
        <v>0</v>
      </c>
      <c r="AB686" s="26">
        <f>SUMIF(C$2:C686,C686,AA$2:AA686)</f>
        <v>0</v>
      </c>
      <c r="AC686" s="26">
        <f>SUM(AA$2:AA686)</f>
        <v>125.58750000000001</v>
      </c>
      <c r="AD686" s="31" t="e">
        <f t="shared" si="256"/>
        <v>#DIV/0!</v>
      </c>
      <c r="AE686" s="31">
        <f t="shared" si="257"/>
        <v>0</v>
      </c>
      <c r="AF686" s="31">
        <f t="shared" si="258"/>
        <v>0.33400930851063831</v>
      </c>
      <c r="AG686" s="26">
        <f>SUMIF(Unloader!B:B,Summary!B686,Unloader!M:M)</f>
        <v>0</v>
      </c>
      <c r="AH686" s="26">
        <f>SUMIF(C$2:C686,C686,AG$2:AG686)</f>
        <v>0</v>
      </c>
      <c r="AI686" s="26">
        <f>SUM(AG$2:AG686)</f>
        <v>1381981</v>
      </c>
      <c r="AJ686" s="28">
        <f>SUMIF(Unloader!B:B,Summary!B686,Unloader!X:X)</f>
        <v>0</v>
      </c>
      <c r="AK686" s="28">
        <f>SUMIF(Unloader!B:B,Summary!B686,Unloader!AE:AE)+SUMIF(Unloader!B:B,Summary!B686,Unloader!BS:BS)+SUMIF(Unloader!B:B,Summary!B686,Unloader!BO:BO)</f>
        <v>0</v>
      </c>
      <c r="AL686" s="28">
        <f>SUMIF(C$2:C686,C686,AJ$2:AJ686)</f>
        <v>0</v>
      </c>
      <c r="AM686" s="28">
        <f>SUMIF(C$2:C686,C686,AK$2:AK686)</f>
        <v>0</v>
      </c>
      <c r="AN686" s="18" t="e">
        <f t="shared" si="259"/>
        <v>#DIV/0!</v>
      </c>
      <c r="AO686" s="18">
        <f>SUM(AJ$2:AJ686)</f>
        <v>52.99444444444444</v>
      </c>
      <c r="AP686" s="18">
        <f>SUM(AK$2:AK686)</f>
        <v>13.250694444444441</v>
      </c>
      <c r="AQ686" s="18">
        <f t="shared" si="260"/>
        <v>1448.8452062693295</v>
      </c>
    </row>
    <row r="687" spans="1:43" x14ac:dyDescent="0.25">
      <c r="A687" s="49">
        <f t="shared" si="264"/>
        <v>686</v>
      </c>
      <c r="B687" s="120">
        <f t="shared" si="264"/>
        <v>41319</v>
      </c>
      <c r="C687" s="21">
        <f t="shared" si="242"/>
        <v>2</v>
      </c>
      <c r="D687" s="51">
        <f>COUNTIF('Rake Load'!A:A,Summary!B687)</f>
        <v>0</v>
      </c>
      <c r="E687" s="51">
        <f>SUMIF('Rake Load'!A:A,B687,'Rake Load'!F:F)</f>
        <v>0</v>
      </c>
      <c r="F687" s="23">
        <f>SUMIF('Rake Load'!A:A,B687,'Rake Load'!AB:AB)</f>
        <v>0</v>
      </c>
      <c r="G687" s="23" t="e">
        <f t="shared" si="243"/>
        <v>#DIV/0!</v>
      </c>
      <c r="H687" s="24" t="e">
        <f t="shared" si="244"/>
        <v>#DIV/0!</v>
      </c>
      <c r="I687" s="24" t="e">
        <f t="shared" si="245"/>
        <v>#DIV/0!</v>
      </c>
      <c r="J687" s="23">
        <f>SUMIF('Rake Load'!A:A,B687,'Rake Load'!BI:BI)</f>
        <v>0</v>
      </c>
      <c r="K687" s="29">
        <f t="shared" si="246"/>
        <v>0</v>
      </c>
      <c r="L687" s="29" t="e">
        <f t="shared" si="247"/>
        <v>#DIV/0!</v>
      </c>
      <c r="M687" s="36" t="e">
        <f t="shared" si="248"/>
        <v>#DIV/0!</v>
      </c>
      <c r="N687" s="36" t="e">
        <f t="shared" si="249"/>
        <v>#DIV/0!</v>
      </c>
      <c r="O687" s="122">
        <f>SUMIF(C$2:C687,C687,D$2:D687)</f>
        <v>6</v>
      </c>
      <c r="P687" s="21">
        <f>SUMIF(C$2:C687,C687,F$2:F687)</f>
        <v>0</v>
      </c>
      <c r="Q687" s="25">
        <f t="shared" si="250"/>
        <v>0</v>
      </c>
      <c r="R687" s="24">
        <f t="shared" si="251"/>
        <v>0</v>
      </c>
      <c r="S687" s="24">
        <f t="shared" si="252"/>
        <v>0</v>
      </c>
      <c r="T687" s="122">
        <f>SUM(D$2:D687)</f>
        <v>376</v>
      </c>
      <c r="U687" s="26">
        <f>SUMIF(C$2:C687,C687,E$2:E687)</f>
        <v>13896.57</v>
      </c>
      <c r="V687" s="26">
        <f>SUM(E$2:E687)</f>
        <v>1324319.5799999998</v>
      </c>
      <c r="W687" s="31">
        <f>SUM(F$2:F687)</f>
        <v>50.32291666666665</v>
      </c>
      <c r="X687" s="31">
        <f t="shared" si="253"/>
        <v>0.13383754432624109</v>
      </c>
      <c r="Y687" s="24">
        <f t="shared" si="254"/>
        <v>3</v>
      </c>
      <c r="Z687" s="24">
        <f t="shared" si="255"/>
        <v>12</v>
      </c>
      <c r="AA687" s="26">
        <f>SUMIF('Rake Load'!A:A,Summary!B687,'Rake Load'!AO:AO)</f>
        <v>0</v>
      </c>
      <c r="AB687" s="26">
        <f>SUMIF(C$2:C687,C687,AA$2:AA687)</f>
        <v>0</v>
      </c>
      <c r="AC687" s="26">
        <f>SUM(AA$2:AA687)</f>
        <v>125.58750000000001</v>
      </c>
      <c r="AD687" s="31" t="e">
        <f t="shared" si="256"/>
        <v>#DIV/0!</v>
      </c>
      <c r="AE687" s="31">
        <f t="shared" si="257"/>
        <v>0</v>
      </c>
      <c r="AF687" s="31">
        <f t="shared" si="258"/>
        <v>0.33400930851063831</v>
      </c>
      <c r="AG687" s="26">
        <f>SUMIF(Unloader!B:B,Summary!B687,Unloader!M:M)</f>
        <v>0</v>
      </c>
      <c r="AH687" s="26">
        <f>SUMIF(C$2:C687,C687,AG$2:AG687)</f>
        <v>0</v>
      </c>
      <c r="AI687" s="26">
        <f>SUM(AG$2:AG687)</f>
        <v>1381981</v>
      </c>
      <c r="AJ687" s="28">
        <f>SUMIF(Unloader!B:B,Summary!B687,Unloader!X:X)</f>
        <v>0</v>
      </c>
      <c r="AK687" s="28">
        <f>SUMIF(Unloader!B:B,Summary!B687,Unloader!AE:AE)+SUMIF(Unloader!B:B,Summary!B687,Unloader!BS:BS)+SUMIF(Unloader!B:B,Summary!B687,Unloader!BO:BO)</f>
        <v>0</v>
      </c>
      <c r="AL687" s="28">
        <f>SUMIF(C$2:C687,C687,AJ$2:AJ687)</f>
        <v>0</v>
      </c>
      <c r="AM687" s="28">
        <f>SUMIF(C$2:C687,C687,AK$2:AK687)</f>
        <v>0</v>
      </c>
      <c r="AN687" s="18" t="e">
        <f t="shared" si="259"/>
        <v>#DIV/0!</v>
      </c>
      <c r="AO687" s="18">
        <f>SUM(AJ$2:AJ687)</f>
        <v>52.99444444444444</v>
      </c>
      <c r="AP687" s="18">
        <f>SUM(AK$2:AK687)</f>
        <v>13.250694444444441</v>
      </c>
      <c r="AQ687" s="18">
        <f t="shared" si="260"/>
        <v>1448.8452062693295</v>
      </c>
    </row>
    <row r="688" spans="1:43" x14ac:dyDescent="0.25">
      <c r="A688" s="49">
        <f t="shared" si="264"/>
        <v>687</v>
      </c>
      <c r="B688" s="120">
        <f t="shared" si="264"/>
        <v>41320</v>
      </c>
      <c r="C688" s="21">
        <f t="shared" si="242"/>
        <v>2</v>
      </c>
      <c r="D688" s="51">
        <f>COUNTIF('Rake Load'!A:A,Summary!B688)</f>
        <v>0</v>
      </c>
      <c r="E688" s="51">
        <f>SUMIF('Rake Load'!A:A,B688,'Rake Load'!F:F)</f>
        <v>0</v>
      </c>
      <c r="F688" s="23">
        <f>SUMIF('Rake Load'!A:A,B688,'Rake Load'!AB:AB)</f>
        <v>0</v>
      </c>
      <c r="G688" s="23" t="e">
        <f t="shared" si="243"/>
        <v>#DIV/0!</v>
      </c>
      <c r="H688" s="24" t="e">
        <f t="shared" si="244"/>
        <v>#DIV/0!</v>
      </c>
      <c r="I688" s="24" t="e">
        <f t="shared" si="245"/>
        <v>#DIV/0!</v>
      </c>
      <c r="J688" s="23">
        <f>SUMIF('Rake Load'!A:A,B688,'Rake Load'!BI:BI)</f>
        <v>0</v>
      </c>
      <c r="K688" s="29">
        <f t="shared" si="246"/>
        <v>0</v>
      </c>
      <c r="L688" s="29" t="e">
        <f t="shared" si="247"/>
        <v>#DIV/0!</v>
      </c>
      <c r="M688" s="36" t="e">
        <f t="shared" si="248"/>
        <v>#DIV/0!</v>
      </c>
      <c r="N688" s="36" t="e">
        <f t="shared" si="249"/>
        <v>#DIV/0!</v>
      </c>
      <c r="O688" s="122">
        <f>SUMIF(C$2:C688,C688,D$2:D688)</f>
        <v>6</v>
      </c>
      <c r="P688" s="21">
        <f>SUMIF(C$2:C688,C688,F$2:F688)</f>
        <v>0</v>
      </c>
      <c r="Q688" s="25">
        <f t="shared" si="250"/>
        <v>0</v>
      </c>
      <c r="R688" s="24">
        <f t="shared" si="251"/>
        <v>0</v>
      </c>
      <c r="S688" s="24">
        <f t="shared" si="252"/>
        <v>0</v>
      </c>
      <c r="T688" s="122">
        <f>SUM(D$2:D688)</f>
        <v>376</v>
      </c>
      <c r="U688" s="26">
        <f>SUMIF(C$2:C688,C688,E$2:E688)</f>
        <v>13896.57</v>
      </c>
      <c r="V688" s="26">
        <f>SUM(E$2:E688)</f>
        <v>1324319.5799999998</v>
      </c>
      <c r="W688" s="31">
        <f>SUM(F$2:F688)</f>
        <v>50.32291666666665</v>
      </c>
      <c r="X688" s="31">
        <f t="shared" si="253"/>
        <v>0.13383754432624109</v>
      </c>
      <c r="Y688" s="24">
        <f t="shared" si="254"/>
        <v>3</v>
      </c>
      <c r="Z688" s="24">
        <f t="shared" si="255"/>
        <v>12</v>
      </c>
      <c r="AA688" s="26">
        <f>SUMIF('Rake Load'!A:A,Summary!B688,'Rake Load'!AO:AO)</f>
        <v>0</v>
      </c>
      <c r="AB688" s="26">
        <f>SUMIF(C$2:C688,C688,AA$2:AA688)</f>
        <v>0</v>
      </c>
      <c r="AC688" s="26">
        <f>SUM(AA$2:AA688)</f>
        <v>125.58750000000001</v>
      </c>
      <c r="AD688" s="31" t="e">
        <f t="shared" si="256"/>
        <v>#DIV/0!</v>
      </c>
      <c r="AE688" s="31">
        <f t="shared" si="257"/>
        <v>0</v>
      </c>
      <c r="AF688" s="31">
        <f t="shared" si="258"/>
        <v>0.33400930851063831</v>
      </c>
      <c r="AG688" s="26">
        <f>SUMIF(Unloader!B:B,Summary!B688,Unloader!M:M)</f>
        <v>0</v>
      </c>
      <c r="AH688" s="26">
        <f>SUMIF(C$2:C688,C688,AG$2:AG688)</f>
        <v>0</v>
      </c>
      <c r="AI688" s="26">
        <f>SUM(AG$2:AG688)</f>
        <v>1381981</v>
      </c>
      <c r="AJ688" s="28">
        <f>SUMIF(Unloader!B:B,Summary!B688,Unloader!X:X)</f>
        <v>0</v>
      </c>
      <c r="AK688" s="28">
        <f>SUMIF(Unloader!B:B,Summary!B688,Unloader!AE:AE)+SUMIF(Unloader!B:B,Summary!B688,Unloader!BS:BS)+SUMIF(Unloader!B:B,Summary!B688,Unloader!BO:BO)</f>
        <v>0</v>
      </c>
      <c r="AL688" s="28">
        <f>SUMIF(C$2:C688,C688,AJ$2:AJ688)</f>
        <v>0</v>
      </c>
      <c r="AM688" s="28">
        <f>SUMIF(C$2:C688,C688,AK$2:AK688)</f>
        <v>0</v>
      </c>
      <c r="AN688" s="18" t="e">
        <f t="shared" si="259"/>
        <v>#DIV/0!</v>
      </c>
      <c r="AO688" s="18">
        <f>SUM(AJ$2:AJ688)</f>
        <v>52.99444444444444</v>
      </c>
      <c r="AP688" s="18">
        <f>SUM(AK$2:AK688)</f>
        <v>13.250694444444441</v>
      </c>
      <c r="AQ688" s="18">
        <f t="shared" si="260"/>
        <v>1448.8452062693295</v>
      </c>
    </row>
    <row r="689" spans="1:43" x14ac:dyDescent="0.25">
      <c r="A689" s="49">
        <f t="shared" si="264"/>
        <v>688</v>
      </c>
      <c r="B689" s="120">
        <f t="shared" si="264"/>
        <v>41321</v>
      </c>
      <c r="C689" s="21">
        <f t="shared" si="242"/>
        <v>2</v>
      </c>
      <c r="D689" s="51">
        <f>COUNTIF('Rake Load'!A:A,Summary!B689)</f>
        <v>0</v>
      </c>
      <c r="E689" s="51">
        <f>SUMIF('Rake Load'!A:A,B689,'Rake Load'!F:F)</f>
        <v>0</v>
      </c>
      <c r="F689" s="23">
        <f>SUMIF('Rake Load'!A:A,B689,'Rake Load'!AB:AB)</f>
        <v>0</v>
      </c>
      <c r="G689" s="23" t="e">
        <f t="shared" si="243"/>
        <v>#DIV/0!</v>
      </c>
      <c r="H689" s="24" t="e">
        <f t="shared" si="244"/>
        <v>#DIV/0!</v>
      </c>
      <c r="I689" s="24" t="e">
        <f t="shared" si="245"/>
        <v>#DIV/0!</v>
      </c>
      <c r="J689" s="23">
        <f>SUMIF('Rake Load'!A:A,B689,'Rake Load'!BI:BI)</f>
        <v>0</v>
      </c>
      <c r="K689" s="29">
        <f t="shared" si="246"/>
        <v>0</v>
      </c>
      <c r="L689" s="29" t="e">
        <f t="shared" si="247"/>
        <v>#DIV/0!</v>
      </c>
      <c r="M689" s="36" t="e">
        <f t="shared" si="248"/>
        <v>#DIV/0!</v>
      </c>
      <c r="N689" s="36" t="e">
        <f t="shared" si="249"/>
        <v>#DIV/0!</v>
      </c>
      <c r="O689" s="122">
        <f>SUMIF(C$2:C689,C689,D$2:D689)</f>
        <v>6</v>
      </c>
      <c r="P689" s="21">
        <f>SUMIF(C$2:C689,C689,F$2:F689)</f>
        <v>0</v>
      </c>
      <c r="Q689" s="25">
        <f t="shared" si="250"/>
        <v>0</v>
      </c>
      <c r="R689" s="24">
        <f t="shared" si="251"/>
        <v>0</v>
      </c>
      <c r="S689" s="24">
        <f t="shared" si="252"/>
        <v>0</v>
      </c>
      <c r="T689" s="122">
        <f>SUM(D$2:D689)</f>
        <v>376</v>
      </c>
      <c r="U689" s="26">
        <f>SUMIF(C$2:C689,C689,E$2:E689)</f>
        <v>13896.57</v>
      </c>
      <c r="V689" s="26">
        <f>SUM(E$2:E689)</f>
        <v>1324319.5799999998</v>
      </c>
      <c r="W689" s="31">
        <f>SUM(F$2:F689)</f>
        <v>50.32291666666665</v>
      </c>
      <c r="X689" s="31">
        <f t="shared" si="253"/>
        <v>0.13383754432624109</v>
      </c>
      <c r="Y689" s="24">
        <f t="shared" si="254"/>
        <v>3</v>
      </c>
      <c r="Z689" s="24">
        <f t="shared" si="255"/>
        <v>12</v>
      </c>
      <c r="AA689" s="26">
        <f>SUMIF('Rake Load'!A:A,Summary!B689,'Rake Load'!AO:AO)</f>
        <v>0</v>
      </c>
      <c r="AB689" s="26">
        <f>SUMIF(C$2:C689,C689,AA$2:AA689)</f>
        <v>0</v>
      </c>
      <c r="AC689" s="26">
        <f>SUM(AA$2:AA689)</f>
        <v>125.58750000000001</v>
      </c>
      <c r="AD689" s="31" t="e">
        <f t="shared" si="256"/>
        <v>#DIV/0!</v>
      </c>
      <c r="AE689" s="31">
        <f t="shared" si="257"/>
        <v>0</v>
      </c>
      <c r="AF689" s="31">
        <f t="shared" si="258"/>
        <v>0.33400930851063831</v>
      </c>
      <c r="AG689" s="26">
        <f>SUMIF(Unloader!B:B,Summary!B689,Unloader!M:M)</f>
        <v>0</v>
      </c>
      <c r="AH689" s="26">
        <f>SUMIF(C$2:C689,C689,AG$2:AG689)</f>
        <v>0</v>
      </c>
      <c r="AI689" s="26">
        <f>SUM(AG$2:AG689)</f>
        <v>1381981</v>
      </c>
      <c r="AJ689" s="28">
        <f>SUMIF(Unloader!B:B,Summary!B689,Unloader!X:X)</f>
        <v>0</v>
      </c>
      <c r="AK689" s="28">
        <f>SUMIF(Unloader!B:B,Summary!B689,Unloader!AE:AE)+SUMIF(Unloader!B:B,Summary!B689,Unloader!BS:BS)+SUMIF(Unloader!B:B,Summary!B689,Unloader!BO:BO)</f>
        <v>0</v>
      </c>
      <c r="AL689" s="28">
        <f>SUMIF(C$2:C689,C689,AJ$2:AJ689)</f>
        <v>0</v>
      </c>
      <c r="AM689" s="28">
        <f>SUMIF(C$2:C689,C689,AK$2:AK689)</f>
        <v>0</v>
      </c>
      <c r="AN689" s="18" t="e">
        <f t="shared" si="259"/>
        <v>#DIV/0!</v>
      </c>
      <c r="AO689" s="18">
        <f>SUM(AJ$2:AJ689)</f>
        <v>52.99444444444444</v>
      </c>
      <c r="AP689" s="18">
        <f>SUM(AK$2:AK689)</f>
        <v>13.250694444444441</v>
      </c>
      <c r="AQ689" s="18">
        <f t="shared" si="260"/>
        <v>1448.8452062693295</v>
      </c>
    </row>
    <row r="690" spans="1:43" x14ac:dyDescent="0.25">
      <c r="A690" s="49">
        <f t="shared" si="264"/>
        <v>689</v>
      </c>
      <c r="B690" s="120">
        <f t="shared" si="264"/>
        <v>41322</v>
      </c>
      <c r="C690" s="21">
        <f t="shared" si="242"/>
        <v>2</v>
      </c>
      <c r="D690" s="51">
        <f>COUNTIF('Rake Load'!A:A,Summary!B690)</f>
        <v>0</v>
      </c>
      <c r="E690" s="51">
        <f>SUMIF('Rake Load'!A:A,B690,'Rake Load'!F:F)</f>
        <v>0</v>
      </c>
      <c r="F690" s="23">
        <f>SUMIF('Rake Load'!A:A,B690,'Rake Load'!AB:AB)</f>
        <v>0</v>
      </c>
      <c r="G690" s="23" t="e">
        <f t="shared" si="243"/>
        <v>#DIV/0!</v>
      </c>
      <c r="H690" s="24" t="e">
        <f t="shared" si="244"/>
        <v>#DIV/0!</v>
      </c>
      <c r="I690" s="24" t="e">
        <f t="shared" si="245"/>
        <v>#DIV/0!</v>
      </c>
      <c r="J690" s="23">
        <f>SUMIF('Rake Load'!A:A,B690,'Rake Load'!BI:BI)</f>
        <v>0</v>
      </c>
      <c r="K690" s="29">
        <f t="shared" si="246"/>
        <v>0</v>
      </c>
      <c r="L690" s="29" t="e">
        <f t="shared" si="247"/>
        <v>#DIV/0!</v>
      </c>
      <c r="M690" s="36" t="e">
        <f t="shared" si="248"/>
        <v>#DIV/0!</v>
      </c>
      <c r="N690" s="36" t="e">
        <f t="shared" si="249"/>
        <v>#DIV/0!</v>
      </c>
      <c r="O690" s="122">
        <f>SUMIF(C$2:C690,C690,D$2:D690)</f>
        <v>6</v>
      </c>
      <c r="P690" s="21">
        <f>SUMIF(C$2:C690,C690,F$2:F690)</f>
        <v>0</v>
      </c>
      <c r="Q690" s="25">
        <f t="shared" si="250"/>
        <v>0</v>
      </c>
      <c r="R690" s="24">
        <f t="shared" si="251"/>
        <v>0</v>
      </c>
      <c r="S690" s="24">
        <f t="shared" si="252"/>
        <v>0</v>
      </c>
      <c r="T690" s="122">
        <f>SUM(D$2:D690)</f>
        <v>376</v>
      </c>
      <c r="U690" s="26">
        <f>SUMIF(C$2:C690,C690,E$2:E690)</f>
        <v>13896.57</v>
      </c>
      <c r="V690" s="26">
        <f>SUM(E$2:E690)</f>
        <v>1324319.5799999998</v>
      </c>
      <c r="W690" s="31">
        <f>SUM(F$2:F690)</f>
        <v>50.32291666666665</v>
      </c>
      <c r="X690" s="31">
        <f t="shared" si="253"/>
        <v>0.13383754432624109</v>
      </c>
      <c r="Y690" s="24">
        <f t="shared" si="254"/>
        <v>3</v>
      </c>
      <c r="Z690" s="24">
        <f t="shared" si="255"/>
        <v>12</v>
      </c>
      <c r="AA690" s="26">
        <f>SUMIF('Rake Load'!A:A,Summary!B690,'Rake Load'!AO:AO)</f>
        <v>0</v>
      </c>
      <c r="AB690" s="26">
        <f>SUMIF(C$2:C690,C690,AA$2:AA690)</f>
        <v>0</v>
      </c>
      <c r="AC690" s="26">
        <f>SUM(AA$2:AA690)</f>
        <v>125.58750000000001</v>
      </c>
      <c r="AD690" s="31" t="e">
        <f t="shared" si="256"/>
        <v>#DIV/0!</v>
      </c>
      <c r="AE690" s="31">
        <f t="shared" si="257"/>
        <v>0</v>
      </c>
      <c r="AF690" s="31">
        <f t="shared" si="258"/>
        <v>0.33400930851063831</v>
      </c>
      <c r="AG690" s="26">
        <f>SUMIF(Unloader!B:B,Summary!B690,Unloader!M:M)</f>
        <v>0</v>
      </c>
      <c r="AH690" s="26">
        <f>SUMIF(C$2:C690,C690,AG$2:AG690)</f>
        <v>0</v>
      </c>
      <c r="AI690" s="26">
        <f>SUM(AG$2:AG690)</f>
        <v>1381981</v>
      </c>
      <c r="AJ690" s="28">
        <f>SUMIF(Unloader!B:B,Summary!B690,Unloader!X:X)</f>
        <v>0</v>
      </c>
      <c r="AK690" s="28">
        <f>SUMIF(Unloader!B:B,Summary!B690,Unloader!AE:AE)+SUMIF(Unloader!B:B,Summary!B690,Unloader!BS:BS)+SUMIF(Unloader!B:B,Summary!B690,Unloader!BO:BO)</f>
        <v>0</v>
      </c>
      <c r="AL690" s="28">
        <f>SUMIF(C$2:C690,C690,AJ$2:AJ690)</f>
        <v>0</v>
      </c>
      <c r="AM690" s="28">
        <f>SUMIF(C$2:C690,C690,AK$2:AK690)</f>
        <v>0</v>
      </c>
      <c r="AN690" s="18" t="e">
        <f t="shared" si="259"/>
        <v>#DIV/0!</v>
      </c>
      <c r="AO690" s="18">
        <f>SUM(AJ$2:AJ690)</f>
        <v>52.99444444444444</v>
      </c>
      <c r="AP690" s="18">
        <f>SUM(AK$2:AK690)</f>
        <v>13.250694444444441</v>
      </c>
      <c r="AQ690" s="18">
        <f t="shared" si="260"/>
        <v>1448.8452062693295</v>
      </c>
    </row>
    <row r="691" spans="1:43" x14ac:dyDescent="0.25">
      <c r="A691" s="49">
        <f t="shared" si="264"/>
        <v>690</v>
      </c>
      <c r="B691" s="120">
        <f t="shared" si="264"/>
        <v>41323</v>
      </c>
      <c r="C691" s="21">
        <f t="shared" si="242"/>
        <v>2</v>
      </c>
      <c r="D691" s="51">
        <f>COUNTIF('Rake Load'!A:A,Summary!B691)</f>
        <v>0</v>
      </c>
      <c r="E691" s="51">
        <f>SUMIF('Rake Load'!A:A,B691,'Rake Load'!F:F)</f>
        <v>0</v>
      </c>
      <c r="F691" s="23">
        <f>SUMIF('Rake Load'!A:A,B691,'Rake Load'!AB:AB)</f>
        <v>0</v>
      </c>
      <c r="G691" s="23" t="e">
        <f t="shared" si="243"/>
        <v>#DIV/0!</v>
      </c>
      <c r="H691" s="24" t="e">
        <f t="shared" si="244"/>
        <v>#DIV/0!</v>
      </c>
      <c r="I691" s="24" t="e">
        <f t="shared" si="245"/>
        <v>#DIV/0!</v>
      </c>
      <c r="J691" s="23">
        <f>SUMIF('Rake Load'!A:A,B691,'Rake Load'!BI:BI)</f>
        <v>0</v>
      </c>
      <c r="K691" s="29">
        <f t="shared" si="246"/>
        <v>0</v>
      </c>
      <c r="L691" s="29" t="e">
        <f t="shared" si="247"/>
        <v>#DIV/0!</v>
      </c>
      <c r="M691" s="36" t="e">
        <f t="shared" si="248"/>
        <v>#DIV/0!</v>
      </c>
      <c r="N691" s="36" t="e">
        <f t="shared" si="249"/>
        <v>#DIV/0!</v>
      </c>
      <c r="O691" s="122">
        <f>SUMIF(C$2:C691,C691,D$2:D691)</f>
        <v>6</v>
      </c>
      <c r="P691" s="21">
        <f>SUMIF(C$2:C691,C691,F$2:F691)</f>
        <v>0</v>
      </c>
      <c r="Q691" s="25">
        <f t="shared" si="250"/>
        <v>0</v>
      </c>
      <c r="R691" s="24">
        <f t="shared" si="251"/>
        <v>0</v>
      </c>
      <c r="S691" s="24">
        <f t="shared" si="252"/>
        <v>0</v>
      </c>
      <c r="T691" s="122">
        <f>SUM(D$2:D691)</f>
        <v>376</v>
      </c>
      <c r="U691" s="26">
        <f>SUMIF(C$2:C691,C691,E$2:E691)</f>
        <v>13896.57</v>
      </c>
      <c r="V691" s="26">
        <f>SUM(E$2:E691)</f>
        <v>1324319.5799999998</v>
      </c>
      <c r="W691" s="31">
        <f>SUM(F$2:F691)</f>
        <v>50.32291666666665</v>
      </c>
      <c r="X691" s="31">
        <f t="shared" si="253"/>
        <v>0.13383754432624109</v>
      </c>
      <c r="Y691" s="24">
        <f t="shared" si="254"/>
        <v>3</v>
      </c>
      <c r="Z691" s="24">
        <f t="shared" si="255"/>
        <v>12</v>
      </c>
      <c r="AA691" s="26">
        <f>SUMIF('Rake Load'!A:A,Summary!B691,'Rake Load'!AO:AO)</f>
        <v>0</v>
      </c>
      <c r="AB691" s="26">
        <f>SUMIF(C$2:C691,C691,AA$2:AA691)</f>
        <v>0</v>
      </c>
      <c r="AC691" s="26">
        <f>SUM(AA$2:AA691)</f>
        <v>125.58750000000001</v>
      </c>
      <c r="AD691" s="31" t="e">
        <f t="shared" si="256"/>
        <v>#DIV/0!</v>
      </c>
      <c r="AE691" s="31">
        <f t="shared" si="257"/>
        <v>0</v>
      </c>
      <c r="AF691" s="31">
        <f t="shared" si="258"/>
        <v>0.33400930851063831</v>
      </c>
      <c r="AG691" s="26">
        <f>SUMIF(Unloader!B:B,Summary!B691,Unloader!M:M)</f>
        <v>0</v>
      </c>
      <c r="AH691" s="26">
        <f>SUMIF(C$2:C691,C691,AG$2:AG691)</f>
        <v>0</v>
      </c>
      <c r="AI691" s="26">
        <f>SUM(AG$2:AG691)</f>
        <v>1381981</v>
      </c>
      <c r="AJ691" s="28">
        <f>SUMIF(Unloader!B:B,Summary!B691,Unloader!X:X)</f>
        <v>0</v>
      </c>
      <c r="AK691" s="28">
        <f>SUMIF(Unloader!B:B,Summary!B691,Unloader!AE:AE)+SUMIF(Unloader!B:B,Summary!B691,Unloader!BS:BS)+SUMIF(Unloader!B:B,Summary!B691,Unloader!BO:BO)</f>
        <v>0</v>
      </c>
      <c r="AL691" s="28">
        <f>SUMIF(C$2:C691,C691,AJ$2:AJ691)</f>
        <v>0</v>
      </c>
      <c r="AM691" s="28">
        <f>SUMIF(C$2:C691,C691,AK$2:AK691)</f>
        <v>0</v>
      </c>
      <c r="AN691" s="18" t="e">
        <f t="shared" si="259"/>
        <v>#DIV/0!</v>
      </c>
      <c r="AO691" s="18">
        <f>SUM(AJ$2:AJ691)</f>
        <v>52.99444444444444</v>
      </c>
      <c r="AP691" s="18">
        <f>SUM(AK$2:AK691)</f>
        <v>13.250694444444441</v>
      </c>
      <c r="AQ691" s="18">
        <f t="shared" si="260"/>
        <v>1448.8452062693295</v>
      </c>
    </row>
    <row r="692" spans="1:43" x14ac:dyDescent="0.25">
      <c r="A692" s="49">
        <f t="shared" si="264"/>
        <v>691</v>
      </c>
      <c r="B692" s="120">
        <f t="shared" si="264"/>
        <v>41324</v>
      </c>
      <c r="C692" s="21">
        <f t="shared" si="242"/>
        <v>2</v>
      </c>
      <c r="D692" s="51">
        <f>COUNTIF('Rake Load'!A:A,Summary!B692)</f>
        <v>0</v>
      </c>
      <c r="E692" s="51">
        <f>SUMIF('Rake Load'!A:A,B692,'Rake Load'!F:F)</f>
        <v>0</v>
      </c>
      <c r="F692" s="23">
        <f>SUMIF('Rake Load'!A:A,B692,'Rake Load'!AB:AB)</f>
        <v>0</v>
      </c>
      <c r="G692" s="23" t="e">
        <f t="shared" si="243"/>
        <v>#DIV/0!</v>
      </c>
      <c r="H692" s="24" t="e">
        <f t="shared" si="244"/>
        <v>#DIV/0!</v>
      </c>
      <c r="I692" s="24" t="e">
        <f t="shared" si="245"/>
        <v>#DIV/0!</v>
      </c>
      <c r="J692" s="23">
        <f>SUMIF('Rake Load'!A:A,B692,'Rake Load'!BI:BI)</f>
        <v>0</v>
      </c>
      <c r="K692" s="29">
        <f t="shared" si="246"/>
        <v>0</v>
      </c>
      <c r="L692" s="29" t="e">
        <f t="shared" si="247"/>
        <v>#DIV/0!</v>
      </c>
      <c r="M692" s="36" t="e">
        <f t="shared" si="248"/>
        <v>#DIV/0!</v>
      </c>
      <c r="N692" s="36" t="e">
        <f t="shared" si="249"/>
        <v>#DIV/0!</v>
      </c>
      <c r="O692" s="122">
        <f>SUMIF(C$2:C692,C692,D$2:D692)</f>
        <v>6</v>
      </c>
      <c r="P692" s="21">
        <f>SUMIF(C$2:C692,C692,F$2:F692)</f>
        <v>0</v>
      </c>
      <c r="Q692" s="25">
        <f t="shared" si="250"/>
        <v>0</v>
      </c>
      <c r="R692" s="24">
        <f t="shared" si="251"/>
        <v>0</v>
      </c>
      <c r="S692" s="24">
        <f t="shared" si="252"/>
        <v>0</v>
      </c>
      <c r="T692" s="122">
        <f>SUM(D$2:D692)</f>
        <v>376</v>
      </c>
      <c r="U692" s="26">
        <f>SUMIF(C$2:C692,C692,E$2:E692)</f>
        <v>13896.57</v>
      </c>
      <c r="V692" s="26">
        <f>SUM(E$2:E692)</f>
        <v>1324319.5799999998</v>
      </c>
      <c r="W692" s="31">
        <f>SUM(F$2:F692)</f>
        <v>50.32291666666665</v>
      </c>
      <c r="X692" s="31">
        <f t="shared" si="253"/>
        <v>0.13383754432624109</v>
      </c>
      <c r="Y692" s="24">
        <f t="shared" si="254"/>
        <v>3</v>
      </c>
      <c r="Z692" s="24">
        <f t="shared" si="255"/>
        <v>12</v>
      </c>
      <c r="AA692" s="26">
        <f>SUMIF('Rake Load'!A:A,Summary!B692,'Rake Load'!AO:AO)</f>
        <v>0</v>
      </c>
      <c r="AB692" s="26">
        <f>SUMIF(C$2:C692,C692,AA$2:AA692)</f>
        <v>0</v>
      </c>
      <c r="AC692" s="26">
        <f>SUM(AA$2:AA692)</f>
        <v>125.58750000000001</v>
      </c>
      <c r="AD692" s="31" t="e">
        <f t="shared" si="256"/>
        <v>#DIV/0!</v>
      </c>
      <c r="AE692" s="31">
        <f t="shared" si="257"/>
        <v>0</v>
      </c>
      <c r="AF692" s="31">
        <f t="shared" si="258"/>
        <v>0.33400930851063831</v>
      </c>
      <c r="AG692" s="26">
        <f>SUMIF(Unloader!B:B,Summary!B692,Unloader!M:M)</f>
        <v>0</v>
      </c>
      <c r="AH692" s="26">
        <f>SUMIF(C$2:C692,C692,AG$2:AG692)</f>
        <v>0</v>
      </c>
      <c r="AI692" s="26">
        <f>SUM(AG$2:AG692)</f>
        <v>1381981</v>
      </c>
      <c r="AJ692" s="28">
        <f>SUMIF(Unloader!B:B,Summary!B692,Unloader!X:X)</f>
        <v>0</v>
      </c>
      <c r="AK692" s="28">
        <f>SUMIF(Unloader!B:B,Summary!B692,Unloader!AE:AE)+SUMIF(Unloader!B:B,Summary!B692,Unloader!BS:BS)+SUMIF(Unloader!B:B,Summary!B692,Unloader!BO:BO)</f>
        <v>0</v>
      </c>
      <c r="AL692" s="28">
        <f>SUMIF(C$2:C692,C692,AJ$2:AJ692)</f>
        <v>0</v>
      </c>
      <c r="AM692" s="28">
        <f>SUMIF(C$2:C692,C692,AK$2:AK692)</f>
        <v>0</v>
      </c>
      <c r="AN692" s="18" t="e">
        <f t="shared" si="259"/>
        <v>#DIV/0!</v>
      </c>
      <c r="AO692" s="18">
        <f>SUM(AJ$2:AJ692)</f>
        <v>52.99444444444444</v>
      </c>
      <c r="AP692" s="18">
        <f>SUM(AK$2:AK692)</f>
        <v>13.250694444444441</v>
      </c>
      <c r="AQ692" s="18">
        <f t="shared" si="260"/>
        <v>1448.8452062693295</v>
      </c>
    </row>
    <row r="693" spans="1:43" x14ac:dyDescent="0.25">
      <c r="A693" s="49">
        <f t="shared" si="264"/>
        <v>692</v>
      </c>
      <c r="B693" s="120">
        <f t="shared" si="264"/>
        <v>41325</v>
      </c>
      <c r="C693" s="21">
        <f t="shared" si="242"/>
        <v>2</v>
      </c>
      <c r="D693" s="51">
        <f>COUNTIF('Rake Load'!A:A,Summary!B693)</f>
        <v>0</v>
      </c>
      <c r="E693" s="51">
        <f>SUMIF('Rake Load'!A:A,B693,'Rake Load'!F:F)</f>
        <v>0</v>
      </c>
      <c r="F693" s="23">
        <f>SUMIF('Rake Load'!A:A,B693,'Rake Load'!AB:AB)</f>
        <v>0</v>
      </c>
      <c r="G693" s="23" t="e">
        <f t="shared" si="243"/>
        <v>#DIV/0!</v>
      </c>
      <c r="H693" s="24" t="e">
        <f t="shared" si="244"/>
        <v>#DIV/0!</v>
      </c>
      <c r="I693" s="24" t="e">
        <f t="shared" si="245"/>
        <v>#DIV/0!</v>
      </c>
      <c r="J693" s="23">
        <f>SUMIF('Rake Load'!A:A,B693,'Rake Load'!BI:BI)</f>
        <v>0</v>
      </c>
      <c r="K693" s="29">
        <f t="shared" si="246"/>
        <v>0</v>
      </c>
      <c r="L693" s="29" t="e">
        <f t="shared" si="247"/>
        <v>#DIV/0!</v>
      </c>
      <c r="M693" s="36" t="e">
        <f t="shared" si="248"/>
        <v>#DIV/0!</v>
      </c>
      <c r="N693" s="36" t="e">
        <f t="shared" si="249"/>
        <v>#DIV/0!</v>
      </c>
      <c r="O693" s="122">
        <f>SUMIF(C$2:C693,C693,D$2:D693)</f>
        <v>6</v>
      </c>
      <c r="P693" s="21">
        <f>SUMIF(C$2:C693,C693,F$2:F693)</f>
        <v>0</v>
      </c>
      <c r="Q693" s="25">
        <f t="shared" si="250"/>
        <v>0</v>
      </c>
      <c r="R693" s="24">
        <f t="shared" si="251"/>
        <v>0</v>
      </c>
      <c r="S693" s="24">
        <f t="shared" si="252"/>
        <v>0</v>
      </c>
      <c r="T693" s="122">
        <f>SUM(D$2:D693)</f>
        <v>376</v>
      </c>
      <c r="U693" s="26">
        <f>SUMIF(C$2:C693,C693,E$2:E693)</f>
        <v>13896.57</v>
      </c>
      <c r="V693" s="26">
        <f>SUM(E$2:E693)</f>
        <v>1324319.5799999998</v>
      </c>
      <c r="W693" s="31">
        <f>SUM(F$2:F693)</f>
        <v>50.32291666666665</v>
      </c>
      <c r="X693" s="31">
        <f t="shared" si="253"/>
        <v>0.13383754432624109</v>
      </c>
      <c r="Y693" s="24">
        <f t="shared" si="254"/>
        <v>3</v>
      </c>
      <c r="Z693" s="24">
        <f t="shared" si="255"/>
        <v>12</v>
      </c>
      <c r="AA693" s="26">
        <f>SUMIF('Rake Load'!A:A,Summary!B693,'Rake Load'!AO:AO)</f>
        <v>0</v>
      </c>
      <c r="AB693" s="26">
        <f>SUMIF(C$2:C693,C693,AA$2:AA693)</f>
        <v>0</v>
      </c>
      <c r="AC693" s="26">
        <f>SUM(AA$2:AA693)</f>
        <v>125.58750000000001</v>
      </c>
      <c r="AD693" s="31" t="e">
        <f t="shared" si="256"/>
        <v>#DIV/0!</v>
      </c>
      <c r="AE693" s="31">
        <f t="shared" si="257"/>
        <v>0</v>
      </c>
      <c r="AF693" s="31">
        <f t="shared" si="258"/>
        <v>0.33400930851063831</v>
      </c>
      <c r="AG693" s="26">
        <f>SUMIF(Unloader!B:B,Summary!B693,Unloader!M:M)</f>
        <v>0</v>
      </c>
      <c r="AH693" s="26">
        <f>SUMIF(C$2:C693,C693,AG$2:AG693)</f>
        <v>0</v>
      </c>
      <c r="AI693" s="26">
        <f>SUM(AG$2:AG693)</f>
        <v>1381981</v>
      </c>
      <c r="AJ693" s="28">
        <f>SUMIF(Unloader!B:B,Summary!B693,Unloader!X:X)</f>
        <v>0</v>
      </c>
      <c r="AK693" s="28">
        <f>SUMIF(Unloader!B:B,Summary!B693,Unloader!AE:AE)+SUMIF(Unloader!B:B,Summary!B693,Unloader!BS:BS)+SUMIF(Unloader!B:B,Summary!B693,Unloader!BO:BO)</f>
        <v>0</v>
      </c>
      <c r="AL693" s="28">
        <f>SUMIF(C$2:C693,C693,AJ$2:AJ693)</f>
        <v>0</v>
      </c>
      <c r="AM693" s="28">
        <f>SUMIF(C$2:C693,C693,AK$2:AK693)</f>
        <v>0</v>
      </c>
      <c r="AN693" s="18" t="e">
        <f t="shared" si="259"/>
        <v>#DIV/0!</v>
      </c>
      <c r="AO693" s="18">
        <f>SUM(AJ$2:AJ693)</f>
        <v>52.99444444444444</v>
      </c>
      <c r="AP693" s="18">
        <f>SUM(AK$2:AK693)</f>
        <v>13.250694444444441</v>
      </c>
      <c r="AQ693" s="18">
        <f t="shared" si="260"/>
        <v>1448.8452062693295</v>
      </c>
    </row>
    <row r="694" spans="1:43" x14ac:dyDescent="0.25">
      <c r="A694" s="49">
        <f t="shared" si="264"/>
        <v>693</v>
      </c>
      <c r="B694" s="120">
        <f t="shared" si="264"/>
        <v>41326</v>
      </c>
      <c r="C694" s="21">
        <f t="shared" si="242"/>
        <v>2</v>
      </c>
      <c r="D694" s="51">
        <f>COUNTIF('Rake Load'!A:A,Summary!B694)</f>
        <v>0</v>
      </c>
      <c r="E694" s="51">
        <f>SUMIF('Rake Load'!A:A,B694,'Rake Load'!F:F)</f>
        <v>0</v>
      </c>
      <c r="F694" s="23">
        <f>SUMIF('Rake Load'!A:A,B694,'Rake Load'!AB:AB)</f>
        <v>0</v>
      </c>
      <c r="G694" s="23" t="e">
        <f t="shared" si="243"/>
        <v>#DIV/0!</v>
      </c>
      <c r="H694" s="24" t="e">
        <f t="shared" si="244"/>
        <v>#DIV/0!</v>
      </c>
      <c r="I694" s="24" t="e">
        <f t="shared" si="245"/>
        <v>#DIV/0!</v>
      </c>
      <c r="J694" s="23">
        <f>SUMIF('Rake Load'!A:A,B694,'Rake Load'!BI:BI)</f>
        <v>0</v>
      </c>
      <c r="K694" s="29">
        <f t="shared" si="246"/>
        <v>0</v>
      </c>
      <c r="L694" s="29" t="e">
        <f t="shared" si="247"/>
        <v>#DIV/0!</v>
      </c>
      <c r="M694" s="36" t="e">
        <f t="shared" si="248"/>
        <v>#DIV/0!</v>
      </c>
      <c r="N694" s="36" t="e">
        <f t="shared" si="249"/>
        <v>#DIV/0!</v>
      </c>
      <c r="O694" s="122">
        <f>SUMIF(C$2:C694,C694,D$2:D694)</f>
        <v>6</v>
      </c>
      <c r="P694" s="21">
        <f>SUMIF(C$2:C694,C694,F$2:F694)</f>
        <v>0</v>
      </c>
      <c r="Q694" s="25">
        <f t="shared" si="250"/>
        <v>0</v>
      </c>
      <c r="R694" s="24">
        <f t="shared" si="251"/>
        <v>0</v>
      </c>
      <c r="S694" s="24">
        <f t="shared" si="252"/>
        <v>0</v>
      </c>
      <c r="T694" s="122">
        <f>SUM(D$2:D694)</f>
        <v>376</v>
      </c>
      <c r="U694" s="26">
        <f>SUMIF(C$2:C694,C694,E$2:E694)</f>
        <v>13896.57</v>
      </c>
      <c r="V694" s="26">
        <f>SUM(E$2:E694)</f>
        <v>1324319.5799999998</v>
      </c>
      <c r="W694" s="31">
        <f>SUM(F$2:F694)</f>
        <v>50.32291666666665</v>
      </c>
      <c r="X694" s="31">
        <f t="shared" si="253"/>
        <v>0.13383754432624109</v>
      </c>
      <c r="Y694" s="24">
        <f t="shared" si="254"/>
        <v>3</v>
      </c>
      <c r="Z694" s="24">
        <f t="shared" si="255"/>
        <v>12</v>
      </c>
      <c r="AA694" s="26">
        <f>SUMIF('Rake Load'!A:A,Summary!B694,'Rake Load'!AO:AO)</f>
        <v>0</v>
      </c>
      <c r="AB694" s="26">
        <f>SUMIF(C$2:C694,C694,AA$2:AA694)</f>
        <v>0</v>
      </c>
      <c r="AC694" s="26">
        <f>SUM(AA$2:AA694)</f>
        <v>125.58750000000001</v>
      </c>
      <c r="AD694" s="31" t="e">
        <f t="shared" si="256"/>
        <v>#DIV/0!</v>
      </c>
      <c r="AE694" s="31">
        <f t="shared" si="257"/>
        <v>0</v>
      </c>
      <c r="AF694" s="31">
        <f t="shared" si="258"/>
        <v>0.33400930851063831</v>
      </c>
      <c r="AG694" s="26">
        <f>SUMIF(Unloader!B:B,Summary!B694,Unloader!M:M)</f>
        <v>0</v>
      </c>
      <c r="AH694" s="26">
        <f>SUMIF(C$2:C694,C694,AG$2:AG694)</f>
        <v>0</v>
      </c>
      <c r="AI694" s="26">
        <f>SUM(AG$2:AG694)</f>
        <v>1381981</v>
      </c>
      <c r="AJ694" s="28">
        <f>SUMIF(Unloader!B:B,Summary!B694,Unloader!X:X)</f>
        <v>0</v>
      </c>
      <c r="AK694" s="28">
        <f>SUMIF(Unloader!B:B,Summary!B694,Unloader!AE:AE)+SUMIF(Unloader!B:B,Summary!B694,Unloader!BS:BS)+SUMIF(Unloader!B:B,Summary!B694,Unloader!BO:BO)</f>
        <v>0</v>
      </c>
      <c r="AL694" s="28">
        <f>SUMIF(C$2:C694,C694,AJ$2:AJ694)</f>
        <v>0</v>
      </c>
      <c r="AM694" s="28">
        <f>SUMIF(C$2:C694,C694,AK$2:AK694)</f>
        <v>0</v>
      </c>
      <c r="AN694" s="18" t="e">
        <f t="shared" si="259"/>
        <v>#DIV/0!</v>
      </c>
      <c r="AO694" s="18">
        <f>SUM(AJ$2:AJ694)</f>
        <v>52.99444444444444</v>
      </c>
      <c r="AP694" s="18">
        <f>SUM(AK$2:AK694)</f>
        <v>13.250694444444441</v>
      </c>
      <c r="AQ694" s="18">
        <f t="shared" si="260"/>
        <v>1448.8452062693295</v>
      </c>
    </row>
    <row r="695" spans="1:43" x14ac:dyDescent="0.25">
      <c r="A695" s="49">
        <f t="shared" si="264"/>
        <v>694</v>
      </c>
      <c r="B695" s="120">
        <f t="shared" si="264"/>
        <v>41327</v>
      </c>
      <c r="C695" s="21">
        <f t="shared" ref="C695:C720" si="265">MONTH(B695)</f>
        <v>2</v>
      </c>
      <c r="D695" s="51">
        <f>COUNTIF('Rake Load'!A:A,Summary!B695)</f>
        <v>0</v>
      </c>
      <c r="E695" s="51">
        <f>SUMIF('Rake Load'!A:A,B695,'Rake Load'!F:F)</f>
        <v>0</v>
      </c>
      <c r="F695" s="23">
        <f>SUMIF('Rake Load'!A:A,B695,'Rake Load'!AB:AB)</f>
        <v>0</v>
      </c>
      <c r="G695" s="23" t="e">
        <f t="shared" ref="G695:G720" si="266">F695/D695</f>
        <v>#DIV/0!</v>
      </c>
      <c r="H695" s="24" t="e">
        <f t="shared" ref="H695:H720" si="267">HOUR(G695)</f>
        <v>#DIV/0!</v>
      </c>
      <c r="I695" s="24" t="e">
        <f t="shared" ref="I695:I720" si="268">MINUTE(G695)</f>
        <v>#DIV/0!</v>
      </c>
      <c r="J695" s="23">
        <f>SUMIF('Rake Load'!A:A,B695,'Rake Load'!BI:BI)</f>
        <v>0</v>
      </c>
      <c r="K695" s="29">
        <f t="shared" ref="K695:K720" si="269">F695-J695</f>
        <v>0</v>
      </c>
      <c r="L695" s="29" t="e">
        <f t="shared" ref="L695:L720" si="270">K695/D695</f>
        <v>#DIV/0!</v>
      </c>
      <c r="M695" s="36" t="e">
        <f t="shared" ref="M695:M720" si="271">HOUR(L695)</f>
        <v>#DIV/0!</v>
      </c>
      <c r="N695" s="36" t="e">
        <f t="shared" ref="N695:N720" si="272">MINUTE(L695)</f>
        <v>#DIV/0!</v>
      </c>
      <c r="O695" s="122">
        <f>SUMIF(C$2:C695,C695,D$2:D695)</f>
        <v>6</v>
      </c>
      <c r="P695" s="21">
        <f>SUMIF(C$2:C695,C695,F$2:F695)</f>
        <v>0</v>
      </c>
      <c r="Q695" s="25">
        <f t="shared" ref="Q695:Q720" si="273">P695/O695</f>
        <v>0</v>
      </c>
      <c r="R695" s="24">
        <f t="shared" ref="R695:R720" si="274">HOUR(Q695)</f>
        <v>0</v>
      </c>
      <c r="S695" s="24">
        <f t="shared" ref="S695:S720" si="275">MINUTE(Q695)</f>
        <v>0</v>
      </c>
      <c r="T695" s="122">
        <f>SUM(D$2:D695)</f>
        <v>376</v>
      </c>
      <c r="U695" s="26">
        <f>SUMIF(C$2:C695,C695,E$2:E695)</f>
        <v>13896.57</v>
      </c>
      <c r="V695" s="26">
        <f>SUM(E$2:E695)</f>
        <v>1324319.5799999998</v>
      </c>
      <c r="W695" s="31">
        <f>SUM(F$2:F695)</f>
        <v>50.32291666666665</v>
      </c>
      <c r="X695" s="31">
        <f t="shared" ref="X695:X720" si="276">W695/T695</f>
        <v>0.13383754432624109</v>
      </c>
      <c r="Y695" s="24">
        <f t="shared" ref="Y695:Y720" si="277">HOUR(X695)</f>
        <v>3</v>
      </c>
      <c r="Z695" s="24">
        <f t="shared" ref="Z695:Z720" si="278">MINUTE(X695)</f>
        <v>12</v>
      </c>
      <c r="AA695" s="26">
        <f>SUMIF('Rake Load'!A:A,Summary!B695,'Rake Load'!AO:AO)</f>
        <v>0</v>
      </c>
      <c r="AB695" s="26">
        <f>SUMIF(C$2:C695,C695,AA$2:AA695)</f>
        <v>0</v>
      </c>
      <c r="AC695" s="26">
        <f>SUM(AA$2:AA695)</f>
        <v>125.58750000000001</v>
      </c>
      <c r="AD695" s="31" t="e">
        <f t="shared" ref="AD695:AD720" si="279">AA695/D695</f>
        <v>#DIV/0!</v>
      </c>
      <c r="AE695" s="31">
        <f t="shared" ref="AE695:AE720" si="280">AB695/O695</f>
        <v>0</v>
      </c>
      <c r="AF695" s="31">
        <f t="shared" ref="AF695:AF720" si="281">AC695/T695</f>
        <v>0.33400930851063831</v>
      </c>
      <c r="AG695" s="26">
        <f>SUMIF(Unloader!B:B,Summary!B695,Unloader!M:M)</f>
        <v>0</v>
      </c>
      <c r="AH695" s="26">
        <f>SUMIF(C$2:C695,C695,AG$2:AG695)</f>
        <v>0</v>
      </c>
      <c r="AI695" s="26">
        <f>SUM(AG$2:AG695)</f>
        <v>1381981</v>
      </c>
      <c r="AJ695" s="28">
        <f>SUMIF(Unloader!B:B,Summary!B695,Unloader!X:X)</f>
        <v>0</v>
      </c>
      <c r="AK695" s="28">
        <f>SUMIF(Unloader!B:B,Summary!B695,Unloader!AE:AE)+SUMIF(Unloader!B:B,Summary!B695,Unloader!BS:BS)+SUMIF(Unloader!B:B,Summary!B695,Unloader!BO:BO)</f>
        <v>0</v>
      </c>
      <c r="AL695" s="28">
        <f>SUMIF(C$2:C695,C695,AJ$2:AJ695)</f>
        <v>0</v>
      </c>
      <c r="AM695" s="28">
        <f>SUMIF(C$2:C695,C695,AK$2:AK695)</f>
        <v>0</v>
      </c>
      <c r="AN695" s="18" t="e">
        <f t="shared" ref="AN695:AN720" si="282">AH695/(AL695-AM695)/24</f>
        <v>#DIV/0!</v>
      </c>
      <c r="AO695" s="18">
        <f>SUM(AJ$2:AJ695)</f>
        <v>52.99444444444444</v>
      </c>
      <c r="AP695" s="18">
        <f>SUM(AK$2:AK695)</f>
        <v>13.250694444444441</v>
      </c>
      <c r="AQ695" s="18">
        <f t="shared" ref="AQ695:AQ720" si="283">AI695/(AO695-AP695)/24</f>
        <v>1448.8452062693295</v>
      </c>
    </row>
    <row r="696" spans="1:43" x14ac:dyDescent="0.25">
      <c r="A696" s="49">
        <f t="shared" ref="A696:B711" si="284">A695+1</f>
        <v>695</v>
      </c>
      <c r="B696" s="120">
        <f t="shared" si="284"/>
        <v>41328</v>
      </c>
      <c r="C696" s="21">
        <f t="shared" si="265"/>
        <v>2</v>
      </c>
      <c r="D696" s="51">
        <f>COUNTIF('Rake Load'!A:A,Summary!B696)</f>
        <v>0</v>
      </c>
      <c r="E696" s="51">
        <f>SUMIF('Rake Load'!A:A,B696,'Rake Load'!F:F)</f>
        <v>0</v>
      </c>
      <c r="F696" s="23">
        <f>SUMIF('Rake Load'!A:A,B696,'Rake Load'!AB:AB)</f>
        <v>0</v>
      </c>
      <c r="G696" s="23" t="e">
        <f t="shared" si="266"/>
        <v>#DIV/0!</v>
      </c>
      <c r="H696" s="24" t="e">
        <f t="shared" si="267"/>
        <v>#DIV/0!</v>
      </c>
      <c r="I696" s="24" t="e">
        <f t="shared" si="268"/>
        <v>#DIV/0!</v>
      </c>
      <c r="J696" s="23">
        <f>SUMIF('Rake Load'!A:A,B696,'Rake Load'!BI:BI)</f>
        <v>0</v>
      </c>
      <c r="K696" s="29">
        <f t="shared" si="269"/>
        <v>0</v>
      </c>
      <c r="L696" s="29" t="e">
        <f t="shared" si="270"/>
        <v>#DIV/0!</v>
      </c>
      <c r="M696" s="36" t="e">
        <f t="shared" si="271"/>
        <v>#DIV/0!</v>
      </c>
      <c r="N696" s="36" t="e">
        <f t="shared" si="272"/>
        <v>#DIV/0!</v>
      </c>
      <c r="O696" s="122">
        <f>SUMIF(C$2:C696,C696,D$2:D696)</f>
        <v>6</v>
      </c>
      <c r="P696" s="21">
        <f>SUMIF(C$2:C696,C696,F$2:F696)</f>
        <v>0</v>
      </c>
      <c r="Q696" s="25">
        <f t="shared" si="273"/>
        <v>0</v>
      </c>
      <c r="R696" s="24">
        <f t="shared" si="274"/>
        <v>0</v>
      </c>
      <c r="S696" s="24">
        <f t="shared" si="275"/>
        <v>0</v>
      </c>
      <c r="T696" s="122">
        <f>SUM(D$2:D696)</f>
        <v>376</v>
      </c>
      <c r="U696" s="26">
        <f>SUMIF(C$2:C696,C696,E$2:E696)</f>
        <v>13896.57</v>
      </c>
      <c r="V696" s="26">
        <f>SUM(E$2:E696)</f>
        <v>1324319.5799999998</v>
      </c>
      <c r="W696" s="31">
        <f>SUM(F$2:F696)</f>
        <v>50.32291666666665</v>
      </c>
      <c r="X696" s="31">
        <f t="shared" si="276"/>
        <v>0.13383754432624109</v>
      </c>
      <c r="Y696" s="24">
        <f t="shared" si="277"/>
        <v>3</v>
      </c>
      <c r="Z696" s="24">
        <f t="shared" si="278"/>
        <v>12</v>
      </c>
      <c r="AA696" s="26">
        <f>SUMIF('Rake Load'!A:A,Summary!B696,'Rake Load'!AO:AO)</f>
        <v>0</v>
      </c>
      <c r="AB696" s="26">
        <f>SUMIF(C$2:C696,C696,AA$2:AA696)</f>
        <v>0</v>
      </c>
      <c r="AC696" s="26">
        <f>SUM(AA$2:AA696)</f>
        <v>125.58750000000001</v>
      </c>
      <c r="AD696" s="31" t="e">
        <f t="shared" si="279"/>
        <v>#DIV/0!</v>
      </c>
      <c r="AE696" s="31">
        <f t="shared" si="280"/>
        <v>0</v>
      </c>
      <c r="AF696" s="31">
        <f t="shared" si="281"/>
        <v>0.33400930851063831</v>
      </c>
      <c r="AG696" s="26">
        <f>SUMIF(Unloader!B:B,Summary!B696,Unloader!M:M)</f>
        <v>0</v>
      </c>
      <c r="AH696" s="26">
        <f>SUMIF(C$2:C696,C696,AG$2:AG696)</f>
        <v>0</v>
      </c>
      <c r="AI696" s="26">
        <f>SUM(AG$2:AG696)</f>
        <v>1381981</v>
      </c>
      <c r="AJ696" s="28">
        <f>SUMIF(Unloader!B:B,Summary!B696,Unloader!X:X)</f>
        <v>0</v>
      </c>
      <c r="AK696" s="28">
        <f>SUMIF(Unloader!B:B,Summary!B696,Unloader!AE:AE)+SUMIF(Unloader!B:B,Summary!B696,Unloader!BS:BS)+SUMIF(Unloader!B:B,Summary!B696,Unloader!BO:BO)</f>
        <v>0</v>
      </c>
      <c r="AL696" s="28">
        <f>SUMIF(C$2:C696,C696,AJ$2:AJ696)</f>
        <v>0</v>
      </c>
      <c r="AM696" s="28">
        <f>SUMIF(C$2:C696,C696,AK$2:AK696)</f>
        <v>0</v>
      </c>
      <c r="AN696" s="18" t="e">
        <f t="shared" si="282"/>
        <v>#DIV/0!</v>
      </c>
      <c r="AO696" s="18">
        <f>SUM(AJ$2:AJ696)</f>
        <v>52.99444444444444</v>
      </c>
      <c r="AP696" s="18">
        <f>SUM(AK$2:AK696)</f>
        <v>13.250694444444441</v>
      </c>
      <c r="AQ696" s="18">
        <f t="shared" si="283"/>
        <v>1448.8452062693295</v>
      </c>
    </row>
    <row r="697" spans="1:43" x14ac:dyDescent="0.25">
      <c r="A697" s="49">
        <f t="shared" si="284"/>
        <v>696</v>
      </c>
      <c r="B697" s="120">
        <f t="shared" si="284"/>
        <v>41329</v>
      </c>
      <c r="C697" s="21">
        <f t="shared" si="265"/>
        <v>2</v>
      </c>
      <c r="D697" s="51">
        <f>COUNTIF('Rake Load'!A:A,Summary!B697)</f>
        <v>0</v>
      </c>
      <c r="E697" s="51">
        <f>SUMIF('Rake Load'!A:A,B697,'Rake Load'!F:F)</f>
        <v>0</v>
      </c>
      <c r="F697" s="23">
        <f>SUMIF('Rake Load'!A:A,B697,'Rake Load'!AB:AB)</f>
        <v>0</v>
      </c>
      <c r="G697" s="23" t="e">
        <f t="shared" si="266"/>
        <v>#DIV/0!</v>
      </c>
      <c r="H697" s="24" t="e">
        <f t="shared" si="267"/>
        <v>#DIV/0!</v>
      </c>
      <c r="I697" s="24" t="e">
        <f t="shared" si="268"/>
        <v>#DIV/0!</v>
      </c>
      <c r="J697" s="23">
        <f>SUMIF('Rake Load'!A:A,B697,'Rake Load'!BI:BI)</f>
        <v>0</v>
      </c>
      <c r="K697" s="29">
        <f t="shared" si="269"/>
        <v>0</v>
      </c>
      <c r="L697" s="29" t="e">
        <f t="shared" si="270"/>
        <v>#DIV/0!</v>
      </c>
      <c r="M697" s="36" t="e">
        <f t="shared" si="271"/>
        <v>#DIV/0!</v>
      </c>
      <c r="N697" s="36" t="e">
        <f t="shared" si="272"/>
        <v>#DIV/0!</v>
      </c>
      <c r="O697" s="122">
        <f>SUMIF(C$2:C697,C697,D$2:D697)</f>
        <v>6</v>
      </c>
      <c r="P697" s="21">
        <f>SUMIF(C$2:C697,C697,F$2:F697)</f>
        <v>0</v>
      </c>
      <c r="Q697" s="25">
        <f t="shared" si="273"/>
        <v>0</v>
      </c>
      <c r="R697" s="24">
        <f t="shared" si="274"/>
        <v>0</v>
      </c>
      <c r="S697" s="24">
        <f t="shared" si="275"/>
        <v>0</v>
      </c>
      <c r="T697" s="122">
        <f>SUM(D$2:D697)</f>
        <v>376</v>
      </c>
      <c r="U697" s="26">
        <f>SUMIF(C$2:C697,C697,E$2:E697)</f>
        <v>13896.57</v>
      </c>
      <c r="V697" s="26">
        <f>SUM(E$2:E697)</f>
        <v>1324319.5799999998</v>
      </c>
      <c r="W697" s="31">
        <f>SUM(F$2:F697)</f>
        <v>50.32291666666665</v>
      </c>
      <c r="X697" s="31">
        <f t="shared" si="276"/>
        <v>0.13383754432624109</v>
      </c>
      <c r="Y697" s="24">
        <f t="shared" si="277"/>
        <v>3</v>
      </c>
      <c r="Z697" s="24">
        <f t="shared" si="278"/>
        <v>12</v>
      </c>
      <c r="AA697" s="26">
        <f>SUMIF('Rake Load'!A:A,Summary!B697,'Rake Load'!AO:AO)</f>
        <v>0</v>
      </c>
      <c r="AB697" s="26">
        <f>SUMIF(C$2:C697,C697,AA$2:AA697)</f>
        <v>0</v>
      </c>
      <c r="AC697" s="26">
        <f>SUM(AA$2:AA697)</f>
        <v>125.58750000000001</v>
      </c>
      <c r="AD697" s="31" t="e">
        <f t="shared" si="279"/>
        <v>#DIV/0!</v>
      </c>
      <c r="AE697" s="31">
        <f t="shared" si="280"/>
        <v>0</v>
      </c>
      <c r="AF697" s="31">
        <f t="shared" si="281"/>
        <v>0.33400930851063831</v>
      </c>
      <c r="AG697" s="26">
        <f>SUMIF(Unloader!B:B,Summary!B697,Unloader!M:M)</f>
        <v>0</v>
      </c>
      <c r="AH697" s="26">
        <f>SUMIF(C$2:C697,C697,AG$2:AG697)</f>
        <v>0</v>
      </c>
      <c r="AI697" s="26">
        <f>SUM(AG$2:AG697)</f>
        <v>1381981</v>
      </c>
      <c r="AJ697" s="28">
        <f>SUMIF(Unloader!B:B,Summary!B697,Unloader!X:X)</f>
        <v>0</v>
      </c>
      <c r="AK697" s="28">
        <f>SUMIF(Unloader!B:B,Summary!B697,Unloader!AE:AE)+SUMIF(Unloader!B:B,Summary!B697,Unloader!BS:BS)+SUMIF(Unloader!B:B,Summary!B697,Unloader!BO:BO)</f>
        <v>0</v>
      </c>
      <c r="AL697" s="28">
        <f>SUMIF(C$2:C697,C697,AJ$2:AJ697)</f>
        <v>0</v>
      </c>
      <c r="AM697" s="28">
        <f>SUMIF(C$2:C697,C697,AK$2:AK697)</f>
        <v>0</v>
      </c>
      <c r="AN697" s="18" t="e">
        <f t="shared" si="282"/>
        <v>#DIV/0!</v>
      </c>
      <c r="AO697" s="18">
        <f>SUM(AJ$2:AJ697)</f>
        <v>52.99444444444444</v>
      </c>
      <c r="AP697" s="18">
        <f>SUM(AK$2:AK697)</f>
        <v>13.250694444444441</v>
      </c>
      <c r="AQ697" s="18">
        <f t="shared" si="283"/>
        <v>1448.8452062693295</v>
      </c>
    </row>
    <row r="698" spans="1:43" x14ac:dyDescent="0.25">
      <c r="A698" s="49">
        <f t="shared" si="284"/>
        <v>697</v>
      </c>
      <c r="B698" s="120">
        <f t="shared" si="284"/>
        <v>41330</v>
      </c>
      <c r="C698" s="21">
        <f t="shared" si="265"/>
        <v>2</v>
      </c>
      <c r="D698" s="51">
        <f>COUNTIF('Rake Load'!A:A,Summary!B698)</f>
        <v>0</v>
      </c>
      <c r="E698" s="51">
        <f>SUMIF('Rake Load'!A:A,B698,'Rake Load'!F:F)</f>
        <v>0</v>
      </c>
      <c r="F698" s="23">
        <f>SUMIF('Rake Load'!A:A,B698,'Rake Load'!AB:AB)</f>
        <v>0</v>
      </c>
      <c r="G698" s="23" t="e">
        <f t="shared" si="266"/>
        <v>#DIV/0!</v>
      </c>
      <c r="H698" s="24" t="e">
        <f t="shared" si="267"/>
        <v>#DIV/0!</v>
      </c>
      <c r="I698" s="24" t="e">
        <f t="shared" si="268"/>
        <v>#DIV/0!</v>
      </c>
      <c r="J698" s="23">
        <f>SUMIF('Rake Load'!A:A,B698,'Rake Load'!BI:BI)</f>
        <v>0</v>
      </c>
      <c r="K698" s="29">
        <f t="shared" si="269"/>
        <v>0</v>
      </c>
      <c r="L698" s="29" t="e">
        <f t="shared" si="270"/>
        <v>#DIV/0!</v>
      </c>
      <c r="M698" s="36" t="e">
        <f t="shared" si="271"/>
        <v>#DIV/0!</v>
      </c>
      <c r="N698" s="36" t="e">
        <f t="shared" si="272"/>
        <v>#DIV/0!</v>
      </c>
      <c r="O698" s="122">
        <f>SUMIF(C$2:C698,C698,D$2:D698)</f>
        <v>6</v>
      </c>
      <c r="P698" s="21">
        <f>SUMIF(C$2:C698,C698,F$2:F698)</f>
        <v>0</v>
      </c>
      <c r="Q698" s="25">
        <f t="shared" si="273"/>
        <v>0</v>
      </c>
      <c r="R698" s="24">
        <f t="shared" si="274"/>
        <v>0</v>
      </c>
      <c r="S698" s="24">
        <f t="shared" si="275"/>
        <v>0</v>
      </c>
      <c r="T698" s="122">
        <f>SUM(D$2:D698)</f>
        <v>376</v>
      </c>
      <c r="U698" s="26">
        <f>SUMIF(C$2:C698,C698,E$2:E698)</f>
        <v>13896.57</v>
      </c>
      <c r="V698" s="26">
        <f>SUM(E$2:E698)</f>
        <v>1324319.5799999998</v>
      </c>
      <c r="W698" s="31">
        <f>SUM(F$2:F698)</f>
        <v>50.32291666666665</v>
      </c>
      <c r="X698" s="31">
        <f t="shared" si="276"/>
        <v>0.13383754432624109</v>
      </c>
      <c r="Y698" s="24">
        <f t="shared" si="277"/>
        <v>3</v>
      </c>
      <c r="Z698" s="24">
        <f t="shared" si="278"/>
        <v>12</v>
      </c>
      <c r="AA698" s="26">
        <f>SUMIF('Rake Load'!A:A,Summary!B698,'Rake Load'!AO:AO)</f>
        <v>0</v>
      </c>
      <c r="AB698" s="26">
        <f>SUMIF(C$2:C698,C698,AA$2:AA698)</f>
        <v>0</v>
      </c>
      <c r="AC698" s="26">
        <f>SUM(AA$2:AA698)</f>
        <v>125.58750000000001</v>
      </c>
      <c r="AD698" s="31" t="e">
        <f t="shared" si="279"/>
        <v>#DIV/0!</v>
      </c>
      <c r="AE698" s="31">
        <f t="shared" si="280"/>
        <v>0</v>
      </c>
      <c r="AF698" s="31">
        <f t="shared" si="281"/>
        <v>0.33400930851063831</v>
      </c>
      <c r="AG698" s="26">
        <f>SUMIF(Unloader!B:B,Summary!B698,Unloader!M:M)</f>
        <v>0</v>
      </c>
      <c r="AH698" s="26">
        <f>SUMIF(C$2:C698,C698,AG$2:AG698)</f>
        <v>0</v>
      </c>
      <c r="AI698" s="26">
        <f>SUM(AG$2:AG698)</f>
        <v>1381981</v>
      </c>
      <c r="AJ698" s="28">
        <f>SUMIF(Unloader!B:B,Summary!B698,Unloader!X:X)</f>
        <v>0</v>
      </c>
      <c r="AK698" s="28">
        <f>SUMIF(Unloader!B:B,Summary!B698,Unloader!AE:AE)+SUMIF(Unloader!B:B,Summary!B698,Unloader!BS:BS)+SUMIF(Unloader!B:B,Summary!B698,Unloader!BO:BO)</f>
        <v>0</v>
      </c>
      <c r="AL698" s="28">
        <f>SUMIF(C$2:C698,C698,AJ$2:AJ698)</f>
        <v>0</v>
      </c>
      <c r="AM698" s="28">
        <f>SUMIF(C$2:C698,C698,AK$2:AK698)</f>
        <v>0</v>
      </c>
      <c r="AN698" s="18" t="e">
        <f t="shared" si="282"/>
        <v>#DIV/0!</v>
      </c>
      <c r="AO698" s="18">
        <f>SUM(AJ$2:AJ698)</f>
        <v>52.99444444444444</v>
      </c>
      <c r="AP698" s="18">
        <f>SUM(AK$2:AK698)</f>
        <v>13.250694444444441</v>
      </c>
      <c r="AQ698" s="18">
        <f t="shared" si="283"/>
        <v>1448.8452062693295</v>
      </c>
    </row>
    <row r="699" spans="1:43" x14ac:dyDescent="0.25">
      <c r="A699" s="49">
        <f t="shared" si="284"/>
        <v>698</v>
      </c>
      <c r="B699" s="120">
        <f t="shared" si="284"/>
        <v>41331</v>
      </c>
      <c r="C699" s="21">
        <f t="shared" si="265"/>
        <v>2</v>
      </c>
      <c r="D699" s="51">
        <f>COUNTIF('Rake Load'!A:A,Summary!B699)</f>
        <v>0</v>
      </c>
      <c r="E699" s="51">
        <f>SUMIF('Rake Load'!A:A,B699,'Rake Load'!F:F)</f>
        <v>0</v>
      </c>
      <c r="F699" s="23">
        <f>SUMIF('Rake Load'!A:A,B699,'Rake Load'!AB:AB)</f>
        <v>0</v>
      </c>
      <c r="G699" s="23" t="e">
        <f t="shared" si="266"/>
        <v>#DIV/0!</v>
      </c>
      <c r="H699" s="24" t="e">
        <f t="shared" si="267"/>
        <v>#DIV/0!</v>
      </c>
      <c r="I699" s="24" t="e">
        <f t="shared" si="268"/>
        <v>#DIV/0!</v>
      </c>
      <c r="J699" s="23">
        <f>SUMIF('Rake Load'!A:A,B699,'Rake Load'!BI:BI)</f>
        <v>0</v>
      </c>
      <c r="K699" s="29">
        <f t="shared" si="269"/>
        <v>0</v>
      </c>
      <c r="L699" s="29" t="e">
        <f t="shared" si="270"/>
        <v>#DIV/0!</v>
      </c>
      <c r="M699" s="36" t="e">
        <f t="shared" si="271"/>
        <v>#DIV/0!</v>
      </c>
      <c r="N699" s="36" t="e">
        <f t="shared" si="272"/>
        <v>#DIV/0!</v>
      </c>
      <c r="O699" s="122">
        <f>SUMIF(C$2:C699,C699,D$2:D699)</f>
        <v>6</v>
      </c>
      <c r="P699" s="21">
        <f>SUMIF(C$2:C699,C699,F$2:F699)</f>
        <v>0</v>
      </c>
      <c r="Q699" s="25">
        <f t="shared" si="273"/>
        <v>0</v>
      </c>
      <c r="R699" s="24">
        <f t="shared" si="274"/>
        <v>0</v>
      </c>
      <c r="S699" s="24">
        <f t="shared" si="275"/>
        <v>0</v>
      </c>
      <c r="T699" s="122">
        <f>SUM(D$2:D699)</f>
        <v>376</v>
      </c>
      <c r="U699" s="26">
        <f>SUMIF(C$2:C699,C699,E$2:E699)</f>
        <v>13896.57</v>
      </c>
      <c r="V699" s="26">
        <f>SUM(E$2:E699)</f>
        <v>1324319.5799999998</v>
      </c>
      <c r="W699" s="31">
        <f>SUM(F$2:F699)</f>
        <v>50.32291666666665</v>
      </c>
      <c r="X699" s="31">
        <f t="shared" si="276"/>
        <v>0.13383754432624109</v>
      </c>
      <c r="Y699" s="24">
        <f t="shared" si="277"/>
        <v>3</v>
      </c>
      <c r="Z699" s="24">
        <f t="shared" si="278"/>
        <v>12</v>
      </c>
      <c r="AA699" s="26">
        <f>SUMIF('Rake Load'!A:A,Summary!B699,'Rake Load'!AO:AO)</f>
        <v>0</v>
      </c>
      <c r="AB699" s="26">
        <f>SUMIF(C$2:C699,C699,AA$2:AA699)</f>
        <v>0</v>
      </c>
      <c r="AC699" s="26">
        <f>SUM(AA$2:AA699)</f>
        <v>125.58750000000001</v>
      </c>
      <c r="AD699" s="31" t="e">
        <f t="shared" si="279"/>
        <v>#DIV/0!</v>
      </c>
      <c r="AE699" s="31">
        <f t="shared" si="280"/>
        <v>0</v>
      </c>
      <c r="AF699" s="31">
        <f t="shared" si="281"/>
        <v>0.33400930851063831</v>
      </c>
      <c r="AG699" s="26">
        <f>SUMIF(Unloader!B:B,Summary!B699,Unloader!M:M)</f>
        <v>0</v>
      </c>
      <c r="AH699" s="26">
        <f>SUMIF(C$2:C699,C699,AG$2:AG699)</f>
        <v>0</v>
      </c>
      <c r="AI699" s="26">
        <f>SUM(AG$2:AG699)</f>
        <v>1381981</v>
      </c>
      <c r="AJ699" s="28">
        <f>SUMIF(Unloader!B:B,Summary!B699,Unloader!X:X)</f>
        <v>0</v>
      </c>
      <c r="AK699" s="28">
        <f>SUMIF(Unloader!B:B,Summary!B699,Unloader!AE:AE)+SUMIF(Unloader!B:B,Summary!B699,Unloader!BS:BS)+SUMIF(Unloader!B:B,Summary!B699,Unloader!BO:BO)</f>
        <v>0</v>
      </c>
      <c r="AL699" s="28">
        <f>SUMIF(C$2:C699,C699,AJ$2:AJ699)</f>
        <v>0</v>
      </c>
      <c r="AM699" s="28">
        <f>SUMIF(C$2:C699,C699,AK$2:AK699)</f>
        <v>0</v>
      </c>
      <c r="AN699" s="18" t="e">
        <f t="shared" si="282"/>
        <v>#DIV/0!</v>
      </c>
      <c r="AO699" s="18">
        <f>SUM(AJ$2:AJ699)</f>
        <v>52.99444444444444</v>
      </c>
      <c r="AP699" s="18">
        <f>SUM(AK$2:AK699)</f>
        <v>13.250694444444441</v>
      </c>
      <c r="AQ699" s="18">
        <f t="shared" si="283"/>
        <v>1448.8452062693295</v>
      </c>
    </row>
    <row r="700" spans="1:43" x14ac:dyDescent="0.25">
      <c r="A700" s="49">
        <f t="shared" si="284"/>
        <v>699</v>
      </c>
      <c r="B700" s="120">
        <f t="shared" si="284"/>
        <v>41332</v>
      </c>
      <c r="C700" s="21">
        <f t="shared" si="265"/>
        <v>2</v>
      </c>
      <c r="D700" s="51">
        <f>COUNTIF('Rake Load'!A:A,Summary!B700)</f>
        <v>0</v>
      </c>
      <c r="E700" s="51">
        <f>SUMIF('Rake Load'!A:A,B700,'Rake Load'!F:F)</f>
        <v>0</v>
      </c>
      <c r="F700" s="23">
        <f>SUMIF('Rake Load'!A:A,B700,'Rake Load'!AB:AB)</f>
        <v>0</v>
      </c>
      <c r="G700" s="23" t="e">
        <f t="shared" si="266"/>
        <v>#DIV/0!</v>
      </c>
      <c r="H700" s="24" t="e">
        <f t="shared" si="267"/>
        <v>#DIV/0!</v>
      </c>
      <c r="I700" s="24" t="e">
        <f t="shared" si="268"/>
        <v>#DIV/0!</v>
      </c>
      <c r="J700" s="23">
        <f>SUMIF('Rake Load'!A:A,B700,'Rake Load'!BI:BI)</f>
        <v>0</v>
      </c>
      <c r="K700" s="29">
        <f t="shared" si="269"/>
        <v>0</v>
      </c>
      <c r="L700" s="29" t="e">
        <f t="shared" si="270"/>
        <v>#DIV/0!</v>
      </c>
      <c r="M700" s="36" t="e">
        <f t="shared" si="271"/>
        <v>#DIV/0!</v>
      </c>
      <c r="N700" s="36" t="e">
        <f t="shared" si="272"/>
        <v>#DIV/0!</v>
      </c>
      <c r="O700" s="122">
        <f>SUMIF(C$2:C700,C700,D$2:D700)</f>
        <v>6</v>
      </c>
      <c r="P700" s="21">
        <f>SUMIF(C$2:C700,C700,F$2:F700)</f>
        <v>0</v>
      </c>
      <c r="Q700" s="25">
        <f t="shared" si="273"/>
        <v>0</v>
      </c>
      <c r="R700" s="24">
        <f t="shared" si="274"/>
        <v>0</v>
      </c>
      <c r="S700" s="24">
        <f t="shared" si="275"/>
        <v>0</v>
      </c>
      <c r="T700" s="122">
        <f>SUM(D$2:D700)</f>
        <v>376</v>
      </c>
      <c r="U700" s="26">
        <f>SUMIF(C$2:C700,C700,E$2:E700)</f>
        <v>13896.57</v>
      </c>
      <c r="V700" s="26">
        <f>SUM(E$2:E700)</f>
        <v>1324319.5799999998</v>
      </c>
      <c r="W700" s="31">
        <f>SUM(F$2:F700)</f>
        <v>50.32291666666665</v>
      </c>
      <c r="X700" s="31">
        <f t="shared" si="276"/>
        <v>0.13383754432624109</v>
      </c>
      <c r="Y700" s="24">
        <f t="shared" si="277"/>
        <v>3</v>
      </c>
      <c r="Z700" s="24">
        <f t="shared" si="278"/>
        <v>12</v>
      </c>
      <c r="AA700" s="26">
        <f>SUMIF('Rake Load'!A:A,Summary!B700,'Rake Load'!AO:AO)</f>
        <v>0</v>
      </c>
      <c r="AB700" s="26">
        <f>SUMIF(C$2:C700,C700,AA$2:AA700)</f>
        <v>0</v>
      </c>
      <c r="AC700" s="26">
        <f>SUM(AA$2:AA700)</f>
        <v>125.58750000000001</v>
      </c>
      <c r="AD700" s="31" t="e">
        <f t="shared" si="279"/>
        <v>#DIV/0!</v>
      </c>
      <c r="AE700" s="31">
        <f t="shared" si="280"/>
        <v>0</v>
      </c>
      <c r="AF700" s="31">
        <f t="shared" si="281"/>
        <v>0.33400930851063831</v>
      </c>
      <c r="AG700" s="26">
        <f>SUMIF(Unloader!B:B,Summary!B700,Unloader!M:M)</f>
        <v>0</v>
      </c>
      <c r="AH700" s="26">
        <f>SUMIF(C$2:C700,C700,AG$2:AG700)</f>
        <v>0</v>
      </c>
      <c r="AI700" s="26">
        <f>SUM(AG$2:AG700)</f>
        <v>1381981</v>
      </c>
      <c r="AJ700" s="28">
        <f>SUMIF(Unloader!B:B,Summary!B700,Unloader!X:X)</f>
        <v>0</v>
      </c>
      <c r="AK700" s="28">
        <f>SUMIF(Unloader!B:B,Summary!B700,Unloader!AE:AE)+SUMIF(Unloader!B:B,Summary!B700,Unloader!BS:BS)+SUMIF(Unloader!B:B,Summary!B700,Unloader!BO:BO)</f>
        <v>0</v>
      </c>
      <c r="AL700" s="28">
        <f>SUMIF(C$2:C700,C700,AJ$2:AJ700)</f>
        <v>0</v>
      </c>
      <c r="AM700" s="28">
        <f>SUMIF(C$2:C700,C700,AK$2:AK700)</f>
        <v>0</v>
      </c>
      <c r="AN700" s="18" t="e">
        <f t="shared" si="282"/>
        <v>#DIV/0!</v>
      </c>
      <c r="AO700" s="18">
        <f>SUM(AJ$2:AJ700)</f>
        <v>52.99444444444444</v>
      </c>
      <c r="AP700" s="18">
        <f>SUM(AK$2:AK700)</f>
        <v>13.250694444444441</v>
      </c>
      <c r="AQ700" s="18">
        <f t="shared" si="283"/>
        <v>1448.8452062693295</v>
      </c>
    </row>
    <row r="701" spans="1:43" x14ac:dyDescent="0.25">
      <c r="A701" s="49">
        <f t="shared" si="284"/>
        <v>700</v>
      </c>
      <c r="B701" s="120">
        <f t="shared" si="284"/>
        <v>41333</v>
      </c>
      <c r="C701" s="21">
        <f t="shared" si="265"/>
        <v>2</v>
      </c>
      <c r="D701" s="51">
        <f>COUNTIF('Rake Load'!A:A,Summary!B701)</f>
        <v>0</v>
      </c>
      <c r="E701" s="51">
        <f>SUMIF('Rake Load'!A:A,B701,'Rake Load'!F:F)</f>
        <v>0</v>
      </c>
      <c r="F701" s="23">
        <f>SUMIF('Rake Load'!A:A,B701,'Rake Load'!AB:AB)</f>
        <v>0</v>
      </c>
      <c r="G701" s="23" t="e">
        <f t="shared" si="266"/>
        <v>#DIV/0!</v>
      </c>
      <c r="H701" s="24" t="e">
        <f t="shared" si="267"/>
        <v>#DIV/0!</v>
      </c>
      <c r="I701" s="24" t="e">
        <f t="shared" si="268"/>
        <v>#DIV/0!</v>
      </c>
      <c r="J701" s="23">
        <f>SUMIF('Rake Load'!A:A,B701,'Rake Load'!BI:BI)</f>
        <v>0</v>
      </c>
      <c r="K701" s="29">
        <f t="shared" si="269"/>
        <v>0</v>
      </c>
      <c r="L701" s="29" t="e">
        <f t="shared" si="270"/>
        <v>#DIV/0!</v>
      </c>
      <c r="M701" s="36" t="e">
        <f t="shared" si="271"/>
        <v>#DIV/0!</v>
      </c>
      <c r="N701" s="36" t="e">
        <f t="shared" si="272"/>
        <v>#DIV/0!</v>
      </c>
      <c r="O701" s="122">
        <f>SUMIF(C$2:C701,C701,D$2:D701)</f>
        <v>6</v>
      </c>
      <c r="P701" s="21">
        <f>SUMIF(C$2:C701,C701,F$2:F701)</f>
        <v>0</v>
      </c>
      <c r="Q701" s="25">
        <f t="shared" si="273"/>
        <v>0</v>
      </c>
      <c r="R701" s="24">
        <f t="shared" si="274"/>
        <v>0</v>
      </c>
      <c r="S701" s="24">
        <f t="shared" si="275"/>
        <v>0</v>
      </c>
      <c r="T701" s="122">
        <f>SUM(D$2:D701)</f>
        <v>376</v>
      </c>
      <c r="U701" s="26">
        <f>SUMIF(C$2:C701,C701,E$2:E701)</f>
        <v>13896.57</v>
      </c>
      <c r="V701" s="26">
        <f>SUM(E$2:E701)</f>
        <v>1324319.5799999998</v>
      </c>
      <c r="W701" s="31">
        <f>SUM(F$2:F701)</f>
        <v>50.32291666666665</v>
      </c>
      <c r="X701" s="31">
        <f t="shared" si="276"/>
        <v>0.13383754432624109</v>
      </c>
      <c r="Y701" s="24">
        <f t="shared" si="277"/>
        <v>3</v>
      </c>
      <c r="Z701" s="24">
        <f t="shared" si="278"/>
        <v>12</v>
      </c>
      <c r="AA701" s="26">
        <f>SUMIF('Rake Load'!A:A,Summary!B701,'Rake Load'!AO:AO)</f>
        <v>0</v>
      </c>
      <c r="AB701" s="26">
        <f>SUMIF(C$2:C701,C701,AA$2:AA701)</f>
        <v>0</v>
      </c>
      <c r="AC701" s="26">
        <f>SUM(AA$2:AA701)</f>
        <v>125.58750000000001</v>
      </c>
      <c r="AD701" s="31" t="e">
        <f t="shared" si="279"/>
        <v>#DIV/0!</v>
      </c>
      <c r="AE701" s="31">
        <f t="shared" si="280"/>
        <v>0</v>
      </c>
      <c r="AF701" s="31">
        <f t="shared" si="281"/>
        <v>0.33400930851063831</v>
      </c>
      <c r="AG701" s="26">
        <f>SUMIF(Unloader!B:B,Summary!B701,Unloader!M:M)</f>
        <v>0</v>
      </c>
      <c r="AH701" s="26">
        <f>SUMIF(C$2:C701,C701,AG$2:AG701)</f>
        <v>0</v>
      </c>
      <c r="AI701" s="26">
        <f>SUM(AG$2:AG701)</f>
        <v>1381981</v>
      </c>
      <c r="AJ701" s="28">
        <f>SUMIF(Unloader!B:B,Summary!B701,Unloader!X:X)</f>
        <v>0</v>
      </c>
      <c r="AK701" s="28">
        <f>SUMIF(Unloader!B:B,Summary!B701,Unloader!AE:AE)+SUMIF(Unloader!B:B,Summary!B701,Unloader!BS:BS)+SUMIF(Unloader!B:B,Summary!B701,Unloader!BO:BO)</f>
        <v>0</v>
      </c>
      <c r="AL701" s="28">
        <f>SUMIF(C$2:C701,C701,AJ$2:AJ701)</f>
        <v>0</v>
      </c>
      <c r="AM701" s="28">
        <f>SUMIF(C$2:C701,C701,AK$2:AK701)</f>
        <v>0</v>
      </c>
      <c r="AN701" s="18" t="e">
        <f t="shared" si="282"/>
        <v>#DIV/0!</v>
      </c>
      <c r="AO701" s="18">
        <f>SUM(AJ$2:AJ701)</f>
        <v>52.99444444444444</v>
      </c>
      <c r="AP701" s="18">
        <f>SUM(AK$2:AK701)</f>
        <v>13.250694444444441</v>
      </c>
      <c r="AQ701" s="18">
        <f t="shared" si="283"/>
        <v>1448.8452062693295</v>
      </c>
    </row>
    <row r="702" spans="1:43" x14ac:dyDescent="0.25">
      <c r="A702" s="49">
        <f t="shared" si="284"/>
        <v>701</v>
      </c>
      <c r="B702" s="120">
        <f t="shared" si="284"/>
        <v>41334</v>
      </c>
      <c r="C702" s="21">
        <f t="shared" si="265"/>
        <v>3</v>
      </c>
      <c r="D702" s="51">
        <f>COUNTIF('Rake Load'!A:A,Summary!B702)</f>
        <v>0</v>
      </c>
      <c r="E702" s="51">
        <f>SUMIF('Rake Load'!A:A,B702,'Rake Load'!F:F)</f>
        <v>0</v>
      </c>
      <c r="F702" s="23">
        <f>SUMIF('Rake Load'!A:A,B702,'Rake Load'!AB:AB)</f>
        <v>0</v>
      </c>
      <c r="G702" s="23" t="e">
        <f t="shared" si="266"/>
        <v>#DIV/0!</v>
      </c>
      <c r="H702" s="24" t="e">
        <f t="shared" si="267"/>
        <v>#DIV/0!</v>
      </c>
      <c r="I702" s="24" t="e">
        <f t="shared" si="268"/>
        <v>#DIV/0!</v>
      </c>
      <c r="J702" s="23">
        <f>SUMIF('Rake Load'!A:A,B702,'Rake Load'!BI:BI)</f>
        <v>0</v>
      </c>
      <c r="K702" s="29">
        <f t="shared" si="269"/>
        <v>0</v>
      </c>
      <c r="L702" s="29" t="e">
        <f t="shared" si="270"/>
        <v>#DIV/0!</v>
      </c>
      <c r="M702" s="36" t="e">
        <f t="shared" si="271"/>
        <v>#DIV/0!</v>
      </c>
      <c r="N702" s="36" t="e">
        <f t="shared" si="272"/>
        <v>#DIV/0!</v>
      </c>
      <c r="O702" s="122">
        <f>SUMIF(C$2:C702,C702,D$2:D702)</f>
        <v>0</v>
      </c>
      <c r="P702" s="21">
        <f>SUMIF(C$2:C702,C702,F$2:F702)</f>
        <v>0</v>
      </c>
      <c r="Q702" s="25" t="e">
        <f t="shared" si="273"/>
        <v>#DIV/0!</v>
      </c>
      <c r="R702" s="24" t="e">
        <f t="shared" si="274"/>
        <v>#DIV/0!</v>
      </c>
      <c r="S702" s="24" t="e">
        <f t="shared" si="275"/>
        <v>#DIV/0!</v>
      </c>
      <c r="T702" s="122">
        <f>SUM(D$2:D702)</f>
        <v>376</v>
      </c>
      <c r="U702" s="26">
        <f>SUMIF(C$2:C702,C702,E$2:E702)</f>
        <v>0</v>
      </c>
      <c r="V702" s="26">
        <f>SUM(E$2:E702)</f>
        <v>1324319.5799999998</v>
      </c>
      <c r="W702" s="31">
        <f>SUM(F$2:F702)</f>
        <v>50.32291666666665</v>
      </c>
      <c r="X702" s="31">
        <f t="shared" si="276"/>
        <v>0.13383754432624109</v>
      </c>
      <c r="Y702" s="24">
        <f t="shared" si="277"/>
        <v>3</v>
      </c>
      <c r="Z702" s="24">
        <f t="shared" si="278"/>
        <v>12</v>
      </c>
      <c r="AA702" s="26">
        <f>SUMIF('Rake Load'!A:A,Summary!B702,'Rake Load'!AO:AO)</f>
        <v>0</v>
      </c>
      <c r="AB702" s="26">
        <f>SUMIF(C$2:C702,C702,AA$2:AA702)</f>
        <v>0</v>
      </c>
      <c r="AC702" s="26">
        <f>SUM(AA$2:AA702)</f>
        <v>125.58750000000001</v>
      </c>
      <c r="AD702" s="31" t="e">
        <f t="shared" si="279"/>
        <v>#DIV/0!</v>
      </c>
      <c r="AE702" s="31" t="e">
        <f t="shared" si="280"/>
        <v>#DIV/0!</v>
      </c>
      <c r="AF702" s="31">
        <f t="shared" si="281"/>
        <v>0.33400930851063831</v>
      </c>
      <c r="AG702" s="26">
        <f>SUMIF(Unloader!B:B,Summary!B702,Unloader!M:M)</f>
        <v>0</v>
      </c>
      <c r="AH702" s="26">
        <f>SUMIF(C$2:C702,C702,AG$2:AG702)</f>
        <v>0</v>
      </c>
      <c r="AI702" s="26">
        <f>SUM(AG$2:AG702)</f>
        <v>1381981</v>
      </c>
      <c r="AJ702" s="28">
        <f>SUMIF(Unloader!B:B,Summary!B702,Unloader!X:X)</f>
        <v>0</v>
      </c>
      <c r="AK702" s="28">
        <f>SUMIF(Unloader!B:B,Summary!B702,Unloader!AE:AE)+SUMIF(Unloader!B:B,Summary!B702,Unloader!BS:BS)+SUMIF(Unloader!B:B,Summary!B702,Unloader!BO:BO)</f>
        <v>0</v>
      </c>
      <c r="AL702" s="28">
        <f>SUMIF(C$2:C702,C702,AJ$2:AJ702)</f>
        <v>0</v>
      </c>
      <c r="AM702" s="28">
        <f>SUMIF(C$2:C702,C702,AK$2:AK702)</f>
        <v>0</v>
      </c>
      <c r="AN702" s="18" t="e">
        <f t="shared" si="282"/>
        <v>#DIV/0!</v>
      </c>
      <c r="AO702" s="18">
        <f>SUM(AJ$2:AJ702)</f>
        <v>52.99444444444444</v>
      </c>
      <c r="AP702" s="18">
        <f>SUM(AK$2:AK702)</f>
        <v>13.250694444444441</v>
      </c>
      <c r="AQ702" s="18">
        <f t="shared" si="283"/>
        <v>1448.8452062693295</v>
      </c>
    </row>
    <row r="703" spans="1:43" x14ac:dyDescent="0.25">
      <c r="A703" s="49">
        <f t="shared" si="284"/>
        <v>702</v>
      </c>
      <c r="B703" s="120">
        <f t="shared" si="284"/>
        <v>41335</v>
      </c>
      <c r="C703" s="21">
        <f t="shared" si="265"/>
        <v>3</v>
      </c>
      <c r="D703" s="51">
        <f>COUNTIF('Rake Load'!A:A,Summary!B703)</f>
        <v>0</v>
      </c>
      <c r="E703" s="51">
        <f>SUMIF('Rake Load'!A:A,B703,'Rake Load'!F:F)</f>
        <v>0</v>
      </c>
      <c r="F703" s="23">
        <f>SUMIF('Rake Load'!A:A,B703,'Rake Load'!AB:AB)</f>
        <v>0</v>
      </c>
      <c r="G703" s="23" t="e">
        <f t="shared" si="266"/>
        <v>#DIV/0!</v>
      </c>
      <c r="H703" s="24" t="e">
        <f t="shared" si="267"/>
        <v>#DIV/0!</v>
      </c>
      <c r="I703" s="24" t="e">
        <f t="shared" si="268"/>
        <v>#DIV/0!</v>
      </c>
      <c r="J703" s="23">
        <f>SUMIF('Rake Load'!A:A,B703,'Rake Load'!BI:BI)</f>
        <v>0</v>
      </c>
      <c r="K703" s="29">
        <f t="shared" si="269"/>
        <v>0</v>
      </c>
      <c r="L703" s="29" t="e">
        <f t="shared" si="270"/>
        <v>#DIV/0!</v>
      </c>
      <c r="M703" s="36" t="e">
        <f t="shared" si="271"/>
        <v>#DIV/0!</v>
      </c>
      <c r="N703" s="36" t="e">
        <f t="shared" si="272"/>
        <v>#DIV/0!</v>
      </c>
      <c r="O703" s="122">
        <f>SUMIF(C$2:C703,C703,D$2:D703)</f>
        <v>0</v>
      </c>
      <c r="P703" s="21">
        <f>SUMIF(C$2:C703,C703,F$2:F703)</f>
        <v>0</v>
      </c>
      <c r="Q703" s="25" t="e">
        <f t="shared" si="273"/>
        <v>#DIV/0!</v>
      </c>
      <c r="R703" s="24" t="e">
        <f t="shared" si="274"/>
        <v>#DIV/0!</v>
      </c>
      <c r="S703" s="24" t="e">
        <f t="shared" si="275"/>
        <v>#DIV/0!</v>
      </c>
      <c r="T703" s="122">
        <f>SUM(D$2:D703)</f>
        <v>376</v>
      </c>
      <c r="U703" s="26">
        <f>SUMIF(C$2:C703,C703,E$2:E703)</f>
        <v>0</v>
      </c>
      <c r="V703" s="26">
        <f>SUM(E$2:E703)</f>
        <v>1324319.5799999998</v>
      </c>
      <c r="W703" s="31">
        <f>SUM(F$2:F703)</f>
        <v>50.32291666666665</v>
      </c>
      <c r="X703" s="31">
        <f t="shared" si="276"/>
        <v>0.13383754432624109</v>
      </c>
      <c r="Y703" s="24">
        <f t="shared" si="277"/>
        <v>3</v>
      </c>
      <c r="Z703" s="24">
        <f t="shared" si="278"/>
        <v>12</v>
      </c>
      <c r="AA703" s="26">
        <f>SUMIF('Rake Load'!A:A,Summary!B703,'Rake Load'!AO:AO)</f>
        <v>0</v>
      </c>
      <c r="AB703" s="26">
        <f>SUMIF(C$2:C703,C703,AA$2:AA703)</f>
        <v>0</v>
      </c>
      <c r="AC703" s="26">
        <f>SUM(AA$2:AA703)</f>
        <v>125.58750000000001</v>
      </c>
      <c r="AD703" s="31" t="e">
        <f t="shared" si="279"/>
        <v>#DIV/0!</v>
      </c>
      <c r="AE703" s="31" t="e">
        <f t="shared" si="280"/>
        <v>#DIV/0!</v>
      </c>
      <c r="AF703" s="31">
        <f t="shared" si="281"/>
        <v>0.33400930851063831</v>
      </c>
      <c r="AG703" s="26">
        <f>SUMIF(Unloader!B:B,Summary!B703,Unloader!M:M)</f>
        <v>0</v>
      </c>
      <c r="AH703" s="26">
        <f>SUMIF(C$2:C703,C703,AG$2:AG703)</f>
        <v>0</v>
      </c>
      <c r="AI703" s="26">
        <f>SUM(AG$2:AG703)</f>
        <v>1381981</v>
      </c>
      <c r="AJ703" s="28">
        <f>SUMIF(Unloader!B:B,Summary!B703,Unloader!X:X)</f>
        <v>0</v>
      </c>
      <c r="AK703" s="28">
        <f>SUMIF(Unloader!B:B,Summary!B703,Unloader!AE:AE)+SUMIF(Unloader!B:B,Summary!B703,Unloader!BS:BS)+SUMIF(Unloader!B:B,Summary!B703,Unloader!BO:BO)</f>
        <v>0</v>
      </c>
      <c r="AL703" s="28">
        <f>SUMIF(C$2:C703,C703,AJ$2:AJ703)</f>
        <v>0</v>
      </c>
      <c r="AM703" s="28">
        <f>SUMIF(C$2:C703,C703,AK$2:AK703)</f>
        <v>0</v>
      </c>
      <c r="AN703" s="18" t="e">
        <f t="shared" si="282"/>
        <v>#DIV/0!</v>
      </c>
      <c r="AO703" s="18">
        <f>SUM(AJ$2:AJ703)</f>
        <v>52.99444444444444</v>
      </c>
      <c r="AP703" s="18">
        <f>SUM(AK$2:AK703)</f>
        <v>13.250694444444441</v>
      </c>
      <c r="AQ703" s="18">
        <f t="shared" si="283"/>
        <v>1448.8452062693295</v>
      </c>
    </row>
    <row r="704" spans="1:43" x14ac:dyDescent="0.25">
      <c r="A704" s="49">
        <f t="shared" si="284"/>
        <v>703</v>
      </c>
      <c r="B704" s="120">
        <f t="shared" si="284"/>
        <v>41336</v>
      </c>
      <c r="C704" s="21">
        <f t="shared" si="265"/>
        <v>3</v>
      </c>
      <c r="D704" s="51">
        <f>COUNTIF('Rake Load'!A:A,Summary!B704)</f>
        <v>0</v>
      </c>
      <c r="E704" s="51">
        <f>SUMIF('Rake Load'!A:A,B704,'Rake Load'!F:F)</f>
        <v>0</v>
      </c>
      <c r="F704" s="23">
        <f>SUMIF('Rake Load'!A:A,B704,'Rake Load'!AB:AB)</f>
        <v>0</v>
      </c>
      <c r="G704" s="23" t="e">
        <f t="shared" si="266"/>
        <v>#DIV/0!</v>
      </c>
      <c r="H704" s="24" t="e">
        <f t="shared" si="267"/>
        <v>#DIV/0!</v>
      </c>
      <c r="I704" s="24" t="e">
        <f t="shared" si="268"/>
        <v>#DIV/0!</v>
      </c>
      <c r="J704" s="23">
        <f>SUMIF('Rake Load'!A:A,B704,'Rake Load'!BI:BI)</f>
        <v>0</v>
      </c>
      <c r="K704" s="29">
        <f t="shared" si="269"/>
        <v>0</v>
      </c>
      <c r="L704" s="29" t="e">
        <f t="shared" si="270"/>
        <v>#DIV/0!</v>
      </c>
      <c r="M704" s="36" t="e">
        <f t="shared" si="271"/>
        <v>#DIV/0!</v>
      </c>
      <c r="N704" s="36" t="e">
        <f t="shared" si="272"/>
        <v>#DIV/0!</v>
      </c>
      <c r="O704" s="122">
        <f>SUMIF(C$2:C704,C704,D$2:D704)</f>
        <v>0</v>
      </c>
      <c r="P704" s="21">
        <f>SUMIF(C$2:C704,C704,F$2:F704)</f>
        <v>0</v>
      </c>
      <c r="Q704" s="25" t="e">
        <f t="shared" si="273"/>
        <v>#DIV/0!</v>
      </c>
      <c r="R704" s="24" t="e">
        <f t="shared" si="274"/>
        <v>#DIV/0!</v>
      </c>
      <c r="S704" s="24" t="e">
        <f t="shared" si="275"/>
        <v>#DIV/0!</v>
      </c>
      <c r="T704" s="122">
        <f>SUM(D$2:D704)</f>
        <v>376</v>
      </c>
      <c r="U704" s="26">
        <f>SUMIF(C$2:C704,C704,E$2:E704)</f>
        <v>0</v>
      </c>
      <c r="V704" s="26">
        <f>SUM(E$2:E704)</f>
        <v>1324319.5799999998</v>
      </c>
      <c r="W704" s="31">
        <f>SUM(F$2:F704)</f>
        <v>50.32291666666665</v>
      </c>
      <c r="X704" s="31">
        <f t="shared" si="276"/>
        <v>0.13383754432624109</v>
      </c>
      <c r="Y704" s="24">
        <f t="shared" si="277"/>
        <v>3</v>
      </c>
      <c r="Z704" s="24">
        <f t="shared" si="278"/>
        <v>12</v>
      </c>
      <c r="AA704" s="26">
        <f>SUMIF('Rake Load'!A:A,Summary!B704,'Rake Load'!AO:AO)</f>
        <v>0</v>
      </c>
      <c r="AB704" s="26">
        <f>SUMIF(C$2:C704,C704,AA$2:AA704)</f>
        <v>0</v>
      </c>
      <c r="AC704" s="26">
        <f>SUM(AA$2:AA704)</f>
        <v>125.58750000000001</v>
      </c>
      <c r="AD704" s="31" t="e">
        <f t="shared" si="279"/>
        <v>#DIV/0!</v>
      </c>
      <c r="AE704" s="31" t="e">
        <f t="shared" si="280"/>
        <v>#DIV/0!</v>
      </c>
      <c r="AF704" s="31">
        <f t="shared" si="281"/>
        <v>0.33400930851063831</v>
      </c>
      <c r="AG704" s="26">
        <f>SUMIF(Unloader!B:B,Summary!B704,Unloader!M:M)</f>
        <v>0</v>
      </c>
      <c r="AH704" s="26">
        <f>SUMIF(C$2:C704,C704,AG$2:AG704)</f>
        <v>0</v>
      </c>
      <c r="AI704" s="26">
        <f>SUM(AG$2:AG704)</f>
        <v>1381981</v>
      </c>
      <c r="AJ704" s="28">
        <f>SUMIF(Unloader!B:B,Summary!B704,Unloader!X:X)</f>
        <v>0</v>
      </c>
      <c r="AK704" s="28">
        <f>SUMIF(Unloader!B:B,Summary!B704,Unloader!AE:AE)+SUMIF(Unloader!B:B,Summary!B704,Unloader!BS:BS)+SUMIF(Unloader!B:B,Summary!B704,Unloader!BO:BO)</f>
        <v>0</v>
      </c>
      <c r="AL704" s="28">
        <f>SUMIF(C$2:C704,C704,AJ$2:AJ704)</f>
        <v>0</v>
      </c>
      <c r="AM704" s="28">
        <f>SUMIF(C$2:C704,C704,AK$2:AK704)</f>
        <v>0</v>
      </c>
      <c r="AN704" s="18" t="e">
        <f t="shared" si="282"/>
        <v>#DIV/0!</v>
      </c>
      <c r="AO704" s="18">
        <f>SUM(AJ$2:AJ704)</f>
        <v>52.99444444444444</v>
      </c>
      <c r="AP704" s="18">
        <f>SUM(AK$2:AK704)</f>
        <v>13.250694444444441</v>
      </c>
      <c r="AQ704" s="18">
        <f t="shared" si="283"/>
        <v>1448.8452062693295</v>
      </c>
    </row>
    <row r="705" spans="1:43" x14ac:dyDescent="0.25">
      <c r="A705" s="49">
        <f t="shared" si="284"/>
        <v>704</v>
      </c>
      <c r="B705" s="120">
        <f t="shared" si="284"/>
        <v>41337</v>
      </c>
      <c r="C705" s="21">
        <f t="shared" si="265"/>
        <v>3</v>
      </c>
      <c r="D705" s="51">
        <f>COUNTIF('Rake Load'!A:A,Summary!B705)</f>
        <v>0</v>
      </c>
      <c r="E705" s="51">
        <f>SUMIF('Rake Load'!A:A,B705,'Rake Load'!F:F)</f>
        <v>0</v>
      </c>
      <c r="F705" s="23">
        <f>SUMIF('Rake Load'!A:A,B705,'Rake Load'!AB:AB)</f>
        <v>0</v>
      </c>
      <c r="G705" s="23" t="e">
        <f t="shared" si="266"/>
        <v>#DIV/0!</v>
      </c>
      <c r="H705" s="24" t="e">
        <f t="shared" si="267"/>
        <v>#DIV/0!</v>
      </c>
      <c r="I705" s="24" t="e">
        <f t="shared" si="268"/>
        <v>#DIV/0!</v>
      </c>
      <c r="J705" s="23">
        <f>SUMIF('Rake Load'!A:A,B705,'Rake Load'!BI:BI)</f>
        <v>0</v>
      </c>
      <c r="K705" s="29">
        <f t="shared" si="269"/>
        <v>0</v>
      </c>
      <c r="L705" s="29" t="e">
        <f t="shared" si="270"/>
        <v>#DIV/0!</v>
      </c>
      <c r="M705" s="36" t="e">
        <f t="shared" si="271"/>
        <v>#DIV/0!</v>
      </c>
      <c r="N705" s="36" t="e">
        <f t="shared" si="272"/>
        <v>#DIV/0!</v>
      </c>
      <c r="O705" s="122">
        <f>SUMIF(C$2:C705,C705,D$2:D705)</f>
        <v>0</v>
      </c>
      <c r="P705" s="21">
        <f>SUMIF(C$2:C705,C705,F$2:F705)</f>
        <v>0</v>
      </c>
      <c r="Q705" s="25" t="e">
        <f t="shared" si="273"/>
        <v>#DIV/0!</v>
      </c>
      <c r="R705" s="24" t="e">
        <f t="shared" si="274"/>
        <v>#DIV/0!</v>
      </c>
      <c r="S705" s="24" t="e">
        <f t="shared" si="275"/>
        <v>#DIV/0!</v>
      </c>
      <c r="T705" s="122">
        <f>SUM(D$2:D705)</f>
        <v>376</v>
      </c>
      <c r="U705" s="26">
        <f>SUMIF(C$2:C705,C705,E$2:E705)</f>
        <v>0</v>
      </c>
      <c r="V705" s="26">
        <f>SUM(E$2:E705)</f>
        <v>1324319.5799999998</v>
      </c>
      <c r="W705" s="31">
        <f>SUM(F$2:F705)</f>
        <v>50.32291666666665</v>
      </c>
      <c r="X705" s="31">
        <f t="shared" si="276"/>
        <v>0.13383754432624109</v>
      </c>
      <c r="Y705" s="24">
        <f t="shared" si="277"/>
        <v>3</v>
      </c>
      <c r="Z705" s="24">
        <f t="shared" si="278"/>
        <v>12</v>
      </c>
      <c r="AA705" s="26">
        <f>SUMIF('Rake Load'!A:A,Summary!B705,'Rake Load'!AO:AO)</f>
        <v>0</v>
      </c>
      <c r="AB705" s="26">
        <f>SUMIF(C$2:C705,C705,AA$2:AA705)</f>
        <v>0</v>
      </c>
      <c r="AC705" s="26">
        <f>SUM(AA$2:AA705)</f>
        <v>125.58750000000001</v>
      </c>
      <c r="AD705" s="31" t="e">
        <f t="shared" si="279"/>
        <v>#DIV/0!</v>
      </c>
      <c r="AE705" s="31" t="e">
        <f t="shared" si="280"/>
        <v>#DIV/0!</v>
      </c>
      <c r="AF705" s="31">
        <f t="shared" si="281"/>
        <v>0.33400930851063831</v>
      </c>
      <c r="AG705" s="26">
        <f>SUMIF(Unloader!B:B,Summary!B705,Unloader!M:M)</f>
        <v>0</v>
      </c>
      <c r="AH705" s="26">
        <f>SUMIF(C$2:C705,C705,AG$2:AG705)</f>
        <v>0</v>
      </c>
      <c r="AI705" s="26">
        <f>SUM(AG$2:AG705)</f>
        <v>1381981</v>
      </c>
      <c r="AJ705" s="28">
        <f>SUMIF(Unloader!B:B,Summary!B705,Unloader!X:X)</f>
        <v>0</v>
      </c>
      <c r="AK705" s="28">
        <f>SUMIF(Unloader!B:B,Summary!B705,Unloader!AE:AE)+SUMIF(Unloader!B:B,Summary!B705,Unloader!BS:BS)+SUMIF(Unloader!B:B,Summary!B705,Unloader!BO:BO)</f>
        <v>0</v>
      </c>
      <c r="AL705" s="28">
        <f>SUMIF(C$2:C705,C705,AJ$2:AJ705)</f>
        <v>0</v>
      </c>
      <c r="AM705" s="28">
        <f>SUMIF(C$2:C705,C705,AK$2:AK705)</f>
        <v>0</v>
      </c>
      <c r="AN705" s="18" t="e">
        <f t="shared" si="282"/>
        <v>#DIV/0!</v>
      </c>
      <c r="AO705" s="18">
        <f>SUM(AJ$2:AJ705)</f>
        <v>52.99444444444444</v>
      </c>
      <c r="AP705" s="18">
        <f>SUM(AK$2:AK705)</f>
        <v>13.250694444444441</v>
      </c>
      <c r="AQ705" s="18">
        <f t="shared" si="283"/>
        <v>1448.8452062693295</v>
      </c>
    </row>
    <row r="706" spans="1:43" x14ac:dyDescent="0.25">
      <c r="A706" s="49">
        <f t="shared" si="284"/>
        <v>705</v>
      </c>
      <c r="B706" s="120">
        <f t="shared" si="284"/>
        <v>41338</v>
      </c>
      <c r="C706" s="21">
        <f t="shared" si="265"/>
        <v>3</v>
      </c>
      <c r="D706" s="51">
        <f>COUNTIF('Rake Load'!A:A,Summary!B706)</f>
        <v>0</v>
      </c>
      <c r="E706" s="51">
        <f>SUMIF('Rake Load'!A:A,B706,'Rake Load'!F:F)</f>
        <v>0</v>
      </c>
      <c r="F706" s="23">
        <f>SUMIF('Rake Load'!A:A,B706,'Rake Load'!AB:AB)</f>
        <v>0</v>
      </c>
      <c r="G706" s="23" t="e">
        <f t="shared" si="266"/>
        <v>#DIV/0!</v>
      </c>
      <c r="H706" s="24" t="e">
        <f t="shared" si="267"/>
        <v>#DIV/0!</v>
      </c>
      <c r="I706" s="24" t="e">
        <f t="shared" si="268"/>
        <v>#DIV/0!</v>
      </c>
      <c r="J706" s="23">
        <f>SUMIF('Rake Load'!A:A,B706,'Rake Load'!BI:BI)</f>
        <v>0</v>
      </c>
      <c r="K706" s="29">
        <f t="shared" si="269"/>
        <v>0</v>
      </c>
      <c r="L706" s="29" t="e">
        <f t="shared" si="270"/>
        <v>#DIV/0!</v>
      </c>
      <c r="M706" s="36" t="e">
        <f t="shared" si="271"/>
        <v>#DIV/0!</v>
      </c>
      <c r="N706" s="36" t="e">
        <f t="shared" si="272"/>
        <v>#DIV/0!</v>
      </c>
      <c r="O706" s="122">
        <f>SUMIF(C$2:C706,C706,D$2:D706)</f>
        <v>0</v>
      </c>
      <c r="P706" s="21">
        <f>SUMIF(C$2:C706,C706,F$2:F706)</f>
        <v>0</v>
      </c>
      <c r="Q706" s="25" t="e">
        <f t="shared" si="273"/>
        <v>#DIV/0!</v>
      </c>
      <c r="R706" s="24" t="e">
        <f t="shared" si="274"/>
        <v>#DIV/0!</v>
      </c>
      <c r="S706" s="24" t="e">
        <f t="shared" si="275"/>
        <v>#DIV/0!</v>
      </c>
      <c r="T706" s="122">
        <f>SUM(D$2:D706)</f>
        <v>376</v>
      </c>
      <c r="U706" s="26">
        <f>SUMIF(C$2:C706,C706,E$2:E706)</f>
        <v>0</v>
      </c>
      <c r="V706" s="26">
        <f>SUM(E$2:E706)</f>
        <v>1324319.5799999998</v>
      </c>
      <c r="W706" s="31">
        <f>SUM(F$2:F706)</f>
        <v>50.32291666666665</v>
      </c>
      <c r="X706" s="31">
        <f t="shared" si="276"/>
        <v>0.13383754432624109</v>
      </c>
      <c r="Y706" s="24">
        <f t="shared" si="277"/>
        <v>3</v>
      </c>
      <c r="Z706" s="24">
        <f t="shared" si="278"/>
        <v>12</v>
      </c>
      <c r="AA706" s="26">
        <f>SUMIF('Rake Load'!A:A,Summary!B706,'Rake Load'!AO:AO)</f>
        <v>0</v>
      </c>
      <c r="AB706" s="26">
        <f>SUMIF(C$2:C706,C706,AA$2:AA706)</f>
        <v>0</v>
      </c>
      <c r="AC706" s="26">
        <f>SUM(AA$2:AA706)</f>
        <v>125.58750000000001</v>
      </c>
      <c r="AD706" s="31" t="e">
        <f t="shared" si="279"/>
        <v>#DIV/0!</v>
      </c>
      <c r="AE706" s="31" t="e">
        <f t="shared" si="280"/>
        <v>#DIV/0!</v>
      </c>
      <c r="AF706" s="31">
        <f t="shared" si="281"/>
        <v>0.33400930851063831</v>
      </c>
      <c r="AG706" s="26">
        <f>SUMIF(Unloader!B:B,Summary!B706,Unloader!M:M)</f>
        <v>0</v>
      </c>
      <c r="AH706" s="26">
        <f>SUMIF(C$2:C706,C706,AG$2:AG706)</f>
        <v>0</v>
      </c>
      <c r="AI706" s="26">
        <f>SUM(AG$2:AG706)</f>
        <v>1381981</v>
      </c>
      <c r="AJ706" s="28">
        <f>SUMIF(Unloader!B:B,Summary!B706,Unloader!X:X)</f>
        <v>0</v>
      </c>
      <c r="AK706" s="28">
        <f>SUMIF(Unloader!B:B,Summary!B706,Unloader!AE:AE)+SUMIF(Unloader!B:B,Summary!B706,Unloader!BS:BS)+SUMIF(Unloader!B:B,Summary!B706,Unloader!BO:BO)</f>
        <v>0</v>
      </c>
      <c r="AL706" s="28">
        <f>SUMIF(C$2:C706,C706,AJ$2:AJ706)</f>
        <v>0</v>
      </c>
      <c r="AM706" s="28">
        <f>SUMIF(C$2:C706,C706,AK$2:AK706)</f>
        <v>0</v>
      </c>
      <c r="AN706" s="18" t="e">
        <f t="shared" si="282"/>
        <v>#DIV/0!</v>
      </c>
      <c r="AO706" s="18">
        <f>SUM(AJ$2:AJ706)</f>
        <v>52.99444444444444</v>
      </c>
      <c r="AP706" s="18">
        <f>SUM(AK$2:AK706)</f>
        <v>13.250694444444441</v>
      </c>
      <c r="AQ706" s="18">
        <f t="shared" si="283"/>
        <v>1448.8452062693295</v>
      </c>
    </row>
    <row r="707" spans="1:43" x14ac:dyDescent="0.25">
      <c r="A707" s="49">
        <f t="shared" si="284"/>
        <v>706</v>
      </c>
      <c r="B707" s="120">
        <f t="shared" si="284"/>
        <v>41339</v>
      </c>
      <c r="C707" s="21">
        <f t="shared" si="265"/>
        <v>3</v>
      </c>
      <c r="D707" s="51">
        <f>COUNTIF('Rake Load'!A:A,Summary!B707)</f>
        <v>0</v>
      </c>
      <c r="E707" s="51">
        <f>SUMIF('Rake Load'!A:A,B707,'Rake Load'!F:F)</f>
        <v>0</v>
      </c>
      <c r="F707" s="23">
        <f>SUMIF('Rake Load'!A:A,B707,'Rake Load'!AB:AB)</f>
        <v>0</v>
      </c>
      <c r="G707" s="23" t="e">
        <f t="shared" si="266"/>
        <v>#DIV/0!</v>
      </c>
      <c r="H707" s="24" t="e">
        <f t="shared" si="267"/>
        <v>#DIV/0!</v>
      </c>
      <c r="I707" s="24" t="e">
        <f t="shared" si="268"/>
        <v>#DIV/0!</v>
      </c>
      <c r="J707" s="23">
        <f>SUMIF('Rake Load'!A:A,B707,'Rake Load'!BI:BI)</f>
        <v>0</v>
      </c>
      <c r="K707" s="29">
        <f t="shared" si="269"/>
        <v>0</v>
      </c>
      <c r="L707" s="29" t="e">
        <f t="shared" si="270"/>
        <v>#DIV/0!</v>
      </c>
      <c r="M707" s="36" t="e">
        <f t="shared" si="271"/>
        <v>#DIV/0!</v>
      </c>
      <c r="N707" s="36" t="e">
        <f t="shared" si="272"/>
        <v>#DIV/0!</v>
      </c>
      <c r="O707" s="122">
        <f>SUMIF(C$2:C707,C707,D$2:D707)</f>
        <v>0</v>
      </c>
      <c r="P707" s="21">
        <f>SUMIF(C$2:C707,C707,F$2:F707)</f>
        <v>0</v>
      </c>
      <c r="Q707" s="25" t="e">
        <f t="shared" si="273"/>
        <v>#DIV/0!</v>
      </c>
      <c r="R707" s="24" t="e">
        <f t="shared" si="274"/>
        <v>#DIV/0!</v>
      </c>
      <c r="S707" s="24" t="e">
        <f t="shared" si="275"/>
        <v>#DIV/0!</v>
      </c>
      <c r="T707" s="122">
        <f>SUM(D$2:D707)</f>
        <v>376</v>
      </c>
      <c r="U707" s="26">
        <f>SUMIF(C$2:C707,C707,E$2:E707)</f>
        <v>0</v>
      </c>
      <c r="V707" s="26">
        <f>SUM(E$2:E707)</f>
        <v>1324319.5799999998</v>
      </c>
      <c r="W707" s="31">
        <f>SUM(F$2:F707)</f>
        <v>50.32291666666665</v>
      </c>
      <c r="X707" s="31">
        <f t="shared" si="276"/>
        <v>0.13383754432624109</v>
      </c>
      <c r="Y707" s="24">
        <f t="shared" si="277"/>
        <v>3</v>
      </c>
      <c r="Z707" s="24">
        <f t="shared" si="278"/>
        <v>12</v>
      </c>
      <c r="AA707" s="26">
        <f>SUMIF('Rake Load'!A:A,Summary!B707,'Rake Load'!AO:AO)</f>
        <v>0</v>
      </c>
      <c r="AB707" s="26">
        <f>SUMIF(C$2:C707,C707,AA$2:AA707)</f>
        <v>0</v>
      </c>
      <c r="AC707" s="26">
        <f>SUM(AA$2:AA707)</f>
        <v>125.58750000000001</v>
      </c>
      <c r="AD707" s="31" t="e">
        <f t="shared" si="279"/>
        <v>#DIV/0!</v>
      </c>
      <c r="AE707" s="31" t="e">
        <f t="shared" si="280"/>
        <v>#DIV/0!</v>
      </c>
      <c r="AF707" s="31">
        <f t="shared" si="281"/>
        <v>0.33400930851063831</v>
      </c>
      <c r="AG707" s="26">
        <f>SUMIF(Unloader!B:B,Summary!B707,Unloader!M:M)</f>
        <v>0</v>
      </c>
      <c r="AH707" s="26">
        <f>SUMIF(C$2:C707,C707,AG$2:AG707)</f>
        <v>0</v>
      </c>
      <c r="AI707" s="26">
        <f>SUM(AG$2:AG707)</f>
        <v>1381981</v>
      </c>
      <c r="AJ707" s="28">
        <f>SUMIF(Unloader!B:B,Summary!B707,Unloader!X:X)</f>
        <v>0</v>
      </c>
      <c r="AK707" s="28">
        <f>SUMIF(Unloader!B:B,Summary!B707,Unloader!AE:AE)+SUMIF(Unloader!B:B,Summary!B707,Unloader!BS:BS)+SUMIF(Unloader!B:B,Summary!B707,Unloader!BO:BO)</f>
        <v>0</v>
      </c>
      <c r="AL707" s="28">
        <f>SUMIF(C$2:C707,C707,AJ$2:AJ707)</f>
        <v>0</v>
      </c>
      <c r="AM707" s="28">
        <f>SUMIF(C$2:C707,C707,AK$2:AK707)</f>
        <v>0</v>
      </c>
      <c r="AN707" s="18" t="e">
        <f t="shared" si="282"/>
        <v>#DIV/0!</v>
      </c>
      <c r="AO707" s="18">
        <f>SUM(AJ$2:AJ707)</f>
        <v>52.99444444444444</v>
      </c>
      <c r="AP707" s="18">
        <f>SUM(AK$2:AK707)</f>
        <v>13.250694444444441</v>
      </c>
      <c r="AQ707" s="18">
        <f t="shared" si="283"/>
        <v>1448.8452062693295</v>
      </c>
    </row>
    <row r="708" spans="1:43" x14ac:dyDescent="0.25">
      <c r="A708" s="49">
        <f t="shared" si="284"/>
        <v>707</v>
      </c>
      <c r="B708" s="120">
        <f t="shared" si="284"/>
        <v>41340</v>
      </c>
      <c r="C708" s="21">
        <f t="shared" si="265"/>
        <v>3</v>
      </c>
      <c r="D708" s="51">
        <f>COUNTIF('Rake Load'!A:A,Summary!B708)</f>
        <v>0</v>
      </c>
      <c r="E708" s="51">
        <f>SUMIF('Rake Load'!A:A,B708,'Rake Load'!F:F)</f>
        <v>0</v>
      </c>
      <c r="F708" s="23">
        <f>SUMIF('Rake Load'!A:A,B708,'Rake Load'!AB:AB)</f>
        <v>0</v>
      </c>
      <c r="G708" s="23" t="e">
        <f t="shared" si="266"/>
        <v>#DIV/0!</v>
      </c>
      <c r="H708" s="24" t="e">
        <f t="shared" si="267"/>
        <v>#DIV/0!</v>
      </c>
      <c r="I708" s="24" t="e">
        <f t="shared" si="268"/>
        <v>#DIV/0!</v>
      </c>
      <c r="J708" s="23">
        <f>SUMIF('Rake Load'!A:A,B708,'Rake Load'!BI:BI)</f>
        <v>0</v>
      </c>
      <c r="K708" s="29">
        <f t="shared" si="269"/>
        <v>0</v>
      </c>
      <c r="L708" s="29" t="e">
        <f t="shared" si="270"/>
        <v>#DIV/0!</v>
      </c>
      <c r="M708" s="36" t="e">
        <f t="shared" si="271"/>
        <v>#DIV/0!</v>
      </c>
      <c r="N708" s="36" t="e">
        <f t="shared" si="272"/>
        <v>#DIV/0!</v>
      </c>
      <c r="O708" s="122">
        <f>SUMIF(C$2:C708,C708,D$2:D708)</f>
        <v>0</v>
      </c>
      <c r="P708" s="21">
        <f>SUMIF(C$2:C708,C708,F$2:F708)</f>
        <v>0</v>
      </c>
      <c r="Q708" s="25" t="e">
        <f t="shared" si="273"/>
        <v>#DIV/0!</v>
      </c>
      <c r="R708" s="24" t="e">
        <f t="shared" si="274"/>
        <v>#DIV/0!</v>
      </c>
      <c r="S708" s="24" t="e">
        <f t="shared" si="275"/>
        <v>#DIV/0!</v>
      </c>
      <c r="T708" s="122">
        <f>SUM(D$2:D708)</f>
        <v>376</v>
      </c>
      <c r="U708" s="26">
        <f>SUMIF(C$2:C708,C708,E$2:E708)</f>
        <v>0</v>
      </c>
      <c r="V708" s="26">
        <f>SUM(E$2:E708)</f>
        <v>1324319.5799999998</v>
      </c>
      <c r="W708" s="31">
        <f>SUM(F$2:F708)</f>
        <v>50.32291666666665</v>
      </c>
      <c r="X708" s="31">
        <f t="shared" si="276"/>
        <v>0.13383754432624109</v>
      </c>
      <c r="Y708" s="24">
        <f t="shared" si="277"/>
        <v>3</v>
      </c>
      <c r="Z708" s="24">
        <f t="shared" si="278"/>
        <v>12</v>
      </c>
      <c r="AA708" s="26">
        <f>SUMIF('Rake Load'!A:A,Summary!B708,'Rake Load'!AO:AO)</f>
        <v>0</v>
      </c>
      <c r="AB708" s="26">
        <f>SUMIF(C$2:C708,C708,AA$2:AA708)</f>
        <v>0</v>
      </c>
      <c r="AC708" s="26">
        <f>SUM(AA$2:AA708)</f>
        <v>125.58750000000001</v>
      </c>
      <c r="AD708" s="31" t="e">
        <f t="shared" si="279"/>
        <v>#DIV/0!</v>
      </c>
      <c r="AE708" s="31" t="e">
        <f t="shared" si="280"/>
        <v>#DIV/0!</v>
      </c>
      <c r="AF708" s="31">
        <f t="shared" si="281"/>
        <v>0.33400930851063831</v>
      </c>
      <c r="AG708" s="26">
        <f>SUMIF(Unloader!B:B,Summary!B708,Unloader!M:M)</f>
        <v>0</v>
      </c>
      <c r="AH708" s="26">
        <f>SUMIF(C$2:C708,C708,AG$2:AG708)</f>
        <v>0</v>
      </c>
      <c r="AI708" s="26">
        <f>SUM(AG$2:AG708)</f>
        <v>1381981</v>
      </c>
      <c r="AJ708" s="28">
        <f>SUMIF(Unloader!B:B,Summary!B708,Unloader!X:X)</f>
        <v>0</v>
      </c>
      <c r="AK708" s="28">
        <f>SUMIF(Unloader!B:B,Summary!B708,Unloader!AE:AE)+SUMIF(Unloader!B:B,Summary!B708,Unloader!BS:BS)+SUMIF(Unloader!B:B,Summary!B708,Unloader!BO:BO)</f>
        <v>0</v>
      </c>
      <c r="AL708" s="28">
        <f>SUMIF(C$2:C708,C708,AJ$2:AJ708)</f>
        <v>0</v>
      </c>
      <c r="AM708" s="28">
        <f>SUMIF(C$2:C708,C708,AK$2:AK708)</f>
        <v>0</v>
      </c>
      <c r="AN708" s="18" t="e">
        <f t="shared" si="282"/>
        <v>#DIV/0!</v>
      </c>
      <c r="AO708" s="18">
        <f>SUM(AJ$2:AJ708)</f>
        <v>52.99444444444444</v>
      </c>
      <c r="AP708" s="18">
        <f>SUM(AK$2:AK708)</f>
        <v>13.250694444444441</v>
      </c>
      <c r="AQ708" s="18">
        <f t="shared" si="283"/>
        <v>1448.8452062693295</v>
      </c>
    </row>
    <row r="709" spans="1:43" x14ac:dyDescent="0.25">
      <c r="A709" s="49">
        <f t="shared" si="284"/>
        <v>708</v>
      </c>
      <c r="B709" s="120">
        <f t="shared" si="284"/>
        <v>41341</v>
      </c>
      <c r="C709" s="21">
        <f t="shared" si="265"/>
        <v>3</v>
      </c>
      <c r="D709" s="51">
        <f>COUNTIF('Rake Load'!A:A,Summary!B709)</f>
        <v>0</v>
      </c>
      <c r="E709" s="51">
        <f>SUMIF('Rake Load'!A:A,B709,'Rake Load'!F:F)</f>
        <v>0</v>
      </c>
      <c r="F709" s="23">
        <f>SUMIF('Rake Load'!A:A,B709,'Rake Load'!AB:AB)</f>
        <v>0</v>
      </c>
      <c r="G709" s="23" t="e">
        <f t="shared" si="266"/>
        <v>#DIV/0!</v>
      </c>
      <c r="H709" s="24" t="e">
        <f t="shared" si="267"/>
        <v>#DIV/0!</v>
      </c>
      <c r="I709" s="24" t="e">
        <f t="shared" si="268"/>
        <v>#DIV/0!</v>
      </c>
      <c r="J709" s="23">
        <f>SUMIF('Rake Load'!A:A,B709,'Rake Load'!BI:BI)</f>
        <v>0</v>
      </c>
      <c r="K709" s="29">
        <f t="shared" si="269"/>
        <v>0</v>
      </c>
      <c r="L709" s="29" t="e">
        <f t="shared" si="270"/>
        <v>#DIV/0!</v>
      </c>
      <c r="M709" s="36" t="e">
        <f t="shared" si="271"/>
        <v>#DIV/0!</v>
      </c>
      <c r="N709" s="36" t="e">
        <f t="shared" si="272"/>
        <v>#DIV/0!</v>
      </c>
      <c r="O709" s="122">
        <f>SUMIF(C$2:C709,C709,D$2:D709)</f>
        <v>0</v>
      </c>
      <c r="P709" s="21">
        <f>SUMIF(C$2:C709,C709,F$2:F709)</f>
        <v>0</v>
      </c>
      <c r="Q709" s="25" t="e">
        <f t="shared" si="273"/>
        <v>#DIV/0!</v>
      </c>
      <c r="R709" s="24" t="e">
        <f t="shared" si="274"/>
        <v>#DIV/0!</v>
      </c>
      <c r="S709" s="24" t="e">
        <f t="shared" si="275"/>
        <v>#DIV/0!</v>
      </c>
      <c r="T709" s="122">
        <f>SUM(D$2:D709)</f>
        <v>376</v>
      </c>
      <c r="U709" s="26">
        <f>SUMIF(C$2:C709,C709,E$2:E709)</f>
        <v>0</v>
      </c>
      <c r="V709" s="26">
        <f>SUM(E$2:E709)</f>
        <v>1324319.5799999998</v>
      </c>
      <c r="W709" s="31">
        <f>SUM(F$2:F709)</f>
        <v>50.32291666666665</v>
      </c>
      <c r="X709" s="31">
        <f t="shared" si="276"/>
        <v>0.13383754432624109</v>
      </c>
      <c r="Y709" s="24">
        <f t="shared" si="277"/>
        <v>3</v>
      </c>
      <c r="Z709" s="24">
        <f t="shared" si="278"/>
        <v>12</v>
      </c>
      <c r="AA709" s="26">
        <f>SUMIF('Rake Load'!A:A,Summary!B709,'Rake Load'!AO:AO)</f>
        <v>0</v>
      </c>
      <c r="AB709" s="26">
        <f>SUMIF(C$2:C709,C709,AA$2:AA709)</f>
        <v>0</v>
      </c>
      <c r="AC709" s="26">
        <f>SUM(AA$2:AA709)</f>
        <v>125.58750000000001</v>
      </c>
      <c r="AD709" s="31" t="e">
        <f t="shared" si="279"/>
        <v>#DIV/0!</v>
      </c>
      <c r="AE709" s="31" t="e">
        <f t="shared" si="280"/>
        <v>#DIV/0!</v>
      </c>
      <c r="AF709" s="31">
        <f t="shared" si="281"/>
        <v>0.33400930851063831</v>
      </c>
      <c r="AG709" s="26">
        <f>SUMIF(Unloader!B:B,Summary!B709,Unloader!M:M)</f>
        <v>0</v>
      </c>
      <c r="AH709" s="26">
        <f>SUMIF(C$2:C709,C709,AG$2:AG709)</f>
        <v>0</v>
      </c>
      <c r="AI709" s="26">
        <f>SUM(AG$2:AG709)</f>
        <v>1381981</v>
      </c>
      <c r="AJ709" s="28">
        <f>SUMIF(Unloader!B:B,Summary!B709,Unloader!X:X)</f>
        <v>0</v>
      </c>
      <c r="AK709" s="28">
        <f>SUMIF(Unloader!B:B,Summary!B709,Unloader!AE:AE)+SUMIF(Unloader!B:B,Summary!B709,Unloader!BS:BS)+SUMIF(Unloader!B:B,Summary!B709,Unloader!BO:BO)</f>
        <v>0</v>
      </c>
      <c r="AL709" s="28">
        <f>SUMIF(C$2:C709,C709,AJ$2:AJ709)</f>
        <v>0</v>
      </c>
      <c r="AM709" s="28">
        <f>SUMIF(C$2:C709,C709,AK$2:AK709)</f>
        <v>0</v>
      </c>
      <c r="AN709" s="18" t="e">
        <f t="shared" si="282"/>
        <v>#DIV/0!</v>
      </c>
      <c r="AO709" s="18">
        <f>SUM(AJ$2:AJ709)</f>
        <v>52.99444444444444</v>
      </c>
      <c r="AP709" s="18">
        <f>SUM(AK$2:AK709)</f>
        <v>13.250694444444441</v>
      </c>
      <c r="AQ709" s="18">
        <f t="shared" si="283"/>
        <v>1448.8452062693295</v>
      </c>
    </row>
    <row r="710" spans="1:43" x14ac:dyDescent="0.25">
      <c r="A710" s="49">
        <f t="shared" si="284"/>
        <v>709</v>
      </c>
      <c r="B710" s="120">
        <f t="shared" si="284"/>
        <v>41342</v>
      </c>
      <c r="C710" s="21">
        <f t="shared" si="265"/>
        <v>3</v>
      </c>
      <c r="D710" s="51">
        <f>COUNTIF('Rake Load'!A:A,Summary!B710)</f>
        <v>0</v>
      </c>
      <c r="E710" s="51">
        <f>SUMIF('Rake Load'!A:A,B710,'Rake Load'!F:F)</f>
        <v>0</v>
      </c>
      <c r="F710" s="23">
        <f>SUMIF('Rake Load'!A:A,B710,'Rake Load'!AB:AB)</f>
        <v>0</v>
      </c>
      <c r="G710" s="23" t="e">
        <f t="shared" si="266"/>
        <v>#DIV/0!</v>
      </c>
      <c r="H710" s="24" t="e">
        <f t="shared" si="267"/>
        <v>#DIV/0!</v>
      </c>
      <c r="I710" s="24" t="e">
        <f t="shared" si="268"/>
        <v>#DIV/0!</v>
      </c>
      <c r="J710" s="23">
        <f>SUMIF('Rake Load'!A:A,B710,'Rake Load'!BI:BI)</f>
        <v>0</v>
      </c>
      <c r="K710" s="29">
        <f t="shared" si="269"/>
        <v>0</v>
      </c>
      <c r="L710" s="29" t="e">
        <f t="shared" si="270"/>
        <v>#DIV/0!</v>
      </c>
      <c r="M710" s="36" t="e">
        <f t="shared" si="271"/>
        <v>#DIV/0!</v>
      </c>
      <c r="N710" s="36" t="e">
        <f t="shared" si="272"/>
        <v>#DIV/0!</v>
      </c>
      <c r="O710" s="122">
        <f>SUMIF(C$2:C710,C710,D$2:D710)</f>
        <v>0</v>
      </c>
      <c r="P710" s="21">
        <f>SUMIF(C$2:C710,C710,F$2:F710)</f>
        <v>0</v>
      </c>
      <c r="Q710" s="25" t="e">
        <f t="shared" si="273"/>
        <v>#DIV/0!</v>
      </c>
      <c r="R710" s="24" t="e">
        <f t="shared" si="274"/>
        <v>#DIV/0!</v>
      </c>
      <c r="S710" s="24" t="e">
        <f t="shared" si="275"/>
        <v>#DIV/0!</v>
      </c>
      <c r="T710" s="122">
        <f>SUM(D$2:D710)</f>
        <v>376</v>
      </c>
      <c r="U710" s="26">
        <f>SUMIF(C$2:C710,C710,E$2:E710)</f>
        <v>0</v>
      </c>
      <c r="V710" s="26">
        <f>SUM(E$2:E710)</f>
        <v>1324319.5799999998</v>
      </c>
      <c r="W710" s="31">
        <f>SUM(F$2:F710)</f>
        <v>50.32291666666665</v>
      </c>
      <c r="X710" s="31">
        <f t="shared" si="276"/>
        <v>0.13383754432624109</v>
      </c>
      <c r="Y710" s="24">
        <f t="shared" si="277"/>
        <v>3</v>
      </c>
      <c r="Z710" s="24">
        <f t="shared" si="278"/>
        <v>12</v>
      </c>
      <c r="AA710" s="26">
        <f>SUMIF('Rake Load'!A:A,Summary!B710,'Rake Load'!AO:AO)</f>
        <v>0</v>
      </c>
      <c r="AB710" s="26">
        <f>SUMIF(C$2:C710,C710,AA$2:AA710)</f>
        <v>0</v>
      </c>
      <c r="AC710" s="26">
        <f>SUM(AA$2:AA710)</f>
        <v>125.58750000000001</v>
      </c>
      <c r="AD710" s="31" t="e">
        <f t="shared" si="279"/>
        <v>#DIV/0!</v>
      </c>
      <c r="AE710" s="31" t="e">
        <f t="shared" si="280"/>
        <v>#DIV/0!</v>
      </c>
      <c r="AF710" s="31">
        <f t="shared" si="281"/>
        <v>0.33400930851063831</v>
      </c>
      <c r="AG710" s="26">
        <f>SUMIF(Unloader!B:B,Summary!B710,Unloader!M:M)</f>
        <v>0</v>
      </c>
      <c r="AH710" s="26">
        <f>SUMIF(C$2:C710,C710,AG$2:AG710)</f>
        <v>0</v>
      </c>
      <c r="AI710" s="26">
        <f>SUM(AG$2:AG710)</f>
        <v>1381981</v>
      </c>
      <c r="AJ710" s="28">
        <f>SUMIF(Unloader!B:B,Summary!B710,Unloader!X:X)</f>
        <v>0</v>
      </c>
      <c r="AK710" s="28">
        <f>SUMIF(Unloader!B:B,Summary!B710,Unloader!AE:AE)+SUMIF(Unloader!B:B,Summary!B710,Unloader!BS:BS)+SUMIF(Unloader!B:B,Summary!B710,Unloader!BO:BO)</f>
        <v>0</v>
      </c>
      <c r="AL710" s="28">
        <f>SUMIF(C$2:C710,C710,AJ$2:AJ710)</f>
        <v>0</v>
      </c>
      <c r="AM710" s="28">
        <f>SUMIF(C$2:C710,C710,AK$2:AK710)</f>
        <v>0</v>
      </c>
      <c r="AN710" s="18" t="e">
        <f t="shared" si="282"/>
        <v>#DIV/0!</v>
      </c>
      <c r="AO710" s="18">
        <f>SUM(AJ$2:AJ710)</f>
        <v>52.99444444444444</v>
      </c>
      <c r="AP710" s="18">
        <f>SUM(AK$2:AK710)</f>
        <v>13.250694444444441</v>
      </c>
      <c r="AQ710" s="18">
        <f t="shared" si="283"/>
        <v>1448.8452062693295</v>
      </c>
    </row>
    <row r="711" spans="1:43" x14ac:dyDescent="0.25">
      <c r="A711" s="49">
        <f t="shared" si="284"/>
        <v>710</v>
      </c>
      <c r="B711" s="120">
        <f t="shared" si="284"/>
        <v>41343</v>
      </c>
      <c r="C711" s="21">
        <f t="shared" si="265"/>
        <v>3</v>
      </c>
      <c r="D711" s="51">
        <f>COUNTIF('Rake Load'!A:A,Summary!B711)</f>
        <v>0</v>
      </c>
      <c r="E711" s="51">
        <f>SUMIF('Rake Load'!A:A,B711,'Rake Load'!F:F)</f>
        <v>0</v>
      </c>
      <c r="F711" s="23">
        <f>SUMIF('Rake Load'!A:A,B711,'Rake Load'!AB:AB)</f>
        <v>0</v>
      </c>
      <c r="G711" s="23" t="e">
        <f t="shared" si="266"/>
        <v>#DIV/0!</v>
      </c>
      <c r="H711" s="24" t="e">
        <f t="shared" si="267"/>
        <v>#DIV/0!</v>
      </c>
      <c r="I711" s="24" t="e">
        <f t="shared" si="268"/>
        <v>#DIV/0!</v>
      </c>
      <c r="J711" s="23">
        <f>SUMIF('Rake Load'!A:A,B711,'Rake Load'!BI:BI)</f>
        <v>0</v>
      </c>
      <c r="K711" s="29">
        <f t="shared" si="269"/>
        <v>0</v>
      </c>
      <c r="L711" s="29" t="e">
        <f t="shared" si="270"/>
        <v>#DIV/0!</v>
      </c>
      <c r="M711" s="36" t="e">
        <f t="shared" si="271"/>
        <v>#DIV/0!</v>
      </c>
      <c r="N711" s="36" t="e">
        <f t="shared" si="272"/>
        <v>#DIV/0!</v>
      </c>
      <c r="O711" s="122">
        <f>SUMIF(C$2:C711,C711,D$2:D711)</f>
        <v>0</v>
      </c>
      <c r="P711" s="21">
        <f>SUMIF(C$2:C711,C711,F$2:F711)</f>
        <v>0</v>
      </c>
      <c r="Q711" s="25" t="e">
        <f t="shared" si="273"/>
        <v>#DIV/0!</v>
      </c>
      <c r="R711" s="24" t="e">
        <f t="shared" si="274"/>
        <v>#DIV/0!</v>
      </c>
      <c r="S711" s="24" t="e">
        <f t="shared" si="275"/>
        <v>#DIV/0!</v>
      </c>
      <c r="T711" s="122">
        <f>SUM(D$2:D711)</f>
        <v>376</v>
      </c>
      <c r="U711" s="26">
        <f>SUMIF(C$2:C711,C711,E$2:E711)</f>
        <v>0</v>
      </c>
      <c r="V711" s="26">
        <f>SUM(E$2:E711)</f>
        <v>1324319.5799999998</v>
      </c>
      <c r="W711" s="31">
        <f>SUM(F$2:F711)</f>
        <v>50.32291666666665</v>
      </c>
      <c r="X711" s="31">
        <f t="shared" si="276"/>
        <v>0.13383754432624109</v>
      </c>
      <c r="Y711" s="24">
        <f t="shared" si="277"/>
        <v>3</v>
      </c>
      <c r="Z711" s="24">
        <f t="shared" si="278"/>
        <v>12</v>
      </c>
      <c r="AA711" s="26">
        <f>SUMIF('Rake Load'!A:A,Summary!B711,'Rake Load'!AO:AO)</f>
        <v>0</v>
      </c>
      <c r="AB711" s="26">
        <f>SUMIF(C$2:C711,C711,AA$2:AA711)</f>
        <v>0</v>
      </c>
      <c r="AC711" s="26">
        <f>SUM(AA$2:AA711)</f>
        <v>125.58750000000001</v>
      </c>
      <c r="AD711" s="31" t="e">
        <f t="shared" si="279"/>
        <v>#DIV/0!</v>
      </c>
      <c r="AE711" s="31" t="e">
        <f t="shared" si="280"/>
        <v>#DIV/0!</v>
      </c>
      <c r="AF711" s="31">
        <f t="shared" si="281"/>
        <v>0.33400930851063831</v>
      </c>
      <c r="AG711" s="26">
        <f>SUMIF(Unloader!B:B,Summary!B711,Unloader!M:M)</f>
        <v>0</v>
      </c>
      <c r="AH711" s="26">
        <f>SUMIF(C$2:C711,C711,AG$2:AG711)</f>
        <v>0</v>
      </c>
      <c r="AI711" s="26">
        <f>SUM(AG$2:AG711)</f>
        <v>1381981</v>
      </c>
      <c r="AJ711" s="28">
        <f>SUMIF(Unloader!B:B,Summary!B711,Unloader!X:X)</f>
        <v>0</v>
      </c>
      <c r="AK711" s="28">
        <f>SUMIF(Unloader!B:B,Summary!B711,Unloader!AE:AE)+SUMIF(Unloader!B:B,Summary!B711,Unloader!BS:BS)+SUMIF(Unloader!B:B,Summary!B711,Unloader!BO:BO)</f>
        <v>0</v>
      </c>
      <c r="AL711" s="28">
        <f>SUMIF(C$2:C711,C711,AJ$2:AJ711)</f>
        <v>0</v>
      </c>
      <c r="AM711" s="28">
        <f>SUMIF(C$2:C711,C711,AK$2:AK711)</f>
        <v>0</v>
      </c>
      <c r="AN711" s="18" t="e">
        <f t="shared" si="282"/>
        <v>#DIV/0!</v>
      </c>
      <c r="AO711" s="18">
        <f>SUM(AJ$2:AJ711)</f>
        <v>52.99444444444444</v>
      </c>
      <c r="AP711" s="18">
        <f>SUM(AK$2:AK711)</f>
        <v>13.250694444444441</v>
      </c>
      <c r="AQ711" s="18">
        <f t="shared" si="283"/>
        <v>1448.8452062693295</v>
      </c>
    </row>
    <row r="712" spans="1:43" x14ac:dyDescent="0.25">
      <c r="A712" s="49">
        <f t="shared" ref="A712:B721" si="285">A711+1</f>
        <v>711</v>
      </c>
      <c r="B712" s="120">
        <f t="shared" si="285"/>
        <v>41344</v>
      </c>
      <c r="C712" s="21">
        <f t="shared" si="265"/>
        <v>3</v>
      </c>
      <c r="D712" s="51">
        <f>COUNTIF('Rake Load'!A:A,Summary!B712)</f>
        <v>0</v>
      </c>
      <c r="E712" s="51">
        <f>SUMIF('Rake Load'!A:A,B712,'Rake Load'!F:F)</f>
        <v>0</v>
      </c>
      <c r="F712" s="23">
        <f>SUMIF('Rake Load'!A:A,B712,'Rake Load'!AB:AB)</f>
        <v>0</v>
      </c>
      <c r="G712" s="23" t="e">
        <f t="shared" si="266"/>
        <v>#DIV/0!</v>
      </c>
      <c r="H712" s="24" t="e">
        <f t="shared" si="267"/>
        <v>#DIV/0!</v>
      </c>
      <c r="I712" s="24" t="e">
        <f t="shared" si="268"/>
        <v>#DIV/0!</v>
      </c>
      <c r="J712" s="23">
        <f>SUMIF('Rake Load'!A:A,B712,'Rake Load'!BI:BI)</f>
        <v>0</v>
      </c>
      <c r="K712" s="29">
        <f t="shared" si="269"/>
        <v>0</v>
      </c>
      <c r="L712" s="29" t="e">
        <f t="shared" si="270"/>
        <v>#DIV/0!</v>
      </c>
      <c r="M712" s="36" t="e">
        <f t="shared" si="271"/>
        <v>#DIV/0!</v>
      </c>
      <c r="N712" s="36" t="e">
        <f t="shared" si="272"/>
        <v>#DIV/0!</v>
      </c>
      <c r="O712" s="122">
        <f>SUMIF(C$2:C712,C712,D$2:D712)</f>
        <v>0</v>
      </c>
      <c r="P712" s="21">
        <f>SUMIF(C$2:C712,C712,F$2:F712)</f>
        <v>0</v>
      </c>
      <c r="Q712" s="25" t="e">
        <f t="shared" si="273"/>
        <v>#DIV/0!</v>
      </c>
      <c r="R712" s="24" t="e">
        <f t="shared" si="274"/>
        <v>#DIV/0!</v>
      </c>
      <c r="S712" s="24" t="e">
        <f t="shared" si="275"/>
        <v>#DIV/0!</v>
      </c>
      <c r="T712" s="122">
        <f>SUM(D$2:D712)</f>
        <v>376</v>
      </c>
      <c r="U712" s="26">
        <f>SUMIF(C$2:C712,C712,E$2:E712)</f>
        <v>0</v>
      </c>
      <c r="V712" s="26">
        <f>SUM(E$2:E712)</f>
        <v>1324319.5799999998</v>
      </c>
      <c r="W712" s="31">
        <f>SUM(F$2:F712)</f>
        <v>50.32291666666665</v>
      </c>
      <c r="X712" s="31">
        <f t="shared" si="276"/>
        <v>0.13383754432624109</v>
      </c>
      <c r="Y712" s="24">
        <f t="shared" si="277"/>
        <v>3</v>
      </c>
      <c r="Z712" s="24">
        <f t="shared" si="278"/>
        <v>12</v>
      </c>
      <c r="AA712" s="26">
        <f>SUMIF('Rake Load'!A:A,Summary!B712,'Rake Load'!AO:AO)</f>
        <v>0</v>
      </c>
      <c r="AB712" s="26">
        <f>SUMIF(C$2:C712,C712,AA$2:AA712)</f>
        <v>0</v>
      </c>
      <c r="AC712" s="26">
        <f>SUM(AA$2:AA712)</f>
        <v>125.58750000000001</v>
      </c>
      <c r="AD712" s="31" t="e">
        <f t="shared" si="279"/>
        <v>#DIV/0!</v>
      </c>
      <c r="AE712" s="31" t="e">
        <f t="shared" si="280"/>
        <v>#DIV/0!</v>
      </c>
      <c r="AF712" s="31">
        <f t="shared" si="281"/>
        <v>0.33400930851063831</v>
      </c>
      <c r="AG712" s="26">
        <f>SUMIF(Unloader!B:B,Summary!B712,Unloader!M:M)</f>
        <v>0</v>
      </c>
      <c r="AH712" s="26">
        <f>SUMIF(C$2:C712,C712,AG$2:AG712)</f>
        <v>0</v>
      </c>
      <c r="AI712" s="26">
        <f>SUM(AG$2:AG712)</f>
        <v>1381981</v>
      </c>
      <c r="AJ712" s="28">
        <f>SUMIF(Unloader!B:B,Summary!B712,Unloader!X:X)</f>
        <v>0</v>
      </c>
      <c r="AK712" s="28">
        <f>SUMIF(Unloader!B:B,Summary!B712,Unloader!AE:AE)+SUMIF(Unloader!B:B,Summary!B712,Unloader!BS:BS)+SUMIF(Unloader!B:B,Summary!B712,Unloader!BO:BO)</f>
        <v>0</v>
      </c>
      <c r="AL712" s="28">
        <f>SUMIF(C$2:C712,C712,AJ$2:AJ712)</f>
        <v>0</v>
      </c>
      <c r="AM712" s="28">
        <f>SUMIF(C$2:C712,C712,AK$2:AK712)</f>
        <v>0</v>
      </c>
      <c r="AN712" s="18" t="e">
        <f t="shared" si="282"/>
        <v>#DIV/0!</v>
      </c>
      <c r="AO712" s="18">
        <f>SUM(AJ$2:AJ712)</f>
        <v>52.99444444444444</v>
      </c>
      <c r="AP712" s="18">
        <f>SUM(AK$2:AK712)</f>
        <v>13.250694444444441</v>
      </c>
      <c r="AQ712" s="18">
        <f t="shared" si="283"/>
        <v>1448.8452062693295</v>
      </c>
    </row>
    <row r="713" spans="1:43" x14ac:dyDescent="0.25">
      <c r="A713" s="49">
        <f t="shared" si="285"/>
        <v>712</v>
      </c>
      <c r="B713" s="120">
        <f t="shared" si="285"/>
        <v>41345</v>
      </c>
      <c r="C713" s="21">
        <f t="shared" si="265"/>
        <v>3</v>
      </c>
      <c r="D713" s="51">
        <f>COUNTIF('Rake Load'!A:A,Summary!B713)</f>
        <v>0</v>
      </c>
      <c r="E713" s="51">
        <f>SUMIF('Rake Load'!A:A,B713,'Rake Load'!F:F)</f>
        <v>0</v>
      </c>
      <c r="F713" s="23">
        <f>SUMIF('Rake Load'!A:A,B713,'Rake Load'!AB:AB)</f>
        <v>0</v>
      </c>
      <c r="G713" s="23" t="e">
        <f t="shared" si="266"/>
        <v>#DIV/0!</v>
      </c>
      <c r="H713" s="24" t="e">
        <f t="shared" si="267"/>
        <v>#DIV/0!</v>
      </c>
      <c r="I713" s="24" t="e">
        <f t="shared" si="268"/>
        <v>#DIV/0!</v>
      </c>
      <c r="J713" s="23">
        <f>SUMIF('Rake Load'!A:A,B713,'Rake Load'!BI:BI)</f>
        <v>0</v>
      </c>
      <c r="K713" s="29">
        <f t="shared" si="269"/>
        <v>0</v>
      </c>
      <c r="L713" s="29" t="e">
        <f t="shared" si="270"/>
        <v>#DIV/0!</v>
      </c>
      <c r="M713" s="36" t="e">
        <f t="shared" si="271"/>
        <v>#DIV/0!</v>
      </c>
      <c r="N713" s="36" t="e">
        <f t="shared" si="272"/>
        <v>#DIV/0!</v>
      </c>
      <c r="O713" s="122">
        <f>SUMIF(C$2:C713,C713,D$2:D713)</f>
        <v>0</v>
      </c>
      <c r="P713" s="21">
        <f>SUMIF(C$2:C713,C713,F$2:F713)</f>
        <v>0</v>
      </c>
      <c r="Q713" s="25" t="e">
        <f t="shared" si="273"/>
        <v>#DIV/0!</v>
      </c>
      <c r="R713" s="24" t="e">
        <f t="shared" si="274"/>
        <v>#DIV/0!</v>
      </c>
      <c r="S713" s="24" t="e">
        <f t="shared" si="275"/>
        <v>#DIV/0!</v>
      </c>
      <c r="T713" s="122">
        <f>SUM(D$2:D713)</f>
        <v>376</v>
      </c>
      <c r="U713" s="26">
        <f>SUMIF(C$2:C713,C713,E$2:E713)</f>
        <v>0</v>
      </c>
      <c r="V713" s="26">
        <f>SUM(E$2:E713)</f>
        <v>1324319.5799999998</v>
      </c>
      <c r="W713" s="31">
        <f>SUM(F$2:F713)</f>
        <v>50.32291666666665</v>
      </c>
      <c r="X713" s="31">
        <f t="shared" si="276"/>
        <v>0.13383754432624109</v>
      </c>
      <c r="Y713" s="24">
        <f t="shared" si="277"/>
        <v>3</v>
      </c>
      <c r="Z713" s="24">
        <f t="shared" si="278"/>
        <v>12</v>
      </c>
      <c r="AA713" s="26">
        <f>SUMIF('Rake Load'!A:A,Summary!B713,'Rake Load'!AO:AO)</f>
        <v>0</v>
      </c>
      <c r="AB713" s="26">
        <f>SUMIF(C$2:C713,C713,AA$2:AA713)</f>
        <v>0</v>
      </c>
      <c r="AC713" s="26">
        <f>SUM(AA$2:AA713)</f>
        <v>125.58750000000001</v>
      </c>
      <c r="AD713" s="31" t="e">
        <f t="shared" si="279"/>
        <v>#DIV/0!</v>
      </c>
      <c r="AE713" s="31" t="e">
        <f t="shared" si="280"/>
        <v>#DIV/0!</v>
      </c>
      <c r="AF713" s="31">
        <f t="shared" si="281"/>
        <v>0.33400930851063831</v>
      </c>
      <c r="AG713" s="26">
        <f>SUMIF(Unloader!B:B,Summary!B713,Unloader!M:M)</f>
        <v>0</v>
      </c>
      <c r="AH713" s="26">
        <f>SUMIF(C$2:C713,C713,AG$2:AG713)</f>
        <v>0</v>
      </c>
      <c r="AI713" s="26">
        <f>SUM(AG$2:AG713)</f>
        <v>1381981</v>
      </c>
      <c r="AJ713" s="28">
        <f>SUMIF(Unloader!B:B,Summary!B713,Unloader!X:X)</f>
        <v>0</v>
      </c>
      <c r="AK713" s="28">
        <f>SUMIF(Unloader!B:B,Summary!B713,Unloader!AE:AE)+SUMIF(Unloader!B:B,Summary!B713,Unloader!BS:BS)+SUMIF(Unloader!B:B,Summary!B713,Unloader!BO:BO)</f>
        <v>0</v>
      </c>
      <c r="AL713" s="28">
        <f>SUMIF(C$2:C713,C713,AJ$2:AJ713)</f>
        <v>0</v>
      </c>
      <c r="AM713" s="28">
        <f>SUMIF(C$2:C713,C713,AK$2:AK713)</f>
        <v>0</v>
      </c>
      <c r="AN713" s="18" t="e">
        <f t="shared" si="282"/>
        <v>#DIV/0!</v>
      </c>
      <c r="AO713" s="18">
        <f>SUM(AJ$2:AJ713)</f>
        <v>52.99444444444444</v>
      </c>
      <c r="AP713" s="18">
        <f>SUM(AK$2:AK713)</f>
        <v>13.250694444444441</v>
      </c>
      <c r="AQ713" s="18">
        <f t="shared" si="283"/>
        <v>1448.8452062693295</v>
      </c>
    </row>
    <row r="714" spans="1:43" x14ac:dyDescent="0.25">
      <c r="A714" s="49">
        <f t="shared" si="285"/>
        <v>713</v>
      </c>
      <c r="B714" s="120">
        <f t="shared" si="285"/>
        <v>41346</v>
      </c>
      <c r="C714" s="21">
        <f t="shared" si="265"/>
        <v>3</v>
      </c>
      <c r="D714" s="51">
        <f>COUNTIF('Rake Load'!A:A,Summary!B714)</f>
        <v>0</v>
      </c>
      <c r="E714" s="51">
        <f>SUMIF('Rake Load'!A:A,B714,'Rake Load'!F:F)</f>
        <v>0</v>
      </c>
      <c r="F714" s="23">
        <f>SUMIF('Rake Load'!A:A,B714,'Rake Load'!AB:AB)</f>
        <v>0</v>
      </c>
      <c r="G714" s="23" t="e">
        <f t="shared" si="266"/>
        <v>#DIV/0!</v>
      </c>
      <c r="H714" s="24" t="e">
        <f t="shared" si="267"/>
        <v>#DIV/0!</v>
      </c>
      <c r="I714" s="24" t="e">
        <f t="shared" si="268"/>
        <v>#DIV/0!</v>
      </c>
      <c r="J714" s="23">
        <f>SUMIF('Rake Load'!A:A,B714,'Rake Load'!BI:BI)</f>
        <v>0</v>
      </c>
      <c r="K714" s="29">
        <f t="shared" si="269"/>
        <v>0</v>
      </c>
      <c r="L714" s="29" t="e">
        <f t="shared" si="270"/>
        <v>#DIV/0!</v>
      </c>
      <c r="M714" s="36" t="e">
        <f t="shared" si="271"/>
        <v>#DIV/0!</v>
      </c>
      <c r="N714" s="36" t="e">
        <f t="shared" si="272"/>
        <v>#DIV/0!</v>
      </c>
      <c r="O714" s="122">
        <f>SUMIF(C$2:C714,C714,D$2:D714)</f>
        <v>0</v>
      </c>
      <c r="P714" s="21">
        <f>SUMIF(C$2:C714,C714,F$2:F714)</f>
        <v>0</v>
      </c>
      <c r="Q714" s="25" t="e">
        <f t="shared" si="273"/>
        <v>#DIV/0!</v>
      </c>
      <c r="R714" s="24" t="e">
        <f t="shared" si="274"/>
        <v>#DIV/0!</v>
      </c>
      <c r="S714" s="24" t="e">
        <f t="shared" si="275"/>
        <v>#DIV/0!</v>
      </c>
      <c r="T714" s="122">
        <f>SUM(D$2:D714)</f>
        <v>376</v>
      </c>
      <c r="U714" s="26">
        <f>SUMIF(C$2:C714,C714,E$2:E714)</f>
        <v>0</v>
      </c>
      <c r="V714" s="26">
        <f>SUM(E$2:E714)</f>
        <v>1324319.5799999998</v>
      </c>
      <c r="W714" s="31">
        <f>SUM(F$2:F714)</f>
        <v>50.32291666666665</v>
      </c>
      <c r="X714" s="31">
        <f t="shared" si="276"/>
        <v>0.13383754432624109</v>
      </c>
      <c r="Y714" s="24">
        <f t="shared" si="277"/>
        <v>3</v>
      </c>
      <c r="Z714" s="24">
        <f t="shared" si="278"/>
        <v>12</v>
      </c>
      <c r="AA714" s="26">
        <f>SUMIF('Rake Load'!A:A,Summary!B714,'Rake Load'!AO:AO)</f>
        <v>0</v>
      </c>
      <c r="AB714" s="26">
        <f>SUMIF(C$2:C714,C714,AA$2:AA714)</f>
        <v>0</v>
      </c>
      <c r="AC714" s="26">
        <f>SUM(AA$2:AA714)</f>
        <v>125.58750000000001</v>
      </c>
      <c r="AD714" s="31" t="e">
        <f t="shared" si="279"/>
        <v>#DIV/0!</v>
      </c>
      <c r="AE714" s="31" t="e">
        <f t="shared" si="280"/>
        <v>#DIV/0!</v>
      </c>
      <c r="AF714" s="31">
        <f t="shared" si="281"/>
        <v>0.33400930851063831</v>
      </c>
      <c r="AG714" s="26">
        <f>SUMIF(Unloader!B:B,Summary!B714,Unloader!M:M)</f>
        <v>0</v>
      </c>
      <c r="AH714" s="26">
        <f>SUMIF(C$2:C714,C714,AG$2:AG714)</f>
        <v>0</v>
      </c>
      <c r="AI714" s="26">
        <f>SUM(AG$2:AG714)</f>
        <v>1381981</v>
      </c>
      <c r="AJ714" s="28">
        <f>SUMIF(Unloader!B:B,Summary!B714,Unloader!X:X)</f>
        <v>0</v>
      </c>
      <c r="AK714" s="28">
        <f>SUMIF(Unloader!B:B,Summary!B714,Unloader!AE:AE)+SUMIF(Unloader!B:B,Summary!B714,Unloader!BS:BS)+SUMIF(Unloader!B:B,Summary!B714,Unloader!BO:BO)</f>
        <v>0</v>
      </c>
      <c r="AL714" s="28">
        <f>SUMIF(C$2:C714,C714,AJ$2:AJ714)</f>
        <v>0</v>
      </c>
      <c r="AM714" s="28">
        <f>SUMIF(C$2:C714,C714,AK$2:AK714)</f>
        <v>0</v>
      </c>
      <c r="AN714" s="18" t="e">
        <f t="shared" si="282"/>
        <v>#DIV/0!</v>
      </c>
      <c r="AO714" s="18">
        <f>SUM(AJ$2:AJ714)</f>
        <v>52.99444444444444</v>
      </c>
      <c r="AP714" s="18">
        <f>SUM(AK$2:AK714)</f>
        <v>13.250694444444441</v>
      </c>
      <c r="AQ714" s="18">
        <f t="shared" si="283"/>
        <v>1448.8452062693295</v>
      </c>
    </row>
    <row r="715" spans="1:43" x14ac:dyDescent="0.25">
      <c r="A715" s="49">
        <f t="shared" si="285"/>
        <v>714</v>
      </c>
      <c r="B715" s="120">
        <f t="shared" si="285"/>
        <v>41347</v>
      </c>
      <c r="C715" s="21">
        <f t="shared" si="265"/>
        <v>3</v>
      </c>
      <c r="D715" s="51">
        <f>COUNTIF('Rake Load'!A:A,Summary!B715)</f>
        <v>0</v>
      </c>
      <c r="E715" s="51">
        <f>SUMIF('Rake Load'!A:A,B715,'Rake Load'!F:F)</f>
        <v>0</v>
      </c>
      <c r="F715" s="23">
        <f>SUMIF('Rake Load'!A:A,B715,'Rake Load'!AB:AB)</f>
        <v>0</v>
      </c>
      <c r="G715" s="23" t="e">
        <f t="shared" si="266"/>
        <v>#DIV/0!</v>
      </c>
      <c r="H715" s="24" t="e">
        <f t="shared" si="267"/>
        <v>#DIV/0!</v>
      </c>
      <c r="I715" s="24" t="e">
        <f t="shared" si="268"/>
        <v>#DIV/0!</v>
      </c>
      <c r="J715" s="23">
        <f>SUMIF('Rake Load'!A:A,B715,'Rake Load'!BI:BI)</f>
        <v>0</v>
      </c>
      <c r="K715" s="29">
        <f t="shared" si="269"/>
        <v>0</v>
      </c>
      <c r="L715" s="29" t="e">
        <f t="shared" si="270"/>
        <v>#DIV/0!</v>
      </c>
      <c r="M715" s="36" t="e">
        <f t="shared" si="271"/>
        <v>#DIV/0!</v>
      </c>
      <c r="N715" s="36" t="e">
        <f t="shared" si="272"/>
        <v>#DIV/0!</v>
      </c>
      <c r="O715" s="122">
        <f>SUMIF(C$2:C715,C715,D$2:D715)</f>
        <v>0</v>
      </c>
      <c r="P715" s="21">
        <f>SUMIF(C$2:C715,C715,F$2:F715)</f>
        <v>0</v>
      </c>
      <c r="Q715" s="25" t="e">
        <f t="shared" si="273"/>
        <v>#DIV/0!</v>
      </c>
      <c r="R715" s="24" t="e">
        <f t="shared" si="274"/>
        <v>#DIV/0!</v>
      </c>
      <c r="S715" s="24" t="e">
        <f t="shared" si="275"/>
        <v>#DIV/0!</v>
      </c>
      <c r="T715" s="122">
        <f>SUM(D$2:D715)</f>
        <v>376</v>
      </c>
      <c r="U715" s="26">
        <f>SUMIF(C$2:C715,C715,E$2:E715)</f>
        <v>0</v>
      </c>
      <c r="V715" s="26">
        <f>SUM(E$2:E715)</f>
        <v>1324319.5799999998</v>
      </c>
      <c r="W715" s="31">
        <f>SUM(F$2:F715)</f>
        <v>50.32291666666665</v>
      </c>
      <c r="X715" s="31">
        <f t="shared" si="276"/>
        <v>0.13383754432624109</v>
      </c>
      <c r="Y715" s="24">
        <f t="shared" si="277"/>
        <v>3</v>
      </c>
      <c r="Z715" s="24">
        <f t="shared" si="278"/>
        <v>12</v>
      </c>
      <c r="AA715" s="26">
        <f>SUMIF('Rake Load'!A:A,Summary!B715,'Rake Load'!AO:AO)</f>
        <v>0</v>
      </c>
      <c r="AB715" s="26">
        <f>SUMIF(C$2:C715,C715,AA$2:AA715)</f>
        <v>0</v>
      </c>
      <c r="AC715" s="26">
        <f>SUM(AA$2:AA715)</f>
        <v>125.58750000000001</v>
      </c>
      <c r="AD715" s="31" t="e">
        <f t="shared" si="279"/>
        <v>#DIV/0!</v>
      </c>
      <c r="AE715" s="31" t="e">
        <f t="shared" si="280"/>
        <v>#DIV/0!</v>
      </c>
      <c r="AF715" s="31">
        <f t="shared" si="281"/>
        <v>0.33400930851063831</v>
      </c>
      <c r="AG715" s="26">
        <f>SUMIF(Unloader!B:B,Summary!B715,Unloader!M:M)</f>
        <v>0</v>
      </c>
      <c r="AH715" s="26">
        <f>SUMIF(C$2:C715,C715,AG$2:AG715)</f>
        <v>0</v>
      </c>
      <c r="AI715" s="26">
        <f>SUM(AG$2:AG715)</f>
        <v>1381981</v>
      </c>
      <c r="AJ715" s="28">
        <f>SUMIF(Unloader!B:B,Summary!B715,Unloader!X:X)</f>
        <v>0</v>
      </c>
      <c r="AK715" s="28">
        <f>SUMIF(Unloader!B:B,Summary!B715,Unloader!AE:AE)+SUMIF(Unloader!B:B,Summary!B715,Unloader!BS:BS)+SUMIF(Unloader!B:B,Summary!B715,Unloader!BO:BO)</f>
        <v>0</v>
      </c>
      <c r="AL715" s="28">
        <f>SUMIF(C$2:C715,C715,AJ$2:AJ715)</f>
        <v>0</v>
      </c>
      <c r="AM715" s="28">
        <f>SUMIF(C$2:C715,C715,AK$2:AK715)</f>
        <v>0</v>
      </c>
      <c r="AN715" s="18" t="e">
        <f t="shared" si="282"/>
        <v>#DIV/0!</v>
      </c>
      <c r="AO715" s="18">
        <f>SUM(AJ$2:AJ715)</f>
        <v>52.99444444444444</v>
      </c>
      <c r="AP715" s="18">
        <f>SUM(AK$2:AK715)</f>
        <v>13.250694444444441</v>
      </c>
      <c r="AQ715" s="18">
        <f t="shared" si="283"/>
        <v>1448.8452062693295</v>
      </c>
    </row>
    <row r="716" spans="1:43" x14ac:dyDescent="0.25">
      <c r="A716" s="49">
        <f t="shared" si="285"/>
        <v>715</v>
      </c>
      <c r="B716" s="120">
        <f t="shared" si="285"/>
        <v>41348</v>
      </c>
      <c r="C716" s="21">
        <f t="shared" si="265"/>
        <v>3</v>
      </c>
      <c r="D716" s="51">
        <f>COUNTIF('Rake Load'!A:A,Summary!B716)</f>
        <v>0</v>
      </c>
      <c r="E716" s="51">
        <f>SUMIF('Rake Load'!A:A,B716,'Rake Load'!F:F)</f>
        <v>0</v>
      </c>
      <c r="F716" s="23">
        <f>SUMIF('Rake Load'!A:A,B716,'Rake Load'!AB:AB)</f>
        <v>0</v>
      </c>
      <c r="G716" s="23" t="e">
        <f t="shared" si="266"/>
        <v>#DIV/0!</v>
      </c>
      <c r="H716" s="24" t="e">
        <f t="shared" si="267"/>
        <v>#DIV/0!</v>
      </c>
      <c r="I716" s="24" t="e">
        <f t="shared" si="268"/>
        <v>#DIV/0!</v>
      </c>
      <c r="J716" s="23">
        <f>SUMIF('Rake Load'!A:A,B716,'Rake Load'!BI:BI)</f>
        <v>0</v>
      </c>
      <c r="K716" s="29">
        <f t="shared" si="269"/>
        <v>0</v>
      </c>
      <c r="L716" s="29" t="e">
        <f t="shared" si="270"/>
        <v>#DIV/0!</v>
      </c>
      <c r="M716" s="36" t="e">
        <f t="shared" si="271"/>
        <v>#DIV/0!</v>
      </c>
      <c r="N716" s="36" t="e">
        <f t="shared" si="272"/>
        <v>#DIV/0!</v>
      </c>
      <c r="O716" s="122">
        <f>SUMIF(C$2:C716,C716,D$2:D716)</f>
        <v>0</v>
      </c>
      <c r="P716" s="21">
        <f>SUMIF(C$2:C716,C716,F$2:F716)</f>
        <v>0</v>
      </c>
      <c r="Q716" s="25" t="e">
        <f t="shared" si="273"/>
        <v>#DIV/0!</v>
      </c>
      <c r="R716" s="24" t="e">
        <f t="shared" si="274"/>
        <v>#DIV/0!</v>
      </c>
      <c r="S716" s="24" t="e">
        <f t="shared" si="275"/>
        <v>#DIV/0!</v>
      </c>
      <c r="T716" s="122">
        <f>SUM(D$2:D716)</f>
        <v>376</v>
      </c>
      <c r="U716" s="26">
        <f>SUMIF(C$2:C716,C716,E$2:E716)</f>
        <v>0</v>
      </c>
      <c r="V716" s="26">
        <f>SUM(E$2:E716)</f>
        <v>1324319.5799999998</v>
      </c>
      <c r="W716" s="31">
        <f>SUM(F$2:F716)</f>
        <v>50.32291666666665</v>
      </c>
      <c r="X716" s="31">
        <f t="shared" si="276"/>
        <v>0.13383754432624109</v>
      </c>
      <c r="Y716" s="24">
        <f t="shared" si="277"/>
        <v>3</v>
      </c>
      <c r="Z716" s="24">
        <f t="shared" si="278"/>
        <v>12</v>
      </c>
      <c r="AA716" s="26">
        <f>SUMIF('Rake Load'!A:A,Summary!B716,'Rake Load'!AO:AO)</f>
        <v>0</v>
      </c>
      <c r="AB716" s="26">
        <f>SUMIF(C$2:C716,C716,AA$2:AA716)</f>
        <v>0</v>
      </c>
      <c r="AC716" s="26">
        <f>SUM(AA$2:AA716)</f>
        <v>125.58750000000001</v>
      </c>
      <c r="AD716" s="31" t="e">
        <f t="shared" si="279"/>
        <v>#DIV/0!</v>
      </c>
      <c r="AE716" s="31" t="e">
        <f t="shared" si="280"/>
        <v>#DIV/0!</v>
      </c>
      <c r="AF716" s="31">
        <f t="shared" si="281"/>
        <v>0.33400930851063831</v>
      </c>
      <c r="AG716" s="26">
        <f>SUMIF(Unloader!B:B,Summary!B716,Unloader!M:M)</f>
        <v>0</v>
      </c>
      <c r="AH716" s="26">
        <f>SUMIF(C$2:C716,C716,AG$2:AG716)</f>
        <v>0</v>
      </c>
      <c r="AI716" s="26">
        <f>SUM(AG$2:AG716)</f>
        <v>1381981</v>
      </c>
      <c r="AJ716" s="28">
        <f>SUMIF(Unloader!B:B,Summary!B716,Unloader!X:X)</f>
        <v>0</v>
      </c>
      <c r="AK716" s="28">
        <f>SUMIF(Unloader!B:B,Summary!B716,Unloader!AE:AE)+SUMIF(Unloader!B:B,Summary!B716,Unloader!BS:BS)+SUMIF(Unloader!B:B,Summary!B716,Unloader!BO:BO)</f>
        <v>0</v>
      </c>
      <c r="AL716" s="28">
        <f>SUMIF(C$2:C716,C716,AJ$2:AJ716)</f>
        <v>0</v>
      </c>
      <c r="AM716" s="28">
        <f>SUMIF(C$2:C716,C716,AK$2:AK716)</f>
        <v>0</v>
      </c>
      <c r="AN716" s="18" t="e">
        <f t="shared" si="282"/>
        <v>#DIV/0!</v>
      </c>
      <c r="AO716" s="18">
        <f>SUM(AJ$2:AJ716)</f>
        <v>52.99444444444444</v>
      </c>
      <c r="AP716" s="18">
        <f>SUM(AK$2:AK716)</f>
        <v>13.250694444444441</v>
      </c>
      <c r="AQ716" s="18">
        <f t="shared" si="283"/>
        <v>1448.8452062693295</v>
      </c>
    </row>
    <row r="717" spans="1:43" x14ac:dyDescent="0.25">
      <c r="A717" s="49">
        <f t="shared" si="285"/>
        <v>716</v>
      </c>
      <c r="B717" s="120">
        <f t="shared" si="285"/>
        <v>41349</v>
      </c>
      <c r="C717" s="21">
        <f t="shared" si="265"/>
        <v>3</v>
      </c>
      <c r="D717" s="51">
        <f>COUNTIF('Rake Load'!A:A,Summary!B717)</f>
        <v>0</v>
      </c>
      <c r="E717" s="51">
        <f>SUMIF('Rake Load'!A:A,B717,'Rake Load'!F:F)</f>
        <v>0</v>
      </c>
      <c r="F717" s="23">
        <f>SUMIF('Rake Load'!A:A,B717,'Rake Load'!AB:AB)</f>
        <v>0</v>
      </c>
      <c r="G717" s="23" t="e">
        <f t="shared" si="266"/>
        <v>#DIV/0!</v>
      </c>
      <c r="H717" s="24" t="e">
        <f t="shared" si="267"/>
        <v>#DIV/0!</v>
      </c>
      <c r="I717" s="24" t="e">
        <f t="shared" si="268"/>
        <v>#DIV/0!</v>
      </c>
      <c r="J717" s="23">
        <f>SUMIF('Rake Load'!A:A,B717,'Rake Load'!BI:BI)</f>
        <v>0</v>
      </c>
      <c r="K717" s="29">
        <f t="shared" si="269"/>
        <v>0</v>
      </c>
      <c r="L717" s="29" t="e">
        <f t="shared" si="270"/>
        <v>#DIV/0!</v>
      </c>
      <c r="M717" s="36" t="e">
        <f t="shared" si="271"/>
        <v>#DIV/0!</v>
      </c>
      <c r="N717" s="36" t="e">
        <f t="shared" si="272"/>
        <v>#DIV/0!</v>
      </c>
      <c r="O717" s="122">
        <f>SUMIF(C$2:C717,C717,D$2:D717)</f>
        <v>0</v>
      </c>
      <c r="P717" s="21">
        <f>SUMIF(C$2:C717,C717,F$2:F717)</f>
        <v>0</v>
      </c>
      <c r="Q717" s="25" t="e">
        <f t="shared" si="273"/>
        <v>#DIV/0!</v>
      </c>
      <c r="R717" s="24" t="e">
        <f t="shared" si="274"/>
        <v>#DIV/0!</v>
      </c>
      <c r="S717" s="24" t="e">
        <f t="shared" si="275"/>
        <v>#DIV/0!</v>
      </c>
      <c r="T717" s="122">
        <f>SUM(D$2:D717)</f>
        <v>376</v>
      </c>
      <c r="U717" s="26">
        <f>SUMIF(C$2:C717,C717,E$2:E717)</f>
        <v>0</v>
      </c>
      <c r="V717" s="26">
        <f>SUM(E$2:E717)</f>
        <v>1324319.5799999998</v>
      </c>
      <c r="W717" s="31">
        <f>SUM(F$2:F717)</f>
        <v>50.32291666666665</v>
      </c>
      <c r="X717" s="31">
        <f t="shared" si="276"/>
        <v>0.13383754432624109</v>
      </c>
      <c r="Y717" s="24">
        <f t="shared" si="277"/>
        <v>3</v>
      </c>
      <c r="Z717" s="24">
        <f t="shared" si="278"/>
        <v>12</v>
      </c>
      <c r="AA717" s="26">
        <f>SUMIF('Rake Load'!A:A,Summary!B717,'Rake Load'!AO:AO)</f>
        <v>0</v>
      </c>
      <c r="AB717" s="26">
        <f>SUMIF(C$2:C717,C717,AA$2:AA717)</f>
        <v>0</v>
      </c>
      <c r="AC717" s="26">
        <f>SUM(AA$2:AA717)</f>
        <v>125.58750000000001</v>
      </c>
      <c r="AD717" s="31" t="e">
        <f t="shared" si="279"/>
        <v>#DIV/0!</v>
      </c>
      <c r="AE717" s="31" t="e">
        <f t="shared" si="280"/>
        <v>#DIV/0!</v>
      </c>
      <c r="AF717" s="31">
        <f t="shared" si="281"/>
        <v>0.33400930851063831</v>
      </c>
      <c r="AG717" s="26">
        <f>SUMIF(Unloader!B:B,Summary!B717,Unloader!M:M)</f>
        <v>0</v>
      </c>
      <c r="AH717" s="26">
        <f>SUMIF(C$2:C717,C717,AG$2:AG717)</f>
        <v>0</v>
      </c>
      <c r="AI717" s="26">
        <f>SUM(AG$2:AG717)</f>
        <v>1381981</v>
      </c>
      <c r="AJ717" s="28">
        <f>SUMIF(Unloader!B:B,Summary!B717,Unloader!X:X)</f>
        <v>0</v>
      </c>
      <c r="AK717" s="28">
        <f>SUMIF(Unloader!B:B,Summary!B717,Unloader!AE:AE)+SUMIF(Unloader!B:B,Summary!B717,Unloader!BS:BS)+SUMIF(Unloader!B:B,Summary!B717,Unloader!BO:BO)</f>
        <v>0</v>
      </c>
      <c r="AL717" s="28">
        <f>SUMIF(C$2:C717,C717,AJ$2:AJ717)</f>
        <v>0</v>
      </c>
      <c r="AM717" s="28">
        <f>SUMIF(C$2:C717,C717,AK$2:AK717)</f>
        <v>0</v>
      </c>
      <c r="AN717" s="18" t="e">
        <f t="shared" si="282"/>
        <v>#DIV/0!</v>
      </c>
      <c r="AO717" s="18">
        <f>SUM(AJ$2:AJ717)</f>
        <v>52.99444444444444</v>
      </c>
      <c r="AP717" s="18">
        <f>SUM(AK$2:AK717)</f>
        <v>13.250694444444441</v>
      </c>
      <c r="AQ717" s="18">
        <f t="shared" si="283"/>
        <v>1448.8452062693295</v>
      </c>
    </row>
    <row r="718" spans="1:43" x14ac:dyDescent="0.25">
      <c r="A718" s="49">
        <f t="shared" si="285"/>
        <v>717</v>
      </c>
      <c r="B718" s="120">
        <f t="shared" si="285"/>
        <v>41350</v>
      </c>
      <c r="C718" s="21">
        <f t="shared" si="265"/>
        <v>3</v>
      </c>
      <c r="D718" s="51">
        <f>COUNTIF('Rake Load'!A:A,Summary!B718)</f>
        <v>0</v>
      </c>
      <c r="E718" s="51">
        <f>SUMIF('Rake Load'!A:A,B718,'Rake Load'!F:F)</f>
        <v>0</v>
      </c>
      <c r="F718" s="23">
        <f>SUMIF('Rake Load'!A:A,B718,'Rake Load'!AB:AB)</f>
        <v>0</v>
      </c>
      <c r="G718" s="23" t="e">
        <f t="shared" si="266"/>
        <v>#DIV/0!</v>
      </c>
      <c r="H718" s="24" t="e">
        <f t="shared" si="267"/>
        <v>#DIV/0!</v>
      </c>
      <c r="I718" s="24" t="e">
        <f t="shared" si="268"/>
        <v>#DIV/0!</v>
      </c>
      <c r="J718" s="23">
        <f>SUMIF('Rake Load'!A:A,B718,'Rake Load'!BI:BI)</f>
        <v>0</v>
      </c>
      <c r="K718" s="29">
        <f t="shared" si="269"/>
        <v>0</v>
      </c>
      <c r="L718" s="29" t="e">
        <f t="shared" si="270"/>
        <v>#DIV/0!</v>
      </c>
      <c r="M718" s="36" t="e">
        <f t="shared" si="271"/>
        <v>#DIV/0!</v>
      </c>
      <c r="N718" s="36" t="e">
        <f t="shared" si="272"/>
        <v>#DIV/0!</v>
      </c>
      <c r="O718" s="122">
        <f>SUMIF(C$2:C718,C718,D$2:D718)</f>
        <v>0</v>
      </c>
      <c r="P718" s="21">
        <f>SUMIF(C$2:C718,C718,F$2:F718)</f>
        <v>0</v>
      </c>
      <c r="Q718" s="25" t="e">
        <f t="shared" si="273"/>
        <v>#DIV/0!</v>
      </c>
      <c r="R718" s="24" t="e">
        <f t="shared" si="274"/>
        <v>#DIV/0!</v>
      </c>
      <c r="S718" s="24" t="e">
        <f t="shared" si="275"/>
        <v>#DIV/0!</v>
      </c>
      <c r="T718" s="122">
        <f>SUM(D$2:D718)</f>
        <v>376</v>
      </c>
      <c r="U718" s="26">
        <f>SUMIF(C$2:C718,C718,E$2:E718)</f>
        <v>0</v>
      </c>
      <c r="V718" s="26">
        <f>SUM(E$2:E718)</f>
        <v>1324319.5799999998</v>
      </c>
      <c r="W718" s="31">
        <f>SUM(F$2:F718)</f>
        <v>50.32291666666665</v>
      </c>
      <c r="X718" s="31">
        <f t="shared" si="276"/>
        <v>0.13383754432624109</v>
      </c>
      <c r="Y718" s="24">
        <f t="shared" si="277"/>
        <v>3</v>
      </c>
      <c r="Z718" s="24">
        <f t="shared" si="278"/>
        <v>12</v>
      </c>
      <c r="AA718" s="26">
        <f>SUMIF('Rake Load'!A:A,Summary!B718,'Rake Load'!AO:AO)</f>
        <v>0</v>
      </c>
      <c r="AB718" s="26">
        <f>SUMIF(C$2:C718,C718,AA$2:AA718)</f>
        <v>0</v>
      </c>
      <c r="AC718" s="26">
        <f>SUM(AA$2:AA718)</f>
        <v>125.58750000000001</v>
      </c>
      <c r="AD718" s="31" t="e">
        <f t="shared" si="279"/>
        <v>#DIV/0!</v>
      </c>
      <c r="AE718" s="31" t="e">
        <f t="shared" si="280"/>
        <v>#DIV/0!</v>
      </c>
      <c r="AF718" s="31">
        <f t="shared" si="281"/>
        <v>0.33400930851063831</v>
      </c>
      <c r="AG718" s="26">
        <f>SUMIF(Unloader!B:B,Summary!B718,Unloader!M:M)</f>
        <v>0</v>
      </c>
      <c r="AH718" s="26">
        <f>SUMIF(C$2:C718,C718,AG$2:AG718)</f>
        <v>0</v>
      </c>
      <c r="AI718" s="26">
        <f>SUM(AG$2:AG718)</f>
        <v>1381981</v>
      </c>
      <c r="AJ718" s="28">
        <f>SUMIF(Unloader!B:B,Summary!B718,Unloader!X:X)</f>
        <v>0</v>
      </c>
      <c r="AK718" s="28">
        <f>SUMIF(Unloader!B:B,Summary!B718,Unloader!AE:AE)+SUMIF(Unloader!B:B,Summary!B718,Unloader!BS:BS)+SUMIF(Unloader!B:B,Summary!B718,Unloader!BO:BO)</f>
        <v>0</v>
      </c>
      <c r="AL718" s="28">
        <f>SUMIF(C$2:C718,C718,AJ$2:AJ718)</f>
        <v>0</v>
      </c>
      <c r="AM718" s="28">
        <f>SUMIF(C$2:C718,C718,AK$2:AK718)</f>
        <v>0</v>
      </c>
      <c r="AN718" s="18" t="e">
        <f t="shared" si="282"/>
        <v>#DIV/0!</v>
      </c>
      <c r="AO718" s="18">
        <f>SUM(AJ$2:AJ718)</f>
        <v>52.99444444444444</v>
      </c>
      <c r="AP718" s="18">
        <f>SUM(AK$2:AK718)</f>
        <v>13.250694444444441</v>
      </c>
      <c r="AQ718" s="18">
        <f t="shared" si="283"/>
        <v>1448.8452062693295</v>
      </c>
    </row>
    <row r="719" spans="1:43" x14ac:dyDescent="0.25">
      <c r="A719" s="49">
        <f t="shared" si="285"/>
        <v>718</v>
      </c>
      <c r="B719" s="120">
        <f t="shared" si="285"/>
        <v>41351</v>
      </c>
      <c r="C719" s="21">
        <f t="shared" si="265"/>
        <v>3</v>
      </c>
      <c r="D719" s="51">
        <f>COUNTIF('Rake Load'!A:A,Summary!B719)</f>
        <v>0</v>
      </c>
      <c r="E719" s="51">
        <f>SUMIF('Rake Load'!A:A,B719,'Rake Load'!F:F)</f>
        <v>0</v>
      </c>
      <c r="F719" s="23">
        <f>SUMIF('Rake Load'!A:A,B719,'Rake Load'!AB:AB)</f>
        <v>0</v>
      </c>
      <c r="G719" s="23" t="e">
        <f t="shared" si="266"/>
        <v>#DIV/0!</v>
      </c>
      <c r="H719" s="24" t="e">
        <f t="shared" si="267"/>
        <v>#DIV/0!</v>
      </c>
      <c r="I719" s="24" t="e">
        <f t="shared" si="268"/>
        <v>#DIV/0!</v>
      </c>
      <c r="J719" s="23">
        <f>SUMIF('Rake Load'!A:A,B719,'Rake Load'!BI:BI)</f>
        <v>0</v>
      </c>
      <c r="K719" s="29">
        <f t="shared" si="269"/>
        <v>0</v>
      </c>
      <c r="L719" s="29" t="e">
        <f t="shared" si="270"/>
        <v>#DIV/0!</v>
      </c>
      <c r="M719" s="36" t="e">
        <f t="shared" si="271"/>
        <v>#DIV/0!</v>
      </c>
      <c r="N719" s="36" t="e">
        <f t="shared" si="272"/>
        <v>#DIV/0!</v>
      </c>
      <c r="O719" s="122">
        <f>SUMIF(C$2:C719,C719,D$2:D719)</f>
        <v>0</v>
      </c>
      <c r="P719" s="21">
        <f>SUMIF(C$2:C719,C719,F$2:F719)</f>
        <v>0</v>
      </c>
      <c r="Q719" s="25" t="e">
        <f t="shared" si="273"/>
        <v>#DIV/0!</v>
      </c>
      <c r="R719" s="24" t="e">
        <f t="shared" si="274"/>
        <v>#DIV/0!</v>
      </c>
      <c r="S719" s="24" t="e">
        <f t="shared" si="275"/>
        <v>#DIV/0!</v>
      </c>
      <c r="T719" s="122">
        <f>SUM(D$2:D719)</f>
        <v>376</v>
      </c>
      <c r="U719" s="26">
        <f>SUMIF(C$2:C719,C719,E$2:E719)</f>
        <v>0</v>
      </c>
      <c r="V719" s="26">
        <f>SUM(E$2:E719)</f>
        <v>1324319.5799999998</v>
      </c>
      <c r="W719" s="31">
        <f>SUM(F$2:F719)</f>
        <v>50.32291666666665</v>
      </c>
      <c r="X719" s="31">
        <f t="shared" si="276"/>
        <v>0.13383754432624109</v>
      </c>
      <c r="Y719" s="24">
        <f t="shared" si="277"/>
        <v>3</v>
      </c>
      <c r="Z719" s="24">
        <f t="shared" si="278"/>
        <v>12</v>
      </c>
      <c r="AA719" s="26">
        <f>SUMIF('Rake Load'!A:A,Summary!B719,'Rake Load'!AO:AO)</f>
        <v>0</v>
      </c>
      <c r="AB719" s="26">
        <f>SUMIF(C$2:C719,C719,AA$2:AA719)</f>
        <v>0</v>
      </c>
      <c r="AC719" s="26">
        <f>SUM(AA$2:AA719)</f>
        <v>125.58750000000001</v>
      </c>
      <c r="AD719" s="31" t="e">
        <f t="shared" si="279"/>
        <v>#DIV/0!</v>
      </c>
      <c r="AE719" s="31" t="e">
        <f t="shared" si="280"/>
        <v>#DIV/0!</v>
      </c>
      <c r="AF719" s="31">
        <f t="shared" si="281"/>
        <v>0.33400930851063831</v>
      </c>
      <c r="AG719" s="26">
        <f>SUMIF(Unloader!B:B,Summary!B719,Unloader!M:M)</f>
        <v>0</v>
      </c>
      <c r="AH719" s="26">
        <f>SUMIF(C$2:C719,C719,AG$2:AG719)</f>
        <v>0</v>
      </c>
      <c r="AI719" s="26">
        <f>SUM(AG$2:AG719)</f>
        <v>1381981</v>
      </c>
      <c r="AJ719" s="28">
        <f>SUMIF(Unloader!B:B,Summary!B719,Unloader!X:X)</f>
        <v>0</v>
      </c>
      <c r="AK719" s="28">
        <f>SUMIF(Unloader!B:B,Summary!B719,Unloader!AE:AE)+SUMIF(Unloader!B:B,Summary!B719,Unloader!BS:BS)+SUMIF(Unloader!B:B,Summary!B719,Unloader!BO:BO)</f>
        <v>0</v>
      </c>
      <c r="AL719" s="28">
        <f>SUMIF(C$2:C719,C719,AJ$2:AJ719)</f>
        <v>0</v>
      </c>
      <c r="AM719" s="28">
        <f>SUMIF(C$2:C719,C719,AK$2:AK719)</f>
        <v>0</v>
      </c>
      <c r="AN719" s="18" t="e">
        <f t="shared" si="282"/>
        <v>#DIV/0!</v>
      </c>
      <c r="AO719" s="18">
        <f>SUM(AJ$2:AJ719)</f>
        <v>52.99444444444444</v>
      </c>
      <c r="AP719" s="18">
        <f>SUM(AK$2:AK719)</f>
        <v>13.250694444444441</v>
      </c>
      <c r="AQ719" s="18">
        <f t="shared" si="283"/>
        <v>1448.8452062693295</v>
      </c>
    </row>
    <row r="720" spans="1:43" x14ac:dyDescent="0.25">
      <c r="A720" s="49">
        <f t="shared" si="285"/>
        <v>719</v>
      </c>
      <c r="B720" s="120">
        <f t="shared" si="285"/>
        <v>41352</v>
      </c>
      <c r="C720" s="21">
        <f t="shared" si="265"/>
        <v>3</v>
      </c>
      <c r="D720" s="51">
        <f>COUNTIF('Rake Load'!A:A,Summary!B720)</f>
        <v>0</v>
      </c>
      <c r="E720" s="51">
        <f>SUMIF('Rake Load'!A:A,B720,'Rake Load'!F:F)</f>
        <v>0</v>
      </c>
      <c r="F720" s="23">
        <f>SUMIF('Rake Load'!A:A,B720,'Rake Load'!AB:AB)</f>
        <v>0</v>
      </c>
      <c r="G720" s="23" t="e">
        <f t="shared" si="266"/>
        <v>#DIV/0!</v>
      </c>
      <c r="H720" s="24" t="e">
        <f t="shared" si="267"/>
        <v>#DIV/0!</v>
      </c>
      <c r="I720" s="24" t="e">
        <f t="shared" si="268"/>
        <v>#DIV/0!</v>
      </c>
      <c r="J720" s="23">
        <f>SUMIF('Rake Load'!A:A,B720,'Rake Load'!BI:BI)</f>
        <v>0</v>
      </c>
      <c r="K720" s="29">
        <f t="shared" si="269"/>
        <v>0</v>
      </c>
      <c r="L720" s="29" t="e">
        <f t="shared" si="270"/>
        <v>#DIV/0!</v>
      </c>
      <c r="M720" s="36" t="e">
        <f t="shared" si="271"/>
        <v>#DIV/0!</v>
      </c>
      <c r="N720" s="36" t="e">
        <f t="shared" si="272"/>
        <v>#DIV/0!</v>
      </c>
      <c r="O720" s="122">
        <f>SUMIF(C$2:C720,C720,D$2:D720)</f>
        <v>0</v>
      </c>
      <c r="P720" s="21">
        <f>SUMIF(C$2:C720,C720,F$2:F720)</f>
        <v>0</v>
      </c>
      <c r="Q720" s="25" t="e">
        <f t="shared" si="273"/>
        <v>#DIV/0!</v>
      </c>
      <c r="R720" s="24" t="e">
        <f t="shared" si="274"/>
        <v>#DIV/0!</v>
      </c>
      <c r="S720" s="24" t="e">
        <f t="shared" si="275"/>
        <v>#DIV/0!</v>
      </c>
      <c r="T720" s="122">
        <f>SUM(D$2:D720)</f>
        <v>376</v>
      </c>
      <c r="U720" s="26">
        <f>SUMIF(C$2:C720,C720,E$2:E720)</f>
        <v>0</v>
      </c>
      <c r="V720" s="26">
        <f>SUM(E$2:E720)</f>
        <v>1324319.5799999998</v>
      </c>
      <c r="W720" s="31">
        <f>SUM(F$2:F720)</f>
        <v>50.32291666666665</v>
      </c>
      <c r="X720" s="31">
        <f t="shared" si="276"/>
        <v>0.13383754432624109</v>
      </c>
      <c r="Y720" s="24">
        <f t="shared" si="277"/>
        <v>3</v>
      </c>
      <c r="Z720" s="24">
        <f t="shared" si="278"/>
        <v>12</v>
      </c>
      <c r="AA720" s="26">
        <f>SUMIF('Rake Load'!A:A,Summary!B720,'Rake Load'!AO:AO)</f>
        <v>0</v>
      </c>
      <c r="AB720" s="26">
        <f>SUMIF(C$2:C720,C720,AA$2:AA720)</f>
        <v>0</v>
      </c>
      <c r="AC720" s="26">
        <f>SUM(AA$2:AA720)</f>
        <v>125.58750000000001</v>
      </c>
      <c r="AD720" s="31" t="e">
        <f t="shared" si="279"/>
        <v>#DIV/0!</v>
      </c>
      <c r="AE720" s="31" t="e">
        <f t="shared" si="280"/>
        <v>#DIV/0!</v>
      </c>
      <c r="AF720" s="31">
        <f t="shared" si="281"/>
        <v>0.33400930851063831</v>
      </c>
      <c r="AG720" s="26">
        <f>SUMIF(Unloader!B:B,Summary!B720,Unloader!M:M)</f>
        <v>0</v>
      </c>
      <c r="AH720" s="26">
        <f>SUMIF(C$2:C720,C720,AG$2:AG720)</f>
        <v>0</v>
      </c>
      <c r="AI720" s="26">
        <f>SUM(AG$2:AG720)</f>
        <v>1381981</v>
      </c>
      <c r="AJ720" s="28">
        <f>SUMIF(Unloader!B:B,Summary!B720,Unloader!X:X)</f>
        <v>0</v>
      </c>
      <c r="AK720" s="28">
        <f>SUMIF(Unloader!B:B,Summary!B720,Unloader!AE:AE)+SUMIF(Unloader!B:B,Summary!B720,Unloader!BS:BS)+SUMIF(Unloader!B:B,Summary!B720,Unloader!BO:BO)</f>
        <v>0</v>
      </c>
      <c r="AL720" s="28">
        <f>SUMIF(C$2:C720,C720,AJ$2:AJ720)</f>
        <v>0</v>
      </c>
      <c r="AM720" s="28">
        <f>SUMIF(C$2:C720,C720,AK$2:AK720)</f>
        <v>0</v>
      </c>
      <c r="AN720" s="18" t="e">
        <f t="shared" si="282"/>
        <v>#DIV/0!</v>
      </c>
      <c r="AO720" s="18">
        <f>SUM(AJ$2:AJ720)</f>
        <v>52.99444444444444</v>
      </c>
      <c r="AP720" s="18">
        <f>SUM(AK$2:AK720)</f>
        <v>13.250694444444441</v>
      </c>
      <c r="AQ720" s="18">
        <f t="shared" si="283"/>
        <v>1448.8452062693295</v>
      </c>
    </row>
    <row r="721" spans="1:43" x14ac:dyDescent="0.25">
      <c r="A721" s="49">
        <f t="shared" ref="A721" si="286">A720+1</f>
        <v>720</v>
      </c>
      <c r="B721" s="120">
        <f t="shared" si="285"/>
        <v>41353</v>
      </c>
      <c r="C721" s="21">
        <f t="shared" ref="C721:C732" si="287">MONTH(B721)</f>
        <v>3</v>
      </c>
      <c r="D721" s="51">
        <f>COUNTIF('Rake Load'!A:A,Summary!B721)</f>
        <v>0</v>
      </c>
      <c r="E721" s="51">
        <f>SUMIF('Rake Load'!A:A,B721,'Rake Load'!F:F)</f>
        <v>0</v>
      </c>
      <c r="F721" s="23">
        <f>SUMIF('Rake Load'!A:A,B721,'Rake Load'!AB:AB)</f>
        <v>0</v>
      </c>
      <c r="G721" s="23" t="e">
        <f t="shared" ref="G721:G732" si="288">F721/D721</f>
        <v>#DIV/0!</v>
      </c>
      <c r="H721" s="24" t="e">
        <f t="shared" ref="H721:H732" si="289">HOUR(G721)</f>
        <v>#DIV/0!</v>
      </c>
      <c r="I721" s="24" t="e">
        <f t="shared" ref="I721:I732" si="290">MINUTE(G721)</f>
        <v>#DIV/0!</v>
      </c>
      <c r="J721" s="23">
        <f>SUMIF('Rake Load'!A:A,B721,'Rake Load'!BI:BI)</f>
        <v>0</v>
      </c>
      <c r="K721" s="29">
        <f t="shared" ref="K721:K732" si="291">F721-J721</f>
        <v>0</v>
      </c>
      <c r="L721" s="29" t="e">
        <f t="shared" ref="L721:L732" si="292">K721/D721</f>
        <v>#DIV/0!</v>
      </c>
      <c r="M721" s="36" t="e">
        <f t="shared" ref="M721:M732" si="293">HOUR(L721)</f>
        <v>#DIV/0!</v>
      </c>
      <c r="N721" s="36" t="e">
        <f t="shared" ref="N721:N732" si="294">MINUTE(L721)</f>
        <v>#DIV/0!</v>
      </c>
      <c r="O721" s="122">
        <f>SUMIF(C$2:C721,C721,D$2:D721)</f>
        <v>0</v>
      </c>
      <c r="P721" s="21">
        <f>SUMIF(C$2:C721,C721,F$2:F721)</f>
        <v>0</v>
      </c>
      <c r="Q721" s="25" t="e">
        <f t="shared" ref="Q721:Q732" si="295">P721/O721</f>
        <v>#DIV/0!</v>
      </c>
      <c r="R721" s="24" t="e">
        <f t="shared" ref="R721:R732" si="296">HOUR(Q721)</f>
        <v>#DIV/0!</v>
      </c>
      <c r="S721" s="24" t="e">
        <f t="shared" ref="S721:S732" si="297">MINUTE(Q721)</f>
        <v>#DIV/0!</v>
      </c>
      <c r="T721" s="122">
        <f>SUM(D$2:D721)</f>
        <v>376</v>
      </c>
      <c r="U721" s="26">
        <f>SUMIF(C$2:C721,C721,E$2:E721)</f>
        <v>0</v>
      </c>
      <c r="V721" s="26">
        <f>SUM(E$2:E721)</f>
        <v>1324319.5799999998</v>
      </c>
      <c r="W721" s="31">
        <f>SUM(F$2:F721)</f>
        <v>50.32291666666665</v>
      </c>
      <c r="X721" s="31">
        <f t="shared" ref="X721:X732" si="298">W721/T721</f>
        <v>0.13383754432624109</v>
      </c>
      <c r="Y721" s="24">
        <f t="shared" ref="Y721:Y732" si="299">HOUR(X721)</f>
        <v>3</v>
      </c>
      <c r="Z721" s="24">
        <f t="shared" ref="Z721:Z732" si="300">MINUTE(X721)</f>
        <v>12</v>
      </c>
      <c r="AA721" s="26">
        <f>SUMIF('Rake Load'!A:A,Summary!B721,'Rake Load'!AO:AO)</f>
        <v>0</v>
      </c>
      <c r="AB721" s="26">
        <f>SUMIF(C$2:C721,C721,AA$2:AA721)</f>
        <v>0</v>
      </c>
      <c r="AC721" s="26">
        <f>SUM(AA$2:AA721)</f>
        <v>125.58750000000001</v>
      </c>
      <c r="AD721" s="31" t="e">
        <f t="shared" ref="AD721:AD732" si="301">AA721/D721</f>
        <v>#DIV/0!</v>
      </c>
      <c r="AE721" s="31" t="e">
        <f t="shared" ref="AE721:AE732" si="302">AB721/O721</f>
        <v>#DIV/0!</v>
      </c>
      <c r="AF721" s="31">
        <f t="shared" ref="AF721:AF732" si="303">AC721/T721</f>
        <v>0.33400930851063831</v>
      </c>
      <c r="AG721" s="26">
        <f>SUMIF(Unloader!B:B,Summary!B721,Unloader!M:M)</f>
        <v>0</v>
      </c>
      <c r="AH721" s="26">
        <f>SUMIF(C$2:C721,C721,AG$2:AG721)</f>
        <v>0</v>
      </c>
      <c r="AI721" s="26">
        <f>SUM(AG$2:AG721)</f>
        <v>1381981</v>
      </c>
      <c r="AJ721" s="28">
        <f>SUMIF(Unloader!B:B,Summary!B721,Unloader!X:X)</f>
        <v>0</v>
      </c>
      <c r="AK721" s="28">
        <f>SUMIF(Unloader!B:B,Summary!B721,Unloader!AE:AE)+SUMIF(Unloader!B:B,Summary!B721,Unloader!BS:BS)+SUMIF(Unloader!B:B,Summary!B721,Unloader!BO:BO)</f>
        <v>0</v>
      </c>
      <c r="AL721" s="28">
        <f>SUMIF(C$2:C721,C721,AJ$2:AJ721)</f>
        <v>0</v>
      </c>
      <c r="AM721" s="28">
        <f>SUMIF(C$2:C721,C721,AK$2:AK721)</f>
        <v>0</v>
      </c>
      <c r="AN721" s="18" t="e">
        <f t="shared" ref="AN721:AN732" si="304">AH721/(AL721-AM721)/24</f>
        <v>#DIV/0!</v>
      </c>
      <c r="AO721" s="18">
        <f>SUM(AJ$2:AJ721)</f>
        <v>52.99444444444444</v>
      </c>
      <c r="AP721" s="18">
        <f>SUM(AK$2:AK721)</f>
        <v>13.250694444444441</v>
      </c>
      <c r="AQ721" s="18">
        <f t="shared" ref="AQ721:AQ732" si="305">AI721/(AO721-AP721)/24</f>
        <v>1448.8452062693295</v>
      </c>
    </row>
    <row r="722" spans="1:43" x14ac:dyDescent="0.25">
      <c r="A722" s="49">
        <f t="shared" ref="A722" si="306">A721+1</f>
        <v>721</v>
      </c>
      <c r="B722" s="120">
        <f t="shared" ref="B722" si="307">B721+1</f>
        <v>41354</v>
      </c>
      <c r="C722" s="21">
        <f t="shared" si="287"/>
        <v>3</v>
      </c>
      <c r="D722" s="51">
        <f>COUNTIF('Rake Load'!A:A,Summary!B722)</f>
        <v>0</v>
      </c>
      <c r="E722" s="51">
        <f>SUMIF('Rake Load'!A:A,B722,'Rake Load'!F:F)</f>
        <v>0</v>
      </c>
      <c r="F722" s="23">
        <f>SUMIF('Rake Load'!A:A,B722,'Rake Load'!AB:AB)</f>
        <v>0</v>
      </c>
      <c r="G722" s="23" t="e">
        <f t="shared" si="288"/>
        <v>#DIV/0!</v>
      </c>
      <c r="H722" s="24" t="e">
        <f t="shared" si="289"/>
        <v>#DIV/0!</v>
      </c>
      <c r="I722" s="24" t="e">
        <f t="shared" si="290"/>
        <v>#DIV/0!</v>
      </c>
      <c r="J722" s="23">
        <f>SUMIF('Rake Load'!A:A,B722,'Rake Load'!BI:BI)</f>
        <v>0</v>
      </c>
      <c r="K722" s="29">
        <f t="shared" si="291"/>
        <v>0</v>
      </c>
      <c r="L722" s="29" t="e">
        <f t="shared" si="292"/>
        <v>#DIV/0!</v>
      </c>
      <c r="M722" s="36" t="e">
        <f t="shared" si="293"/>
        <v>#DIV/0!</v>
      </c>
      <c r="N722" s="36" t="e">
        <f t="shared" si="294"/>
        <v>#DIV/0!</v>
      </c>
      <c r="O722" s="122">
        <f>SUMIF(C$2:C722,C722,D$2:D722)</f>
        <v>0</v>
      </c>
      <c r="P722" s="21">
        <f>SUMIF(C$2:C722,C722,F$2:F722)</f>
        <v>0</v>
      </c>
      <c r="Q722" s="25" t="e">
        <f t="shared" si="295"/>
        <v>#DIV/0!</v>
      </c>
      <c r="R722" s="24" t="e">
        <f t="shared" si="296"/>
        <v>#DIV/0!</v>
      </c>
      <c r="S722" s="24" t="e">
        <f t="shared" si="297"/>
        <v>#DIV/0!</v>
      </c>
      <c r="T722" s="122">
        <f>SUM(D$2:D722)</f>
        <v>376</v>
      </c>
      <c r="U722" s="26">
        <f>SUMIF(C$2:C722,C722,E$2:E722)</f>
        <v>0</v>
      </c>
      <c r="V722" s="26">
        <f>SUM(E$2:E722)</f>
        <v>1324319.5799999998</v>
      </c>
      <c r="W722" s="31">
        <f>SUM(F$2:F722)</f>
        <v>50.32291666666665</v>
      </c>
      <c r="X722" s="31">
        <f t="shared" si="298"/>
        <v>0.13383754432624109</v>
      </c>
      <c r="Y722" s="24">
        <f t="shared" si="299"/>
        <v>3</v>
      </c>
      <c r="Z722" s="24">
        <f t="shared" si="300"/>
        <v>12</v>
      </c>
      <c r="AA722" s="26">
        <f>SUMIF('Rake Load'!A:A,Summary!B722,'Rake Load'!AO:AO)</f>
        <v>0</v>
      </c>
      <c r="AB722" s="26">
        <f>SUMIF(C$2:C722,C722,AA$2:AA722)</f>
        <v>0</v>
      </c>
      <c r="AC722" s="26">
        <f>SUM(AA$2:AA722)</f>
        <v>125.58750000000001</v>
      </c>
      <c r="AD722" s="31" t="e">
        <f t="shared" si="301"/>
        <v>#DIV/0!</v>
      </c>
      <c r="AE722" s="31" t="e">
        <f t="shared" si="302"/>
        <v>#DIV/0!</v>
      </c>
      <c r="AF722" s="31">
        <f t="shared" si="303"/>
        <v>0.33400930851063831</v>
      </c>
      <c r="AG722" s="26">
        <f>SUMIF(Unloader!B:B,Summary!B722,Unloader!M:M)</f>
        <v>0</v>
      </c>
      <c r="AH722" s="26">
        <f>SUMIF(C$2:C722,C722,AG$2:AG722)</f>
        <v>0</v>
      </c>
      <c r="AI722" s="26">
        <f>SUM(AG$2:AG722)</f>
        <v>1381981</v>
      </c>
      <c r="AJ722" s="28">
        <f>SUMIF(Unloader!B:B,Summary!B722,Unloader!X:X)</f>
        <v>0</v>
      </c>
      <c r="AK722" s="28">
        <f>SUMIF(Unloader!B:B,Summary!B722,Unloader!AE:AE)+SUMIF(Unloader!B:B,Summary!B722,Unloader!BS:BS)+SUMIF(Unloader!B:B,Summary!B722,Unloader!BO:BO)</f>
        <v>0</v>
      </c>
      <c r="AL722" s="28">
        <f>SUMIF(C$2:C722,C722,AJ$2:AJ722)</f>
        <v>0</v>
      </c>
      <c r="AM722" s="28">
        <f>SUMIF(C$2:C722,C722,AK$2:AK722)</f>
        <v>0</v>
      </c>
      <c r="AN722" s="18" t="e">
        <f t="shared" si="304"/>
        <v>#DIV/0!</v>
      </c>
      <c r="AO722" s="18">
        <f>SUM(AJ$2:AJ722)</f>
        <v>52.99444444444444</v>
      </c>
      <c r="AP722" s="18">
        <f>SUM(AK$2:AK722)</f>
        <v>13.250694444444441</v>
      </c>
      <c r="AQ722" s="18">
        <f t="shared" si="305"/>
        <v>1448.8452062693295</v>
      </c>
    </row>
    <row r="723" spans="1:43" x14ac:dyDescent="0.25">
      <c r="A723" s="49">
        <f t="shared" ref="A723" si="308">A722+1</f>
        <v>722</v>
      </c>
      <c r="B723" s="120">
        <f t="shared" ref="B723" si="309">B722+1</f>
        <v>41355</v>
      </c>
      <c r="C723" s="21">
        <f t="shared" si="287"/>
        <v>3</v>
      </c>
      <c r="D723" s="51">
        <f>COUNTIF('Rake Load'!A:A,Summary!B723)</f>
        <v>0</v>
      </c>
      <c r="E723" s="51">
        <f>SUMIF('Rake Load'!A:A,B723,'Rake Load'!F:F)</f>
        <v>0</v>
      </c>
      <c r="F723" s="23">
        <f>SUMIF('Rake Load'!A:A,B723,'Rake Load'!AB:AB)</f>
        <v>0</v>
      </c>
      <c r="G723" s="23" t="e">
        <f t="shared" si="288"/>
        <v>#DIV/0!</v>
      </c>
      <c r="H723" s="24" t="e">
        <f t="shared" si="289"/>
        <v>#DIV/0!</v>
      </c>
      <c r="I723" s="24" t="e">
        <f t="shared" si="290"/>
        <v>#DIV/0!</v>
      </c>
      <c r="J723" s="23">
        <f>SUMIF('Rake Load'!A:A,B723,'Rake Load'!BI:BI)</f>
        <v>0</v>
      </c>
      <c r="K723" s="29">
        <f t="shared" si="291"/>
        <v>0</v>
      </c>
      <c r="L723" s="29" t="e">
        <f t="shared" si="292"/>
        <v>#DIV/0!</v>
      </c>
      <c r="M723" s="36" t="e">
        <f t="shared" si="293"/>
        <v>#DIV/0!</v>
      </c>
      <c r="N723" s="36" t="e">
        <f t="shared" si="294"/>
        <v>#DIV/0!</v>
      </c>
      <c r="O723" s="122">
        <f>SUMIF(C$2:C723,C723,D$2:D723)</f>
        <v>0</v>
      </c>
      <c r="P723" s="21">
        <f>SUMIF(C$2:C723,C723,F$2:F723)</f>
        <v>0</v>
      </c>
      <c r="Q723" s="25" t="e">
        <f t="shared" si="295"/>
        <v>#DIV/0!</v>
      </c>
      <c r="R723" s="24" t="e">
        <f t="shared" si="296"/>
        <v>#DIV/0!</v>
      </c>
      <c r="S723" s="24" t="e">
        <f t="shared" si="297"/>
        <v>#DIV/0!</v>
      </c>
      <c r="T723" s="122">
        <f>SUM(D$2:D723)</f>
        <v>376</v>
      </c>
      <c r="U723" s="26">
        <f>SUMIF(C$2:C723,C723,E$2:E723)</f>
        <v>0</v>
      </c>
      <c r="V723" s="26">
        <f>SUM(E$2:E723)</f>
        <v>1324319.5799999998</v>
      </c>
      <c r="W723" s="31">
        <f>SUM(F$2:F723)</f>
        <v>50.32291666666665</v>
      </c>
      <c r="X723" s="31">
        <f t="shared" si="298"/>
        <v>0.13383754432624109</v>
      </c>
      <c r="Y723" s="24">
        <f t="shared" si="299"/>
        <v>3</v>
      </c>
      <c r="Z723" s="24">
        <f t="shared" si="300"/>
        <v>12</v>
      </c>
      <c r="AA723" s="26">
        <f>SUMIF('Rake Load'!A:A,Summary!B723,'Rake Load'!AO:AO)</f>
        <v>0</v>
      </c>
      <c r="AB723" s="26">
        <f>SUMIF(C$2:C723,C723,AA$2:AA723)</f>
        <v>0</v>
      </c>
      <c r="AC723" s="26">
        <f>SUM(AA$2:AA723)</f>
        <v>125.58750000000001</v>
      </c>
      <c r="AD723" s="31" t="e">
        <f t="shared" si="301"/>
        <v>#DIV/0!</v>
      </c>
      <c r="AE723" s="31" t="e">
        <f t="shared" si="302"/>
        <v>#DIV/0!</v>
      </c>
      <c r="AF723" s="31">
        <f t="shared" si="303"/>
        <v>0.33400930851063831</v>
      </c>
      <c r="AG723" s="26">
        <f>SUMIF(Unloader!B:B,Summary!B723,Unloader!M:M)</f>
        <v>0</v>
      </c>
      <c r="AH723" s="26">
        <f>SUMIF(C$2:C723,C723,AG$2:AG723)</f>
        <v>0</v>
      </c>
      <c r="AI723" s="26">
        <f>SUM(AG$2:AG723)</f>
        <v>1381981</v>
      </c>
      <c r="AJ723" s="28">
        <f>SUMIF(Unloader!B:B,Summary!B723,Unloader!X:X)</f>
        <v>0</v>
      </c>
      <c r="AK723" s="28">
        <f>SUMIF(Unloader!B:B,Summary!B723,Unloader!AE:AE)+SUMIF(Unloader!B:B,Summary!B723,Unloader!BS:BS)+SUMIF(Unloader!B:B,Summary!B723,Unloader!BO:BO)</f>
        <v>0</v>
      </c>
      <c r="AL723" s="28">
        <f>SUMIF(C$2:C723,C723,AJ$2:AJ723)</f>
        <v>0</v>
      </c>
      <c r="AM723" s="28">
        <f>SUMIF(C$2:C723,C723,AK$2:AK723)</f>
        <v>0</v>
      </c>
      <c r="AN723" s="18" t="e">
        <f t="shared" si="304"/>
        <v>#DIV/0!</v>
      </c>
      <c r="AO723" s="18">
        <f>SUM(AJ$2:AJ723)</f>
        <v>52.99444444444444</v>
      </c>
      <c r="AP723" s="18">
        <f>SUM(AK$2:AK723)</f>
        <v>13.250694444444441</v>
      </c>
      <c r="AQ723" s="18">
        <f t="shared" si="305"/>
        <v>1448.8452062693295</v>
      </c>
    </row>
    <row r="724" spans="1:43" x14ac:dyDescent="0.25">
      <c r="A724" s="49">
        <f t="shared" ref="A724" si="310">A723+1</f>
        <v>723</v>
      </c>
      <c r="B724" s="120">
        <f t="shared" ref="B724" si="311">B723+1</f>
        <v>41356</v>
      </c>
      <c r="C724" s="21">
        <f t="shared" si="287"/>
        <v>3</v>
      </c>
      <c r="D724" s="51">
        <f>COUNTIF('Rake Load'!A:A,Summary!B724)</f>
        <v>0</v>
      </c>
      <c r="E724" s="51">
        <f>SUMIF('Rake Load'!A:A,B724,'Rake Load'!F:F)</f>
        <v>0</v>
      </c>
      <c r="F724" s="23">
        <f>SUMIF('Rake Load'!A:A,B724,'Rake Load'!AB:AB)</f>
        <v>0</v>
      </c>
      <c r="G724" s="23" t="e">
        <f t="shared" si="288"/>
        <v>#DIV/0!</v>
      </c>
      <c r="H724" s="24" t="e">
        <f t="shared" si="289"/>
        <v>#DIV/0!</v>
      </c>
      <c r="I724" s="24" t="e">
        <f t="shared" si="290"/>
        <v>#DIV/0!</v>
      </c>
      <c r="J724" s="23">
        <f>SUMIF('Rake Load'!A:A,B724,'Rake Load'!BI:BI)</f>
        <v>0</v>
      </c>
      <c r="K724" s="29">
        <f t="shared" si="291"/>
        <v>0</v>
      </c>
      <c r="L724" s="29" t="e">
        <f t="shared" si="292"/>
        <v>#DIV/0!</v>
      </c>
      <c r="M724" s="36" t="e">
        <f t="shared" si="293"/>
        <v>#DIV/0!</v>
      </c>
      <c r="N724" s="36" t="e">
        <f t="shared" si="294"/>
        <v>#DIV/0!</v>
      </c>
      <c r="O724" s="122">
        <f>SUMIF(C$2:C724,C724,D$2:D724)</f>
        <v>0</v>
      </c>
      <c r="P724" s="21">
        <f>SUMIF(C$2:C724,C724,F$2:F724)</f>
        <v>0</v>
      </c>
      <c r="Q724" s="25" t="e">
        <f t="shared" si="295"/>
        <v>#DIV/0!</v>
      </c>
      <c r="R724" s="24" t="e">
        <f t="shared" si="296"/>
        <v>#DIV/0!</v>
      </c>
      <c r="S724" s="24" t="e">
        <f t="shared" si="297"/>
        <v>#DIV/0!</v>
      </c>
      <c r="T724" s="122">
        <f>SUM(D$2:D724)</f>
        <v>376</v>
      </c>
      <c r="U724" s="26">
        <f>SUMIF(C$2:C724,C724,E$2:E724)</f>
        <v>0</v>
      </c>
      <c r="V724" s="26">
        <f>SUM(E$2:E724)</f>
        <v>1324319.5799999998</v>
      </c>
      <c r="W724" s="31">
        <f>SUM(F$2:F724)</f>
        <v>50.32291666666665</v>
      </c>
      <c r="X724" s="31">
        <f t="shared" si="298"/>
        <v>0.13383754432624109</v>
      </c>
      <c r="Y724" s="24">
        <f t="shared" si="299"/>
        <v>3</v>
      </c>
      <c r="Z724" s="24">
        <f t="shared" si="300"/>
        <v>12</v>
      </c>
      <c r="AA724" s="26">
        <f>SUMIF('Rake Load'!A:A,Summary!B724,'Rake Load'!AO:AO)</f>
        <v>0</v>
      </c>
      <c r="AB724" s="26">
        <f>SUMIF(C$2:C724,C724,AA$2:AA724)</f>
        <v>0</v>
      </c>
      <c r="AC724" s="26">
        <f>SUM(AA$2:AA724)</f>
        <v>125.58750000000001</v>
      </c>
      <c r="AD724" s="31" t="e">
        <f t="shared" si="301"/>
        <v>#DIV/0!</v>
      </c>
      <c r="AE724" s="31" t="e">
        <f t="shared" si="302"/>
        <v>#DIV/0!</v>
      </c>
      <c r="AF724" s="31">
        <f t="shared" si="303"/>
        <v>0.33400930851063831</v>
      </c>
      <c r="AG724" s="26">
        <f>SUMIF(Unloader!B:B,Summary!B724,Unloader!M:M)</f>
        <v>0</v>
      </c>
      <c r="AH724" s="26">
        <f>SUMIF(C$2:C724,C724,AG$2:AG724)</f>
        <v>0</v>
      </c>
      <c r="AI724" s="26">
        <f>SUM(AG$2:AG724)</f>
        <v>1381981</v>
      </c>
      <c r="AJ724" s="28">
        <f>SUMIF(Unloader!B:B,Summary!B724,Unloader!X:X)</f>
        <v>0</v>
      </c>
      <c r="AK724" s="28">
        <f>SUMIF(Unloader!B:B,Summary!B724,Unloader!AE:AE)+SUMIF(Unloader!B:B,Summary!B724,Unloader!BS:BS)+SUMIF(Unloader!B:B,Summary!B724,Unloader!BO:BO)</f>
        <v>0</v>
      </c>
      <c r="AL724" s="28">
        <f>SUMIF(C$2:C724,C724,AJ$2:AJ724)</f>
        <v>0</v>
      </c>
      <c r="AM724" s="28">
        <f>SUMIF(C$2:C724,C724,AK$2:AK724)</f>
        <v>0</v>
      </c>
      <c r="AN724" s="18" t="e">
        <f t="shared" si="304"/>
        <v>#DIV/0!</v>
      </c>
      <c r="AO724" s="18">
        <f>SUM(AJ$2:AJ724)</f>
        <v>52.99444444444444</v>
      </c>
      <c r="AP724" s="18">
        <f>SUM(AK$2:AK724)</f>
        <v>13.250694444444441</v>
      </c>
      <c r="AQ724" s="18">
        <f t="shared" si="305"/>
        <v>1448.8452062693295</v>
      </c>
    </row>
    <row r="725" spans="1:43" x14ac:dyDescent="0.25">
      <c r="A725" s="49">
        <f t="shared" ref="A725" si="312">A724+1</f>
        <v>724</v>
      </c>
      <c r="B725" s="120">
        <f t="shared" ref="B725" si="313">B724+1</f>
        <v>41357</v>
      </c>
      <c r="C725" s="21">
        <f t="shared" si="287"/>
        <v>3</v>
      </c>
      <c r="D725" s="51">
        <f>COUNTIF('Rake Load'!A:A,Summary!B725)</f>
        <v>0</v>
      </c>
      <c r="E725" s="51">
        <f>SUMIF('Rake Load'!A:A,B725,'Rake Load'!F:F)</f>
        <v>0</v>
      </c>
      <c r="F725" s="23">
        <f>SUMIF('Rake Load'!A:A,B725,'Rake Load'!AB:AB)</f>
        <v>0</v>
      </c>
      <c r="G725" s="23" t="e">
        <f t="shared" si="288"/>
        <v>#DIV/0!</v>
      </c>
      <c r="H725" s="24" t="e">
        <f t="shared" si="289"/>
        <v>#DIV/0!</v>
      </c>
      <c r="I725" s="24" t="e">
        <f t="shared" si="290"/>
        <v>#DIV/0!</v>
      </c>
      <c r="J725" s="23">
        <f>SUMIF('Rake Load'!A:A,B725,'Rake Load'!BI:BI)</f>
        <v>0</v>
      </c>
      <c r="K725" s="29">
        <f t="shared" si="291"/>
        <v>0</v>
      </c>
      <c r="L725" s="29" t="e">
        <f t="shared" si="292"/>
        <v>#DIV/0!</v>
      </c>
      <c r="M725" s="36" t="e">
        <f t="shared" si="293"/>
        <v>#DIV/0!</v>
      </c>
      <c r="N725" s="36" t="e">
        <f t="shared" si="294"/>
        <v>#DIV/0!</v>
      </c>
      <c r="O725" s="122">
        <f>SUMIF(C$2:C725,C725,D$2:D725)</f>
        <v>0</v>
      </c>
      <c r="P725" s="21">
        <f>SUMIF(C$2:C725,C725,F$2:F725)</f>
        <v>0</v>
      </c>
      <c r="Q725" s="25" t="e">
        <f t="shared" si="295"/>
        <v>#DIV/0!</v>
      </c>
      <c r="R725" s="24" t="e">
        <f t="shared" si="296"/>
        <v>#DIV/0!</v>
      </c>
      <c r="S725" s="24" t="e">
        <f t="shared" si="297"/>
        <v>#DIV/0!</v>
      </c>
      <c r="T725" s="122">
        <f>SUM(D$2:D725)</f>
        <v>376</v>
      </c>
      <c r="U725" s="26">
        <f>SUMIF(C$2:C725,C725,E$2:E725)</f>
        <v>0</v>
      </c>
      <c r="V725" s="26">
        <f>SUM(E$2:E725)</f>
        <v>1324319.5799999998</v>
      </c>
      <c r="W725" s="31">
        <f>SUM(F$2:F725)</f>
        <v>50.32291666666665</v>
      </c>
      <c r="X725" s="31">
        <f t="shared" si="298"/>
        <v>0.13383754432624109</v>
      </c>
      <c r="Y725" s="24">
        <f t="shared" si="299"/>
        <v>3</v>
      </c>
      <c r="Z725" s="24">
        <f t="shared" si="300"/>
        <v>12</v>
      </c>
      <c r="AA725" s="26">
        <f>SUMIF('Rake Load'!A:A,Summary!B725,'Rake Load'!AO:AO)</f>
        <v>0</v>
      </c>
      <c r="AB725" s="26">
        <f>SUMIF(C$2:C725,C725,AA$2:AA725)</f>
        <v>0</v>
      </c>
      <c r="AC725" s="26">
        <f>SUM(AA$2:AA725)</f>
        <v>125.58750000000001</v>
      </c>
      <c r="AD725" s="31" t="e">
        <f t="shared" si="301"/>
        <v>#DIV/0!</v>
      </c>
      <c r="AE725" s="31" t="e">
        <f t="shared" si="302"/>
        <v>#DIV/0!</v>
      </c>
      <c r="AF725" s="31">
        <f t="shared" si="303"/>
        <v>0.33400930851063831</v>
      </c>
      <c r="AG725" s="26">
        <f>SUMIF(Unloader!B:B,Summary!B725,Unloader!M:M)</f>
        <v>0</v>
      </c>
      <c r="AH725" s="26">
        <f>SUMIF(C$2:C725,C725,AG$2:AG725)</f>
        <v>0</v>
      </c>
      <c r="AI725" s="26">
        <f>SUM(AG$2:AG725)</f>
        <v>1381981</v>
      </c>
      <c r="AJ725" s="28">
        <f>SUMIF(Unloader!B:B,Summary!B725,Unloader!X:X)</f>
        <v>0</v>
      </c>
      <c r="AK725" s="28">
        <f>SUMIF(Unloader!B:B,Summary!B725,Unloader!AE:AE)+SUMIF(Unloader!B:B,Summary!B725,Unloader!BS:BS)+SUMIF(Unloader!B:B,Summary!B725,Unloader!BO:BO)</f>
        <v>0</v>
      </c>
      <c r="AL725" s="28">
        <f>SUMIF(C$2:C725,C725,AJ$2:AJ725)</f>
        <v>0</v>
      </c>
      <c r="AM725" s="28">
        <f>SUMIF(C$2:C725,C725,AK$2:AK725)</f>
        <v>0</v>
      </c>
      <c r="AN725" s="18" t="e">
        <f t="shared" si="304"/>
        <v>#DIV/0!</v>
      </c>
      <c r="AO725" s="18">
        <f>SUM(AJ$2:AJ725)</f>
        <v>52.99444444444444</v>
      </c>
      <c r="AP725" s="18">
        <f>SUM(AK$2:AK725)</f>
        <v>13.250694444444441</v>
      </c>
      <c r="AQ725" s="18">
        <f t="shared" si="305"/>
        <v>1448.8452062693295</v>
      </c>
    </row>
    <row r="726" spans="1:43" x14ac:dyDescent="0.25">
      <c r="A726" s="49">
        <f t="shared" ref="A726" si="314">A725+1</f>
        <v>725</v>
      </c>
      <c r="B726" s="120">
        <f t="shared" ref="B726" si="315">B725+1</f>
        <v>41358</v>
      </c>
      <c r="C726" s="21">
        <f t="shared" si="287"/>
        <v>3</v>
      </c>
      <c r="D726" s="51">
        <f>COUNTIF('Rake Load'!A:A,Summary!B726)</f>
        <v>0</v>
      </c>
      <c r="E726" s="51">
        <f>SUMIF('Rake Load'!A:A,B726,'Rake Load'!F:F)</f>
        <v>0</v>
      </c>
      <c r="F726" s="23">
        <f>SUMIF('Rake Load'!A:A,B726,'Rake Load'!AB:AB)</f>
        <v>0</v>
      </c>
      <c r="G726" s="23" t="e">
        <f t="shared" si="288"/>
        <v>#DIV/0!</v>
      </c>
      <c r="H726" s="24" t="e">
        <f t="shared" si="289"/>
        <v>#DIV/0!</v>
      </c>
      <c r="I726" s="24" t="e">
        <f t="shared" si="290"/>
        <v>#DIV/0!</v>
      </c>
      <c r="J726" s="23">
        <f>SUMIF('Rake Load'!A:A,B726,'Rake Load'!BI:BI)</f>
        <v>0</v>
      </c>
      <c r="K726" s="29">
        <f t="shared" si="291"/>
        <v>0</v>
      </c>
      <c r="L726" s="29" t="e">
        <f t="shared" si="292"/>
        <v>#DIV/0!</v>
      </c>
      <c r="M726" s="36" t="e">
        <f t="shared" si="293"/>
        <v>#DIV/0!</v>
      </c>
      <c r="N726" s="36" t="e">
        <f t="shared" si="294"/>
        <v>#DIV/0!</v>
      </c>
      <c r="O726" s="122">
        <f>SUMIF(C$2:C726,C726,D$2:D726)</f>
        <v>0</v>
      </c>
      <c r="P726" s="21">
        <f>SUMIF(C$2:C726,C726,F$2:F726)</f>
        <v>0</v>
      </c>
      <c r="Q726" s="25" t="e">
        <f t="shared" si="295"/>
        <v>#DIV/0!</v>
      </c>
      <c r="R726" s="24" t="e">
        <f t="shared" si="296"/>
        <v>#DIV/0!</v>
      </c>
      <c r="S726" s="24" t="e">
        <f t="shared" si="297"/>
        <v>#DIV/0!</v>
      </c>
      <c r="T726" s="122">
        <f>SUM(D$2:D726)</f>
        <v>376</v>
      </c>
      <c r="U726" s="26">
        <f>SUMIF(C$2:C726,C726,E$2:E726)</f>
        <v>0</v>
      </c>
      <c r="V726" s="26">
        <f>SUM(E$2:E726)</f>
        <v>1324319.5799999998</v>
      </c>
      <c r="W726" s="31">
        <f>SUM(F$2:F726)</f>
        <v>50.32291666666665</v>
      </c>
      <c r="X726" s="31">
        <f t="shared" si="298"/>
        <v>0.13383754432624109</v>
      </c>
      <c r="Y726" s="24">
        <f t="shared" si="299"/>
        <v>3</v>
      </c>
      <c r="Z726" s="24">
        <f t="shared" si="300"/>
        <v>12</v>
      </c>
      <c r="AA726" s="26">
        <f>SUMIF('Rake Load'!A:A,Summary!B726,'Rake Load'!AO:AO)</f>
        <v>0</v>
      </c>
      <c r="AB726" s="26">
        <f>SUMIF(C$2:C726,C726,AA$2:AA726)</f>
        <v>0</v>
      </c>
      <c r="AC726" s="26">
        <f>SUM(AA$2:AA726)</f>
        <v>125.58750000000001</v>
      </c>
      <c r="AD726" s="31" t="e">
        <f t="shared" si="301"/>
        <v>#DIV/0!</v>
      </c>
      <c r="AE726" s="31" t="e">
        <f t="shared" si="302"/>
        <v>#DIV/0!</v>
      </c>
      <c r="AF726" s="31">
        <f t="shared" si="303"/>
        <v>0.33400930851063831</v>
      </c>
      <c r="AG726" s="26">
        <f>SUMIF(Unloader!B:B,Summary!B726,Unloader!M:M)</f>
        <v>0</v>
      </c>
      <c r="AH726" s="26">
        <f>SUMIF(C$2:C726,C726,AG$2:AG726)</f>
        <v>0</v>
      </c>
      <c r="AI726" s="26">
        <f>SUM(AG$2:AG726)</f>
        <v>1381981</v>
      </c>
      <c r="AJ726" s="28">
        <f>SUMIF(Unloader!B:B,Summary!B726,Unloader!X:X)</f>
        <v>0</v>
      </c>
      <c r="AK726" s="28">
        <f>SUMIF(Unloader!B:B,Summary!B726,Unloader!AE:AE)+SUMIF(Unloader!B:B,Summary!B726,Unloader!BS:BS)+SUMIF(Unloader!B:B,Summary!B726,Unloader!BO:BO)</f>
        <v>0</v>
      </c>
      <c r="AL726" s="28">
        <f>SUMIF(C$2:C726,C726,AJ$2:AJ726)</f>
        <v>0</v>
      </c>
      <c r="AM726" s="28">
        <f>SUMIF(C$2:C726,C726,AK$2:AK726)</f>
        <v>0</v>
      </c>
      <c r="AN726" s="18" t="e">
        <f t="shared" si="304"/>
        <v>#DIV/0!</v>
      </c>
      <c r="AO726" s="18">
        <f>SUM(AJ$2:AJ726)</f>
        <v>52.99444444444444</v>
      </c>
      <c r="AP726" s="18">
        <f>SUM(AK$2:AK726)</f>
        <v>13.250694444444441</v>
      </c>
      <c r="AQ726" s="18">
        <f t="shared" si="305"/>
        <v>1448.8452062693295</v>
      </c>
    </row>
    <row r="727" spans="1:43" x14ac:dyDescent="0.25">
      <c r="A727" s="49">
        <f t="shared" ref="A727" si="316">A726+1</f>
        <v>726</v>
      </c>
      <c r="B727" s="120">
        <f t="shared" ref="B727" si="317">B726+1</f>
        <v>41359</v>
      </c>
      <c r="C727" s="21">
        <f t="shared" si="287"/>
        <v>3</v>
      </c>
      <c r="D727" s="51">
        <f>COUNTIF('Rake Load'!A:A,Summary!B727)</f>
        <v>0</v>
      </c>
      <c r="E727" s="51">
        <f>SUMIF('Rake Load'!A:A,B727,'Rake Load'!F:F)</f>
        <v>0</v>
      </c>
      <c r="F727" s="23">
        <f>SUMIF('Rake Load'!A:A,B727,'Rake Load'!AB:AB)</f>
        <v>0</v>
      </c>
      <c r="G727" s="23" t="e">
        <f t="shared" si="288"/>
        <v>#DIV/0!</v>
      </c>
      <c r="H727" s="24" t="e">
        <f t="shared" si="289"/>
        <v>#DIV/0!</v>
      </c>
      <c r="I727" s="24" t="e">
        <f t="shared" si="290"/>
        <v>#DIV/0!</v>
      </c>
      <c r="J727" s="23">
        <f>SUMIF('Rake Load'!A:A,B727,'Rake Load'!BI:BI)</f>
        <v>0</v>
      </c>
      <c r="K727" s="29">
        <f t="shared" si="291"/>
        <v>0</v>
      </c>
      <c r="L727" s="29" t="e">
        <f t="shared" si="292"/>
        <v>#DIV/0!</v>
      </c>
      <c r="M727" s="36" t="e">
        <f t="shared" si="293"/>
        <v>#DIV/0!</v>
      </c>
      <c r="N727" s="36" t="e">
        <f t="shared" si="294"/>
        <v>#DIV/0!</v>
      </c>
      <c r="O727" s="122">
        <f>SUMIF(C$2:C727,C727,D$2:D727)</f>
        <v>0</v>
      </c>
      <c r="P727" s="21">
        <f>SUMIF(C$2:C727,C727,F$2:F727)</f>
        <v>0</v>
      </c>
      <c r="Q727" s="25" t="e">
        <f t="shared" si="295"/>
        <v>#DIV/0!</v>
      </c>
      <c r="R727" s="24" t="e">
        <f t="shared" si="296"/>
        <v>#DIV/0!</v>
      </c>
      <c r="S727" s="24" t="e">
        <f t="shared" si="297"/>
        <v>#DIV/0!</v>
      </c>
      <c r="T727" s="122">
        <f>SUM(D$2:D727)</f>
        <v>376</v>
      </c>
      <c r="U727" s="26">
        <f>SUMIF(C$2:C727,C727,E$2:E727)</f>
        <v>0</v>
      </c>
      <c r="V727" s="26">
        <f>SUM(E$2:E727)</f>
        <v>1324319.5799999998</v>
      </c>
      <c r="W727" s="31">
        <f>SUM(F$2:F727)</f>
        <v>50.32291666666665</v>
      </c>
      <c r="X727" s="31">
        <f t="shared" si="298"/>
        <v>0.13383754432624109</v>
      </c>
      <c r="Y727" s="24">
        <f t="shared" si="299"/>
        <v>3</v>
      </c>
      <c r="Z727" s="24">
        <f t="shared" si="300"/>
        <v>12</v>
      </c>
      <c r="AA727" s="26">
        <f>SUMIF('Rake Load'!A:A,Summary!B727,'Rake Load'!AO:AO)</f>
        <v>0</v>
      </c>
      <c r="AB727" s="26">
        <f>SUMIF(C$2:C727,C727,AA$2:AA727)</f>
        <v>0</v>
      </c>
      <c r="AC727" s="26">
        <f>SUM(AA$2:AA727)</f>
        <v>125.58750000000001</v>
      </c>
      <c r="AD727" s="31" t="e">
        <f t="shared" si="301"/>
        <v>#DIV/0!</v>
      </c>
      <c r="AE727" s="31" t="e">
        <f t="shared" si="302"/>
        <v>#DIV/0!</v>
      </c>
      <c r="AF727" s="31">
        <f t="shared" si="303"/>
        <v>0.33400930851063831</v>
      </c>
      <c r="AG727" s="26">
        <f>SUMIF(Unloader!B:B,Summary!B727,Unloader!M:M)</f>
        <v>0</v>
      </c>
      <c r="AH727" s="26">
        <f>SUMIF(C$2:C727,C727,AG$2:AG727)</f>
        <v>0</v>
      </c>
      <c r="AI727" s="26">
        <f>SUM(AG$2:AG727)</f>
        <v>1381981</v>
      </c>
      <c r="AJ727" s="28">
        <f>SUMIF(Unloader!B:B,Summary!B727,Unloader!X:X)</f>
        <v>0</v>
      </c>
      <c r="AK727" s="28">
        <f>SUMIF(Unloader!B:B,Summary!B727,Unloader!AE:AE)+SUMIF(Unloader!B:B,Summary!B727,Unloader!BS:BS)+SUMIF(Unloader!B:B,Summary!B727,Unloader!BO:BO)</f>
        <v>0</v>
      </c>
      <c r="AL727" s="28">
        <f>SUMIF(C$2:C727,C727,AJ$2:AJ727)</f>
        <v>0</v>
      </c>
      <c r="AM727" s="28">
        <f>SUMIF(C$2:C727,C727,AK$2:AK727)</f>
        <v>0</v>
      </c>
      <c r="AN727" s="18" t="e">
        <f t="shared" si="304"/>
        <v>#DIV/0!</v>
      </c>
      <c r="AO727" s="18">
        <f>SUM(AJ$2:AJ727)</f>
        <v>52.99444444444444</v>
      </c>
      <c r="AP727" s="18">
        <f>SUM(AK$2:AK727)</f>
        <v>13.250694444444441</v>
      </c>
      <c r="AQ727" s="18">
        <f t="shared" si="305"/>
        <v>1448.8452062693295</v>
      </c>
    </row>
    <row r="728" spans="1:43" x14ac:dyDescent="0.25">
      <c r="A728" s="49">
        <f t="shared" ref="A728" si="318">A727+1</f>
        <v>727</v>
      </c>
      <c r="B728" s="120">
        <f t="shared" ref="B728" si="319">B727+1</f>
        <v>41360</v>
      </c>
      <c r="C728" s="21">
        <f t="shared" si="287"/>
        <v>3</v>
      </c>
      <c r="D728" s="51">
        <f>COUNTIF('Rake Load'!A:A,Summary!B728)</f>
        <v>0</v>
      </c>
      <c r="E728" s="51">
        <f>SUMIF('Rake Load'!A:A,B728,'Rake Load'!F:F)</f>
        <v>0</v>
      </c>
      <c r="F728" s="23">
        <f>SUMIF('Rake Load'!A:A,B728,'Rake Load'!AB:AB)</f>
        <v>0</v>
      </c>
      <c r="G728" s="23" t="e">
        <f t="shared" si="288"/>
        <v>#DIV/0!</v>
      </c>
      <c r="H728" s="24" t="e">
        <f t="shared" si="289"/>
        <v>#DIV/0!</v>
      </c>
      <c r="I728" s="24" t="e">
        <f t="shared" si="290"/>
        <v>#DIV/0!</v>
      </c>
      <c r="J728" s="23">
        <f>SUMIF('Rake Load'!A:A,B728,'Rake Load'!BI:BI)</f>
        <v>0</v>
      </c>
      <c r="K728" s="29">
        <f t="shared" si="291"/>
        <v>0</v>
      </c>
      <c r="L728" s="29" t="e">
        <f t="shared" si="292"/>
        <v>#DIV/0!</v>
      </c>
      <c r="M728" s="36" t="e">
        <f t="shared" si="293"/>
        <v>#DIV/0!</v>
      </c>
      <c r="N728" s="36" t="e">
        <f t="shared" si="294"/>
        <v>#DIV/0!</v>
      </c>
      <c r="O728" s="122">
        <f>SUMIF(C$2:C728,C728,D$2:D728)</f>
        <v>0</v>
      </c>
      <c r="P728" s="21">
        <f>SUMIF(C$2:C728,C728,F$2:F728)</f>
        <v>0</v>
      </c>
      <c r="Q728" s="25" t="e">
        <f t="shared" si="295"/>
        <v>#DIV/0!</v>
      </c>
      <c r="R728" s="24" t="e">
        <f t="shared" si="296"/>
        <v>#DIV/0!</v>
      </c>
      <c r="S728" s="24" t="e">
        <f t="shared" si="297"/>
        <v>#DIV/0!</v>
      </c>
      <c r="T728" s="122">
        <f>SUM(D$2:D728)</f>
        <v>376</v>
      </c>
      <c r="U728" s="26">
        <f>SUMIF(C$2:C728,C728,E$2:E728)</f>
        <v>0</v>
      </c>
      <c r="V728" s="26">
        <f>SUM(E$2:E728)</f>
        <v>1324319.5799999998</v>
      </c>
      <c r="W728" s="31">
        <f>SUM(F$2:F728)</f>
        <v>50.32291666666665</v>
      </c>
      <c r="X728" s="31">
        <f t="shared" si="298"/>
        <v>0.13383754432624109</v>
      </c>
      <c r="Y728" s="24">
        <f t="shared" si="299"/>
        <v>3</v>
      </c>
      <c r="Z728" s="24">
        <f t="shared" si="300"/>
        <v>12</v>
      </c>
      <c r="AA728" s="26">
        <f>SUMIF('Rake Load'!A:A,Summary!B728,'Rake Load'!AO:AO)</f>
        <v>0</v>
      </c>
      <c r="AB728" s="26">
        <f>SUMIF(C$2:C728,C728,AA$2:AA728)</f>
        <v>0</v>
      </c>
      <c r="AC728" s="26">
        <f>SUM(AA$2:AA728)</f>
        <v>125.58750000000001</v>
      </c>
      <c r="AD728" s="31" t="e">
        <f t="shared" si="301"/>
        <v>#DIV/0!</v>
      </c>
      <c r="AE728" s="31" t="e">
        <f t="shared" si="302"/>
        <v>#DIV/0!</v>
      </c>
      <c r="AF728" s="31">
        <f t="shared" si="303"/>
        <v>0.33400930851063831</v>
      </c>
      <c r="AG728" s="26">
        <f>SUMIF(Unloader!B:B,Summary!B728,Unloader!M:M)</f>
        <v>0</v>
      </c>
      <c r="AH728" s="26">
        <f>SUMIF(C$2:C728,C728,AG$2:AG728)</f>
        <v>0</v>
      </c>
      <c r="AI728" s="26">
        <f>SUM(AG$2:AG728)</f>
        <v>1381981</v>
      </c>
      <c r="AJ728" s="28">
        <f>SUMIF(Unloader!B:B,Summary!B728,Unloader!X:X)</f>
        <v>0</v>
      </c>
      <c r="AK728" s="28">
        <f>SUMIF(Unloader!B:B,Summary!B728,Unloader!AE:AE)+SUMIF(Unloader!B:B,Summary!B728,Unloader!BS:BS)+SUMIF(Unloader!B:B,Summary!B728,Unloader!BO:BO)</f>
        <v>0</v>
      </c>
      <c r="AL728" s="28">
        <f>SUMIF(C$2:C728,C728,AJ$2:AJ728)</f>
        <v>0</v>
      </c>
      <c r="AM728" s="28">
        <f>SUMIF(C$2:C728,C728,AK$2:AK728)</f>
        <v>0</v>
      </c>
      <c r="AN728" s="18" t="e">
        <f t="shared" si="304"/>
        <v>#DIV/0!</v>
      </c>
      <c r="AO728" s="18">
        <f>SUM(AJ$2:AJ728)</f>
        <v>52.99444444444444</v>
      </c>
      <c r="AP728" s="18">
        <f>SUM(AK$2:AK728)</f>
        <v>13.250694444444441</v>
      </c>
      <c r="AQ728" s="18">
        <f t="shared" si="305"/>
        <v>1448.8452062693295</v>
      </c>
    </row>
    <row r="729" spans="1:43" x14ac:dyDescent="0.25">
      <c r="A729" s="49">
        <f t="shared" ref="A729" si="320">A728+1</f>
        <v>728</v>
      </c>
      <c r="B729" s="120">
        <f t="shared" ref="B729:B732" si="321">B728+1</f>
        <v>41361</v>
      </c>
      <c r="C729" s="21">
        <f t="shared" si="287"/>
        <v>3</v>
      </c>
      <c r="D729" s="51">
        <f>COUNTIF('Rake Load'!A:A,Summary!B729)</f>
        <v>0</v>
      </c>
      <c r="E729" s="51">
        <f>SUMIF('Rake Load'!A:A,B729,'Rake Load'!F:F)</f>
        <v>0</v>
      </c>
      <c r="F729" s="23">
        <f>SUMIF('Rake Load'!A:A,B729,'Rake Load'!AB:AB)</f>
        <v>0</v>
      </c>
      <c r="G729" s="23" t="e">
        <f t="shared" si="288"/>
        <v>#DIV/0!</v>
      </c>
      <c r="H729" s="24" t="e">
        <f t="shared" si="289"/>
        <v>#DIV/0!</v>
      </c>
      <c r="I729" s="24" t="e">
        <f t="shared" si="290"/>
        <v>#DIV/0!</v>
      </c>
      <c r="J729" s="23">
        <f>SUMIF('Rake Load'!A:A,B729,'Rake Load'!BI:BI)</f>
        <v>0</v>
      </c>
      <c r="K729" s="29">
        <f t="shared" si="291"/>
        <v>0</v>
      </c>
      <c r="L729" s="29" t="e">
        <f t="shared" si="292"/>
        <v>#DIV/0!</v>
      </c>
      <c r="M729" s="36" t="e">
        <f t="shared" si="293"/>
        <v>#DIV/0!</v>
      </c>
      <c r="N729" s="36" t="e">
        <f t="shared" si="294"/>
        <v>#DIV/0!</v>
      </c>
      <c r="O729" s="122">
        <f>SUMIF(C$2:C729,C729,D$2:D729)</f>
        <v>0</v>
      </c>
      <c r="P729" s="21">
        <f>SUMIF(C$2:C729,C729,F$2:F729)</f>
        <v>0</v>
      </c>
      <c r="Q729" s="25" t="e">
        <f t="shared" si="295"/>
        <v>#DIV/0!</v>
      </c>
      <c r="R729" s="24" t="e">
        <f t="shared" si="296"/>
        <v>#DIV/0!</v>
      </c>
      <c r="S729" s="24" t="e">
        <f t="shared" si="297"/>
        <v>#DIV/0!</v>
      </c>
      <c r="T729" s="122">
        <f>SUM(D$2:D729)</f>
        <v>376</v>
      </c>
      <c r="U729" s="26">
        <f>SUMIF(C$2:C729,C729,E$2:E729)</f>
        <v>0</v>
      </c>
      <c r="V729" s="26">
        <f>SUM(E$2:E729)</f>
        <v>1324319.5799999998</v>
      </c>
      <c r="W729" s="31">
        <f>SUM(F$2:F729)</f>
        <v>50.32291666666665</v>
      </c>
      <c r="X729" s="31">
        <f t="shared" si="298"/>
        <v>0.13383754432624109</v>
      </c>
      <c r="Y729" s="24">
        <f t="shared" si="299"/>
        <v>3</v>
      </c>
      <c r="Z729" s="24">
        <f t="shared" si="300"/>
        <v>12</v>
      </c>
      <c r="AA729" s="26">
        <f>SUMIF('Rake Load'!A:A,Summary!B729,'Rake Load'!AO:AO)</f>
        <v>0</v>
      </c>
      <c r="AB729" s="26">
        <f>SUMIF(C$2:C729,C729,AA$2:AA729)</f>
        <v>0</v>
      </c>
      <c r="AC729" s="26">
        <f>SUM(AA$2:AA729)</f>
        <v>125.58750000000001</v>
      </c>
      <c r="AD729" s="31" t="e">
        <f t="shared" si="301"/>
        <v>#DIV/0!</v>
      </c>
      <c r="AE729" s="31" t="e">
        <f t="shared" si="302"/>
        <v>#DIV/0!</v>
      </c>
      <c r="AF729" s="31">
        <f t="shared" si="303"/>
        <v>0.33400930851063831</v>
      </c>
      <c r="AG729" s="26">
        <f>SUMIF(Unloader!B:B,Summary!B729,Unloader!M:M)</f>
        <v>0</v>
      </c>
      <c r="AH729" s="26">
        <f>SUMIF(C$2:C729,C729,AG$2:AG729)</f>
        <v>0</v>
      </c>
      <c r="AI729" s="26">
        <f>SUM(AG$2:AG729)</f>
        <v>1381981</v>
      </c>
      <c r="AJ729" s="28">
        <f>SUMIF(Unloader!B:B,Summary!B729,Unloader!X:X)</f>
        <v>0</v>
      </c>
      <c r="AK729" s="28">
        <f>SUMIF(Unloader!B:B,Summary!B729,Unloader!AE:AE)+SUMIF(Unloader!B:B,Summary!B729,Unloader!BS:BS)+SUMIF(Unloader!B:B,Summary!B729,Unloader!BO:BO)</f>
        <v>0</v>
      </c>
      <c r="AL729" s="28">
        <f>SUMIF(C$2:C729,C729,AJ$2:AJ729)</f>
        <v>0</v>
      </c>
      <c r="AM729" s="28">
        <f>SUMIF(C$2:C729,C729,AK$2:AK729)</f>
        <v>0</v>
      </c>
      <c r="AN729" s="18" t="e">
        <f t="shared" si="304"/>
        <v>#DIV/0!</v>
      </c>
      <c r="AO729" s="18">
        <f>SUM(AJ$2:AJ729)</f>
        <v>52.99444444444444</v>
      </c>
      <c r="AP729" s="18">
        <f>SUM(AK$2:AK729)</f>
        <v>13.250694444444441</v>
      </c>
      <c r="AQ729" s="18">
        <f t="shared" si="305"/>
        <v>1448.8452062693295</v>
      </c>
    </row>
    <row r="730" spans="1:43" x14ac:dyDescent="0.25">
      <c r="A730" s="49">
        <f t="shared" ref="A730" si="322">A729+1</f>
        <v>729</v>
      </c>
      <c r="B730" s="120">
        <f t="shared" si="321"/>
        <v>41362</v>
      </c>
      <c r="C730" s="21">
        <f t="shared" si="287"/>
        <v>3</v>
      </c>
      <c r="D730" s="51">
        <f>COUNTIF('Rake Load'!A:A,Summary!B730)</f>
        <v>0</v>
      </c>
      <c r="E730" s="51">
        <f>SUMIF('Rake Load'!A:A,B730,'Rake Load'!F:F)</f>
        <v>0</v>
      </c>
      <c r="F730" s="23">
        <f>SUMIF('Rake Load'!A:A,B730,'Rake Load'!AB:AB)</f>
        <v>0</v>
      </c>
      <c r="G730" s="23" t="e">
        <f t="shared" si="288"/>
        <v>#DIV/0!</v>
      </c>
      <c r="H730" s="24" t="e">
        <f t="shared" si="289"/>
        <v>#DIV/0!</v>
      </c>
      <c r="I730" s="24" t="e">
        <f t="shared" si="290"/>
        <v>#DIV/0!</v>
      </c>
      <c r="J730" s="23">
        <f>SUMIF('Rake Load'!A:A,B730,'Rake Load'!BI:BI)</f>
        <v>0</v>
      </c>
      <c r="K730" s="29">
        <f t="shared" si="291"/>
        <v>0</v>
      </c>
      <c r="L730" s="29" t="e">
        <f t="shared" si="292"/>
        <v>#DIV/0!</v>
      </c>
      <c r="M730" s="36" t="e">
        <f t="shared" si="293"/>
        <v>#DIV/0!</v>
      </c>
      <c r="N730" s="36" t="e">
        <f t="shared" si="294"/>
        <v>#DIV/0!</v>
      </c>
      <c r="O730" s="122">
        <f>SUMIF(C$2:C730,C730,D$2:D730)</f>
        <v>0</v>
      </c>
      <c r="P730" s="21">
        <f>SUMIF(C$2:C730,C730,F$2:F730)</f>
        <v>0</v>
      </c>
      <c r="Q730" s="25" t="e">
        <f t="shared" si="295"/>
        <v>#DIV/0!</v>
      </c>
      <c r="R730" s="24" t="e">
        <f t="shared" si="296"/>
        <v>#DIV/0!</v>
      </c>
      <c r="S730" s="24" t="e">
        <f t="shared" si="297"/>
        <v>#DIV/0!</v>
      </c>
      <c r="T730" s="122">
        <f>SUM(D$2:D730)</f>
        <v>376</v>
      </c>
      <c r="U730" s="26">
        <f>SUMIF(C$2:C730,C730,E$2:E730)</f>
        <v>0</v>
      </c>
      <c r="V730" s="26">
        <f>SUM(E$2:E730)</f>
        <v>1324319.5799999998</v>
      </c>
      <c r="W730" s="31">
        <f>SUM(F$2:F730)</f>
        <v>50.32291666666665</v>
      </c>
      <c r="X730" s="31">
        <f t="shared" si="298"/>
        <v>0.13383754432624109</v>
      </c>
      <c r="Y730" s="24">
        <f t="shared" si="299"/>
        <v>3</v>
      </c>
      <c r="Z730" s="24">
        <f t="shared" si="300"/>
        <v>12</v>
      </c>
      <c r="AA730" s="26">
        <f>SUMIF('Rake Load'!A:A,Summary!B730,'Rake Load'!AO:AO)</f>
        <v>0</v>
      </c>
      <c r="AB730" s="26">
        <f>SUMIF(C$2:C730,C730,AA$2:AA730)</f>
        <v>0</v>
      </c>
      <c r="AC730" s="26">
        <f>SUM(AA$2:AA730)</f>
        <v>125.58750000000001</v>
      </c>
      <c r="AD730" s="31" t="e">
        <f t="shared" si="301"/>
        <v>#DIV/0!</v>
      </c>
      <c r="AE730" s="31" t="e">
        <f t="shared" si="302"/>
        <v>#DIV/0!</v>
      </c>
      <c r="AF730" s="31">
        <f t="shared" si="303"/>
        <v>0.33400930851063831</v>
      </c>
      <c r="AG730" s="26">
        <f>SUMIF(Unloader!B:B,Summary!B730,Unloader!M:M)</f>
        <v>0</v>
      </c>
      <c r="AH730" s="26">
        <f>SUMIF(C$2:C730,C730,AG$2:AG730)</f>
        <v>0</v>
      </c>
      <c r="AI730" s="26">
        <f>SUM(AG$2:AG730)</f>
        <v>1381981</v>
      </c>
      <c r="AJ730" s="28">
        <f>SUMIF(Unloader!B:B,Summary!B730,Unloader!X:X)</f>
        <v>0</v>
      </c>
      <c r="AK730" s="28">
        <f>SUMIF(Unloader!B:B,Summary!B730,Unloader!AE:AE)+SUMIF(Unloader!B:B,Summary!B730,Unloader!BS:BS)+SUMIF(Unloader!B:B,Summary!B730,Unloader!BO:BO)</f>
        <v>0</v>
      </c>
      <c r="AL730" s="28">
        <f>SUMIF(C$2:C730,C730,AJ$2:AJ730)</f>
        <v>0</v>
      </c>
      <c r="AM730" s="28">
        <f>SUMIF(C$2:C730,C730,AK$2:AK730)</f>
        <v>0</v>
      </c>
      <c r="AN730" s="18" t="e">
        <f t="shared" si="304"/>
        <v>#DIV/0!</v>
      </c>
      <c r="AO730" s="18">
        <f>SUM(AJ$2:AJ730)</f>
        <v>52.99444444444444</v>
      </c>
      <c r="AP730" s="18">
        <f>SUM(AK$2:AK730)</f>
        <v>13.250694444444441</v>
      </c>
      <c r="AQ730" s="18">
        <f t="shared" si="305"/>
        <v>1448.8452062693295</v>
      </c>
    </row>
    <row r="731" spans="1:43" x14ac:dyDescent="0.25">
      <c r="A731" s="49">
        <f t="shared" ref="A731" si="323">A730+1</f>
        <v>730</v>
      </c>
      <c r="B731" s="120">
        <f t="shared" si="321"/>
        <v>41363</v>
      </c>
      <c r="C731" s="21">
        <f t="shared" si="287"/>
        <v>3</v>
      </c>
      <c r="D731" s="51">
        <f>COUNTIF('Rake Load'!A:A,Summary!B731)</f>
        <v>0</v>
      </c>
      <c r="E731" s="51">
        <f>SUMIF('Rake Load'!A:A,B731,'Rake Load'!F:F)</f>
        <v>0</v>
      </c>
      <c r="F731" s="23">
        <f>SUMIF('Rake Load'!A:A,B731,'Rake Load'!AB:AB)</f>
        <v>0</v>
      </c>
      <c r="G731" s="23" t="e">
        <f t="shared" si="288"/>
        <v>#DIV/0!</v>
      </c>
      <c r="H731" s="24" t="e">
        <f t="shared" si="289"/>
        <v>#DIV/0!</v>
      </c>
      <c r="I731" s="24" t="e">
        <f t="shared" si="290"/>
        <v>#DIV/0!</v>
      </c>
      <c r="J731" s="23">
        <f>SUMIF('Rake Load'!A:A,B731,'Rake Load'!BI:BI)</f>
        <v>0</v>
      </c>
      <c r="K731" s="29">
        <f t="shared" si="291"/>
        <v>0</v>
      </c>
      <c r="L731" s="29" t="e">
        <f t="shared" si="292"/>
        <v>#DIV/0!</v>
      </c>
      <c r="M731" s="36" t="e">
        <f t="shared" si="293"/>
        <v>#DIV/0!</v>
      </c>
      <c r="N731" s="36" t="e">
        <f t="shared" si="294"/>
        <v>#DIV/0!</v>
      </c>
      <c r="O731" s="122">
        <f>SUMIF(C$2:C731,C731,D$2:D731)</f>
        <v>0</v>
      </c>
      <c r="P731" s="21">
        <f>SUMIF(C$2:C731,C731,F$2:F731)</f>
        <v>0</v>
      </c>
      <c r="Q731" s="25" t="e">
        <f t="shared" si="295"/>
        <v>#DIV/0!</v>
      </c>
      <c r="R731" s="24" t="e">
        <f t="shared" si="296"/>
        <v>#DIV/0!</v>
      </c>
      <c r="S731" s="24" t="e">
        <f t="shared" si="297"/>
        <v>#DIV/0!</v>
      </c>
      <c r="T731" s="122">
        <f>SUM(D$2:D731)</f>
        <v>376</v>
      </c>
      <c r="U731" s="26">
        <f>SUMIF(C$2:C731,C731,E$2:E731)</f>
        <v>0</v>
      </c>
      <c r="V731" s="26">
        <f>SUM(E$2:E731)</f>
        <v>1324319.5799999998</v>
      </c>
      <c r="W731" s="31">
        <f>SUM(F$2:F731)</f>
        <v>50.32291666666665</v>
      </c>
      <c r="X731" s="31">
        <f t="shared" si="298"/>
        <v>0.13383754432624109</v>
      </c>
      <c r="Y731" s="24">
        <f t="shared" si="299"/>
        <v>3</v>
      </c>
      <c r="Z731" s="24">
        <f t="shared" si="300"/>
        <v>12</v>
      </c>
      <c r="AA731" s="26">
        <f>SUMIF('Rake Load'!A:A,Summary!B731,'Rake Load'!AO:AO)</f>
        <v>0</v>
      </c>
      <c r="AB731" s="26">
        <f>SUMIF(C$2:C731,C731,AA$2:AA731)</f>
        <v>0</v>
      </c>
      <c r="AC731" s="26">
        <f>SUM(AA$2:AA731)</f>
        <v>125.58750000000001</v>
      </c>
      <c r="AD731" s="31" t="e">
        <f t="shared" si="301"/>
        <v>#DIV/0!</v>
      </c>
      <c r="AE731" s="31" t="e">
        <f t="shared" si="302"/>
        <v>#DIV/0!</v>
      </c>
      <c r="AF731" s="31">
        <f t="shared" si="303"/>
        <v>0.33400930851063831</v>
      </c>
      <c r="AG731" s="26">
        <f>SUMIF(Unloader!B:B,Summary!B731,Unloader!M:M)</f>
        <v>0</v>
      </c>
      <c r="AH731" s="26">
        <f>SUMIF(C$2:C731,C731,AG$2:AG731)</f>
        <v>0</v>
      </c>
      <c r="AI731" s="26">
        <f>SUM(AG$2:AG731)</f>
        <v>1381981</v>
      </c>
      <c r="AJ731" s="28">
        <f>SUMIF(Unloader!B:B,Summary!B731,Unloader!X:X)</f>
        <v>0</v>
      </c>
      <c r="AK731" s="28">
        <f>SUMIF(Unloader!B:B,Summary!B731,Unloader!AE:AE)+SUMIF(Unloader!B:B,Summary!B731,Unloader!BS:BS)+SUMIF(Unloader!B:B,Summary!B731,Unloader!BO:BO)</f>
        <v>0</v>
      </c>
      <c r="AL731" s="28">
        <f>SUMIF(C$2:C731,C731,AJ$2:AJ731)</f>
        <v>0</v>
      </c>
      <c r="AM731" s="28">
        <f>SUMIF(C$2:C731,C731,AK$2:AK731)</f>
        <v>0</v>
      </c>
      <c r="AN731" s="18" t="e">
        <f t="shared" si="304"/>
        <v>#DIV/0!</v>
      </c>
      <c r="AO731" s="18">
        <f>SUM(AJ$2:AJ731)</f>
        <v>52.99444444444444</v>
      </c>
      <c r="AP731" s="18">
        <f>SUM(AK$2:AK731)</f>
        <v>13.250694444444441</v>
      </c>
      <c r="AQ731" s="18">
        <f t="shared" si="305"/>
        <v>1448.8452062693295</v>
      </c>
    </row>
    <row r="732" spans="1:43" x14ac:dyDescent="0.25">
      <c r="A732" s="49">
        <f t="shared" ref="A732" si="324">A731+1</f>
        <v>731</v>
      </c>
      <c r="B732" s="120">
        <f t="shared" si="321"/>
        <v>41364</v>
      </c>
      <c r="C732" s="21">
        <f t="shared" si="287"/>
        <v>3</v>
      </c>
      <c r="D732" s="51">
        <f>COUNTIF('Rake Load'!A:A,Summary!B732)</f>
        <v>0</v>
      </c>
      <c r="E732" s="51">
        <f>SUMIF('Rake Load'!A:A,B732,'Rake Load'!F:F)</f>
        <v>0</v>
      </c>
      <c r="F732" s="23">
        <f>SUMIF('Rake Load'!A:A,B732,'Rake Load'!AB:AB)</f>
        <v>0</v>
      </c>
      <c r="G732" s="23" t="e">
        <f t="shared" si="288"/>
        <v>#DIV/0!</v>
      </c>
      <c r="H732" s="24" t="e">
        <f t="shared" si="289"/>
        <v>#DIV/0!</v>
      </c>
      <c r="I732" s="24" t="e">
        <f t="shared" si="290"/>
        <v>#DIV/0!</v>
      </c>
      <c r="J732" s="23">
        <f>SUMIF('Rake Load'!A:A,B732,'Rake Load'!BI:BI)</f>
        <v>0</v>
      </c>
      <c r="K732" s="29">
        <f t="shared" si="291"/>
        <v>0</v>
      </c>
      <c r="L732" s="29" t="e">
        <f t="shared" si="292"/>
        <v>#DIV/0!</v>
      </c>
      <c r="M732" s="36" t="e">
        <f t="shared" si="293"/>
        <v>#DIV/0!</v>
      </c>
      <c r="N732" s="36" t="e">
        <f t="shared" si="294"/>
        <v>#DIV/0!</v>
      </c>
      <c r="O732" s="122">
        <f>SUMIF(C$2:C732,C732,D$2:D732)</f>
        <v>0</v>
      </c>
      <c r="P732" s="21">
        <f>SUMIF(C$2:C732,C732,F$2:F732)</f>
        <v>0</v>
      </c>
      <c r="Q732" s="25" t="e">
        <f t="shared" si="295"/>
        <v>#DIV/0!</v>
      </c>
      <c r="R732" s="24" t="e">
        <f t="shared" si="296"/>
        <v>#DIV/0!</v>
      </c>
      <c r="S732" s="24" t="e">
        <f t="shared" si="297"/>
        <v>#DIV/0!</v>
      </c>
      <c r="T732" s="122">
        <f>SUM(D$2:D732)</f>
        <v>376</v>
      </c>
      <c r="U732" s="26">
        <f>SUMIF(C$2:C732,C732,E$2:E732)</f>
        <v>0</v>
      </c>
      <c r="V732" s="26">
        <f>SUM(E$2:E732)</f>
        <v>1324319.5799999998</v>
      </c>
      <c r="W732" s="31">
        <f>SUM(F$2:F732)</f>
        <v>50.32291666666665</v>
      </c>
      <c r="X732" s="31">
        <f t="shared" si="298"/>
        <v>0.13383754432624109</v>
      </c>
      <c r="Y732" s="24">
        <f t="shared" si="299"/>
        <v>3</v>
      </c>
      <c r="Z732" s="24">
        <f t="shared" si="300"/>
        <v>12</v>
      </c>
      <c r="AA732" s="26">
        <f>SUMIF('Rake Load'!A:A,Summary!B732,'Rake Load'!AO:AO)</f>
        <v>0</v>
      </c>
      <c r="AB732" s="26">
        <f>SUMIF(C$2:C732,C732,AA$2:AA732)</f>
        <v>0</v>
      </c>
      <c r="AC732" s="26">
        <f>SUM(AA$2:AA732)</f>
        <v>125.58750000000001</v>
      </c>
      <c r="AD732" s="31" t="e">
        <f t="shared" si="301"/>
        <v>#DIV/0!</v>
      </c>
      <c r="AE732" s="31" t="e">
        <f t="shared" si="302"/>
        <v>#DIV/0!</v>
      </c>
      <c r="AF732" s="31">
        <f t="shared" si="303"/>
        <v>0.33400930851063831</v>
      </c>
      <c r="AG732" s="26">
        <f>SUMIF(Unloader!B:B,Summary!B732,Unloader!M:M)</f>
        <v>0</v>
      </c>
      <c r="AH732" s="26">
        <f>SUMIF(C$2:C732,C732,AG$2:AG732)</f>
        <v>0</v>
      </c>
      <c r="AI732" s="26">
        <f>SUM(AG$2:AG732)</f>
        <v>1381981</v>
      </c>
      <c r="AJ732" s="28">
        <f>SUMIF(Unloader!B:B,Summary!B732,Unloader!X:X)</f>
        <v>0</v>
      </c>
      <c r="AK732" s="28">
        <f>SUMIF(Unloader!B:B,Summary!B732,Unloader!AE:AE)+SUMIF(Unloader!B:B,Summary!B732,Unloader!BS:BS)+SUMIF(Unloader!B:B,Summary!B732,Unloader!BO:BO)</f>
        <v>0</v>
      </c>
      <c r="AL732" s="28">
        <f>SUMIF(C$2:C732,C732,AJ$2:AJ732)</f>
        <v>0</v>
      </c>
      <c r="AM732" s="28">
        <f>SUMIF(C$2:C732,C732,AK$2:AK732)</f>
        <v>0</v>
      </c>
      <c r="AN732" s="18" t="e">
        <f t="shared" si="304"/>
        <v>#DIV/0!</v>
      </c>
      <c r="AO732" s="18">
        <f>SUM(AJ$2:AJ732)</f>
        <v>52.99444444444444</v>
      </c>
      <c r="AP732" s="18">
        <f>SUM(AK$2:AK732)</f>
        <v>13.250694444444441</v>
      </c>
      <c r="AQ732" s="18">
        <f t="shared" si="305"/>
        <v>1448.8452062693295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N6"/>
  <sheetViews>
    <sheetView workbookViewId="0">
      <selection activeCell="U6" sqref="U6"/>
    </sheetView>
  </sheetViews>
  <sheetFormatPr defaultRowHeight="15" x14ac:dyDescent="0.25"/>
  <cols>
    <col min="5" max="5" width="10.85546875" customWidth="1"/>
    <col min="8" max="8" width="10.5703125" customWidth="1"/>
    <col min="11" max="11" width="10.42578125" customWidth="1"/>
    <col min="15" max="15" width="13.42578125" customWidth="1"/>
    <col min="16" max="16" width="14.7109375" customWidth="1"/>
    <col min="20" max="20" width="13.42578125" customWidth="1"/>
    <col min="21" max="21" width="11.7109375" customWidth="1"/>
    <col min="22" max="22" width="10.7109375" customWidth="1"/>
    <col min="33" max="33" width="14.140625" customWidth="1"/>
    <col min="34" max="34" width="12.140625" customWidth="1"/>
    <col min="75" max="75" width="8.7109375" bestFit="1" customWidth="1"/>
    <col min="90" max="90" width="10.28515625" customWidth="1"/>
  </cols>
  <sheetData>
    <row r="1" spans="1:92" ht="101.25" x14ac:dyDescent="0.25">
      <c r="A1" s="3" t="s">
        <v>124</v>
      </c>
      <c r="B1" s="3" t="s">
        <v>0</v>
      </c>
      <c r="C1" s="3" t="s">
        <v>168</v>
      </c>
      <c r="D1" s="86" t="s">
        <v>29</v>
      </c>
      <c r="E1" s="86" t="s">
        <v>1</v>
      </c>
      <c r="F1" s="86" t="s">
        <v>125</v>
      </c>
      <c r="G1" s="87" t="s">
        <v>236</v>
      </c>
      <c r="H1" s="86" t="s">
        <v>2</v>
      </c>
      <c r="I1" s="86" t="s">
        <v>25</v>
      </c>
      <c r="J1" s="86" t="s">
        <v>3</v>
      </c>
      <c r="K1" s="86" t="s">
        <v>4</v>
      </c>
      <c r="L1" s="87" t="s">
        <v>243</v>
      </c>
      <c r="M1" s="87" t="s">
        <v>242</v>
      </c>
      <c r="N1" s="86" t="s">
        <v>10</v>
      </c>
      <c r="O1" s="17" t="s">
        <v>241</v>
      </c>
      <c r="P1" s="88" t="s">
        <v>5</v>
      </c>
      <c r="Q1" s="89" t="s">
        <v>6</v>
      </c>
      <c r="R1" s="9" t="s">
        <v>88</v>
      </c>
      <c r="S1" s="9" t="s">
        <v>89</v>
      </c>
      <c r="T1" s="86" t="s">
        <v>7</v>
      </c>
      <c r="U1" s="89" t="s">
        <v>11</v>
      </c>
      <c r="V1" s="9" t="s">
        <v>90</v>
      </c>
      <c r="W1" s="9" t="s">
        <v>91</v>
      </c>
      <c r="X1" s="4" t="s">
        <v>211</v>
      </c>
      <c r="Y1" s="4" t="s">
        <v>212</v>
      </c>
      <c r="Z1" s="4" t="s">
        <v>123</v>
      </c>
      <c r="AA1" s="86" t="s">
        <v>112</v>
      </c>
      <c r="AB1" s="86" t="s">
        <v>12</v>
      </c>
      <c r="AC1" s="4" t="s">
        <v>110</v>
      </c>
      <c r="AD1" s="4" t="s">
        <v>111</v>
      </c>
      <c r="AE1" s="4" t="s">
        <v>245</v>
      </c>
      <c r="AF1" s="4" t="s">
        <v>246</v>
      </c>
      <c r="AG1" s="86" t="s">
        <v>8</v>
      </c>
      <c r="AH1" s="86" t="s">
        <v>9</v>
      </c>
      <c r="AI1" s="90" t="s">
        <v>13</v>
      </c>
      <c r="AJ1" s="91" t="s">
        <v>14</v>
      </c>
      <c r="AK1" s="98" t="s">
        <v>92</v>
      </c>
      <c r="AL1" s="98" t="s">
        <v>93</v>
      </c>
      <c r="AM1" s="90" t="s">
        <v>15</v>
      </c>
      <c r="AN1" s="92" t="s">
        <v>16</v>
      </c>
      <c r="AO1" s="98" t="s">
        <v>94</v>
      </c>
      <c r="AP1" s="98" t="s">
        <v>95</v>
      </c>
      <c r="AQ1" s="90" t="s">
        <v>17</v>
      </c>
      <c r="AR1" s="92" t="s">
        <v>18</v>
      </c>
      <c r="AS1" s="103" t="s">
        <v>96</v>
      </c>
      <c r="AT1" s="103" t="s">
        <v>97</v>
      </c>
      <c r="AU1" s="91" t="s">
        <v>19</v>
      </c>
      <c r="AV1" s="93" t="s">
        <v>20</v>
      </c>
      <c r="AW1" s="103" t="s">
        <v>98</v>
      </c>
      <c r="AX1" s="103" t="s">
        <v>99</v>
      </c>
      <c r="AY1" s="90" t="s">
        <v>21</v>
      </c>
      <c r="AZ1" s="92" t="s">
        <v>22</v>
      </c>
      <c r="BA1" s="103" t="s">
        <v>100</v>
      </c>
      <c r="BB1" s="103" t="s">
        <v>101</v>
      </c>
      <c r="BC1" s="94" t="s">
        <v>248</v>
      </c>
      <c r="BD1" s="95" t="s">
        <v>249</v>
      </c>
      <c r="BE1" s="98" t="s">
        <v>250</v>
      </c>
      <c r="BF1" s="98" t="s">
        <v>251</v>
      </c>
      <c r="BG1" s="94" t="s">
        <v>237</v>
      </c>
      <c r="BH1" s="95" t="s">
        <v>120</v>
      </c>
      <c r="BI1" s="98" t="s">
        <v>102</v>
      </c>
      <c r="BJ1" s="98" t="s">
        <v>103</v>
      </c>
      <c r="BK1" s="94" t="s">
        <v>118</v>
      </c>
      <c r="BL1" s="96" t="s">
        <v>119</v>
      </c>
      <c r="BM1" s="103" t="s">
        <v>104</v>
      </c>
      <c r="BN1" s="103" t="s">
        <v>105</v>
      </c>
      <c r="BO1" s="94" t="s">
        <v>117</v>
      </c>
      <c r="BP1" s="95" t="s">
        <v>23</v>
      </c>
      <c r="BQ1" s="98" t="s">
        <v>106</v>
      </c>
      <c r="BR1" s="103" t="s">
        <v>107</v>
      </c>
      <c r="BS1" s="97" t="s">
        <v>121</v>
      </c>
      <c r="BT1" s="95" t="s">
        <v>122</v>
      </c>
      <c r="BU1" s="98" t="s">
        <v>108</v>
      </c>
      <c r="BV1" s="98" t="s">
        <v>109</v>
      </c>
      <c r="BW1" s="99" t="s">
        <v>116</v>
      </c>
      <c r="BX1" s="99" t="s">
        <v>113</v>
      </c>
      <c r="BY1" s="98" t="s">
        <v>114</v>
      </c>
      <c r="BZ1" s="100" t="s">
        <v>115</v>
      </c>
      <c r="CA1" s="98" t="s">
        <v>226</v>
      </c>
      <c r="CB1" s="103" t="s">
        <v>252</v>
      </c>
      <c r="CC1" s="103" t="s">
        <v>253</v>
      </c>
      <c r="CD1" s="98" t="s">
        <v>227</v>
      </c>
      <c r="CE1" s="138" t="s">
        <v>220</v>
      </c>
      <c r="CF1" s="138" t="s">
        <v>221</v>
      </c>
      <c r="CG1" s="138" t="s">
        <v>222</v>
      </c>
      <c r="CH1" s="139" t="s">
        <v>223</v>
      </c>
      <c r="CI1" s="138" t="s">
        <v>228</v>
      </c>
      <c r="CJ1" s="138" t="s">
        <v>229</v>
      </c>
      <c r="CK1" s="139" t="s">
        <v>244</v>
      </c>
      <c r="CL1" s="138" t="s">
        <v>225</v>
      </c>
      <c r="CM1" s="139" t="s">
        <v>224</v>
      </c>
      <c r="CN1" s="139" t="s">
        <v>247</v>
      </c>
    </row>
    <row r="2" spans="1:92" s="15" customFormat="1" x14ac:dyDescent="0.25">
      <c r="A2" s="116">
        <v>1</v>
      </c>
      <c r="B2" s="115">
        <v>41030</v>
      </c>
      <c r="C2" s="116">
        <f>MONTH(B2)</f>
        <v>5</v>
      </c>
      <c r="D2" s="117" t="s">
        <v>238</v>
      </c>
      <c r="E2" s="117" t="s">
        <v>357</v>
      </c>
      <c r="F2" s="137"/>
      <c r="G2" s="116">
        <v>1</v>
      </c>
      <c r="H2" s="117" t="s">
        <v>239</v>
      </c>
      <c r="I2" s="118">
        <v>63.5</v>
      </c>
      <c r="J2" s="117" t="s">
        <v>358</v>
      </c>
      <c r="K2" s="117" t="s">
        <v>240</v>
      </c>
      <c r="L2" s="118">
        <v>51104</v>
      </c>
      <c r="M2" s="118">
        <v>9283</v>
      </c>
      <c r="N2" s="118">
        <f>L2-M2</f>
        <v>41821</v>
      </c>
      <c r="O2" s="111">
        <f>M2</f>
        <v>9283</v>
      </c>
      <c r="P2" s="117"/>
      <c r="Q2" s="117"/>
      <c r="R2" s="77">
        <f>IF(Q2=1,24,HOUR(Q2))</f>
        <v>0</v>
      </c>
      <c r="S2" s="77">
        <f>MINUTE(Q2)</f>
        <v>0</v>
      </c>
      <c r="T2" s="117"/>
      <c r="U2" s="117">
        <v>0.75</v>
      </c>
      <c r="V2" s="77">
        <f>IF(U2=1,24,HOUR(U2))</f>
        <v>18</v>
      </c>
      <c r="W2" s="77">
        <f>MINUTE(U2)</f>
        <v>0</v>
      </c>
      <c r="X2" s="77">
        <f>V2</f>
        <v>18</v>
      </c>
      <c r="Y2" s="77">
        <f>W2</f>
        <v>0</v>
      </c>
      <c r="Z2" s="77">
        <f>SUM($U2:U$5)</f>
        <v>3.75</v>
      </c>
      <c r="AA2" s="104">
        <v>0</v>
      </c>
      <c r="AB2" s="117">
        <v>0</v>
      </c>
      <c r="AC2" s="77">
        <f>IF(AB2=1,24,HOUR(AB2))</f>
        <v>0</v>
      </c>
      <c r="AD2" s="77">
        <f>MINUTE(AB2)</f>
        <v>0</v>
      </c>
      <c r="AE2" s="77">
        <f>M2/U2/24</f>
        <v>515.72222222222229</v>
      </c>
      <c r="AF2" s="77">
        <f>AE2*24</f>
        <v>12377.333333333336</v>
      </c>
      <c r="AG2" s="22"/>
      <c r="AH2" s="22"/>
      <c r="AI2" s="104">
        <v>1</v>
      </c>
      <c r="AJ2" s="117">
        <v>2.0833333333333332E-2</v>
      </c>
      <c r="AK2" s="77">
        <f>IF(AJ2=1,24,HOUR(AJ2))</f>
        <v>0</v>
      </c>
      <c r="AL2" s="78">
        <f>MINUTE(AJ2)</f>
        <v>30</v>
      </c>
      <c r="AM2" s="104">
        <v>4</v>
      </c>
      <c r="AN2" s="117">
        <v>0.28819444444444448</v>
      </c>
      <c r="AO2" s="77">
        <f>IF(AN2=1,24,HOUR(AN2))</f>
        <v>6</v>
      </c>
      <c r="AP2" s="78">
        <f>MINUTE(AN2)</f>
        <v>55</v>
      </c>
      <c r="AQ2" s="104">
        <v>0</v>
      </c>
      <c r="AR2" s="117">
        <v>0</v>
      </c>
      <c r="AS2" s="77">
        <f>IF(AR2=1,24,HOUR(AR2))</f>
        <v>0</v>
      </c>
      <c r="AT2" s="78">
        <f>MINUTE(AR2)</f>
        <v>0</v>
      </c>
      <c r="AU2" s="104">
        <v>0</v>
      </c>
      <c r="AV2" s="117">
        <v>0</v>
      </c>
      <c r="AW2" s="77">
        <f>IF(AV2=1,24,HOUR(AV2))</f>
        <v>0</v>
      </c>
      <c r="AX2" s="78">
        <f>MINUTE(AV2)</f>
        <v>0</v>
      </c>
      <c r="AY2" s="104">
        <v>0</v>
      </c>
      <c r="AZ2" s="117">
        <v>0</v>
      </c>
      <c r="BA2" s="77">
        <f>IF(AZ2=1,24,HOUR(AZ2))</f>
        <v>0</v>
      </c>
      <c r="BB2" s="78">
        <f>MINUTE(AZ2)</f>
        <v>0</v>
      </c>
      <c r="BC2" s="104">
        <v>2</v>
      </c>
      <c r="BD2" s="117">
        <v>4.8611111111111112E-2</v>
      </c>
      <c r="BE2" s="77">
        <f>IF(BD2=1,24,HOUR(BD2))</f>
        <v>1</v>
      </c>
      <c r="BF2" s="78">
        <f>MINUTE(BD2)</f>
        <v>10</v>
      </c>
      <c r="BG2" s="104">
        <v>0</v>
      </c>
      <c r="BH2" s="117">
        <v>0</v>
      </c>
      <c r="BI2" s="77">
        <f>IF(BH2=1,24,HOUR(BH2))</f>
        <v>0</v>
      </c>
      <c r="BJ2" s="78">
        <f>MINUTE(BH2)</f>
        <v>0</v>
      </c>
      <c r="BK2" s="104">
        <v>0</v>
      </c>
      <c r="BL2" s="117">
        <v>0</v>
      </c>
      <c r="BM2" s="77">
        <f>IF(BL2=1,24,HOUR(BL2))</f>
        <v>0</v>
      </c>
      <c r="BN2" s="78">
        <f>MINUTE(BL2)</f>
        <v>0</v>
      </c>
      <c r="BO2" s="104">
        <v>0</v>
      </c>
      <c r="BP2" s="117">
        <v>0</v>
      </c>
      <c r="BQ2" s="77">
        <f>IF(BP2=1,24,HOUR(BP2))</f>
        <v>0</v>
      </c>
      <c r="BR2" s="78">
        <f>MINUTE(BP2)</f>
        <v>0</v>
      </c>
      <c r="BS2" s="104">
        <v>3</v>
      </c>
      <c r="BT2" s="117">
        <v>2.9861111111111113E-2</v>
      </c>
      <c r="BU2" s="77">
        <f>IF(BT2=1,24,HOUR(BT2))</f>
        <v>0</v>
      </c>
      <c r="BV2" s="78">
        <f>MINUTE(BT2)</f>
        <v>43</v>
      </c>
      <c r="BW2" s="77">
        <f t="shared" ref="BW2:BX4" si="0">BS2+BO2+BK2+BG2+AY2+AU2+AQ2+AM2+AI2+AA2+BC2</f>
        <v>10</v>
      </c>
      <c r="BX2" s="79">
        <f t="shared" si="0"/>
        <v>0.38750000000000001</v>
      </c>
      <c r="BY2" s="77">
        <f>IF(BX2=1,24,HOUR(BX2))</f>
        <v>9</v>
      </c>
      <c r="BZ2" s="80">
        <f>MINUTE(BX2)</f>
        <v>18</v>
      </c>
      <c r="CA2" s="112">
        <f>U2-BX2+ BP2</f>
        <v>0.36249999999999999</v>
      </c>
      <c r="CB2" s="111">
        <f>M2/CA2/24</f>
        <v>1067.0114942528737</v>
      </c>
      <c r="CC2" s="111">
        <f>CB2*24</f>
        <v>25608.275862068971</v>
      </c>
      <c r="CD2" s="111">
        <f>M2/(U2-BT2)/24</f>
        <v>537.1070395371263</v>
      </c>
      <c r="CE2" s="140">
        <f>BT2</f>
        <v>2.9861111111111113E-2</v>
      </c>
      <c r="CF2" s="140">
        <f xml:space="preserve"> U2</f>
        <v>0.75</v>
      </c>
      <c r="CG2" s="140">
        <f xml:space="preserve"> CF2 - CE2</f>
        <v>0.72013888888888888</v>
      </c>
      <c r="CH2" s="111">
        <f>O2/CG2/24</f>
        <v>537.1070395371263</v>
      </c>
      <c r="CI2" s="140">
        <f xml:space="preserve"> U2</f>
        <v>0.75</v>
      </c>
      <c r="CJ2" s="140">
        <f xml:space="preserve"> BT2</f>
        <v>2.9861111111111113E-2</v>
      </c>
      <c r="CK2" s="111">
        <f xml:space="preserve"> M2</f>
        <v>9283</v>
      </c>
      <c r="CL2" s="140">
        <f xml:space="preserve"> CI2 - CJ2</f>
        <v>0.72013888888888888</v>
      </c>
      <c r="CM2" s="111">
        <f xml:space="preserve"> CK2/CL2/24</f>
        <v>537.1070395371263</v>
      </c>
      <c r="CN2" s="111">
        <f xml:space="preserve"> CK2/CI2/24</f>
        <v>515.72222222222229</v>
      </c>
    </row>
    <row r="3" spans="1:92" x14ac:dyDescent="0.25">
      <c r="A3" s="116">
        <v>2</v>
      </c>
      <c r="B3" s="115">
        <v>41031</v>
      </c>
      <c r="C3" s="116">
        <f t="shared" ref="C3:C6" si="1">MONTH(B3)</f>
        <v>5</v>
      </c>
      <c r="D3" s="117" t="s">
        <v>238</v>
      </c>
      <c r="E3" s="117" t="s">
        <v>357</v>
      </c>
      <c r="F3" s="137"/>
      <c r="G3" s="116">
        <v>1</v>
      </c>
      <c r="H3" s="117" t="s">
        <v>239</v>
      </c>
      <c r="I3" s="118">
        <v>63.5</v>
      </c>
      <c r="J3" s="117" t="s">
        <v>358</v>
      </c>
      <c r="K3" s="117" t="s">
        <v>240</v>
      </c>
      <c r="L3" s="118">
        <v>51104</v>
      </c>
      <c r="M3" s="118">
        <v>23241</v>
      </c>
      <c r="N3" s="118">
        <f>N2-M3</f>
        <v>18580</v>
      </c>
      <c r="O3" s="111">
        <f>O2+M3</f>
        <v>32524</v>
      </c>
      <c r="P3" s="117"/>
      <c r="Q3" s="117"/>
      <c r="R3" s="77">
        <f>IF(Q3=1,24,HOUR(Q3))</f>
        <v>0</v>
      </c>
      <c r="S3" s="76">
        <f>MINUTE(Q3)</f>
        <v>0</v>
      </c>
      <c r="T3" s="117"/>
      <c r="U3" s="142">
        <v>1</v>
      </c>
      <c r="V3" s="77">
        <f>IF(U3=1,24,HOUR(U3))</f>
        <v>24</v>
      </c>
      <c r="W3" s="77">
        <f>MINUTE(U3)</f>
        <v>0</v>
      </c>
      <c r="X3" s="76">
        <f t="shared" ref="X3:Y6" si="2">X2+V3</f>
        <v>42</v>
      </c>
      <c r="Y3" s="76">
        <f t="shared" si="2"/>
        <v>0</v>
      </c>
      <c r="Z3" s="77">
        <f>SUM($U3:U$5)</f>
        <v>3</v>
      </c>
      <c r="AA3" s="104">
        <v>0</v>
      </c>
      <c r="AB3" s="117">
        <v>0</v>
      </c>
      <c r="AC3" s="77">
        <f>IF(AB3=1,24,HOUR(AB3))</f>
        <v>0</v>
      </c>
      <c r="AD3" s="77">
        <f>MINUTE(AB3)</f>
        <v>0</v>
      </c>
      <c r="AE3" s="77">
        <f>M3/U3/24</f>
        <v>968.375</v>
      </c>
      <c r="AF3" s="77">
        <f>AE3*24</f>
        <v>23241</v>
      </c>
      <c r="AG3" s="10"/>
      <c r="AH3" s="10"/>
      <c r="AI3" s="104">
        <v>2</v>
      </c>
      <c r="AJ3" s="117">
        <v>0.13055555555555556</v>
      </c>
      <c r="AK3" s="77">
        <f>IF(AJ3=1,24,HOUR(AJ3))</f>
        <v>3</v>
      </c>
      <c r="AL3" s="78">
        <f>MINUTE(AJ3)</f>
        <v>8</v>
      </c>
      <c r="AM3" s="104">
        <v>3</v>
      </c>
      <c r="AN3" s="117">
        <v>4.7222222222222221E-2</v>
      </c>
      <c r="AO3" s="76">
        <f>IF(AN3=1,24,HOUR(AN3))</f>
        <v>1</v>
      </c>
      <c r="AP3" s="74">
        <f>MINUTE(AN3)</f>
        <v>8</v>
      </c>
      <c r="AQ3" s="104">
        <v>0</v>
      </c>
      <c r="AR3" s="117">
        <v>0</v>
      </c>
      <c r="AS3" s="76">
        <f>IF(AR3=1,24,HOUR(AR3))</f>
        <v>0</v>
      </c>
      <c r="AT3" s="74">
        <f>MINUTE(AR3)</f>
        <v>0</v>
      </c>
      <c r="AU3" s="104">
        <v>0</v>
      </c>
      <c r="AV3" s="117">
        <v>0</v>
      </c>
      <c r="AW3" s="76">
        <f>IF(AV3=1,24,HOUR(AV3))</f>
        <v>0</v>
      </c>
      <c r="AX3" s="74">
        <f>MINUTE(AV3)</f>
        <v>0</v>
      </c>
      <c r="AY3" s="104">
        <v>0</v>
      </c>
      <c r="AZ3" s="117">
        <v>0</v>
      </c>
      <c r="BA3" s="76">
        <f>IF(AZ3=1,24,HOUR(AZ3))</f>
        <v>0</v>
      </c>
      <c r="BB3" s="74">
        <f>MINUTE(AZ3)</f>
        <v>0</v>
      </c>
      <c r="BC3" s="104">
        <v>4</v>
      </c>
      <c r="BD3" s="117">
        <v>9.5833333333333326E-2</v>
      </c>
      <c r="BE3" s="77">
        <f>IF(BD3=1,24,HOUR(BD3))</f>
        <v>2</v>
      </c>
      <c r="BF3" s="78">
        <f>MINUTE(BD3)</f>
        <v>18</v>
      </c>
      <c r="BG3" s="104">
        <v>0</v>
      </c>
      <c r="BH3" s="117">
        <v>0</v>
      </c>
      <c r="BI3" s="77">
        <f>IF(BH3=1,24,HOUR(BH3))</f>
        <v>0</v>
      </c>
      <c r="BJ3" s="78">
        <f>MINUTE(BH3)</f>
        <v>0</v>
      </c>
      <c r="BK3" s="104">
        <v>0</v>
      </c>
      <c r="BL3" s="117">
        <v>0</v>
      </c>
      <c r="BM3" s="77">
        <f>IF(BL3=1,24,HOUR(BL3))</f>
        <v>0</v>
      </c>
      <c r="BN3" s="78">
        <f>MINUTE(BL3)</f>
        <v>0</v>
      </c>
      <c r="BO3" s="104">
        <v>0</v>
      </c>
      <c r="BP3" s="117">
        <v>0</v>
      </c>
      <c r="BQ3" s="77">
        <f>IF(BP3=1,24,HOUR(BP3))</f>
        <v>0</v>
      </c>
      <c r="BR3" s="78">
        <f>MINUTE(BP3)</f>
        <v>0</v>
      </c>
      <c r="BS3" s="104">
        <v>6</v>
      </c>
      <c r="BT3" s="117">
        <v>0.17569444444444446</v>
      </c>
      <c r="BU3" s="77">
        <f>IF(BT3=1,24,HOUR(BT3))</f>
        <v>4</v>
      </c>
      <c r="BV3" s="78">
        <f>MINUTE(BT3)</f>
        <v>13</v>
      </c>
      <c r="BW3" s="77">
        <f t="shared" si="0"/>
        <v>15</v>
      </c>
      <c r="BX3" s="79">
        <f t="shared" si="0"/>
        <v>0.44930555555555557</v>
      </c>
      <c r="BY3" s="77">
        <f>IF(BX3=1,24,HOUR(BX3))</f>
        <v>10</v>
      </c>
      <c r="BZ3" s="80">
        <f>MINUTE(BX3)</f>
        <v>47</v>
      </c>
      <c r="CA3" s="112">
        <f>U3-BX3+ BP3</f>
        <v>0.55069444444444438</v>
      </c>
      <c r="CB3" s="111">
        <f>M3/CA3/24</f>
        <v>1758.4615384615388</v>
      </c>
      <c r="CC3" s="111">
        <f>CB3*24</f>
        <v>42203.076923076929</v>
      </c>
      <c r="CD3" s="111">
        <f>M3/(U3-BT3)/24</f>
        <v>1174.776748104465</v>
      </c>
      <c r="CE3" s="140">
        <f>BT3+CE2</f>
        <v>0.20555555555555557</v>
      </c>
      <c r="CF3" s="140">
        <f xml:space="preserve"> U3 + CF2</f>
        <v>1.75</v>
      </c>
      <c r="CG3" s="140">
        <f xml:space="preserve"> CF3 - CE3</f>
        <v>1.5444444444444445</v>
      </c>
      <c r="CH3" s="111">
        <f>O3/CG3/24</f>
        <v>877.44604316546759</v>
      </c>
      <c r="CI3" s="140">
        <f xml:space="preserve"> U3 + CI2</f>
        <v>1.75</v>
      </c>
      <c r="CJ3" s="140">
        <f xml:space="preserve"> BT3 + CJ2</f>
        <v>0.20555555555555557</v>
      </c>
      <c r="CK3" s="111">
        <f xml:space="preserve"> M3 + CK2</f>
        <v>32524</v>
      </c>
      <c r="CL3" s="140">
        <f xml:space="preserve"> CI3 - CJ3</f>
        <v>1.5444444444444445</v>
      </c>
      <c r="CM3" s="111">
        <f xml:space="preserve"> CK3/CL3/24</f>
        <v>877.44604316546759</v>
      </c>
      <c r="CN3" s="111">
        <f xml:space="preserve"> CK3/CI3/24</f>
        <v>774.38095238095241</v>
      </c>
    </row>
    <row r="4" spans="1:92" x14ac:dyDescent="0.25">
      <c r="A4" s="116">
        <v>3</v>
      </c>
      <c r="B4" s="115">
        <v>41032</v>
      </c>
      <c r="C4" s="116">
        <f t="shared" si="1"/>
        <v>5</v>
      </c>
      <c r="D4" s="117" t="s">
        <v>238</v>
      </c>
      <c r="E4" s="117" t="s">
        <v>357</v>
      </c>
      <c r="F4" s="137"/>
      <c r="G4" s="116">
        <v>1</v>
      </c>
      <c r="H4" s="117" t="s">
        <v>239</v>
      </c>
      <c r="I4" s="118">
        <v>63.5</v>
      </c>
      <c r="J4" s="117" t="s">
        <v>358</v>
      </c>
      <c r="K4" s="117" t="s">
        <v>240</v>
      </c>
      <c r="L4" s="118">
        <v>51104</v>
      </c>
      <c r="M4" s="118">
        <v>14042</v>
      </c>
      <c r="N4" s="118">
        <f>N3-M4</f>
        <v>4538</v>
      </c>
      <c r="O4" s="111">
        <f>O3+M4</f>
        <v>46566</v>
      </c>
      <c r="P4" s="117"/>
      <c r="Q4" s="117"/>
      <c r="R4" s="77">
        <f>IF(Q4=1,24,HOUR(Q4))</f>
        <v>0</v>
      </c>
      <c r="S4" s="76">
        <f>MINUTE(Q4)</f>
        <v>0</v>
      </c>
      <c r="T4" s="117"/>
      <c r="U4" s="142">
        <v>1</v>
      </c>
      <c r="V4" s="77">
        <f>IF(U4=1,24,HOUR(U4))</f>
        <v>24</v>
      </c>
      <c r="W4" s="77">
        <f>MINUTE(U4)</f>
        <v>0</v>
      </c>
      <c r="X4" s="76">
        <f t="shared" si="2"/>
        <v>66</v>
      </c>
      <c r="Y4" s="76">
        <f t="shared" si="2"/>
        <v>0</v>
      </c>
      <c r="Z4" s="77">
        <f>SUM($U4:U$5)</f>
        <v>2</v>
      </c>
      <c r="AA4" s="104">
        <v>0</v>
      </c>
      <c r="AB4" s="117">
        <v>0</v>
      </c>
      <c r="AC4" s="77">
        <f>IF(AB4=1,24,HOUR(AB4))</f>
        <v>0</v>
      </c>
      <c r="AD4" s="77">
        <f>MINUTE(AB4)</f>
        <v>0</v>
      </c>
      <c r="AE4" s="77">
        <f>M4/U4/24</f>
        <v>585.08333333333337</v>
      </c>
      <c r="AF4" s="77">
        <f>AE4*24</f>
        <v>14042</v>
      </c>
      <c r="AG4" s="10"/>
      <c r="AH4" s="10"/>
      <c r="AI4" s="104">
        <v>1</v>
      </c>
      <c r="AJ4" s="117">
        <v>3.888888888888889E-2</v>
      </c>
      <c r="AK4" s="77">
        <f>IF(AJ4=1,24,HOUR(AJ4))</f>
        <v>0</v>
      </c>
      <c r="AL4" s="78">
        <f>MINUTE(AJ4)</f>
        <v>56</v>
      </c>
      <c r="AM4" s="104">
        <v>0</v>
      </c>
      <c r="AN4" s="117">
        <v>0</v>
      </c>
      <c r="AO4" s="76">
        <f>IF(AN4=1,24,HOUR(AN4))</f>
        <v>0</v>
      </c>
      <c r="AP4" s="74">
        <f>MINUTE(AN4)</f>
        <v>0</v>
      </c>
      <c r="AQ4" s="104">
        <v>0</v>
      </c>
      <c r="AR4" s="117">
        <v>0</v>
      </c>
      <c r="AS4" s="76">
        <f>IF(AR4=1,24,HOUR(AR4))</f>
        <v>0</v>
      </c>
      <c r="AT4" s="74">
        <f>MINUTE(AR4)</f>
        <v>0</v>
      </c>
      <c r="AU4" s="104">
        <v>0</v>
      </c>
      <c r="AV4" s="117">
        <v>0</v>
      </c>
      <c r="AW4" s="76">
        <f>IF(AV4=1,24,HOUR(AV4))</f>
        <v>0</v>
      </c>
      <c r="AX4" s="74">
        <f>MINUTE(AV4)</f>
        <v>0</v>
      </c>
      <c r="AY4" s="104">
        <v>0</v>
      </c>
      <c r="AZ4" s="117">
        <v>0</v>
      </c>
      <c r="BA4" s="76">
        <f>IF(AZ4=1,24,HOUR(AZ4))</f>
        <v>0</v>
      </c>
      <c r="BB4" s="74">
        <f>MINUTE(AZ4)</f>
        <v>0</v>
      </c>
      <c r="BC4" s="104">
        <v>4</v>
      </c>
      <c r="BD4" s="117">
        <v>0.12638888888888888</v>
      </c>
      <c r="BE4" s="77">
        <f>IF(BD4=1,24,HOUR(BD4))</f>
        <v>3</v>
      </c>
      <c r="BF4" s="78">
        <f>MINUTE(BD4)</f>
        <v>2</v>
      </c>
      <c r="BG4" s="104">
        <v>1</v>
      </c>
      <c r="BH4" s="117">
        <v>1.1805555555555555E-2</v>
      </c>
      <c r="BI4" s="77">
        <f>IF(BH4=1,24,HOUR(BH4))</f>
        <v>0</v>
      </c>
      <c r="BJ4" s="78">
        <f>MINUTE(BH4)</f>
        <v>17</v>
      </c>
      <c r="BK4" s="104">
        <v>0</v>
      </c>
      <c r="BL4" s="117">
        <v>0</v>
      </c>
      <c r="BM4" s="77">
        <f>IF(BL4=1,24,HOUR(BL4))</f>
        <v>0</v>
      </c>
      <c r="BN4" s="78">
        <f>MINUTE(BL4)</f>
        <v>0</v>
      </c>
      <c r="BO4" s="104">
        <v>1</v>
      </c>
      <c r="BP4" s="117">
        <v>0.23750000000000002</v>
      </c>
      <c r="BQ4" s="77">
        <f>IF(BP4=1,24,HOUR(BP4))</f>
        <v>5</v>
      </c>
      <c r="BR4" s="78">
        <f>MINUTE(BP4)</f>
        <v>42</v>
      </c>
      <c r="BS4" s="104">
        <v>6</v>
      </c>
      <c r="BT4" s="117">
        <v>0.22291666666666665</v>
      </c>
      <c r="BU4" s="77">
        <f>IF(BT4=1,24,HOUR(BT4))</f>
        <v>5</v>
      </c>
      <c r="BV4" s="78">
        <f>MINUTE(BT4)</f>
        <v>21</v>
      </c>
      <c r="BW4" s="77">
        <f t="shared" si="0"/>
        <v>13</v>
      </c>
      <c r="BX4" s="79">
        <f t="shared" si="0"/>
        <v>0.63750000000000007</v>
      </c>
      <c r="BY4" s="77">
        <f>IF(BX4=1,24,HOUR(BX4))</f>
        <v>15</v>
      </c>
      <c r="BZ4" s="80">
        <f>MINUTE(BX4)</f>
        <v>18</v>
      </c>
      <c r="CA4" s="112">
        <f>U4-BX4+ BP4</f>
        <v>0.6</v>
      </c>
      <c r="CB4" s="111">
        <f>M4/CA4/24</f>
        <v>975.13888888888903</v>
      </c>
      <c r="CC4" s="111">
        <f>CB4*24</f>
        <v>23403.333333333336</v>
      </c>
      <c r="CD4" s="111">
        <f>M4/(U4-BT4)/24</f>
        <v>752.92225201072381</v>
      </c>
      <c r="CE4" s="140">
        <f t="shared" ref="CE4:CE6" si="3">BT4+CE3</f>
        <v>0.42847222222222225</v>
      </c>
      <c r="CF4" s="140">
        <f t="shared" ref="CF4:CF6" si="4" xml:space="preserve"> U4 + CF3</f>
        <v>2.75</v>
      </c>
      <c r="CG4" s="140">
        <f xml:space="preserve"> CF4 - CE4</f>
        <v>2.3215277777777779</v>
      </c>
      <c r="CH4" s="111">
        <f>O4/CG4/24</f>
        <v>835.76428357762495</v>
      </c>
      <c r="CI4" s="140">
        <f xml:space="preserve"> U4 + CI3</f>
        <v>2.75</v>
      </c>
      <c r="CJ4" s="140">
        <f xml:space="preserve"> BT4 + CJ3</f>
        <v>0.42847222222222225</v>
      </c>
      <c r="CK4" s="111">
        <f xml:space="preserve"> M4 + CK3</f>
        <v>46566</v>
      </c>
      <c r="CL4" s="140">
        <f xml:space="preserve"> CI4 - CJ4</f>
        <v>2.3215277777777779</v>
      </c>
      <c r="CM4" s="111">
        <f xml:space="preserve"> CK4/CL4/24</f>
        <v>835.76428357762495</v>
      </c>
      <c r="CN4" s="111">
        <f xml:space="preserve"> CK4/CI4/24</f>
        <v>705.5454545454545</v>
      </c>
    </row>
    <row r="5" spans="1:92" x14ac:dyDescent="0.25">
      <c r="A5" s="116">
        <v>4</v>
      </c>
      <c r="B5" s="115">
        <v>41033</v>
      </c>
      <c r="C5" s="116">
        <f t="shared" si="1"/>
        <v>5</v>
      </c>
      <c r="D5" s="117" t="s">
        <v>238</v>
      </c>
      <c r="E5" s="117" t="s">
        <v>357</v>
      </c>
      <c r="F5" s="137"/>
      <c r="G5" s="116">
        <v>1</v>
      </c>
      <c r="H5" s="117" t="s">
        <v>239</v>
      </c>
      <c r="I5" s="118">
        <v>63.5</v>
      </c>
      <c r="J5" s="117" t="s">
        <v>358</v>
      </c>
      <c r="K5" s="117" t="s">
        <v>240</v>
      </c>
      <c r="L5" s="118">
        <v>51104</v>
      </c>
      <c r="M5" s="118">
        <v>1155</v>
      </c>
      <c r="N5" s="118">
        <f>N4-M5</f>
        <v>3383</v>
      </c>
      <c r="O5" s="111">
        <f>O4+M5</f>
        <v>47721</v>
      </c>
      <c r="P5" s="117"/>
      <c r="Q5" s="117"/>
      <c r="R5" s="77">
        <f>IF(Q5=1,24,HOUR(Q5))</f>
        <v>0</v>
      </c>
      <c r="S5" s="76">
        <f>MINUTE(Q5)</f>
        <v>0</v>
      </c>
      <c r="T5" s="117"/>
      <c r="U5" s="142">
        <v>1</v>
      </c>
      <c r="V5" s="77">
        <f>IF(U5=1,24,HOUR(U5))</f>
        <v>24</v>
      </c>
      <c r="W5" s="77">
        <f>MINUTE(U5)</f>
        <v>0</v>
      </c>
      <c r="X5" s="76">
        <f t="shared" si="2"/>
        <v>90</v>
      </c>
      <c r="Y5" s="76">
        <f t="shared" si="2"/>
        <v>0</v>
      </c>
      <c r="Z5" s="77">
        <f>SUM($U5:U$5)</f>
        <v>1</v>
      </c>
      <c r="AA5" s="104">
        <v>0</v>
      </c>
      <c r="AB5" s="117">
        <v>0</v>
      </c>
      <c r="AC5" s="77">
        <f>IF(AB5=1,24,HOUR(AB5))</f>
        <v>0</v>
      </c>
      <c r="AD5" s="77">
        <f>MINUTE(AB5)</f>
        <v>0</v>
      </c>
      <c r="AE5" s="77">
        <f>M5/U5/24</f>
        <v>48.125</v>
      </c>
      <c r="AF5" s="77">
        <f>AE5*24</f>
        <v>1155</v>
      </c>
      <c r="AG5" s="143"/>
      <c r="AH5" s="10"/>
      <c r="AI5" s="104">
        <v>0</v>
      </c>
      <c r="AJ5" s="117">
        <v>0</v>
      </c>
      <c r="AK5" s="77">
        <f>IF(AJ5=1,24,HOUR(AJ5))</f>
        <v>0</v>
      </c>
      <c r="AL5" s="78">
        <f>MINUTE(AJ5)</f>
        <v>0</v>
      </c>
      <c r="AM5" s="104">
        <v>0</v>
      </c>
      <c r="AN5" s="117">
        <v>0</v>
      </c>
      <c r="AO5" s="76">
        <f>IF(AN5=1,24,HOUR(AN5))</f>
        <v>0</v>
      </c>
      <c r="AP5" s="74">
        <f>MINUTE(AN5)</f>
        <v>0</v>
      </c>
      <c r="AQ5" s="104">
        <v>0</v>
      </c>
      <c r="AR5" s="117">
        <v>0</v>
      </c>
      <c r="AS5" s="76">
        <f>IF(AR5=1,24,HOUR(AR5))</f>
        <v>0</v>
      </c>
      <c r="AT5" s="74">
        <f>MINUTE(AR5)</f>
        <v>0</v>
      </c>
      <c r="AU5" s="104">
        <v>0</v>
      </c>
      <c r="AV5" s="117">
        <v>0</v>
      </c>
      <c r="AW5" s="76">
        <f>IF(AV5=1,24,HOUR(AV5))</f>
        <v>0</v>
      </c>
      <c r="AX5" s="74">
        <f>MINUTE(AV5)</f>
        <v>0</v>
      </c>
      <c r="AY5" s="104">
        <v>0</v>
      </c>
      <c r="AZ5" s="117">
        <v>0</v>
      </c>
      <c r="BA5" s="76">
        <f>IF(AZ5=1,24,HOUR(AZ5))</f>
        <v>0</v>
      </c>
      <c r="BB5" s="74">
        <f>MINUTE(AZ5)</f>
        <v>0</v>
      </c>
      <c r="BC5" s="104">
        <v>0</v>
      </c>
      <c r="BD5" s="117">
        <v>0</v>
      </c>
      <c r="BE5" s="77">
        <f>IF(BD5=1,24,HOUR(BD5))</f>
        <v>0</v>
      </c>
      <c r="BF5" s="78">
        <f>MINUTE(BD5)</f>
        <v>0</v>
      </c>
      <c r="BG5" s="104">
        <v>0</v>
      </c>
      <c r="BH5" s="117">
        <v>0</v>
      </c>
      <c r="BI5" s="77">
        <f>IF(BH5=1,24,HOUR(BH5))</f>
        <v>0</v>
      </c>
      <c r="BJ5" s="78">
        <f>MINUTE(BH5)</f>
        <v>0</v>
      </c>
      <c r="BK5" s="104">
        <v>0</v>
      </c>
      <c r="BL5" s="117">
        <v>0</v>
      </c>
      <c r="BM5" s="77">
        <f>IF(BL5=1,24,HOUR(BL5))</f>
        <v>0</v>
      </c>
      <c r="BN5" s="78">
        <f>MINUTE(BL5)</f>
        <v>0</v>
      </c>
      <c r="BO5" s="104">
        <v>0</v>
      </c>
      <c r="BP5" s="117">
        <v>0</v>
      </c>
      <c r="BQ5" s="77">
        <f>IF(BP5=1,24,HOUR(BP5))</f>
        <v>0</v>
      </c>
      <c r="BR5" s="78">
        <f>MINUTE(BP5)</f>
        <v>0</v>
      </c>
      <c r="BS5" s="104">
        <v>2</v>
      </c>
      <c r="BT5" s="117">
        <v>0.92986111111111114</v>
      </c>
      <c r="BU5" s="77">
        <f>IF(BT5=1,24,HOUR(BT5))</f>
        <v>22</v>
      </c>
      <c r="BV5" s="78">
        <f>MINUTE(BT5)</f>
        <v>19</v>
      </c>
      <c r="BW5" s="77">
        <f>BS5+BO5+BK5+BG5+AY5+AU5+AQ5+AM5+AI5+AA5+BC5</f>
        <v>2</v>
      </c>
      <c r="BX5" s="79">
        <f>BT5+BP5+BL5+BH5+AZ5+AV5+AR5+AN5+AJ5+AB5+BD5</f>
        <v>0.92986111111111114</v>
      </c>
      <c r="BY5" s="77">
        <f>IF(BX5=1,24,HOUR(BX5))</f>
        <v>22</v>
      </c>
      <c r="BZ5" s="80">
        <f>MINUTE(BX5)</f>
        <v>19</v>
      </c>
      <c r="CA5" s="112">
        <f>U5-BX5+ BP5</f>
        <v>7.0138888888888862E-2</v>
      </c>
      <c r="CB5" s="111">
        <f>M5/CA5/24</f>
        <v>686.13861386138649</v>
      </c>
      <c r="CC5" s="111">
        <f>CB5*24</f>
        <v>16467.326732673275</v>
      </c>
      <c r="CD5" s="111">
        <f>M5/(U5-BT5)/24</f>
        <v>686.13861386138649</v>
      </c>
      <c r="CE5" s="140">
        <f t="shared" si="3"/>
        <v>1.3583333333333334</v>
      </c>
      <c r="CF5" s="140">
        <f t="shared" si="4"/>
        <v>3.75</v>
      </c>
      <c r="CG5" s="140">
        <f xml:space="preserve"> CF5 - CE5</f>
        <v>2.3916666666666666</v>
      </c>
      <c r="CH5" s="111">
        <f>O5/CG5/24</f>
        <v>831.37630662020911</v>
      </c>
      <c r="CI5" s="140">
        <f xml:space="preserve"> U5 + CI4</f>
        <v>3.75</v>
      </c>
      <c r="CJ5" s="140">
        <f xml:space="preserve"> BT5 + CJ4</f>
        <v>1.3583333333333334</v>
      </c>
      <c r="CK5" s="111">
        <f xml:space="preserve"> M5 + CK4</f>
        <v>47721</v>
      </c>
      <c r="CL5" s="140">
        <f xml:space="preserve"> CI5 - CJ5</f>
        <v>2.3916666666666666</v>
      </c>
      <c r="CM5" s="111">
        <f xml:space="preserve"> CK5/CL5/24</f>
        <v>831.37630662020911</v>
      </c>
      <c r="CN5" s="111">
        <f xml:space="preserve"> CK5/CI5/24</f>
        <v>530.23333333333335</v>
      </c>
    </row>
    <row r="6" spans="1:92" x14ac:dyDescent="0.25">
      <c r="A6" s="116">
        <v>5</v>
      </c>
      <c r="B6" s="115">
        <v>41034</v>
      </c>
      <c r="C6" s="116">
        <f t="shared" si="1"/>
        <v>5</v>
      </c>
      <c r="D6" s="117" t="s">
        <v>238</v>
      </c>
      <c r="E6" s="117" t="s">
        <v>357</v>
      </c>
      <c r="F6" s="137"/>
      <c r="G6" s="116">
        <v>2</v>
      </c>
      <c r="H6" s="117" t="s">
        <v>239</v>
      </c>
      <c r="I6" s="118">
        <v>63.5</v>
      </c>
      <c r="J6" s="117" t="s">
        <v>358</v>
      </c>
      <c r="K6" s="117" t="s">
        <v>240</v>
      </c>
      <c r="L6" s="118">
        <v>51104</v>
      </c>
      <c r="M6" s="118">
        <v>3383</v>
      </c>
      <c r="N6" s="118">
        <f>N5-M6</f>
        <v>0</v>
      </c>
      <c r="O6" s="111">
        <f>O5+M6</f>
        <v>51104</v>
      </c>
      <c r="P6" s="117"/>
      <c r="Q6" s="117"/>
      <c r="R6" s="77">
        <f>IF(Q6=1,24,HOUR(Q6))</f>
        <v>0</v>
      </c>
      <c r="S6" s="76">
        <f>MINUTE(Q6)</f>
        <v>0</v>
      </c>
      <c r="T6" s="117"/>
      <c r="U6" s="142">
        <v>0.58333333333333337</v>
      </c>
      <c r="V6" s="77">
        <f>IF(U6=1,24,HOUR(U6))</f>
        <v>14</v>
      </c>
      <c r="W6" s="77">
        <f>MINUTE(U6)</f>
        <v>0</v>
      </c>
      <c r="X6" s="76">
        <f t="shared" si="2"/>
        <v>104</v>
      </c>
      <c r="Y6" s="76"/>
      <c r="Z6" s="77">
        <f>SUM($U$5:U6)</f>
        <v>1.5833333333333335</v>
      </c>
      <c r="AA6" s="104">
        <v>0</v>
      </c>
      <c r="AB6" s="117">
        <v>0</v>
      </c>
      <c r="AC6" s="77">
        <f>IF(AB6=1,24,HOUR(AB6))</f>
        <v>0</v>
      </c>
      <c r="AD6" s="77">
        <f>MINUTE(AB6)</f>
        <v>0</v>
      </c>
      <c r="AE6" s="77">
        <f>M6/U6/24</f>
        <v>241.64285714285711</v>
      </c>
      <c r="AF6" s="77">
        <f>AE6*24</f>
        <v>5799.4285714285706</v>
      </c>
      <c r="AG6" s="143"/>
      <c r="AH6" s="10"/>
      <c r="AI6" s="104">
        <v>2</v>
      </c>
      <c r="AJ6" s="117">
        <v>0.25347222222222221</v>
      </c>
      <c r="AK6" s="77">
        <f>IF(AJ6=1,24,HOUR(AJ6))</f>
        <v>6</v>
      </c>
      <c r="AL6" s="78">
        <f>MINUTE(AJ6)</f>
        <v>5</v>
      </c>
      <c r="AM6" s="104">
        <v>0</v>
      </c>
      <c r="AN6" s="117">
        <v>0</v>
      </c>
      <c r="AO6" s="76">
        <f>IF(AN6=1,24,HOUR(AN6))</f>
        <v>0</v>
      </c>
      <c r="AP6" s="74">
        <f>MINUTE(AN6)</f>
        <v>0</v>
      </c>
      <c r="AQ6" s="104">
        <v>0</v>
      </c>
      <c r="AR6" s="117">
        <v>0</v>
      </c>
      <c r="AS6" s="76">
        <f>IF(AR6=1,24,HOUR(AR6))</f>
        <v>0</v>
      </c>
      <c r="AT6" s="74">
        <f>MINUTE(AR6)</f>
        <v>0</v>
      </c>
      <c r="AU6" s="104">
        <v>0</v>
      </c>
      <c r="AV6" s="117">
        <v>0</v>
      </c>
      <c r="AW6" s="76">
        <f>IF(AV6=1,24,HOUR(AV6))</f>
        <v>0</v>
      </c>
      <c r="AX6" s="74">
        <f>MINUTE(AV6)</f>
        <v>0</v>
      </c>
      <c r="AY6" s="104">
        <v>0</v>
      </c>
      <c r="AZ6" s="117">
        <v>0</v>
      </c>
      <c r="BA6" s="76">
        <f>IF(AZ6=1,24,HOUR(AZ6))</f>
        <v>0</v>
      </c>
      <c r="BB6" s="74">
        <f>MINUTE(AZ6)</f>
        <v>0</v>
      </c>
      <c r="BC6" s="104">
        <v>3</v>
      </c>
      <c r="BD6" s="117">
        <v>8.1250000000000003E-2</v>
      </c>
      <c r="BE6" s="77">
        <f>IF(BD6=1,24,HOUR(BD6))</f>
        <v>1</v>
      </c>
      <c r="BF6" s="78">
        <f>MINUTE(BD6)</f>
        <v>57</v>
      </c>
      <c r="BG6" s="104">
        <v>0</v>
      </c>
      <c r="BH6" s="117">
        <v>0</v>
      </c>
      <c r="BI6" s="77">
        <f>IF(BH6=1,24,HOUR(BH6))</f>
        <v>0</v>
      </c>
      <c r="BJ6" s="78">
        <f>MINUTE(BH6)</f>
        <v>0</v>
      </c>
      <c r="BK6" s="104">
        <v>0</v>
      </c>
      <c r="BL6" s="117">
        <v>0</v>
      </c>
      <c r="BM6" s="77">
        <f>IF(BL6=1,24,HOUR(BL6))</f>
        <v>0</v>
      </c>
      <c r="BN6" s="78">
        <f>MINUTE(BL6)</f>
        <v>0</v>
      </c>
      <c r="BO6" s="104">
        <v>0</v>
      </c>
      <c r="BP6" s="117">
        <v>0</v>
      </c>
      <c r="BQ6" s="77">
        <f>IF(BP6=1,24,HOUR(BP6))</f>
        <v>0</v>
      </c>
      <c r="BR6" s="78">
        <f>MINUTE(BP6)</f>
        <v>0</v>
      </c>
      <c r="BS6" s="104">
        <v>1</v>
      </c>
      <c r="BT6" s="117">
        <v>3.0555555555555555E-2</v>
      </c>
      <c r="BU6" s="77">
        <f>IF(BT6=1,24,HOUR(BT6))</f>
        <v>0</v>
      </c>
      <c r="BV6" s="78">
        <f>MINUTE(BT6)</f>
        <v>44</v>
      </c>
      <c r="BW6" s="77">
        <f>BS6+BO6+BK6+BG6+AY6+AU6+AQ6+AM6+AI6+AA6+BC6</f>
        <v>6</v>
      </c>
      <c r="BX6" s="79">
        <f>BT6+BP6+BL6+BH6+AZ6+AV6+AR6+AN6+AJ6+AB6+BD6</f>
        <v>0.36527777777777776</v>
      </c>
      <c r="BY6" s="77">
        <f>IF(BX6=1,24,HOUR(BX6))</f>
        <v>8</v>
      </c>
      <c r="BZ6" s="80">
        <f>MINUTE(BX6)</f>
        <v>46</v>
      </c>
      <c r="CA6" s="112">
        <f>U6-BX6+ BP6</f>
        <v>0.21805555555555561</v>
      </c>
      <c r="CB6" s="111">
        <f>M6/CA6/24</f>
        <v>646.43312101910817</v>
      </c>
      <c r="CC6" s="111">
        <f>CB6*24</f>
        <v>15514.394904458597</v>
      </c>
      <c r="CD6" s="111">
        <f>M6/(U6-BT6)/24</f>
        <v>255</v>
      </c>
      <c r="CE6" s="140">
        <f t="shared" si="3"/>
        <v>1.3888888888888888</v>
      </c>
      <c r="CF6" s="140">
        <f t="shared" si="4"/>
        <v>4.333333333333333</v>
      </c>
      <c r="CG6" s="140">
        <f xml:space="preserve"> CF6 - CE6</f>
        <v>2.9444444444444442</v>
      </c>
      <c r="CH6" s="111">
        <f>O6/CG6/24</f>
        <v>723.16981132075477</v>
      </c>
      <c r="CI6" s="140">
        <f xml:space="preserve"> U6 + CI5</f>
        <v>4.333333333333333</v>
      </c>
      <c r="CJ6" s="140">
        <f xml:space="preserve"> BT6 + CJ5</f>
        <v>1.3888888888888888</v>
      </c>
      <c r="CK6" s="111">
        <f xml:space="preserve"> M6 + CK5</f>
        <v>51104</v>
      </c>
      <c r="CL6" s="140">
        <f xml:space="preserve"> CI6 - CJ6</f>
        <v>2.9444444444444442</v>
      </c>
      <c r="CM6" s="111">
        <f xml:space="preserve"> CK6/CL6/24</f>
        <v>723.16981132075477</v>
      </c>
      <c r="CN6" s="111">
        <f xml:space="preserve"> CK6/CI6/24</f>
        <v>491.38461538461542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Sheet3</vt:lpstr>
      <vt:lpstr>Rake Load</vt:lpstr>
      <vt:lpstr>Unloader</vt:lpstr>
      <vt:lpstr>Summary</vt:lpstr>
      <vt:lpstr>Loader</vt:lpstr>
      <vt:lpstr>Unloader!Print_Area</vt:lpstr>
    </vt:vector>
  </TitlesOfParts>
  <Company>Tata 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Aman Yadav (00002498998)</cp:lastModifiedBy>
  <cp:lastPrinted>2012-05-20T07:16:06Z</cp:lastPrinted>
  <dcterms:created xsi:type="dcterms:W3CDTF">2011-06-03T04:38:11Z</dcterms:created>
  <dcterms:modified xsi:type="dcterms:W3CDTF">2024-04-18T03:33:56Z</dcterms:modified>
</cp:coreProperties>
</file>